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codeName="EstaPasta_de_trabalho" defaultThemeVersion="124226"/>
  <mc:AlternateContent xmlns:mc="http://schemas.openxmlformats.org/markup-compatibility/2006">
    <mc:Choice Requires="x15">
      <x15ac:absPath xmlns:x15ac="http://schemas.microsoft.com/office/spreadsheetml/2010/11/ac" url="C:\Users\clari\Desktop\Rede FILARMONICA\Contrato de Gestão 06-2020\Monitoramento\2o Período Avaliatório\"/>
    </mc:Choice>
  </mc:AlternateContent>
  <xr:revisionPtr revIDLastSave="0" documentId="8_{78007849-A786-4106-AAC3-77A2E31F28A8}" xr6:coauthVersionLast="46" xr6:coauthVersionMax="46" xr10:uidLastSave="{00000000-0000-0000-0000-000000000000}"/>
  <bookViews>
    <workbookView xWindow="-108" yWindow="-108" windowWidth="23256" windowHeight="12576" tabRatio="916" firstSheet="5" activeTab="12" xr2:uid="{00000000-000D-0000-FFFF-FFFF00000000}"/>
  </bookViews>
  <sheets>
    <sheet name="Capa" sheetId="24" r:id="rId1"/>
    <sheet name="Análise" sheetId="48" r:id="rId2"/>
    <sheet name="Resumo" sheetId="20" r:id="rId3"/>
    <sheet name="Depósitos Jud." sheetId="58" r:id="rId4"/>
    <sheet name="Comparativo" sheetId="36" r:id="rId5"/>
    <sheet name="Gasto das Atividades" sheetId="46" r:id="rId6"/>
    <sheet name="Analítico Cx." sheetId="38" r:id="rId7"/>
    <sheet name="Analítico Cp." sheetId="43" r:id="rId8"/>
    <sheet name="Pessoal" sheetId="42" r:id="rId9"/>
    <sheet name="Prov. Pessoal" sheetId="21" r:id="rId10"/>
    <sheet name="Bens" sheetId="26" r:id="rId11"/>
    <sheet name="Comp." sheetId="44" r:id="rId12"/>
    <sheet name="Diário 2o PA" sheetId="33" r:id="rId13"/>
    <sheet name="Diário 3o PA" sheetId="53" r:id="rId14"/>
    <sheet name="Diário 4º PA" sheetId="55" r:id="rId15"/>
    <sheet name="Diário 5º PA" sheetId="56" r:id="rId16"/>
    <sheet name="Reserva" sheetId="47" r:id="rId17"/>
    <sheet name="Saldo Contas" sheetId="57" state="hidden" r:id="rId18"/>
    <sheet name="Dec Dir." sheetId="49" r:id="rId19"/>
    <sheet name="Plano" sheetId="41" state="hidden" r:id="rId20"/>
  </sheets>
  <externalReferences>
    <externalReference r:id="rId21"/>
  </externalReferences>
  <definedNames>
    <definedName name="_xlnm._FilterDatabase" localSheetId="11" hidden="1">'Comp.'!$A$4:$L$256</definedName>
    <definedName name="_xlnm._FilterDatabase" localSheetId="12" hidden="1">'Diário 2o PA'!$A$4:$S$885</definedName>
    <definedName name="_xlnm._FilterDatabase" localSheetId="13" hidden="1">'Diário 3o PA'!$A$4:$O$4</definedName>
    <definedName name="_xlnm._FilterDatabase" localSheetId="14" hidden="1">'Diário 4º PA'!$A$4:$O$4</definedName>
    <definedName name="_xlnm._FilterDatabase" localSheetId="15" hidden="1">'Diário 5º PA'!$A$4:$O$4</definedName>
    <definedName name="_xlnm._FilterDatabase" localSheetId="16" hidden="1">Reserva!$A$4:$K$54</definedName>
    <definedName name="Aquisição_de_Bens_Permanentes">Plano!$E$2:$E$15</definedName>
    <definedName name="_xlnm.Print_Area" localSheetId="7">'Analítico Cp.'!$A$1:$P$182</definedName>
    <definedName name="_xlnm.Print_Area" localSheetId="6">'Analítico Cx.'!$A$1:$P$187</definedName>
    <definedName name="_xlnm.Print_Area" localSheetId="0">Capa!$A$1:$A$11</definedName>
    <definedName name="_xlnm.Print_Area" localSheetId="11">'Comp.'!$A$1:$H$256</definedName>
    <definedName name="_xlnm.Print_Area" localSheetId="4">Comparativo!$A$1:$R$50</definedName>
    <definedName name="_xlnm.Print_Area" localSheetId="13">'Diário 3o PA'!$A$1:$R$2004</definedName>
    <definedName name="_xlnm.Print_Area" localSheetId="14">'Diário 4º PA'!$A$1:$R$2004</definedName>
    <definedName name="_xlnm.Print_Area" localSheetId="15">'Diário 5º PA'!$A$1:$R$2004</definedName>
    <definedName name="_xlnm.Print_Area" localSheetId="5">'Gasto das Atividades'!$A$1:$H$48</definedName>
    <definedName name="_xlnm.Print_Area" localSheetId="8">Pessoal!$A$1:$G$54</definedName>
    <definedName name="_xlnm.Print_Area" localSheetId="9">'Prov. Pessoal'!$A$1:$O$39</definedName>
    <definedName name="_xlnm.Print_Area" localSheetId="16">Reserva!$A$1:$L$54</definedName>
    <definedName name="_xlnm.Print_Area" localSheetId="2">Resumo!$A$1:$P$53</definedName>
    <definedName name="área_destinada">Plano!$I$2:$I$3</definedName>
    <definedName name="Categorias">Plano!$A$1:$F$1</definedName>
    <definedName name="Contas">Resumo!$B$43:$B$48</definedName>
    <definedName name="Entradas">Plano!$A$1:$B$1</definedName>
    <definedName name="Gastos_com_Pessoal">Plano!$C$2:$C$27</definedName>
    <definedName name="Gastos_Gerais">Plano!$D$2:$D$110</definedName>
    <definedName name="Ocorrência">Plano!$H$2:$H$3</definedName>
    <definedName name="Receitas">Plano!$A$2:$A$4</definedName>
    <definedName name="Rendimentos_de_Aplicações_Fin.">Plano!$B$1</definedName>
    <definedName name="Reserva">Plano!$F$1:$F$3</definedName>
    <definedName name="_xlnm.Print_Titles" localSheetId="7">'Analítico Cp.'!$4:$8</definedName>
    <definedName name="_xlnm.Print_Titles" localSheetId="6">'Analítico Cx.'!$4:$8</definedName>
    <definedName name="_xlnm.Print_Titles" localSheetId="10">Bens!$3:$4</definedName>
    <definedName name="_xlnm.Print_Titles" localSheetId="11">'Comp.'!$3:$4</definedName>
    <definedName name="_xlnm.Print_Titles" localSheetId="12">'Diário 2o PA'!$A:$A,'Diário 2o PA'!$3:$4</definedName>
    <definedName name="_xlnm.Print_Titles" localSheetId="13">'Diário 3o PA'!$A:$A,'Diário 3o PA'!$3:$4</definedName>
    <definedName name="_xlnm.Print_Titles" localSheetId="14">'Diário 4º PA'!$A:$A,'Diário 4º PA'!$3:$4</definedName>
    <definedName name="_xlnm.Print_Titles" localSheetId="15">'Diário 5º PA'!$A:$A,'Diário 5º PA'!$3:$4</definedName>
    <definedName name="_xlnm.Print_Titles" localSheetId="8">Pessoal!$3:$4</definedName>
    <definedName name="_xlnm.Print_Titles" localSheetId="16">Reserva!$A:$A,Reserva!$3:$4</definedName>
    <definedName name="_xlnm.Print_Titles" localSheetId="2">Resumo!$3:$3</definedName>
    <definedName name="Transferência_para_Reserva_de_Recursos">Plano!$F$1:$F$1</definedName>
    <definedName name="VinculoPT">INDIRECT(CONCATENATE("'Gasto das Atividades'!$B$6:$B$",COUNTA('Gasto das Atividades'!$B$4:$B$35)+5))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1" l="1"/>
  <c r="C15" i="21"/>
  <c r="C14" i="21"/>
  <c r="S312" i="33" l="1"/>
  <c r="R312" i="33"/>
  <c r="E85" i="44" l="1"/>
  <c r="E40" i="44"/>
  <c r="E18" i="44" l="1"/>
  <c r="E15" i="44"/>
  <c r="E13" i="44"/>
  <c r="E17" i="44"/>
  <c r="E12" i="44"/>
  <c r="E16" i="44"/>
  <c r="E14" i="44"/>
  <c r="E11" i="44"/>
  <c r="S885" i="33" l="1"/>
  <c r="R885" i="33"/>
  <c r="R124" i="33" l="1"/>
  <c r="R125" i="33"/>
  <c r="R126" i="33"/>
  <c r="R127" i="33"/>
  <c r="R128" i="33"/>
  <c r="R129" i="33"/>
  <c r="R130" i="33"/>
  <c r="R131" i="33"/>
  <c r="R132" i="33"/>
  <c r="R133" i="33"/>
  <c r="E10" i="44" l="1"/>
  <c r="E9" i="44"/>
  <c r="E8" i="44"/>
  <c r="E7" i="44"/>
  <c r="E6" i="44"/>
  <c r="E5" i="44"/>
  <c r="C19" i="20" l="1"/>
  <c r="C51" i="20" s="1"/>
  <c r="A2" i="58"/>
  <c r="A1" i="58"/>
  <c r="R2004" i="58" l="1"/>
  <c r="Q2004" i="58"/>
  <c r="R2003" i="58"/>
  <c r="Q2003" i="58"/>
  <c r="R2002" i="58"/>
  <c r="Q2002" i="58"/>
  <c r="R2001" i="58"/>
  <c r="Q2001" i="58"/>
  <c r="R2000" i="58"/>
  <c r="Q2000" i="58"/>
  <c r="R1999" i="58"/>
  <c r="Q1999" i="58"/>
  <c r="R1998" i="58"/>
  <c r="Q1998" i="58"/>
  <c r="R1997" i="58"/>
  <c r="Q1997" i="58"/>
  <c r="R1996" i="58"/>
  <c r="Q1996" i="58"/>
  <c r="R1995" i="58"/>
  <c r="Q1995" i="58"/>
  <c r="R1994" i="58"/>
  <c r="Q1994" i="58"/>
  <c r="R1993" i="58"/>
  <c r="Q1993" i="58"/>
  <c r="R1992" i="58"/>
  <c r="Q1992" i="58"/>
  <c r="R1991" i="58"/>
  <c r="Q1991" i="58"/>
  <c r="R1990" i="58"/>
  <c r="Q1990" i="58"/>
  <c r="R1989" i="58"/>
  <c r="Q1989" i="58"/>
  <c r="R1988" i="58"/>
  <c r="Q1988" i="58"/>
  <c r="R1987" i="58"/>
  <c r="Q1987" i="58"/>
  <c r="R1986" i="58"/>
  <c r="Q1986" i="58"/>
  <c r="R1985" i="58"/>
  <c r="Q1985" i="58"/>
  <c r="R1984" i="58"/>
  <c r="Q1984" i="58"/>
  <c r="R1983" i="58"/>
  <c r="Q1983" i="58"/>
  <c r="R1982" i="58"/>
  <c r="Q1982" i="58"/>
  <c r="R1981" i="58"/>
  <c r="Q1981" i="58"/>
  <c r="R1980" i="58"/>
  <c r="Q1980" i="58"/>
  <c r="R1979" i="58"/>
  <c r="Q1979" i="58"/>
  <c r="R1978" i="58"/>
  <c r="Q1978" i="58"/>
  <c r="R1977" i="58"/>
  <c r="Q1977" i="58"/>
  <c r="R1976" i="58"/>
  <c r="Q1976" i="58"/>
  <c r="R1975" i="58"/>
  <c r="Q1975" i="58"/>
  <c r="R1974" i="58"/>
  <c r="Q1974" i="58"/>
  <c r="R1973" i="58"/>
  <c r="Q1973" i="58"/>
  <c r="R1972" i="58"/>
  <c r="Q1972" i="58"/>
  <c r="R1971" i="58"/>
  <c r="Q1971" i="58"/>
  <c r="R1970" i="58"/>
  <c r="Q1970" i="58"/>
  <c r="R1969" i="58"/>
  <c r="Q1969" i="58"/>
  <c r="R1968" i="58"/>
  <c r="Q1968" i="58"/>
  <c r="R1967" i="58"/>
  <c r="Q1967" i="58"/>
  <c r="R1966" i="58"/>
  <c r="Q1966" i="58"/>
  <c r="R1965" i="58"/>
  <c r="Q1965" i="58"/>
  <c r="R1964" i="58"/>
  <c r="Q1964" i="58"/>
  <c r="R1963" i="58"/>
  <c r="Q1963" i="58"/>
  <c r="R1962" i="58"/>
  <c r="Q1962" i="58"/>
  <c r="R1961" i="58"/>
  <c r="Q1961" i="58"/>
  <c r="R1960" i="58"/>
  <c r="Q1960" i="58"/>
  <c r="R1959" i="58"/>
  <c r="Q1959" i="58"/>
  <c r="R1958" i="58"/>
  <c r="Q1958" i="58"/>
  <c r="R1957" i="58"/>
  <c r="Q1957" i="58"/>
  <c r="R1956" i="58"/>
  <c r="Q1956" i="58"/>
  <c r="R1955" i="58"/>
  <c r="Q1955" i="58"/>
  <c r="R1954" i="58"/>
  <c r="Q1954" i="58"/>
  <c r="R1953" i="58"/>
  <c r="Q1953" i="58"/>
  <c r="R1952" i="58"/>
  <c r="Q1952" i="58"/>
  <c r="R1951" i="58"/>
  <c r="Q1951" i="58"/>
  <c r="R1950" i="58"/>
  <c r="Q1950" i="58"/>
  <c r="R1949" i="58"/>
  <c r="Q1949" i="58"/>
  <c r="R1948" i="58"/>
  <c r="Q1948" i="58"/>
  <c r="R1947" i="58"/>
  <c r="Q1947" i="58"/>
  <c r="R1946" i="58"/>
  <c r="Q1946" i="58"/>
  <c r="R1945" i="58"/>
  <c r="Q1945" i="58"/>
  <c r="R1944" i="58"/>
  <c r="Q1944" i="58"/>
  <c r="R1943" i="58"/>
  <c r="Q1943" i="58"/>
  <c r="R1942" i="58"/>
  <c r="Q1942" i="58"/>
  <c r="R1941" i="58"/>
  <c r="Q1941" i="58"/>
  <c r="R1940" i="58"/>
  <c r="Q1940" i="58"/>
  <c r="R1939" i="58"/>
  <c r="Q1939" i="58"/>
  <c r="R1938" i="58"/>
  <c r="Q1938" i="58"/>
  <c r="R1937" i="58"/>
  <c r="Q1937" i="58"/>
  <c r="R1936" i="58"/>
  <c r="Q1936" i="58"/>
  <c r="R1935" i="58"/>
  <c r="Q1935" i="58"/>
  <c r="R1934" i="58"/>
  <c r="Q1934" i="58"/>
  <c r="R1933" i="58"/>
  <c r="Q1933" i="58"/>
  <c r="R1932" i="58"/>
  <c r="Q1932" i="58"/>
  <c r="R1931" i="58"/>
  <c r="Q1931" i="58"/>
  <c r="R1930" i="58"/>
  <c r="Q1930" i="58"/>
  <c r="R1929" i="58"/>
  <c r="Q1929" i="58"/>
  <c r="R1928" i="58"/>
  <c r="Q1928" i="58"/>
  <c r="R1927" i="58"/>
  <c r="Q1927" i="58"/>
  <c r="R1926" i="58"/>
  <c r="Q1926" i="58"/>
  <c r="R1925" i="58"/>
  <c r="Q1925" i="58"/>
  <c r="R1924" i="58"/>
  <c r="Q1924" i="58"/>
  <c r="R1923" i="58"/>
  <c r="Q1923" i="58"/>
  <c r="R1922" i="58"/>
  <c r="Q1922" i="58"/>
  <c r="R1921" i="58"/>
  <c r="Q1921" i="58"/>
  <c r="R1920" i="58"/>
  <c r="Q1920" i="58"/>
  <c r="R1919" i="58"/>
  <c r="Q1919" i="58"/>
  <c r="R1918" i="58"/>
  <c r="Q1918" i="58"/>
  <c r="R1917" i="58"/>
  <c r="Q1917" i="58"/>
  <c r="R1916" i="58"/>
  <c r="Q1916" i="58"/>
  <c r="R1915" i="58"/>
  <c r="Q1915" i="58"/>
  <c r="R1914" i="58"/>
  <c r="Q1914" i="58"/>
  <c r="R1913" i="58"/>
  <c r="Q1913" i="58"/>
  <c r="R1912" i="58"/>
  <c r="Q1912" i="58"/>
  <c r="R1911" i="58"/>
  <c r="Q1911" i="58"/>
  <c r="R1910" i="58"/>
  <c r="Q1910" i="58"/>
  <c r="R1909" i="58"/>
  <c r="Q1909" i="58"/>
  <c r="R1908" i="58"/>
  <c r="Q1908" i="58"/>
  <c r="R1907" i="58"/>
  <c r="Q1907" i="58"/>
  <c r="R1906" i="58"/>
  <c r="Q1906" i="58"/>
  <c r="R1905" i="58"/>
  <c r="Q1905" i="58"/>
  <c r="R1904" i="58"/>
  <c r="Q1904" i="58"/>
  <c r="R1903" i="58"/>
  <c r="Q1903" i="58"/>
  <c r="R1902" i="58"/>
  <c r="Q1902" i="58"/>
  <c r="R1901" i="58"/>
  <c r="Q1901" i="58"/>
  <c r="R1900" i="58"/>
  <c r="Q1900" i="58"/>
  <c r="R1899" i="58"/>
  <c r="Q1899" i="58"/>
  <c r="R1898" i="58"/>
  <c r="Q1898" i="58"/>
  <c r="R1897" i="58"/>
  <c r="Q1897" i="58"/>
  <c r="R1896" i="58"/>
  <c r="Q1896" i="58"/>
  <c r="R1895" i="58"/>
  <c r="Q1895" i="58"/>
  <c r="R1894" i="58"/>
  <c r="Q1894" i="58"/>
  <c r="R1893" i="58"/>
  <c r="Q1893" i="58"/>
  <c r="R1892" i="58"/>
  <c r="Q1892" i="58"/>
  <c r="R1891" i="58"/>
  <c r="Q1891" i="58"/>
  <c r="R1890" i="58"/>
  <c r="Q1890" i="58"/>
  <c r="R1889" i="58"/>
  <c r="Q1889" i="58"/>
  <c r="R1888" i="58"/>
  <c r="Q1888" i="58"/>
  <c r="R1887" i="58"/>
  <c r="Q1887" i="58"/>
  <c r="R1886" i="58"/>
  <c r="Q1886" i="58"/>
  <c r="R1885" i="58"/>
  <c r="Q1885" i="58"/>
  <c r="R1884" i="58"/>
  <c r="Q1884" i="58"/>
  <c r="R1883" i="58"/>
  <c r="Q1883" i="58"/>
  <c r="R1882" i="58"/>
  <c r="Q1882" i="58"/>
  <c r="R1881" i="58"/>
  <c r="Q1881" i="58"/>
  <c r="R1880" i="58"/>
  <c r="Q1880" i="58"/>
  <c r="R1879" i="58"/>
  <c r="Q1879" i="58"/>
  <c r="R1878" i="58"/>
  <c r="Q1878" i="58"/>
  <c r="R1877" i="58"/>
  <c r="Q1877" i="58"/>
  <c r="R1876" i="58"/>
  <c r="Q1876" i="58"/>
  <c r="R1875" i="58"/>
  <c r="Q1875" i="58"/>
  <c r="R1874" i="58"/>
  <c r="Q1874" i="58"/>
  <c r="R1873" i="58"/>
  <c r="Q1873" i="58"/>
  <c r="R1872" i="58"/>
  <c r="Q1872" i="58"/>
  <c r="R1871" i="58"/>
  <c r="Q1871" i="58"/>
  <c r="R1870" i="58"/>
  <c r="Q1870" i="58"/>
  <c r="R1869" i="58"/>
  <c r="Q1869" i="58"/>
  <c r="R1868" i="58"/>
  <c r="Q1868" i="58"/>
  <c r="R1867" i="58"/>
  <c r="Q1867" i="58"/>
  <c r="R1866" i="58"/>
  <c r="Q1866" i="58"/>
  <c r="R1865" i="58"/>
  <c r="Q1865" i="58"/>
  <c r="R1864" i="58"/>
  <c r="Q1864" i="58"/>
  <c r="R1863" i="58"/>
  <c r="Q1863" i="58"/>
  <c r="R1862" i="58"/>
  <c r="Q1862" i="58"/>
  <c r="R1861" i="58"/>
  <c r="Q1861" i="58"/>
  <c r="R1860" i="58"/>
  <c r="Q1860" i="58"/>
  <c r="R1859" i="58"/>
  <c r="Q1859" i="58"/>
  <c r="R1858" i="58"/>
  <c r="Q1858" i="58"/>
  <c r="R1857" i="58"/>
  <c r="Q1857" i="58"/>
  <c r="R1856" i="58"/>
  <c r="Q1856" i="58"/>
  <c r="R1855" i="58"/>
  <c r="Q1855" i="58"/>
  <c r="R1854" i="58"/>
  <c r="Q1854" i="58"/>
  <c r="R1853" i="58"/>
  <c r="Q1853" i="58"/>
  <c r="R1852" i="58"/>
  <c r="Q1852" i="58"/>
  <c r="R1851" i="58"/>
  <c r="Q1851" i="58"/>
  <c r="R1850" i="58"/>
  <c r="Q1850" i="58"/>
  <c r="R1849" i="58"/>
  <c r="Q1849" i="58"/>
  <c r="R1848" i="58"/>
  <c r="Q1848" i="58"/>
  <c r="R1847" i="58"/>
  <c r="Q1847" i="58"/>
  <c r="R1846" i="58"/>
  <c r="Q1846" i="58"/>
  <c r="R1845" i="58"/>
  <c r="Q1845" i="58"/>
  <c r="R1844" i="58"/>
  <c r="Q1844" i="58"/>
  <c r="R1843" i="58"/>
  <c r="Q1843" i="58"/>
  <c r="R1842" i="58"/>
  <c r="Q1842" i="58"/>
  <c r="R1841" i="58"/>
  <c r="Q1841" i="58"/>
  <c r="R1840" i="58"/>
  <c r="Q1840" i="58"/>
  <c r="R1839" i="58"/>
  <c r="Q1839" i="58"/>
  <c r="R1838" i="58"/>
  <c r="Q1838" i="58"/>
  <c r="R1837" i="58"/>
  <c r="Q1837" i="58"/>
  <c r="R1836" i="58"/>
  <c r="Q1836" i="58"/>
  <c r="R1835" i="58"/>
  <c r="Q1835" i="58"/>
  <c r="R1834" i="58"/>
  <c r="Q1834" i="58"/>
  <c r="R1833" i="58"/>
  <c r="Q1833" i="58"/>
  <c r="R1832" i="58"/>
  <c r="Q1832" i="58"/>
  <c r="R1831" i="58"/>
  <c r="Q1831" i="58"/>
  <c r="R1830" i="58"/>
  <c r="Q1830" i="58"/>
  <c r="R1829" i="58"/>
  <c r="Q1829" i="58"/>
  <c r="R1828" i="58"/>
  <c r="Q1828" i="58"/>
  <c r="R1827" i="58"/>
  <c r="Q1827" i="58"/>
  <c r="R1826" i="58"/>
  <c r="Q1826" i="58"/>
  <c r="R1825" i="58"/>
  <c r="Q1825" i="58"/>
  <c r="R1824" i="58"/>
  <c r="Q1824" i="58"/>
  <c r="R1823" i="58"/>
  <c r="Q1823" i="58"/>
  <c r="R1822" i="58"/>
  <c r="Q1822" i="58"/>
  <c r="R1821" i="58"/>
  <c r="Q1821" i="58"/>
  <c r="R1820" i="58"/>
  <c r="Q1820" i="58"/>
  <c r="R1819" i="58"/>
  <c r="Q1819" i="58"/>
  <c r="R1818" i="58"/>
  <c r="Q1818" i="58"/>
  <c r="R1817" i="58"/>
  <c r="Q1817" i="58"/>
  <c r="R1816" i="58"/>
  <c r="Q1816" i="58"/>
  <c r="R1815" i="58"/>
  <c r="Q1815" i="58"/>
  <c r="R1814" i="58"/>
  <c r="Q1814" i="58"/>
  <c r="R1813" i="58"/>
  <c r="Q1813" i="58"/>
  <c r="R1812" i="58"/>
  <c r="Q1812" i="58"/>
  <c r="R1811" i="58"/>
  <c r="Q1811" i="58"/>
  <c r="R1810" i="58"/>
  <c r="Q1810" i="58"/>
  <c r="R1809" i="58"/>
  <c r="Q1809" i="58"/>
  <c r="R1808" i="58"/>
  <c r="Q1808" i="58"/>
  <c r="R1807" i="58"/>
  <c r="Q1807" i="58"/>
  <c r="R1806" i="58"/>
  <c r="Q1806" i="58"/>
  <c r="R1805" i="58"/>
  <c r="Q1805" i="58"/>
  <c r="R1804" i="58"/>
  <c r="Q1804" i="58"/>
  <c r="R1803" i="58"/>
  <c r="Q1803" i="58"/>
  <c r="R1802" i="58"/>
  <c r="Q1802" i="58"/>
  <c r="R1801" i="58"/>
  <c r="Q1801" i="58"/>
  <c r="R1800" i="58"/>
  <c r="Q1800" i="58"/>
  <c r="R1799" i="58"/>
  <c r="Q1799" i="58"/>
  <c r="R1798" i="58"/>
  <c r="Q1798" i="58"/>
  <c r="R1797" i="58"/>
  <c r="Q1797" i="58"/>
  <c r="R1796" i="58"/>
  <c r="Q1796" i="58"/>
  <c r="R1795" i="58"/>
  <c r="Q1795" i="58"/>
  <c r="R1794" i="58"/>
  <c r="Q1794" i="58"/>
  <c r="R1793" i="58"/>
  <c r="Q1793" i="58"/>
  <c r="R1792" i="58"/>
  <c r="Q1792" i="58"/>
  <c r="R1791" i="58"/>
  <c r="Q1791" i="58"/>
  <c r="R1790" i="58"/>
  <c r="Q1790" i="58"/>
  <c r="R1789" i="58"/>
  <c r="Q1789" i="58"/>
  <c r="R1788" i="58"/>
  <c r="Q1788" i="58"/>
  <c r="R1787" i="58"/>
  <c r="Q1787" i="58"/>
  <c r="R1786" i="58"/>
  <c r="Q1786" i="58"/>
  <c r="R1785" i="58"/>
  <c r="Q1785" i="58"/>
  <c r="R1784" i="58"/>
  <c r="Q1784" i="58"/>
  <c r="R1783" i="58"/>
  <c r="Q1783" i="58"/>
  <c r="R1782" i="58"/>
  <c r="Q1782" i="58"/>
  <c r="R1781" i="58"/>
  <c r="Q1781" i="58"/>
  <c r="R1780" i="58"/>
  <c r="Q1780" i="58"/>
  <c r="R1779" i="58"/>
  <c r="Q1779" i="58"/>
  <c r="R1778" i="58"/>
  <c r="Q1778" i="58"/>
  <c r="R1777" i="58"/>
  <c r="Q1777" i="58"/>
  <c r="R1776" i="58"/>
  <c r="Q1776" i="58"/>
  <c r="R1775" i="58"/>
  <c r="Q1775" i="58"/>
  <c r="R1774" i="58"/>
  <c r="Q1774" i="58"/>
  <c r="R1773" i="58"/>
  <c r="Q1773" i="58"/>
  <c r="R1772" i="58"/>
  <c r="Q1772" i="58"/>
  <c r="R1771" i="58"/>
  <c r="Q1771" i="58"/>
  <c r="R1770" i="58"/>
  <c r="Q1770" i="58"/>
  <c r="R1769" i="58"/>
  <c r="Q1769" i="58"/>
  <c r="R1768" i="58"/>
  <c r="Q1768" i="58"/>
  <c r="R1767" i="58"/>
  <c r="Q1767" i="58"/>
  <c r="R1766" i="58"/>
  <c r="Q1766" i="58"/>
  <c r="R1765" i="58"/>
  <c r="Q1765" i="58"/>
  <c r="R1764" i="58"/>
  <c r="Q1764" i="58"/>
  <c r="R1763" i="58"/>
  <c r="Q1763" i="58"/>
  <c r="R1762" i="58"/>
  <c r="Q1762" i="58"/>
  <c r="R1761" i="58"/>
  <c r="Q1761" i="58"/>
  <c r="R1760" i="58"/>
  <c r="Q1760" i="58"/>
  <c r="R1759" i="58"/>
  <c r="Q1759" i="58"/>
  <c r="R1758" i="58"/>
  <c r="Q1758" i="58"/>
  <c r="R1757" i="58"/>
  <c r="Q1757" i="58"/>
  <c r="R1756" i="58"/>
  <c r="Q1756" i="58"/>
  <c r="R1755" i="58"/>
  <c r="Q1755" i="58"/>
  <c r="R1754" i="58"/>
  <c r="Q1754" i="58"/>
  <c r="R1753" i="58"/>
  <c r="Q1753" i="58"/>
  <c r="R1752" i="58"/>
  <c r="Q1752" i="58"/>
  <c r="R1751" i="58"/>
  <c r="Q1751" i="58"/>
  <c r="R1750" i="58"/>
  <c r="Q1750" i="58"/>
  <c r="R1749" i="58"/>
  <c r="Q1749" i="58"/>
  <c r="R1748" i="58"/>
  <c r="Q1748" i="58"/>
  <c r="R1747" i="58"/>
  <c r="Q1747" i="58"/>
  <c r="R1746" i="58"/>
  <c r="Q1746" i="58"/>
  <c r="R1745" i="58"/>
  <c r="Q1745" i="58"/>
  <c r="R1744" i="58"/>
  <c r="Q1744" i="58"/>
  <c r="R1743" i="58"/>
  <c r="Q1743" i="58"/>
  <c r="R1742" i="58"/>
  <c r="Q1742" i="58"/>
  <c r="R1741" i="58"/>
  <c r="Q1741" i="58"/>
  <c r="R1740" i="58"/>
  <c r="Q1740" i="58"/>
  <c r="R1739" i="58"/>
  <c r="Q1739" i="58"/>
  <c r="R1738" i="58"/>
  <c r="Q1738" i="58"/>
  <c r="R1737" i="58"/>
  <c r="Q1737" i="58"/>
  <c r="R1736" i="58"/>
  <c r="Q1736" i="58"/>
  <c r="R1735" i="58"/>
  <c r="Q1735" i="58"/>
  <c r="R1734" i="58"/>
  <c r="Q1734" i="58"/>
  <c r="R1733" i="58"/>
  <c r="Q1733" i="58"/>
  <c r="R1732" i="58"/>
  <c r="Q1732" i="58"/>
  <c r="R1731" i="58"/>
  <c r="Q1731" i="58"/>
  <c r="R1730" i="58"/>
  <c r="Q1730" i="58"/>
  <c r="R1729" i="58"/>
  <c r="Q1729" i="58"/>
  <c r="R1728" i="58"/>
  <c r="Q1728" i="58"/>
  <c r="R1727" i="58"/>
  <c r="Q1727" i="58"/>
  <c r="R1726" i="58"/>
  <c r="Q1726" i="58"/>
  <c r="R1725" i="58"/>
  <c r="Q1725" i="58"/>
  <c r="R1724" i="58"/>
  <c r="Q1724" i="58"/>
  <c r="R1723" i="58"/>
  <c r="Q1723" i="58"/>
  <c r="R1722" i="58"/>
  <c r="Q1722" i="58"/>
  <c r="R1721" i="58"/>
  <c r="Q1721" i="58"/>
  <c r="R1720" i="58"/>
  <c r="Q1720" i="58"/>
  <c r="R1719" i="58"/>
  <c r="Q1719" i="58"/>
  <c r="R1718" i="58"/>
  <c r="Q1718" i="58"/>
  <c r="R1717" i="58"/>
  <c r="Q1717" i="58"/>
  <c r="R1716" i="58"/>
  <c r="Q1716" i="58"/>
  <c r="R1715" i="58"/>
  <c r="Q1715" i="58"/>
  <c r="R1714" i="58"/>
  <c r="Q1714" i="58"/>
  <c r="R1713" i="58"/>
  <c r="Q1713" i="58"/>
  <c r="R1712" i="58"/>
  <c r="Q1712" i="58"/>
  <c r="R1711" i="58"/>
  <c r="Q1711" i="58"/>
  <c r="R1710" i="58"/>
  <c r="Q1710" i="58"/>
  <c r="R1709" i="58"/>
  <c r="Q1709" i="58"/>
  <c r="R1708" i="58"/>
  <c r="Q1708" i="58"/>
  <c r="R1707" i="58"/>
  <c r="Q1707" i="58"/>
  <c r="R1706" i="58"/>
  <c r="Q1706" i="58"/>
  <c r="R1705" i="58"/>
  <c r="Q1705" i="58"/>
  <c r="R1704" i="58"/>
  <c r="Q1704" i="58"/>
  <c r="R1703" i="58"/>
  <c r="Q1703" i="58"/>
  <c r="R1702" i="58"/>
  <c r="Q1702" i="58"/>
  <c r="R1701" i="58"/>
  <c r="Q1701" i="58"/>
  <c r="R1700" i="58"/>
  <c r="Q1700" i="58"/>
  <c r="R1699" i="58"/>
  <c r="Q1699" i="58"/>
  <c r="R1698" i="58"/>
  <c r="Q1698" i="58"/>
  <c r="R1697" i="58"/>
  <c r="Q1697" i="58"/>
  <c r="R1696" i="58"/>
  <c r="Q1696" i="58"/>
  <c r="R1695" i="58"/>
  <c r="Q1695" i="58"/>
  <c r="R1694" i="58"/>
  <c r="Q1694" i="58"/>
  <c r="R1693" i="58"/>
  <c r="Q1693" i="58"/>
  <c r="R1692" i="58"/>
  <c r="Q1692" i="58"/>
  <c r="R1691" i="58"/>
  <c r="Q1691" i="58"/>
  <c r="R1690" i="58"/>
  <c r="Q1690" i="58"/>
  <c r="R1689" i="58"/>
  <c r="Q1689" i="58"/>
  <c r="R1688" i="58"/>
  <c r="Q1688" i="58"/>
  <c r="R1687" i="58"/>
  <c r="Q1687" i="58"/>
  <c r="R1686" i="58"/>
  <c r="Q1686" i="58"/>
  <c r="R1685" i="58"/>
  <c r="Q1685" i="58"/>
  <c r="R1684" i="58"/>
  <c r="Q1684" i="58"/>
  <c r="R1683" i="58"/>
  <c r="Q1683" i="58"/>
  <c r="R1682" i="58"/>
  <c r="Q1682" i="58"/>
  <c r="R1681" i="58"/>
  <c r="Q1681" i="58"/>
  <c r="R1680" i="58"/>
  <c r="Q1680" i="58"/>
  <c r="R1679" i="58"/>
  <c r="Q1679" i="58"/>
  <c r="R1678" i="58"/>
  <c r="Q1678" i="58"/>
  <c r="R1677" i="58"/>
  <c r="Q1677" i="58"/>
  <c r="R1676" i="58"/>
  <c r="Q1676" i="58"/>
  <c r="R1675" i="58"/>
  <c r="Q1675" i="58"/>
  <c r="R1674" i="58"/>
  <c r="Q1674" i="58"/>
  <c r="R1673" i="58"/>
  <c r="Q1673" i="58"/>
  <c r="R1672" i="58"/>
  <c r="Q1672" i="58"/>
  <c r="R1671" i="58"/>
  <c r="Q1671" i="58"/>
  <c r="R1670" i="58"/>
  <c r="Q1670" i="58"/>
  <c r="R1669" i="58"/>
  <c r="Q1669" i="58"/>
  <c r="R1668" i="58"/>
  <c r="Q1668" i="58"/>
  <c r="R1667" i="58"/>
  <c r="Q1667" i="58"/>
  <c r="R1666" i="58"/>
  <c r="Q1666" i="58"/>
  <c r="R1665" i="58"/>
  <c r="Q1665" i="58"/>
  <c r="R1664" i="58"/>
  <c r="Q1664" i="58"/>
  <c r="R1663" i="58"/>
  <c r="Q1663" i="58"/>
  <c r="R1662" i="58"/>
  <c r="Q1662" i="58"/>
  <c r="R1661" i="58"/>
  <c r="Q1661" i="58"/>
  <c r="R1660" i="58"/>
  <c r="Q1660" i="58"/>
  <c r="R1659" i="58"/>
  <c r="Q1659" i="58"/>
  <c r="R1658" i="58"/>
  <c r="Q1658" i="58"/>
  <c r="R1657" i="58"/>
  <c r="Q1657" i="58"/>
  <c r="R1656" i="58"/>
  <c r="Q1656" i="58"/>
  <c r="R1655" i="58"/>
  <c r="Q1655" i="58"/>
  <c r="R1654" i="58"/>
  <c r="Q1654" i="58"/>
  <c r="R1653" i="58"/>
  <c r="Q1653" i="58"/>
  <c r="R1652" i="58"/>
  <c r="Q1652" i="58"/>
  <c r="R1651" i="58"/>
  <c r="Q1651" i="58"/>
  <c r="R1650" i="58"/>
  <c r="Q1650" i="58"/>
  <c r="R1649" i="58"/>
  <c r="Q1649" i="58"/>
  <c r="R1648" i="58"/>
  <c r="Q1648" i="58"/>
  <c r="R1647" i="58"/>
  <c r="Q1647" i="58"/>
  <c r="R1646" i="58"/>
  <c r="Q1646" i="58"/>
  <c r="R1645" i="58"/>
  <c r="Q1645" i="58"/>
  <c r="R1644" i="58"/>
  <c r="Q1644" i="58"/>
  <c r="R1643" i="58"/>
  <c r="Q1643" i="58"/>
  <c r="R1642" i="58"/>
  <c r="Q1642" i="58"/>
  <c r="R1641" i="58"/>
  <c r="Q1641" i="58"/>
  <c r="R1640" i="58"/>
  <c r="Q1640" i="58"/>
  <c r="R1639" i="58"/>
  <c r="Q1639" i="58"/>
  <c r="R1638" i="58"/>
  <c r="Q1638" i="58"/>
  <c r="R1637" i="58"/>
  <c r="Q1637" i="58"/>
  <c r="R1636" i="58"/>
  <c r="Q1636" i="58"/>
  <c r="R1635" i="58"/>
  <c r="Q1635" i="58"/>
  <c r="R1634" i="58"/>
  <c r="Q1634" i="58"/>
  <c r="R1633" i="58"/>
  <c r="Q1633" i="58"/>
  <c r="R1632" i="58"/>
  <c r="Q1632" i="58"/>
  <c r="R1631" i="58"/>
  <c r="Q1631" i="58"/>
  <c r="R1630" i="58"/>
  <c r="Q1630" i="58"/>
  <c r="R1629" i="58"/>
  <c r="Q1629" i="58"/>
  <c r="R1628" i="58"/>
  <c r="Q1628" i="58"/>
  <c r="R1627" i="58"/>
  <c r="Q1627" i="58"/>
  <c r="R1626" i="58"/>
  <c r="Q1626" i="58"/>
  <c r="R1625" i="58"/>
  <c r="Q1625" i="58"/>
  <c r="R1624" i="58"/>
  <c r="Q1624" i="58"/>
  <c r="R1623" i="58"/>
  <c r="Q1623" i="58"/>
  <c r="R1622" i="58"/>
  <c r="Q1622" i="58"/>
  <c r="R1621" i="58"/>
  <c r="Q1621" i="58"/>
  <c r="R1620" i="58"/>
  <c r="Q1620" i="58"/>
  <c r="R1619" i="58"/>
  <c r="Q1619" i="58"/>
  <c r="R1618" i="58"/>
  <c r="Q1618" i="58"/>
  <c r="R1617" i="58"/>
  <c r="Q1617" i="58"/>
  <c r="R1616" i="58"/>
  <c r="Q1616" i="58"/>
  <c r="R1615" i="58"/>
  <c r="Q1615" i="58"/>
  <c r="R1614" i="58"/>
  <c r="Q1614" i="58"/>
  <c r="R1613" i="58"/>
  <c r="Q1613" i="58"/>
  <c r="R1612" i="58"/>
  <c r="Q1612" i="58"/>
  <c r="R1611" i="58"/>
  <c r="Q1611" i="58"/>
  <c r="R1610" i="58"/>
  <c r="Q1610" i="58"/>
  <c r="R1609" i="58"/>
  <c r="Q1609" i="58"/>
  <c r="R1608" i="58"/>
  <c r="Q1608" i="58"/>
  <c r="R1607" i="58"/>
  <c r="Q1607" i="58"/>
  <c r="R1606" i="58"/>
  <c r="Q1606" i="58"/>
  <c r="R1605" i="58"/>
  <c r="Q1605" i="58"/>
  <c r="R1604" i="58"/>
  <c r="Q1604" i="58"/>
  <c r="R1603" i="58"/>
  <c r="Q1603" i="58"/>
  <c r="R1602" i="58"/>
  <c r="Q1602" i="58"/>
  <c r="R1601" i="58"/>
  <c r="Q1601" i="58"/>
  <c r="R1600" i="58"/>
  <c r="Q1600" i="58"/>
  <c r="R1599" i="58"/>
  <c r="Q1599" i="58"/>
  <c r="R1598" i="58"/>
  <c r="Q1598" i="58"/>
  <c r="R1597" i="58"/>
  <c r="Q1597" i="58"/>
  <c r="R1596" i="58"/>
  <c r="Q1596" i="58"/>
  <c r="R1595" i="58"/>
  <c r="Q1595" i="58"/>
  <c r="R1594" i="58"/>
  <c r="Q1594" i="58"/>
  <c r="R1593" i="58"/>
  <c r="Q1593" i="58"/>
  <c r="R1592" i="58"/>
  <c r="Q1592" i="58"/>
  <c r="R1591" i="58"/>
  <c r="Q1591" i="58"/>
  <c r="R1590" i="58"/>
  <c r="Q1590" i="58"/>
  <c r="R1589" i="58"/>
  <c r="Q1589" i="58"/>
  <c r="R1588" i="58"/>
  <c r="Q1588" i="58"/>
  <c r="R1587" i="58"/>
  <c r="Q1587" i="58"/>
  <c r="R1586" i="58"/>
  <c r="Q1586" i="58"/>
  <c r="R1585" i="58"/>
  <c r="Q1585" i="58"/>
  <c r="R1584" i="58"/>
  <c r="Q1584" i="58"/>
  <c r="R1583" i="58"/>
  <c r="Q1583" i="58"/>
  <c r="R1582" i="58"/>
  <c r="Q1582" i="58"/>
  <c r="R1581" i="58"/>
  <c r="Q1581" i="58"/>
  <c r="R1580" i="58"/>
  <c r="Q1580" i="58"/>
  <c r="R1579" i="58"/>
  <c r="Q1579" i="58"/>
  <c r="R1578" i="58"/>
  <c r="Q1578" i="58"/>
  <c r="R1577" i="58"/>
  <c r="Q1577" i="58"/>
  <c r="R1576" i="58"/>
  <c r="Q1576" i="58"/>
  <c r="R1575" i="58"/>
  <c r="Q1575" i="58"/>
  <c r="R1574" i="58"/>
  <c r="Q1574" i="58"/>
  <c r="R1573" i="58"/>
  <c r="Q1573" i="58"/>
  <c r="R1572" i="58"/>
  <c r="Q1572" i="58"/>
  <c r="R1571" i="58"/>
  <c r="Q1571" i="58"/>
  <c r="R1570" i="58"/>
  <c r="Q1570" i="58"/>
  <c r="R1569" i="58"/>
  <c r="Q1569" i="58"/>
  <c r="R1568" i="58"/>
  <c r="Q1568" i="58"/>
  <c r="R1567" i="58"/>
  <c r="Q1567" i="58"/>
  <c r="R1566" i="58"/>
  <c r="Q1566" i="58"/>
  <c r="R1565" i="58"/>
  <c r="Q1565" i="58"/>
  <c r="R1564" i="58"/>
  <c r="Q1564" i="58"/>
  <c r="R1563" i="58"/>
  <c r="Q1563" i="58"/>
  <c r="R1562" i="58"/>
  <c r="Q1562" i="58"/>
  <c r="R1561" i="58"/>
  <c r="Q1561" i="58"/>
  <c r="R1560" i="58"/>
  <c r="Q1560" i="58"/>
  <c r="R1559" i="58"/>
  <c r="Q1559" i="58"/>
  <c r="R1558" i="58"/>
  <c r="Q1558" i="58"/>
  <c r="R1557" i="58"/>
  <c r="Q1557" i="58"/>
  <c r="R1556" i="58"/>
  <c r="Q1556" i="58"/>
  <c r="R1555" i="58"/>
  <c r="Q1555" i="58"/>
  <c r="R1554" i="58"/>
  <c r="Q1554" i="58"/>
  <c r="R1553" i="58"/>
  <c r="Q1553" i="58"/>
  <c r="R1552" i="58"/>
  <c r="Q1552" i="58"/>
  <c r="R1551" i="58"/>
  <c r="Q1551" i="58"/>
  <c r="R1550" i="58"/>
  <c r="Q1550" i="58"/>
  <c r="R1549" i="58"/>
  <c r="Q1549" i="58"/>
  <c r="R1548" i="58"/>
  <c r="Q1548" i="58"/>
  <c r="R1547" i="58"/>
  <c r="Q1547" i="58"/>
  <c r="R1546" i="58"/>
  <c r="Q1546" i="58"/>
  <c r="R1545" i="58"/>
  <c r="Q1545" i="58"/>
  <c r="R1544" i="58"/>
  <c r="Q1544" i="58"/>
  <c r="R1543" i="58"/>
  <c r="Q1543" i="58"/>
  <c r="R1542" i="58"/>
  <c r="Q1542" i="58"/>
  <c r="R1541" i="58"/>
  <c r="Q1541" i="58"/>
  <c r="R1540" i="58"/>
  <c r="Q1540" i="58"/>
  <c r="R1539" i="58"/>
  <c r="Q1539" i="58"/>
  <c r="R1538" i="58"/>
  <c r="Q1538" i="58"/>
  <c r="R1537" i="58"/>
  <c r="Q1537" i="58"/>
  <c r="R1536" i="58"/>
  <c r="Q1536" i="58"/>
  <c r="R1535" i="58"/>
  <c r="Q1535" i="58"/>
  <c r="R1534" i="58"/>
  <c r="Q1534" i="58"/>
  <c r="R1533" i="58"/>
  <c r="Q1533" i="58"/>
  <c r="R1532" i="58"/>
  <c r="Q1532" i="58"/>
  <c r="R1531" i="58"/>
  <c r="Q1531" i="58"/>
  <c r="R1530" i="58"/>
  <c r="Q1530" i="58"/>
  <c r="R1529" i="58"/>
  <c r="Q1529" i="58"/>
  <c r="R1528" i="58"/>
  <c r="Q1528" i="58"/>
  <c r="R1527" i="58"/>
  <c r="Q1527" i="58"/>
  <c r="R1526" i="58"/>
  <c r="Q1526" i="58"/>
  <c r="R1525" i="58"/>
  <c r="Q1525" i="58"/>
  <c r="R1524" i="58"/>
  <c r="Q1524" i="58"/>
  <c r="R1523" i="58"/>
  <c r="Q1523" i="58"/>
  <c r="R1522" i="58"/>
  <c r="Q1522" i="58"/>
  <c r="R1521" i="58"/>
  <c r="Q1521" i="58"/>
  <c r="R1520" i="58"/>
  <c r="Q1520" i="58"/>
  <c r="R1519" i="58"/>
  <c r="Q1519" i="58"/>
  <c r="R1518" i="58"/>
  <c r="Q1518" i="58"/>
  <c r="R1517" i="58"/>
  <c r="Q1517" i="58"/>
  <c r="R1516" i="58"/>
  <c r="Q1516" i="58"/>
  <c r="R1515" i="58"/>
  <c r="Q1515" i="58"/>
  <c r="R1514" i="58"/>
  <c r="Q1514" i="58"/>
  <c r="R1513" i="58"/>
  <c r="Q1513" i="58"/>
  <c r="R1512" i="58"/>
  <c r="Q1512" i="58"/>
  <c r="R1511" i="58"/>
  <c r="Q1511" i="58"/>
  <c r="R1510" i="58"/>
  <c r="Q1510" i="58"/>
  <c r="R1509" i="58"/>
  <c r="Q1509" i="58"/>
  <c r="R1508" i="58"/>
  <c r="Q1508" i="58"/>
  <c r="R1507" i="58"/>
  <c r="Q1507" i="58"/>
  <c r="R1506" i="58"/>
  <c r="Q1506" i="58"/>
  <c r="R1505" i="58"/>
  <c r="Q1505" i="58"/>
  <c r="R1504" i="58"/>
  <c r="Q1504" i="58"/>
  <c r="R1503" i="58"/>
  <c r="Q1503" i="58"/>
  <c r="R1502" i="58"/>
  <c r="Q1502" i="58"/>
  <c r="R1501" i="58"/>
  <c r="Q1501" i="58"/>
  <c r="R1500" i="58"/>
  <c r="Q1500" i="58"/>
  <c r="R1499" i="58"/>
  <c r="Q1499" i="58"/>
  <c r="R1498" i="58"/>
  <c r="Q1498" i="58"/>
  <c r="R1497" i="58"/>
  <c r="Q1497" i="58"/>
  <c r="R1496" i="58"/>
  <c r="Q1496" i="58"/>
  <c r="R1495" i="58"/>
  <c r="Q1495" i="58"/>
  <c r="R1494" i="58"/>
  <c r="Q1494" i="58"/>
  <c r="R1493" i="58"/>
  <c r="Q1493" i="58"/>
  <c r="R1492" i="58"/>
  <c r="Q1492" i="58"/>
  <c r="R1491" i="58"/>
  <c r="Q1491" i="58"/>
  <c r="R1490" i="58"/>
  <c r="Q1490" i="58"/>
  <c r="R1489" i="58"/>
  <c r="Q1489" i="58"/>
  <c r="R1488" i="58"/>
  <c r="Q1488" i="58"/>
  <c r="R1487" i="58"/>
  <c r="Q1487" i="58"/>
  <c r="R1486" i="58"/>
  <c r="Q1486" i="58"/>
  <c r="R1485" i="58"/>
  <c r="Q1485" i="58"/>
  <c r="R1484" i="58"/>
  <c r="Q1484" i="58"/>
  <c r="R1483" i="58"/>
  <c r="Q1483" i="58"/>
  <c r="R1482" i="58"/>
  <c r="Q1482" i="58"/>
  <c r="R1481" i="58"/>
  <c r="Q1481" i="58"/>
  <c r="R1480" i="58"/>
  <c r="Q1480" i="58"/>
  <c r="R1479" i="58"/>
  <c r="Q1479" i="58"/>
  <c r="R1478" i="58"/>
  <c r="Q1478" i="58"/>
  <c r="R1477" i="58"/>
  <c r="Q1477" i="58"/>
  <c r="R1476" i="58"/>
  <c r="Q1476" i="58"/>
  <c r="R1475" i="58"/>
  <c r="Q1475" i="58"/>
  <c r="R1474" i="58"/>
  <c r="Q1474" i="58"/>
  <c r="R1473" i="58"/>
  <c r="Q1473" i="58"/>
  <c r="R1472" i="58"/>
  <c r="Q1472" i="58"/>
  <c r="R1471" i="58"/>
  <c r="Q1471" i="58"/>
  <c r="R1470" i="58"/>
  <c r="Q1470" i="58"/>
  <c r="R1469" i="58"/>
  <c r="Q1469" i="58"/>
  <c r="R1468" i="58"/>
  <c r="Q1468" i="58"/>
  <c r="R1467" i="58"/>
  <c r="Q1467" i="58"/>
  <c r="R1466" i="58"/>
  <c r="Q1466" i="58"/>
  <c r="R1465" i="58"/>
  <c r="Q1465" i="58"/>
  <c r="R1464" i="58"/>
  <c r="Q1464" i="58"/>
  <c r="R1463" i="58"/>
  <c r="Q1463" i="58"/>
  <c r="R1462" i="58"/>
  <c r="Q1462" i="58"/>
  <c r="R1461" i="58"/>
  <c r="Q1461" i="58"/>
  <c r="R1460" i="58"/>
  <c r="Q1460" i="58"/>
  <c r="R1459" i="58"/>
  <c r="Q1459" i="58"/>
  <c r="R1458" i="58"/>
  <c r="Q1458" i="58"/>
  <c r="R1457" i="58"/>
  <c r="Q1457" i="58"/>
  <c r="R1456" i="58"/>
  <c r="Q1456" i="58"/>
  <c r="R1455" i="58"/>
  <c r="Q1455" i="58"/>
  <c r="R1454" i="58"/>
  <c r="Q1454" i="58"/>
  <c r="R1453" i="58"/>
  <c r="Q1453" i="58"/>
  <c r="R1452" i="58"/>
  <c r="Q1452" i="58"/>
  <c r="R1451" i="58"/>
  <c r="Q1451" i="58"/>
  <c r="R1450" i="58"/>
  <c r="Q1450" i="58"/>
  <c r="R1449" i="58"/>
  <c r="Q1449" i="58"/>
  <c r="R1448" i="58"/>
  <c r="Q1448" i="58"/>
  <c r="R1447" i="58"/>
  <c r="Q1447" i="58"/>
  <c r="R1446" i="58"/>
  <c r="Q1446" i="58"/>
  <c r="R1445" i="58"/>
  <c r="Q1445" i="58"/>
  <c r="R1444" i="58"/>
  <c r="Q1444" i="58"/>
  <c r="R1443" i="58"/>
  <c r="Q1443" i="58"/>
  <c r="R1442" i="58"/>
  <c r="Q1442" i="58"/>
  <c r="R1441" i="58"/>
  <c r="Q1441" i="58"/>
  <c r="R1440" i="58"/>
  <c r="Q1440" i="58"/>
  <c r="R1439" i="58"/>
  <c r="Q1439" i="58"/>
  <c r="R1438" i="58"/>
  <c r="Q1438" i="58"/>
  <c r="R1437" i="58"/>
  <c r="Q1437" i="58"/>
  <c r="R1436" i="58"/>
  <c r="Q1436" i="58"/>
  <c r="R1435" i="58"/>
  <c r="Q1435" i="58"/>
  <c r="R1434" i="58"/>
  <c r="Q1434" i="58"/>
  <c r="R1433" i="58"/>
  <c r="Q1433" i="58"/>
  <c r="R1432" i="58"/>
  <c r="Q1432" i="58"/>
  <c r="R1431" i="58"/>
  <c r="Q1431" i="58"/>
  <c r="R1430" i="58"/>
  <c r="Q1430" i="58"/>
  <c r="R1429" i="58"/>
  <c r="Q1429" i="58"/>
  <c r="R1428" i="58"/>
  <c r="Q1428" i="58"/>
  <c r="R1427" i="58"/>
  <c r="Q1427" i="58"/>
  <c r="R1426" i="58"/>
  <c r="Q1426" i="58"/>
  <c r="R1425" i="58"/>
  <c r="Q1425" i="58"/>
  <c r="R1424" i="58"/>
  <c r="Q1424" i="58"/>
  <c r="R1423" i="58"/>
  <c r="Q1423" i="58"/>
  <c r="R1422" i="58"/>
  <c r="Q1422" i="58"/>
  <c r="R1421" i="58"/>
  <c r="Q1421" i="58"/>
  <c r="R1420" i="58"/>
  <c r="Q1420" i="58"/>
  <c r="R1419" i="58"/>
  <c r="Q1419" i="58"/>
  <c r="R1418" i="58"/>
  <c r="Q1418" i="58"/>
  <c r="R1417" i="58"/>
  <c r="Q1417" i="58"/>
  <c r="R1416" i="58"/>
  <c r="Q1416" i="58"/>
  <c r="R1415" i="58"/>
  <c r="Q1415" i="58"/>
  <c r="R1414" i="58"/>
  <c r="Q1414" i="58"/>
  <c r="R1413" i="58"/>
  <c r="Q1413" i="58"/>
  <c r="R1412" i="58"/>
  <c r="Q1412" i="58"/>
  <c r="R1411" i="58"/>
  <c r="Q1411" i="58"/>
  <c r="R1410" i="58"/>
  <c r="Q1410" i="58"/>
  <c r="R1409" i="58"/>
  <c r="Q1409" i="58"/>
  <c r="R1408" i="58"/>
  <c r="Q1408" i="58"/>
  <c r="R1407" i="58"/>
  <c r="Q1407" i="58"/>
  <c r="R1406" i="58"/>
  <c r="Q1406" i="58"/>
  <c r="R1405" i="58"/>
  <c r="Q1405" i="58"/>
  <c r="R1404" i="58"/>
  <c r="Q1404" i="58"/>
  <c r="R1403" i="58"/>
  <c r="Q1403" i="58"/>
  <c r="R1402" i="58"/>
  <c r="Q1402" i="58"/>
  <c r="R1401" i="58"/>
  <c r="Q1401" i="58"/>
  <c r="R1400" i="58"/>
  <c r="Q1400" i="58"/>
  <c r="R1399" i="58"/>
  <c r="Q1399" i="58"/>
  <c r="R1398" i="58"/>
  <c r="Q1398" i="58"/>
  <c r="R1397" i="58"/>
  <c r="Q1397" i="58"/>
  <c r="R1396" i="58"/>
  <c r="Q1396" i="58"/>
  <c r="R1395" i="58"/>
  <c r="Q1395" i="58"/>
  <c r="R1394" i="58"/>
  <c r="Q1394" i="58"/>
  <c r="R1393" i="58"/>
  <c r="Q1393" i="58"/>
  <c r="R1392" i="58"/>
  <c r="Q1392" i="58"/>
  <c r="R1391" i="58"/>
  <c r="Q1391" i="58"/>
  <c r="R1390" i="58"/>
  <c r="Q1390" i="58"/>
  <c r="R1389" i="58"/>
  <c r="Q1389" i="58"/>
  <c r="R1388" i="58"/>
  <c r="Q1388" i="58"/>
  <c r="R1387" i="58"/>
  <c r="Q1387" i="58"/>
  <c r="R1386" i="58"/>
  <c r="Q1386" i="58"/>
  <c r="R1385" i="58"/>
  <c r="Q1385" i="58"/>
  <c r="R1384" i="58"/>
  <c r="Q1384" i="58"/>
  <c r="R1383" i="58"/>
  <c r="Q1383" i="58"/>
  <c r="R1382" i="58"/>
  <c r="Q1382" i="58"/>
  <c r="R1381" i="58"/>
  <c r="Q1381" i="58"/>
  <c r="R1380" i="58"/>
  <c r="Q1380" i="58"/>
  <c r="R1379" i="58"/>
  <c r="Q1379" i="58"/>
  <c r="R1378" i="58"/>
  <c r="Q1378" i="58"/>
  <c r="R1377" i="58"/>
  <c r="Q1377" i="58"/>
  <c r="R1376" i="58"/>
  <c r="Q1376" i="58"/>
  <c r="R1375" i="58"/>
  <c r="Q1375" i="58"/>
  <c r="R1374" i="58"/>
  <c r="Q1374" i="58"/>
  <c r="R1373" i="58"/>
  <c r="Q1373" i="58"/>
  <c r="R1372" i="58"/>
  <c r="Q1372" i="58"/>
  <c r="R1371" i="58"/>
  <c r="Q1371" i="58"/>
  <c r="R1370" i="58"/>
  <c r="Q1370" i="58"/>
  <c r="R1369" i="58"/>
  <c r="Q1369" i="58"/>
  <c r="R1368" i="58"/>
  <c r="Q1368" i="58"/>
  <c r="R1367" i="58"/>
  <c r="Q1367" i="58"/>
  <c r="R1366" i="58"/>
  <c r="Q1366" i="58"/>
  <c r="R1365" i="58"/>
  <c r="Q1365" i="58"/>
  <c r="R1364" i="58"/>
  <c r="Q1364" i="58"/>
  <c r="R1363" i="58"/>
  <c r="Q1363" i="58"/>
  <c r="R1362" i="58"/>
  <c r="Q1362" i="58"/>
  <c r="R1361" i="58"/>
  <c r="Q1361" i="58"/>
  <c r="R1360" i="58"/>
  <c r="Q1360" i="58"/>
  <c r="R1359" i="58"/>
  <c r="Q1359" i="58"/>
  <c r="R1358" i="58"/>
  <c r="Q1358" i="58"/>
  <c r="R1357" i="58"/>
  <c r="Q1357" i="58"/>
  <c r="R1356" i="58"/>
  <c r="Q1356" i="58"/>
  <c r="R1355" i="58"/>
  <c r="Q1355" i="58"/>
  <c r="R1354" i="58"/>
  <c r="Q1354" i="58"/>
  <c r="R1353" i="58"/>
  <c r="Q1353" i="58"/>
  <c r="R1352" i="58"/>
  <c r="Q1352" i="58"/>
  <c r="R1351" i="58"/>
  <c r="Q1351" i="58"/>
  <c r="R1350" i="58"/>
  <c r="Q1350" i="58"/>
  <c r="R1349" i="58"/>
  <c r="Q1349" i="58"/>
  <c r="R1348" i="58"/>
  <c r="Q1348" i="58"/>
  <c r="R1347" i="58"/>
  <c r="Q1347" i="58"/>
  <c r="R1346" i="58"/>
  <c r="Q1346" i="58"/>
  <c r="R1345" i="58"/>
  <c r="Q1345" i="58"/>
  <c r="R1344" i="58"/>
  <c r="Q1344" i="58"/>
  <c r="R1343" i="58"/>
  <c r="Q1343" i="58"/>
  <c r="R1342" i="58"/>
  <c r="Q1342" i="58"/>
  <c r="R1341" i="58"/>
  <c r="Q1341" i="58"/>
  <c r="R1340" i="58"/>
  <c r="Q1340" i="58"/>
  <c r="R1339" i="58"/>
  <c r="Q1339" i="58"/>
  <c r="R1338" i="58"/>
  <c r="Q1338" i="58"/>
  <c r="R1337" i="58"/>
  <c r="Q1337" i="58"/>
  <c r="R1336" i="58"/>
  <c r="Q1336" i="58"/>
  <c r="R1335" i="58"/>
  <c r="Q1335" i="58"/>
  <c r="R1334" i="58"/>
  <c r="Q1334" i="58"/>
  <c r="R1333" i="58"/>
  <c r="Q1333" i="58"/>
  <c r="R1332" i="58"/>
  <c r="Q1332" i="58"/>
  <c r="R1331" i="58"/>
  <c r="Q1331" i="58"/>
  <c r="R1330" i="58"/>
  <c r="Q1330" i="58"/>
  <c r="R1329" i="58"/>
  <c r="Q1329" i="58"/>
  <c r="R1328" i="58"/>
  <c r="Q1328" i="58"/>
  <c r="R1327" i="58"/>
  <c r="Q1327" i="58"/>
  <c r="R1326" i="58"/>
  <c r="Q1326" i="58"/>
  <c r="R1325" i="58"/>
  <c r="Q1325" i="58"/>
  <c r="R1324" i="58"/>
  <c r="Q1324" i="58"/>
  <c r="R1323" i="58"/>
  <c r="Q1323" i="58"/>
  <c r="R1322" i="58"/>
  <c r="Q1322" i="58"/>
  <c r="R1321" i="58"/>
  <c r="Q1321" i="58"/>
  <c r="R1320" i="58"/>
  <c r="Q1320" i="58"/>
  <c r="R1319" i="58"/>
  <c r="Q1319" i="58"/>
  <c r="R1318" i="58"/>
  <c r="Q1318" i="58"/>
  <c r="R1317" i="58"/>
  <c r="Q1317" i="58"/>
  <c r="R1316" i="58"/>
  <c r="Q1316" i="58"/>
  <c r="R1315" i="58"/>
  <c r="Q1315" i="58"/>
  <c r="R1314" i="58"/>
  <c r="Q1314" i="58"/>
  <c r="R1313" i="58"/>
  <c r="Q1313" i="58"/>
  <c r="R1312" i="58"/>
  <c r="Q1312" i="58"/>
  <c r="R1311" i="58"/>
  <c r="Q1311" i="58"/>
  <c r="R1310" i="58"/>
  <c r="Q1310" i="58"/>
  <c r="R1309" i="58"/>
  <c r="Q1309" i="58"/>
  <c r="R1308" i="58"/>
  <c r="Q1308" i="58"/>
  <c r="R1307" i="58"/>
  <c r="Q1307" i="58"/>
  <c r="R1306" i="58"/>
  <c r="Q1306" i="58"/>
  <c r="R1305" i="58"/>
  <c r="Q1305" i="58"/>
  <c r="R1304" i="58"/>
  <c r="Q1304" i="58"/>
  <c r="R1303" i="58"/>
  <c r="Q1303" i="58"/>
  <c r="R1302" i="58"/>
  <c r="Q1302" i="58"/>
  <c r="R1301" i="58"/>
  <c r="Q1301" i="58"/>
  <c r="R1300" i="58"/>
  <c r="Q1300" i="58"/>
  <c r="R1299" i="58"/>
  <c r="Q1299" i="58"/>
  <c r="R1298" i="58"/>
  <c r="Q1298" i="58"/>
  <c r="R1297" i="58"/>
  <c r="Q1297" i="58"/>
  <c r="R1296" i="58"/>
  <c r="Q1296" i="58"/>
  <c r="R1295" i="58"/>
  <c r="Q1295" i="58"/>
  <c r="R1294" i="58"/>
  <c r="Q1294" i="58"/>
  <c r="R1293" i="58"/>
  <c r="Q1293" i="58"/>
  <c r="R1292" i="58"/>
  <c r="Q1292" i="58"/>
  <c r="R1291" i="58"/>
  <c r="Q1291" i="58"/>
  <c r="R1290" i="58"/>
  <c r="Q1290" i="58"/>
  <c r="R1289" i="58"/>
  <c r="Q1289" i="58"/>
  <c r="R1288" i="58"/>
  <c r="Q1288" i="58"/>
  <c r="R1287" i="58"/>
  <c r="Q1287" i="58"/>
  <c r="R1286" i="58"/>
  <c r="Q1286" i="58"/>
  <c r="R1285" i="58"/>
  <c r="Q1285" i="58"/>
  <c r="R1284" i="58"/>
  <c r="Q1284" i="58"/>
  <c r="R1283" i="58"/>
  <c r="Q1283" i="58"/>
  <c r="R1282" i="58"/>
  <c r="Q1282" i="58"/>
  <c r="R1281" i="58"/>
  <c r="Q1281" i="58"/>
  <c r="R1280" i="58"/>
  <c r="Q1280" i="58"/>
  <c r="R1279" i="58"/>
  <c r="Q1279" i="58"/>
  <c r="R1278" i="58"/>
  <c r="Q1278" i="58"/>
  <c r="R1277" i="58"/>
  <c r="Q1277" i="58"/>
  <c r="R1276" i="58"/>
  <c r="Q1276" i="58"/>
  <c r="R1275" i="58"/>
  <c r="Q1275" i="58"/>
  <c r="R1274" i="58"/>
  <c r="Q1274" i="58"/>
  <c r="R1273" i="58"/>
  <c r="Q1273" i="58"/>
  <c r="R1272" i="58"/>
  <c r="Q1272" i="58"/>
  <c r="R1271" i="58"/>
  <c r="Q1271" i="58"/>
  <c r="R1270" i="58"/>
  <c r="Q1270" i="58"/>
  <c r="R1269" i="58"/>
  <c r="Q1269" i="58"/>
  <c r="R1268" i="58"/>
  <c r="Q1268" i="58"/>
  <c r="R1267" i="58"/>
  <c r="Q1267" i="58"/>
  <c r="R1266" i="58"/>
  <c r="Q1266" i="58"/>
  <c r="R1265" i="58"/>
  <c r="Q1265" i="58"/>
  <c r="R1264" i="58"/>
  <c r="Q1264" i="58"/>
  <c r="R1263" i="58"/>
  <c r="Q1263" i="58"/>
  <c r="R1262" i="58"/>
  <c r="Q1262" i="58"/>
  <c r="R1261" i="58"/>
  <c r="Q1261" i="58"/>
  <c r="R1260" i="58"/>
  <c r="Q1260" i="58"/>
  <c r="R1259" i="58"/>
  <c r="Q1259" i="58"/>
  <c r="R1258" i="58"/>
  <c r="Q1258" i="58"/>
  <c r="R1257" i="58"/>
  <c r="Q1257" i="58"/>
  <c r="R1256" i="58"/>
  <c r="Q1256" i="58"/>
  <c r="R1255" i="58"/>
  <c r="Q1255" i="58"/>
  <c r="R1254" i="58"/>
  <c r="Q1254" i="58"/>
  <c r="R1253" i="58"/>
  <c r="Q1253" i="58"/>
  <c r="R1252" i="58"/>
  <c r="Q1252" i="58"/>
  <c r="R1251" i="58"/>
  <c r="Q1251" i="58"/>
  <c r="R1250" i="58"/>
  <c r="Q1250" i="58"/>
  <c r="R1249" i="58"/>
  <c r="Q1249" i="58"/>
  <c r="R1248" i="58"/>
  <c r="Q1248" i="58"/>
  <c r="R1247" i="58"/>
  <c r="Q1247" i="58"/>
  <c r="R1246" i="58"/>
  <c r="Q1246" i="58"/>
  <c r="R1245" i="58"/>
  <c r="Q1245" i="58"/>
  <c r="R1244" i="58"/>
  <c r="Q1244" i="58"/>
  <c r="R1243" i="58"/>
  <c r="Q1243" i="58"/>
  <c r="R1242" i="58"/>
  <c r="Q1242" i="58"/>
  <c r="R1241" i="58"/>
  <c r="Q1241" i="58"/>
  <c r="R1240" i="58"/>
  <c r="Q1240" i="58"/>
  <c r="R1239" i="58"/>
  <c r="Q1239" i="58"/>
  <c r="R1238" i="58"/>
  <c r="Q1238" i="58"/>
  <c r="R1237" i="58"/>
  <c r="Q1237" i="58"/>
  <c r="R1236" i="58"/>
  <c r="Q1236" i="58"/>
  <c r="R1235" i="58"/>
  <c r="Q1235" i="58"/>
  <c r="R1234" i="58"/>
  <c r="Q1234" i="58"/>
  <c r="R1233" i="58"/>
  <c r="Q1233" i="58"/>
  <c r="R1232" i="58"/>
  <c r="Q1232" i="58"/>
  <c r="R1231" i="58"/>
  <c r="Q1231" i="58"/>
  <c r="R1230" i="58"/>
  <c r="Q1230" i="58"/>
  <c r="R1229" i="58"/>
  <c r="Q1229" i="58"/>
  <c r="R1228" i="58"/>
  <c r="Q1228" i="58"/>
  <c r="R1227" i="58"/>
  <c r="Q1227" i="58"/>
  <c r="R1226" i="58"/>
  <c r="Q1226" i="58"/>
  <c r="R1225" i="58"/>
  <c r="Q1225" i="58"/>
  <c r="R1224" i="58"/>
  <c r="Q1224" i="58"/>
  <c r="R1223" i="58"/>
  <c r="Q1223" i="58"/>
  <c r="R1222" i="58"/>
  <c r="Q1222" i="58"/>
  <c r="R1221" i="58"/>
  <c r="Q1221" i="58"/>
  <c r="R1220" i="58"/>
  <c r="Q1220" i="58"/>
  <c r="R1219" i="58"/>
  <c r="Q1219" i="58"/>
  <c r="R1218" i="58"/>
  <c r="Q1218" i="58"/>
  <c r="R1217" i="58"/>
  <c r="Q1217" i="58"/>
  <c r="R1216" i="58"/>
  <c r="Q1216" i="58"/>
  <c r="R1215" i="58"/>
  <c r="Q1215" i="58"/>
  <c r="R1214" i="58"/>
  <c r="Q1214" i="58"/>
  <c r="R1213" i="58"/>
  <c r="Q1213" i="58"/>
  <c r="R1212" i="58"/>
  <c r="Q1212" i="58"/>
  <c r="R1211" i="58"/>
  <c r="Q1211" i="58"/>
  <c r="R1210" i="58"/>
  <c r="Q1210" i="58"/>
  <c r="R1209" i="58"/>
  <c r="Q1209" i="58"/>
  <c r="R1208" i="58"/>
  <c r="Q1208" i="58"/>
  <c r="R1207" i="58"/>
  <c r="Q1207" i="58"/>
  <c r="R1206" i="58"/>
  <c r="Q1206" i="58"/>
  <c r="R1205" i="58"/>
  <c r="Q1205" i="58"/>
  <c r="R1204" i="58"/>
  <c r="Q1204" i="58"/>
  <c r="R1203" i="58"/>
  <c r="Q1203" i="58"/>
  <c r="R1202" i="58"/>
  <c r="Q1202" i="58"/>
  <c r="R1201" i="58"/>
  <c r="Q1201" i="58"/>
  <c r="R1200" i="58"/>
  <c r="Q1200" i="58"/>
  <c r="R1199" i="58"/>
  <c r="Q1199" i="58"/>
  <c r="R1198" i="58"/>
  <c r="Q1198" i="58"/>
  <c r="R1197" i="58"/>
  <c r="Q1197" i="58"/>
  <c r="R1196" i="58"/>
  <c r="Q1196" i="58"/>
  <c r="R1195" i="58"/>
  <c r="Q1195" i="58"/>
  <c r="R1194" i="58"/>
  <c r="Q1194" i="58"/>
  <c r="R1193" i="58"/>
  <c r="Q1193" i="58"/>
  <c r="R1192" i="58"/>
  <c r="Q1192" i="58"/>
  <c r="R1191" i="58"/>
  <c r="Q1191" i="58"/>
  <c r="R1190" i="58"/>
  <c r="Q1190" i="58"/>
  <c r="R1189" i="58"/>
  <c r="Q1189" i="58"/>
  <c r="R1188" i="58"/>
  <c r="Q1188" i="58"/>
  <c r="R1187" i="58"/>
  <c r="Q1187" i="58"/>
  <c r="R1186" i="58"/>
  <c r="Q1186" i="58"/>
  <c r="R1185" i="58"/>
  <c r="Q1185" i="58"/>
  <c r="R1184" i="58"/>
  <c r="Q1184" i="58"/>
  <c r="R1183" i="58"/>
  <c r="Q1183" i="58"/>
  <c r="R1182" i="58"/>
  <c r="Q1182" i="58"/>
  <c r="R1181" i="58"/>
  <c r="Q1181" i="58"/>
  <c r="R1180" i="58"/>
  <c r="Q1180" i="58"/>
  <c r="R1179" i="58"/>
  <c r="Q1179" i="58"/>
  <c r="R1178" i="58"/>
  <c r="Q1178" i="58"/>
  <c r="R1177" i="58"/>
  <c r="Q1177" i="58"/>
  <c r="R1176" i="58"/>
  <c r="Q1176" i="58"/>
  <c r="R1175" i="58"/>
  <c r="Q1175" i="58"/>
  <c r="R1174" i="58"/>
  <c r="Q1174" i="58"/>
  <c r="R1173" i="58"/>
  <c r="Q1173" i="58"/>
  <c r="R1172" i="58"/>
  <c r="Q1172" i="58"/>
  <c r="R1171" i="58"/>
  <c r="Q1171" i="58"/>
  <c r="R1170" i="58"/>
  <c r="Q1170" i="58"/>
  <c r="R1169" i="58"/>
  <c r="Q1169" i="58"/>
  <c r="R1168" i="58"/>
  <c r="Q1168" i="58"/>
  <c r="R1167" i="58"/>
  <c r="Q1167" i="58"/>
  <c r="R1166" i="58"/>
  <c r="Q1166" i="58"/>
  <c r="R1165" i="58"/>
  <c r="Q1165" i="58"/>
  <c r="R1164" i="58"/>
  <c r="Q1164" i="58"/>
  <c r="R1163" i="58"/>
  <c r="Q1163" i="58"/>
  <c r="R1162" i="58"/>
  <c r="Q1162" i="58"/>
  <c r="R1161" i="58"/>
  <c r="Q1161" i="58"/>
  <c r="R1160" i="58"/>
  <c r="Q1160" i="58"/>
  <c r="R1159" i="58"/>
  <c r="Q1159" i="58"/>
  <c r="R1158" i="58"/>
  <c r="Q1158" i="58"/>
  <c r="R1157" i="58"/>
  <c r="Q1157" i="58"/>
  <c r="R1156" i="58"/>
  <c r="Q1156" i="58"/>
  <c r="R1155" i="58"/>
  <c r="Q1155" i="58"/>
  <c r="R1154" i="58"/>
  <c r="Q1154" i="58"/>
  <c r="R1153" i="58"/>
  <c r="Q1153" i="58"/>
  <c r="R1152" i="58"/>
  <c r="Q1152" i="58"/>
  <c r="R1151" i="58"/>
  <c r="Q1151" i="58"/>
  <c r="R1150" i="58"/>
  <c r="Q1150" i="58"/>
  <c r="R1149" i="58"/>
  <c r="Q1149" i="58"/>
  <c r="R1148" i="58"/>
  <c r="Q1148" i="58"/>
  <c r="R1147" i="58"/>
  <c r="Q1147" i="58"/>
  <c r="R1146" i="58"/>
  <c r="Q1146" i="58"/>
  <c r="R1145" i="58"/>
  <c r="Q1145" i="58"/>
  <c r="R1144" i="58"/>
  <c r="Q1144" i="58"/>
  <c r="R1143" i="58"/>
  <c r="Q1143" i="58"/>
  <c r="R1142" i="58"/>
  <c r="Q1142" i="58"/>
  <c r="R1141" i="58"/>
  <c r="Q1141" i="58"/>
  <c r="R1140" i="58"/>
  <c r="Q1140" i="58"/>
  <c r="R1139" i="58"/>
  <c r="Q1139" i="58"/>
  <c r="R1138" i="58"/>
  <c r="Q1138" i="58"/>
  <c r="R1137" i="58"/>
  <c r="Q1137" i="58"/>
  <c r="R1136" i="58"/>
  <c r="Q1136" i="58"/>
  <c r="R1135" i="58"/>
  <c r="Q1135" i="58"/>
  <c r="R1134" i="58"/>
  <c r="Q1134" i="58"/>
  <c r="R1133" i="58"/>
  <c r="Q1133" i="58"/>
  <c r="R1132" i="58"/>
  <c r="Q1132" i="58"/>
  <c r="R1131" i="58"/>
  <c r="Q1131" i="58"/>
  <c r="R1130" i="58"/>
  <c r="Q1130" i="58"/>
  <c r="R1129" i="58"/>
  <c r="Q1129" i="58"/>
  <c r="R1128" i="58"/>
  <c r="Q1128" i="58"/>
  <c r="R1127" i="58"/>
  <c r="Q1127" i="58"/>
  <c r="R1126" i="58"/>
  <c r="Q1126" i="58"/>
  <c r="R1125" i="58"/>
  <c r="Q1125" i="58"/>
  <c r="R1124" i="58"/>
  <c r="Q1124" i="58"/>
  <c r="R1123" i="58"/>
  <c r="Q1123" i="58"/>
  <c r="R1122" i="58"/>
  <c r="Q1122" i="58"/>
  <c r="R1121" i="58"/>
  <c r="Q1121" i="58"/>
  <c r="R1120" i="58"/>
  <c r="Q1120" i="58"/>
  <c r="R1119" i="58"/>
  <c r="Q1119" i="58"/>
  <c r="R1118" i="58"/>
  <c r="Q1118" i="58"/>
  <c r="R1117" i="58"/>
  <c r="Q1117" i="58"/>
  <c r="R1116" i="58"/>
  <c r="Q1116" i="58"/>
  <c r="R1115" i="58"/>
  <c r="Q1115" i="58"/>
  <c r="R1114" i="58"/>
  <c r="Q1114" i="58"/>
  <c r="R1113" i="58"/>
  <c r="Q1113" i="58"/>
  <c r="R1112" i="58"/>
  <c r="Q1112" i="58"/>
  <c r="R1111" i="58"/>
  <c r="Q1111" i="58"/>
  <c r="R1110" i="58"/>
  <c r="Q1110" i="58"/>
  <c r="R1109" i="58"/>
  <c r="Q1109" i="58"/>
  <c r="R1108" i="58"/>
  <c r="Q1108" i="58"/>
  <c r="R1107" i="58"/>
  <c r="Q1107" i="58"/>
  <c r="R1106" i="58"/>
  <c r="Q1106" i="58"/>
  <c r="R1105" i="58"/>
  <c r="Q1105" i="58"/>
  <c r="R1104" i="58"/>
  <c r="Q1104" i="58"/>
  <c r="R1103" i="58"/>
  <c r="Q1103" i="58"/>
  <c r="R1102" i="58"/>
  <c r="Q1102" i="58"/>
  <c r="R1101" i="58"/>
  <c r="Q1101" i="58"/>
  <c r="R1100" i="58"/>
  <c r="Q1100" i="58"/>
  <c r="R1099" i="58"/>
  <c r="Q1099" i="58"/>
  <c r="R1098" i="58"/>
  <c r="Q1098" i="58"/>
  <c r="R1097" i="58"/>
  <c r="Q1097" i="58"/>
  <c r="R1096" i="58"/>
  <c r="Q1096" i="58"/>
  <c r="R1095" i="58"/>
  <c r="Q1095" i="58"/>
  <c r="R1094" i="58"/>
  <c r="Q1094" i="58"/>
  <c r="R1093" i="58"/>
  <c r="Q1093" i="58"/>
  <c r="R1092" i="58"/>
  <c r="Q1092" i="58"/>
  <c r="R1091" i="58"/>
  <c r="Q1091" i="58"/>
  <c r="R1090" i="58"/>
  <c r="Q1090" i="58"/>
  <c r="R1089" i="58"/>
  <c r="Q1089" i="58"/>
  <c r="R1088" i="58"/>
  <c r="Q1088" i="58"/>
  <c r="R1087" i="58"/>
  <c r="Q1087" i="58"/>
  <c r="R1086" i="58"/>
  <c r="Q1086" i="58"/>
  <c r="R1085" i="58"/>
  <c r="Q1085" i="58"/>
  <c r="R1084" i="58"/>
  <c r="Q1084" i="58"/>
  <c r="R1083" i="58"/>
  <c r="Q1083" i="58"/>
  <c r="R1082" i="58"/>
  <c r="Q1082" i="58"/>
  <c r="R1081" i="58"/>
  <c r="Q1081" i="58"/>
  <c r="R1080" i="58"/>
  <c r="Q1080" i="58"/>
  <c r="R1079" i="58"/>
  <c r="Q1079" i="58"/>
  <c r="R1078" i="58"/>
  <c r="Q1078" i="58"/>
  <c r="R1077" i="58"/>
  <c r="Q1077" i="58"/>
  <c r="R1076" i="58"/>
  <c r="Q1076" i="58"/>
  <c r="R1075" i="58"/>
  <c r="Q1075" i="58"/>
  <c r="R1074" i="58"/>
  <c r="Q1074" i="58"/>
  <c r="R1073" i="58"/>
  <c r="Q1073" i="58"/>
  <c r="R1072" i="58"/>
  <c r="Q1072" i="58"/>
  <c r="R1071" i="58"/>
  <c r="Q1071" i="58"/>
  <c r="R1070" i="58"/>
  <c r="Q1070" i="58"/>
  <c r="R1069" i="58"/>
  <c r="Q1069" i="58"/>
  <c r="R1068" i="58"/>
  <c r="Q1068" i="58"/>
  <c r="R1067" i="58"/>
  <c r="Q1067" i="58"/>
  <c r="R1066" i="58"/>
  <c r="Q1066" i="58"/>
  <c r="R1065" i="58"/>
  <c r="Q1065" i="58"/>
  <c r="R1064" i="58"/>
  <c r="Q1064" i="58"/>
  <c r="R1063" i="58"/>
  <c r="Q1063" i="58"/>
  <c r="R1062" i="58"/>
  <c r="Q1062" i="58"/>
  <c r="R1061" i="58"/>
  <c r="Q1061" i="58"/>
  <c r="R1060" i="58"/>
  <c r="Q1060" i="58"/>
  <c r="R1059" i="58"/>
  <c r="Q1059" i="58"/>
  <c r="R1058" i="58"/>
  <c r="Q1058" i="58"/>
  <c r="R1057" i="58"/>
  <c r="Q1057" i="58"/>
  <c r="R1056" i="58"/>
  <c r="Q1056" i="58"/>
  <c r="R1055" i="58"/>
  <c r="Q1055" i="58"/>
  <c r="R1054" i="58"/>
  <c r="Q1054" i="58"/>
  <c r="R1053" i="58"/>
  <c r="Q1053" i="58"/>
  <c r="R1052" i="58"/>
  <c r="Q1052" i="58"/>
  <c r="R1051" i="58"/>
  <c r="Q1051" i="58"/>
  <c r="R1050" i="58"/>
  <c r="Q1050" i="58"/>
  <c r="R1049" i="58"/>
  <c r="Q1049" i="58"/>
  <c r="R1048" i="58"/>
  <c r="Q1048" i="58"/>
  <c r="R1047" i="58"/>
  <c r="Q1047" i="58"/>
  <c r="R1046" i="58"/>
  <c r="Q1046" i="58"/>
  <c r="R1045" i="58"/>
  <c r="Q1045" i="58"/>
  <c r="R1044" i="58"/>
  <c r="Q1044" i="58"/>
  <c r="R1043" i="58"/>
  <c r="Q1043" i="58"/>
  <c r="R1042" i="58"/>
  <c r="Q1042" i="58"/>
  <c r="R1041" i="58"/>
  <c r="Q1041" i="58"/>
  <c r="R1040" i="58"/>
  <c r="Q1040" i="58"/>
  <c r="R1039" i="58"/>
  <c r="Q1039" i="58"/>
  <c r="R1038" i="58"/>
  <c r="Q1038" i="58"/>
  <c r="R1037" i="58"/>
  <c r="Q1037" i="58"/>
  <c r="R1036" i="58"/>
  <c r="Q1036" i="58"/>
  <c r="R1035" i="58"/>
  <c r="Q1035" i="58"/>
  <c r="R1034" i="58"/>
  <c r="Q1034" i="58"/>
  <c r="R1033" i="58"/>
  <c r="Q1033" i="58"/>
  <c r="R1032" i="58"/>
  <c r="Q1032" i="58"/>
  <c r="R1031" i="58"/>
  <c r="Q1031" i="58"/>
  <c r="R1030" i="58"/>
  <c r="Q1030" i="58"/>
  <c r="R1029" i="58"/>
  <c r="Q1029" i="58"/>
  <c r="R1028" i="58"/>
  <c r="Q1028" i="58"/>
  <c r="R1027" i="58"/>
  <c r="Q1027" i="58"/>
  <c r="R1026" i="58"/>
  <c r="Q1026" i="58"/>
  <c r="R1025" i="58"/>
  <c r="Q1025" i="58"/>
  <c r="R1024" i="58"/>
  <c r="Q1024" i="58"/>
  <c r="R1023" i="58"/>
  <c r="Q1023" i="58"/>
  <c r="R1022" i="58"/>
  <c r="Q1022" i="58"/>
  <c r="R1021" i="58"/>
  <c r="Q1021" i="58"/>
  <c r="R1020" i="58"/>
  <c r="Q1020" i="58"/>
  <c r="R1019" i="58"/>
  <c r="Q1019" i="58"/>
  <c r="R1018" i="58"/>
  <c r="Q1018" i="58"/>
  <c r="R1017" i="58"/>
  <c r="Q1017" i="58"/>
  <c r="R1016" i="58"/>
  <c r="Q1016" i="58"/>
  <c r="R1015" i="58"/>
  <c r="Q1015" i="58"/>
  <c r="R1014" i="58"/>
  <c r="Q1014" i="58"/>
  <c r="R1013" i="58"/>
  <c r="Q1013" i="58"/>
  <c r="R1012" i="58"/>
  <c r="Q1012" i="58"/>
  <c r="R1011" i="58"/>
  <c r="Q1011" i="58"/>
  <c r="R1010" i="58"/>
  <c r="Q1010" i="58"/>
  <c r="R1009" i="58"/>
  <c r="Q1009" i="58"/>
  <c r="R1008" i="58"/>
  <c r="Q1008" i="58"/>
  <c r="R1007" i="58"/>
  <c r="Q1007" i="58"/>
  <c r="R1006" i="58"/>
  <c r="Q1006" i="58"/>
  <c r="R1005" i="58"/>
  <c r="Q1005" i="58"/>
  <c r="R1004" i="58"/>
  <c r="Q1004" i="58"/>
  <c r="R1003" i="58"/>
  <c r="Q1003" i="58"/>
  <c r="R1002" i="58"/>
  <c r="Q1002" i="58"/>
  <c r="R1001" i="58"/>
  <c r="Q1001" i="58"/>
  <c r="R1000" i="58"/>
  <c r="Q1000" i="58"/>
  <c r="R999" i="58"/>
  <c r="Q999" i="58"/>
  <c r="R998" i="58"/>
  <c r="Q998" i="58"/>
  <c r="R997" i="58"/>
  <c r="Q997" i="58"/>
  <c r="R996" i="58"/>
  <c r="Q996" i="58"/>
  <c r="R995" i="58"/>
  <c r="Q995" i="58"/>
  <c r="R994" i="58"/>
  <c r="Q994" i="58"/>
  <c r="R993" i="58"/>
  <c r="Q993" i="58"/>
  <c r="R992" i="58"/>
  <c r="Q992" i="58"/>
  <c r="R991" i="58"/>
  <c r="Q991" i="58"/>
  <c r="R990" i="58"/>
  <c r="Q990" i="58"/>
  <c r="R989" i="58"/>
  <c r="Q989" i="58"/>
  <c r="R988" i="58"/>
  <c r="Q988" i="58"/>
  <c r="R987" i="58"/>
  <c r="Q987" i="58"/>
  <c r="R986" i="58"/>
  <c r="Q986" i="58"/>
  <c r="R985" i="58"/>
  <c r="Q985" i="58"/>
  <c r="R984" i="58"/>
  <c r="Q984" i="58"/>
  <c r="R983" i="58"/>
  <c r="Q983" i="58"/>
  <c r="R982" i="58"/>
  <c r="Q982" i="58"/>
  <c r="R981" i="58"/>
  <c r="Q981" i="58"/>
  <c r="R980" i="58"/>
  <c r="Q980" i="58"/>
  <c r="R979" i="58"/>
  <c r="Q979" i="58"/>
  <c r="R978" i="58"/>
  <c r="Q978" i="58"/>
  <c r="R977" i="58"/>
  <c r="Q977" i="58"/>
  <c r="R976" i="58"/>
  <c r="Q976" i="58"/>
  <c r="R975" i="58"/>
  <c r="Q975" i="58"/>
  <c r="R974" i="58"/>
  <c r="Q974" i="58"/>
  <c r="R973" i="58"/>
  <c r="Q973" i="58"/>
  <c r="R972" i="58"/>
  <c r="Q972" i="58"/>
  <c r="R971" i="58"/>
  <c r="Q971" i="58"/>
  <c r="R970" i="58"/>
  <c r="Q970" i="58"/>
  <c r="R969" i="58"/>
  <c r="Q969" i="58"/>
  <c r="R968" i="58"/>
  <c r="Q968" i="58"/>
  <c r="R967" i="58"/>
  <c r="Q967" i="58"/>
  <c r="R966" i="58"/>
  <c r="Q966" i="58"/>
  <c r="R965" i="58"/>
  <c r="Q965" i="58"/>
  <c r="R964" i="58"/>
  <c r="Q964" i="58"/>
  <c r="R963" i="58"/>
  <c r="Q963" i="58"/>
  <c r="R962" i="58"/>
  <c r="Q962" i="58"/>
  <c r="R961" i="58"/>
  <c r="Q961" i="58"/>
  <c r="R960" i="58"/>
  <c r="Q960" i="58"/>
  <c r="R959" i="58"/>
  <c r="Q959" i="58"/>
  <c r="R958" i="58"/>
  <c r="Q958" i="58"/>
  <c r="R957" i="58"/>
  <c r="Q957" i="58"/>
  <c r="R956" i="58"/>
  <c r="Q956" i="58"/>
  <c r="R955" i="58"/>
  <c r="Q955" i="58"/>
  <c r="R954" i="58"/>
  <c r="Q954" i="58"/>
  <c r="R953" i="58"/>
  <c r="Q953" i="58"/>
  <c r="R952" i="58"/>
  <c r="Q952" i="58"/>
  <c r="R951" i="58"/>
  <c r="Q951" i="58"/>
  <c r="R950" i="58"/>
  <c r="Q950" i="58"/>
  <c r="R949" i="58"/>
  <c r="Q949" i="58"/>
  <c r="R948" i="58"/>
  <c r="Q948" i="58"/>
  <c r="R947" i="58"/>
  <c r="Q947" i="58"/>
  <c r="R946" i="58"/>
  <c r="Q946" i="58"/>
  <c r="R945" i="58"/>
  <c r="Q945" i="58"/>
  <c r="R944" i="58"/>
  <c r="Q944" i="58"/>
  <c r="R943" i="58"/>
  <c r="Q943" i="58"/>
  <c r="R942" i="58"/>
  <c r="Q942" i="58"/>
  <c r="R941" i="58"/>
  <c r="Q941" i="58"/>
  <c r="R940" i="58"/>
  <c r="Q940" i="58"/>
  <c r="R939" i="58"/>
  <c r="Q939" i="58"/>
  <c r="R938" i="58"/>
  <c r="Q938" i="58"/>
  <c r="R937" i="58"/>
  <c r="Q937" i="58"/>
  <c r="R936" i="58"/>
  <c r="Q936" i="58"/>
  <c r="R935" i="58"/>
  <c r="Q935" i="58"/>
  <c r="R934" i="58"/>
  <c r="Q934" i="58"/>
  <c r="R933" i="58"/>
  <c r="Q933" i="58"/>
  <c r="R932" i="58"/>
  <c r="Q932" i="58"/>
  <c r="R931" i="58"/>
  <c r="Q931" i="58"/>
  <c r="R930" i="58"/>
  <c r="Q930" i="58"/>
  <c r="R929" i="58"/>
  <c r="Q929" i="58"/>
  <c r="R928" i="58"/>
  <c r="Q928" i="58"/>
  <c r="R927" i="58"/>
  <c r="Q927" i="58"/>
  <c r="R926" i="58"/>
  <c r="Q926" i="58"/>
  <c r="R925" i="58"/>
  <c r="Q925" i="58"/>
  <c r="R924" i="58"/>
  <c r="Q924" i="58"/>
  <c r="R923" i="58"/>
  <c r="Q923" i="58"/>
  <c r="R922" i="58"/>
  <c r="Q922" i="58"/>
  <c r="R921" i="58"/>
  <c r="Q921" i="58"/>
  <c r="R920" i="58"/>
  <c r="Q920" i="58"/>
  <c r="R919" i="58"/>
  <c r="Q919" i="58"/>
  <c r="R918" i="58"/>
  <c r="Q918" i="58"/>
  <c r="R917" i="58"/>
  <c r="Q917" i="58"/>
  <c r="R916" i="58"/>
  <c r="Q916" i="58"/>
  <c r="R915" i="58"/>
  <c r="Q915" i="58"/>
  <c r="R914" i="58"/>
  <c r="Q914" i="58"/>
  <c r="R913" i="58"/>
  <c r="Q913" i="58"/>
  <c r="R912" i="58"/>
  <c r="Q912" i="58"/>
  <c r="R911" i="58"/>
  <c r="Q911" i="58"/>
  <c r="R910" i="58"/>
  <c r="Q910" i="58"/>
  <c r="R909" i="58"/>
  <c r="Q909" i="58"/>
  <c r="R908" i="58"/>
  <c r="Q908" i="58"/>
  <c r="R907" i="58"/>
  <c r="Q907" i="58"/>
  <c r="R906" i="58"/>
  <c r="Q906" i="58"/>
  <c r="R905" i="58"/>
  <c r="Q905" i="58"/>
  <c r="R904" i="58"/>
  <c r="Q904" i="58"/>
  <c r="R903" i="58"/>
  <c r="Q903" i="58"/>
  <c r="R902" i="58"/>
  <c r="Q902" i="58"/>
  <c r="R901" i="58"/>
  <c r="Q901" i="58"/>
  <c r="R900" i="58"/>
  <c r="Q900" i="58"/>
  <c r="R899" i="58"/>
  <c r="Q899" i="58"/>
  <c r="R898" i="58"/>
  <c r="Q898" i="58"/>
  <c r="R897" i="58"/>
  <c r="Q897" i="58"/>
  <c r="R896" i="58"/>
  <c r="Q896" i="58"/>
  <c r="R895" i="58"/>
  <c r="Q895" i="58"/>
  <c r="R894" i="58"/>
  <c r="Q894" i="58"/>
  <c r="R893" i="58"/>
  <c r="Q893" i="58"/>
  <c r="R892" i="58"/>
  <c r="Q892" i="58"/>
  <c r="R891" i="58"/>
  <c r="Q891" i="58"/>
  <c r="R890" i="58"/>
  <c r="Q890" i="58"/>
  <c r="R889" i="58"/>
  <c r="Q889" i="58"/>
  <c r="R888" i="58"/>
  <c r="Q888" i="58"/>
  <c r="R887" i="58"/>
  <c r="Q887" i="58"/>
  <c r="R886" i="58"/>
  <c r="Q886" i="58"/>
  <c r="R885" i="58"/>
  <c r="Q885" i="58"/>
  <c r="R884" i="58"/>
  <c r="Q884" i="58"/>
  <c r="R883" i="58"/>
  <c r="Q883" i="58"/>
  <c r="R882" i="58"/>
  <c r="Q882" i="58"/>
  <c r="R881" i="58"/>
  <c r="Q881" i="58"/>
  <c r="R880" i="58"/>
  <c r="Q880" i="58"/>
  <c r="R879" i="58"/>
  <c r="Q879" i="58"/>
  <c r="R878" i="58"/>
  <c r="Q878" i="58"/>
  <c r="R877" i="58"/>
  <c r="Q877" i="58"/>
  <c r="R876" i="58"/>
  <c r="Q876" i="58"/>
  <c r="R875" i="58"/>
  <c r="Q875" i="58"/>
  <c r="R874" i="58"/>
  <c r="Q874" i="58"/>
  <c r="R873" i="58"/>
  <c r="Q873" i="58"/>
  <c r="R872" i="58"/>
  <c r="Q872" i="58"/>
  <c r="R871" i="58"/>
  <c r="Q871" i="58"/>
  <c r="R870" i="58"/>
  <c r="Q870" i="58"/>
  <c r="R869" i="58"/>
  <c r="Q869" i="58"/>
  <c r="R868" i="58"/>
  <c r="Q868" i="58"/>
  <c r="R867" i="58"/>
  <c r="Q867" i="58"/>
  <c r="R866" i="58"/>
  <c r="Q866" i="58"/>
  <c r="R865" i="58"/>
  <c r="Q865" i="58"/>
  <c r="R864" i="58"/>
  <c r="Q864" i="58"/>
  <c r="R863" i="58"/>
  <c r="Q863" i="58"/>
  <c r="R862" i="58"/>
  <c r="Q862" i="58"/>
  <c r="R861" i="58"/>
  <c r="Q861" i="58"/>
  <c r="R860" i="58"/>
  <c r="Q860" i="58"/>
  <c r="R859" i="58"/>
  <c r="Q859" i="58"/>
  <c r="R858" i="58"/>
  <c r="Q858" i="58"/>
  <c r="R857" i="58"/>
  <c r="Q857" i="58"/>
  <c r="R856" i="58"/>
  <c r="Q856" i="58"/>
  <c r="R855" i="58"/>
  <c r="Q855" i="58"/>
  <c r="R854" i="58"/>
  <c r="Q854" i="58"/>
  <c r="R853" i="58"/>
  <c r="Q853" i="58"/>
  <c r="R852" i="58"/>
  <c r="Q852" i="58"/>
  <c r="R851" i="58"/>
  <c r="Q851" i="58"/>
  <c r="R850" i="58"/>
  <c r="Q850" i="58"/>
  <c r="R849" i="58"/>
  <c r="Q849" i="58"/>
  <c r="R848" i="58"/>
  <c r="Q848" i="58"/>
  <c r="R847" i="58"/>
  <c r="Q847" i="58"/>
  <c r="R846" i="58"/>
  <c r="Q846" i="58"/>
  <c r="R845" i="58"/>
  <c r="Q845" i="58"/>
  <c r="R844" i="58"/>
  <c r="Q844" i="58"/>
  <c r="R843" i="58"/>
  <c r="Q843" i="58"/>
  <c r="R842" i="58"/>
  <c r="Q842" i="58"/>
  <c r="R841" i="58"/>
  <c r="Q841" i="58"/>
  <c r="R840" i="58"/>
  <c r="Q840" i="58"/>
  <c r="R839" i="58"/>
  <c r="Q839" i="58"/>
  <c r="R838" i="58"/>
  <c r="Q838" i="58"/>
  <c r="R837" i="58"/>
  <c r="Q837" i="58"/>
  <c r="R836" i="58"/>
  <c r="Q836" i="58"/>
  <c r="R835" i="58"/>
  <c r="Q835" i="58"/>
  <c r="R834" i="58"/>
  <c r="Q834" i="58"/>
  <c r="R833" i="58"/>
  <c r="Q833" i="58"/>
  <c r="R832" i="58"/>
  <c r="Q832" i="58"/>
  <c r="R831" i="58"/>
  <c r="Q831" i="58"/>
  <c r="R830" i="58"/>
  <c r="Q830" i="58"/>
  <c r="R829" i="58"/>
  <c r="Q829" i="58"/>
  <c r="R828" i="58"/>
  <c r="Q828" i="58"/>
  <c r="R827" i="58"/>
  <c r="Q827" i="58"/>
  <c r="R826" i="58"/>
  <c r="Q826" i="58"/>
  <c r="R825" i="58"/>
  <c r="Q825" i="58"/>
  <c r="R824" i="58"/>
  <c r="Q824" i="58"/>
  <c r="R823" i="58"/>
  <c r="Q823" i="58"/>
  <c r="R822" i="58"/>
  <c r="Q822" i="58"/>
  <c r="R821" i="58"/>
  <c r="Q821" i="58"/>
  <c r="R820" i="58"/>
  <c r="Q820" i="58"/>
  <c r="R819" i="58"/>
  <c r="Q819" i="58"/>
  <c r="R818" i="58"/>
  <c r="Q818" i="58"/>
  <c r="R817" i="58"/>
  <c r="Q817" i="58"/>
  <c r="R816" i="58"/>
  <c r="Q816" i="58"/>
  <c r="R815" i="58"/>
  <c r="Q815" i="58"/>
  <c r="R814" i="58"/>
  <c r="Q814" i="58"/>
  <c r="R813" i="58"/>
  <c r="Q813" i="58"/>
  <c r="R812" i="58"/>
  <c r="Q812" i="58"/>
  <c r="R811" i="58"/>
  <c r="Q811" i="58"/>
  <c r="R810" i="58"/>
  <c r="Q810" i="58"/>
  <c r="R809" i="58"/>
  <c r="Q809" i="58"/>
  <c r="R808" i="58"/>
  <c r="Q808" i="58"/>
  <c r="R807" i="58"/>
  <c r="Q807" i="58"/>
  <c r="R806" i="58"/>
  <c r="Q806" i="58"/>
  <c r="R805" i="58"/>
  <c r="Q805" i="58"/>
  <c r="R804" i="58"/>
  <c r="Q804" i="58"/>
  <c r="R803" i="58"/>
  <c r="Q803" i="58"/>
  <c r="R802" i="58"/>
  <c r="Q802" i="58"/>
  <c r="R801" i="58"/>
  <c r="Q801" i="58"/>
  <c r="R800" i="58"/>
  <c r="Q800" i="58"/>
  <c r="R799" i="58"/>
  <c r="Q799" i="58"/>
  <c r="R798" i="58"/>
  <c r="Q798" i="58"/>
  <c r="R797" i="58"/>
  <c r="Q797" i="58"/>
  <c r="R796" i="58"/>
  <c r="Q796" i="58"/>
  <c r="R795" i="58"/>
  <c r="Q795" i="58"/>
  <c r="R794" i="58"/>
  <c r="Q794" i="58"/>
  <c r="R793" i="58"/>
  <c r="Q793" i="58"/>
  <c r="R792" i="58"/>
  <c r="Q792" i="58"/>
  <c r="R791" i="58"/>
  <c r="Q791" i="58"/>
  <c r="R790" i="58"/>
  <c r="Q790" i="58"/>
  <c r="R789" i="58"/>
  <c r="Q789" i="58"/>
  <c r="R788" i="58"/>
  <c r="Q788" i="58"/>
  <c r="R787" i="58"/>
  <c r="Q787" i="58"/>
  <c r="R786" i="58"/>
  <c r="Q786" i="58"/>
  <c r="R785" i="58"/>
  <c r="Q785" i="58"/>
  <c r="R784" i="58"/>
  <c r="Q784" i="58"/>
  <c r="R783" i="58"/>
  <c r="Q783" i="58"/>
  <c r="R782" i="58"/>
  <c r="Q782" i="58"/>
  <c r="R781" i="58"/>
  <c r="Q781" i="58"/>
  <c r="R780" i="58"/>
  <c r="Q780" i="58"/>
  <c r="R779" i="58"/>
  <c r="Q779" i="58"/>
  <c r="R778" i="58"/>
  <c r="Q778" i="58"/>
  <c r="R777" i="58"/>
  <c r="Q777" i="58"/>
  <c r="R776" i="58"/>
  <c r="Q776" i="58"/>
  <c r="R775" i="58"/>
  <c r="Q775" i="58"/>
  <c r="R774" i="58"/>
  <c r="Q774" i="58"/>
  <c r="R773" i="58"/>
  <c r="Q773" i="58"/>
  <c r="R772" i="58"/>
  <c r="Q772" i="58"/>
  <c r="R771" i="58"/>
  <c r="Q771" i="58"/>
  <c r="R770" i="58"/>
  <c r="Q770" i="58"/>
  <c r="R769" i="58"/>
  <c r="Q769" i="58"/>
  <c r="R768" i="58"/>
  <c r="Q768" i="58"/>
  <c r="R767" i="58"/>
  <c r="Q767" i="58"/>
  <c r="R766" i="58"/>
  <c r="Q766" i="58"/>
  <c r="R765" i="58"/>
  <c r="Q765" i="58"/>
  <c r="R764" i="58"/>
  <c r="Q764" i="58"/>
  <c r="R763" i="58"/>
  <c r="Q763" i="58"/>
  <c r="R762" i="58"/>
  <c r="Q762" i="58"/>
  <c r="R761" i="58"/>
  <c r="Q761" i="58"/>
  <c r="R760" i="58"/>
  <c r="Q760" i="58"/>
  <c r="R759" i="58"/>
  <c r="Q759" i="58"/>
  <c r="R758" i="58"/>
  <c r="Q758" i="58"/>
  <c r="R757" i="58"/>
  <c r="Q757" i="58"/>
  <c r="R756" i="58"/>
  <c r="Q756" i="58"/>
  <c r="R755" i="58"/>
  <c r="Q755" i="58"/>
  <c r="R754" i="58"/>
  <c r="Q754" i="58"/>
  <c r="R753" i="58"/>
  <c r="Q753" i="58"/>
  <c r="R752" i="58"/>
  <c r="Q752" i="58"/>
  <c r="R751" i="58"/>
  <c r="Q751" i="58"/>
  <c r="R750" i="58"/>
  <c r="Q750" i="58"/>
  <c r="R749" i="58"/>
  <c r="Q749" i="58"/>
  <c r="R748" i="58"/>
  <c r="Q748" i="58"/>
  <c r="R747" i="58"/>
  <c r="Q747" i="58"/>
  <c r="R746" i="58"/>
  <c r="Q746" i="58"/>
  <c r="R745" i="58"/>
  <c r="Q745" i="58"/>
  <c r="R744" i="58"/>
  <c r="Q744" i="58"/>
  <c r="R743" i="58"/>
  <c r="Q743" i="58"/>
  <c r="R742" i="58"/>
  <c r="Q742" i="58"/>
  <c r="R741" i="58"/>
  <c r="Q741" i="58"/>
  <c r="R740" i="58"/>
  <c r="Q740" i="58"/>
  <c r="R739" i="58"/>
  <c r="Q739" i="58"/>
  <c r="R738" i="58"/>
  <c r="Q738" i="58"/>
  <c r="R737" i="58"/>
  <c r="Q737" i="58"/>
  <c r="R736" i="58"/>
  <c r="Q736" i="58"/>
  <c r="R735" i="58"/>
  <c r="Q735" i="58"/>
  <c r="R734" i="58"/>
  <c r="Q734" i="58"/>
  <c r="R733" i="58"/>
  <c r="Q733" i="58"/>
  <c r="R732" i="58"/>
  <c r="Q732" i="58"/>
  <c r="R731" i="58"/>
  <c r="Q731" i="58"/>
  <c r="R730" i="58"/>
  <c r="Q730" i="58"/>
  <c r="R729" i="58"/>
  <c r="Q729" i="58"/>
  <c r="R728" i="58"/>
  <c r="Q728" i="58"/>
  <c r="R727" i="58"/>
  <c r="Q727" i="58"/>
  <c r="R726" i="58"/>
  <c r="Q726" i="58"/>
  <c r="R725" i="58"/>
  <c r="Q725" i="58"/>
  <c r="R724" i="58"/>
  <c r="Q724" i="58"/>
  <c r="R723" i="58"/>
  <c r="Q723" i="58"/>
  <c r="R722" i="58"/>
  <c r="Q722" i="58"/>
  <c r="R721" i="58"/>
  <c r="Q721" i="58"/>
  <c r="R720" i="58"/>
  <c r="Q720" i="58"/>
  <c r="R719" i="58"/>
  <c r="Q719" i="58"/>
  <c r="R718" i="58"/>
  <c r="Q718" i="58"/>
  <c r="R717" i="58"/>
  <c r="Q717" i="58"/>
  <c r="R716" i="58"/>
  <c r="Q716" i="58"/>
  <c r="R715" i="58"/>
  <c r="Q715" i="58"/>
  <c r="R714" i="58"/>
  <c r="Q714" i="58"/>
  <c r="R713" i="58"/>
  <c r="Q713" i="58"/>
  <c r="R712" i="58"/>
  <c r="Q712" i="58"/>
  <c r="R711" i="58"/>
  <c r="Q711" i="58"/>
  <c r="R710" i="58"/>
  <c r="Q710" i="58"/>
  <c r="R709" i="58"/>
  <c r="Q709" i="58"/>
  <c r="R708" i="58"/>
  <c r="Q708" i="58"/>
  <c r="R707" i="58"/>
  <c r="Q707" i="58"/>
  <c r="R706" i="58"/>
  <c r="Q706" i="58"/>
  <c r="R705" i="58"/>
  <c r="Q705" i="58"/>
  <c r="R704" i="58"/>
  <c r="Q704" i="58"/>
  <c r="R703" i="58"/>
  <c r="Q703" i="58"/>
  <c r="R702" i="58"/>
  <c r="Q702" i="58"/>
  <c r="R701" i="58"/>
  <c r="Q701" i="58"/>
  <c r="R700" i="58"/>
  <c r="Q700" i="58"/>
  <c r="R699" i="58"/>
  <c r="Q699" i="58"/>
  <c r="R698" i="58"/>
  <c r="Q698" i="58"/>
  <c r="R697" i="58"/>
  <c r="Q697" i="58"/>
  <c r="R696" i="58"/>
  <c r="Q696" i="58"/>
  <c r="R695" i="58"/>
  <c r="Q695" i="58"/>
  <c r="R694" i="58"/>
  <c r="Q694" i="58"/>
  <c r="R693" i="58"/>
  <c r="Q693" i="58"/>
  <c r="R692" i="58"/>
  <c r="Q692" i="58"/>
  <c r="R691" i="58"/>
  <c r="Q691" i="58"/>
  <c r="R690" i="58"/>
  <c r="Q690" i="58"/>
  <c r="R689" i="58"/>
  <c r="Q689" i="58"/>
  <c r="R688" i="58"/>
  <c r="Q688" i="58"/>
  <c r="R687" i="58"/>
  <c r="Q687" i="58"/>
  <c r="R686" i="58"/>
  <c r="Q686" i="58"/>
  <c r="R685" i="58"/>
  <c r="Q685" i="58"/>
  <c r="R684" i="58"/>
  <c r="Q684" i="58"/>
  <c r="R683" i="58"/>
  <c r="Q683" i="58"/>
  <c r="R682" i="58"/>
  <c r="Q682" i="58"/>
  <c r="R681" i="58"/>
  <c r="Q681" i="58"/>
  <c r="R680" i="58"/>
  <c r="Q680" i="58"/>
  <c r="R679" i="58"/>
  <c r="Q679" i="58"/>
  <c r="R678" i="58"/>
  <c r="Q678" i="58"/>
  <c r="R677" i="58"/>
  <c r="Q677" i="58"/>
  <c r="R676" i="58"/>
  <c r="Q676" i="58"/>
  <c r="R675" i="58"/>
  <c r="Q675" i="58"/>
  <c r="R674" i="58"/>
  <c r="Q674" i="58"/>
  <c r="R673" i="58"/>
  <c r="Q673" i="58"/>
  <c r="R672" i="58"/>
  <c r="Q672" i="58"/>
  <c r="R671" i="58"/>
  <c r="Q671" i="58"/>
  <c r="R670" i="58"/>
  <c r="Q670" i="58"/>
  <c r="R669" i="58"/>
  <c r="Q669" i="58"/>
  <c r="R668" i="58"/>
  <c r="Q668" i="58"/>
  <c r="R667" i="58"/>
  <c r="Q667" i="58"/>
  <c r="R666" i="58"/>
  <c r="Q666" i="58"/>
  <c r="R665" i="58"/>
  <c r="Q665" i="58"/>
  <c r="R664" i="58"/>
  <c r="Q664" i="58"/>
  <c r="R663" i="58"/>
  <c r="Q663" i="58"/>
  <c r="R662" i="58"/>
  <c r="Q662" i="58"/>
  <c r="R661" i="58"/>
  <c r="Q661" i="58"/>
  <c r="R660" i="58"/>
  <c r="Q660" i="58"/>
  <c r="R659" i="58"/>
  <c r="Q659" i="58"/>
  <c r="R658" i="58"/>
  <c r="Q658" i="58"/>
  <c r="R657" i="58"/>
  <c r="Q657" i="58"/>
  <c r="R656" i="58"/>
  <c r="Q656" i="58"/>
  <c r="R655" i="58"/>
  <c r="Q655" i="58"/>
  <c r="R654" i="58"/>
  <c r="Q654" i="58"/>
  <c r="R653" i="58"/>
  <c r="Q653" i="58"/>
  <c r="R652" i="58"/>
  <c r="Q652" i="58"/>
  <c r="R651" i="58"/>
  <c r="Q651" i="58"/>
  <c r="R650" i="58"/>
  <c r="Q650" i="58"/>
  <c r="R649" i="58"/>
  <c r="Q649" i="58"/>
  <c r="R648" i="58"/>
  <c r="Q648" i="58"/>
  <c r="R647" i="58"/>
  <c r="Q647" i="58"/>
  <c r="R646" i="58"/>
  <c r="Q646" i="58"/>
  <c r="R645" i="58"/>
  <c r="Q645" i="58"/>
  <c r="R644" i="58"/>
  <c r="Q644" i="58"/>
  <c r="R643" i="58"/>
  <c r="Q643" i="58"/>
  <c r="R642" i="58"/>
  <c r="Q642" i="58"/>
  <c r="R641" i="58"/>
  <c r="Q641" i="58"/>
  <c r="R640" i="58"/>
  <c r="Q640" i="58"/>
  <c r="R639" i="58"/>
  <c r="Q639" i="58"/>
  <c r="R638" i="58"/>
  <c r="Q638" i="58"/>
  <c r="R637" i="58"/>
  <c r="Q637" i="58"/>
  <c r="R636" i="58"/>
  <c r="Q636" i="58"/>
  <c r="R635" i="58"/>
  <c r="Q635" i="58"/>
  <c r="R634" i="58"/>
  <c r="Q634" i="58"/>
  <c r="R633" i="58"/>
  <c r="Q633" i="58"/>
  <c r="R632" i="58"/>
  <c r="Q632" i="58"/>
  <c r="R631" i="58"/>
  <c r="Q631" i="58"/>
  <c r="R630" i="58"/>
  <c r="Q630" i="58"/>
  <c r="R629" i="58"/>
  <c r="Q629" i="58"/>
  <c r="R628" i="58"/>
  <c r="Q628" i="58"/>
  <c r="R627" i="58"/>
  <c r="Q627" i="58"/>
  <c r="R626" i="58"/>
  <c r="Q626" i="58"/>
  <c r="R625" i="58"/>
  <c r="Q625" i="58"/>
  <c r="R624" i="58"/>
  <c r="Q624" i="58"/>
  <c r="R623" i="58"/>
  <c r="Q623" i="58"/>
  <c r="R622" i="58"/>
  <c r="Q622" i="58"/>
  <c r="R621" i="58"/>
  <c r="Q621" i="58"/>
  <c r="R620" i="58"/>
  <c r="Q620" i="58"/>
  <c r="R619" i="58"/>
  <c r="Q619" i="58"/>
  <c r="R618" i="58"/>
  <c r="Q618" i="58"/>
  <c r="R617" i="58"/>
  <c r="Q617" i="58"/>
  <c r="R616" i="58"/>
  <c r="Q616" i="58"/>
  <c r="R615" i="58"/>
  <c r="Q615" i="58"/>
  <c r="R614" i="58"/>
  <c r="Q614" i="58"/>
  <c r="R613" i="58"/>
  <c r="Q613" i="58"/>
  <c r="R612" i="58"/>
  <c r="Q612" i="58"/>
  <c r="R611" i="58"/>
  <c r="Q611" i="58"/>
  <c r="R610" i="58"/>
  <c r="Q610" i="58"/>
  <c r="R609" i="58"/>
  <c r="Q609" i="58"/>
  <c r="R608" i="58"/>
  <c r="Q608" i="58"/>
  <c r="R607" i="58"/>
  <c r="Q607" i="58"/>
  <c r="R606" i="58"/>
  <c r="Q606" i="58"/>
  <c r="R605" i="58"/>
  <c r="Q605" i="58"/>
  <c r="R604" i="58"/>
  <c r="Q604" i="58"/>
  <c r="R603" i="58"/>
  <c r="Q603" i="58"/>
  <c r="R602" i="58"/>
  <c r="Q602" i="58"/>
  <c r="R601" i="58"/>
  <c r="Q601" i="58"/>
  <c r="R600" i="58"/>
  <c r="Q600" i="58"/>
  <c r="R599" i="58"/>
  <c r="Q599" i="58"/>
  <c r="R598" i="58"/>
  <c r="Q598" i="58"/>
  <c r="R597" i="58"/>
  <c r="Q597" i="58"/>
  <c r="R596" i="58"/>
  <c r="Q596" i="58"/>
  <c r="R595" i="58"/>
  <c r="Q595" i="58"/>
  <c r="R594" i="58"/>
  <c r="Q594" i="58"/>
  <c r="R593" i="58"/>
  <c r="Q593" i="58"/>
  <c r="R592" i="58"/>
  <c r="Q592" i="58"/>
  <c r="R591" i="58"/>
  <c r="Q591" i="58"/>
  <c r="R590" i="58"/>
  <c r="Q590" i="58"/>
  <c r="R589" i="58"/>
  <c r="Q589" i="58"/>
  <c r="R588" i="58"/>
  <c r="Q588" i="58"/>
  <c r="R587" i="58"/>
  <c r="Q587" i="58"/>
  <c r="R586" i="58"/>
  <c r="Q586" i="58"/>
  <c r="R585" i="58"/>
  <c r="Q585" i="58"/>
  <c r="R584" i="58"/>
  <c r="Q584" i="58"/>
  <c r="R583" i="58"/>
  <c r="Q583" i="58"/>
  <c r="R582" i="58"/>
  <c r="Q582" i="58"/>
  <c r="R581" i="58"/>
  <c r="Q581" i="58"/>
  <c r="R580" i="58"/>
  <c r="Q580" i="58"/>
  <c r="R579" i="58"/>
  <c r="Q579" i="58"/>
  <c r="R578" i="58"/>
  <c r="Q578" i="58"/>
  <c r="R577" i="58"/>
  <c r="Q577" i="58"/>
  <c r="R576" i="58"/>
  <c r="Q576" i="58"/>
  <c r="R575" i="58"/>
  <c r="Q575" i="58"/>
  <c r="R574" i="58"/>
  <c r="Q574" i="58"/>
  <c r="R573" i="58"/>
  <c r="Q573" i="58"/>
  <c r="R572" i="58"/>
  <c r="Q572" i="58"/>
  <c r="R571" i="58"/>
  <c r="Q571" i="58"/>
  <c r="R570" i="58"/>
  <c r="Q570" i="58"/>
  <c r="R569" i="58"/>
  <c r="Q569" i="58"/>
  <c r="R568" i="58"/>
  <c r="Q568" i="58"/>
  <c r="R567" i="58"/>
  <c r="Q567" i="58"/>
  <c r="R566" i="58"/>
  <c r="Q566" i="58"/>
  <c r="R565" i="58"/>
  <c r="Q565" i="58"/>
  <c r="R564" i="58"/>
  <c r="Q564" i="58"/>
  <c r="R563" i="58"/>
  <c r="Q563" i="58"/>
  <c r="R562" i="58"/>
  <c r="Q562" i="58"/>
  <c r="R561" i="58"/>
  <c r="Q561" i="58"/>
  <c r="R560" i="58"/>
  <c r="Q560" i="58"/>
  <c r="R559" i="58"/>
  <c r="Q559" i="58"/>
  <c r="R558" i="58"/>
  <c r="Q558" i="58"/>
  <c r="R557" i="58"/>
  <c r="Q557" i="58"/>
  <c r="R556" i="58"/>
  <c r="Q556" i="58"/>
  <c r="R555" i="58"/>
  <c r="Q555" i="58"/>
  <c r="R554" i="58"/>
  <c r="Q554" i="58"/>
  <c r="R553" i="58"/>
  <c r="Q553" i="58"/>
  <c r="R552" i="58"/>
  <c r="Q552" i="58"/>
  <c r="R551" i="58"/>
  <c r="Q551" i="58"/>
  <c r="R550" i="58"/>
  <c r="Q550" i="58"/>
  <c r="R549" i="58"/>
  <c r="Q549" i="58"/>
  <c r="R548" i="58"/>
  <c r="Q548" i="58"/>
  <c r="R547" i="58"/>
  <c r="Q547" i="58"/>
  <c r="R546" i="58"/>
  <c r="Q546" i="58"/>
  <c r="R545" i="58"/>
  <c r="Q545" i="58"/>
  <c r="R544" i="58"/>
  <c r="Q544" i="58"/>
  <c r="R543" i="58"/>
  <c r="Q543" i="58"/>
  <c r="R542" i="58"/>
  <c r="Q542" i="58"/>
  <c r="R541" i="58"/>
  <c r="Q541" i="58"/>
  <c r="R540" i="58"/>
  <c r="Q540" i="58"/>
  <c r="R539" i="58"/>
  <c r="Q539" i="58"/>
  <c r="R538" i="58"/>
  <c r="Q538" i="58"/>
  <c r="R537" i="58"/>
  <c r="Q537" i="58"/>
  <c r="R536" i="58"/>
  <c r="Q536" i="58"/>
  <c r="R535" i="58"/>
  <c r="Q535" i="58"/>
  <c r="R534" i="58"/>
  <c r="Q534" i="58"/>
  <c r="R533" i="58"/>
  <c r="Q533" i="58"/>
  <c r="R532" i="58"/>
  <c r="Q532" i="58"/>
  <c r="R531" i="58"/>
  <c r="Q531" i="58"/>
  <c r="R530" i="58"/>
  <c r="Q530" i="58"/>
  <c r="R529" i="58"/>
  <c r="Q529" i="58"/>
  <c r="R528" i="58"/>
  <c r="Q528" i="58"/>
  <c r="R527" i="58"/>
  <c r="Q527" i="58"/>
  <c r="R526" i="58"/>
  <c r="Q526" i="58"/>
  <c r="R525" i="58"/>
  <c r="Q525" i="58"/>
  <c r="R524" i="58"/>
  <c r="Q524" i="58"/>
  <c r="R523" i="58"/>
  <c r="Q523" i="58"/>
  <c r="R522" i="58"/>
  <c r="Q522" i="58"/>
  <c r="R521" i="58"/>
  <c r="Q521" i="58"/>
  <c r="R520" i="58"/>
  <c r="Q520" i="58"/>
  <c r="R519" i="58"/>
  <c r="Q519" i="58"/>
  <c r="R518" i="58"/>
  <c r="Q518" i="58"/>
  <c r="R517" i="58"/>
  <c r="Q517" i="58"/>
  <c r="R516" i="58"/>
  <c r="Q516" i="58"/>
  <c r="R515" i="58"/>
  <c r="Q515" i="58"/>
  <c r="R514" i="58"/>
  <c r="Q514" i="58"/>
  <c r="R513" i="58"/>
  <c r="Q513" i="58"/>
  <c r="R512" i="58"/>
  <c r="Q512" i="58"/>
  <c r="R511" i="58"/>
  <c r="Q511" i="58"/>
  <c r="R510" i="58"/>
  <c r="Q510" i="58"/>
  <c r="R509" i="58"/>
  <c r="Q509" i="58"/>
  <c r="R508" i="58"/>
  <c r="Q508" i="58"/>
  <c r="R507" i="58"/>
  <c r="Q507" i="58"/>
  <c r="R506" i="58"/>
  <c r="Q506" i="58"/>
  <c r="R505" i="58"/>
  <c r="Q505" i="58"/>
  <c r="R504" i="58"/>
  <c r="Q504" i="58"/>
  <c r="R503" i="58"/>
  <c r="Q503" i="58"/>
  <c r="R502" i="58"/>
  <c r="Q502" i="58"/>
  <c r="R501" i="58"/>
  <c r="Q501" i="58"/>
  <c r="R500" i="58"/>
  <c r="Q500" i="58"/>
  <c r="R499" i="58"/>
  <c r="Q499" i="58"/>
  <c r="R498" i="58"/>
  <c r="Q498" i="58"/>
  <c r="R497" i="58"/>
  <c r="Q497" i="58"/>
  <c r="R496" i="58"/>
  <c r="Q496" i="58"/>
  <c r="R495" i="58"/>
  <c r="Q495" i="58"/>
  <c r="R494" i="58"/>
  <c r="Q494" i="58"/>
  <c r="R493" i="58"/>
  <c r="Q493" i="58"/>
  <c r="R492" i="58"/>
  <c r="Q492" i="58"/>
  <c r="R491" i="58"/>
  <c r="Q491" i="58"/>
  <c r="R490" i="58"/>
  <c r="Q490" i="58"/>
  <c r="R489" i="58"/>
  <c r="Q489" i="58"/>
  <c r="R488" i="58"/>
  <c r="Q488" i="58"/>
  <c r="R487" i="58"/>
  <c r="Q487" i="58"/>
  <c r="R486" i="58"/>
  <c r="Q486" i="58"/>
  <c r="R485" i="58"/>
  <c r="Q485" i="58"/>
  <c r="R484" i="58"/>
  <c r="Q484" i="58"/>
  <c r="R483" i="58"/>
  <c r="Q483" i="58"/>
  <c r="R482" i="58"/>
  <c r="Q482" i="58"/>
  <c r="R481" i="58"/>
  <c r="Q481" i="58"/>
  <c r="R480" i="58"/>
  <c r="Q480" i="58"/>
  <c r="R479" i="58"/>
  <c r="Q479" i="58"/>
  <c r="R478" i="58"/>
  <c r="Q478" i="58"/>
  <c r="R477" i="58"/>
  <c r="Q477" i="58"/>
  <c r="R476" i="58"/>
  <c r="Q476" i="58"/>
  <c r="R475" i="58"/>
  <c r="Q475" i="58"/>
  <c r="R474" i="58"/>
  <c r="Q474" i="58"/>
  <c r="R473" i="58"/>
  <c r="Q473" i="58"/>
  <c r="R472" i="58"/>
  <c r="Q472" i="58"/>
  <c r="R471" i="58"/>
  <c r="Q471" i="58"/>
  <c r="R470" i="58"/>
  <c r="Q470" i="58"/>
  <c r="R469" i="58"/>
  <c r="Q469" i="58"/>
  <c r="R468" i="58"/>
  <c r="Q468" i="58"/>
  <c r="R467" i="58"/>
  <c r="Q467" i="58"/>
  <c r="R466" i="58"/>
  <c r="Q466" i="58"/>
  <c r="R465" i="58"/>
  <c r="Q465" i="58"/>
  <c r="R464" i="58"/>
  <c r="Q464" i="58"/>
  <c r="R463" i="58"/>
  <c r="Q463" i="58"/>
  <c r="R462" i="58"/>
  <c r="Q462" i="58"/>
  <c r="R461" i="58"/>
  <c r="Q461" i="58"/>
  <c r="R460" i="58"/>
  <c r="Q460" i="58"/>
  <c r="R459" i="58"/>
  <c r="Q459" i="58"/>
  <c r="R458" i="58"/>
  <c r="Q458" i="58"/>
  <c r="R457" i="58"/>
  <c r="Q457" i="58"/>
  <c r="R456" i="58"/>
  <c r="Q456" i="58"/>
  <c r="R455" i="58"/>
  <c r="Q455" i="58"/>
  <c r="R454" i="58"/>
  <c r="Q454" i="58"/>
  <c r="R453" i="58"/>
  <c r="Q453" i="58"/>
  <c r="R452" i="58"/>
  <c r="Q452" i="58"/>
  <c r="R451" i="58"/>
  <c r="Q451" i="58"/>
  <c r="R450" i="58"/>
  <c r="Q450" i="58"/>
  <c r="R449" i="58"/>
  <c r="Q449" i="58"/>
  <c r="R448" i="58"/>
  <c r="Q448" i="58"/>
  <c r="R447" i="58"/>
  <c r="Q447" i="58"/>
  <c r="R446" i="58"/>
  <c r="Q446" i="58"/>
  <c r="R445" i="58"/>
  <c r="Q445" i="58"/>
  <c r="R444" i="58"/>
  <c r="Q444" i="58"/>
  <c r="R443" i="58"/>
  <c r="Q443" i="58"/>
  <c r="R442" i="58"/>
  <c r="Q442" i="58"/>
  <c r="R441" i="58"/>
  <c r="Q441" i="58"/>
  <c r="R440" i="58"/>
  <c r="Q440" i="58"/>
  <c r="R439" i="58"/>
  <c r="Q439" i="58"/>
  <c r="R438" i="58"/>
  <c r="Q438" i="58"/>
  <c r="R437" i="58"/>
  <c r="Q437" i="58"/>
  <c r="R436" i="58"/>
  <c r="Q436" i="58"/>
  <c r="R435" i="58"/>
  <c r="Q435" i="58"/>
  <c r="R434" i="58"/>
  <c r="Q434" i="58"/>
  <c r="R433" i="58"/>
  <c r="Q433" i="58"/>
  <c r="R432" i="58"/>
  <c r="Q432" i="58"/>
  <c r="R431" i="58"/>
  <c r="Q431" i="58"/>
  <c r="R430" i="58"/>
  <c r="Q430" i="58"/>
  <c r="R429" i="58"/>
  <c r="Q429" i="58"/>
  <c r="R428" i="58"/>
  <c r="Q428" i="58"/>
  <c r="R427" i="58"/>
  <c r="Q427" i="58"/>
  <c r="R426" i="58"/>
  <c r="Q426" i="58"/>
  <c r="R425" i="58"/>
  <c r="Q425" i="58"/>
  <c r="R424" i="58"/>
  <c r="Q424" i="58"/>
  <c r="R423" i="58"/>
  <c r="Q423" i="58"/>
  <c r="R422" i="58"/>
  <c r="Q422" i="58"/>
  <c r="R421" i="58"/>
  <c r="Q421" i="58"/>
  <c r="R420" i="58"/>
  <c r="Q420" i="58"/>
  <c r="R419" i="58"/>
  <c r="Q419" i="58"/>
  <c r="R418" i="58"/>
  <c r="Q418" i="58"/>
  <c r="R417" i="58"/>
  <c r="Q417" i="58"/>
  <c r="R416" i="58"/>
  <c r="Q416" i="58"/>
  <c r="R415" i="58"/>
  <c r="Q415" i="58"/>
  <c r="R414" i="58"/>
  <c r="Q414" i="58"/>
  <c r="R413" i="58"/>
  <c r="Q413" i="58"/>
  <c r="R412" i="58"/>
  <c r="Q412" i="58"/>
  <c r="R411" i="58"/>
  <c r="Q411" i="58"/>
  <c r="R410" i="58"/>
  <c r="Q410" i="58"/>
  <c r="R409" i="58"/>
  <c r="Q409" i="58"/>
  <c r="R408" i="58"/>
  <c r="Q408" i="58"/>
  <c r="R407" i="58"/>
  <c r="Q407" i="58"/>
  <c r="R406" i="58"/>
  <c r="Q406" i="58"/>
  <c r="R405" i="58"/>
  <c r="Q405" i="58"/>
  <c r="R404" i="58"/>
  <c r="Q404" i="58"/>
  <c r="R403" i="58"/>
  <c r="Q403" i="58"/>
  <c r="R402" i="58"/>
  <c r="Q402" i="58"/>
  <c r="R401" i="58"/>
  <c r="Q401" i="58"/>
  <c r="R400" i="58"/>
  <c r="Q400" i="58"/>
  <c r="R399" i="58"/>
  <c r="Q399" i="58"/>
  <c r="R398" i="58"/>
  <c r="Q398" i="58"/>
  <c r="R397" i="58"/>
  <c r="Q397" i="58"/>
  <c r="R396" i="58"/>
  <c r="Q396" i="58"/>
  <c r="R395" i="58"/>
  <c r="Q395" i="58"/>
  <c r="R394" i="58"/>
  <c r="Q394" i="58"/>
  <c r="R393" i="58"/>
  <c r="Q393" i="58"/>
  <c r="R392" i="58"/>
  <c r="Q392" i="58"/>
  <c r="R391" i="58"/>
  <c r="Q391" i="58"/>
  <c r="R390" i="58"/>
  <c r="Q390" i="58"/>
  <c r="R389" i="58"/>
  <c r="Q389" i="58"/>
  <c r="R388" i="58"/>
  <c r="Q388" i="58"/>
  <c r="R387" i="58"/>
  <c r="Q387" i="58"/>
  <c r="R386" i="58"/>
  <c r="Q386" i="58"/>
  <c r="R385" i="58"/>
  <c r="Q385" i="58"/>
  <c r="R384" i="58"/>
  <c r="Q384" i="58"/>
  <c r="R383" i="58"/>
  <c r="Q383" i="58"/>
  <c r="R382" i="58"/>
  <c r="Q382" i="58"/>
  <c r="R381" i="58"/>
  <c r="Q381" i="58"/>
  <c r="R380" i="58"/>
  <c r="Q380" i="58"/>
  <c r="R379" i="58"/>
  <c r="Q379" i="58"/>
  <c r="R378" i="58"/>
  <c r="Q378" i="58"/>
  <c r="R377" i="58"/>
  <c r="Q377" i="58"/>
  <c r="R376" i="58"/>
  <c r="Q376" i="58"/>
  <c r="R375" i="58"/>
  <c r="Q375" i="58"/>
  <c r="R374" i="58"/>
  <c r="Q374" i="58"/>
  <c r="R373" i="58"/>
  <c r="Q373" i="58"/>
  <c r="R372" i="58"/>
  <c r="Q372" i="58"/>
  <c r="R371" i="58"/>
  <c r="Q371" i="58"/>
  <c r="R370" i="58"/>
  <c r="Q370" i="58"/>
  <c r="R369" i="58"/>
  <c r="Q369" i="58"/>
  <c r="R368" i="58"/>
  <c r="Q368" i="58"/>
  <c r="R367" i="58"/>
  <c r="Q367" i="58"/>
  <c r="R366" i="58"/>
  <c r="Q366" i="58"/>
  <c r="R365" i="58"/>
  <c r="Q365" i="58"/>
  <c r="R364" i="58"/>
  <c r="Q364" i="58"/>
  <c r="R363" i="58"/>
  <c r="Q363" i="58"/>
  <c r="R362" i="58"/>
  <c r="Q362" i="58"/>
  <c r="R361" i="58"/>
  <c r="Q361" i="58"/>
  <c r="R360" i="58"/>
  <c r="Q360" i="58"/>
  <c r="R359" i="58"/>
  <c r="Q359" i="58"/>
  <c r="R358" i="58"/>
  <c r="Q358" i="58"/>
  <c r="R357" i="58"/>
  <c r="Q357" i="58"/>
  <c r="R356" i="58"/>
  <c r="Q356" i="58"/>
  <c r="R355" i="58"/>
  <c r="Q355" i="58"/>
  <c r="R354" i="58"/>
  <c r="Q354" i="58"/>
  <c r="R353" i="58"/>
  <c r="Q353" i="58"/>
  <c r="R352" i="58"/>
  <c r="Q352" i="58"/>
  <c r="R351" i="58"/>
  <c r="Q351" i="58"/>
  <c r="R350" i="58"/>
  <c r="Q350" i="58"/>
  <c r="R349" i="58"/>
  <c r="Q349" i="58"/>
  <c r="R348" i="58"/>
  <c r="Q348" i="58"/>
  <c r="R347" i="58"/>
  <c r="Q347" i="58"/>
  <c r="R346" i="58"/>
  <c r="Q346" i="58"/>
  <c r="R345" i="58"/>
  <c r="Q345" i="58"/>
  <c r="R344" i="58"/>
  <c r="Q344" i="58"/>
  <c r="R343" i="58"/>
  <c r="Q343" i="58"/>
  <c r="R342" i="58"/>
  <c r="Q342" i="58"/>
  <c r="R341" i="58"/>
  <c r="Q341" i="58"/>
  <c r="R340" i="58"/>
  <c r="Q340" i="58"/>
  <c r="R339" i="58"/>
  <c r="Q339" i="58"/>
  <c r="R338" i="58"/>
  <c r="Q338" i="58"/>
  <c r="R337" i="58"/>
  <c r="Q337" i="58"/>
  <c r="R336" i="58"/>
  <c r="Q336" i="58"/>
  <c r="R335" i="58"/>
  <c r="Q335" i="58"/>
  <c r="R334" i="58"/>
  <c r="Q334" i="58"/>
  <c r="R333" i="58"/>
  <c r="Q333" i="58"/>
  <c r="R332" i="58"/>
  <c r="Q332" i="58"/>
  <c r="R331" i="58"/>
  <c r="Q331" i="58"/>
  <c r="R330" i="58"/>
  <c r="Q330" i="58"/>
  <c r="R329" i="58"/>
  <c r="Q329" i="58"/>
  <c r="R328" i="58"/>
  <c r="Q328" i="58"/>
  <c r="R327" i="58"/>
  <c r="Q327" i="58"/>
  <c r="R326" i="58"/>
  <c r="Q326" i="58"/>
  <c r="R325" i="58"/>
  <c r="Q325" i="58"/>
  <c r="R324" i="58"/>
  <c r="Q324" i="58"/>
  <c r="R323" i="58"/>
  <c r="Q323" i="58"/>
  <c r="R322" i="58"/>
  <c r="Q322" i="58"/>
  <c r="R321" i="58"/>
  <c r="Q321" i="58"/>
  <c r="R320" i="58"/>
  <c r="Q320" i="58"/>
  <c r="R319" i="58"/>
  <c r="Q319" i="58"/>
  <c r="R318" i="58"/>
  <c r="Q318" i="58"/>
  <c r="R317" i="58"/>
  <c r="Q317" i="58"/>
  <c r="R316" i="58"/>
  <c r="Q316" i="58"/>
  <c r="R315" i="58"/>
  <c r="Q315" i="58"/>
  <c r="R314" i="58"/>
  <c r="Q314" i="58"/>
  <c r="R313" i="58"/>
  <c r="Q313" i="58"/>
  <c r="R312" i="58"/>
  <c r="Q312" i="58"/>
  <c r="R311" i="58"/>
  <c r="Q311" i="58"/>
  <c r="R310" i="58"/>
  <c r="Q310" i="58"/>
  <c r="R309" i="58"/>
  <c r="Q309" i="58"/>
  <c r="R308" i="58"/>
  <c r="Q308" i="58"/>
  <c r="R307" i="58"/>
  <c r="Q307" i="58"/>
  <c r="R306" i="58"/>
  <c r="Q306" i="58"/>
  <c r="R305" i="58"/>
  <c r="Q305" i="58"/>
  <c r="R304" i="58"/>
  <c r="Q304" i="58"/>
  <c r="R303" i="58"/>
  <c r="Q303" i="58"/>
  <c r="R302" i="58"/>
  <c r="Q302" i="58"/>
  <c r="R301" i="58"/>
  <c r="Q301" i="58"/>
  <c r="R300" i="58"/>
  <c r="Q300" i="58"/>
  <c r="R299" i="58"/>
  <c r="Q299" i="58"/>
  <c r="R298" i="58"/>
  <c r="Q298" i="58"/>
  <c r="R297" i="58"/>
  <c r="Q297" i="58"/>
  <c r="R296" i="58"/>
  <c r="Q296" i="58"/>
  <c r="R295" i="58"/>
  <c r="Q295" i="58"/>
  <c r="R294" i="58"/>
  <c r="Q294" i="58"/>
  <c r="R293" i="58"/>
  <c r="Q293" i="58"/>
  <c r="R292" i="58"/>
  <c r="Q292" i="58"/>
  <c r="R291" i="58"/>
  <c r="Q291" i="58"/>
  <c r="R290" i="58"/>
  <c r="Q290" i="58"/>
  <c r="R289" i="58"/>
  <c r="Q289" i="58"/>
  <c r="R288" i="58"/>
  <c r="Q288" i="58"/>
  <c r="R287" i="58"/>
  <c r="Q287" i="58"/>
  <c r="R286" i="58"/>
  <c r="Q286" i="58"/>
  <c r="R285" i="58"/>
  <c r="Q285" i="58"/>
  <c r="R284" i="58"/>
  <c r="Q284" i="58"/>
  <c r="R283" i="58"/>
  <c r="Q283" i="58"/>
  <c r="R282" i="58"/>
  <c r="Q282" i="58"/>
  <c r="R281" i="58"/>
  <c r="Q281" i="58"/>
  <c r="R280" i="58"/>
  <c r="Q280" i="58"/>
  <c r="R279" i="58"/>
  <c r="Q279" i="58"/>
  <c r="R278" i="58"/>
  <c r="Q278" i="58"/>
  <c r="R277" i="58"/>
  <c r="Q277" i="58"/>
  <c r="R276" i="58"/>
  <c r="Q276" i="58"/>
  <c r="R275" i="58"/>
  <c r="Q275" i="58"/>
  <c r="R274" i="58"/>
  <c r="Q274" i="58"/>
  <c r="R273" i="58"/>
  <c r="Q273" i="58"/>
  <c r="R272" i="58"/>
  <c r="Q272" i="58"/>
  <c r="R271" i="58"/>
  <c r="Q271" i="58"/>
  <c r="R270" i="58"/>
  <c r="Q270" i="58"/>
  <c r="R269" i="58"/>
  <c r="Q269" i="58"/>
  <c r="R268" i="58"/>
  <c r="Q268" i="58"/>
  <c r="R267" i="58"/>
  <c r="Q267" i="58"/>
  <c r="R266" i="58"/>
  <c r="Q266" i="58"/>
  <c r="R265" i="58"/>
  <c r="Q265" i="58"/>
  <c r="R264" i="58"/>
  <c r="Q264" i="58"/>
  <c r="R263" i="58"/>
  <c r="Q263" i="58"/>
  <c r="R262" i="58"/>
  <c r="Q262" i="58"/>
  <c r="R261" i="58"/>
  <c r="Q261" i="58"/>
  <c r="R260" i="58"/>
  <c r="Q260" i="58"/>
  <c r="R259" i="58"/>
  <c r="Q259" i="58"/>
  <c r="R258" i="58"/>
  <c r="Q258" i="58"/>
  <c r="R257" i="58"/>
  <c r="Q257" i="58"/>
  <c r="R256" i="58"/>
  <c r="Q256" i="58"/>
  <c r="R255" i="58"/>
  <c r="Q255" i="58"/>
  <c r="R254" i="58"/>
  <c r="Q254" i="58"/>
  <c r="R253" i="58"/>
  <c r="Q253" i="58"/>
  <c r="R252" i="58"/>
  <c r="Q252" i="58"/>
  <c r="R251" i="58"/>
  <c r="Q251" i="58"/>
  <c r="R250" i="58"/>
  <c r="Q250" i="58"/>
  <c r="R249" i="58"/>
  <c r="Q249" i="58"/>
  <c r="R248" i="58"/>
  <c r="Q248" i="58"/>
  <c r="R247" i="58"/>
  <c r="Q247" i="58"/>
  <c r="R246" i="58"/>
  <c r="Q246" i="58"/>
  <c r="R245" i="58"/>
  <c r="Q245" i="58"/>
  <c r="R244" i="58"/>
  <c r="Q244" i="58"/>
  <c r="R243" i="58"/>
  <c r="Q243" i="58"/>
  <c r="R242" i="58"/>
  <c r="Q242" i="58"/>
  <c r="R241" i="58"/>
  <c r="Q241" i="58"/>
  <c r="R240" i="58"/>
  <c r="Q240" i="58"/>
  <c r="R239" i="58"/>
  <c r="Q239" i="58"/>
  <c r="R238" i="58"/>
  <c r="Q238" i="58"/>
  <c r="R237" i="58"/>
  <c r="Q237" i="58"/>
  <c r="R236" i="58"/>
  <c r="Q236" i="58"/>
  <c r="R235" i="58"/>
  <c r="Q235" i="58"/>
  <c r="R234" i="58"/>
  <c r="Q234" i="58"/>
  <c r="R233" i="58"/>
  <c r="Q233" i="58"/>
  <c r="R232" i="58"/>
  <c r="Q232" i="58"/>
  <c r="R231" i="58"/>
  <c r="Q231" i="58"/>
  <c r="R230" i="58"/>
  <c r="Q230" i="58"/>
  <c r="R229" i="58"/>
  <c r="Q229" i="58"/>
  <c r="R228" i="58"/>
  <c r="Q228" i="58"/>
  <c r="R227" i="58"/>
  <c r="Q227" i="58"/>
  <c r="R226" i="58"/>
  <c r="Q226" i="58"/>
  <c r="R225" i="58"/>
  <c r="Q225" i="58"/>
  <c r="R224" i="58"/>
  <c r="Q224" i="58"/>
  <c r="R223" i="58"/>
  <c r="Q223" i="58"/>
  <c r="R222" i="58"/>
  <c r="Q222" i="58"/>
  <c r="R221" i="58"/>
  <c r="Q221" i="58"/>
  <c r="R220" i="58"/>
  <c r="Q220" i="58"/>
  <c r="R219" i="58"/>
  <c r="Q219" i="58"/>
  <c r="R218" i="58"/>
  <c r="Q218" i="58"/>
  <c r="R217" i="58"/>
  <c r="Q217" i="58"/>
  <c r="R216" i="58"/>
  <c r="Q216" i="58"/>
  <c r="R215" i="58"/>
  <c r="Q215" i="58"/>
  <c r="R214" i="58"/>
  <c r="Q214" i="58"/>
  <c r="R213" i="58"/>
  <c r="Q213" i="58"/>
  <c r="R212" i="58"/>
  <c r="Q212" i="58"/>
  <c r="R211" i="58"/>
  <c r="Q211" i="58"/>
  <c r="R210" i="58"/>
  <c r="Q210" i="58"/>
  <c r="R209" i="58"/>
  <c r="Q209" i="58"/>
  <c r="R208" i="58"/>
  <c r="Q208" i="58"/>
  <c r="R207" i="58"/>
  <c r="Q207" i="58"/>
  <c r="R206" i="58"/>
  <c r="Q206" i="58"/>
  <c r="R205" i="58"/>
  <c r="Q205" i="58"/>
  <c r="R204" i="58"/>
  <c r="Q204" i="58"/>
  <c r="R203" i="58"/>
  <c r="Q203" i="58"/>
  <c r="R202" i="58"/>
  <c r="Q202" i="58"/>
  <c r="R201" i="58"/>
  <c r="Q201" i="58"/>
  <c r="R200" i="58"/>
  <c r="Q200" i="58"/>
  <c r="R199" i="58"/>
  <c r="Q199" i="58"/>
  <c r="R198" i="58"/>
  <c r="Q198" i="58"/>
  <c r="R197" i="58"/>
  <c r="Q197" i="58"/>
  <c r="R196" i="58"/>
  <c r="Q196" i="58"/>
  <c r="R195" i="58"/>
  <c r="Q195" i="58"/>
  <c r="R194" i="58"/>
  <c r="Q194" i="58"/>
  <c r="R193" i="58"/>
  <c r="Q193" i="58"/>
  <c r="R192" i="58"/>
  <c r="Q192" i="58"/>
  <c r="R191" i="58"/>
  <c r="Q191" i="58"/>
  <c r="R190" i="58"/>
  <c r="Q190" i="58"/>
  <c r="R189" i="58"/>
  <c r="Q189" i="58"/>
  <c r="R188" i="58"/>
  <c r="Q188" i="58"/>
  <c r="R187" i="58"/>
  <c r="Q187" i="58"/>
  <c r="R186" i="58"/>
  <c r="Q186" i="58"/>
  <c r="R185" i="58"/>
  <c r="Q185" i="58"/>
  <c r="R184" i="58"/>
  <c r="Q184" i="58"/>
  <c r="R183" i="58"/>
  <c r="Q183" i="58"/>
  <c r="R182" i="58"/>
  <c r="Q182" i="58"/>
  <c r="R181" i="58"/>
  <c r="Q181" i="58"/>
  <c r="R180" i="58"/>
  <c r="Q180" i="58"/>
  <c r="R179" i="58"/>
  <c r="Q179" i="58"/>
  <c r="R178" i="58"/>
  <c r="Q178" i="58"/>
  <c r="R177" i="58"/>
  <c r="Q177" i="58"/>
  <c r="R176" i="58"/>
  <c r="Q176" i="58"/>
  <c r="R175" i="58"/>
  <c r="Q175" i="58"/>
  <c r="R174" i="58"/>
  <c r="Q174" i="58"/>
  <c r="R173" i="58"/>
  <c r="Q173" i="58"/>
  <c r="R172" i="58"/>
  <c r="Q172" i="58"/>
  <c r="R171" i="58"/>
  <c r="Q171" i="58"/>
  <c r="R170" i="58"/>
  <c r="Q170" i="58"/>
  <c r="R169" i="58"/>
  <c r="Q169" i="58"/>
  <c r="R168" i="58"/>
  <c r="Q168" i="58"/>
  <c r="R167" i="58"/>
  <c r="Q167" i="58"/>
  <c r="R166" i="58"/>
  <c r="Q166" i="58"/>
  <c r="R165" i="58"/>
  <c r="Q165" i="58"/>
  <c r="R164" i="58"/>
  <c r="Q164" i="58"/>
  <c r="R163" i="58"/>
  <c r="Q163" i="58"/>
  <c r="R162" i="58"/>
  <c r="Q162" i="58"/>
  <c r="R161" i="58"/>
  <c r="Q161" i="58"/>
  <c r="R160" i="58"/>
  <c r="Q160" i="58"/>
  <c r="R159" i="58"/>
  <c r="Q159" i="58"/>
  <c r="R158" i="58"/>
  <c r="Q158" i="58"/>
  <c r="R157" i="58"/>
  <c r="Q157" i="58"/>
  <c r="R156" i="58"/>
  <c r="Q156" i="58"/>
  <c r="R155" i="58"/>
  <c r="Q155" i="58"/>
  <c r="R154" i="58"/>
  <c r="Q154" i="58"/>
  <c r="R153" i="58"/>
  <c r="Q153" i="58"/>
  <c r="R152" i="58"/>
  <c r="Q152" i="58"/>
  <c r="R151" i="58"/>
  <c r="Q151" i="58"/>
  <c r="R150" i="58"/>
  <c r="Q150" i="58"/>
  <c r="R149" i="58"/>
  <c r="Q149" i="58"/>
  <c r="R148" i="58"/>
  <c r="Q148" i="58"/>
  <c r="R147" i="58"/>
  <c r="Q147" i="58"/>
  <c r="R146" i="58"/>
  <c r="Q146" i="58"/>
  <c r="R145" i="58"/>
  <c r="Q145" i="58"/>
  <c r="R144" i="58"/>
  <c r="Q144" i="58"/>
  <c r="R143" i="58"/>
  <c r="Q143" i="58"/>
  <c r="R142" i="58"/>
  <c r="Q142" i="58"/>
  <c r="R141" i="58"/>
  <c r="Q141" i="58"/>
  <c r="R140" i="58"/>
  <c r="Q140" i="58"/>
  <c r="R139" i="58"/>
  <c r="Q139" i="58"/>
  <c r="R138" i="58"/>
  <c r="Q138" i="58"/>
  <c r="R137" i="58"/>
  <c r="Q137" i="58"/>
  <c r="R136" i="58"/>
  <c r="Q136" i="58"/>
  <c r="R135" i="58"/>
  <c r="Q135" i="58"/>
  <c r="R134" i="58"/>
  <c r="Q134" i="58"/>
  <c r="R133" i="58"/>
  <c r="Q133" i="58"/>
  <c r="R132" i="58"/>
  <c r="Q132" i="58"/>
  <c r="R131" i="58"/>
  <c r="Q131" i="58"/>
  <c r="R130" i="58"/>
  <c r="Q130" i="58"/>
  <c r="R129" i="58"/>
  <c r="Q129" i="58"/>
  <c r="R128" i="58"/>
  <c r="Q128" i="58"/>
  <c r="R127" i="58"/>
  <c r="Q127" i="58"/>
  <c r="R126" i="58"/>
  <c r="Q126" i="58"/>
  <c r="R125" i="58"/>
  <c r="Q125" i="58"/>
  <c r="R124" i="58"/>
  <c r="Q124" i="58"/>
  <c r="R123" i="58"/>
  <c r="Q123" i="58"/>
  <c r="R122" i="58"/>
  <c r="Q122" i="58"/>
  <c r="R121" i="58"/>
  <c r="Q121" i="58"/>
  <c r="R120" i="58"/>
  <c r="Q120" i="58"/>
  <c r="R119" i="58"/>
  <c r="Q119" i="58"/>
  <c r="R118" i="58"/>
  <c r="Q118" i="58"/>
  <c r="R117" i="58"/>
  <c r="Q117" i="58"/>
  <c r="R116" i="58"/>
  <c r="Q116" i="58"/>
  <c r="R115" i="58"/>
  <c r="Q115" i="58"/>
  <c r="R114" i="58"/>
  <c r="Q114" i="58"/>
  <c r="R113" i="58"/>
  <c r="Q113" i="58"/>
  <c r="R112" i="58"/>
  <c r="Q112" i="58"/>
  <c r="R111" i="58"/>
  <c r="Q111" i="58"/>
  <c r="R110" i="58"/>
  <c r="Q110" i="58"/>
  <c r="R109" i="58"/>
  <c r="Q109" i="58"/>
  <c r="R108" i="58"/>
  <c r="Q108" i="58"/>
  <c r="R107" i="58"/>
  <c r="Q107" i="58"/>
  <c r="R106" i="58"/>
  <c r="Q106" i="58"/>
  <c r="R105" i="58"/>
  <c r="Q105" i="58"/>
  <c r="R104" i="58"/>
  <c r="Q104" i="58"/>
  <c r="R103" i="58"/>
  <c r="Q103" i="58"/>
  <c r="R102" i="58"/>
  <c r="Q102" i="58"/>
  <c r="R101" i="58"/>
  <c r="Q101" i="58"/>
  <c r="R100" i="58"/>
  <c r="Q100" i="58"/>
  <c r="R99" i="58"/>
  <c r="Q99" i="58"/>
  <c r="R98" i="58"/>
  <c r="Q98" i="58"/>
  <c r="R97" i="58"/>
  <c r="Q97" i="58"/>
  <c r="R96" i="58"/>
  <c r="Q96" i="58"/>
  <c r="R95" i="58"/>
  <c r="Q95" i="58"/>
  <c r="R94" i="58"/>
  <c r="Q94" i="58"/>
  <c r="R93" i="58"/>
  <c r="Q93" i="58"/>
  <c r="R92" i="58"/>
  <c r="Q92" i="58"/>
  <c r="R91" i="58"/>
  <c r="Q91" i="58"/>
  <c r="R90" i="58"/>
  <c r="Q90" i="58"/>
  <c r="R89" i="58"/>
  <c r="Q89" i="58"/>
  <c r="R88" i="58"/>
  <c r="Q88" i="58"/>
  <c r="R87" i="58"/>
  <c r="Q87" i="58"/>
  <c r="R86" i="58"/>
  <c r="Q86" i="58"/>
  <c r="R85" i="58"/>
  <c r="Q85" i="58"/>
  <c r="R84" i="58"/>
  <c r="Q84" i="58"/>
  <c r="R83" i="58"/>
  <c r="Q83" i="58"/>
  <c r="R82" i="58"/>
  <c r="Q82" i="58"/>
  <c r="R81" i="58"/>
  <c r="Q81" i="58"/>
  <c r="R80" i="58"/>
  <c r="Q80" i="58"/>
  <c r="R79" i="58"/>
  <c r="Q79" i="58"/>
  <c r="R78" i="58"/>
  <c r="Q78" i="58"/>
  <c r="R77" i="58"/>
  <c r="Q77" i="58"/>
  <c r="R76" i="58"/>
  <c r="Q76" i="58"/>
  <c r="R75" i="58"/>
  <c r="Q75" i="58"/>
  <c r="R74" i="58"/>
  <c r="Q74" i="58"/>
  <c r="R73" i="58"/>
  <c r="Q73" i="58"/>
  <c r="R72" i="58"/>
  <c r="Q72" i="58"/>
  <c r="R71" i="58"/>
  <c r="Q71" i="58"/>
  <c r="R70" i="58"/>
  <c r="Q70" i="58"/>
  <c r="R69" i="58"/>
  <c r="Q69" i="58"/>
  <c r="R68" i="58"/>
  <c r="Q68" i="58"/>
  <c r="R67" i="58"/>
  <c r="Q67" i="58"/>
  <c r="R66" i="58"/>
  <c r="Q66" i="58"/>
  <c r="R65" i="58"/>
  <c r="Q65" i="58"/>
  <c r="R64" i="58"/>
  <c r="Q64" i="58"/>
  <c r="R63" i="58"/>
  <c r="Q63" i="58"/>
  <c r="R62" i="58"/>
  <c r="Q62" i="58"/>
  <c r="R61" i="58"/>
  <c r="Q61" i="58"/>
  <c r="R60" i="58"/>
  <c r="Q60" i="58"/>
  <c r="R59" i="58"/>
  <c r="Q59" i="58"/>
  <c r="R58" i="58"/>
  <c r="Q58" i="58"/>
  <c r="R57" i="58"/>
  <c r="Q57" i="58"/>
  <c r="R56" i="58"/>
  <c r="Q56" i="58"/>
  <c r="R55" i="58"/>
  <c r="Q55" i="58"/>
  <c r="R54" i="58"/>
  <c r="Q54" i="58"/>
  <c r="R53" i="58"/>
  <c r="Q53" i="58"/>
  <c r="R52" i="58"/>
  <c r="Q52" i="58"/>
  <c r="R51" i="58"/>
  <c r="Q51" i="58"/>
  <c r="R50" i="58"/>
  <c r="Q50" i="58"/>
  <c r="R49" i="58"/>
  <c r="Q49" i="58"/>
  <c r="R48" i="58"/>
  <c r="Q48" i="58"/>
  <c r="R47" i="58"/>
  <c r="Q47" i="58"/>
  <c r="R46" i="58"/>
  <c r="Q46" i="58"/>
  <c r="R45" i="58"/>
  <c r="Q45" i="58"/>
  <c r="R44" i="58"/>
  <c r="Q44" i="58"/>
  <c r="R43" i="58"/>
  <c r="Q43" i="58"/>
  <c r="R42" i="58"/>
  <c r="Q42" i="58"/>
  <c r="R41" i="58"/>
  <c r="Q41" i="58"/>
  <c r="R40" i="58"/>
  <c r="Q40" i="58"/>
  <c r="R39" i="58"/>
  <c r="R38" i="58"/>
  <c r="R37" i="58"/>
  <c r="R36" i="58"/>
  <c r="R35" i="58"/>
  <c r="R34" i="58"/>
  <c r="R33" i="58"/>
  <c r="R32" i="58"/>
  <c r="R31" i="58"/>
  <c r="R30" i="58"/>
  <c r="R29" i="58"/>
  <c r="R28" i="58"/>
  <c r="R27" i="58"/>
  <c r="R26" i="58"/>
  <c r="R25" i="58"/>
  <c r="R24" i="58"/>
  <c r="R23" i="58"/>
  <c r="R22" i="58"/>
  <c r="R21" i="58"/>
  <c r="R20" i="58"/>
  <c r="R19" i="58"/>
  <c r="R18" i="58"/>
  <c r="R17" i="58"/>
  <c r="R16" i="58"/>
  <c r="R15" i="58"/>
  <c r="R14" i="58"/>
  <c r="R13" i="58"/>
  <c r="R12" i="58"/>
  <c r="R11" i="58"/>
  <c r="R10" i="58"/>
  <c r="R9" i="58"/>
  <c r="R8" i="58"/>
  <c r="R7" i="58"/>
  <c r="R6" i="58"/>
  <c r="R5" i="58"/>
  <c r="Q1" i="58"/>
  <c r="P1" i="58"/>
  <c r="P1428" i="58" s="1"/>
  <c r="D25" i="36"/>
  <c r="Q38" i="58" l="1"/>
  <c r="P77" i="58"/>
  <c r="P93" i="58"/>
  <c r="P189" i="58"/>
  <c r="P205" i="58"/>
  <c r="P253" i="58"/>
  <c r="P285" i="58"/>
  <c r="P301" i="58"/>
  <c r="P317" i="58"/>
  <c r="P333" i="58"/>
  <c r="P349" i="58"/>
  <c r="P373" i="58"/>
  <c r="P421" i="58"/>
  <c r="P469" i="58"/>
  <c r="P517" i="58"/>
  <c r="P565" i="58"/>
  <c r="P613" i="58"/>
  <c r="P661" i="58"/>
  <c r="P27" i="58"/>
  <c r="P269" i="58"/>
  <c r="P33" i="58"/>
  <c r="P215" i="58"/>
  <c r="P231" i="58"/>
  <c r="P455" i="58"/>
  <c r="P599" i="58"/>
  <c r="P647" i="58"/>
  <c r="P61" i="58"/>
  <c r="P157" i="58"/>
  <c r="P173" i="58"/>
  <c r="P17" i="58"/>
  <c r="P55" i="58"/>
  <c r="P71" i="58"/>
  <c r="P87" i="58"/>
  <c r="P103" i="58"/>
  <c r="P119" i="58"/>
  <c r="P135" i="58"/>
  <c r="P151" i="58"/>
  <c r="P167" i="58"/>
  <c r="P183" i="58"/>
  <c r="P199" i="58"/>
  <c r="P247" i="58"/>
  <c r="P263" i="58"/>
  <c r="P279" i="58"/>
  <c r="P295" i="58"/>
  <c r="P311" i="58"/>
  <c r="P327" i="58"/>
  <c r="P343" i="58"/>
  <c r="P359" i="58"/>
  <c r="P407" i="58"/>
  <c r="P503" i="58"/>
  <c r="P551" i="58"/>
  <c r="P684" i="58"/>
  <c r="P7" i="58"/>
  <c r="P23" i="58"/>
  <c r="P39" i="58"/>
  <c r="P49" i="58"/>
  <c r="P65" i="58"/>
  <c r="P81" i="58"/>
  <c r="P97" i="58"/>
  <c r="P113" i="58"/>
  <c r="P129" i="58"/>
  <c r="P145" i="58"/>
  <c r="P161" i="58"/>
  <c r="P177" i="58"/>
  <c r="P193" i="58"/>
  <c r="P209" i="58"/>
  <c r="P225" i="58"/>
  <c r="P241" i="58"/>
  <c r="P257" i="58"/>
  <c r="P273" i="58"/>
  <c r="P289" i="58"/>
  <c r="P305" i="58"/>
  <c r="P321" i="58"/>
  <c r="P337" i="58"/>
  <c r="P353" i="58"/>
  <c r="P385" i="58"/>
  <c r="P433" i="58"/>
  <c r="P481" i="58"/>
  <c r="P529" i="58"/>
  <c r="P577" i="58"/>
  <c r="P625" i="58"/>
  <c r="P673" i="58"/>
  <c r="P221" i="58"/>
  <c r="P237" i="58"/>
  <c r="P29" i="58"/>
  <c r="P43" i="58"/>
  <c r="P59" i="58"/>
  <c r="P75" i="58"/>
  <c r="P91" i="58"/>
  <c r="P107" i="58"/>
  <c r="P123" i="58"/>
  <c r="P139" i="58"/>
  <c r="P155" i="58"/>
  <c r="P171" i="58"/>
  <c r="P187" i="58"/>
  <c r="P203" i="58"/>
  <c r="P219" i="58"/>
  <c r="P235" i="58"/>
  <c r="P251" i="58"/>
  <c r="P267" i="58"/>
  <c r="P283" i="58"/>
  <c r="P299" i="58"/>
  <c r="P315" i="58"/>
  <c r="P331" i="58"/>
  <c r="P347" i="58"/>
  <c r="P371" i="58"/>
  <c r="P419" i="58"/>
  <c r="P467" i="58"/>
  <c r="P515" i="58"/>
  <c r="P563" i="58"/>
  <c r="P611" i="58"/>
  <c r="P659" i="58"/>
  <c r="P85" i="58"/>
  <c r="P101" i="58"/>
  <c r="P117" i="58"/>
  <c r="P133" i="58"/>
  <c r="P213" i="58"/>
  <c r="P229" i="58"/>
  <c r="P293" i="58"/>
  <c r="P309" i="58"/>
  <c r="P325" i="58"/>
  <c r="P341" i="58"/>
  <c r="P357" i="58"/>
  <c r="P397" i="58"/>
  <c r="P445" i="58"/>
  <c r="P493" i="58"/>
  <c r="P541" i="58"/>
  <c r="P589" i="58"/>
  <c r="P637" i="58"/>
  <c r="P45" i="58"/>
  <c r="P109" i="58"/>
  <c r="P13" i="58"/>
  <c r="P19" i="58"/>
  <c r="P35" i="58"/>
  <c r="P53" i="58"/>
  <c r="P69" i="58"/>
  <c r="P149" i="58"/>
  <c r="P165" i="58"/>
  <c r="P181" i="58"/>
  <c r="P197" i="58"/>
  <c r="P245" i="58"/>
  <c r="P261" i="58"/>
  <c r="P277" i="58"/>
  <c r="P191" i="58"/>
  <c r="P223" i="58"/>
  <c r="P255" i="58"/>
  <c r="P271" i="58"/>
  <c r="P287" i="58"/>
  <c r="P303" i="58"/>
  <c r="P319" i="58"/>
  <c r="P335" i="58"/>
  <c r="P351" i="58"/>
  <c r="P383" i="58"/>
  <c r="P431" i="58"/>
  <c r="P479" i="58"/>
  <c r="P527" i="58"/>
  <c r="P575" i="58"/>
  <c r="P623" i="58"/>
  <c r="P671" i="58"/>
  <c r="P917" i="58"/>
  <c r="P9" i="58"/>
  <c r="P25" i="58"/>
  <c r="P47" i="58"/>
  <c r="P63" i="58"/>
  <c r="P79" i="58"/>
  <c r="P95" i="58"/>
  <c r="P111" i="58"/>
  <c r="P127" i="58"/>
  <c r="P143" i="58"/>
  <c r="P159" i="58"/>
  <c r="P175" i="58"/>
  <c r="P207" i="58"/>
  <c r="P239" i="58"/>
  <c r="P15" i="58"/>
  <c r="P31" i="58"/>
  <c r="P41" i="58"/>
  <c r="P57" i="58"/>
  <c r="P73" i="58"/>
  <c r="P89" i="58"/>
  <c r="P105" i="58"/>
  <c r="P121" i="58"/>
  <c r="P137" i="58"/>
  <c r="P153" i="58"/>
  <c r="P169" i="58"/>
  <c r="P185" i="58"/>
  <c r="P201" i="58"/>
  <c r="P217" i="58"/>
  <c r="P233" i="58"/>
  <c r="P249" i="58"/>
  <c r="P265" i="58"/>
  <c r="P281" i="58"/>
  <c r="P297" i="58"/>
  <c r="P313" i="58"/>
  <c r="P329" i="58"/>
  <c r="P345" i="58"/>
  <c r="P361" i="58"/>
  <c r="P409" i="58"/>
  <c r="P457" i="58"/>
  <c r="P505" i="58"/>
  <c r="P553" i="58"/>
  <c r="P601" i="58"/>
  <c r="P649" i="58"/>
  <c r="P686" i="58"/>
  <c r="P989" i="58"/>
  <c r="P11" i="58"/>
  <c r="P125" i="58"/>
  <c r="P141" i="58"/>
  <c r="P5" i="58"/>
  <c r="P21" i="58"/>
  <c r="P37" i="58"/>
  <c r="P51" i="58"/>
  <c r="P67" i="58"/>
  <c r="P83" i="58"/>
  <c r="P99" i="58"/>
  <c r="P115" i="58"/>
  <c r="P131" i="58"/>
  <c r="P147" i="58"/>
  <c r="P163" i="58"/>
  <c r="P179" i="58"/>
  <c r="P195" i="58"/>
  <c r="P211" i="58"/>
  <c r="P227" i="58"/>
  <c r="P243" i="58"/>
  <c r="P259" i="58"/>
  <c r="P275" i="58"/>
  <c r="P291" i="58"/>
  <c r="P307" i="58"/>
  <c r="P323" i="58"/>
  <c r="P339" i="58"/>
  <c r="P355" i="58"/>
  <c r="P395" i="58"/>
  <c r="P443" i="58"/>
  <c r="P491" i="58"/>
  <c r="P539" i="58"/>
  <c r="P587" i="58"/>
  <c r="P635" i="58"/>
  <c r="P1349" i="58"/>
  <c r="Q5" i="58"/>
  <c r="Q7" i="58"/>
  <c r="Q9" i="58"/>
  <c r="Q11" i="58"/>
  <c r="Q13" i="58"/>
  <c r="Q15" i="58"/>
  <c r="Q17" i="58"/>
  <c r="Q19" i="58"/>
  <c r="Q21" i="58"/>
  <c r="Q23" i="58"/>
  <c r="Q25" i="58"/>
  <c r="Q27" i="58"/>
  <c r="Q29" i="58"/>
  <c r="Q31" i="58"/>
  <c r="Q33" i="58"/>
  <c r="Q35" i="58"/>
  <c r="Q37" i="58"/>
  <c r="Q39" i="58"/>
  <c r="P369" i="58"/>
  <c r="P381" i="58"/>
  <c r="P393" i="58"/>
  <c r="P405" i="58"/>
  <c r="P417" i="58"/>
  <c r="P429" i="58"/>
  <c r="P441" i="58"/>
  <c r="P453" i="58"/>
  <c r="P465" i="58"/>
  <c r="P477" i="58"/>
  <c r="P489" i="58"/>
  <c r="P501" i="58"/>
  <c r="P513" i="58"/>
  <c r="P525" i="58"/>
  <c r="P537" i="58"/>
  <c r="P549" i="58"/>
  <c r="P561" i="58"/>
  <c r="P573" i="58"/>
  <c r="P585" i="58"/>
  <c r="P597" i="58"/>
  <c r="P609" i="58"/>
  <c r="P621" i="58"/>
  <c r="P633" i="58"/>
  <c r="P645" i="58"/>
  <c r="P657" i="58"/>
  <c r="P669" i="58"/>
  <c r="P698" i="58"/>
  <c r="P1061" i="58"/>
  <c r="P367" i="58"/>
  <c r="P379" i="58"/>
  <c r="P391" i="58"/>
  <c r="P403" i="58"/>
  <c r="P415" i="58"/>
  <c r="P427" i="58"/>
  <c r="P439" i="58"/>
  <c r="P451" i="58"/>
  <c r="P463" i="58"/>
  <c r="P475" i="58"/>
  <c r="P487" i="58"/>
  <c r="P499" i="58"/>
  <c r="P511" i="58"/>
  <c r="P523" i="58"/>
  <c r="P535" i="58"/>
  <c r="P547" i="58"/>
  <c r="P559" i="58"/>
  <c r="P571" i="58"/>
  <c r="P583" i="58"/>
  <c r="P595" i="58"/>
  <c r="P607" i="58"/>
  <c r="P619" i="58"/>
  <c r="P631" i="58"/>
  <c r="P643" i="58"/>
  <c r="P655" i="58"/>
  <c r="P667" i="58"/>
  <c r="P696" i="58"/>
  <c r="P1133" i="58"/>
  <c r="P2004" i="58"/>
  <c r="P2002" i="58"/>
  <c r="P2000" i="58"/>
  <c r="P1998" i="58"/>
  <c r="P1996" i="58"/>
  <c r="P1994" i="58"/>
  <c r="P1992" i="58"/>
  <c r="P1990" i="58"/>
  <c r="P1988" i="58"/>
  <c r="P1986" i="58"/>
  <c r="P1984" i="58"/>
  <c r="P1982" i="58"/>
  <c r="P1980" i="58"/>
  <c r="P1978" i="58"/>
  <c r="P1976" i="58"/>
  <c r="P1974" i="58"/>
  <c r="P1972" i="58"/>
  <c r="P1970" i="58"/>
  <c r="P1968" i="58"/>
  <c r="P1966" i="58"/>
  <c r="P1964" i="58"/>
  <c r="P1962" i="58"/>
  <c r="P1960" i="58"/>
  <c r="P1958" i="58"/>
  <c r="P1956" i="58"/>
  <c r="P1954" i="58"/>
  <c r="P1952" i="58"/>
  <c r="P1950" i="58"/>
  <c r="P1948" i="58"/>
  <c r="P1946" i="58"/>
  <c r="P1944" i="58"/>
  <c r="P1942" i="58"/>
  <c r="P1940" i="58"/>
  <c r="P1938" i="58"/>
  <c r="P1936" i="58"/>
  <c r="P1934" i="58"/>
  <c r="P1932" i="58"/>
  <c r="P1930" i="58"/>
  <c r="P1928" i="58"/>
  <c r="P1926" i="58"/>
  <c r="P1924" i="58"/>
  <c r="P1922" i="58"/>
  <c r="P1920" i="58"/>
  <c r="P1918" i="58"/>
  <c r="P1916" i="58"/>
  <c r="P1914" i="58"/>
  <c r="P1912" i="58"/>
  <c r="P1910" i="58"/>
  <c r="P1908" i="58"/>
  <c r="P1906" i="58"/>
  <c r="P1904" i="58"/>
  <c r="P1902" i="58"/>
  <c r="P1900" i="58"/>
  <c r="P1898" i="58"/>
  <c r="P1896" i="58"/>
  <c r="P1894" i="58"/>
  <c r="P1892" i="58"/>
  <c r="P1890" i="58"/>
  <c r="P1888" i="58"/>
  <c r="P1886" i="58"/>
  <c r="P1884" i="58"/>
  <c r="P1882" i="58"/>
  <c r="P1880" i="58"/>
  <c r="P1878" i="58"/>
  <c r="P1876" i="58"/>
  <c r="P1874" i="58"/>
  <c r="P1872" i="58"/>
  <c r="P1870" i="58"/>
  <c r="P1868" i="58"/>
  <c r="P1866" i="58"/>
  <c r="P1864" i="58"/>
  <c r="P1862" i="58"/>
  <c r="P1860" i="58"/>
  <c r="P1858" i="58"/>
  <c r="P1856" i="58"/>
  <c r="P1854" i="58"/>
  <c r="P1852" i="58"/>
  <c r="P1850" i="58"/>
  <c r="P1848" i="58"/>
  <c r="P1846" i="58"/>
  <c r="P1844" i="58"/>
  <c r="P1842" i="58"/>
  <c r="P1840" i="58"/>
  <c r="P1838" i="58"/>
  <c r="P1836" i="58"/>
  <c r="P1995" i="58"/>
  <c r="P1983" i="58"/>
  <c r="P1971" i="58"/>
  <c r="P1959" i="58"/>
  <c r="P1947" i="58"/>
  <c r="P1935" i="58"/>
  <c r="P1923" i="58"/>
  <c r="P1911" i="58"/>
  <c r="P1899" i="58"/>
  <c r="P1887" i="58"/>
  <c r="P1875" i="58"/>
  <c r="P1863" i="58"/>
  <c r="P1851" i="58"/>
  <c r="P1839" i="58"/>
  <c r="P1997" i="58"/>
  <c r="P1985" i="58"/>
  <c r="P1973" i="58"/>
  <c r="P1961" i="58"/>
  <c r="P1949" i="58"/>
  <c r="P1937" i="58"/>
  <c r="P1925" i="58"/>
  <c r="P1913" i="58"/>
  <c r="P1901" i="58"/>
  <c r="P1889" i="58"/>
  <c r="P1877" i="58"/>
  <c r="P1865" i="58"/>
  <c r="P1853" i="58"/>
  <c r="P1841" i="58"/>
  <c r="P1834" i="58"/>
  <c r="P1832" i="58"/>
  <c r="P1830" i="58"/>
  <c r="P1828" i="58"/>
  <c r="P1826" i="58"/>
  <c r="P1824" i="58"/>
  <c r="P1822" i="58"/>
  <c r="P1820" i="58"/>
  <c r="P1818" i="58"/>
  <c r="P1816" i="58"/>
  <c r="P1814" i="58"/>
  <c r="P1812" i="58"/>
  <c r="P1810" i="58"/>
  <c r="P1808" i="58"/>
  <c r="P1806" i="58"/>
  <c r="P1804" i="58"/>
  <c r="P1802" i="58"/>
  <c r="P1800" i="58"/>
  <c r="P1798" i="58"/>
  <c r="P1796" i="58"/>
  <c r="P1794" i="58"/>
  <c r="P1792" i="58"/>
  <c r="P1790" i="58"/>
  <c r="P1788" i="58"/>
  <c r="P1786" i="58"/>
  <c r="P1784" i="58"/>
  <c r="P1782" i="58"/>
  <c r="P1780" i="58"/>
  <c r="P1778" i="58"/>
  <c r="P1776" i="58"/>
  <c r="P1774" i="58"/>
  <c r="P1772" i="58"/>
  <c r="P1770" i="58"/>
  <c r="P1768" i="58"/>
  <c r="P1766" i="58"/>
  <c r="P1764" i="58"/>
  <c r="P1762" i="58"/>
  <c r="P1760" i="58"/>
  <c r="P1758" i="58"/>
  <c r="P1756" i="58"/>
  <c r="P1754" i="58"/>
  <c r="P1752" i="58"/>
  <c r="P1750" i="58"/>
  <c r="P1748" i="58"/>
  <c r="P1746" i="58"/>
  <c r="P1744" i="58"/>
  <c r="P1742" i="58"/>
  <c r="P1740" i="58"/>
  <c r="P1738" i="58"/>
  <c r="P1736" i="58"/>
  <c r="P1734" i="58"/>
  <c r="P1732" i="58"/>
  <c r="P1730" i="58"/>
  <c r="P1728" i="58"/>
  <c r="P1726" i="58"/>
  <c r="P1724" i="58"/>
  <c r="P1722" i="58"/>
  <c r="P1720" i="58"/>
  <c r="P1718" i="58"/>
  <c r="P1716" i="58"/>
  <c r="P1714" i="58"/>
  <c r="P1712" i="58"/>
  <c r="P1710" i="58"/>
  <c r="P1708" i="58"/>
  <c r="P1706" i="58"/>
  <c r="P1704" i="58"/>
  <c r="P1702" i="58"/>
  <c r="P1700" i="58"/>
  <c r="P1698" i="58"/>
  <c r="P1696" i="58"/>
  <c r="P1694" i="58"/>
  <c r="P1999" i="58"/>
  <c r="P1987" i="58"/>
  <c r="P1975" i="58"/>
  <c r="P1963" i="58"/>
  <c r="P1951" i="58"/>
  <c r="P1939" i="58"/>
  <c r="P1927" i="58"/>
  <c r="P1915" i="58"/>
  <c r="P1903" i="58"/>
  <c r="P1891" i="58"/>
  <c r="P1879" i="58"/>
  <c r="P1867" i="58"/>
  <c r="P1855" i="58"/>
  <c r="P1843" i="58"/>
  <c r="P2001" i="58"/>
  <c r="P1989" i="58"/>
  <c r="P1977" i="58"/>
  <c r="P1965" i="58"/>
  <c r="P1953" i="58"/>
  <c r="P1941" i="58"/>
  <c r="P1929" i="58"/>
  <c r="P1917" i="58"/>
  <c r="P1905" i="58"/>
  <c r="P1893" i="58"/>
  <c r="P1881" i="58"/>
  <c r="P1869" i="58"/>
  <c r="P1857" i="58"/>
  <c r="P1845" i="58"/>
  <c r="P2003" i="58"/>
  <c r="P1993" i="58"/>
  <c r="P1957" i="58"/>
  <c r="P1921" i="58"/>
  <c r="P1885" i="58"/>
  <c r="P1849" i="58"/>
  <c r="P1833" i="58"/>
  <c r="P1821" i="58"/>
  <c r="P1809" i="58"/>
  <c r="P1797" i="58"/>
  <c r="P1785" i="58"/>
  <c r="P1773" i="58"/>
  <c r="P1761" i="58"/>
  <c r="P1749" i="58"/>
  <c r="P1737" i="58"/>
  <c r="P1725" i="58"/>
  <c r="P1713" i="58"/>
  <c r="P1701" i="58"/>
  <c r="P1979" i="58"/>
  <c r="P1943" i="58"/>
  <c r="P1907" i="58"/>
  <c r="P1871" i="58"/>
  <c r="P1835" i="58"/>
  <c r="P1823" i="58"/>
  <c r="P1811" i="58"/>
  <c r="P1799" i="58"/>
  <c r="P1787" i="58"/>
  <c r="P1775" i="58"/>
  <c r="P1763" i="58"/>
  <c r="P1751" i="58"/>
  <c r="P1739" i="58"/>
  <c r="P1727" i="58"/>
  <c r="P1715" i="58"/>
  <c r="P1703" i="58"/>
  <c r="P1981" i="58"/>
  <c r="P1945" i="58"/>
  <c r="P1909" i="58"/>
  <c r="P1873" i="58"/>
  <c r="P1837" i="58"/>
  <c r="P1825" i="58"/>
  <c r="P1813" i="58"/>
  <c r="P1801" i="58"/>
  <c r="P1789" i="58"/>
  <c r="P1777" i="58"/>
  <c r="P1765" i="58"/>
  <c r="P1753" i="58"/>
  <c r="P1741" i="58"/>
  <c r="P1729" i="58"/>
  <c r="P1717" i="58"/>
  <c r="P1705" i="58"/>
  <c r="P1693" i="58"/>
  <c r="P1691" i="58"/>
  <c r="P1689" i="58"/>
  <c r="P1687" i="58"/>
  <c r="P1685" i="58"/>
  <c r="P1683" i="58"/>
  <c r="P1681" i="58"/>
  <c r="P1679" i="58"/>
  <c r="P1677" i="58"/>
  <c r="P1675" i="58"/>
  <c r="P1673" i="58"/>
  <c r="P1671" i="58"/>
  <c r="P1669" i="58"/>
  <c r="P1667" i="58"/>
  <c r="P1665" i="58"/>
  <c r="P1663" i="58"/>
  <c r="P1661" i="58"/>
  <c r="P1659" i="58"/>
  <c r="P1657" i="58"/>
  <c r="P1655" i="58"/>
  <c r="P1653" i="58"/>
  <c r="P1651" i="58"/>
  <c r="P1649" i="58"/>
  <c r="P1647" i="58"/>
  <c r="P1645" i="58"/>
  <c r="P1643" i="58"/>
  <c r="P1641" i="58"/>
  <c r="P1639" i="58"/>
  <c r="P1637" i="58"/>
  <c r="P1635" i="58"/>
  <c r="P1633" i="58"/>
  <c r="P1631" i="58"/>
  <c r="P1629" i="58"/>
  <c r="P1627" i="58"/>
  <c r="P1625" i="58"/>
  <c r="P1623" i="58"/>
  <c r="P1621" i="58"/>
  <c r="P1619" i="58"/>
  <c r="P1617" i="58"/>
  <c r="P1615" i="58"/>
  <c r="P1613" i="58"/>
  <c r="P1611" i="58"/>
  <c r="P1609" i="58"/>
  <c r="P1607" i="58"/>
  <c r="P1605" i="58"/>
  <c r="P1603" i="58"/>
  <c r="P1601" i="58"/>
  <c r="P1599" i="58"/>
  <c r="P1597" i="58"/>
  <c r="P1595" i="58"/>
  <c r="P1593" i="58"/>
  <c r="P1591" i="58"/>
  <c r="P1589" i="58"/>
  <c r="P1587" i="58"/>
  <c r="P1585" i="58"/>
  <c r="P1583" i="58"/>
  <c r="P1581" i="58"/>
  <c r="P1579" i="58"/>
  <c r="P1577" i="58"/>
  <c r="P1575" i="58"/>
  <c r="P1573" i="58"/>
  <c r="P1571" i="58"/>
  <c r="P1569" i="58"/>
  <c r="P1567" i="58"/>
  <c r="P1565" i="58"/>
  <c r="P1563" i="58"/>
  <c r="P1561" i="58"/>
  <c r="P1559" i="58"/>
  <c r="P1557" i="58"/>
  <c r="P1555" i="58"/>
  <c r="P1553" i="58"/>
  <c r="P1551" i="58"/>
  <c r="P1549" i="58"/>
  <c r="P1547" i="58"/>
  <c r="P1545" i="58"/>
  <c r="P1543" i="58"/>
  <c r="P1541" i="58"/>
  <c r="P1539" i="58"/>
  <c r="P1537" i="58"/>
  <c r="P1535" i="58"/>
  <c r="P1533" i="58"/>
  <c r="P1531" i="58"/>
  <c r="P1529" i="58"/>
  <c r="P1527" i="58"/>
  <c r="P1525" i="58"/>
  <c r="P1523" i="58"/>
  <c r="P1521" i="58"/>
  <c r="P1519" i="58"/>
  <c r="P1517" i="58"/>
  <c r="P1515" i="58"/>
  <c r="P1513" i="58"/>
  <c r="P1511" i="58"/>
  <c r="P1509" i="58"/>
  <c r="P1507" i="58"/>
  <c r="P1505" i="58"/>
  <c r="P1503" i="58"/>
  <c r="P1501" i="58"/>
  <c r="P1499" i="58"/>
  <c r="P1497" i="58"/>
  <c r="P1495" i="58"/>
  <c r="P1493" i="58"/>
  <c r="P1491" i="58"/>
  <c r="P1489" i="58"/>
  <c r="P1487" i="58"/>
  <c r="P1485" i="58"/>
  <c r="P1483" i="58"/>
  <c r="P1481" i="58"/>
  <c r="P1479" i="58"/>
  <c r="P1477" i="58"/>
  <c r="P1475" i="58"/>
  <c r="P1473" i="58"/>
  <c r="P1471" i="58"/>
  <c r="P1469" i="58"/>
  <c r="P1467" i="58"/>
  <c r="P1465" i="58"/>
  <c r="P1463" i="58"/>
  <c r="P1461" i="58"/>
  <c r="P1459" i="58"/>
  <c r="P1457" i="58"/>
  <c r="P1455" i="58"/>
  <c r="P1453" i="58"/>
  <c r="P1451" i="58"/>
  <c r="P1449" i="58"/>
  <c r="P1447" i="58"/>
  <c r="P1445" i="58"/>
  <c r="P1443" i="58"/>
  <c r="P1441" i="58"/>
  <c r="P1439" i="58"/>
  <c r="P1437" i="58"/>
  <c r="P1435" i="58"/>
  <c r="P1433" i="58"/>
  <c r="P1431" i="58"/>
  <c r="P1429" i="58"/>
  <c r="P1427" i="58"/>
  <c r="P1425" i="58"/>
  <c r="P1423" i="58"/>
  <c r="P1421" i="58"/>
  <c r="P1419" i="58"/>
  <c r="P1417" i="58"/>
  <c r="P1415" i="58"/>
  <c r="P1413" i="58"/>
  <c r="P1411" i="58"/>
  <c r="P1409" i="58"/>
  <c r="P1407" i="58"/>
  <c r="P1405" i="58"/>
  <c r="P1403" i="58"/>
  <c r="P1401" i="58"/>
  <c r="P1399" i="58"/>
  <c r="P1397" i="58"/>
  <c r="P1395" i="58"/>
  <c r="P1393" i="58"/>
  <c r="P1391" i="58"/>
  <c r="P1389" i="58"/>
  <c r="P1387" i="58"/>
  <c r="P1967" i="58"/>
  <c r="P1931" i="58"/>
  <c r="P1895" i="58"/>
  <c r="P1859" i="58"/>
  <c r="P1827" i="58"/>
  <c r="P1815" i="58"/>
  <c r="P1803" i="58"/>
  <c r="P1791" i="58"/>
  <c r="P1779" i="58"/>
  <c r="P1767" i="58"/>
  <c r="P1755" i="58"/>
  <c r="P1743" i="58"/>
  <c r="P1731" i="58"/>
  <c r="P1719" i="58"/>
  <c r="P1707" i="58"/>
  <c r="P1695" i="58"/>
  <c r="P1955" i="58"/>
  <c r="P1847" i="58"/>
  <c r="P1805" i="58"/>
  <c r="P1769" i="58"/>
  <c r="P1733" i="58"/>
  <c r="P1697" i="58"/>
  <c r="P1682" i="58"/>
  <c r="P1670" i="58"/>
  <c r="P1658" i="58"/>
  <c r="P1646" i="58"/>
  <c r="P1634" i="58"/>
  <c r="P1622" i="58"/>
  <c r="P1610" i="58"/>
  <c r="P1598" i="58"/>
  <c r="P1586" i="58"/>
  <c r="P1574" i="58"/>
  <c r="P1562" i="58"/>
  <c r="P1550" i="58"/>
  <c r="P1538" i="58"/>
  <c r="P1526" i="58"/>
  <c r="P1514" i="58"/>
  <c r="P1502" i="58"/>
  <c r="P1490" i="58"/>
  <c r="P1478" i="58"/>
  <c r="P1466" i="58"/>
  <c r="P1454" i="58"/>
  <c r="P1442" i="58"/>
  <c r="P1430" i="58"/>
  <c r="P1418" i="58"/>
  <c r="P1406" i="58"/>
  <c r="P1394" i="58"/>
  <c r="P1969" i="58"/>
  <c r="P1861" i="58"/>
  <c r="P1807" i="58"/>
  <c r="P1771" i="58"/>
  <c r="P1735" i="58"/>
  <c r="P1699" i="58"/>
  <c r="P1684" i="58"/>
  <c r="P1672" i="58"/>
  <c r="P1660" i="58"/>
  <c r="P1648" i="58"/>
  <c r="P1636" i="58"/>
  <c r="P1624" i="58"/>
  <c r="P1612" i="58"/>
  <c r="P1600" i="58"/>
  <c r="P1588" i="58"/>
  <c r="P1576" i="58"/>
  <c r="P1564" i="58"/>
  <c r="P1552" i="58"/>
  <c r="P1540" i="58"/>
  <c r="P1528" i="58"/>
  <c r="P1516" i="58"/>
  <c r="P1504" i="58"/>
  <c r="P1492" i="58"/>
  <c r="P1480" i="58"/>
  <c r="P1468" i="58"/>
  <c r="P1456" i="58"/>
  <c r="P1444" i="58"/>
  <c r="P1432" i="58"/>
  <c r="P1420" i="58"/>
  <c r="P1408" i="58"/>
  <c r="P1396" i="58"/>
  <c r="P1919" i="58"/>
  <c r="P1829" i="58"/>
  <c r="P1793" i="58"/>
  <c r="P1757" i="58"/>
  <c r="P1721" i="58"/>
  <c r="P1686" i="58"/>
  <c r="P1674" i="58"/>
  <c r="P1662" i="58"/>
  <c r="P1650" i="58"/>
  <c r="P1638" i="58"/>
  <c r="P1626" i="58"/>
  <c r="P1614" i="58"/>
  <c r="P1602" i="58"/>
  <c r="P1590" i="58"/>
  <c r="P1578" i="58"/>
  <c r="P1566" i="58"/>
  <c r="P1554" i="58"/>
  <c r="P1542" i="58"/>
  <c r="P1530" i="58"/>
  <c r="P1518" i="58"/>
  <c r="P1506" i="58"/>
  <c r="P1494" i="58"/>
  <c r="P1482" i="58"/>
  <c r="P1470" i="58"/>
  <c r="P1458" i="58"/>
  <c r="P1446" i="58"/>
  <c r="P1434" i="58"/>
  <c r="P1422" i="58"/>
  <c r="P1410" i="58"/>
  <c r="P1398" i="58"/>
  <c r="P1386" i="58"/>
  <c r="P1384" i="58"/>
  <c r="P1382" i="58"/>
  <c r="P1380" i="58"/>
  <c r="P1378" i="58"/>
  <c r="P1376" i="58"/>
  <c r="P1374" i="58"/>
  <c r="P1372" i="58"/>
  <c r="P1370" i="58"/>
  <c r="P1368" i="58"/>
  <c r="P1366" i="58"/>
  <c r="P1364" i="58"/>
  <c r="P1362" i="58"/>
  <c r="P1360" i="58"/>
  <c r="P1358" i="58"/>
  <c r="P1356" i="58"/>
  <c r="P1354" i="58"/>
  <c r="P1352" i="58"/>
  <c r="P1350" i="58"/>
  <c r="P1348" i="58"/>
  <c r="P1346" i="58"/>
  <c r="P1344" i="58"/>
  <c r="P1342" i="58"/>
  <c r="P1340" i="58"/>
  <c r="P1338" i="58"/>
  <c r="P1336" i="58"/>
  <c r="P1334" i="58"/>
  <c r="P1332" i="58"/>
  <c r="P1330" i="58"/>
  <c r="P1328" i="58"/>
  <c r="P1326" i="58"/>
  <c r="P1324" i="58"/>
  <c r="P1322" i="58"/>
  <c r="P1320" i="58"/>
  <c r="P1318" i="58"/>
  <c r="P1316" i="58"/>
  <c r="P1314" i="58"/>
  <c r="P1312" i="58"/>
  <c r="P1310" i="58"/>
  <c r="P1308" i="58"/>
  <c r="P1306" i="58"/>
  <c r="P1304" i="58"/>
  <c r="P1302" i="58"/>
  <c r="P1300" i="58"/>
  <c r="P1298" i="58"/>
  <c r="P1296" i="58"/>
  <c r="P1294" i="58"/>
  <c r="P1292" i="58"/>
  <c r="P1290" i="58"/>
  <c r="P1288" i="58"/>
  <c r="P1286" i="58"/>
  <c r="P1284" i="58"/>
  <c r="P1282" i="58"/>
  <c r="P1280" i="58"/>
  <c r="P1278" i="58"/>
  <c r="P1276" i="58"/>
  <c r="P1274" i="58"/>
  <c r="P1272" i="58"/>
  <c r="P1270" i="58"/>
  <c r="P1268" i="58"/>
  <c r="P1266" i="58"/>
  <c r="P1264" i="58"/>
  <c r="P1262" i="58"/>
  <c r="P1260" i="58"/>
  <c r="P1258" i="58"/>
  <c r="P1256" i="58"/>
  <c r="P1254" i="58"/>
  <c r="P1252" i="58"/>
  <c r="P1250" i="58"/>
  <c r="P1248" i="58"/>
  <c r="P1246" i="58"/>
  <c r="P1244" i="58"/>
  <c r="P1242" i="58"/>
  <c r="P1240" i="58"/>
  <c r="P1238" i="58"/>
  <c r="P1236" i="58"/>
  <c r="P1234" i="58"/>
  <c r="P1232" i="58"/>
  <c r="P1230" i="58"/>
  <c r="P1228" i="58"/>
  <c r="P1226" i="58"/>
  <c r="P1224" i="58"/>
  <c r="P1222" i="58"/>
  <c r="P1220" i="58"/>
  <c r="P1218" i="58"/>
  <c r="P1216" i="58"/>
  <c r="P1214" i="58"/>
  <c r="P1212" i="58"/>
  <c r="P1210" i="58"/>
  <c r="P1208" i="58"/>
  <c r="P1206" i="58"/>
  <c r="P1204" i="58"/>
  <c r="P1202" i="58"/>
  <c r="P1200" i="58"/>
  <c r="P1198" i="58"/>
  <c r="P1196" i="58"/>
  <c r="P1194" i="58"/>
  <c r="P1192" i="58"/>
  <c r="P1190" i="58"/>
  <c r="P1188" i="58"/>
  <c r="P1186" i="58"/>
  <c r="P1184" i="58"/>
  <c r="P1182" i="58"/>
  <c r="P1180" i="58"/>
  <c r="P1178" i="58"/>
  <c r="P1176" i="58"/>
  <c r="P1174" i="58"/>
  <c r="P1172" i="58"/>
  <c r="P1170" i="58"/>
  <c r="P1168" i="58"/>
  <c r="P1166" i="58"/>
  <c r="P1164" i="58"/>
  <c r="P1162" i="58"/>
  <c r="P1160" i="58"/>
  <c r="P1158" i="58"/>
  <c r="P1156" i="58"/>
  <c r="P1154" i="58"/>
  <c r="P1152" i="58"/>
  <c r="P1150" i="58"/>
  <c r="P1148" i="58"/>
  <c r="P1146" i="58"/>
  <c r="P1144" i="58"/>
  <c r="P1142" i="58"/>
  <c r="P1140" i="58"/>
  <c r="P1138" i="58"/>
  <c r="P1136" i="58"/>
  <c r="P1134" i="58"/>
  <c r="P1132" i="58"/>
  <c r="P1130" i="58"/>
  <c r="P1128" i="58"/>
  <c r="P1126" i="58"/>
  <c r="P1124" i="58"/>
  <c r="P1122" i="58"/>
  <c r="P1120" i="58"/>
  <c r="P1118" i="58"/>
  <c r="P1116" i="58"/>
  <c r="P1114" i="58"/>
  <c r="P1112" i="58"/>
  <c r="P1110" i="58"/>
  <c r="P1108" i="58"/>
  <c r="P1106" i="58"/>
  <c r="P1104" i="58"/>
  <c r="P1102" i="58"/>
  <c r="P1100" i="58"/>
  <c r="P1098" i="58"/>
  <c r="P1096" i="58"/>
  <c r="P1094" i="58"/>
  <c r="P1092" i="58"/>
  <c r="P1090" i="58"/>
  <c r="P1088" i="58"/>
  <c r="P1086" i="58"/>
  <c r="P1084" i="58"/>
  <c r="P1082" i="58"/>
  <c r="P1080" i="58"/>
  <c r="P1078" i="58"/>
  <c r="P1076" i="58"/>
  <c r="P1074" i="58"/>
  <c r="P1072" i="58"/>
  <c r="P1070" i="58"/>
  <c r="P1068" i="58"/>
  <c r="P1066" i="58"/>
  <c r="P1064" i="58"/>
  <c r="P1062" i="58"/>
  <c r="P1060" i="58"/>
  <c r="P1058" i="58"/>
  <c r="P1056" i="58"/>
  <c r="P1054" i="58"/>
  <c r="P1052" i="58"/>
  <c r="P1050" i="58"/>
  <c r="P1048" i="58"/>
  <c r="P1046" i="58"/>
  <c r="P1044" i="58"/>
  <c r="P1042" i="58"/>
  <c r="P1040" i="58"/>
  <c r="P1038" i="58"/>
  <c r="P1036" i="58"/>
  <c r="P1034" i="58"/>
  <c r="P1032" i="58"/>
  <c r="P1030" i="58"/>
  <c r="P1028" i="58"/>
  <c r="P1026" i="58"/>
  <c r="P1024" i="58"/>
  <c r="P1022" i="58"/>
  <c r="P1020" i="58"/>
  <c r="P1018" i="58"/>
  <c r="P1016" i="58"/>
  <c r="P1014" i="58"/>
  <c r="P1012" i="58"/>
  <c r="P1010" i="58"/>
  <c r="P1008" i="58"/>
  <c r="P1006" i="58"/>
  <c r="P1004" i="58"/>
  <c r="P1002" i="58"/>
  <c r="P1000" i="58"/>
  <c r="P998" i="58"/>
  <c r="P996" i="58"/>
  <c r="P994" i="58"/>
  <c r="P992" i="58"/>
  <c r="P990" i="58"/>
  <c r="P988" i="58"/>
  <c r="P986" i="58"/>
  <c r="P984" i="58"/>
  <c r="P982" i="58"/>
  <c r="P980" i="58"/>
  <c r="P978" i="58"/>
  <c r="P976" i="58"/>
  <c r="P974" i="58"/>
  <c r="P972" i="58"/>
  <c r="P970" i="58"/>
  <c r="P968" i="58"/>
  <c r="P966" i="58"/>
  <c r="P964" i="58"/>
  <c r="P962" i="58"/>
  <c r="P960" i="58"/>
  <c r="P958" i="58"/>
  <c r="P956" i="58"/>
  <c r="P954" i="58"/>
  <c r="P952" i="58"/>
  <c r="P950" i="58"/>
  <c r="P948" i="58"/>
  <c r="P946" i="58"/>
  <c r="P944" i="58"/>
  <c r="P942" i="58"/>
  <c r="P940" i="58"/>
  <c r="P938" i="58"/>
  <c r="P936" i="58"/>
  <c r="P934" i="58"/>
  <c r="P932" i="58"/>
  <c r="P930" i="58"/>
  <c r="P928" i="58"/>
  <c r="P926" i="58"/>
  <c r="P924" i="58"/>
  <c r="P922" i="58"/>
  <c r="P920" i="58"/>
  <c r="P918" i="58"/>
  <c r="P916" i="58"/>
  <c r="P914" i="58"/>
  <c r="P912" i="58"/>
  <c r="P910" i="58"/>
  <c r="P908" i="58"/>
  <c r="P906" i="58"/>
  <c r="P904" i="58"/>
  <c r="P902" i="58"/>
  <c r="P900" i="58"/>
  <c r="P898" i="58"/>
  <c r="P896" i="58"/>
  <c r="P894" i="58"/>
  <c r="P892" i="58"/>
  <c r="P890" i="58"/>
  <c r="P888" i="58"/>
  <c r="P886" i="58"/>
  <c r="P884" i="58"/>
  <c r="P882" i="58"/>
  <c r="P880" i="58"/>
  <c r="P878" i="58"/>
  <c r="P876" i="58"/>
  <c r="P874" i="58"/>
  <c r="P872" i="58"/>
  <c r="P870" i="58"/>
  <c r="P868" i="58"/>
  <c r="P866" i="58"/>
  <c r="P864" i="58"/>
  <c r="P862" i="58"/>
  <c r="P860" i="58"/>
  <c r="P858" i="58"/>
  <c r="P856" i="58"/>
  <c r="P854" i="58"/>
  <c r="P852" i="58"/>
  <c r="P850" i="58"/>
  <c r="P848" i="58"/>
  <c r="P846" i="58"/>
  <c r="P844" i="58"/>
  <c r="P842" i="58"/>
  <c r="P840" i="58"/>
  <c r="P838" i="58"/>
  <c r="P836" i="58"/>
  <c r="P834" i="58"/>
  <c r="P832" i="58"/>
  <c r="P830" i="58"/>
  <c r="P828" i="58"/>
  <c r="P826" i="58"/>
  <c r="P824" i="58"/>
  <c r="P822" i="58"/>
  <c r="P820" i="58"/>
  <c r="P818" i="58"/>
  <c r="P816" i="58"/>
  <c r="P814" i="58"/>
  <c r="P812" i="58"/>
  <c r="P810" i="58"/>
  <c r="P808" i="58"/>
  <c r="P806" i="58"/>
  <c r="P804" i="58"/>
  <c r="P802" i="58"/>
  <c r="P800" i="58"/>
  <c r="P798" i="58"/>
  <c r="P796" i="58"/>
  <c r="P794" i="58"/>
  <c r="P792" i="58"/>
  <c r="P790" i="58"/>
  <c r="P788" i="58"/>
  <c r="P786" i="58"/>
  <c r="P784" i="58"/>
  <c r="P782" i="58"/>
  <c r="P780" i="58"/>
  <c r="P778" i="58"/>
  <c r="P776" i="58"/>
  <c r="P774" i="58"/>
  <c r="P772" i="58"/>
  <c r="P770" i="58"/>
  <c r="P768" i="58"/>
  <c r="P766" i="58"/>
  <c r="P1933" i="58"/>
  <c r="P1831" i="58"/>
  <c r="P1795" i="58"/>
  <c r="P1759" i="58"/>
  <c r="P1723" i="58"/>
  <c r="P1688" i="58"/>
  <c r="P1676" i="58"/>
  <c r="P1664" i="58"/>
  <c r="P1652" i="58"/>
  <c r="P1640" i="58"/>
  <c r="P1628" i="58"/>
  <c r="P1616" i="58"/>
  <c r="P1604" i="58"/>
  <c r="P1592" i="58"/>
  <c r="P1580" i="58"/>
  <c r="P1568" i="58"/>
  <c r="P1556" i="58"/>
  <c r="P1544" i="58"/>
  <c r="P1532" i="58"/>
  <c r="P1520" i="58"/>
  <c r="P1508" i="58"/>
  <c r="P1496" i="58"/>
  <c r="P1484" i="58"/>
  <c r="P1472" i="58"/>
  <c r="P1460" i="58"/>
  <c r="P1448" i="58"/>
  <c r="P1436" i="58"/>
  <c r="P1424" i="58"/>
  <c r="P1412" i="58"/>
  <c r="P1400" i="58"/>
  <c r="P1388" i="58"/>
  <c r="P1991" i="58"/>
  <c r="P1883" i="58"/>
  <c r="P1817" i="58"/>
  <c r="P1781" i="58"/>
  <c r="P1745" i="58"/>
  <c r="P1709" i="58"/>
  <c r="P1690" i="58"/>
  <c r="P1678" i="58"/>
  <c r="P1666" i="58"/>
  <c r="P1654" i="58"/>
  <c r="P1642" i="58"/>
  <c r="P1630" i="58"/>
  <c r="P1618" i="58"/>
  <c r="P1606" i="58"/>
  <c r="P1594" i="58"/>
  <c r="P1582" i="58"/>
  <c r="P1570" i="58"/>
  <c r="P1558" i="58"/>
  <c r="P1546" i="58"/>
  <c r="P1534" i="58"/>
  <c r="P1522" i="58"/>
  <c r="P1510" i="58"/>
  <c r="P1498" i="58"/>
  <c r="P1486" i="58"/>
  <c r="P1474" i="58"/>
  <c r="P1462" i="58"/>
  <c r="P1450" i="58"/>
  <c r="P1438" i="58"/>
  <c r="P1426" i="58"/>
  <c r="P1414" i="58"/>
  <c r="P1402" i="58"/>
  <c r="P1390" i="58"/>
  <c r="P1897" i="58"/>
  <c r="P1632" i="58"/>
  <c r="P1560" i="58"/>
  <c r="P1488" i="58"/>
  <c r="P1416" i="58"/>
  <c r="P1375" i="58"/>
  <c r="P1363" i="58"/>
  <c r="P1351" i="58"/>
  <c r="P1339" i="58"/>
  <c r="P1327" i="58"/>
  <c r="P1315" i="58"/>
  <c r="P1303" i="58"/>
  <c r="P1291" i="58"/>
  <c r="P1279" i="58"/>
  <c r="P1267" i="58"/>
  <c r="P1255" i="58"/>
  <c r="P1243" i="58"/>
  <c r="P1231" i="58"/>
  <c r="P1219" i="58"/>
  <c r="P1207" i="58"/>
  <c r="P1195" i="58"/>
  <c r="P1183" i="58"/>
  <c r="P1171" i="58"/>
  <c r="P1159" i="58"/>
  <c r="P1147" i="58"/>
  <c r="P1135" i="58"/>
  <c r="P1123" i="58"/>
  <c r="P1111" i="58"/>
  <c r="P1099" i="58"/>
  <c r="P1087" i="58"/>
  <c r="P1075" i="58"/>
  <c r="P1063" i="58"/>
  <c r="P1051" i="58"/>
  <c r="P1039" i="58"/>
  <c r="P1027" i="58"/>
  <c r="P1015" i="58"/>
  <c r="P1003" i="58"/>
  <c r="P991" i="58"/>
  <c r="P979" i="58"/>
  <c r="P967" i="58"/>
  <c r="P955" i="58"/>
  <c r="P943" i="58"/>
  <c r="P931" i="58"/>
  <c r="P919" i="58"/>
  <c r="P907" i="58"/>
  <c r="P895" i="58"/>
  <c r="P883" i="58"/>
  <c r="P871" i="58"/>
  <c r="P859" i="58"/>
  <c r="P847" i="58"/>
  <c r="P835" i="58"/>
  <c r="P823" i="58"/>
  <c r="P811" i="58"/>
  <c r="P799" i="58"/>
  <c r="P787" i="58"/>
  <c r="P775" i="58"/>
  <c r="P1819" i="58"/>
  <c r="P1692" i="58"/>
  <c r="P1620" i="58"/>
  <c r="P1548" i="58"/>
  <c r="P1476" i="58"/>
  <c r="P1404" i="58"/>
  <c r="P1377" i="58"/>
  <c r="P1365" i="58"/>
  <c r="P1353" i="58"/>
  <c r="P1341" i="58"/>
  <c r="P1329" i="58"/>
  <c r="P1317" i="58"/>
  <c r="P1305" i="58"/>
  <c r="P1293" i="58"/>
  <c r="P1281" i="58"/>
  <c r="P1269" i="58"/>
  <c r="P1257" i="58"/>
  <c r="P1245" i="58"/>
  <c r="P1233" i="58"/>
  <c r="P1221" i="58"/>
  <c r="P1209" i="58"/>
  <c r="P1197" i="58"/>
  <c r="P1185" i="58"/>
  <c r="P1173" i="58"/>
  <c r="P1161" i="58"/>
  <c r="P1149" i="58"/>
  <c r="P1137" i="58"/>
  <c r="P1125" i="58"/>
  <c r="P1113" i="58"/>
  <c r="P1101" i="58"/>
  <c r="P1089" i="58"/>
  <c r="P1077" i="58"/>
  <c r="P1065" i="58"/>
  <c r="P1053" i="58"/>
  <c r="P1041" i="58"/>
  <c r="P1029" i="58"/>
  <c r="P1017" i="58"/>
  <c r="P1005" i="58"/>
  <c r="P993" i="58"/>
  <c r="P981" i="58"/>
  <c r="P969" i="58"/>
  <c r="P957" i="58"/>
  <c r="P945" i="58"/>
  <c r="P933" i="58"/>
  <c r="P921" i="58"/>
  <c r="P909" i="58"/>
  <c r="P897" i="58"/>
  <c r="P885" i="58"/>
  <c r="P873" i="58"/>
  <c r="P861" i="58"/>
  <c r="P849" i="58"/>
  <c r="P837" i="58"/>
  <c r="P825" i="58"/>
  <c r="P813" i="58"/>
  <c r="P801" i="58"/>
  <c r="P789" i="58"/>
  <c r="P777" i="58"/>
  <c r="P765" i="58"/>
  <c r="P763" i="58"/>
  <c r="P761" i="58"/>
  <c r="P759" i="58"/>
  <c r="P757" i="58"/>
  <c r="P755" i="58"/>
  <c r="P753" i="58"/>
  <c r="P751" i="58"/>
  <c r="P749" i="58"/>
  <c r="P747" i="58"/>
  <c r="P745" i="58"/>
  <c r="P743" i="58"/>
  <c r="P741" i="58"/>
  <c r="P739" i="58"/>
  <c r="P737" i="58"/>
  <c r="P735" i="58"/>
  <c r="P733" i="58"/>
  <c r="P731" i="58"/>
  <c r="P729" i="58"/>
  <c r="P727" i="58"/>
  <c r="P725" i="58"/>
  <c r="P723" i="58"/>
  <c r="P721" i="58"/>
  <c r="P719" i="58"/>
  <c r="P717" i="58"/>
  <c r="P715" i="58"/>
  <c r="P713" i="58"/>
  <c r="P711" i="58"/>
  <c r="P709" i="58"/>
  <c r="P707" i="58"/>
  <c r="P705" i="58"/>
  <c r="P703" i="58"/>
  <c r="P701" i="58"/>
  <c r="P699" i="58"/>
  <c r="P697" i="58"/>
  <c r="P695" i="58"/>
  <c r="P693" i="58"/>
  <c r="P691" i="58"/>
  <c r="P689" i="58"/>
  <c r="P687" i="58"/>
  <c r="P685" i="58"/>
  <c r="P683" i="58"/>
  <c r="P681" i="58"/>
  <c r="P679" i="58"/>
  <c r="P1783" i="58"/>
  <c r="P1680" i="58"/>
  <c r="P1608" i="58"/>
  <c r="P1536" i="58"/>
  <c r="P1464" i="58"/>
  <c r="P1392" i="58"/>
  <c r="P1379" i="58"/>
  <c r="P1367" i="58"/>
  <c r="P1355" i="58"/>
  <c r="P1343" i="58"/>
  <c r="P1331" i="58"/>
  <c r="P1319" i="58"/>
  <c r="P1307" i="58"/>
  <c r="P1295" i="58"/>
  <c r="P1283" i="58"/>
  <c r="P1271" i="58"/>
  <c r="P1259" i="58"/>
  <c r="P1247" i="58"/>
  <c r="P1235" i="58"/>
  <c r="P1223" i="58"/>
  <c r="P1211" i="58"/>
  <c r="P1199" i="58"/>
  <c r="P1187" i="58"/>
  <c r="P1175" i="58"/>
  <c r="P1163" i="58"/>
  <c r="P1151" i="58"/>
  <c r="P1139" i="58"/>
  <c r="P1127" i="58"/>
  <c r="P1115" i="58"/>
  <c r="P1103" i="58"/>
  <c r="P1091" i="58"/>
  <c r="P1079" i="58"/>
  <c r="P1067" i="58"/>
  <c r="P1055" i="58"/>
  <c r="P1043" i="58"/>
  <c r="P1031" i="58"/>
  <c r="P1019" i="58"/>
  <c r="P1007" i="58"/>
  <c r="P995" i="58"/>
  <c r="P983" i="58"/>
  <c r="P971" i="58"/>
  <c r="P959" i="58"/>
  <c r="P947" i="58"/>
  <c r="P935" i="58"/>
  <c r="P923" i="58"/>
  <c r="P911" i="58"/>
  <c r="P899" i="58"/>
  <c r="P887" i="58"/>
  <c r="P875" i="58"/>
  <c r="P863" i="58"/>
  <c r="P851" i="58"/>
  <c r="P839" i="58"/>
  <c r="P827" i="58"/>
  <c r="P815" i="58"/>
  <c r="P803" i="58"/>
  <c r="P791" i="58"/>
  <c r="P779" i="58"/>
  <c r="P767" i="58"/>
  <c r="P1747" i="58"/>
  <c r="P1668" i="58"/>
  <c r="P1596" i="58"/>
  <c r="P1524" i="58"/>
  <c r="P1452" i="58"/>
  <c r="P1381" i="58"/>
  <c r="P1369" i="58"/>
  <c r="P1357" i="58"/>
  <c r="P1345" i="58"/>
  <c r="P1333" i="58"/>
  <c r="P1321" i="58"/>
  <c r="P1309" i="58"/>
  <c r="P1297" i="58"/>
  <c r="P1285" i="58"/>
  <c r="P1273" i="58"/>
  <c r="P1261" i="58"/>
  <c r="P1249" i="58"/>
  <c r="P1237" i="58"/>
  <c r="P1225" i="58"/>
  <c r="P1213" i="58"/>
  <c r="P1201" i="58"/>
  <c r="P1189" i="58"/>
  <c r="P1177" i="58"/>
  <c r="P1165" i="58"/>
  <c r="P1153" i="58"/>
  <c r="P1141" i="58"/>
  <c r="P1129" i="58"/>
  <c r="P1117" i="58"/>
  <c r="P1105" i="58"/>
  <c r="P1093" i="58"/>
  <c r="P1081" i="58"/>
  <c r="P1069" i="58"/>
  <c r="P1057" i="58"/>
  <c r="P1045" i="58"/>
  <c r="P1033" i="58"/>
  <c r="P1021" i="58"/>
  <c r="P1009" i="58"/>
  <c r="P997" i="58"/>
  <c r="P985" i="58"/>
  <c r="P973" i="58"/>
  <c r="P961" i="58"/>
  <c r="P949" i="58"/>
  <c r="P937" i="58"/>
  <c r="P925" i="58"/>
  <c r="P913" i="58"/>
  <c r="P901" i="58"/>
  <c r="P889" i="58"/>
  <c r="P877" i="58"/>
  <c r="P865" i="58"/>
  <c r="P853" i="58"/>
  <c r="P841" i="58"/>
  <c r="P829" i="58"/>
  <c r="P817" i="58"/>
  <c r="P805" i="58"/>
  <c r="P793" i="58"/>
  <c r="P781" i="58"/>
  <c r="P769" i="58"/>
  <c r="P1711" i="58"/>
  <c r="P1656" i="58"/>
  <c r="P1584" i="58"/>
  <c r="P1512" i="58"/>
  <c r="P1440" i="58"/>
  <c r="P1383" i="58"/>
  <c r="P1371" i="58"/>
  <c r="P1359" i="58"/>
  <c r="P1347" i="58"/>
  <c r="P1335" i="58"/>
  <c r="P1323" i="58"/>
  <c r="P1311" i="58"/>
  <c r="P1299" i="58"/>
  <c r="P1287" i="58"/>
  <c r="P1275" i="58"/>
  <c r="P1263" i="58"/>
  <c r="P1251" i="58"/>
  <c r="P1239" i="58"/>
  <c r="P1227" i="58"/>
  <c r="P1215" i="58"/>
  <c r="P1203" i="58"/>
  <c r="P1191" i="58"/>
  <c r="P1179" i="58"/>
  <c r="P1167" i="58"/>
  <c r="P1155" i="58"/>
  <c r="P1143" i="58"/>
  <c r="P1131" i="58"/>
  <c r="P1119" i="58"/>
  <c r="P1107" i="58"/>
  <c r="P1095" i="58"/>
  <c r="P1083" i="58"/>
  <c r="P1071" i="58"/>
  <c r="P1059" i="58"/>
  <c r="P1047" i="58"/>
  <c r="P1035" i="58"/>
  <c r="P1023" i="58"/>
  <c r="P1011" i="58"/>
  <c r="P999" i="58"/>
  <c r="P987" i="58"/>
  <c r="P975" i="58"/>
  <c r="P963" i="58"/>
  <c r="P951" i="58"/>
  <c r="P939" i="58"/>
  <c r="P927" i="58"/>
  <c r="P915" i="58"/>
  <c r="P903" i="58"/>
  <c r="P891" i="58"/>
  <c r="P879" i="58"/>
  <c r="P867" i="58"/>
  <c r="P855" i="58"/>
  <c r="P843" i="58"/>
  <c r="P831" i="58"/>
  <c r="P819" i="58"/>
  <c r="P807" i="58"/>
  <c r="P795" i="58"/>
  <c r="P783" i="58"/>
  <c r="P771" i="58"/>
  <c r="P764" i="58"/>
  <c r="P762" i="58"/>
  <c r="P760" i="58"/>
  <c r="P758" i="58"/>
  <c r="P756" i="58"/>
  <c r="P754" i="58"/>
  <c r="P752" i="58"/>
  <c r="P750" i="58"/>
  <c r="P748" i="58"/>
  <c r="P746" i="58"/>
  <c r="P744" i="58"/>
  <c r="P742" i="58"/>
  <c r="P740" i="58"/>
  <c r="P738" i="58"/>
  <c r="P736" i="58"/>
  <c r="P734" i="58"/>
  <c r="P732" i="58"/>
  <c r="P730" i="58"/>
  <c r="P728" i="58"/>
  <c r="P726" i="58"/>
  <c r="P724" i="58"/>
  <c r="P722" i="58"/>
  <c r="P720" i="58"/>
  <c r="P718" i="58"/>
  <c r="P716" i="58"/>
  <c r="P714" i="58"/>
  <c r="P712" i="58"/>
  <c r="P710" i="58"/>
  <c r="P1337" i="58"/>
  <c r="P1265" i="58"/>
  <c r="P1193" i="58"/>
  <c r="P1121" i="58"/>
  <c r="P1049" i="58"/>
  <c r="P977" i="58"/>
  <c r="P905" i="58"/>
  <c r="P833" i="58"/>
  <c r="P700" i="58"/>
  <c r="P688" i="58"/>
  <c r="P1325" i="58"/>
  <c r="P1253" i="58"/>
  <c r="P1181" i="58"/>
  <c r="P1109" i="58"/>
  <c r="P1037" i="58"/>
  <c r="P965" i="58"/>
  <c r="P893" i="58"/>
  <c r="P821" i="58"/>
  <c r="P702" i="58"/>
  <c r="P690" i="58"/>
  <c r="P678" i="58"/>
  <c r="P676" i="58"/>
  <c r="P674" i="58"/>
  <c r="P672" i="58"/>
  <c r="P670" i="58"/>
  <c r="P668" i="58"/>
  <c r="P666" i="58"/>
  <c r="P664" i="58"/>
  <c r="P662" i="58"/>
  <c r="P660" i="58"/>
  <c r="P658" i="58"/>
  <c r="P656" i="58"/>
  <c r="P654" i="58"/>
  <c r="P652" i="58"/>
  <c r="P650" i="58"/>
  <c r="P648" i="58"/>
  <c r="P646" i="58"/>
  <c r="P644" i="58"/>
  <c r="P642" i="58"/>
  <c r="P640" i="58"/>
  <c r="P638" i="58"/>
  <c r="P636" i="58"/>
  <c r="P634" i="58"/>
  <c r="P632" i="58"/>
  <c r="P630" i="58"/>
  <c r="P628" i="58"/>
  <c r="P626" i="58"/>
  <c r="P624" i="58"/>
  <c r="P622" i="58"/>
  <c r="P620" i="58"/>
  <c r="P618" i="58"/>
  <c r="P616" i="58"/>
  <c r="P614" i="58"/>
  <c r="P612" i="58"/>
  <c r="P610" i="58"/>
  <c r="P608" i="58"/>
  <c r="P606" i="58"/>
  <c r="P604" i="58"/>
  <c r="P602" i="58"/>
  <c r="P600" i="58"/>
  <c r="P598" i="58"/>
  <c r="P596" i="58"/>
  <c r="P594" i="58"/>
  <c r="P592" i="58"/>
  <c r="P590" i="58"/>
  <c r="P588" i="58"/>
  <c r="P586" i="58"/>
  <c r="P584" i="58"/>
  <c r="P582" i="58"/>
  <c r="P580" i="58"/>
  <c r="P578" i="58"/>
  <c r="P576" i="58"/>
  <c r="P574" i="58"/>
  <c r="P572" i="58"/>
  <c r="P570" i="58"/>
  <c r="P568" i="58"/>
  <c r="P566" i="58"/>
  <c r="P564" i="58"/>
  <c r="P562" i="58"/>
  <c r="P560" i="58"/>
  <c r="P558" i="58"/>
  <c r="P556" i="58"/>
  <c r="P554" i="58"/>
  <c r="P552" i="58"/>
  <c r="P550" i="58"/>
  <c r="P548" i="58"/>
  <c r="P546" i="58"/>
  <c r="P544" i="58"/>
  <c r="P542" i="58"/>
  <c r="P540" i="58"/>
  <c r="P538" i="58"/>
  <c r="P536" i="58"/>
  <c r="P534" i="58"/>
  <c r="P532" i="58"/>
  <c r="P530" i="58"/>
  <c r="P528" i="58"/>
  <c r="P526" i="58"/>
  <c r="P524" i="58"/>
  <c r="P522" i="58"/>
  <c r="P520" i="58"/>
  <c r="P518" i="58"/>
  <c r="P516" i="58"/>
  <c r="P514" i="58"/>
  <c r="P512" i="58"/>
  <c r="P510" i="58"/>
  <c r="P508" i="58"/>
  <c r="P506" i="58"/>
  <c r="P504" i="58"/>
  <c r="P502" i="58"/>
  <c r="P500" i="58"/>
  <c r="P498" i="58"/>
  <c r="P496" i="58"/>
  <c r="P494" i="58"/>
  <c r="P492" i="58"/>
  <c r="P490" i="58"/>
  <c r="P488" i="58"/>
  <c r="P486" i="58"/>
  <c r="P484" i="58"/>
  <c r="P482" i="58"/>
  <c r="P480" i="58"/>
  <c r="P478" i="58"/>
  <c r="P476" i="58"/>
  <c r="P474" i="58"/>
  <c r="P472" i="58"/>
  <c r="P470" i="58"/>
  <c r="P468" i="58"/>
  <c r="P466" i="58"/>
  <c r="P464" i="58"/>
  <c r="P462" i="58"/>
  <c r="P460" i="58"/>
  <c r="P458" i="58"/>
  <c r="P456" i="58"/>
  <c r="P454" i="58"/>
  <c r="P452" i="58"/>
  <c r="P450" i="58"/>
  <c r="P448" i="58"/>
  <c r="P446" i="58"/>
  <c r="P444" i="58"/>
  <c r="P442" i="58"/>
  <c r="P440" i="58"/>
  <c r="P438" i="58"/>
  <c r="P436" i="58"/>
  <c r="P434" i="58"/>
  <c r="P432" i="58"/>
  <c r="P430" i="58"/>
  <c r="P428" i="58"/>
  <c r="P426" i="58"/>
  <c r="P424" i="58"/>
  <c r="P422" i="58"/>
  <c r="P420" i="58"/>
  <c r="P418" i="58"/>
  <c r="P416" i="58"/>
  <c r="P414" i="58"/>
  <c r="P412" i="58"/>
  <c r="P410" i="58"/>
  <c r="P408" i="58"/>
  <c r="P406" i="58"/>
  <c r="P404" i="58"/>
  <c r="P402" i="58"/>
  <c r="P400" i="58"/>
  <c r="P398" i="58"/>
  <c r="P396" i="58"/>
  <c r="P394" i="58"/>
  <c r="P392" i="58"/>
  <c r="P390" i="58"/>
  <c r="P388" i="58"/>
  <c r="P386" i="58"/>
  <c r="P384" i="58"/>
  <c r="P382" i="58"/>
  <c r="P380" i="58"/>
  <c r="P378" i="58"/>
  <c r="P376" i="58"/>
  <c r="P374" i="58"/>
  <c r="P372" i="58"/>
  <c r="P370" i="58"/>
  <c r="P368" i="58"/>
  <c r="P366" i="58"/>
  <c r="P364" i="58"/>
  <c r="P362" i="58"/>
  <c r="P360" i="58"/>
  <c r="P1644" i="58"/>
  <c r="P1385" i="58"/>
  <c r="P1313" i="58"/>
  <c r="P1241" i="58"/>
  <c r="P1169" i="58"/>
  <c r="P1097" i="58"/>
  <c r="P1025" i="58"/>
  <c r="P953" i="58"/>
  <c r="P881" i="58"/>
  <c r="P809" i="58"/>
  <c r="P704" i="58"/>
  <c r="P692" i="58"/>
  <c r="P680" i="58"/>
  <c r="P1572" i="58"/>
  <c r="P1373" i="58"/>
  <c r="P1301" i="58"/>
  <c r="P1229" i="58"/>
  <c r="P1157" i="58"/>
  <c r="P1085" i="58"/>
  <c r="P1013" i="58"/>
  <c r="P941" i="58"/>
  <c r="P869" i="58"/>
  <c r="P797" i="58"/>
  <c r="P706" i="58"/>
  <c r="P694" i="58"/>
  <c r="P682" i="58"/>
  <c r="P1500" i="58"/>
  <c r="P1361" i="58"/>
  <c r="P1289" i="58"/>
  <c r="P1217" i="58"/>
  <c r="P1145" i="58"/>
  <c r="P1073" i="58"/>
  <c r="P1001" i="58"/>
  <c r="P929" i="58"/>
  <c r="P857" i="58"/>
  <c r="P785" i="58"/>
  <c r="P6" i="58"/>
  <c r="P8" i="58"/>
  <c r="P10" i="58"/>
  <c r="P12" i="58"/>
  <c r="P14" i="58"/>
  <c r="P16" i="58"/>
  <c r="P18" i="58"/>
  <c r="P20" i="58"/>
  <c r="P22" i="58"/>
  <c r="P24" i="58"/>
  <c r="P26" i="58"/>
  <c r="P28" i="58"/>
  <c r="P30" i="58"/>
  <c r="P32" i="58"/>
  <c r="P34" i="58"/>
  <c r="P36" i="58"/>
  <c r="P38" i="58"/>
  <c r="P40" i="58"/>
  <c r="P42" i="58"/>
  <c r="P44" i="58"/>
  <c r="P46" i="58"/>
  <c r="P48" i="58"/>
  <c r="P50" i="58"/>
  <c r="P52" i="58"/>
  <c r="P54" i="58"/>
  <c r="P56" i="58"/>
  <c r="P58" i="58"/>
  <c r="P60" i="58"/>
  <c r="P62" i="58"/>
  <c r="P64" i="58"/>
  <c r="P66" i="58"/>
  <c r="P68" i="58"/>
  <c r="P70" i="58"/>
  <c r="P72" i="58"/>
  <c r="P74" i="58"/>
  <c r="P76" i="58"/>
  <c r="P78" i="58"/>
  <c r="P80" i="58"/>
  <c r="P82" i="58"/>
  <c r="P84" i="58"/>
  <c r="P86" i="58"/>
  <c r="P88" i="58"/>
  <c r="P90" i="58"/>
  <c r="P92" i="58"/>
  <c r="P94" i="58"/>
  <c r="P96" i="58"/>
  <c r="P98" i="58"/>
  <c r="P100" i="58"/>
  <c r="P102" i="58"/>
  <c r="P104" i="58"/>
  <c r="P106" i="58"/>
  <c r="P108" i="58"/>
  <c r="P110" i="58"/>
  <c r="P112" i="58"/>
  <c r="P114" i="58"/>
  <c r="P116" i="58"/>
  <c r="P118" i="58"/>
  <c r="P120" i="58"/>
  <c r="P122" i="58"/>
  <c r="P124" i="58"/>
  <c r="P126" i="58"/>
  <c r="P128" i="58"/>
  <c r="P130" i="58"/>
  <c r="P132" i="58"/>
  <c r="P134" i="58"/>
  <c r="P136" i="58"/>
  <c r="P138" i="58"/>
  <c r="P140" i="58"/>
  <c r="P142" i="58"/>
  <c r="P144" i="58"/>
  <c r="P146" i="58"/>
  <c r="P148" i="58"/>
  <c r="P150" i="58"/>
  <c r="P152" i="58"/>
  <c r="P154" i="58"/>
  <c r="P156" i="58"/>
  <c r="P158" i="58"/>
  <c r="P160" i="58"/>
  <c r="P162" i="58"/>
  <c r="P164" i="58"/>
  <c r="P166" i="58"/>
  <c r="P168" i="58"/>
  <c r="P170" i="58"/>
  <c r="P172" i="58"/>
  <c r="P174" i="58"/>
  <c r="P176" i="58"/>
  <c r="P178" i="58"/>
  <c r="P180" i="58"/>
  <c r="P182" i="58"/>
  <c r="P184" i="58"/>
  <c r="P186" i="58"/>
  <c r="P188" i="58"/>
  <c r="P190" i="58"/>
  <c r="P192" i="58"/>
  <c r="P194" i="58"/>
  <c r="P196" i="58"/>
  <c r="P198" i="58"/>
  <c r="P200" i="58"/>
  <c r="P202" i="58"/>
  <c r="P204" i="58"/>
  <c r="P206" i="58"/>
  <c r="P208" i="58"/>
  <c r="P210" i="58"/>
  <c r="P212" i="58"/>
  <c r="P214" i="58"/>
  <c r="P216" i="58"/>
  <c r="P218" i="58"/>
  <c r="P220" i="58"/>
  <c r="P222" i="58"/>
  <c r="P224" i="58"/>
  <c r="P226" i="58"/>
  <c r="P228" i="58"/>
  <c r="P230" i="58"/>
  <c r="P232" i="58"/>
  <c r="P234" i="58"/>
  <c r="P236" i="58"/>
  <c r="P238" i="58"/>
  <c r="P240" i="58"/>
  <c r="P242" i="58"/>
  <c r="P244" i="58"/>
  <c r="P246" i="58"/>
  <c r="P248" i="58"/>
  <c r="P250" i="58"/>
  <c r="P252" i="58"/>
  <c r="P254" i="58"/>
  <c r="P256" i="58"/>
  <c r="P258" i="58"/>
  <c r="P260" i="58"/>
  <c r="P262" i="58"/>
  <c r="P264" i="58"/>
  <c r="P266" i="58"/>
  <c r="P268" i="58"/>
  <c r="P270" i="58"/>
  <c r="P272" i="58"/>
  <c r="P274" i="58"/>
  <c r="P276" i="58"/>
  <c r="P278" i="58"/>
  <c r="P280" i="58"/>
  <c r="P282" i="58"/>
  <c r="P284" i="58"/>
  <c r="P286" i="58"/>
  <c r="P288" i="58"/>
  <c r="P290" i="58"/>
  <c r="P292" i="58"/>
  <c r="P294" i="58"/>
  <c r="P296" i="58"/>
  <c r="P298" i="58"/>
  <c r="P300" i="58"/>
  <c r="P302" i="58"/>
  <c r="P304" i="58"/>
  <c r="P306" i="58"/>
  <c r="P308" i="58"/>
  <c r="P310" i="58"/>
  <c r="P312" i="58"/>
  <c r="P314" i="58"/>
  <c r="P316" i="58"/>
  <c r="P318" i="58"/>
  <c r="P320" i="58"/>
  <c r="P322" i="58"/>
  <c r="P324" i="58"/>
  <c r="P326" i="58"/>
  <c r="P328" i="58"/>
  <c r="P330" i="58"/>
  <c r="P332" i="58"/>
  <c r="P334" i="58"/>
  <c r="P336" i="58"/>
  <c r="P338" i="58"/>
  <c r="P340" i="58"/>
  <c r="P342" i="58"/>
  <c r="P344" i="58"/>
  <c r="P346" i="58"/>
  <c r="P348" i="58"/>
  <c r="P350" i="58"/>
  <c r="P352" i="58"/>
  <c r="P354" i="58"/>
  <c r="P356" i="58"/>
  <c r="P358" i="58"/>
  <c r="P365" i="58"/>
  <c r="P377" i="58"/>
  <c r="P389" i="58"/>
  <c r="P401" i="58"/>
  <c r="P413" i="58"/>
  <c r="P425" i="58"/>
  <c r="P437" i="58"/>
  <c r="P449" i="58"/>
  <c r="P461" i="58"/>
  <c r="P473" i="58"/>
  <c r="P485" i="58"/>
  <c r="P497" i="58"/>
  <c r="P509" i="58"/>
  <c r="P521" i="58"/>
  <c r="P533" i="58"/>
  <c r="P545" i="58"/>
  <c r="P557" i="58"/>
  <c r="P569" i="58"/>
  <c r="P581" i="58"/>
  <c r="P593" i="58"/>
  <c r="P605" i="58"/>
  <c r="P617" i="58"/>
  <c r="P629" i="58"/>
  <c r="P641" i="58"/>
  <c r="P653" i="58"/>
  <c r="P665" i="58"/>
  <c r="P677" i="58"/>
  <c r="P773" i="58"/>
  <c r="P1205" i="58"/>
  <c r="Q6" i="58"/>
  <c r="Q8" i="58"/>
  <c r="Q10" i="58"/>
  <c r="Q12" i="58"/>
  <c r="Q14" i="58"/>
  <c r="Q16" i="58"/>
  <c r="Q18" i="58"/>
  <c r="Q20" i="58"/>
  <c r="Q22" i="58"/>
  <c r="Q24" i="58"/>
  <c r="Q26" i="58"/>
  <c r="Q28" i="58"/>
  <c r="Q30" i="58"/>
  <c r="Q32" i="58"/>
  <c r="Q34" i="58"/>
  <c r="Q36" i="58"/>
  <c r="P363" i="58"/>
  <c r="P375" i="58"/>
  <c r="P387" i="58"/>
  <c r="P399" i="58"/>
  <c r="P411" i="58"/>
  <c r="P423" i="58"/>
  <c r="P435" i="58"/>
  <c r="P447" i="58"/>
  <c r="P459" i="58"/>
  <c r="P471" i="58"/>
  <c r="P483" i="58"/>
  <c r="P495" i="58"/>
  <c r="P507" i="58"/>
  <c r="P519" i="58"/>
  <c r="P531" i="58"/>
  <c r="P543" i="58"/>
  <c r="P555" i="58"/>
  <c r="P567" i="58"/>
  <c r="P579" i="58"/>
  <c r="P591" i="58"/>
  <c r="P603" i="58"/>
  <c r="P615" i="58"/>
  <c r="P627" i="58"/>
  <c r="P639" i="58"/>
  <c r="P651" i="58"/>
  <c r="P663" i="58"/>
  <c r="P675" i="58"/>
  <c r="P708" i="58"/>
  <c r="P845" i="58"/>
  <c r="P1277" i="58"/>
  <c r="A3" i="49" l="1"/>
  <c r="B9" i="57"/>
  <c r="C9" i="57" s="1"/>
  <c r="B8" i="57"/>
  <c r="D8" i="57" s="1"/>
  <c r="B7" i="57"/>
  <c r="C7" i="57" s="1"/>
  <c r="B6" i="57"/>
  <c r="D6" i="57" s="1"/>
  <c r="B5" i="57"/>
  <c r="D5" i="57" s="1"/>
  <c r="B4" i="57"/>
  <c r="D4" i="57" s="1"/>
  <c r="L54" i="47"/>
  <c r="L53" i="47"/>
  <c r="L52" i="47"/>
  <c r="L51" i="47"/>
  <c r="L50" i="47"/>
  <c r="L49" i="47"/>
  <c r="L48" i="47"/>
  <c r="L47" i="47"/>
  <c r="L46" i="47"/>
  <c r="L45" i="47"/>
  <c r="L44" i="47"/>
  <c r="L43" i="47"/>
  <c r="L42" i="47"/>
  <c r="L41" i="47"/>
  <c r="L40" i="47"/>
  <c r="L39" i="47"/>
  <c r="L38" i="47"/>
  <c r="L37" i="47"/>
  <c r="L36" i="47"/>
  <c r="L35" i="47"/>
  <c r="L34" i="47"/>
  <c r="L33" i="47"/>
  <c r="L32" i="47"/>
  <c r="L31" i="47"/>
  <c r="L30" i="47"/>
  <c r="L29" i="47"/>
  <c r="L28" i="47"/>
  <c r="L27" i="47"/>
  <c r="L26" i="47"/>
  <c r="L25" i="47"/>
  <c r="L24" i="47"/>
  <c r="L23" i="47"/>
  <c r="L22" i="47"/>
  <c r="L21" i="47"/>
  <c r="L20" i="47"/>
  <c r="L19" i="47"/>
  <c r="L18" i="47"/>
  <c r="L17" i="47"/>
  <c r="L16" i="47"/>
  <c r="L15" i="47"/>
  <c r="L14" i="47"/>
  <c r="L13" i="47"/>
  <c r="L12" i="47"/>
  <c r="L11" i="47"/>
  <c r="L10" i="47"/>
  <c r="L8" i="47"/>
  <c r="L7" i="47"/>
  <c r="A2" i="47"/>
  <c r="L1" i="47"/>
  <c r="L6" i="47" s="1"/>
  <c r="A1" i="47"/>
  <c r="S2004" i="56"/>
  <c r="R2004" i="56"/>
  <c r="Q2004" i="56"/>
  <c r="P2004" i="56"/>
  <c r="A2004" i="56"/>
  <c r="S2003" i="56"/>
  <c r="R2003" i="56"/>
  <c r="Q2003" i="56"/>
  <c r="P2003" i="56"/>
  <c r="A2003" i="56"/>
  <c r="S2002" i="56"/>
  <c r="R2002" i="56"/>
  <c r="Q2002" i="56"/>
  <c r="P2002" i="56"/>
  <c r="A2002" i="56"/>
  <c r="S2001" i="56"/>
  <c r="R2001" i="56"/>
  <c r="Q2001" i="56"/>
  <c r="P2001" i="56"/>
  <c r="A2001" i="56"/>
  <c r="S2000" i="56"/>
  <c r="R2000" i="56"/>
  <c r="Q2000" i="56"/>
  <c r="P2000" i="56"/>
  <c r="A2000" i="56"/>
  <c r="S1999" i="56"/>
  <c r="R1999" i="56"/>
  <c r="Q1999" i="56"/>
  <c r="P1999" i="56"/>
  <c r="A1999" i="56"/>
  <c r="S1998" i="56"/>
  <c r="R1998" i="56"/>
  <c r="Q1998" i="56"/>
  <c r="P1998" i="56"/>
  <c r="A1998" i="56"/>
  <c r="S1997" i="56"/>
  <c r="R1997" i="56"/>
  <c r="Q1997" i="56"/>
  <c r="P1997" i="56"/>
  <c r="A1997" i="56"/>
  <c r="S1996" i="56"/>
  <c r="R1996" i="56"/>
  <c r="Q1996" i="56"/>
  <c r="P1996" i="56"/>
  <c r="A1996" i="56"/>
  <c r="S1995" i="56"/>
  <c r="R1995" i="56"/>
  <c r="Q1995" i="56"/>
  <c r="P1995" i="56"/>
  <c r="A1995" i="56"/>
  <c r="S1994" i="56"/>
  <c r="R1994" i="56"/>
  <c r="Q1994" i="56"/>
  <c r="P1994" i="56"/>
  <c r="A1994" i="56"/>
  <c r="S1993" i="56"/>
  <c r="R1993" i="56"/>
  <c r="Q1993" i="56"/>
  <c r="P1993" i="56"/>
  <c r="A1993" i="56"/>
  <c r="S1992" i="56"/>
  <c r="R1992" i="56"/>
  <c r="Q1992" i="56"/>
  <c r="P1992" i="56"/>
  <c r="A1992" i="56"/>
  <c r="S1991" i="56"/>
  <c r="R1991" i="56"/>
  <c r="Q1991" i="56"/>
  <c r="P1991" i="56"/>
  <c r="A1991" i="56"/>
  <c r="S1990" i="56"/>
  <c r="R1990" i="56"/>
  <c r="Q1990" i="56"/>
  <c r="P1990" i="56"/>
  <c r="A1990" i="56"/>
  <c r="S1989" i="56"/>
  <c r="R1989" i="56"/>
  <c r="Q1989" i="56"/>
  <c r="P1989" i="56"/>
  <c r="A1989" i="56"/>
  <c r="S1988" i="56"/>
  <c r="R1988" i="56"/>
  <c r="Q1988" i="56"/>
  <c r="P1988" i="56"/>
  <c r="A1988" i="56"/>
  <c r="S1987" i="56"/>
  <c r="R1987" i="56"/>
  <c r="Q1987" i="56"/>
  <c r="P1987" i="56"/>
  <c r="A1987" i="56"/>
  <c r="S1986" i="56"/>
  <c r="R1986" i="56"/>
  <c r="Q1986" i="56"/>
  <c r="P1986" i="56"/>
  <c r="A1986" i="56"/>
  <c r="S1985" i="56"/>
  <c r="R1985" i="56"/>
  <c r="Q1985" i="56"/>
  <c r="P1985" i="56"/>
  <c r="A1985" i="56"/>
  <c r="S1984" i="56"/>
  <c r="R1984" i="56"/>
  <c r="Q1984" i="56"/>
  <c r="P1984" i="56"/>
  <c r="A1984" i="56"/>
  <c r="S1983" i="56"/>
  <c r="R1983" i="56"/>
  <c r="Q1983" i="56"/>
  <c r="P1983" i="56"/>
  <c r="A1983" i="56"/>
  <c r="S1982" i="56"/>
  <c r="R1982" i="56"/>
  <c r="Q1982" i="56"/>
  <c r="P1982" i="56"/>
  <c r="A1982" i="56"/>
  <c r="S1981" i="56"/>
  <c r="R1981" i="56"/>
  <c r="Q1981" i="56"/>
  <c r="P1981" i="56"/>
  <c r="A1981" i="56"/>
  <c r="S1980" i="56"/>
  <c r="R1980" i="56"/>
  <c r="Q1980" i="56"/>
  <c r="P1980" i="56"/>
  <c r="A1980" i="56"/>
  <c r="S1979" i="56"/>
  <c r="R1979" i="56"/>
  <c r="Q1979" i="56"/>
  <c r="P1979" i="56"/>
  <c r="A1979" i="56"/>
  <c r="S1978" i="56"/>
  <c r="R1978" i="56"/>
  <c r="Q1978" i="56"/>
  <c r="P1978" i="56"/>
  <c r="A1978" i="56"/>
  <c r="S1977" i="56"/>
  <c r="R1977" i="56"/>
  <c r="Q1977" i="56"/>
  <c r="P1977" i="56"/>
  <c r="A1977" i="56"/>
  <c r="S1976" i="56"/>
  <c r="R1976" i="56"/>
  <c r="Q1976" i="56"/>
  <c r="P1976" i="56"/>
  <c r="A1976" i="56"/>
  <c r="S1975" i="56"/>
  <c r="R1975" i="56"/>
  <c r="Q1975" i="56"/>
  <c r="P1975" i="56"/>
  <c r="A1975" i="56"/>
  <c r="S1974" i="56"/>
  <c r="R1974" i="56"/>
  <c r="Q1974" i="56"/>
  <c r="P1974" i="56"/>
  <c r="A1974" i="56"/>
  <c r="S1973" i="56"/>
  <c r="R1973" i="56"/>
  <c r="Q1973" i="56"/>
  <c r="P1973" i="56"/>
  <c r="A1973" i="56"/>
  <c r="S1972" i="56"/>
  <c r="R1972" i="56"/>
  <c r="Q1972" i="56"/>
  <c r="P1972" i="56"/>
  <c r="A1972" i="56"/>
  <c r="S1971" i="56"/>
  <c r="R1971" i="56"/>
  <c r="Q1971" i="56"/>
  <c r="P1971" i="56"/>
  <c r="A1971" i="56"/>
  <c r="S1970" i="56"/>
  <c r="R1970" i="56"/>
  <c r="Q1970" i="56"/>
  <c r="P1970" i="56"/>
  <c r="A1970" i="56"/>
  <c r="S1969" i="56"/>
  <c r="R1969" i="56"/>
  <c r="Q1969" i="56"/>
  <c r="P1969" i="56"/>
  <c r="A1969" i="56"/>
  <c r="S1968" i="56"/>
  <c r="R1968" i="56"/>
  <c r="Q1968" i="56"/>
  <c r="P1968" i="56"/>
  <c r="A1968" i="56"/>
  <c r="S1967" i="56"/>
  <c r="R1967" i="56"/>
  <c r="Q1967" i="56"/>
  <c r="P1967" i="56"/>
  <c r="A1967" i="56"/>
  <c r="S1966" i="56"/>
  <c r="R1966" i="56"/>
  <c r="Q1966" i="56"/>
  <c r="P1966" i="56"/>
  <c r="A1966" i="56"/>
  <c r="S1965" i="56"/>
  <c r="R1965" i="56"/>
  <c r="Q1965" i="56"/>
  <c r="P1965" i="56"/>
  <c r="A1965" i="56"/>
  <c r="S1964" i="56"/>
  <c r="R1964" i="56"/>
  <c r="Q1964" i="56"/>
  <c r="P1964" i="56"/>
  <c r="A1964" i="56"/>
  <c r="S1963" i="56"/>
  <c r="R1963" i="56"/>
  <c r="Q1963" i="56"/>
  <c r="P1963" i="56"/>
  <c r="A1963" i="56"/>
  <c r="S1962" i="56"/>
  <c r="R1962" i="56"/>
  <c r="Q1962" i="56"/>
  <c r="P1962" i="56"/>
  <c r="A1962" i="56"/>
  <c r="S1961" i="56"/>
  <c r="R1961" i="56"/>
  <c r="Q1961" i="56"/>
  <c r="P1961" i="56"/>
  <c r="A1961" i="56"/>
  <c r="S1960" i="56"/>
  <c r="R1960" i="56"/>
  <c r="Q1960" i="56"/>
  <c r="P1960" i="56"/>
  <c r="A1960" i="56"/>
  <c r="S1959" i="56"/>
  <c r="R1959" i="56"/>
  <c r="Q1959" i="56"/>
  <c r="P1959" i="56"/>
  <c r="A1959" i="56"/>
  <c r="S1958" i="56"/>
  <c r="R1958" i="56"/>
  <c r="Q1958" i="56"/>
  <c r="P1958" i="56"/>
  <c r="A1958" i="56"/>
  <c r="S1957" i="56"/>
  <c r="R1957" i="56"/>
  <c r="Q1957" i="56"/>
  <c r="P1957" i="56"/>
  <c r="A1957" i="56"/>
  <c r="S1956" i="56"/>
  <c r="R1956" i="56"/>
  <c r="Q1956" i="56"/>
  <c r="P1956" i="56"/>
  <c r="A1956" i="56"/>
  <c r="S1955" i="56"/>
  <c r="R1955" i="56"/>
  <c r="Q1955" i="56"/>
  <c r="P1955" i="56"/>
  <c r="A1955" i="56"/>
  <c r="S1954" i="56"/>
  <c r="R1954" i="56"/>
  <c r="Q1954" i="56"/>
  <c r="P1954" i="56"/>
  <c r="A1954" i="56"/>
  <c r="S1953" i="56"/>
  <c r="R1953" i="56"/>
  <c r="Q1953" i="56"/>
  <c r="P1953" i="56"/>
  <c r="A1953" i="56"/>
  <c r="S1952" i="56"/>
  <c r="R1952" i="56"/>
  <c r="Q1952" i="56"/>
  <c r="P1952" i="56"/>
  <c r="A1952" i="56"/>
  <c r="S1951" i="56"/>
  <c r="R1951" i="56"/>
  <c r="Q1951" i="56"/>
  <c r="P1951" i="56"/>
  <c r="A1951" i="56"/>
  <c r="S1950" i="56"/>
  <c r="R1950" i="56"/>
  <c r="Q1950" i="56"/>
  <c r="P1950" i="56"/>
  <c r="A1950" i="56"/>
  <c r="S1949" i="56"/>
  <c r="R1949" i="56"/>
  <c r="Q1949" i="56"/>
  <c r="P1949" i="56"/>
  <c r="A1949" i="56"/>
  <c r="S1948" i="56"/>
  <c r="R1948" i="56"/>
  <c r="Q1948" i="56"/>
  <c r="P1948" i="56"/>
  <c r="A1948" i="56"/>
  <c r="S1947" i="56"/>
  <c r="R1947" i="56"/>
  <c r="Q1947" i="56"/>
  <c r="P1947" i="56"/>
  <c r="A1947" i="56"/>
  <c r="S1946" i="56"/>
  <c r="R1946" i="56"/>
  <c r="Q1946" i="56"/>
  <c r="P1946" i="56"/>
  <c r="A1946" i="56"/>
  <c r="S1945" i="56"/>
  <c r="R1945" i="56"/>
  <c r="Q1945" i="56"/>
  <c r="P1945" i="56"/>
  <c r="A1945" i="56"/>
  <c r="S1944" i="56"/>
  <c r="R1944" i="56"/>
  <c r="Q1944" i="56"/>
  <c r="P1944" i="56"/>
  <c r="A1944" i="56"/>
  <c r="S1943" i="56"/>
  <c r="R1943" i="56"/>
  <c r="Q1943" i="56"/>
  <c r="P1943" i="56"/>
  <c r="A1943" i="56"/>
  <c r="S1942" i="56"/>
  <c r="R1942" i="56"/>
  <c r="Q1942" i="56"/>
  <c r="P1942" i="56"/>
  <c r="A1942" i="56"/>
  <c r="S1941" i="56"/>
  <c r="R1941" i="56"/>
  <c r="Q1941" i="56"/>
  <c r="P1941" i="56"/>
  <c r="A1941" i="56"/>
  <c r="S1940" i="56"/>
  <c r="R1940" i="56"/>
  <c r="Q1940" i="56"/>
  <c r="P1940" i="56"/>
  <c r="A1940" i="56"/>
  <c r="S1939" i="56"/>
  <c r="R1939" i="56"/>
  <c r="Q1939" i="56"/>
  <c r="P1939" i="56"/>
  <c r="A1939" i="56"/>
  <c r="S1938" i="56"/>
  <c r="R1938" i="56"/>
  <c r="Q1938" i="56"/>
  <c r="P1938" i="56"/>
  <c r="A1938" i="56"/>
  <c r="S1937" i="56"/>
  <c r="R1937" i="56"/>
  <c r="Q1937" i="56"/>
  <c r="P1937" i="56"/>
  <c r="A1937" i="56"/>
  <c r="S1936" i="56"/>
  <c r="R1936" i="56"/>
  <c r="Q1936" i="56"/>
  <c r="P1936" i="56"/>
  <c r="A1936" i="56"/>
  <c r="S1935" i="56"/>
  <c r="R1935" i="56"/>
  <c r="Q1935" i="56"/>
  <c r="P1935" i="56"/>
  <c r="A1935" i="56"/>
  <c r="S1934" i="56"/>
  <c r="R1934" i="56"/>
  <c r="Q1934" i="56"/>
  <c r="P1934" i="56"/>
  <c r="A1934" i="56"/>
  <c r="S1933" i="56"/>
  <c r="R1933" i="56"/>
  <c r="Q1933" i="56"/>
  <c r="P1933" i="56"/>
  <c r="A1933" i="56"/>
  <c r="S1932" i="56"/>
  <c r="R1932" i="56"/>
  <c r="Q1932" i="56"/>
  <c r="P1932" i="56"/>
  <c r="A1932" i="56"/>
  <c r="S1931" i="56"/>
  <c r="R1931" i="56"/>
  <c r="Q1931" i="56"/>
  <c r="P1931" i="56"/>
  <c r="A1931" i="56"/>
  <c r="S1930" i="56"/>
  <c r="R1930" i="56"/>
  <c r="Q1930" i="56"/>
  <c r="P1930" i="56"/>
  <c r="A1930" i="56"/>
  <c r="S1929" i="56"/>
  <c r="R1929" i="56"/>
  <c r="Q1929" i="56"/>
  <c r="P1929" i="56"/>
  <c r="A1929" i="56"/>
  <c r="S1928" i="56"/>
  <c r="R1928" i="56"/>
  <c r="Q1928" i="56"/>
  <c r="P1928" i="56"/>
  <c r="A1928" i="56"/>
  <c r="S1927" i="56"/>
  <c r="R1927" i="56"/>
  <c r="Q1927" i="56"/>
  <c r="P1927" i="56"/>
  <c r="A1927" i="56"/>
  <c r="S1926" i="56"/>
  <c r="R1926" i="56"/>
  <c r="Q1926" i="56"/>
  <c r="P1926" i="56"/>
  <c r="A1926" i="56"/>
  <c r="S1925" i="56"/>
  <c r="R1925" i="56"/>
  <c r="Q1925" i="56"/>
  <c r="P1925" i="56"/>
  <c r="A1925" i="56"/>
  <c r="S1924" i="56"/>
  <c r="R1924" i="56"/>
  <c r="Q1924" i="56"/>
  <c r="P1924" i="56"/>
  <c r="A1924" i="56"/>
  <c r="S1923" i="56"/>
  <c r="R1923" i="56"/>
  <c r="Q1923" i="56"/>
  <c r="P1923" i="56"/>
  <c r="A1923" i="56"/>
  <c r="S1922" i="56"/>
  <c r="R1922" i="56"/>
  <c r="Q1922" i="56"/>
  <c r="P1922" i="56"/>
  <c r="A1922" i="56"/>
  <c r="S1921" i="56"/>
  <c r="R1921" i="56"/>
  <c r="Q1921" i="56"/>
  <c r="P1921" i="56"/>
  <c r="A1921" i="56"/>
  <c r="S1920" i="56"/>
  <c r="R1920" i="56"/>
  <c r="Q1920" i="56"/>
  <c r="P1920" i="56"/>
  <c r="A1920" i="56"/>
  <c r="S1919" i="56"/>
  <c r="R1919" i="56"/>
  <c r="Q1919" i="56"/>
  <c r="P1919" i="56"/>
  <c r="A1919" i="56"/>
  <c r="S1918" i="56"/>
  <c r="R1918" i="56"/>
  <c r="Q1918" i="56"/>
  <c r="P1918" i="56"/>
  <c r="A1918" i="56"/>
  <c r="S1917" i="56"/>
  <c r="R1917" i="56"/>
  <c r="Q1917" i="56"/>
  <c r="P1917" i="56"/>
  <c r="A1917" i="56"/>
  <c r="S1916" i="56"/>
  <c r="R1916" i="56"/>
  <c r="Q1916" i="56"/>
  <c r="P1916" i="56"/>
  <c r="A1916" i="56"/>
  <c r="S1915" i="56"/>
  <c r="R1915" i="56"/>
  <c r="Q1915" i="56"/>
  <c r="P1915" i="56"/>
  <c r="A1915" i="56"/>
  <c r="S1914" i="56"/>
  <c r="R1914" i="56"/>
  <c r="Q1914" i="56"/>
  <c r="P1914" i="56"/>
  <c r="A1914" i="56"/>
  <c r="S1913" i="56"/>
  <c r="R1913" i="56"/>
  <c r="Q1913" i="56"/>
  <c r="P1913" i="56"/>
  <c r="A1913" i="56"/>
  <c r="S1912" i="56"/>
  <c r="R1912" i="56"/>
  <c r="Q1912" i="56"/>
  <c r="P1912" i="56"/>
  <c r="A1912" i="56"/>
  <c r="S1911" i="56"/>
  <c r="R1911" i="56"/>
  <c r="Q1911" i="56"/>
  <c r="P1911" i="56"/>
  <c r="A1911" i="56"/>
  <c r="S1910" i="56"/>
  <c r="R1910" i="56"/>
  <c r="Q1910" i="56"/>
  <c r="P1910" i="56"/>
  <c r="A1910" i="56"/>
  <c r="S1909" i="56"/>
  <c r="R1909" i="56"/>
  <c r="Q1909" i="56"/>
  <c r="P1909" i="56"/>
  <c r="A1909" i="56"/>
  <c r="S1908" i="56"/>
  <c r="R1908" i="56"/>
  <c r="Q1908" i="56"/>
  <c r="P1908" i="56"/>
  <c r="A1908" i="56"/>
  <c r="S1907" i="56"/>
  <c r="R1907" i="56"/>
  <c r="Q1907" i="56"/>
  <c r="P1907" i="56"/>
  <c r="A1907" i="56"/>
  <c r="S1906" i="56"/>
  <c r="R1906" i="56"/>
  <c r="Q1906" i="56"/>
  <c r="P1906" i="56"/>
  <c r="A1906" i="56"/>
  <c r="S1905" i="56"/>
  <c r="R1905" i="56"/>
  <c r="Q1905" i="56"/>
  <c r="P1905" i="56"/>
  <c r="A1905" i="56"/>
  <c r="S1904" i="56"/>
  <c r="R1904" i="56"/>
  <c r="Q1904" i="56"/>
  <c r="P1904" i="56"/>
  <c r="A1904" i="56"/>
  <c r="S1903" i="56"/>
  <c r="R1903" i="56"/>
  <c r="Q1903" i="56"/>
  <c r="P1903" i="56"/>
  <c r="A1903" i="56"/>
  <c r="S1902" i="56"/>
  <c r="R1902" i="56"/>
  <c r="Q1902" i="56"/>
  <c r="P1902" i="56"/>
  <c r="A1902" i="56"/>
  <c r="S1901" i="56"/>
  <c r="R1901" i="56"/>
  <c r="Q1901" i="56"/>
  <c r="P1901" i="56"/>
  <c r="A1901" i="56"/>
  <c r="S1900" i="56"/>
  <c r="R1900" i="56"/>
  <c r="Q1900" i="56"/>
  <c r="P1900" i="56"/>
  <c r="A1900" i="56"/>
  <c r="S1899" i="56"/>
  <c r="R1899" i="56"/>
  <c r="Q1899" i="56"/>
  <c r="P1899" i="56"/>
  <c r="A1899" i="56"/>
  <c r="S1898" i="56"/>
  <c r="R1898" i="56"/>
  <c r="Q1898" i="56"/>
  <c r="P1898" i="56"/>
  <c r="A1898" i="56"/>
  <c r="S1897" i="56"/>
  <c r="R1897" i="56"/>
  <c r="Q1897" i="56"/>
  <c r="P1897" i="56"/>
  <c r="A1897" i="56"/>
  <c r="S1896" i="56"/>
  <c r="R1896" i="56"/>
  <c r="Q1896" i="56"/>
  <c r="P1896" i="56"/>
  <c r="A1896" i="56"/>
  <c r="S1895" i="56"/>
  <c r="R1895" i="56"/>
  <c r="Q1895" i="56"/>
  <c r="P1895" i="56"/>
  <c r="A1895" i="56"/>
  <c r="S1894" i="56"/>
  <c r="R1894" i="56"/>
  <c r="Q1894" i="56"/>
  <c r="P1894" i="56"/>
  <c r="A1894" i="56"/>
  <c r="S1893" i="56"/>
  <c r="R1893" i="56"/>
  <c r="Q1893" i="56"/>
  <c r="P1893" i="56"/>
  <c r="A1893" i="56"/>
  <c r="S1892" i="56"/>
  <c r="R1892" i="56"/>
  <c r="Q1892" i="56"/>
  <c r="P1892" i="56"/>
  <c r="A1892" i="56"/>
  <c r="S1891" i="56"/>
  <c r="R1891" i="56"/>
  <c r="Q1891" i="56"/>
  <c r="P1891" i="56"/>
  <c r="A1891" i="56"/>
  <c r="S1890" i="56"/>
  <c r="R1890" i="56"/>
  <c r="Q1890" i="56"/>
  <c r="P1890" i="56"/>
  <c r="A1890" i="56"/>
  <c r="S1889" i="56"/>
  <c r="R1889" i="56"/>
  <c r="Q1889" i="56"/>
  <c r="P1889" i="56"/>
  <c r="A1889" i="56"/>
  <c r="S1888" i="56"/>
  <c r="R1888" i="56"/>
  <c r="Q1888" i="56"/>
  <c r="P1888" i="56"/>
  <c r="A1888" i="56"/>
  <c r="S1887" i="56"/>
  <c r="R1887" i="56"/>
  <c r="Q1887" i="56"/>
  <c r="P1887" i="56"/>
  <c r="A1887" i="56"/>
  <c r="S1886" i="56"/>
  <c r="R1886" i="56"/>
  <c r="Q1886" i="56"/>
  <c r="P1886" i="56"/>
  <c r="A1886" i="56"/>
  <c r="S1885" i="56"/>
  <c r="R1885" i="56"/>
  <c r="Q1885" i="56"/>
  <c r="P1885" i="56"/>
  <c r="A1885" i="56"/>
  <c r="S1884" i="56"/>
  <c r="R1884" i="56"/>
  <c r="Q1884" i="56"/>
  <c r="P1884" i="56"/>
  <c r="A1884" i="56"/>
  <c r="S1883" i="56"/>
  <c r="R1883" i="56"/>
  <c r="Q1883" i="56"/>
  <c r="P1883" i="56"/>
  <c r="A1883" i="56"/>
  <c r="S1882" i="56"/>
  <c r="R1882" i="56"/>
  <c r="Q1882" i="56"/>
  <c r="P1882" i="56"/>
  <c r="A1882" i="56"/>
  <c r="S1881" i="56"/>
  <c r="R1881" i="56"/>
  <c r="Q1881" i="56"/>
  <c r="P1881" i="56"/>
  <c r="A1881" i="56"/>
  <c r="S1880" i="56"/>
  <c r="R1880" i="56"/>
  <c r="Q1880" i="56"/>
  <c r="P1880" i="56"/>
  <c r="A1880" i="56"/>
  <c r="S1879" i="56"/>
  <c r="R1879" i="56"/>
  <c r="Q1879" i="56"/>
  <c r="P1879" i="56"/>
  <c r="A1879" i="56"/>
  <c r="S1878" i="56"/>
  <c r="R1878" i="56"/>
  <c r="Q1878" i="56"/>
  <c r="P1878" i="56"/>
  <c r="A1878" i="56"/>
  <c r="S1877" i="56"/>
  <c r="R1877" i="56"/>
  <c r="Q1877" i="56"/>
  <c r="P1877" i="56"/>
  <c r="A1877" i="56"/>
  <c r="S1876" i="56"/>
  <c r="R1876" i="56"/>
  <c r="Q1876" i="56"/>
  <c r="P1876" i="56"/>
  <c r="A1876" i="56"/>
  <c r="S1875" i="56"/>
  <c r="R1875" i="56"/>
  <c r="Q1875" i="56"/>
  <c r="P1875" i="56"/>
  <c r="A1875" i="56"/>
  <c r="S1874" i="56"/>
  <c r="R1874" i="56"/>
  <c r="Q1874" i="56"/>
  <c r="P1874" i="56"/>
  <c r="A1874" i="56"/>
  <c r="S1873" i="56"/>
  <c r="R1873" i="56"/>
  <c r="Q1873" i="56"/>
  <c r="P1873" i="56"/>
  <c r="A1873" i="56"/>
  <c r="S1872" i="56"/>
  <c r="R1872" i="56"/>
  <c r="Q1872" i="56"/>
  <c r="P1872" i="56"/>
  <c r="A1872" i="56"/>
  <c r="S1871" i="56"/>
  <c r="R1871" i="56"/>
  <c r="Q1871" i="56"/>
  <c r="P1871" i="56"/>
  <c r="A1871" i="56"/>
  <c r="S1870" i="56"/>
  <c r="R1870" i="56"/>
  <c r="Q1870" i="56"/>
  <c r="P1870" i="56"/>
  <c r="A1870" i="56"/>
  <c r="S1869" i="56"/>
  <c r="R1869" i="56"/>
  <c r="Q1869" i="56"/>
  <c r="P1869" i="56"/>
  <c r="A1869" i="56"/>
  <c r="S1868" i="56"/>
  <c r="R1868" i="56"/>
  <c r="Q1868" i="56"/>
  <c r="P1868" i="56"/>
  <c r="A1868" i="56"/>
  <c r="S1867" i="56"/>
  <c r="R1867" i="56"/>
  <c r="Q1867" i="56"/>
  <c r="P1867" i="56"/>
  <c r="A1867" i="56"/>
  <c r="S1866" i="56"/>
  <c r="R1866" i="56"/>
  <c r="Q1866" i="56"/>
  <c r="P1866" i="56"/>
  <c r="A1866" i="56"/>
  <c r="S1865" i="56"/>
  <c r="R1865" i="56"/>
  <c r="Q1865" i="56"/>
  <c r="P1865" i="56"/>
  <c r="A1865" i="56"/>
  <c r="S1864" i="56"/>
  <c r="R1864" i="56"/>
  <c r="Q1864" i="56"/>
  <c r="P1864" i="56"/>
  <c r="A1864" i="56"/>
  <c r="S1863" i="56"/>
  <c r="R1863" i="56"/>
  <c r="Q1863" i="56"/>
  <c r="P1863" i="56"/>
  <c r="A1863" i="56"/>
  <c r="S1862" i="56"/>
  <c r="R1862" i="56"/>
  <c r="Q1862" i="56"/>
  <c r="P1862" i="56"/>
  <c r="A1862" i="56"/>
  <c r="S1861" i="56"/>
  <c r="R1861" i="56"/>
  <c r="Q1861" i="56"/>
  <c r="P1861" i="56"/>
  <c r="A1861" i="56"/>
  <c r="S1860" i="56"/>
  <c r="R1860" i="56"/>
  <c r="Q1860" i="56"/>
  <c r="P1860" i="56"/>
  <c r="A1860" i="56"/>
  <c r="S1859" i="56"/>
  <c r="R1859" i="56"/>
  <c r="Q1859" i="56"/>
  <c r="P1859" i="56"/>
  <c r="A1859" i="56"/>
  <c r="S1858" i="56"/>
  <c r="R1858" i="56"/>
  <c r="Q1858" i="56"/>
  <c r="P1858" i="56"/>
  <c r="A1858" i="56"/>
  <c r="S1857" i="56"/>
  <c r="R1857" i="56"/>
  <c r="Q1857" i="56"/>
  <c r="P1857" i="56"/>
  <c r="A1857" i="56"/>
  <c r="S1856" i="56"/>
  <c r="R1856" i="56"/>
  <c r="Q1856" i="56"/>
  <c r="P1856" i="56"/>
  <c r="A1856" i="56"/>
  <c r="S1855" i="56"/>
  <c r="R1855" i="56"/>
  <c r="Q1855" i="56"/>
  <c r="P1855" i="56"/>
  <c r="A1855" i="56"/>
  <c r="S1854" i="56"/>
  <c r="R1854" i="56"/>
  <c r="Q1854" i="56"/>
  <c r="P1854" i="56"/>
  <c r="A1854" i="56"/>
  <c r="S1853" i="56"/>
  <c r="R1853" i="56"/>
  <c r="Q1853" i="56"/>
  <c r="P1853" i="56"/>
  <c r="A1853" i="56"/>
  <c r="S1852" i="56"/>
  <c r="R1852" i="56"/>
  <c r="Q1852" i="56"/>
  <c r="P1852" i="56"/>
  <c r="A1852" i="56"/>
  <c r="S1851" i="56"/>
  <c r="R1851" i="56"/>
  <c r="Q1851" i="56"/>
  <c r="P1851" i="56"/>
  <c r="A1851" i="56"/>
  <c r="S1850" i="56"/>
  <c r="R1850" i="56"/>
  <c r="Q1850" i="56"/>
  <c r="P1850" i="56"/>
  <c r="A1850" i="56"/>
  <c r="S1849" i="56"/>
  <c r="R1849" i="56"/>
  <c r="Q1849" i="56"/>
  <c r="P1849" i="56"/>
  <c r="A1849" i="56"/>
  <c r="S1848" i="56"/>
  <c r="R1848" i="56"/>
  <c r="Q1848" i="56"/>
  <c r="P1848" i="56"/>
  <c r="A1848" i="56"/>
  <c r="S1847" i="56"/>
  <c r="R1847" i="56"/>
  <c r="Q1847" i="56"/>
  <c r="P1847" i="56"/>
  <c r="A1847" i="56"/>
  <c r="S1846" i="56"/>
  <c r="R1846" i="56"/>
  <c r="Q1846" i="56"/>
  <c r="P1846" i="56"/>
  <c r="A1846" i="56"/>
  <c r="S1845" i="56"/>
  <c r="R1845" i="56"/>
  <c r="Q1845" i="56"/>
  <c r="P1845" i="56"/>
  <c r="A1845" i="56"/>
  <c r="S1844" i="56"/>
  <c r="R1844" i="56"/>
  <c r="Q1844" i="56"/>
  <c r="P1844" i="56"/>
  <c r="A1844" i="56"/>
  <c r="S1843" i="56"/>
  <c r="R1843" i="56"/>
  <c r="Q1843" i="56"/>
  <c r="P1843" i="56"/>
  <c r="A1843" i="56"/>
  <c r="S1842" i="56"/>
  <c r="R1842" i="56"/>
  <c r="Q1842" i="56"/>
  <c r="P1842" i="56"/>
  <c r="A1842" i="56"/>
  <c r="S1841" i="56"/>
  <c r="R1841" i="56"/>
  <c r="Q1841" i="56"/>
  <c r="P1841" i="56"/>
  <c r="A1841" i="56"/>
  <c r="S1840" i="56"/>
  <c r="R1840" i="56"/>
  <c r="Q1840" i="56"/>
  <c r="P1840" i="56"/>
  <c r="A1840" i="56"/>
  <c r="S1839" i="56"/>
  <c r="R1839" i="56"/>
  <c r="Q1839" i="56"/>
  <c r="P1839" i="56"/>
  <c r="A1839" i="56"/>
  <c r="S1838" i="56"/>
  <c r="R1838" i="56"/>
  <c r="Q1838" i="56"/>
  <c r="P1838" i="56"/>
  <c r="A1838" i="56"/>
  <c r="S1837" i="56"/>
  <c r="R1837" i="56"/>
  <c r="Q1837" i="56"/>
  <c r="P1837" i="56"/>
  <c r="A1837" i="56"/>
  <c r="S1836" i="56"/>
  <c r="R1836" i="56"/>
  <c r="Q1836" i="56"/>
  <c r="P1836" i="56"/>
  <c r="A1836" i="56"/>
  <c r="S1835" i="56"/>
  <c r="R1835" i="56"/>
  <c r="Q1835" i="56"/>
  <c r="P1835" i="56"/>
  <c r="A1835" i="56"/>
  <c r="S1834" i="56"/>
  <c r="R1834" i="56"/>
  <c r="Q1834" i="56"/>
  <c r="P1834" i="56"/>
  <c r="A1834" i="56"/>
  <c r="S1833" i="56"/>
  <c r="R1833" i="56"/>
  <c r="Q1833" i="56"/>
  <c r="P1833" i="56"/>
  <c r="A1833" i="56"/>
  <c r="S1832" i="56"/>
  <c r="R1832" i="56"/>
  <c r="Q1832" i="56"/>
  <c r="P1832" i="56"/>
  <c r="A1832" i="56"/>
  <c r="S1831" i="56"/>
  <c r="R1831" i="56"/>
  <c r="Q1831" i="56"/>
  <c r="P1831" i="56"/>
  <c r="A1831" i="56"/>
  <c r="S1830" i="56"/>
  <c r="R1830" i="56"/>
  <c r="Q1830" i="56"/>
  <c r="P1830" i="56"/>
  <c r="A1830" i="56"/>
  <c r="S1829" i="56"/>
  <c r="R1829" i="56"/>
  <c r="Q1829" i="56"/>
  <c r="P1829" i="56"/>
  <c r="A1829" i="56"/>
  <c r="S1828" i="56"/>
  <c r="R1828" i="56"/>
  <c r="Q1828" i="56"/>
  <c r="P1828" i="56"/>
  <c r="A1828" i="56"/>
  <c r="S1827" i="56"/>
  <c r="R1827" i="56"/>
  <c r="Q1827" i="56"/>
  <c r="P1827" i="56"/>
  <c r="A1827" i="56"/>
  <c r="S1826" i="56"/>
  <c r="R1826" i="56"/>
  <c r="Q1826" i="56"/>
  <c r="P1826" i="56"/>
  <c r="A1826" i="56"/>
  <c r="S1825" i="56"/>
  <c r="R1825" i="56"/>
  <c r="Q1825" i="56"/>
  <c r="P1825" i="56"/>
  <c r="A1825" i="56"/>
  <c r="S1824" i="56"/>
  <c r="R1824" i="56"/>
  <c r="Q1824" i="56"/>
  <c r="P1824" i="56"/>
  <c r="A1824" i="56"/>
  <c r="S1823" i="56"/>
  <c r="R1823" i="56"/>
  <c r="Q1823" i="56"/>
  <c r="P1823" i="56"/>
  <c r="A1823" i="56"/>
  <c r="S1822" i="56"/>
  <c r="R1822" i="56"/>
  <c r="Q1822" i="56"/>
  <c r="P1822" i="56"/>
  <c r="A1822" i="56"/>
  <c r="S1821" i="56"/>
  <c r="R1821" i="56"/>
  <c r="Q1821" i="56"/>
  <c r="P1821" i="56"/>
  <c r="A1821" i="56"/>
  <c r="S1820" i="56"/>
  <c r="R1820" i="56"/>
  <c r="Q1820" i="56"/>
  <c r="P1820" i="56"/>
  <c r="A1820" i="56"/>
  <c r="S1819" i="56"/>
  <c r="R1819" i="56"/>
  <c r="Q1819" i="56"/>
  <c r="P1819" i="56"/>
  <c r="A1819" i="56"/>
  <c r="S1818" i="56"/>
  <c r="R1818" i="56"/>
  <c r="Q1818" i="56"/>
  <c r="P1818" i="56"/>
  <c r="A1818" i="56"/>
  <c r="S1817" i="56"/>
  <c r="R1817" i="56"/>
  <c r="Q1817" i="56"/>
  <c r="P1817" i="56"/>
  <c r="A1817" i="56"/>
  <c r="S1816" i="56"/>
  <c r="R1816" i="56"/>
  <c r="Q1816" i="56"/>
  <c r="P1816" i="56"/>
  <c r="A1816" i="56"/>
  <c r="S1815" i="56"/>
  <c r="R1815" i="56"/>
  <c r="Q1815" i="56"/>
  <c r="P1815" i="56"/>
  <c r="A1815" i="56"/>
  <c r="S1814" i="56"/>
  <c r="R1814" i="56"/>
  <c r="Q1814" i="56"/>
  <c r="P1814" i="56"/>
  <c r="A1814" i="56"/>
  <c r="S1813" i="56"/>
  <c r="R1813" i="56"/>
  <c r="Q1813" i="56"/>
  <c r="P1813" i="56"/>
  <c r="A1813" i="56"/>
  <c r="S1812" i="56"/>
  <c r="R1812" i="56"/>
  <c r="Q1812" i="56"/>
  <c r="P1812" i="56"/>
  <c r="A1812" i="56"/>
  <c r="S1811" i="56"/>
  <c r="R1811" i="56"/>
  <c r="Q1811" i="56"/>
  <c r="P1811" i="56"/>
  <c r="A1811" i="56"/>
  <c r="S1810" i="56"/>
  <c r="R1810" i="56"/>
  <c r="Q1810" i="56"/>
  <c r="P1810" i="56"/>
  <c r="A1810" i="56"/>
  <c r="S1809" i="56"/>
  <c r="R1809" i="56"/>
  <c r="Q1809" i="56"/>
  <c r="P1809" i="56"/>
  <c r="A1809" i="56"/>
  <c r="S1808" i="56"/>
  <c r="R1808" i="56"/>
  <c r="Q1808" i="56"/>
  <c r="P1808" i="56"/>
  <c r="A1808" i="56"/>
  <c r="S1807" i="56"/>
  <c r="R1807" i="56"/>
  <c r="Q1807" i="56"/>
  <c r="P1807" i="56"/>
  <c r="A1807" i="56"/>
  <c r="S1806" i="56"/>
  <c r="R1806" i="56"/>
  <c r="Q1806" i="56"/>
  <c r="P1806" i="56"/>
  <c r="A1806" i="56"/>
  <c r="S1805" i="56"/>
  <c r="R1805" i="56"/>
  <c r="Q1805" i="56"/>
  <c r="P1805" i="56"/>
  <c r="A1805" i="56"/>
  <c r="S1804" i="56"/>
  <c r="R1804" i="56"/>
  <c r="Q1804" i="56"/>
  <c r="P1804" i="56"/>
  <c r="A1804" i="56"/>
  <c r="S1803" i="56"/>
  <c r="R1803" i="56"/>
  <c r="Q1803" i="56"/>
  <c r="P1803" i="56"/>
  <c r="A1803" i="56"/>
  <c r="S1802" i="56"/>
  <c r="R1802" i="56"/>
  <c r="Q1802" i="56"/>
  <c r="P1802" i="56"/>
  <c r="A1802" i="56"/>
  <c r="S1801" i="56"/>
  <c r="R1801" i="56"/>
  <c r="Q1801" i="56"/>
  <c r="P1801" i="56"/>
  <c r="A1801" i="56"/>
  <c r="S1800" i="56"/>
  <c r="R1800" i="56"/>
  <c r="Q1800" i="56"/>
  <c r="P1800" i="56"/>
  <c r="A1800" i="56"/>
  <c r="S1799" i="56"/>
  <c r="R1799" i="56"/>
  <c r="Q1799" i="56"/>
  <c r="P1799" i="56"/>
  <c r="A1799" i="56"/>
  <c r="S1798" i="56"/>
  <c r="R1798" i="56"/>
  <c r="Q1798" i="56"/>
  <c r="P1798" i="56"/>
  <c r="A1798" i="56"/>
  <c r="S1797" i="56"/>
  <c r="R1797" i="56"/>
  <c r="Q1797" i="56"/>
  <c r="P1797" i="56"/>
  <c r="A1797" i="56"/>
  <c r="S1796" i="56"/>
  <c r="R1796" i="56"/>
  <c r="Q1796" i="56"/>
  <c r="P1796" i="56"/>
  <c r="A1796" i="56"/>
  <c r="S1795" i="56"/>
  <c r="R1795" i="56"/>
  <c r="Q1795" i="56"/>
  <c r="P1795" i="56"/>
  <c r="A1795" i="56"/>
  <c r="S1794" i="56"/>
  <c r="R1794" i="56"/>
  <c r="Q1794" i="56"/>
  <c r="P1794" i="56"/>
  <c r="A1794" i="56"/>
  <c r="S1793" i="56"/>
  <c r="R1793" i="56"/>
  <c r="Q1793" i="56"/>
  <c r="P1793" i="56"/>
  <c r="A1793" i="56"/>
  <c r="S1792" i="56"/>
  <c r="R1792" i="56"/>
  <c r="Q1792" i="56"/>
  <c r="P1792" i="56"/>
  <c r="A1792" i="56"/>
  <c r="S1791" i="56"/>
  <c r="R1791" i="56"/>
  <c r="Q1791" i="56"/>
  <c r="P1791" i="56"/>
  <c r="A1791" i="56"/>
  <c r="S1790" i="56"/>
  <c r="R1790" i="56"/>
  <c r="Q1790" i="56"/>
  <c r="P1790" i="56"/>
  <c r="A1790" i="56"/>
  <c r="S1789" i="56"/>
  <c r="R1789" i="56"/>
  <c r="Q1789" i="56"/>
  <c r="P1789" i="56"/>
  <c r="A1789" i="56"/>
  <c r="S1788" i="56"/>
  <c r="R1788" i="56"/>
  <c r="Q1788" i="56"/>
  <c r="P1788" i="56"/>
  <c r="A1788" i="56"/>
  <c r="S1787" i="56"/>
  <c r="R1787" i="56"/>
  <c r="Q1787" i="56"/>
  <c r="P1787" i="56"/>
  <c r="A1787" i="56"/>
  <c r="S1786" i="56"/>
  <c r="R1786" i="56"/>
  <c r="Q1786" i="56"/>
  <c r="P1786" i="56"/>
  <c r="A1786" i="56"/>
  <c r="S1785" i="56"/>
  <c r="R1785" i="56"/>
  <c r="Q1785" i="56"/>
  <c r="P1785" i="56"/>
  <c r="A1785" i="56"/>
  <c r="S1784" i="56"/>
  <c r="R1784" i="56"/>
  <c r="Q1784" i="56"/>
  <c r="P1784" i="56"/>
  <c r="A1784" i="56"/>
  <c r="S1783" i="56"/>
  <c r="R1783" i="56"/>
  <c r="Q1783" i="56"/>
  <c r="P1783" i="56"/>
  <c r="A1783" i="56"/>
  <c r="S1782" i="56"/>
  <c r="R1782" i="56"/>
  <c r="Q1782" i="56"/>
  <c r="P1782" i="56"/>
  <c r="A1782" i="56"/>
  <c r="S1781" i="56"/>
  <c r="R1781" i="56"/>
  <c r="Q1781" i="56"/>
  <c r="P1781" i="56"/>
  <c r="A1781" i="56"/>
  <c r="S1780" i="56"/>
  <c r="R1780" i="56"/>
  <c r="Q1780" i="56"/>
  <c r="P1780" i="56"/>
  <c r="A1780" i="56"/>
  <c r="S1779" i="56"/>
  <c r="R1779" i="56"/>
  <c r="Q1779" i="56"/>
  <c r="P1779" i="56"/>
  <c r="A1779" i="56"/>
  <c r="S1778" i="56"/>
  <c r="R1778" i="56"/>
  <c r="Q1778" i="56"/>
  <c r="P1778" i="56"/>
  <c r="A1778" i="56"/>
  <c r="S1777" i="56"/>
  <c r="R1777" i="56"/>
  <c r="Q1777" i="56"/>
  <c r="P1777" i="56"/>
  <c r="A1777" i="56"/>
  <c r="S1776" i="56"/>
  <c r="R1776" i="56"/>
  <c r="Q1776" i="56"/>
  <c r="P1776" i="56"/>
  <c r="A1776" i="56"/>
  <c r="S1775" i="56"/>
  <c r="R1775" i="56"/>
  <c r="Q1775" i="56"/>
  <c r="P1775" i="56"/>
  <c r="A1775" i="56"/>
  <c r="S1774" i="56"/>
  <c r="R1774" i="56"/>
  <c r="Q1774" i="56"/>
  <c r="P1774" i="56"/>
  <c r="A1774" i="56"/>
  <c r="S1773" i="56"/>
  <c r="R1773" i="56"/>
  <c r="Q1773" i="56"/>
  <c r="P1773" i="56"/>
  <c r="A1773" i="56"/>
  <c r="S1772" i="56"/>
  <c r="R1772" i="56"/>
  <c r="Q1772" i="56"/>
  <c r="P1772" i="56"/>
  <c r="A1772" i="56"/>
  <c r="S1771" i="56"/>
  <c r="R1771" i="56"/>
  <c r="Q1771" i="56"/>
  <c r="P1771" i="56"/>
  <c r="A1771" i="56"/>
  <c r="S1770" i="56"/>
  <c r="R1770" i="56"/>
  <c r="Q1770" i="56"/>
  <c r="P1770" i="56"/>
  <c r="A1770" i="56"/>
  <c r="S1769" i="56"/>
  <c r="R1769" i="56"/>
  <c r="Q1769" i="56"/>
  <c r="P1769" i="56"/>
  <c r="A1769" i="56"/>
  <c r="S1768" i="56"/>
  <c r="R1768" i="56"/>
  <c r="Q1768" i="56"/>
  <c r="P1768" i="56"/>
  <c r="A1768" i="56"/>
  <c r="S1767" i="56"/>
  <c r="R1767" i="56"/>
  <c r="Q1767" i="56"/>
  <c r="P1767" i="56"/>
  <c r="A1767" i="56"/>
  <c r="S1766" i="56"/>
  <c r="R1766" i="56"/>
  <c r="Q1766" i="56"/>
  <c r="P1766" i="56"/>
  <c r="A1766" i="56"/>
  <c r="S1765" i="56"/>
  <c r="R1765" i="56"/>
  <c r="Q1765" i="56"/>
  <c r="P1765" i="56"/>
  <c r="A1765" i="56"/>
  <c r="S1764" i="56"/>
  <c r="R1764" i="56"/>
  <c r="Q1764" i="56"/>
  <c r="P1764" i="56"/>
  <c r="A1764" i="56"/>
  <c r="S1763" i="56"/>
  <c r="R1763" i="56"/>
  <c r="Q1763" i="56"/>
  <c r="P1763" i="56"/>
  <c r="A1763" i="56"/>
  <c r="S1762" i="56"/>
  <c r="R1762" i="56"/>
  <c r="Q1762" i="56"/>
  <c r="P1762" i="56"/>
  <c r="A1762" i="56"/>
  <c r="S1761" i="56"/>
  <c r="R1761" i="56"/>
  <c r="Q1761" i="56"/>
  <c r="P1761" i="56"/>
  <c r="A1761" i="56"/>
  <c r="S1760" i="56"/>
  <c r="R1760" i="56"/>
  <c r="Q1760" i="56"/>
  <c r="P1760" i="56"/>
  <c r="A1760" i="56"/>
  <c r="S1759" i="56"/>
  <c r="R1759" i="56"/>
  <c r="Q1759" i="56"/>
  <c r="P1759" i="56"/>
  <c r="A1759" i="56"/>
  <c r="S1758" i="56"/>
  <c r="R1758" i="56"/>
  <c r="Q1758" i="56"/>
  <c r="P1758" i="56"/>
  <c r="A1758" i="56"/>
  <c r="S1757" i="56"/>
  <c r="R1757" i="56"/>
  <c r="Q1757" i="56"/>
  <c r="P1757" i="56"/>
  <c r="A1757" i="56"/>
  <c r="S1756" i="56"/>
  <c r="R1756" i="56"/>
  <c r="Q1756" i="56"/>
  <c r="P1756" i="56"/>
  <c r="A1756" i="56"/>
  <c r="S1755" i="56"/>
  <c r="R1755" i="56"/>
  <c r="Q1755" i="56"/>
  <c r="P1755" i="56"/>
  <c r="A1755" i="56"/>
  <c r="S1754" i="56"/>
  <c r="R1754" i="56"/>
  <c r="Q1754" i="56"/>
  <c r="P1754" i="56"/>
  <c r="A1754" i="56"/>
  <c r="S1753" i="56"/>
  <c r="R1753" i="56"/>
  <c r="Q1753" i="56"/>
  <c r="P1753" i="56"/>
  <c r="A1753" i="56"/>
  <c r="S1752" i="56"/>
  <c r="R1752" i="56"/>
  <c r="Q1752" i="56"/>
  <c r="P1752" i="56"/>
  <c r="A1752" i="56"/>
  <c r="S1751" i="56"/>
  <c r="R1751" i="56"/>
  <c r="Q1751" i="56"/>
  <c r="P1751" i="56"/>
  <c r="A1751" i="56"/>
  <c r="S1750" i="56"/>
  <c r="R1750" i="56"/>
  <c r="Q1750" i="56"/>
  <c r="P1750" i="56"/>
  <c r="A1750" i="56"/>
  <c r="S1749" i="56"/>
  <c r="R1749" i="56"/>
  <c r="Q1749" i="56"/>
  <c r="P1749" i="56"/>
  <c r="A1749" i="56"/>
  <c r="S1748" i="56"/>
  <c r="R1748" i="56"/>
  <c r="Q1748" i="56"/>
  <c r="P1748" i="56"/>
  <c r="A1748" i="56"/>
  <c r="S1747" i="56"/>
  <c r="R1747" i="56"/>
  <c r="Q1747" i="56"/>
  <c r="P1747" i="56"/>
  <c r="A1747" i="56"/>
  <c r="S1746" i="56"/>
  <c r="R1746" i="56"/>
  <c r="Q1746" i="56"/>
  <c r="P1746" i="56"/>
  <c r="A1746" i="56"/>
  <c r="S1745" i="56"/>
  <c r="R1745" i="56"/>
  <c r="Q1745" i="56"/>
  <c r="P1745" i="56"/>
  <c r="A1745" i="56"/>
  <c r="S1744" i="56"/>
  <c r="R1744" i="56"/>
  <c r="Q1744" i="56"/>
  <c r="P1744" i="56"/>
  <c r="A1744" i="56"/>
  <c r="S1743" i="56"/>
  <c r="R1743" i="56"/>
  <c r="Q1743" i="56"/>
  <c r="P1743" i="56"/>
  <c r="A1743" i="56"/>
  <c r="S1742" i="56"/>
  <c r="R1742" i="56"/>
  <c r="Q1742" i="56"/>
  <c r="P1742" i="56"/>
  <c r="A1742" i="56"/>
  <c r="S1741" i="56"/>
  <c r="R1741" i="56"/>
  <c r="Q1741" i="56"/>
  <c r="P1741" i="56"/>
  <c r="A1741" i="56"/>
  <c r="S1740" i="56"/>
  <c r="R1740" i="56"/>
  <c r="Q1740" i="56"/>
  <c r="P1740" i="56"/>
  <c r="A1740" i="56"/>
  <c r="S1739" i="56"/>
  <c r="R1739" i="56"/>
  <c r="Q1739" i="56"/>
  <c r="P1739" i="56"/>
  <c r="A1739" i="56"/>
  <c r="S1738" i="56"/>
  <c r="R1738" i="56"/>
  <c r="Q1738" i="56"/>
  <c r="P1738" i="56"/>
  <c r="A1738" i="56"/>
  <c r="S1737" i="56"/>
  <c r="R1737" i="56"/>
  <c r="Q1737" i="56"/>
  <c r="P1737" i="56"/>
  <c r="A1737" i="56"/>
  <c r="S1736" i="56"/>
  <c r="R1736" i="56"/>
  <c r="Q1736" i="56"/>
  <c r="P1736" i="56"/>
  <c r="A1736" i="56"/>
  <c r="S1735" i="56"/>
  <c r="R1735" i="56"/>
  <c r="Q1735" i="56"/>
  <c r="P1735" i="56"/>
  <c r="A1735" i="56"/>
  <c r="S1734" i="56"/>
  <c r="R1734" i="56"/>
  <c r="Q1734" i="56"/>
  <c r="P1734" i="56"/>
  <c r="A1734" i="56"/>
  <c r="S1733" i="56"/>
  <c r="R1733" i="56"/>
  <c r="Q1733" i="56"/>
  <c r="P1733" i="56"/>
  <c r="A1733" i="56"/>
  <c r="S1732" i="56"/>
  <c r="R1732" i="56"/>
  <c r="Q1732" i="56"/>
  <c r="P1732" i="56"/>
  <c r="A1732" i="56"/>
  <c r="S1731" i="56"/>
  <c r="R1731" i="56"/>
  <c r="Q1731" i="56"/>
  <c r="P1731" i="56"/>
  <c r="A1731" i="56"/>
  <c r="S1730" i="56"/>
  <c r="R1730" i="56"/>
  <c r="Q1730" i="56"/>
  <c r="P1730" i="56"/>
  <c r="A1730" i="56"/>
  <c r="S1729" i="56"/>
  <c r="R1729" i="56"/>
  <c r="Q1729" i="56"/>
  <c r="P1729" i="56"/>
  <c r="A1729" i="56"/>
  <c r="S1728" i="56"/>
  <c r="R1728" i="56"/>
  <c r="Q1728" i="56"/>
  <c r="P1728" i="56"/>
  <c r="A1728" i="56"/>
  <c r="S1727" i="56"/>
  <c r="R1727" i="56"/>
  <c r="Q1727" i="56"/>
  <c r="P1727" i="56"/>
  <c r="A1727" i="56"/>
  <c r="S1726" i="56"/>
  <c r="R1726" i="56"/>
  <c r="Q1726" i="56"/>
  <c r="P1726" i="56"/>
  <c r="A1726" i="56"/>
  <c r="S1725" i="56"/>
  <c r="R1725" i="56"/>
  <c r="Q1725" i="56"/>
  <c r="P1725" i="56"/>
  <c r="A1725" i="56"/>
  <c r="S1724" i="56"/>
  <c r="R1724" i="56"/>
  <c r="Q1724" i="56"/>
  <c r="P1724" i="56"/>
  <c r="A1724" i="56"/>
  <c r="S1723" i="56"/>
  <c r="R1723" i="56"/>
  <c r="Q1723" i="56"/>
  <c r="P1723" i="56"/>
  <c r="A1723" i="56"/>
  <c r="S1722" i="56"/>
  <c r="R1722" i="56"/>
  <c r="Q1722" i="56"/>
  <c r="P1722" i="56"/>
  <c r="A1722" i="56"/>
  <c r="S1721" i="56"/>
  <c r="R1721" i="56"/>
  <c r="Q1721" i="56"/>
  <c r="P1721" i="56"/>
  <c r="A1721" i="56"/>
  <c r="S1720" i="56"/>
  <c r="R1720" i="56"/>
  <c r="Q1720" i="56"/>
  <c r="P1720" i="56"/>
  <c r="A1720" i="56"/>
  <c r="S1719" i="56"/>
  <c r="R1719" i="56"/>
  <c r="Q1719" i="56"/>
  <c r="P1719" i="56"/>
  <c r="A1719" i="56"/>
  <c r="S1718" i="56"/>
  <c r="R1718" i="56"/>
  <c r="Q1718" i="56"/>
  <c r="P1718" i="56"/>
  <c r="A1718" i="56"/>
  <c r="S1717" i="56"/>
  <c r="R1717" i="56"/>
  <c r="Q1717" i="56"/>
  <c r="P1717" i="56"/>
  <c r="A1717" i="56"/>
  <c r="S1716" i="56"/>
  <c r="R1716" i="56"/>
  <c r="Q1716" i="56"/>
  <c r="P1716" i="56"/>
  <c r="A1716" i="56"/>
  <c r="S1715" i="56"/>
  <c r="R1715" i="56"/>
  <c r="Q1715" i="56"/>
  <c r="P1715" i="56"/>
  <c r="A1715" i="56"/>
  <c r="S1714" i="56"/>
  <c r="R1714" i="56"/>
  <c r="Q1714" i="56"/>
  <c r="P1714" i="56"/>
  <c r="A1714" i="56"/>
  <c r="S1713" i="56"/>
  <c r="R1713" i="56"/>
  <c r="Q1713" i="56"/>
  <c r="P1713" i="56"/>
  <c r="A1713" i="56"/>
  <c r="S1712" i="56"/>
  <c r="R1712" i="56"/>
  <c r="Q1712" i="56"/>
  <c r="P1712" i="56"/>
  <c r="A1712" i="56"/>
  <c r="S1711" i="56"/>
  <c r="R1711" i="56"/>
  <c r="Q1711" i="56"/>
  <c r="P1711" i="56"/>
  <c r="A1711" i="56"/>
  <c r="S1710" i="56"/>
  <c r="R1710" i="56"/>
  <c r="Q1710" i="56"/>
  <c r="P1710" i="56"/>
  <c r="A1710" i="56"/>
  <c r="S1709" i="56"/>
  <c r="R1709" i="56"/>
  <c r="Q1709" i="56"/>
  <c r="P1709" i="56"/>
  <c r="A1709" i="56"/>
  <c r="S1708" i="56"/>
  <c r="R1708" i="56"/>
  <c r="Q1708" i="56"/>
  <c r="P1708" i="56"/>
  <c r="A1708" i="56"/>
  <c r="S1707" i="56"/>
  <c r="R1707" i="56"/>
  <c r="Q1707" i="56"/>
  <c r="P1707" i="56"/>
  <c r="A1707" i="56"/>
  <c r="S1706" i="56"/>
  <c r="R1706" i="56"/>
  <c r="Q1706" i="56"/>
  <c r="P1706" i="56"/>
  <c r="A1706" i="56"/>
  <c r="S1705" i="56"/>
  <c r="R1705" i="56"/>
  <c r="Q1705" i="56"/>
  <c r="P1705" i="56"/>
  <c r="A1705" i="56"/>
  <c r="S1704" i="56"/>
  <c r="R1704" i="56"/>
  <c r="Q1704" i="56"/>
  <c r="P1704" i="56"/>
  <c r="A1704" i="56"/>
  <c r="S1703" i="56"/>
  <c r="R1703" i="56"/>
  <c r="Q1703" i="56"/>
  <c r="P1703" i="56"/>
  <c r="A1703" i="56"/>
  <c r="S1702" i="56"/>
  <c r="R1702" i="56"/>
  <c r="Q1702" i="56"/>
  <c r="P1702" i="56"/>
  <c r="A1702" i="56"/>
  <c r="S1701" i="56"/>
  <c r="R1701" i="56"/>
  <c r="Q1701" i="56"/>
  <c r="P1701" i="56"/>
  <c r="A1701" i="56"/>
  <c r="S1700" i="56"/>
  <c r="R1700" i="56"/>
  <c r="Q1700" i="56"/>
  <c r="P1700" i="56"/>
  <c r="A1700" i="56"/>
  <c r="S1699" i="56"/>
  <c r="R1699" i="56"/>
  <c r="Q1699" i="56"/>
  <c r="P1699" i="56"/>
  <c r="A1699" i="56"/>
  <c r="S1698" i="56"/>
  <c r="R1698" i="56"/>
  <c r="Q1698" i="56"/>
  <c r="P1698" i="56"/>
  <c r="A1698" i="56"/>
  <c r="S1697" i="56"/>
  <c r="R1697" i="56"/>
  <c r="Q1697" i="56"/>
  <c r="P1697" i="56"/>
  <c r="A1697" i="56"/>
  <c r="S1696" i="56"/>
  <c r="R1696" i="56"/>
  <c r="Q1696" i="56"/>
  <c r="P1696" i="56"/>
  <c r="A1696" i="56"/>
  <c r="S1695" i="56"/>
  <c r="R1695" i="56"/>
  <c r="Q1695" i="56"/>
  <c r="P1695" i="56"/>
  <c r="A1695" i="56"/>
  <c r="S1694" i="56"/>
  <c r="R1694" i="56"/>
  <c r="Q1694" i="56"/>
  <c r="P1694" i="56"/>
  <c r="A1694" i="56"/>
  <c r="S1693" i="56"/>
  <c r="R1693" i="56"/>
  <c r="Q1693" i="56"/>
  <c r="P1693" i="56"/>
  <c r="A1693" i="56"/>
  <c r="S1692" i="56"/>
  <c r="R1692" i="56"/>
  <c r="Q1692" i="56"/>
  <c r="P1692" i="56"/>
  <c r="A1692" i="56"/>
  <c r="S1691" i="56"/>
  <c r="R1691" i="56"/>
  <c r="Q1691" i="56"/>
  <c r="P1691" i="56"/>
  <c r="A1691" i="56"/>
  <c r="S1690" i="56"/>
  <c r="R1690" i="56"/>
  <c r="Q1690" i="56"/>
  <c r="P1690" i="56"/>
  <c r="A1690" i="56"/>
  <c r="S1689" i="56"/>
  <c r="R1689" i="56"/>
  <c r="Q1689" i="56"/>
  <c r="P1689" i="56"/>
  <c r="A1689" i="56"/>
  <c r="S1688" i="56"/>
  <c r="R1688" i="56"/>
  <c r="Q1688" i="56"/>
  <c r="P1688" i="56"/>
  <c r="A1688" i="56"/>
  <c r="S1687" i="56"/>
  <c r="R1687" i="56"/>
  <c r="Q1687" i="56"/>
  <c r="P1687" i="56"/>
  <c r="A1687" i="56"/>
  <c r="S1686" i="56"/>
  <c r="R1686" i="56"/>
  <c r="Q1686" i="56"/>
  <c r="P1686" i="56"/>
  <c r="A1686" i="56"/>
  <c r="S1685" i="56"/>
  <c r="R1685" i="56"/>
  <c r="Q1685" i="56"/>
  <c r="P1685" i="56"/>
  <c r="A1685" i="56"/>
  <c r="S1684" i="56"/>
  <c r="R1684" i="56"/>
  <c r="Q1684" i="56"/>
  <c r="P1684" i="56"/>
  <c r="A1684" i="56"/>
  <c r="S1683" i="56"/>
  <c r="R1683" i="56"/>
  <c r="Q1683" i="56"/>
  <c r="P1683" i="56"/>
  <c r="A1683" i="56"/>
  <c r="S1682" i="56"/>
  <c r="R1682" i="56"/>
  <c r="Q1682" i="56"/>
  <c r="P1682" i="56"/>
  <c r="A1682" i="56"/>
  <c r="S1681" i="56"/>
  <c r="R1681" i="56"/>
  <c r="Q1681" i="56"/>
  <c r="P1681" i="56"/>
  <c r="A1681" i="56"/>
  <c r="S1680" i="56"/>
  <c r="R1680" i="56"/>
  <c r="Q1680" i="56"/>
  <c r="P1680" i="56"/>
  <c r="A1680" i="56"/>
  <c r="S1679" i="56"/>
  <c r="R1679" i="56"/>
  <c r="Q1679" i="56"/>
  <c r="P1679" i="56"/>
  <c r="A1679" i="56"/>
  <c r="S1678" i="56"/>
  <c r="R1678" i="56"/>
  <c r="Q1678" i="56"/>
  <c r="P1678" i="56"/>
  <c r="A1678" i="56"/>
  <c r="S1677" i="56"/>
  <c r="R1677" i="56"/>
  <c r="Q1677" i="56"/>
  <c r="P1677" i="56"/>
  <c r="A1677" i="56"/>
  <c r="S1676" i="56"/>
  <c r="R1676" i="56"/>
  <c r="Q1676" i="56"/>
  <c r="P1676" i="56"/>
  <c r="A1676" i="56"/>
  <c r="S1675" i="56"/>
  <c r="R1675" i="56"/>
  <c r="Q1675" i="56"/>
  <c r="P1675" i="56"/>
  <c r="A1675" i="56"/>
  <c r="S1674" i="56"/>
  <c r="R1674" i="56"/>
  <c r="Q1674" i="56"/>
  <c r="P1674" i="56"/>
  <c r="A1674" i="56"/>
  <c r="S1673" i="56"/>
  <c r="R1673" i="56"/>
  <c r="Q1673" i="56"/>
  <c r="P1673" i="56"/>
  <c r="A1673" i="56"/>
  <c r="S1672" i="56"/>
  <c r="R1672" i="56"/>
  <c r="Q1672" i="56"/>
  <c r="P1672" i="56"/>
  <c r="A1672" i="56"/>
  <c r="S1671" i="56"/>
  <c r="R1671" i="56"/>
  <c r="Q1671" i="56"/>
  <c r="P1671" i="56"/>
  <c r="A1671" i="56"/>
  <c r="S1670" i="56"/>
  <c r="R1670" i="56"/>
  <c r="Q1670" i="56"/>
  <c r="P1670" i="56"/>
  <c r="A1670" i="56"/>
  <c r="S1669" i="56"/>
  <c r="R1669" i="56"/>
  <c r="Q1669" i="56"/>
  <c r="P1669" i="56"/>
  <c r="A1669" i="56"/>
  <c r="S1668" i="56"/>
  <c r="R1668" i="56"/>
  <c r="Q1668" i="56"/>
  <c r="P1668" i="56"/>
  <c r="A1668" i="56"/>
  <c r="S1667" i="56"/>
  <c r="R1667" i="56"/>
  <c r="Q1667" i="56"/>
  <c r="P1667" i="56"/>
  <c r="A1667" i="56"/>
  <c r="S1666" i="56"/>
  <c r="R1666" i="56"/>
  <c r="Q1666" i="56"/>
  <c r="P1666" i="56"/>
  <c r="A1666" i="56"/>
  <c r="S1665" i="56"/>
  <c r="R1665" i="56"/>
  <c r="Q1665" i="56"/>
  <c r="P1665" i="56"/>
  <c r="A1665" i="56"/>
  <c r="S1664" i="56"/>
  <c r="R1664" i="56"/>
  <c r="Q1664" i="56"/>
  <c r="P1664" i="56"/>
  <c r="A1664" i="56"/>
  <c r="S1663" i="56"/>
  <c r="R1663" i="56"/>
  <c r="Q1663" i="56"/>
  <c r="P1663" i="56"/>
  <c r="A1663" i="56"/>
  <c r="S1662" i="56"/>
  <c r="R1662" i="56"/>
  <c r="Q1662" i="56"/>
  <c r="P1662" i="56"/>
  <c r="A1662" i="56"/>
  <c r="S1661" i="56"/>
  <c r="R1661" i="56"/>
  <c r="Q1661" i="56"/>
  <c r="P1661" i="56"/>
  <c r="A1661" i="56"/>
  <c r="S1660" i="56"/>
  <c r="R1660" i="56"/>
  <c r="Q1660" i="56"/>
  <c r="P1660" i="56"/>
  <c r="A1660" i="56"/>
  <c r="S1659" i="56"/>
  <c r="R1659" i="56"/>
  <c r="Q1659" i="56"/>
  <c r="P1659" i="56"/>
  <c r="A1659" i="56"/>
  <c r="S1658" i="56"/>
  <c r="R1658" i="56"/>
  <c r="Q1658" i="56"/>
  <c r="P1658" i="56"/>
  <c r="A1658" i="56"/>
  <c r="S1657" i="56"/>
  <c r="R1657" i="56"/>
  <c r="Q1657" i="56"/>
  <c r="P1657" i="56"/>
  <c r="A1657" i="56"/>
  <c r="S1656" i="56"/>
  <c r="R1656" i="56"/>
  <c r="Q1656" i="56"/>
  <c r="P1656" i="56"/>
  <c r="A1656" i="56"/>
  <c r="S1655" i="56"/>
  <c r="R1655" i="56"/>
  <c r="Q1655" i="56"/>
  <c r="P1655" i="56"/>
  <c r="A1655" i="56"/>
  <c r="S1654" i="56"/>
  <c r="R1654" i="56"/>
  <c r="Q1654" i="56"/>
  <c r="P1654" i="56"/>
  <c r="A1654" i="56"/>
  <c r="S1653" i="56"/>
  <c r="R1653" i="56"/>
  <c r="Q1653" i="56"/>
  <c r="P1653" i="56"/>
  <c r="A1653" i="56"/>
  <c r="S1652" i="56"/>
  <c r="R1652" i="56"/>
  <c r="Q1652" i="56"/>
  <c r="P1652" i="56"/>
  <c r="A1652" i="56"/>
  <c r="S1651" i="56"/>
  <c r="R1651" i="56"/>
  <c r="Q1651" i="56"/>
  <c r="P1651" i="56"/>
  <c r="A1651" i="56"/>
  <c r="S1650" i="56"/>
  <c r="R1650" i="56"/>
  <c r="Q1650" i="56"/>
  <c r="P1650" i="56"/>
  <c r="A1650" i="56"/>
  <c r="S1649" i="56"/>
  <c r="R1649" i="56"/>
  <c r="Q1649" i="56"/>
  <c r="P1649" i="56"/>
  <c r="A1649" i="56"/>
  <c r="S1648" i="56"/>
  <c r="R1648" i="56"/>
  <c r="Q1648" i="56"/>
  <c r="P1648" i="56"/>
  <c r="A1648" i="56"/>
  <c r="S1647" i="56"/>
  <c r="R1647" i="56"/>
  <c r="Q1647" i="56"/>
  <c r="P1647" i="56"/>
  <c r="A1647" i="56"/>
  <c r="S1646" i="56"/>
  <c r="R1646" i="56"/>
  <c r="Q1646" i="56"/>
  <c r="P1646" i="56"/>
  <c r="A1646" i="56"/>
  <c r="S1645" i="56"/>
  <c r="R1645" i="56"/>
  <c r="Q1645" i="56"/>
  <c r="P1645" i="56"/>
  <c r="A1645" i="56"/>
  <c r="S1644" i="56"/>
  <c r="R1644" i="56"/>
  <c r="Q1644" i="56"/>
  <c r="P1644" i="56"/>
  <c r="A1644" i="56"/>
  <c r="S1643" i="56"/>
  <c r="R1643" i="56"/>
  <c r="Q1643" i="56"/>
  <c r="P1643" i="56"/>
  <c r="A1643" i="56"/>
  <c r="S1642" i="56"/>
  <c r="R1642" i="56"/>
  <c r="Q1642" i="56"/>
  <c r="P1642" i="56"/>
  <c r="A1642" i="56"/>
  <c r="S1641" i="56"/>
  <c r="R1641" i="56"/>
  <c r="Q1641" i="56"/>
  <c r="P1641" i="56"/>
  <c r="A1641" i="56"/>
  <c r="S1640" i="56"/>
  <c r="R1640" i="56"/>
  <c r="Q1640" i="56"/>
  <c r="P1640" i="56"/>
  <c r="A1640" i="56"/>
  <c r="S1639" i="56"/>
  <c r="R1639" i="56"/>
  <c r="Q1639" i="56"/>
  <c r="P1639" i="56"/>
  <c r="A1639" i="56"/>
  <c r="S1638" i="56"/>
  <c r="R1638" i="56"/>
  <c r="Q1638" i="56"/>
  <c r="P1638" i="56"/>
  <c r="A1638" i="56"/>
  <c r="S1637" i="56"/>
  <c r="R1637" i="56"/>
  <c r="Q1637" i="56"/>
  <c r="P1637" i="56"/>
  <c r="A1637" i="56"/>
  <c r="S1636" i="56"/>
  <c r="R1636" i="56"/>
  <c r="Q1636" i="56"/>
  <c r="P1636" i="56"/>
  <c r="A1636" i="56"/>
  <c r="S1635" i="56"/>
  <c r="R1635" i="56"/>
  <c r="Q1635" i="56"/>
  <c r="P1635" i="56"/>
  <c r="A1635" i="56"/>
  <c r="S1634" i="56"/>
  <c r="R1634" i="56"/>
  <c r="Q1634" i="56"/>
  <c r="P1634" i="56"/>
  <c r="A1634" i="56"/>
  <c r="S1633" i="56"/>
  <c r="R1633" i="56"/>
  <c r="Q1633" i="56"/>
  <c r="P1633" i="56"/>
  <c r="A1633" i="56"/>
  <c r="S1632" i="56"/>
  <c r="R1632" i="56"/>
  <c r="Q1632" i="56"/>
  <c r="P1632" i="56"/>
  <c r="A1632" i="56"/>
  <c r="S1631" i="56"/>
  <c r="R1631" i="56"/>
  <c r="Q1631" i="56"/>
  <c r="P1631" i="56"/>
  <c r="A1631" i="56"/>
  <c r="S1630" i="56"/>
  <c r="R1630" i="56"/>
  <c r="Q1630" i="56"/>
  <c r="P1630" i="56"/>
  <c r="A1630" i="56"/>
  <c r="S1629" i="56"/>
  <c r="R1629" i="56"/>
  <c r="Q1629" i="56"/>
  <c r="P1629" i="56"/>
  <c r="A1629" i="56"/>
  <c r="S1628" i="56"/>
  <c r="R1628" i="56"/>
  <c r="Q1628" i="56"/>
  <c r="P1628" i="56"/>
  <c r="A1628" i="56"/>
  <c r="S1627" i="56"/>
  <c r="R1627" i="56"/>
  <c r="Q1627" i="56"/>
  <c r="P1627" i="56"/>
  <c r="A1627" i="56"/>
  <c r="S1626" i="56"/>
  <c r="R1626" i="56"/>
  <c r="Q1626" i="56"/>
  <c r="P1626" i="56"/>
  <c r="A1626" i="56"/>
  <c r="S1625" i="56"/>
  <c r="R1625" i="56"/>
  <c r="Q1625" i="56"/>
  <c r="P1625" i="56"/>
  <c r="A1625" i="56"/>
  <c r="S1624" i="56"/>
  <c r="R1624" i="56"/>
  <c r="Q1624" i="56"/>
  <c r="P1624" i="56"/>
  <c r="A1624" i="56"/>
  <c r="S1623" i="56"/>
  <c r="R1623" i="56"/>
  <c r="Q1623" i="56"/>
  <c r="P1623" i="56"/>
  <c r="A1623" i="56"/>
  <c r="S1622" i="56"/>
  <c r="R1622" i="56"/>
  <c r="Q1622" i="56"/>
  <c r="P1622" i="56"/>
  <c r="A1622" i="56"/>
  <c r="S1621" i="56"/>
  <c r="R1621" i="56"/>
  <c r="Q1621" i="56"/>
  <c r="P1621" i="56"/>
  <c r="A1621" i="56"/>
  <c r="S1620" i="56"/>
  <c r="R1620" i="56"/>
  <c r="Q1620" i="56"/>
  <c r="P1620" i="56"/>
  <c r="A1620" i="56"/>
  <c r="S1619" i="56"/>
  <c r="R1619" i="56"/>
  <c r="Q1619" i="56"/>
  <c r="P1619" i="56"/>
  <c r="A1619" i="56"/>
  <c r="S1618" i="56"/>
  <c r="R1618" i="56"/>
  <c r="Q1618" i="56"/>
  <c r="P1618" i="56"/>
  <c r="A1618" i="56"/>
  <c r="S1617" i="56"/>
  <c r="R1617" i="56"/>
  <c r="Q1617" i="56"/>
  <c r="P1617" i="56"/>
  <c r="A1617" i="56"/>
  <c r="S1616" i="56"/>
  <c r="R1616" i="56"/>
  <c r="Q1616" i="56"/>
  <c r="P1616" i="56"/>
  <c r="A1616" i="56"/>
  <c r="S1615" i="56"/>
  <c r="R1615" i="56"/>
  <c r="Q1615" i="56"/>
  <c r="P1615" i="56"/>
  <c r="A1615" i="56"/>
  <c r="S1614" i="56"/>
  <c r="R1614" i="56"/>
  <c r="Q1614" i="56"/>
  <c r="P1614" i="56"/>
  <c r="A1614" i="56"/>
  <c r="S1613" i="56"/>
  <c r="R1613" i="56"/>
  <c r="Q1613" i="56"/>
  <c r="P1613" i="56"/>
  <c r="A1613" i="56"/>
  <c r="S1612" i="56"/>
  <c r="R1612" i="56"/>
  <c r="Q1612" i="56"/>
  <c r="P1612" i="56"/>
  <c r="A1612" i="56"/>
  <c r="S1611" i="56"/>
  <c r="R1611" i="56"/>
  <c r="Q1611" i="56"/>
  <c r="P1611" i="56"/>
  <c r="A1611" i="56"/>
  <c r="S1610" i="56"/>
  <c r="R1610" i="56"/>
  <c r="Q1610" i="56"/>
  <c r="P1610" i="56"/>
  <c r="A1610" i="56"/>
  <c r="S1609" i="56"/>
  <c r="R1609" i="56"/>
  <c r="Q1609" i="56"/>
  <c r="P1609" i="56"/>
  <c r="A1609" i="56"/>
  <c r="S1608" i="56"/>
  <c r="R1608" i="56"/>
  <c r="Q1608" i="56"/>
  <c r="P1608" i="56"/>
  <c r="A1608" i="56"/>
  <c r="S1607" i="56"/>
  <c r="R1607" i="56"/>
  <c r="Q1607" i="56"/>
  <c r="P1607" i="56"/>
  <c r="A1607" i="56"/>
  <c r="S1606" i="56"/>
  <c r="R1606" i="56"/>
  <c r="Q1606" i="56"/>
  <c r="P1606" i="56"/>
  <c r="A1606" i="56"/>
  <c r="S1605" i="56"/>
  <c r="R1605" i="56"/>
  <c r="Q1605" i="56"/>
  <c r="P1605" i="56"/>
  <c r="A1605" i="56"/>
  <c r="S1604" i="56"/>
  <c r="R1604" i="56"/>
  <c r="Q1604" i="56"/>
  <c r="P1604" i="56"/>
  <c r="A1604" i="56"/>
  <c r="S1603" i="56"/>
  <c r="R1603" i="56"/>
  <c r="Q1603" i="56"/>
  <c r="P1603" i="56"/>
  <c r="A1603" i="56"/>
  <c r="S1602" i="56"/>
  <c r="R1602" i="56"/>
  <c r="Q1602" i="56"/>
  <c r="P1602" i="56"/>
  <c r="A1602" i="56"/>
  <c r="S1601" i="56"/>
  <c r="R1601" i="56"/>
  <c r="Q1601" i="56"/>
  <c r="P1601" i="56"/>
  <c r="A1601" i="56"/>
  <c r="S1600" i="56"/>
  <c r="R1600" i="56"/>
  <c r="Q1600" i="56"/>
  <c r="P1600" i="56"/>
  <c r="A1600" i="56"/>
  <c r="S1599" i="56"/>
  <c r="R1599" i="56"/>
  <c r="Q1599" i="56"/>
  <c r="P1599" i="56"/>
  <c r="A1599" i="56"/>
  <c r="S1598" i="56"/>
  <c r="R1598" i="56"/>
  <c r="Q1598" i="56"/>
  <c r="P1598" i="56"/>
  <c r="A1598" i="56"/>
  <c r="S1597" i="56"/>
  <c r="R1597" i="56"/>
  <c r="Q1597" i="56"/>
  <c r="P1597" i="56"/>
  <c r="A1597" i="56"/>
  <c r="S1596" i="56"/>
  <c r="R1596" i="56"/>
  <c r="Q1596" i="56"/>
  <c r="P1596" i="56"/>
  <c r="A1596" i="56"/>
  <c r="S1595" i="56"/>
  <c r="R1595" i="56"/>
  <c r="Q1595" i="56"/>
  <c r="P1595" i="56"/>
  <c r="A1595" i="56"/>
  <c r="S1594" i="56"/>
  <c r="R1594" i="56"/>
  <c r="Q1594" i="56"/>
  <c r="P1594" i="56"/>
  <c r="A1594" i="56"/>
  <c r="S1593" i="56"/>
  <c r="R1593" i="56"/>
  <c r="Q1593" i="56"/>
  <c r="P1593" i="56"/>
  <c r="A1593" i="56"/>
  <c r="S1592" i="56"/>
  <c r="R1592" i="56"/>
  <c r="Q1592" i="56"/>
  <c r="P1592" i="56"/>
  <c r="A1592" i="56"/>
  <c r="S1591" i="56"/>
  <c r="R1591" i="56"/>
  <c r="Q1591" i="56"/>
  <c r="P1591" i="56"/>
  <c r="A1591" i="56"/>
  <c r="S1590" i="56"/>
  <c r="R1590" i="56"/>
  <c r="Q1590" i="56"/>
  <c r="P1590" i="56"/>
  <c r="A1590" i="56"/>
  <c r="S1589" i="56"/>
  <c r="R1589" i="56"/>
  <c r="Q1589" i="56"/>
  <c r="P1589" i="56"/>
  <c r="A1589" i="56"/>
  <c r="S1588" i="56"/>
  <c r="R1588" i="56"/>
  <c r="Q1588" i="56"/>
  <c r="P1588" i="56"/>
  <c r="A1588" i="56"/>
  <c r="S1587" i="56"/>
  <c r="R1587" i="56"/>
  <c r="Q1587" i="56"/>
  <c r="P1587" i="56"/>
  <c r="A1587" i="56"/>
  <c r="S1586" i="56"/>
  <c r="R1586" i="56"/>
  <c r="Q1586" i="56"/>
  <c r="P1586" i="56"/>
  <c r="A1586" i="56"/>
  <c r="S1585" i="56"/>
  <c r="R1585" i="56"/>
  <c r="Q1585" i="56"/>
  <c r="P1585" i="56"/>
  <c r="A1585" i="56"/>
  <c r="S1584" i="56"/>
  <c r="R1584" i="56"/>
  <c r="Q1584" i="56"/>
  <c r="P1584" i="56"/>
  <c r="A1584" i="56"/>
  <c r="S1583" i="56"/>
  <c r="R1583" i="56"/>
  <c r="Q1583" i="56"/>
  <c r="P1583" i="56"/>
  <c r="A1583" i="56"/>
  <c r="S1582" i="56"/>
  <c r="R1582" i="56"/>
  <c r="Q1582" i="56"/>
  <c r="P1582" i="56"/>
  <c r="A1582" i="56"/>
  <c r="S1581" i="56"/>
  <c r="R1581" i="56"/>
  <c r="Q1581" i="56"/>
  <c r="P1581" i="56"/>
  <c r="A1581" i="56"/>
  <c r="S1580" i="56"/>
  <c r="R1580" i="56"/>
  <c r="Q1580" i="56"/>
  <c r="P1580" i="56"/>
  <c r="A1580" i="56"/>
  <c r="S1579" i="56"/>
  <c r="R1579" i="56"/>
  <c r="Q1579" i="56"/>
  <c r="P1579" i="56"/>
  <c r="A1579" i="56"/>
  <c r="S1578" i="56"/>
  <c r="R1578" i="56"/>
  <c r="Q1578" i="56"/>
  <c r="P1578" i="56"/>
  <c r="A1578" i="56"/>
  <c r="S1577" i="56"/>
  <c r="R1577" i="56"/>
  <c r="Q1577" i="56"/>
  <c r="P1577" i="56"/>
  <c r="A1577" i="56"/>
  <c r="S1576" i="56"/>
  <c r="R1576" i="56"/>
  <c r="Q1576" i="56"/>
  <c r="P1576" i="56"/>
  <c r="A1576" i="56"/>
  <c r="S1575" i="56"/>
  <c r="R1575" i="56"/>
  <c r="Q1575" i="56"/>
  <c r="P1575" i="56"/>
  <c r="A1575" i="56"/>
  <c r="S1574" i="56"/>
  <c r="R1574" i="56"/>
  <c r="Q1574" i="56"/>
  <c r="P1574" i="56"/>
  <c r="A1574" i="56"/>
  <c r="S1573" i="56"/>
  <c r="R1573" i="56"/>
  <c r="Q1573" i="56"/>
  <c r="P1573" i="56"/>
  <c r="A1573" i="56"/>
  <c r="S1572" i="56"/>
  <c r="R1572" i="56"/>
  <c r="Q1572" i="56"/>
  <c r="P1572" i="56"/>
  <c r="A1572" i="56"/>
  <c r="S1571" i="56"/>
  <c r="R1571" i="56"/>
  <c r="Q1571" i="56"/>
  <c r="P1571" i="56"/>
  <c r="A1571" i="56"/>
  <c r="S1570" i="56"/>
  <c r="R1570" i="56"/>
  <c r="Q1570" i="56"/>
  <c r="P1570" i="56"/>
  <c r="A1570" i="56"/>
  <c r="S1569" i="56"/>
  <c r="R1569" i="56"/>
  <c r="Q1569" i="56"/>
  <c r="P1569" i="56"/>
  <c r="A1569" i="56"/>
  <c r="S1568" i="56"/>
  <c r="R1568" i="56"/>
  <c r="Q1568" i="56"/>
  <c r="P1568" i="56"/>
  <c r="A1568" i="56"/>
  <c r="S1567" i="56"/>
  <c r="R1567" i="56"/>
  <c r="Q1567" i="56"/>
  <c r="P1567" i="56"/>
  <c r="A1567" i="56"/>
  <c r="S1566" i="56"/>
  <c r="R1566" i="56"/>
  <c r="Q1566" i="56"/>
  <c r="P1566" i="56"/>
  <c r="A1566" i="56"/>
  <c r="S1565" i="56"/>
  <c r="R1565" i="56"/>
  <c r="Q1565" i="56"/>
  <c r="P1565" i="56"/>
  <c r="A1565" i="56"/>
  <c r="S1564" i="56"/>
  <c r="R1564" i="56"/>
  <c r="Q1564" i="56"/>
  <c r="P1564" i="56"/>
  <c r="A1564" i="56"/>
  <c r="S1563" i="56"/>
  <c r="R1563" i="56"/>
  <c r="Q1563" i="56"/>
  <c r="P1563" i="56"/>
  <c r="A1563" i="56"/>
  <c r="S1562" i="56"/>
  <c r="R1562" i="56"/>
  <c r="Q1562" i="56"/>
  <c r="P1562" i="56"/>
  <c r="A1562" i="56"/>
  <c r="S1561" i="56"/>
  <c r="R1561" i="56"/>
  <c r="Q1561" i="56"/>
  <c r="P1561" i="56"/>
  <c r="A1561" i="56"/>
  <c r="S1560" i="56"/>
  <c r="R1560" i="56"/>
  <c r="Q1560" i="56"/>
  <c r="P1560" i="56"/>
  <c r="A1560" i="56"/>
  <c r="S1559" i="56"/>
  <c r="R1559" i="56"/>
  <c r="Q1559" i="56"/>
  <c r="P1559" i="56"/>
  <c r="A1559" i="56"/>
  <c r="S1558" i="56"/>
  <c r="R1558" i="56"/>
  <c r="Q1558" i="56"/>
  <c r="P1558" i="56"/>
  <c r="A1558" i="56"/>
  <c r="S1557" i="56"/>
  <c r="R1557" i="56"/>
  <c r="Q1557" i="56"/>
  <c r="P1557" i="56"/>
  <c r="A1557" i="56"/>
  <c r="S1556" i="56"/>
  <c r="R1556" i="56"/>
  <c r="Q1556" i="56"/>
  <c r="P1556" i="56"/>
  <c r="A1556" i="56"/>
  <c r="S1555" i="56"/>
  <c r="R1555" i="56"/>
  <c r="Q1555" i="56"/>
  <c r="P1555" i="56"/>
  <c r="A1555" i="56"/>
  <c r="S1554" i="56"/>
  <c r="R1554" i="56"/>
  <c r="Q1554" i="56"/>
  <c r="P1554" i="56"/>
  <c r="A1554" i="56"/>
  <c r="S1553" i="56"/>
  <c r="R1553" i="56"/>
  <c r="Q1553" i="56"/>
  <c r="P1553" i="56"/>
  <c r="A1553" i="56"/>
  <c r="S1552" i="56"/>
  <c r="R1552" i="56"/>
  <c r="Q1552" i="56"/>
  <c r="P1552" i="56"/>
  <c r="A1552" i="56"/>
  <c r="S1551" i="56"/>
  <c r="R1551" i="56"/>
  <c r="Q1551" i="56"/>
  <c r="P1551" i="56"/>
  <c r="A1551" i="56"/>
  <c r="S1550" i="56"/>
  <c r="R1550" i="56"/>
  <c r="Q1550" i="56"/>
  <c r="P1550" i="56"/>
  <c r="A1550" i="56"/>
  <c r="S1549" i="56"/>
  <c r="R1549" i="56"/>
  <c r="Q1549" i="56"/>
  <c r="P1549" i="56"/>
  <c r="A1549" i="56"/>
  <c r="S1548" i="56"/>
  <c r="R1548" i="56"/>
  <c r="Q1548" i="56"/>
  <c r="P1548" i="56"/>
  <c r="A1548" i="56"/>
  <c r="S1547" i="56"/>
  <c r="R1547" i="56"/>
  <c r="Q1547" i="56"/>
  <c r="P1547" i="56"/>
  <c r="A1547" i="56"/>
  <c r="S1546" i="56"/>
  <c r="R1546" i="56"/>
  <c r="Q1546" i="56"/>
  <c r="P1546" i="56"/>
  <c r="A1546" i="56"/>
  <c r="S1545" i="56"/>
  <c r="R1545" i="56"/>
  <c r="Q1545" i="56"/>
  <c r="P1545" i="56"/>
  <c r="A1545" i="56"/>
  <c r="S1544" i="56"/>
  <c r="R1544" i="56"/>
  <c r="Q1544" i="56"/>
  <c r="P1544" i="56"/>
  <c r="A1544" i="56"/>
  <c r="S1543" i="56"/>
  <c r="R1543" i="56"/>
  <c r="Q1543" i="56"/>
  <c r="P1543" i="56"/>
  <c r="A1543" i="56"/>
  <c r="S1542" i="56"/>
  <c r="R1542" i="56"/>
  <c r="Q1542" i="56"/>
  <c r="P1542" i="56"/>
  <c r="A1542" i="56"/>
  <c r="S1541" i="56"/>
  <c r="R1541" i="56"/>
  <c r="Q1541" i="56"/>
  <c r="P1541" i="56"/>
  <c r="A1541" i="56"/>
  <c r="S1540" i="56"/>
  <c r="R1540" i="56"/>
  <c r="Q1540" i="56"/>
  <c r="P1540" i="56"/>
  <c r="A1540" i="56"/>
  <c r="S1539" i="56"/>
  <c r="R1539" i="56"/>
  <c r="Q1539" i="56"/>
  <c r="P1539" i="56"/>
  <c r="A1539" i="56"/>
  <c r="S1538" i="56"/>
  <c r="R1538" i="56"/>
  <c r="Q1538" i="56"/>
  <c r="P1538" i="56"/>
  <c r="A1538" i="56"/>
  <c r="S1537" i="56"/>
  <c r="R1537" i="56"/>
  <c r="Q1537" i="56"/>
  <c r="P1537" i="56"/>
  <c r="A1537" i="56"/>
  <c r="S1536" i="56"/>
  <c r="R1536" i="56"/>
  <c r="Q1536" i="56"/>
  <c r="P1536" i="56"/>
  <c r="A1536" i="56"/>
  <c r="S1535" i="56"/>
  <c r="R1535" i="56"/>
  <c r="Q1535" i="56"/>
  <c r="P1535" i="56"/>
  <c r="A1535" i="56"/>
  <c r="S1534" i="56"/>
  <c r="R1534" i="56"/>
  <c r="Q1534" i="56"/>
  <c r="P1534" i="56"/>
  <c r="A1534" i="56"/>
  <c r="S1533" i="56"/>
  <c r="R1533" i="56"/>
  <c r="Q1533" i="56"/>
  <c r="P1533" i="56"/>
  <c r="A1533" i="56"/>
  <c r="S1532" i="56"/>
  <c r="R1532" i="56"/>
  <c r="Q1532" i="56"/>
  <c r="P1532" i="56"/>
  <c r="A1532" i="56"/>
  <c r="S1531" i="56"/>
  <c r="R1531" i="56"/>
  <c r="Q1531" i="56"/>
  <c r="P1531" i="56"/>
  <c r="A1531" i="56"/>
  <c r="S1530" i="56"/>
  <c r="R1530" i="56"/>
  <c r="Q1530" i="56"/>
  <c r="P1530" i="56"/>
  <c r="A1530" i="56"/>
  <c r="S1529" i="56"/>
  <c r="R1529" i="56"/>
  <c r="Q1529" i="56"/>
  <c r="P1529" i="56"/>
  <c r="A1529" i="56"/>
  <c r="S1528" i="56"/>
  <c r="R1528" i="56"/>
  <c r="Q1528" i="56"/>
  <c r="P1528" i="56"/>
  <c r="A1528" i="56"/>
  <c r="S1527" i="56"/>
  <c r="R1527" i="56"/>
  <c r="Q1527" i="56"/>
  <c r="P1527" i="56"/>
  <c r="A1527" i="56"/>
  <c r="S1526" i="56"/>
  <c r="R1526" i="56"/>
  <c r="Q1526" i="56"/>
  <c r="P1526" i="56"/>
  <c r="A1526" i="56"/>
  <c r="S1525" i="56"/>
  <c r="R1525" i="56"/>
  <c r="Q1525" i="56"/>
  <c r="P1525" i="56"/>
  <c r="A1525" i="56"/>
  <c r="S1524" i="56"/>
  <c r="R1524" i="56"/>
  <c r="Q1524" i="56"/>
  <c r="P1524" i="56"/>
  <c r="A1524" i="56"/>
  <c r="S1523" i="56"/>
  <c r="R1523" i="56"/>
  <c r="Q1523" i="56"/>
  <c r="P1523" i="56"/>
  <c r="A1523" i="56"/>
  <c r="S1522" i="56"/>
  <c r="R1522" i="56"/>
  <c r="Q1522" i="56"/>
  <c r="P1522" i="56"/>
  <c r="A1522" i="56"/>
  <c r="S1521" i="56"/>
  <c r="R1521" i="56"/>
  <c r="Q1521" i="56"/>
  <c r="P1521" i="56"/>
  <c r="A1521" i="56"/>
  <c r="S1520" i="56"/>
  <c r="R1520" i="56"/>
  <c r="Q1520" i="56"/>
  <c r="P1520" i="56"/>
  <c r="A1520" i="56"/>
  <c r="S1519" i="56"/>
  <c r="R1519" i="56"/>
  <c r="Q1519" i="56"/>
  <c r="P1519" i="56"/>
  <c r="A1519" i="56"/>
  <c r="S1518" i="56"/>
  <c r="R1518" i="56"/>
  <c r="Q1518" i="56"/>
  <c r="P1518" i="56"/>
  <c r="A1518" i="56"/>
  <c r="S1517" i="56"/>
  <c r="R1517" i="56"/>
  <c r="Q1517" i="56"/>
  <c r="P1517" i="56"/>
  <c r="A1517" i="56"/>
  <c r="S1516" i="56"/>
  <c r="R1516" i="56"/>
  <c r="Q1516" i="56"/>
  <c r="P1516" i="56"/>
  <c r="A1516" i="56"/>
  <c r="S1515" i="56"/>
  <c r="R1515" i="56"/>
  <c r="Q1515" i="56"/>
  <c r="P1515" i="56"/>
  <c r="A1515" i="56"/>
  <c r="S1514" i="56"/>
  <c r="R1514" i="56"/>
  <c r="Q1514" i="56"/>
  <c r="P1514" i="56"/>
  <c r="A1514" i="56"/>
  <c r="S1513" i="56"/>
  <c r="R1513" i="56"/>
  <c r="Q1513" i="56"/>
  <c r="P1513" i="56"/>
  <c r="A1513" i="56"/>
  <c r="S1512" i="56"/>
  <c r="R1512" i="56"/>
  <c r="Q1512" i="56"/>
  <c r="P1512" i="56"/>
  <c r="A1512" i="56"/>
  <c r="S1511" i="56"/>
  <c r="R1511" i="56"/>
  <c r="Q1511" i="56"/>
  <c r="P1511" i="56"/>
  <c r="A1511" i="56"/>
  <c r="S1510" i="56"/>
  <c r="R1510" i="56"/>
  <c r="Q1510" i="56"/>
  <c r="P1510" i="56"/>
  <c r="A1510" i="56"/>
  <c r="S1509" i="56"/>
  <c r="R1509" i="56"/>
  <c r="Q1509" i="56"/>
  <c r="P1509" i="56"/>
  <c r="A1509" i="56"/>
  <c r="S1508" i="56"/>
  <c r="R1508" i="56"/>
  <c r="Q1508" i="56"/>
  <c r="P1508" i="56"/>
  <c r="A1508" i="56"/>
  <c r="S1507" i="56"/>
  <c r="R1507" i="56"/>
  <c r="Q1507" i="56"/>
  <c r="P1507" i="56"/>
  <c r="A1507" i="56"/>
  <c r="S1506" i="56"/>
  <c r="R1506" i="56"/>
  <c r="Q1506" i="56"/>
  <c r="P1506" i="56"/>
  <c r="A1506" i="56"/>
  <c r="S1505" i="56"/>
  <c r="R1505" i="56"/>
  <c r="Q1505" i="56"/>
  <c r="P1505" i="56"/>
  <c r="A1505" i="56"/>
  <c r="S1504" i="56"/>
  <c r="R1504" i="56"/>
  <c r="Q1504" i="56"/>
  <c r="P1504" i="56"/>
  <c r="A1504" i="56"/>
  <c r="S1503" i="56"/>
  <c r="R1503" i="56"/>
  <c r="Q1503" i="56"/>
  <c r="P1503" i="56"/>
  <c r="A1503" i="56"/>
  <c r="S1502" i="56"/>
  <c r="R1502" i="56"/>
  <c r="Q1502" i="56"/>
  <c r="P1502" i="56"/>
  <c r="A1502" i="56"/>
  <c r="S1501" i="56"/>
  <c r="R1501" i="56"/>
  <c r="Q1501" i="56"/>
  <c r="P1501" i="56"/>
  <c r="A1501" i="56"/>
  <c r="S1500" i="56"/>
  <c r="R1500" i="56"/>
  <c r="Q1500" i="56"/>
  <c r="P1500" i="56"/>
  <c r="A1500" i="56"/>
  <c r="S1499" i="56"/>
  <c r="R1499" i="56"/>
  <c r="Q1499" i="56"/>
  <c r="P1499" i="56"/>
  <c r="A1499" i="56"/>
  <c r="S1498" i="56"/>
  <c r="R1498" i="56"/>
  <c r="Q1498" i="56"/>
  <c r="P1498" i="56"/>
  <c r="A1498" i="56"/>
  <c r="S1497" i="56"/>
  <c r="R1497" i="56"/>
  <c r="Q1497" i="56"/>
  <c r="P1497" i="56"/>
  <c r="A1497" i="56"/>
  <c r="S1496" i="56"/>
  <c r="R1496" i="56"/>
  <c r="Q1496" i="56"/>
  <c r="P1496" i="56"/>
  <c r="A1496" i="56"/>
  <c r="S1495" i="56"/>
  <c r="R1495" i="56"/>
  <c r="Q1495" i="56"/>
  <c r="P1495" i="56"/>
  <c r="A1495" i="56"/>
  <c r="S1494" i="56"/>
  <c r="R1494" i="56"/>
  <c r="Q1494" i="56"/>
  <c r="P1494" i="56"/>
  <c r="A1494" i="56"/>
  <c r="S1493" i="56"/>
  <c r="R1493" i="56"/>
  <c r="Q1493" i="56"/>
  <c r="P1493" i="56"/>
  <c r="A1493" i="56"/>
  <c r="S1492" i="56"/>
  <c r="R1492" i="56"/>
  <c r="Q1492" i="56"/>
  <c r="P1492" i="56"/>
  <c r="A1492" i="56"/>
  <c r="S1491" i="56"/>
  <c r="R1491" i="56"/>
  <c r="Q1491" i="56"/>
  <c r="P1491" i="56"/>
  <c r="A1491" i="56"/>
  <c r="S1490" i="56"/>
  <c r="R1490" i="56"/>
  <c r="Q1490" i="56"/>
  <c r="P1490" i="56"/>
  <c r="A1490" i="56"/>
  <c r="S1489" i="56"/>
  <c r="R1489" i="56"/>
  <c r="Q1489" i="56"/>
  <c r="P1489" i="56"/>
  <c r="A1489" i="56"/>
  <c r="S1488" i="56"/>
  <c r="R1488" i="56"/>
  <c r="Q1488" i="56"/>
  <c r="P1488" i="56"/>
  <c r="A1488" i="56"/>
  <c r="S1487" i="56"/>
  <c r="R1487" i="56"/>
  <c r="Q1487" i="56"/>
  <c r="P1487" i="56"/>
  <c r="A1487" i="56"/>
  <c r="S1486" i="56"/>
  <c r="R1486" i="56"/>
  <c r="Q1486" i="56"/>
  <c r="P1486" i="56"/>
  <c r="A1486" i="56"/>
  <c r="S1485" i="56"/>
  <c r="R1485" i="56"/>
  <c r="Q1485" i="56"/>
  <c r="P1485" i="56"/>
  <c r="A1485" i="56"/>
  <c r="S1484" i="56"/>
  <c r="R1484" i="56"/>
  <c r="Q1484" i="56"/>
  <c r="P1484" i="56"/>
  <c r="A1484" i="56"/>
  <c r="S1483" i="56"/>
  <c r="R1483" i="56"/>
  <c r="Q1483" i="56"/>
  <c r="P1483" i="56"/>
  <c r="A1483" i="56"/>
  <c r="S1482" i="56"/>
  <c r="R1482" i="56"/>
  <c r="Q1482" i="56"/>
  <c r="P1482" i="56"/>
  <c r="A1482" i="56"/>
  <c r="S1481" i="56"/>
  <c r="R1481" i="56"/>
  <c r="Q1481" i="56"/>
  <c r="P1481" i="56"/>
  <c r="A1481" i="56"/>
  <c r="S1480" i="56"/>
  <c r="R1480" i="56"/>
  <c r="Q1480" i="56"/>
  <c r="P1480" i="56"/>
  <c r="A1480" i="56"/>
  <c r="S1479" i="56"/>
  <c r="R1479" i="56"/>
  <c r="Q1479" i="56"/>
  <c r="P1479" i="56"/>
  <c r="A1479" i="56"/>
  <c r="S1478" i="56"/>
  <c r="R1478" i="56"/>
  <c r="Q1478" i="56"/>
  <c r="P1478" i="56"/>
  <c r="A1478" i="56"/>
  <c r="S1477" i="56"/>
  <c r="R1477" i="56"/>
  <c r="Q1477" i="56"/>
  <c r="P1477" i="56"/>
  <c r="A1477" i="56"/>
  <c r="S1476" i="56"/>
  <c r="R1476" i="56"/>
  <c r="Q1476" i="56"/>
  <c r="P1476" i="56"/>
  <c r="A1476" i="56"/>
  <c r="S1475" i="56"/>
  <c r="R1475" i="56"/>
  <c r="Q1475" i="56"/>
  <c r="P1475" i="56"/>
  <c r="A1475" i="56"/>
  <c r="S1474" i="56"/>
  <c r="R1474" i="56"/>
  <c r="Q1474" i="56"/>
  <c r="P1474" i="56"/>
  <c r="A1474" i="56"/>
  <c r="S1473" i="56"/>
  <c r="R1473" i="56"/>
  <c r="Q1473" i="56"/>
  <c r="P1473" i="56"/>
  <c r="A1473" i="56"/>
  <c r="S1472" i="56"/>
  <c r="R1472" i="56"/>
  <c r="Q1472" i="56"/>
  <c r="P1472" i="56"/>
  <c r="A1472" i="56"/>
  <c r="S1471" i="56"/>
  <c r="R1471" i="56"/>
  <c r="Q1471" i="56"/>
  <c r="P1471" i="56"/>
  <c r="A1471" i="56"/>
  <c r="S1470" i="56"/>
  <c r="R1470" i="56"/>
  <c r="Q1470" i="56"/>
  <c r="P1470" i="56"/>
  <c r="A1470" i="56"/>
  <c r="S1469" i="56"/>
  <c r="R1469" i="56"/>
  <c r="Q1469" i="56"/>
  <c r="P1469" i="56"/>
  <c r="A1469" i="56"/>
  <c r="S1468" i="56"/>
  <c r="R1468" i="56"/>
  <c r="Q1468" i="56"/>
  <c r="P1468" i="56"/>
  <c r="A1468" i="56"/>
  <c r="S1467" i="56"/>
  <c r="R1467" i="56"/>
  <c r="Q1467" i="56"/>
  <c r="P1467" i="56"/>
  <c r="A1467" i="56"/>
  <c r="S1466" i="56"/>
  <c r="R1466" i="56"/>
  <c r="Q1466" i="56"/>
  <c r="P1466" i="56"/>
  <c r="A1466" i="56"/>
  <c r="S1465" i="56"/>
  <c r="R1465" i="56"/>
  <c r="Q1465" i="56"/>
  <c r="P1465" i="56"/>
  <c r="A1465" i="56"/>
  <c r="S1464" i="56"/>
  <c r="R1464" i="56"/>
  <c r="Q1464" i="56"/>
  <c r="P1464" i="56"/>
  <c r="A1464" i="56"/>
  <c r="S1463" i="56"/>
  <c r="R1463" i="56"/>
  <c r="Q1463" i="56"/>
  <c r="P1463" i="56"/>
  <c r="A1463" i="56"/>
  <c r="S1462" i="56"/>
  <c r="R1462" i="56"/>
  <c r="Q1462" i="56"/>
  <c r="P1462" i="56"/>
  <c r="A1462" i="56"/>
  <c r="S1461" i="56"/>
  <c r="R1461" i="56"/>
  <c r="Q1461" i="56"/>
  <c r="P1461" i="56"/>
  <c r="A1461" i="56"/>
  <c r="S1460" i="56"/>
  <c r="R1460" i="56"/>
  <c r="Q1460" i="56"/>
  <c r="P1460" i="56"/>
  <c r="A1460" i="56"/>
  <c r="S1459" i="56"/>
  <c r="R1459" i="56"/>
  <c r="Q1459" i="56"/>
  <c r="P1459" i="56"/>
  <c r="A1459" i="56"/>
  <c r="S1458" i="56"/>
  <c r="R1458" i="56"/>
  <c r="Q1458" i="56"/>
  <c r="P1458" i="56"/>
  <c r="A1458" i="56"/>
  <c r="S1457" i="56"/>
  <c r="R1457" i="56"/>
  <c r="Q1457" i="56"/>
  <c r="P1457" i="56"/>
  <c r="A1457" i="56"/>
  <c r="S1456" i="56"/>
  <c r="R1456" i="56"/>
  <c r="Q1456" i="56"/>
  <c r="P1456" i="56"/>
  <c r="A1456" i="56"/>
  <c r="S1455" i="56"/>
  <c r="R1455" i="56"/>
  <c r="Q1455" i="56"/>
  <c r="P1455" i="56"/>
  <c r="A1455" i="56"/>
  <c r="S1454" i="56"/>
  <c r="R1454" i="56"/>
  <c r="Q1454" i="56"/>
  <c r="P1454" i="56"/>
  <c r="A1454" i="56"/>
  <c r="S1453" i="56"/>
  <c r="R1453" i="56"/>
  <c r="Q1453" i="56"/>
  <c r="P1453" i="56"/>
  <c r="A1453" i="56"/>
  <c r="S1452" i="56"/>
  <c r="R1452" i="56"/>
  <c r="Q1452" i="56"/>
  <c r="P1452" i="56"/>
  <c r="A1452" i="56"/>
  <c r="S1451" i="56"/>
  <c r="R1451" i="56"/>
  <c r="Q1451" i="56"/>
  <c r="P1451" i="56"/>
  <c r="A1451" i="56"/>
  <c r="S1450" i="56"/>
  <c r="R1450" i="56"/>
  <c r="Q1450" i="56"/>
  <c r="P1450" i="56"/>
  <c r="A1450" i="56"/>
  <c r="S1449" i="56"/>
  <c r="R1449" i="56"/>
  <c r="Q1449" i="56"/>
  <c r="P1449" i="56"/>
  <c r="A1449" i="56"/>
  <c r="S1448" i="56"/>
  <c r="R1448" i="56"/>
  <c r="Q1448" i="56"/>
  <c r="P1448" i="56"/>
  <c r="A1448" i="56"/>
  <c r="S1447" i="56"/>
  <c r="R1447" i="56"/>
  <c r="Q1447" i="56"/>
  <c r="P1447" i="56"/>
  <c r="A1447" i="56"/>
  <c r="S1446" i="56"/>
  <c r="R1446" i="56"/>
  <c r="Q1446" i="56"/>
  <c r="P1446" i="56"/>
  <c r="A1446" i="56"/>
  <c r="S1445" i="56"/>
  <c r="R1445" i="56"/>
  <c r="Q1445" i="56"/>
  <c r="P1445" i="56"/>
  <c r="A1445" i="56"/>
  <c r="S1444" i="56"/>
  <c r="R1444" i="56"/>
  <c r="Q1444" i="56"/>
  <c r="P1444" i="56"/>
  <c r="A1444" i="56"/>
  <c r="S1443" i="56"/>
  <c r="R1443" i="56"/>
  <c r="Q1443" i="56"/>
  <c r="P1443" i="56"/>
  <c r="A1443" i="56"/>
  <c r="S1442" i="56"/>
  <c r="R1442" i="56"/>
  <c r="Q1442" i="56"/>
  <c r="P1442" i="56"/>
  <c r="A1442" i="56"/>
  <c r="S1441" i="56"/>
  <c r="R1441" i="56"/>
  <c r="Q1441" i="56"/>
  <c r="P1441" i="56"/>
  <c r="A1441" i="56"/>
  <c r="S1440" i="56"/>
  <c r="R1440" i="56"/>
  <c r="Q1440" i="56"/>
  <c r="P1440" i="56"/>
  <c r="A1440" i="56"/>
  <c r="S1439" i="56"/>
  <c r="R1439" i="56"/>
  <c r="Q1439" i="56"/>
  <c r="P1439" i="56"/>
  <c r="A1439" i="56"/>
  <c r="S1438" i="56"/>
  <c r="R1438" i="56"/>
  <c r="Q1438" i="56"/>
  <c r="P1438" i="56"/>
  <c r="A1438" i="56"/>
  <c r="S1437" i="56"/>
  <c r="R1437" i="56"/>
  <c r="Q1437" i="56"/>
  <c r="P1437" i="56"/>
  <c r="A1437" i="56"/>
  <c r="S1436" i="56"/>
  <c r="R1436" i="56"/>
  <c r="Q1436" i="56"/>
  <c r="P1436" i="56"/>
  <c r="A1436" i="56"/>
  <c r="S1435" i="56"/>
  <c r="R1435" i="56"/>
  <c r="Q1435" i="56"/>
  <c r="P1435" i="56"/>
  <c r="A1435" i="56"/>
  <c r="S1434" i="56"/>
  <c r="R1434" i="56"/>
  <c r="Q1434" i="56"/>
  <c r="P1434" i="56"/>
  <c r="A1434" i="56"/>
  <c r="S1433" i="56"/>
  <c r="R1433" i="56"/>
  <c r="Q1433" i="56"/>
  <c r="P1433" i="56"/>
  <c r="A1433" i="56"/>
  <c r="S1432" i="56"/>
  <c r="R1432" i="56"/>
  <c r="Q1432" i="56"/>
  <c r="P1432" i="56"/>
  <c r="A1432" i="56"/>
  <c r="S1431" i="56"/>
  <c r="R1431" i="56"/>
  <c r="Q1431" i="56"/>
  <c r="P1431" i="56"/>
  <c r="A1431" i="56"/>
  <c r="S1430" i="56"/>
  <c r="R1430" i="56"/>
  <c r="Q1430" i="56"/>
  <c r="P1430" i="56"/>
  <c r="A1430" i="56"/>
  <c r="S1429" i="56"/>
  <c r="R1429" i="56"/>
  <c r="Q1429" i="56"/>
  <c r="P1429" i="56"/>
  <c r="A1429" i="56"/>
  <c r="S1428" i="56"/>
  <c r="R1428" i="56"/>
  <c r="Q1428" i="56"/>
  <c r="P1428" i="56"/>
  <c r="A1428" i="56"/>
  <c r="S1427" i="56"/>
  <c r="R1427" i="56"/>
  <c r="Q1427" i="56"/>
  <c r="P1427" i="56"/>
  <c r="A1427" i="56"/>
  <c r="S1426" i="56"/>
  <c r="R1426" i="56"/>
  <c r="Q1426" i="56"/>
  <c r="P1426" i="56"/>
  <c r="A1426" i="56"/>
  <c r="S1425" i="56"/>
  <c r="R1425" i="56"/>
  <c r="Q1425" i="56"/>
  <c r="P1425" i="56"/>
  <c r="A1425" i="56"/>
  <c r="S1424" i="56"/>
  <c r="R1424" i="56"/>
  <c r="Q1424" i="56"/>
  <c r="P1424" i="56"/>
  <c r="A1424" i="56"/>
  <c r="S1423" i="56"/>
  <c r="R1423" i="56"/>
  <c r="Q1423" i="56"/>
  <c r="P1423" i="56"/>
  <c r="A1423" i="56"/>
  <c r="S1422" i="56"/>
  <c r="R1422" i="56"/>
  <c r="Q1422" i="56"/>
  <c r="P1422" i="56"/>
  <c r="A1422" i="56"/>
  <c r="S1421" i="56"/>
  <c r="R1421" i="56"/>
  <c r="Q1421" i="56"/>
  <c r="P1421" i="56"/>
  <c r="A1421" i="56"/>
  <c r="S1420" i="56"/>
  <c r="R1420" i="56"/>
  <c r="Q1420" i="56"/>
  <c r="P1420" i="56"/>
  <c r="A1420" i="56"/>
  <c r="S1419" i="56"/>
  <c r="R1419" i="56"/>
  <c r="Q1419" i="56"/>
  <c r="P1419" i="56"/>
  <c r="A1419" i="56"/>
  <c r="S1418" i="56"/>
  <c r="R1418" i="56"/>
  <c r="Q1418" i="56"/>
  <c r="P1418" i="56"/>
  <c r="A1418" i="56"/>
  <c r="S1417" i="56"/>
  <c r="R1417" i="56"/>
  <c r="Q1417" i="56"/>
  <c r="P1417" i="56"/>
  <c r="A1417" i="56"/>
  <c r="S1416" i="56"/>
  <c r="R1416" i="56"/>
  <c r="Q1416" i="56"/>
  <c r="P1416" i="56"/>
  <c r="A1416" i="56"/>
  <c r="S1415" i="56"/>
  <c r="R1415" i="56"/>
  <c r="Q1415" i="56"/>
  <c r="P1415" i="56"/>
  <c r="A1415" i="56"/>
  <c r="S1414" i="56"/>
  <c r="R1414" i="56"/>
  <c r="Q1414" i="56"/>
  <c r="P1414" i="56"/>
  <c r="A1414" i="56"/>
  <c r="S1413" i="56"/>
  <c r="R1413" i="56"/>
  <c r="Q1413" i="56"/>
  <c r="P1413" i="56"/>
  <c r="A1413" i="56"/>
  <c r="S1412" i="56"/>
  <c r="R1412" i="56"/>
  <c r="Q1412" i="56"/>
  <c r="P1412" i="56"/>
  <c r="A1412" i="56"/>
  <c r="S1411" i="56"/>
  <c r="R1411" i="56"/>
  <c r="Q1411" i="56"/>
  <c r="P1411" i="56"/>
  <c r="A1411" i="56"/>
  <c r="S1410" i="56"/>
  <c r="R1410" i="56"/>
  <c r="Q1410" i="56"/>
  <c r="P1410" i="56"/>
  <c r="A1410" i="56"/>
  <c r="S1409" i="56"/>
  <c r="R1409" i="56"/>
  <c r="Q1409" i="56"/>
  <c r="P1409" i="56"/>
  <c r="A1409" i="56"/>
  <c r="S1408" i="56"/>
  <c r="R1408" i="56"/>
  <c r="Q1408" i="56"/>
  <c r="P1408" i="56"/>
  <c r="A1408" i="56"/>
  <c r="S1407" i="56"/>
  <c r="R1407" i="56"/>
  <c r="Q1407" i="56"/>
  <c r="P1407" i="56"/>
  <c r="A1407" i="56"/>
  <c r="S1406" i="56"/>
  <c r="R1406" i="56"/>
  <c r="Q1406" i="56"/>
  <c r="P1406" i="56"/>
  <c r="A1406" i="56"/>
  <c r="S1405" i="56"/>
  <c r="R1405" i="56"/>
  <c r="Q1405" i="56"/>
  <c r="P1405" i="56"/>
  <c r="A1405" i="56"/>
  <c r="S1404" i="56"/>
  <c r="R1404" i="56"/>
  <c r="Q1404" i="56"/>
  <c r="P1404" i="56"/>
  <c r="A1404" i="56"/>
  <c r="S1403" i="56"/>
  <c r="R1403" i="56"/>
  <c r="Q1403" i="56"/>
  <c r="P1403" i="56"/>
  <c r="A1403" i="56"/>
  <c r="S1402" i="56"/>
  <c r="R1402" i="56"/>
  <c r="Q1402" i="56"/>
  <c r="P1402" i="56"/>
  <c r="A1402" i="56"/>
  <c r="S1401" i="56"/>
  <c r="R1401" i="56"/>
  <c r="Q1401" i="56"/>
  <c r="P1401" i="56"/>
  <c r="A1401" i="56"/>
  <c r="S1400" i="56"/>
  <c r="R1400" i="56"/>
  <c r="Q1400" i="56"/>
  <c r="P1400" i="56"/>
  <c r="A1400" i="56"/>
  <c r="S1399" i="56"/>
  <c r="R1399" i="56"/>
  <c r="Q1399" i="56"/>
  <c r="P1399" i="56"/>
  <c r="A1399" i="56"/>
  <c r="S1398" i="56"/>
  <c r="R1398" i="56"/>
  <c r="Q1398" i="56"/>
  <c r="P1398" i="56"/>
  <c r="A1398" i="56"/>
  <c r="S1397" i="56"/>
  <c r="R1397" i="56"/>
  <c r="Q1397" i="56"/>
  <c r="P1397" i="56"/>
  <c r="A1397" i="56"/>
  <c r="S1396" i="56"/>
  <c r="R1396" i="56"/>
  <c r="Q1396" i="56"/>
  <c r="P1396" i="56"/>
  <c r="A1396" i="56"/>
  <c r="S1395" i="56"/>
  <c r="R1395" i="56"/>
  <c r="Q1395" i="56"/>
  <c r="P1395" i="56"/>
  <c r="A1395" i="56"/>
  <c r="S1394" i="56"/>
  <c r="R1394" i="56"/>
  <c r="Q1394" i="56"/>
  <c r="P1394" i="56"/>
  <c r="A1394" i="56"/>
  <c r="S1393" i="56"/>
  <c r="R1393" i="56"/>
  <c r="Q1393" i="56"/>
  <c r="P1393" i="56"/>
  <c r="A1393" i="56"/>
  <c r="S1392" i="56"/>
  <c r="R1392" i="56"/>
  <c r="Q1392" i="56"/>
  <c r="P1392" i="56"/>
  <c r="A1392" i="56"/>
  <c r="S1391" i="56"/>
  <c r="R1391" i="56"/>
  <c r="Q1391" i="56"/>
  <c r="P1391" i="56"/>
  <c r="A1391" i="56"/>
  <c r="S1390" i="56"/>
  <c r="R1390" i="56"/>
  <c r="Q1390" i="56"/>
  <c r="P1390" i="56"/>
  <c r="A1390" i="56"/>
  <c r="S1389" i="56"/>
  <c r="R1389" i="56"/>
  <c r="Q1389" i="56"/>
  <c r="P1389" i="56"/>
  <c r="A1389" i="56"/>
  <c r="S1388" i="56"/>
  <c r="R1388" i="56"/>
  <c r="Q1388" i="56"/>
  <c r="P1388" i="56"/>
  <c r="A1388" i="56"/>
  <c r="S1387" i="56"/>
  <c r="R1387" i="56"/>
  <c r="Q1387" i="56"/>
  <c r="P1387" i="56"/>
  <c r="A1387" i="56"/>
  <c r="S1386" i="56"/>
  <c r="R1386" i="56"/>
  <c r="Q1386" i="56"/>
  <c r="P1386" i="56"/>
  <c r="A1386" i="56"/>
  <c r="S1385" i="56"/>
  <c r="R1385" i="56"/>
  <c r="Q1385" i="56"/>
  <c r="P1385" i="56"/>
  <c r="A1385" i="56"/>
  <c r="S1384" i="56"/>
  <c r="R1384" i="56"/>
  <c r="Q1384" i="56"/>
  <c r="P1384" i="56"/>
  <c r="A1384" i="56"/>
  <c r="S1383" i="56"/>
  <c r="R1383" i="56"/>
  <c r="Q1383" i="56"/>
  <c r="P1383" i="56"/>
  <c r="A1383" i="56"/>
  <c r="S1382" i="56"/>
  <c r="R1382" i="56"/>
  <c r="Q1382" i="56"/>
  <c r="P1382" i="56"/>
  <c r="A1382" i="56"/>
  <c r="S1381" i="56"/>
  <c r="R1381" i="56"/>
  <c r="Q1381" i="56"/>
  <c r="P1381" i="56"/>
  <c r="A1381" i="56"/>
  <c r="S1380" i="56"/>
  <c r="R1380" i="56"/>
  <c r="Q1380" i="56"/>
  <c r="P1380" i="56"/>
  <c r="A1380" i="56"/>
  <c r="S1379" i="56"/>
  <c r="R1379" i="56"/>
  <c r="Q1379" i="56"/>
  <c r="P1379" i="56"/>
  <c r="A1379" i="56"/>
  <c r="S1378" i="56"/>
  <c r="R1378" i="56"/>
  <c r="Q1378" i="56"/>
  <c r="P1378" i="56"/>
  <c r="A1378" i="56"/>
  <c r="S1377" i="56"/>
  <c r="R1377" i="56"/>
  <c r="Q1377" i="56"/>
  <c r="P1377" i="56"/>
  <c r="A1377" i="56"/>
  <c r="S1376" i="56"/>
  <c r="R1376" i="56"/>
  <c r="Q1376" i="56"/>
  <c r="P1376" i="56"/>
  <c r="A1376" i="56"/>
  <c r="S1375" i="56"/>
  <c r="R1375" i="56"/>
  <c r="Q1375" i="56"/>
  <c r="P1375" i="56"/>
  <c r="A1375" i="56"/>
  <c r="S1374" i="56"/>
  <c r="R1374" i="56"/>
  <c r="Q1374" i="56"/>
  <c r="P1374" i="56"/>
  <c r="A1374" i="56"/>
  <c r="S1373" i="56"/>
  <c r="R1373" i="56"/>
  <c r="Q1373" i="56"/>
  <c r="P1373" i="56"/>
  <c r="A1373" i="56"/>
  <c r="S1372" i="56"/>
  <c r="R1372" i="56"/>
  <c r="Q1372" i="56"/>
  <c r="P1372" i="56"/>
  <c r="A1372" i="56"/>
  <c r="S1371" i="56"/>
  <c r="R1371" i="56"/>
  <c r="Q1371" i="56"/>
  <c r="P1371" i="56"/>
  <c r="A1371" i="56"/>
  <c r="S1370" i="56"/>
  <c r="R1370" i="56"/>
  <c r="Q1370" i="56"/>
  <c r="P1370" i="56"/>
  <c r="A1370" i="56"/>
  <c r="S1369" i="56"/>
  <c r="R1369" i="56"/>
  <c r="Q1369" i="56"/>
  <c r="P1369" i="56"/>
  <c r="A1369" i="56"/>
  <c r="S1368" i="56"/>
  <c r="R1368" i="56"/>
  <c r="Q1368" i="56"/>
  <c r="P1368" i="56"/>
  <c r="A1368" i="56"/>
  <c r="S1367" i="56"/>
  <c r="R1367" i="56"/>
  <c r="Q1367" i="56"/>
  <c r="P1367" i="56"/>
  <c r="A1367" i="56"/>
  <c r="S1366" i="56"/>
  <c r="R1366" i="56"/>
  <c r="Q1366" i="56"/>
  <c r="P1366" i="56"/>
  <c r="A1366" i="56"/>
  <c r="S1365" i="56"/>
  <c r="R1365" i="56"/>
  <c r="Q1365" i="56"/>
  <c r="P1365" i="56"/>
  <c r="A1365" i="56"/>
  <c r="S1364" i="56"/>
  <c r="R1364" i="56"/>
  <c r="Q1364" i="56"/>
  <c r="P1364" i="56"/>
  <c r="A1364" i="56"/>
  <c r="S1363" i="56"/>
  <c r="R1363" i="56"/>
  <c r="Q1363" i="56"/>
  <c r="P1363" i="56"/>
  <c r="A1363" i="56"/>
  <c r="S1362" i="56"/>
  <c r="R1362" i="56"/>
  <c r="Q1362" i="56"/>
  <c r="P1362" i="56"/>
  <c r="A1362" i="56"/>
  <c r="S1361" i="56"/>
  <c r="R1361" i="56"/>
  <c r="Q1361" i="56"/>
  <c r="P1361" i="56"/>
  <c r="A1361" i="56"/>
  <c r="S1360" i="56"/>
  <c r="R1360" i="56"/>
  <c r="Q1360" i="56"/>
  <c r="P1360" i="56"/>
  <c r="A1360" i="56"/>
  <c r="S1359" i="56"/>
  <c r="R1359" i="56"/>
  <c r="Q1359" i="56"/>
  <c r="P1359" i="56"/>
  <c r="A1359" i="56"/>
  <c r="S1358" i="56"/>
  <c r="R1358" i="56"/>
  <c r="Q1358" i="56"/>
  <c r="P1358" i="56"/>
  <c r="A1358" i="56"/>
  <c r="S1357" i="56"/>
  <c r="R1357" i="56"/>
  <c r="Q1357" i="56"/>
  <c r="P1357" i="56"/>
  <c r="A1357" i="56"/>
  <c r="S1356" i="56"/>
  <c r="R1356" i="56"/>
  <c r="Q1356" i="56"/>
  <c r="P1356" i="56"/>
  <c r="A1356" i="56"/>
  <c r="S1355" i="56"/>
  <c r="R1355" i="56"/>
  <c r="Q1355" i="56"/>
  <c r="P1355" i="56"/>
  <c r="A1355" i="56"/>
  <c r="S1354" i="56"/>
  <c r="R1354" i="56"/>
  <c r="Q1354" i="56"/>
  <c r="P1354" i="56"/>
  <c r="A1354" i="56"/>
  <c r="S1353" i="56"/>
  <c r="R1353" i="56"/>
  <c r="Q1353" i="56"/>
  <c r="P1353" i="56"/>
  <c r="A1353" i="56"/>
  <c r="S1352" i="56"/>
  <c r="R1352" i="56"/>
  <c r="Q1352" i="56"/>
  <c r="P1352" i="56"/>
  <c r="A1352" i="56"/>
  <c r="S1351" i="56"/>
  <c r="R1351" i="56"/>
  <c r="Q1351" i="56"/>
  <c r="P1351" i="56"/>
  <c r="A1351" i="56"/>
  <c r="S1350" i="56"/>
  <c r="R1350" i="56"/>
  <c r="Q1350" i="56"/>
  <c r="P1350" i="56"/>
  <c r="A1350" i="56"/>
  <c r="S1349" i="56"/>
  <c r="R1349" i="56"/>
  <c r="Q1349" i="56"/>
  <c r="P1349" i="56"/>
  <c r="A1349" i="56"/>
  <c r="S1348" i="56"/>
  <c r="R1348" i="56"/>
  <c r="Q1348" i="56"/>
  <c r="P1348" i="56"/>
  <c r="A1348" i="56"/>
  <c r="S1347" i="56"/>
  <c r="R1347" i="56"/>
  <c r="Q1347" i="56"/>
  <c r="P1347" i="56"/>
  <c r="A1347" i="56"/>
  <c r="S1346" i="56"/>
  <c r="R1346" i="56"/>
  <c r="Q1346" i="56"/>
  <c r="P1346" i="56"/>
  <c r="A1346" i="56"/>
  <c r="S1345" i="56"/>
  <c r="R1345" i="56"/>
  <c r="Q1345" i="56"/>
  <c r="P1345" i="56"/>
  <c r="A1345" i="56"/>
  <c r="S1344" i="56"/>
  <c r="R1344" i="56"/>
  <c r="Q1344" i="56"/>
  <c r="P1344" i="56"/>
  <c r="A1344" i="56"/>
  <c r="S1343" i="56"/>
  <c r="R1343" i="56"/>
  <c r="Q1343" i="56"/>
  <c r="P1343" i="56"/>
  <c r="A1343" i="56"/>
  <c r="S1342" i="56"/>
  <c r="R1342" i="56"/>
  <c r="Q1342" i="56"/>
  <c r="P1342" i="56"/>
  <c r="A1342" i="56"/>
  <c r="S1341" i="56"/>
  <c r="R1341" i="56"/>
  <c r="Q1341" i="56"/>
  <c r="P1341" i="56"/>
  <c r="A1341" i="56"/>
  <c r="S1340" i="56"/>
  <c r="R1340" i="56"/>
  <c r="Q1340" i="56"/>
  <c r="P1340" i="56"/>
  <c r="A1340" i="56"/>
  <c r="S1339" i="56"/>
  <c r="R1339" i="56"/>
  <c r="Q1339" i="56"/>
  <c r="P1339" i="56"/>
  <c r="A1339" i="56"/>
  <c r="S1338" i="56"/>
  <c r="R1338" i="56"/>
  <c r="Q1338" i="56"/>
  <c r="P1338" i="56"/>
  <c r="A1338" i="56"/>
  <c r="S1337" i="56"/>
  <c r="R1337" i="56"/>
  <c r="Q1337" i="56"/>
  <c r="P1337" i="56"/>
  <c r="A1337" i="56"/>
  <c r="S1336" i="56"/>
  <c r="R1336" i="56"/>
  <c r="Q1336" i="56"/>
  <c r="P1336" i="56"/>
  <c r="A1336" i="56"/>
  <c r="S1335" i="56"/>
  <c r="R1335" i="56"/>
  <c r="Q1335" i="56"/>
  <c r="P1335" i="56"/>
  <c r="A1335" i="56"/>
  <c r="S1334" i="56"/>
  <c r="R1334" i="56"/>
  <c r="Q1334" i="56"/>
  <c r="P1334" i="56"/>
  <c r="A1334" i="56"/>
  <c r="S1333" i="56"/>
  <c r="R1333" i="56"/>
  <c r="Q1333" i="56"/>
  <c r="P1333" i="56"/>
  <c r="A1333" i="56"/>
  <c r="S1332" i="56"/>
  <c r="R1332" i="56"/>
  <c r="Q1332" i="56"/>
  <c r="P1332" i="56"/>
  <c r="A1332" i="56"/>
  <c r="S1331" i="56"/>
  <c r="R1331" i="56"/>
  <c r="Q1331" i="56"/>
  <c r="P1331" i="56"/>
  <c r="A1331" i="56"/>
  <c r="S1330" i="56"/>
  <c r="R1330" i="56"/>
  <c r="Q1330" i="56"/>
  <c r="P1330" i="56"/>
  <c r="A1330" i="56"/>
  <c r="S1329" i="56"/>
  <c r="R1329" i="56"/>
  <c r="Q1329" i="56"/>
  <c r="P1329" i="56"/>
  <c r="A1329" i="56"/>
  <c r="S1328" i="56"/>
  <c r="R1328" i="56"/>
  <c r="Q1328" i="56"/>
  <c r="P1328" i="56"/>
  <c r="A1328" i="56"/>
  <c r="S1327" i="56"/>
  <c r="R1327" i="56"/>
  <c r="Q1327" i="56"/>
  <c r="P1327" i="56"/>
  <c r="A1327" i="56"/>
  <c r="S1326" i="56"/>
  <c r="R1326" i="56"/>
  <c r="Q1326" i="56"/>
  <c r="P1326" i="56"/>
  <c r="A1326" i="56"/>
  <c r="S1325" i="56"/>
  <c r="R1325" i="56"/>
  <c r="Q1325" i="56"/>
  <c r="P1325" i="56"/>
  <c r="A1325" i="56"/>
  <c r="S1324" i="56"/>
  <c r="R1324" i="56"/>
  <c r="Q1324" i="56"/>
  <c r="P1324" i="56"/>
  <c r="A1324" i="56"/>
  <c r="S1323" i="56"/>
  <c r="R1323" i="56"/>
  <c r="Q1323" i="56"/>
  <c r="P1323" i="56"/>
  <c r="A1323" i="56"/>
  <c r="S1322" i="56"/>
  <c r="R1322" i="56"/>
  <c r="Q1322" i="56"/>
  <c r="P1322" i="56"/>
  <c r="A1322" i="56"/>
  <c r="S1321" i="56"/>
  <c r="R1321" i="56"/>
  <c r="Q1321" i="56"/>
  <c r="P1321" i="56"/>
  <c r="A1321" i="56"/>
  <c r="S1320" i="56"/>
  <c r="R1320" i="56"/>
  <c r="Q1320" i="56"/>
  <c r="P1320" i="56"/>
  <c r="A1320" i="56"/>
  <c r="S1319" i="56"/>
  <c r="R1319" i="56"/>
  <c r="Q1319" i="56"/>
  <c r="P1319" i="56"/>
  <c r="A1319" i="56"/>
  <c r="S1318" i="56"/>
  <c r="R1318" i="56"/>
  <c r="Q1318" i="56"/>
  <c r="P1318" i="56"/>
  <c r="A1318" i="56"/>
  <c r="S1317" i="56"/>
  <c r="R1317" i="56"/>
  <c r="Q1317" i="56"/>
  <c r="P1317" i="56"/>
  <c r="A1317" i="56"/>
  <c r="S1316" i="56"/>
  <c r="R1316" i="56"/>
  <c r="Q1316" i="56"/>
  <c r="P1316" i="56"/>
  <c r="A1316" i="56"/>
  <c r="S1315" i="56"/>
  <c r="R1315" i="56"/>
  <c r="Q1315" i="56"/>
  <c r="P1315" i="56"/>
  <c r="A1315" i="56"/>
  <c r="S1314" i="56"/>
  <c r="R1314" i="56"/>
  <c r="Q1314" i="56"/>
  <c r="P1314" i="56"/>
  <c r="A1314" i="56"/>
  <c r="S1313" i="56"/>
  <c r="R1313" i="56"/>
  <c r="Q1313" i="56"/>
  <c r="P1313" i="56"/>
  <c r="A1313" i="56"/>
  <c r="S1312" i="56"/>
  <c r="R1312" i="56"/>
  <c r="Q1312" i="56"/>
  <c r="P1312" i="56"/>
  <c r="A1312" i="56"/>
  <c r="S1311" i="56"/>
  <c r="R1311" i="56"/>
  <c r="Q1311" i="56"/>
  <c r="P1311" i="56"/>
  <c r="A1311" i="56"/>
  <c r="S1310" i="56"/>
  <c r="R1310" i="56"/>
  <c r="Q1310" i="56"/>
  <c r="P1310" i="56"/>
  <c r="A1310" i="56"/>
  <c r="S1309" i="56"/>
  <c r="R1309" i="56"/>
  <c r="Q1309" i="56"/>
  <c r="P1309" i="56"/>
  <c r="A1309" i="56"/>
  <c r="S1308" i="56"/>
  <c r="R1308" i="56"/>
  <c r="Q1308" i="56"/>
  <c r="P1308" i="56"/>
  <c r="A1308" i="56"/>
  <c r="S1307" i="56"/>
  <c r="R1307" i="56"/>
  <c r="Q1307" i="56"/>
  <c r="P1307" i="56"/>
  <c r="A1307" i="56"/>
  <c r="S1306" i="56"/>
  <c r="R1306" i="56"/>
  <c r="Q1306" i="56"/>
  <c r="P1306" i="56"/>
  <c r="A1306" i="56"/>
  <c r="S1305" i="56"/>
  <c r="R1305" i="56"/>
  <c r="Q1305" i="56"/>
  <c r="P1305" i="56"/>
  <c r="A1305" i="56"/>
  <c r="S1304" i="56"/>
  <c r="R1304" i="56"/>
  <c r="Q1304" i="56"/>
  <c r="P1304" i="56"/>
  <c r="A1304" i="56"/>
  <c r="S1303" i="56"/>
  <c r="R1303" i="56"/>
  <c r="Q1303" i="56"/>
  <c r="P1303" i="56"/>
  <c r="A1303" i="56"/>
  <c r="S1302" i="56"/>
  <c r="R1302" i="56"/>
  <c r="Q1302" i="56"/>
  <c r="P1302" i="56"/>
  <c r="A1302" i="56"/>
  <c r="S1301" i="56"/>
  <c r="R1301" i="56"/>
  <c r="Q1301" i="56"/>
  <c r="P1301" i="56"/>
  <c r="A1301" i="56"/>
  <c r="S1300" i="56"/>
  <c r="R1300" i="56"/>
  <c r="Q1300" i="56"/>
  <c r="P1300" i="56"/>
  <c r="A1300" i="56"/>
  <c r="S1299" i="56"/>
  <c r="R1299" i="56"/>
  <c r="Q1299" i="56"/>
  <c r="P1299" i="56"/>
  <c r="A1299" i="56"/>
  <c r="S1298" i="56"/>
  <c r="R1298" i="56"/>
  <c r="Q1298" i="56"/>
  <c r="P1298" i="56"/>
  <c r="A1298" i="56"/>
  <c r="S1297" i="56"/>
  <c r="R1297" i="56"/>
  <c r="Q1297" i="56"/>
  <c r="P1297" i="56"/>
  <c r="A1297" i="56"/>
  <c r="S1296" i="56"/>
  <c r="R1296" i="56"/>
  <c r="Q1296" i="56"/>
  <c r="P1296" i="56"/>
  <c r="A1296" i="56"/>
  <c r="S1295" i="56"/>
  <c r="R1295" i="56"/>
  <c r="Q1295" i="56"/>
  <c r="P1295" i="56"/>
  <c r="A1295" i="56"/>
  <c r="S1294" i="56"/>
  <c r="R1294" i="56"/>
  <c r="Q1294" i="56"/>
  <c r="P1294" i="56"/>
  <c r="A1294" i="56"/>
  <c r="S1293" i="56"/>
  <c r="R1293" i="56"/>
  <c r="Q1293" i="56"/>
  <c r="P1293" i="56"/>
  <c r="A1293" i="56"/>
  <c r="S1292" i="56"/>
  <c r="R1292" i="56"/>
  <c r="Q1292" i="56"/>
  <c r="P1292" i="56"/>
  <c r="A1292" i="56"/>
  <c r="S1291" i="56"/>
  <c r="R1291" i="56"/>
  <c r="Q1291" i="56"/>
  <c r="P1291" i="56"/>
  <c r="A1291" i="56"/>
  <c r="S1290" i="56"/>
  <c r="R1290" i="56"/>
  <c r="Q1290" i="56"/>
  <c r="P1290" i="56"/>
  <c r="A1290" i="56"/>
  <c r="S1289" i="56"/>
  <c r="R1289" i="56"/>
  <c r="Q1289" i="56"/>
  <c r="P1289" i="56"/>
  <c r="A1289" i="56"/>
  <c r="S1288" i="56"/>
  <c r="R1288" i="56"/>
  <c r="Q1288" i="56"/>
  <c r="P1288" i="56"/>
  <c r="A1288" i="56"/>
  <c r="S1287" i="56"/>
  <c r="R1287" i="56"/>
  <c r="Q1287" i="56"/>
  <c r="P1287" i="56"/>
  <c r="A1287" i="56"/>
  <c r="S1286" i="56"/>
  <c r="R1286" i="56"/>
  <c r="Q1286" i="56"/>
  <c r="P1286" i="56"/>
  <c r="A1286" i="56"/>
  <c r="S1285" i="56"/>
  <c r="R1285" i="56"/>
  <c r="Q1285" i="56"/>
  <c r="P1285" i="56"/>
  <c r="A1285" i="56"/>
  <c r="S1284" i="56"/>
  <c r="R1284" i="56"/>
  <c r="Q1284" i="56"/>
  <c r="P1284" i="56"/>
  <c r="A1284" i="56"/>
  <c r="S1283" i="56"/>
  <c r="R1283" i="56"/>
  <c r="Q1283" i="56"/>
  <c r="P1283" i="56"/>
  <c r="A1283" i="56"/>
  <c r="S1282" i="56"/>
  <c r="R1282" i="56"/>
  <c r="Q1282" i="56"/>
  <c r="P1282" i="56"/>
  <c r="A1282" i="56"/>
  <c r="S1281" i="56"/>
  <c r="R1281" i="56"/>
  <c r="Q1281" i="56"/>
  <c r="P1281" i="56"/>
  <c r="A1281" i="56"/>
  <c r="S1280" i="56"/>
  <c r="R1280" i="56"/>
  <c r="Q1280" i="56"/>
  <c r="P1280" i="56"/>
  <c r="A1280" i="56"/>
  <c r="S1279" i="56"/>
  <c r="R1279" i="56"/>
  <c r="Q1279" i="56"/>
  <c r="P1279" i="56"/>
  <c r="A1279" i="56"/>
  <c r="S1278" i="56"/>
  <c r="R1278" i="56"/>
  <c r="Q1278" i="56"/>
  <c r="P1278" i="56"/>
  <c r="A1278" i="56"/>
  <c r="S1277" i="56"/>
  <c r="R1277" i="56"/>
  <c r="Q1277" i="56"/>
  <c r="P1277" i="56"/>
  <c r="A1277" i="56"/>
  <c r="S1276" i="56"/>
  <c r="R1276" i="56"/>
  <c r="Q1276" i="56"/>
  <c r="P1276" i="56"/>
  <c r="A1276" i="56"/>
  <c r="S1275" i="56"/>
  <c r="R1275" i="56"/>
  <c r="Q1275" i="56"/>
  <c r="P1275" i="56"/>
  <c r="A1275" i="56"/>
  <c r="S1274" i="56"/>
  <c r="R1274" i="56"/>
  <c r="Q1274" i="56"/>
  <c r="P1274" i="56"/>
  <c r="A1274" i="56"/>
  <c r="S1273" i="56"/>
  <c r="R1273" i="56"/>
  <c r="Q1273" i="56"/>
  <c r="P1273" i="56"/>
  <c r="A1273" i="56"/>
  <c r="S1272" i="56"/>
  <c r="R1272" i="56"/>
  <c r="Q1272" i="56"/>
  <c r="P1272" i="56"/>
  <c r="A1272" i="56"/>
  <c r="S1271" i="56"/>
  <c r="R1271" i="56"/>
  <c r="Q1271" i="56"/>
  <c r="P1271" i="56"/>
  <c r="A1271" i="56"/>
  <c r="S1270" i="56"/>
  <c r="R1270" i="56"/>
  <c r="Q1270" i="56"/>
  <c r="P1270" i="56"/>
  <c r="A1270" i="56"/>
  <c r="S1269" i="56"/>
  <c r="R1269" i="56"/>
  <c r="Q1269" i="56"/>
  <c r="P1269" i="56"/>
  <c r="A1269" i="56"/>
  <c r="S1268" i="56"/>
  <c r="R1268" i="56"/>
  <c r="Q1268" i="56"/>
  <c r="P1268" i="56"/>
  <c r="A1268" i="56"/>
  <c r="S1267" i="56"/>
  <c r="R1267" i="56"/>
  <c r="Q1267" i="56"/>
  <c r="P1267" i="56"/>
  <c r="A1267" i="56"/>
  <c r="S1266" i="56"/>
  <c r="R1266" i="56"/>
  <c r="Q1266" i="56"/>
  <c r="P1266" i="56"/>
  <c r="A1266" i="56"/>
  <c r="S1265" i="56"/>
  <c r="R1265" i="56"/>
  <c r="Q1265" i="56"/>
  <c r="P1265" i="56"/>
  <c r="A1265" i="56"/>
  <c r="S1264" i="56"/>
  <c r="R1264" i="56"/>
  <c r="Q1264" i="56"/>
  <c r="P1264" i="56"/>
  <c r="A1264" i="56"/>
  <c r="S1263" i="56"/>
  <c r="R1263" i="56"/>
  <c r="Q1263" i="56"/>
  <c r="P1263" i="56"/>
  <c r="A1263" i="56"/>
  <c r="S1262" i="56"/>
  <c r="R1262" i="56"/>
  <c r="Q1262" i="56"/>
  <c r="P1262" i="56"/>
  <c r="A1262" i="56"/>
  <c r="S1261" i="56"/>
  <c r="R1261" i="56"/>
  <c r="Q1261" i="56"/>
  <c r="P1261" i="56"/>
  <c r="A1261" i="56"/>
  <c r="S1260" i="56"/>
  <c r="R1260" i="56"/>
  <c r="Q1260" i="56"/>
  <c r="P1260" i="56"/>
  <c r="A1260" i="56"/>
  <c r="S1259" i="56"/>
  <c r="R1259" i="56"/>
  <c r="Q1259" i="56"/>
  <c r="P1259" i="56"/>
  <c r="A1259" i="56"/>
  <c r="S1258" i="56"/>
  <c r="R1258" i="56"/>
  <c r="Q1258" i="56"/>
  <c r="P1258" i="56"/>
  <c r="A1258" i="56"/>
  <c r="S1257" i="56"/>
  <c r="R1257" i="56"/>
  <c r="Q1257" i="56"/>
  <c r="P1257" i="56"/>
  <c r="A1257" i="56"/>
  <c r="S1256" i="56"/>
  <c r="R1256" i="56"/>
  <c r="Q1256" i="56"/>
  <c r="P1256" i="56"/>
  <c r="A1256" i="56"/>
  <c r="S1255" i="56"/>
  <c r="R1255" i="56"/>
  <c r="Q1255" i="56"/>
  <c r="P1255" i="56"/>
  <c r="A1255" i="56"/>
  <c r="S1254" i="56"/>
  <c r="R1254" i="56"/>
  <c r="Q1254" i="56"/>
  <c r="P1254" i="56"/>
  <c r="A1254" i="56"/>
  <c r="S1253" i="56"/>
  <c r="R1253" i="56"/>
  <c r="Q1253" i="56"/>
  <c r="P1253" i="56"/>
  <c r="A1253" i="56"/>
  <c r="S1252" i="56"/>
  <c r="R1252" i="56"/>
  <c r="Q1252" i="56"/>
  <c r="P1252" i="56"/>
  <c r="A1252" i="56"/>
  <c r="S1251" i="56"/>
  <c r="R1251" i="56"/>
  <c r="Q1251" i="56"/>
  <c r="P1251" i="56"/>
  <c r="A1251" i="56"/>
  <c r="S1250" i="56"/>
  <c r="R1250" i="56"/>
  <c r="Q1250" i="56"/>
  <c r="P1250" i="56"/>
  <c r="A1250" i="56"/>
  <c r="S1249" i="56"/>
  <c r="R1249" i="56"/>
  <c r="Q1249" i="56"/>
  <c r="P1249" i="56"/>
  <c r="A1249" i="56"/>
  <c r="S1248" i="56"/>
  <c r="R1248" i="56"/>
  <c r="Q1248" i="56"/>
  <c r="P1248" i="56"/>
  <c r="A1248" i="56"/>
  <c r="S1247" i="56"/>
  <c r="R1247" i="56"/>
  <c r="Q1247" i="56"/>
  <c r="P1247" i="56"/>
  <c r="A1247" i="56"/>
  <c r="S1246" i="56"/>
  <c r="R1246" i="56"/>
  <c r="Q1246" i="56"/>
  <c r="P1246" i="56"/>
  <c r="A1246" i="56"/>
  <c r="S1245" i="56"/>
  <c r="R1245" i="56"/>
  <c r="Q1245" i="56"/>
  <c r="P1245" i="56"/>
  <c r="A1245" i="56"/>
  <c r="S1244" i="56"/>
  <c r="R1244" i="56"/>
  <c r="Q1244" i="56"/>
  <c r="P1244" i="56"/>
  <c r="A1244" i="56"/>
  <c r="S1243" i="56"/>
  <c r="R1243" i="56"/>
  <c r="Q1243" i="56"/>
  <c r="P1243" i="56"/>
  <c r="A1243" i="56"/>
  <c r="S1242" i="56"/>
  <c r="R1242" i="56"/>
  <c r="Q1242" i="56"/>
  <c r="P1242" i="56"/>
  <c r="A1242" i="56"/>
  <c r="S1241" i="56"/>
  <c r="R1241" i="56"/>
  <c r="Q1241" i="56"/>
  <c r="P1241" i="56"/>
  <c r="A1241" i="56"/>
  <c r="S1240" i="56"/>
  <c r="R1240" i="56"/>
  <c r="Q1240" i="56"/>
  <c r="P1240" i="56"/>
  <c r="A1240" i="56"/>
  <c r="S1239" i="56"/>
  <c r="R1239" i="56"/>
  <c r="Q1239" i="56"/>
  <c r="P1239" i="56"/>
  <c r="A1239" i="56"/>
  <c r="S1238" i="56"/>
  <c r="R1238" i="56"/>
  <c r="Q1238" i="56"/>
  <c r="P1238" i="56"/>
  <c r="A1238" i="56"/>
  <c r="S1237" i="56"/>
  <c r="R1237" i="56"/>
  <c r="Q1237" i="56"/>
  <c r="P1237" i="56"/>
  <c r="A1237" i="56"/>
  <c r="S1236" i="56"/>
  <c r="R1236" i="56"/>
  <c r="Q1236" i="56"/>
  <c r="P1236" i="56"/>
  <c r="A1236" i="56"/>
  <c r="S1235" i="56"/>
  <c r="R1235" i="56"/>
  <c r="Q1235" i="56"/>
  <c r="P1235" i="56"/>
  <c r="A1235" i="56"/>
  <c r="S1234" i="56"/>
  <c r="R1234" i="56"/>
  <c r="Q1234" i="56"/>
  <c r="P1234" i="56"/>
  <c r="A1234" i="56"/>
  <c r="S1233" i="56"/>
  <c r="R1233" i="56"/>
  <c r="Q1233" i="56"/>
  <c r="P1233" i="56"/>
  <c r="A1233" i="56"/>
  <c r="S1232" i="56"/>
  <c r="R1232" i="56"/>
  <c r="Q1232" i="56"/>
  <c r="P1232" i="56"/>
  <c r="A1232" i="56"/>
  <c r="S1231" i="56"/>
  <c r="R1231" i="56"/>
  <c r="Q1231" i="56"/>
  <c r="P1231" i="56"/>
  <c r="A1231" i="56"/>
  <c r="S1230" i="56"/>
  <c r="R1230" i="56"/>
  <c r="Q1230" i="56"/>
  <c r="P1230" i="56"/>
  <c r="A1230" i="56"/>
  <c r="S1229" i="56"/>
  <c r="R1229" i="56"/>
  <c r="Q1229" i="56"/>
  <c r="P1229" i="56"/>
  <c r="A1229" i="56"/>
  <c r="S1228" i="56"/>
  <c r="R1228" i="56"/>
  <c r="Q1228" i="56"/>
  <c r="P1228" i="56"/>
  <c r="A1228" i="56"/>
  <c r="S1227" i="56"/>
  <c r="R1227" i="56"/>
  <c r="Q1227" i="56"/>
  <c r="P1227" i="56"/>
  <c r="A1227" i="56"/>
  <c r="S1226" i="56"/>
  <c r="R1226" i="56"/>
  <c r="Q1226" i="56"/>
  <c r="P1226" i="56"/>
  <c r="A1226" i="56"/>
  <c r="S1225" i="56"/>
  <c r="R1225" i="56"/>
  <c r="Q1225" i="56"/>
  <c r="P1225" i="56"/>
  <c r="A1225" i="56"/>
  <c r="S1224" i="56"/>
  <c r="R1224" i="56"/>
  <c r="Q1224" i="56"/>
  <c r="P1224" i="56"/>
  <c r="A1224" i="56"/>
  <c r="S1223" i="56"/>
  <c r="R1223" i="56"/>
  <c r="Q1223" i="56"/>
  <c r="P1223" i="56"/>
  <c r="A1223" i="56"/>
  <c r="S1222" i="56"/>
  <c r="R1222" i="56"/>
  <c r="Q1222" i="56"/>
  <c r="P1222" i="56"/>
  <c r="A1222" i="56"/>
  <c r="S1221" i="56"/>
  <c r="R1221" i="56"/>
  <c r="Q1221" i="56"/>
  <c r="P1221" i="56"/>
  <c r="A1221" i="56"/>
  <c r="S1220" i="56"/>
  <c r="R1220" i="56"/>
  <c r="Q1220" i="56"/>
  <c r="P1220" i="56"/>
  <c r="A1220" i="56"/>
  <c r="S1219" i="56"/>
  <c r="R1219" i="56"/>
  <c r="Q1219" i="56"/>
  <c r="P1219" i="56"/>
  <c r="A1219" i="56"/>
  <c r="S1218" i="56"/>
  <c r="R1218" i="56"/>
  <c r="Q1218" i="56"/>
  <c r="P1218" i="56"/>
  <c r="A1218" i="56"/>
  <c r="S1217" i="56"/>
  <c r="R1217" i="56"/>
  <c r="Q1217" i="56"/>
  <c r="P1217" i="56"/>
  <c r="A1217" i="56"/>
  <c r="S1216" i="56"/>
  <c r="R1216" i="56"/>
  <c r="Q1216" i="56"/>
  <c r="P1216" i="56"/>
  <c r="A1216" i="56"/>
  <c r="S1215" i="56"/>
  <c r="R1215" i="56"/>
  <c r="Q1215" i="56"/>
  <c r="P1215" i="56"/>
  <c r="A1215" i="56"/>
  <c r="S1214" i="56"/>
  <c r="R1214" i="56"/>
  <c r="Q1214" i="56"/>
  <c r="P1214" i="56"/>
  <c r="A1214" i="56"/>
  <c r="S1213" i="56"/>
  <c r="R1213" i="56"/>
  <c r="Q1213" i="56"/>
  <c r="P1213" i="56"/>
  <c r="A1213" i="56"/>
  <c r="S1212" i="56"/>
  <c r="R1212" i="56"/>
  <c r="Q1212" i="56"/>
  <c r="P1212" i="56"/>
  <c r="A1212" i="56"/>
  <c r="S1211" i="56"/>
  <c r="R1211" i="56"/>
  <c r="Q1211" i="56"/>
  <c r="P1211" i="56"/>
  <c r="A1211" i="56"/>
  <c r="S1210" i="56"/>
  <c r="R1210" i="56"/>
  <c r="Q1210" i="56"/>
  <c r="P1210" i="56"/>
  <c r="A1210" i="56"/>
  <c r="S1209" i="56"/>
  <c r="R1209" i="56"/>
  <c r="Q1209" i="56"/>
  <c r="P1209" i="56"/>
  <c r="A1209" i="56"/>
  <c r="S1208" i="56"/>
  <c r="R1208" i="56"/>
  <c r="Q1208" i="56"/>
  <c r="P1208" i="56"/>
  <c r="A1208" i="56"/>
  <c r="S1207" i="56"/>
  <c r="R1207" i="56"/>
  <c r="Q1207" i="56"/>
  <c r="P1207" i="56"/>
  <c r="A1207" i="56"/>
  <c r="S1206" i="56"/>
  <c r="R1206" i="56"/>
  <c r="Q1206" i="56"/>
  <c r="P1206" i="56"/>
  <c r="A1206" i="56"/>
  <c r="S1205" i="56"/>
  <c r="R1205" i="56"/>
  <c r="Q1205" i="56"/>
  <c r="P1205" i="56"/>
  <c r="A1205" i="56"/>
  <c r="S1204" i="56"/>
  <c r="R1204" i="56"/>
  <c r="Q1204" i="56"/>
  <c r="P1204" i="56"/>
  <c r="A1204" i="56"/>
  <c r="S1203" i="56"/>
  <c r="R1203" i="56"/>
  <c r="Q1203" i="56"/>
  <c r="P1203" i="56"/>
  <c r="A1203" i="56"/>
  <c r="S1202" i="56"/>
  <c r="R1202" i="56"/>
  <c r="Q1202" i="56"/>
  <c r="P1202" i="56"/>
  <c r="A1202" i="56"/>
  <c r="S1201" i="56"/>
  <c r="R1201" i="56"/>
  <c r="Q1201" i="56"/>
  <c r="P1201" i="56"/>
  <c r="A1201" i="56"/>
  <c r="S1200" i="56"/>
  <c r="R1200" i="56"/>
  <c r="Q1200" i="56"/>
  <c r="P1200" i="56"/>
  <c r="A1200" i="56"/>
  <c r="S1199" i="56"/>
  <c r="R1199" i="56"/>
  <c r="Q1199" i="56"/>
  <c r="P1199" i="56"/>
  <c r="A1199" i="56"/>
  <c r="S1198" i="56"/>
  <c r="R1198" i="56"/>
  <c r="Q1198" i="56"/>
  <c r="P1198" i="56"/>
  <c r="A1198" i="56"/>
  <c r="S1197" i="56"/>
  <c r="R1197" i="56"/>
  <c r="Q1197" i="56"/>
  <c r="P1197" i="56"/>
  <c r="A1197" i="56"/>
  <c r="S1196" i="56"/>
  <c r="R1196" i="56"/>
  <c r="Q1196" i="56"/>
  <c r="P1196" i="56"/>
  <c r="A1196" i="56"/>
  <c r="S1195" i="56"/>
  <c r="R1195" i="56"/>
  <c r="Q1195" i="56"/>
  <c r="P1195" i="56"/>
  <c r="A1195" i="56"/>
  <c r="S1194" i="56"/>
  <c r="R1194" i="56"/>
  <c r="Q1194" i="56"/>
  <c r="P1194" i="56"/>
  <c r="A1194" i="56"/>
  <c r="S1193" i="56"/>
  <c r="R1193" i="56"/>
  <c r="Q1193" i="56"/>
  <c r="P1193" i="56"/>
  <c r="A1193" i="56"/>
  <c r="S1192" i="56"/>
  <c r="R1192" i="56"/>
  <c r="Q1192" i="56"/>
  <c r="P1192" i="56"/>
  <c r="A1192" i="56"/>
  <c r="S1191" i="56"/>
  <c r="R1191" i="56"/>
  <c r="Q1191" i="56"/>
  <c r="P1191" i="56"/>
  <c r="A1191" i="56"/>
  <c r="S1190" i="56"/>
  <c r="R1190" i="56"/>
  <c r="Q1190" i="56"/>
  <c r="P1190" i="56"/>
  <c r="A1190" i="56"/>
  <c r="S1189" i="56"/>
  <c r="R1189" i="56"/>
  <c r="Q1189" i="56"/>
  <c r="P1189" i="56"/>
  <c r="A1189" i="56"/>
  <c r="S1188" i="56"/>
  <c r="R1188" i="56"/>
  <c r="Q1188" i="56"/>
  <c r="P1188" i="56"/>
  <c r="A1188" i="56"/>
  <c r="S1187" i="56"/>
  <c r="R1187" i="56"/>
  <c r="Q1187" i="56"/>
  <c r="P1187" i="56"/>
  <c r="A1187" i="56"/>
  <c r="S1186" i="56"/>
  <c r="R1186" i="56"/>
  <c r="Q1186" i="56"/>
  <c r="P1186" i="56"/>
  <c r="A1186" i="56"/>
  <c r="S1185" i="56"/>
  <c r="R1185" i="56"/>
  <c r="Q1185" i="56"/>
  <c r="P1185" i="56"/>
  <c r="A1185" i="56"/>
  <c r="S1184" i="56"/>
  <c r="R1184" i="56"/>
  <c r="Q1184" i="56"/>
  <c r="P1184" i="56"/>
  <c r="A1184" i="56"/>
  <c r="S1183" i="56"/>
  <c r="R1183" i="56"/>
  <c r="Q1183" i="56"/>
  <c r="P1183" i="56"/>
  <c r="A1183" i="56"/>
  <c r="S1182" i="56"/>
  <c r="R1182" i="56"/>
  <c r="Q1182" i="56"/>
  <c r="P1182" i="56"/>
  <c r="A1182" i="56"/>
  <c r="S1181" i="56"/>
  <c r="R1181" i="56"/>
  <c r="Q1181" i="56"/>
  <c r="P1181" i="56"/>
  <c r="A1181" i="56"/>
  <c r="S1180" i="56"/>
  <c r="R1180" i="56"/>
  <c r="Q1180" i="56"/>
  <c r="P1180" i="56"/>
  <c r="A1180" i="56"/>
  <c r="S1179" i="56"/>
  <c r="R1179" i="56"/>
  <c r="Q1179" i="56"/>
  <c r="P1179" i="56"/>
  <c r="A1179" i="56"/>
  <c r="S1178" i="56"/>
  <c r="R1178" i="56"/>
  <c r="Q1178" i="56"/>
  <c r="P1178" i="56"/>
  <c r="A1178" i="56"/>
  <c r="S1177" i="56"/>
  <c r="R1177" i="56"/>
  <c r="Q1177" i="56"/>
  <c r="P1177" i="56"/>
  <c r="A1177" i="56"/>
  <c r="S1176" i="56"/>
  <c r="R1176" i="56"/>
  <c r="Q1176" i="56"/>
  <c r="P1176" i="56"/>
  <c r="A1176" i="56"/>
  <c r="S1175" i="56"/>
  <c r="R1175" i="56"/>
  <c r="Q1175" i="56"/>
  <c r="P1175" i="56"/>
  <c r="A1175" i="56"/>
  <c r="S1174" i="56"/>
  <c r="R1174" i="56"/>
  <c r="Q1174" i="56"/>
  <c r="P1174" i="56"/>
  <c r="A1174" i="56"/>
  <c r="S1173" i="56"/>
  <c r="R1173" i="56"/>
  <c r="Q1173" i="56"/>
  <c r="P1173" i="56"/>
  <c r="A1173" i="56"/>
  <c r="S1172" i="56"/>
  <c r="R1172" i="56"/>
  <c r="Q1172" i="56"/>
  <c r="P1172" i="56"/>
  <c r="A1172" i="56"/>
  <c r="S1171" i="56"/>
  <c r="R1171" i="56"/>
  <c r="Q1171" i="56"/>
  <c r="P1171" i="56"/>
  <c r="A1171" i="56"/>
  <c r="S1170" i="56"/>
  <c r="R1170" i="56"/>
  <c r="Q1170" i="56"/>
  <c r="P1170" i="56"/>
  <c r="A1170" i="56"/>
  <c r="S1169" i="56"/>
  <c r="R1169" i="56"/>
  <c r="Q1169" i="56"/>
  <c r="P1169" i="56"/>
  <c r="A1169" i="56"/>
  <c r="S1168" i="56"/>
  <c r="R1168" i="56"/>
  <c r="Q1168" i="56"/>
  <c r="P1168" i="56"/>
  <c r="A1168" i="56"/>
  <c r="S1167" i="56"/>
  <c r="R1167" i="56"/>
  <c r="Q1167" i="56"/>
  <c r="P1167" i="56"/>
  <c r="A1167" i="56"/>
  <c r="S1166" i="56"/>
  <c r="R1166" i="56"/>
  <c r="Q1166" i="56"/>
  <c r="P1166" i="56"/>
  <c r="A1166" i="56"/>
  <c r="S1165" i="56"/>
  <c r="R1165" i="56"/>
  <c r="Q1165" i="56"/>
  <c r="P1165" i="56"/>
  <c r="A1165" i="56"/>
  <c r="S1164" i="56"/>
  <c r="R1164" i="56"/>
  <c r="Q1164" i="56"/>
  <c r="P1164" i="56"/>
  <c r="A1164" i="56"/>
  <c r="S1163" i="56"/>
  <c r="R1163" i="56"/>
  <c r="Q1163" i="56"/>
  <c r="P1163" i="56"/>
  <c r="A1163" i="56"/>
  <c r="S1162" i="56"/>
  <c r="R1162" i="56"/>
  <c r="Q1162" i="56"/>
  <c r="P1162" i="56"/>
  <c r="A1162" i="56"/>
  <c r="S1161" i="56"/>
  <c r="R1161" i="56"/>
  <c r="Q1161" i="56"/>
  <c r="P1161" i="56"/>
  <c r="A1161" i="56"/>
  <c r="S1160" i="56"/>
  <c r="R1160" i="56"/>
  <c r="Q1160" i="56"/>
  <c r="P1160" i="56"/>
  <c r="A1160" i="56"/>
  <c r="S1159" i="56"/>
  <c r="R1159" i="56"/>
  <c r="Q1159" i="56"/>
  <c r="P1159" i="56"/>
  <c r="A1159" i="56"/>
  <c r="S1158" i="56"/>
  <c r="R1158" i="56"/>
  <c r="Q1158" i="56"/>
  <c r="P1158" i="56"/>
  <c r="A1158" i="56"/>
  <c r="S1157" i="56"/>
  <c r="R1157" i="56"/>
  <c r="Q1157" i="56"/>
  <c r="P1157" i="56"/>
  <c r="A1157" i="56"/>
  <c r="S1156" i="56"/>
  <c r="R1156" i="56"/>
  <c r="Q1156" i="56"/>
  <c r="P1156" i="56"/>
  <c r="A1156" i="56"/>
  <c r="S1155" i="56"/>
  <c r="R1155" i="56"/>
  <c r="Q1155" i="56"/>
  <c r="P1155" i="56"/>
  <c r="A1155" i="56"/>
  <c r="S1154" i="56"/>
  <c r="R1154" i="56"/>
  <c r="Q1154" i="56"/>
  <c r="P1154" i="56"/>
  <c r="A1154" i="56"/>
  <c r="S1153" i="56"/>
  <c r="R1153" i="56"/>
  <c r="Q1153" i="56"/>
  <c r="P1153" i="56"/>
  <c r="A1153" i="56"/>
  <c r="S1152" i="56"/>
  <c r="R1152" i="56"/>
  <c r="Q1152" i="56"/>
  <c r="P1152" i="56"/>
  <c r="A1152" i="56"/>
  <c r="S1151" i="56"/>
  <c r="R1151" i="56"/>
  <c r="Q1151" i="56"/>
  <c r="P1151" i="56"/>
  <c r="A1151" i="56"/>
  <c r="S1150" i="56"/>
  <c r="R1150" i="56"/>
  <c r="Q1150" i="56"/>
  <c r="P1150" i="56"/>
  <c r="A1150" i="56"/>
  <c r="S1149" i="56"/>
  <c r="R1149" i="56"/>
  <c r="Q1149" i="56"/>
  <c r="P1149" i="56"/>
  <c r="A1149" i="56"/>
  <c r="S1148" i="56"/>
  <c r="R1148" i="56"/>
  <c r="Q1148" i="56"/>
  <c r="P1148" i="56"/>
  <c r="A1148" i="56"/>
  <c r="S1147" i="56"/>
  <c r="R1147" i="56"/>
  <c r="Q1147" i="56"/>
  <c r="P1147" i="56"/>
  <c r="A1147" i="56"/>
  <c r="S1146" i="56"/>
  <c r="R1146" i="56"/>
  <c r="Q1146" i="56"/>
  <c r="P1146" i="56"/>
  <c r="A1146" i="56"/>
  <c r="S1145" i="56"/>
  <c r="R1145" i="56"/>
  <c r="Q1145" i="56"/>
  <c r="P1145" i="56"/>
  <c r="A1145" i="56"/>
  <c r="S1144" i="56"/>
  <c r="R1144" i="56"/>
  <c r="Q1144" i="56"/>
  <c r="P1144" i="56"/>
  <c r="A1144" i="56"/>
  <c r="S1143" i="56"/>
  <c r="R1143" i="56"/>
  <c r="Q1143" i="56"/>
  <c r="P1143" i="56"/>
  <c r="A1143" i="56"/>
  <c r="S1142" i="56"/>
  <c r="R1142" i="56"/>
  <c r="Q1142" i="56"/>
  <c r="P1142" i="56"/>
  <c r="A1142" i="56"/>
  <c r="S1141" i="56"/>
  <c r="R1141" i="56"/>
  <c r="Q1141" i="56"/>
  <c r="P1141" i="56"/>
  <c r="A1141" i="56"/>
  <c r="S1140" i="56"/>
  <c r="R1140" i="56"/>
  <c r="Q1140" i="56"/>
  <c r="P1140" i="56"/>
  <c r="A1140" i="56"/>
  <c r="S1139" i="56"/>
  <c r="R1139" i="56"/>
  <c r="Q1139" i="56"/>
  <c r="P1139" i="56"/>
  <c r="A1139" i="56"/>
  <c r="S1138" i="56"/>
  <c r="R1138" i="56"/>
  <c r="Q1138" i="56"/>
  <c r="P1138" i="56"/>
  <c r="A1138" i="56"/>
  <c r="S1137" i="56"/>
  <c r="R1137" i="56"/>
  <c r="Q1137" i="56"/>
  <c r="P1137" i="56"/>
  <c r="A1137" i="56"/>
  <c r="S1136" i="56"/>
  <c r="R1136" i="56"/>
  <c r="Q1136" i="56"/>
  <c r="P1136" i="56"/>
  <c r="A1136" i="56"/>
  <c r="S1135" i="56"/>
  <c r="R1135" i="56"/>
  <c r="Q1135" i="56"/>
  <c r="P1135" i="56"/>
  <c r="A1135" i="56"/>
  <c r="S1134" i="56"/>
  <c r="R1134" i="56"/>
  <c r="Q1134" i="56"/>
  <c r="P1134" i="56"/>
  <c r="A1134" i="56"/>
  <c r="S1133" i="56"/>
  <c r="R1133" i="56"/>
  <c r="Q1133" i="56"/>
  <c r="P1133" i="56"/>
  <c r="A1133" i="56"/>
  <c r="S1132" i="56"/>
  <c r="R1132" i="56"/>
  <c r="Q1132" i="56"/>
  <c r="P1132" i="56"/>
  <c r="A1132" i="56"/>
  <c r="S1131" i="56"/>
  <c r="R1131" i="56"/>
  <c r="Q1131" i="56"/>
  <c r="P1131" i="56"/>
  <c r="A1131" i="56"/>
  <c r="S1130" i="56"/>
  <c r="R1130" i="56"/>
  <c r="Q1130" i="56"/>
  <c r="P1130" i="56"/>
  <c r="A1130" i="56"/>
  <c r="S1129" i="56"/>
  <c r="R1129" i="56"/>
  <c r="Q1129" i="56"/>
  <c r="P1129" i="56"/>
  <c r="A1129" i="56"/>
  <c r="S1128" i="56"/>
  <c r="R1128" i="56"/>
  <c r="Q1128" i="56"/>
  <c r="P1128" i="56"/>
  <c r="A1128" i="56"/>
  <c r="S1127" i="56"/>
  <c r="R1127" i="56"/>
  <c r="Q1127" i="56"/>
  <c r="P1127" i="56"/>
  <c r="A1127" i="56"/>
  <c r="S1126" i="56"/>
  <c r="R1126" i="56"/>
  <c r="Q1126" i="56"/>
  <c r="P1126" i="56"/>
  <c r="A1126" i="56"/>
  <c r="S1125" i="56"/>
  <c r="R1125" i="56"/>
  <c r="Q1125" i="56"/>
  <c r="P1125" i="56"/>
  <c r="A1125" i="56"/>
  <c r="S1124" i="56"/>
  <c r="R1124" i="56"/>
  <c r="Q1124" i="56"/>
  <c r="P1124" i="56"/>
  <c r="A1124" i="56"/>
  <c r="S1123" i="56"/>
  <c r="R1123" i="56"/>
  <c r="Q1123" i="56"/>
  <c r="P1123" i="56"/>
  <c r="A1123" i="56"/>
  <c r="S1122" i="56"/>
  <c r="R1122" i="56"/>
  <c r="Q1122" i="56"/>
  <c r="P1122" i="56"/>
  <c r="A1122" i="56"/>
  <c r="S1121" i="56"/>
  <c r="R1121" i="56"/>
  <c r="Q1121" i="56"/>
  <c r="P1121" i="56"/>
  <c r="A1121" i="56"/>
  <c r="S1120" i="56"/>
  <c r="R1120" i="56"/>
  <c r="Q1120" i="56"/>
  <c r="P1120" i="56"/>
  <c r="A1120" i="56"/>
  <c r="S1119" i="56"/>
  <c r="R1119" i="56"/>
  <c r="Q1119" i="56"/>
  <c r="P1119" i="56"/>
  <c r="A1119" i="56"/>
  <c r="S1118" i="56"/>
  <c r="R1118" i="56"/>
  <c r="Q1118" i="56"/>
  <c r="P1118" i="56"/>
  <c r="A1118" i="56"/>
  <c r="S1117" i="56"/>
  <c r="R1117" i="56"/>
  <c r="Q1117" i="56"/>
  <c r="P1117" i="56"/>
  <c r="A1117" i="56"/>
  <c r="S1116" i="56"/>
  <c r="R1116" i="56"/>
  <c r="Q1116" i="56"/>
  <c r="P1116" i="56"/>
  <c r="A1116" i="56"/>
  <c r="S1115" i="56"/>
  <c r="R1115" i="56"/>
  <c r="Q1115" i="56"/>
  <c r="P1115" i="56"/>
  <c r="A1115" i="56"/>
  <c r="S1114" i="56"/>
  <c r="R1114" i="56"/>
  <c r="Q1114" i="56"/>
  <c r="P1114" i="56"/>
  <c r="A1114" i="56"/>
  <c r="S1113" i="56"/>
  <c r="R1113" i="56"/>
  <c r="Q1113" i="56"/>
  <c r="P1113" i="56"/>
  <c r="A1113" i="56"/>
  <c r="S1112" i="56"/>
  <c r="R1112" i="56"/>
  <c r="Q1112" i="56"/>
  <c r="P1112" i="56"/>
  <c r="A1112" i="56"/>
  <c r="S1111" i="56"/>
  <c r="R1111" i="56"/>
  <c r="Q1111" i="56"/>
  <c r="P1111" i="56"/>
  <c r="A1111" i="56"/>
  <c r="S1110" i="56"/>
  <c r="R1110" i="56"/>
  <c r="Q1110" i="56"/>
  <c r="P1110" i="56"/>
  <c r="A1110" i="56"/>
  <c r="S1109" i="56"/>
  <c r="R1109" i="56"/>
  <c r="Q1109" i="56"/>
  <c r="P1109" i="56"/>
  <c r="A1109" i="56"/>
  <c r="S1108" i="56"/>
  <c r="R1108" i="56"/>
  <c r="Q1108" i="56"/>
  <c r="P1108" i="56"/>
  <c r="A1108" i="56"/>
  <c r="S1107" i="56"/>
  <c r="R1107" i="56"/>
  <c r="Q1107" i="56"/>
  <c r="P1107" i="56"/>
  <c r="A1107" i="56"/>
  <c r="S1106" i="56"/>
  <c r="R1106" i="56"/>
  <c r="Q1106" i="56"/>
  <c r="P1106" i="56"/>
  <c r="A1106" i="56"/>
  <c r="S1105" i="56"/>
  <c r="R1105" i="56"/>
  <c r="Q1105" i="56"/>
  <c r="P1105" i="56"/>
  <c r="A1105" i="56"/>
  <c r="S1104" i="56"/>
  <c r="R1104" i="56"/>
  <c r="Q1104" i="56"/>
  <c r="P1104" i="56"/>
  <c r="A1104" i="56"/>
  <c r="S1103" i="56"/>
  <c r="R1103" i="56"/>
  <c r="Q1103" i="56"/>
  <c r="P1103" i="56"/>
  <c r="A1103" i="56"/>
  <c r="S1102" i="56"/>
  <c r="R1102" i="56"/>
  <c r="Q1102" i="56"/>
  <c r="P1102" i="56"/>
  <c r="A1102" i="56"/>
  <c r="S1101" i="56"/>
  <c r="R1101" i="56"/>
  <c r="Q1101" i="56"/>
  <c r="P1101" i="56"/>
  <c r="A1101" i="56"/>
  <c r="S1100" i="56"/>
  <c r="R1100" i="56"/>
  <c r="Q1100" i="56"/>
  <c r="P1100" i="56"/>
  <c r="A1100" i="56"/>
  <c r="S1099" i="56"/>
  <c r="R1099" i="56"/>
  <c r="Q1099" i="56"/>
  <c r="P1099" i="56"/>
  <c r="A1099" i="56"/>
  <c r="S1098" i="56"/>
  <c r="R1098" i="56"/>
  <c r="Q1098" i="56"/>
  <c r="P1098" i="56"/>
  <c r="A1098" i="56"/>
  <c r="S1097" i="56"/>
  <c r="R1097" i="56"/>
  <c r="Q1097" i="56"/>
  <c r="P1097" i="56"/>
  <c r="A1097" i="56"/>
  <c r="S1096" i="56"/>
  <c r="R1096" i="56"/>
  <c r="Q1096" i="56"/>
  <c r="P1096" i="56"/>
  <c r="A1096" i="56"/>
  <c r="S1095" i="56"/>
  <c r="R1095" i="56"/>
  <c r="Q1095" i="56"/>
  <c r="P1095" i="56"/>
  <c r="A1095" i="56"/>
  <c r="S1094" i="56"/>
  <c r="R1094" i="56"/>
  <c r="Q1094" i="56"/>
  <c r="P1094" i="56"/>
  <c r="A1094" i="56"/>
  <c r="S1093" i="56"/>
  <c r="R1093" i="56"/>
  <c r="Q1093" i="56"/>
  <c r="P1093" i="56"/>
  <c r="A1093" i="56"/>
  <c r="S1092" i="56"/>
  <c r="R1092" i="56"/>
  <c r="Q1092" i="56"/>
  <c r="P1092" i="56"/>
  <c r="A1092" i="56"/>
  <c r="S1091" i="56"/>
  <c r="R1091" i="56"/>
  <c r="Q1091" i="56"/>
  <c r="P1091" i="56"/>
  <c r="A1091" i="56"/>
  <c r="S1090" i="56"/>
  <c r="R1090" i="56"/>
  <c r="Q1090" i="56"/>
  <c r="P1090" i="56"/>
  <c r="A1090" i="56"/>
  <c r="S1089" i="56"/>
  <c r="R1089" i="56"/>
  <c r="Q1089" i="56"/>
  <c r="P1089" i="56"/>
  <c r="A1089" i="56"/>
  <c r="S1088" i="56"/>
  <c r="R1088" i="56"/>
  <c r="Q1088" i="56"/>
  <c r="P1088" i="56"/>
  <c r="A1088" i="56"/>
  <c r="S1087" i="56"/>
  <c r="R1087" i="56"/>
  <c r="Q1087" i="56"/>
  <c r="P1087" i="56"/>
  <c r="A1087" i="56"/>
  <c r="S1086" i="56"/>
  <c r="R1086" i="56"/>
  <c r="Q1086" i="56"/>
  <c r="P1086" i="56"/>
  <c r="A1086" i="56"/>
  <c r="S1085" i="56"/>
  <c r="R1085" i="56"/>
  <c r="Q1085" i="56"/>
  <c r="P1085" i="56"/>
  <c r="A1085" i="56"/>
  <c r="S1084" i="56"/>
  <c r="R1084" i="56"/>
  <c r="Q1084" i="56"/>
  <c r="P1084" i="56"/>
  <c r="A1084" i="56"/>
  <c r="S1083" i="56"/>
  <c r="R1083" i="56"/>
  <c r="Q1083" i="56"/>
  <c r="P1083" i="56"/>
  <c r="A1083" i="56"/>
  <c r="S1082" i="56"/>
  <c r="R1082" i="56"/>
  <c r="Q1082" i="56"/>
  <c r="P1082" i="56"/>
  <c r="A1082" i="56"/>
  <c r="S1081" i="56"/>
  <c r="R1081" i="56"/>
  <c r="Q1081" i="56"/>
  <c r="P1081" i="56"/>
  <c r="A1081" i="56"/>
  <c r="S1080" i="56"/>
  <c r="R1080" i="56"/>
  <c r="Q1080" i="56"/>
  <c r="P1080" i="56"/>
  <c r="A1080" i="56"/>
  <c r="S1079" i="56"/>
  <c r="R1079" i="56"/>
  <c r="Q1079" i="56"/>
  <c r="P1079" i="56"/>
  <c r="A1079" i="56"/>
  <c r="S1078" i="56"/>
  <c r="R1078" i="56"/>
  <c r="Q1078" i="56"/>
  <c r="P1078" i="56"/>
  <c r="A1078" i="56"/>
  <c r="S1077" i="56"/>
  <c r="R1077" i="56"/>
  <c r="Q1077" i="56"/>
  <c r="P1077" i="56"/>
  <c r="A1077" i="56"/>
  <c r="S1076" i="56"/>
  <c r="R1076" i="56"/>
  <c r="Q1076" i="56"/>
  <c r="P1076" i="56"/>
  <c r="A1076" i="56"/>
  <c r="S1075" i="56"/>
  <c r="R1075" i="56"/>
  <c r="Q1075" i="56"/>
  <c r="P1075" i="56"/>
  <c r="A1075" i="56"/>
  <c r="S1074" i="56"/>
  <c r="R1074" i="56"/>
  <c r="Q1074" i="56"/>
  <c r="P1074" i="56"/>
  <c r="A1074" i="56"/>
  <c r="S1073" i="56"/>
  <c r="R1073" i="56"/>
  <c r="Q1073" i="56"/>
  <c r="P1073" i="56"/>
  <c r="A1073" i="56"/>
  <c r="S1072" i="56"/>
  <c r="R1072" i="56"/>
  <c r="Q1072" i="56"/>
  <c r="P1072" i="56"/>
  <c r="A1072" i="56"/>
  <c r="S1071" i="56"/>
  <c r="R1071" i="56"/>
  <c r="Q1071" i="56"/>
  <c r="P1071" i="56"/>
  <c r="A1071" i="56"/>
  <c r="S1070" i="56"/>
  <c r="R1070" i="56"/>
  <c r="Q1070" i="56"/>
  <c r="P1070" i="56"/>
  <c r="A1070" i="56"/>
  <c r="S1069" i="56"/>
  <c r="R1069" i="56"/>
  <c r="Q1069" i="56"/>
  <c r="P1069" i="56"/>
  <c r="A1069" i="56"/>
  <c r="S1068" i="56"/>
  <c r="R1068" i="56"/>
  <c r="Q1068" i="56"/>
  <c r="P1068" i="56"/>
  <c r="A1068" i="56"/>
  <c r="S1067" i="56"/>
  <c r="R1067" i="56"/>
  <c r="Q1067" i="56"/>
  <c r="P1067" i="56"/>
  <c r="A1067" i="56"/>
  <c r="S1066" i="56"/>
  <c r="R1066" i="56"/>
  <c r="Q1066" i="56"/>
  <c r="P1066" i="56"/>
  <c r="A1066" i="56"/>
  <c r="S1065" i="56"/>
  <c r="R1065" i="56"/>
  <c r="Q1065" i="56"/>
  <c r="P1065" i="56"/>
  <c r="A1065" i="56"/>
  <c r="S1064" i="56"/>
  <c r="R1064" i="56"/>
  <c r="Q1064" i="56"/>
  <c r="P1064" i="56"/>
  <c r="A1064" i="56"/>
  <c r="S1063" i="56"/>
  <c r="R1063" i="56"/>
  <c r="Q1063" i="56"/>
  <c r="P1063" i="56"/>
  <c r="A1063" i="56"/>
  <c r="S1062" i="56"/>
  <c r="R1062" i="56"/>
  <c r="Q1062" i="56"/>
  <c r="P1062" i="56"/>
  <c r="A1062" i="56"/>
  <c r="S1061" i="56"/>
  <c r="R1061" i="56"/>
  <c r="Q1061" i="56"/>
  <c r="P1061" i="56"/>
  <c r="A1061" i="56"/>
  <c r="S1060" i="56"/>
  <c r="R1060" i="56"/>
  <c r="Q1060" i="56"/>
  <c r="P1060" i="56"/>
  <c r="A1060" i="56"/>
  <c r="S1059" i="56"/>
  <c r="R1059" i="56"/>
  <c r="Q1059" i="56"/>
  <c r="P1059" i="56"/>
  <c r="A1059" i="56"/>
  <c r="S1058" i="56"/>
  <c r="R1058" i="56"/>
  <c r="Q1058" i="56"/>
  <c r="P1058" i="56"/>
  <c r="A1058" i="56"/>
  <c r="S1057" i="56"/>
  <c r="R1057" i="56"/>
  <c r="Q1057" i="56"/>
  <c r="P1057" i="56"/>
  <c r="A1057" i="56"/>
  <c r="S1056" i="56"/>
  <c r="R1056" i="56"/>
  <c r="Q1056" i="56"/>
  <c r="P1056" i="56"/>
  <c r="A1056" i="56"/>
  <c r="S1055" i="56"/>
  <c r="R1055" i="56"/>
  <c r="Q1055" i="56"/>
  <c r="P1055" i="56"/>
  <c r="A1055" i="56"/>
  <c r="S1054" i="56"/>
  <c r="R1054" i="56"/>
  <c r="Q1054" i="56"/>
  <c r="P1054" i="56"/>
  <c r="A1054" i="56"/>
  <c r="S1053" i="56"/>
  <c r="R1053" i="56"/>
  <c r="Q1053" i="56"/>
  <c r="P1053" i="56"/>
  <c r="A1053" i="56"/>
  <c r="S1052" i="56"/>
  <c r="R1052" i="56"/>
  <c r="Q1052" i="56"/>
  <c r="P1052" i="56"/>
  <c r="A1052" i="56"/>
  <c r="S1051" i="56"/>
  <c r="R1051" i="56"/>
  <c r="Q1051" i="56"/>
  <c r="P1051" i="56"/>
  <c r="A1051" i="56"/>
  <c r="S1050" i="56"/>
  <c r="R1050" i="56"/>
  <c r="Q1050" i="56"/>
  <c r="P1050" i="56"/>
  <c r="A1050" i="56"/>
  <c r="S1049" i="56"/>
  <c r="R1049" i="56"/>
  <c r="Q1049" i="56"/>
  <c r="P1049" i="56"/>
  <c r="A1049" i="56"/>
  <c r="S1048" i="56"/>
  <c r="R1048" i="56"/>
  <c r="Q1048" i="56"/>
  <c r="P1048" i="56"/>
  <c r="A1048" i="56"/>
  <c r="S1047" i="56"/>
  <c r="R1047" i="56"/>
  <c r="Q1047" i="56"/>
  <c r="P1047" i="56"/>
  <c r="A1047" i="56"/>
  <c r="S1046" i="56"/>
  <c r="R1046" i="56"/>
  <c r="Q1046" i="56"/>
  <c r="P1046" i="56"/>
  <c r="A1046" i="56"/>
  <c r="S1045" i="56"/>
  <c r="R1045" i="56"/>
  <c r="Q1045" i="56"/>
  <c r="P1045" i="56"/>
  <c r="A1045" i="56"/>
  <c r="S1044" i="56"/>
  <c r="R1044" i="56"/>
  <c r="Q1044" i="56"/>
  <c r="P1044" i="56"/>
  <c r="A1044" i="56"/>
  <c r="S1043" i="56"/>
  <c r="R1043" i="56"/>
  <c r="Q1043" i="56"/>
  <c r="P1043" i="56"/>
  <c r="A1043" i="56"/>
  <c r="S1042" i="56"/>
  <c r="R1042" i="56"/>
  <c r="Q1042" i="56"/>
  <c r="P1042" i="56"/>
  <c r="A1042" i="56"/>
  <c r="S1041" i="56"/>
  <c r="R1041" i="56"/>
  <c r="Q1041" i="56"/>
  <c r="P1041" i="56"/>
  <c r="A1041" i="56"/>
  <c r="S1040" i="56"/>
  <c r="R1040" i="56"/>
  <c r="Q1040" i="56"/>
  <c r="P1040" i="56"/>
  <c r="A1040" i="56"/>
  <c r="S1039" i="56"/>
  <c r="R1039" i="56"/>
  <c r="Q1039" i="56"/>
  <c r="P1039" i="56"/>
  <c r="A1039" i="56"/>
  <c r="S1038" i="56"/>
  <c r="R1038" i="56"/>
  <c r="Q1038" i="56"/>
  <c r="P1038" i="56"/>
  <c r="A1038" i="56"/>
  <c r="S1037" i="56"/>
  <c r="R1037" i="56"/>
  <c r="Q1037" i="56"/>
  <c r="P1037" i="56"/>
  <c r="A1037" i="56"/>
  <c r="S1036" i="56"/>
  <c r="R1036" i="56"/>
  <c r="Q1036" i="56"/>
  <c r="P1036" i="56"/>
  <c r="A1036" i="56"/>
  <c r="S1035" i="56"/>
  <c r="R1035" i="56"/>
  <c r="Q1035" i="56"/>
  <c r="P1035" i="56"/>
  <c r="A1035" i="56"/>
  <c r="S1034" i="56"/>
  <c r="R1034" i="56"/>
  <c r="Q1034" i="56"/>
  <c r="P1034" i="56"/>
  <c r="A1034" i="56"/>
  <c r="S1033" i="56"/>
  <c r="R1033" i="56"/>
  <c r="Q1033" i="56"/>
  <c r="P1033" i="56"/>
  <c r="A1033" i="56"/>
  <c r="S1032" i="56"/>
  <c r="R1032" i="56"/>
  <c r="Q1032" i="56"/>
  <c r="P1032" i="56"/>
  <c r="A1032" i="56"/>
  <c r="S1031" i="56"/>
  <c r="R1031" i="56"/>
  <c r="Q1031" i="56"/>
  <c r="P1031" i="56"/>
  <c r="A1031" i="56"/>
  <c r="S1030" i="56"/>
  <c r="R1030" i="56"/>
  <c r="Q1030" i="56"/>
  <c r="P1030" i="56"/>
  <c r="A1030" i="56"/>
  <c r="S1029" i="56"/>
  <c r="R1029" i="56"/>
  <c r="Q1029" i="56"/>
  <c r="P1029" i="56"/>
  <c r="A1029" i="56"/>
  <c r="S1028" i="56"/>
  <c r="R1028" i="56"/>
  <c r="Q1028" i="56"/>
  <c r="P1028" i="56"/>
  <c r="A1028" i="56"/>
  <c r="S1027" i="56"/>
  <c r="R1027" i="56"/>
  <c r="Q1027" i="56"/>
  <c r="P1027" i="56"/>
  <c r="A1027" i="56"/>
  <c r="S1026" i="56"/>
  <c r="R1026" i="56"/>
  <c r="Q1026" i="56"/>
  <c r="P1026" i="56"/>
  <c r="A1026" i="56"/>
  <c r="S1025" i="56"/>
  <c r="R1025" i="56"/>
  <c r="Q1025" i="56"/>
  <c r="P1025" i="56"/>
  <c r="A1025" i="56"/>
  <c r="S1024" i="56"/>
  <c r="R1024" i="56"/>
  <c r="Q1024" i="56"/>
  <c r="P1024" i="56"/>
  <c r="A1024" i="56"/>
  <c r="S1023" i="56"/>
  <c r="R1023" i="56"/>
  <c r="Q1023" i="56"/>
  <c r="P1023" i="56"/>
  <c r="A1023" i="56"/>
  <c r="S1022" i="56"/>
  <c r="R1022" i="56"/>
  <c r="Q1022" i="56"/>
  <c r="P1022" i="56"/>
  <c r="A1022" i="56"/>
  <c r="S1021" i="56"/>
  <c r="R1021" i="56"/>
  <c r="Q1021" i="56"/>
  <c r="P1021" i="56"/>
  <c r="A1021" i="56"/>
  <c r="S1020" i="56"/>
  <c r="R1020" i="56"/>
  <c r="Q1020" i="56"/>
  <c r="P1020" i="56"/>
  <c r="A1020" i="56"/>
  <c r="S1019" i="56"/>
  <c r="R1019" i="56"/>
  <c r="Q1019" i="56"/>
  <c r="P1019" i="56"/>
  <c r="A1019" i="56"/>
  <c r="S1018" i="56"/>
  <c r="R1018" i="56"/>
  <c r="Q1018" i="56"/>
  <c r="P1018" i="56"/>
  <c r="A1018" i="56"/>
  <c r="S1017" i="56"/>
  <c r="R1017" i="56"/>
  <c r="Q1017" i="56"/>
  <c r="P1017" i="56"/>
  <c r="A1017" i="56"/>
  <c r="S1016" i="56"/>
  <c r="R1016" i="56"/>
  <c r="Q1016" i="56"/>
  <c r="P1016" i="56"/>
  <c r="A1016" i="56"/>
  <c r="S1015" i="56"/>
  <c r="R1015" i="56"/>
  <c r="Q1015" i="56"/>
  <c r="P1015" i="56"/>
  <c r="A1015" i="56"/>
  <c r="S1014" i="56"/>
  <c r="R1014" i="56"/>
  <c r="Q1014" i="56"/>
  <c r="P1014" i="56"/>
  <c r="A1014" i="56"/>
  <c r="S1013" i="56"/>
  <c r="R1013" i="56"/>
  <c r="Q1013" i="56"/>
  <c r="P1013" i="56"/>
  <c r="A1013" i="56"/>
  <c r="S1012" i="56"/>
  <c r="R1012" i="56"/>
  <c r="Q1012" i="56"/>
  <c r="P1012" i="56"/>
  <c r="A1012" i="56"/>
  <c r="S1011" i="56"/>
  <c r="R1011" i="56"/>
  <c r="Q1011" i="56"/>
  <c r="P1011" i="56"/>
  <c r="A1011" i="56"/>
  <c r="S1010" i="56"/>
  <c r="R1010" i="56"/>
  <c r="Q1010" i="56"/>
  <c r="P1010" i="56"/>
  <c r="A1010" i="56"/>
  <c r="S1009" i="56"/>
  <c r="R1009" i="56"/>
  <c r="Q1009" i="56"/>
  <c r="P1009" i="56"/>
  <c r="A1009" i="56"/>
  <c r="S1008" i="56"/>
  <c r="R1008" i="56"/>
  <c r="Q1008" i="56"/>
  <c r="P1008" i="56"/>
  <c r="A1008" i="56"/>
  <c r="S1007" i="56"/>
  <c r="R1007" i="56"/>
  <c r="Q1007" i="56"/>
  <c r="P1007" i="56"/>
  <c r="A1007" i="56"/>
  <c r="S1006" i="56"/>
  <c r="R1006" i="56"/>
  <c r="Q1006" i="56"/>
  <c r="P1006" i="56"/>
  <c r="A1006" i="56"/>
  <c r="S1005" i="56"/>
  <c r="R1005" i="56"/>
  <c r="Q1005" i="56"/>
  <c r="P1005" i="56"/>
  <c r="A1005" i="56"/>
  <c r="S1004" i="56"/>
  <c r="R1004" i="56"/>
  <c r="Q1004" i="56"/>
  <c r="P1004" i="56"/>
  <c r="A1004" i="56"/>
  <c r="S1003" i="56"/>
  <c r="R1003" i="56"/>
  <c r="Q1003" i="56"/>
  <c r="P1003" i="56"/>
  <c r="A1003" i="56"/>
  <c r="S1002" i="56"/>
  <c r="R1002" i="56"/>
  <c r="Q1002" i="56"/>
  <c r="P1002" i="56"/>
  <c r="A1002" i="56"/>
  <c r="S1001" i="56"/>
  <c r="R1001" i="56"/>
  <c r="Q1001" i="56"/>
  <c r="P1001" i="56"/>
  <c r="A1001" i="56"/>
  <c r="S1000" i="56"/>
  <c r="R1000" i="56"/>
  <c r="Q1000" i="56"/>
  <c r="P1000" i="56"/>
  <c r="A1000" i="56"/>
  <c r="S999" i="56"/>
  <c r="R999" i="56"/>
  <c r="Q999" i="56"/>
  <c r="P999" i="56"/>
  <c r="A999" i="56"/>
  <c r="S998" i="56"/>
  <c r="R998" i="56"/>
  <c r="Q998" i="56"/>
  <c r="P998" i="56"/>
  <c r="A998" i="56"/>
  <c r="S997" i="56"/>
  <c r="R997" i="56"/>
  <c r="Q997" i="56"/>
  <c r="P997" i="56"/>
  <c r="A997" i="56"/>
  <c r="S996" i="56"/>
  <c r="R996" i="56"/>
  <c r="Q996" i="56"/>
  <c r="P996" i="56"/>
  <c r="A996" i="56"/>
  <c r="S995" i="56"/>
  <c r="R995" i="56"/>
  <c r="Q995" i="56"/>
  <c r="P995" i="56"/>
  <c r="A995" i="56"/>
  <c r="S994" i="56"/>
  <c r="R994" i="56"/>
  <c r="Q994" i="56"/>
  <c r="P994" i="56"/>
  <c r="A994" i="56"/>
  <c r="S993" i="56"/>
  <c r="R993" i="56"/>
  <c r="Q993" i="56"/>
  <c r="P993" i="56"/>
  <c r="A993" i="56"/>
  <c r="S992" i="56"/>
  <c r="R992" i="56"/>
  <c r="Q992" i="56"/>
  <c r="P992" i="56"/>
  <c r="A992" i="56"/>
  <c r="S991" i="56"/>
  <c r="R991" i="56"/>
  <c r="Q991" i="56"/>
  <c r="P991" i="56"/>
  <c r="A991" i="56"/>
  <c r="S990" i="56"/>
  <c r="R990" i="56"/>
  <c r="Q990" i="56"/>
  <c r="P990" i="56"/>
  <c r="A990" i="56"/>
  <c r="S989" i="56"/>
  <c r="R989" i="56"/>
  <c r="Q989" i="56"/>
  <c r="P989" i="56"/>
  <c r="A989" i="56"/>
  <c r="S988" i="56"/>
  <c r="R988" i="56"/>
  <c r="Q988" i="56"/>
  <c r="P988" i="56"/>
  <c r="A988" i="56"/>
  <c r="S987" i="56"/>
  <c r="R987" i="56"/>
  <c r="Q987" i="56"/>
  <c r="P987" i="56"/>
  <c r="A987" i="56"/>
  <c r="S986" i="56"/>
  <c r="R986" i="56"/>
  <c r="Q986" i="56"/>
  <c r="P986" i="56"/>
  <c r="A986" i="56"/>
  <c r="S985" i="56"/>
  <c r="R985" i="56"/>
  <c r="Q985" i="56"/>
  <c r="P985" i="56"/>
  <c r="A985" i="56"/>
  <c r="S984" i="56"/>
  <c r="R984" i="56"/>
  <c r="Q984" i="56"/>
  <c r="P984" i="56"/>
  <c r="A984" i="56"/>
  <c r="S983" i="56"/>
  <c r="R983" i="56"/>
  <c r="Q983" i="56"/>
  <c r="P983" i="56"/>
  <c r="A983" i="56"/>
  <c r="S982" i="56"/>
  <c r="R982" i="56"/>
  <c r="Q982" i="56"/>
  <c r="P982" i="56"/>
  <c r="A982" i="56"/>
  <c r="S981" i="56"/>
  <c r="R981" i="56"/>
  <c r="Q981" i="56"/>
  <c r="P981" i="56"/>
  <c r="A981" i="56"/>
  <c r="S980" i="56"/>
  <c r="R980" i="56"/>
  <c r="Q980" i="56"/>
  <c r="P980" i="56"/>
  <c r="A980" i="56"/>
  <c r="S979" i="56"/>
  <c r="R979" i="56"/>
  <c r="Q979" i="56"/>
  <c r="P979" i="56"/>
  <c r="A979" i="56"/>
  <c r="S978" i="56"/>
  <c r="R978" i="56"/>
  <c r="Q978" i="56"/>
  <c r="P978" i="56"/>
  <c r="A978" i="56"/>
  <c r="S977" i="56"/>
  <c r="R977" i="56"/>
  <c r="Q977" i="56"/>
  <c r="P977" i="56"/>
  <c r="A977" i="56"/>
  <c r="S976" i="56"/>
  <c r="R976" i="56"/>
  <c r="Q976" i="56"/>
  <c r="P976" i="56"/>
  <c r="A976" i="56"/>
  <c r="S975" i="56"/>
  <c r="R975" i="56"/>
  <c r="Q975" i="56"/>
  <c r="P975" i="56"/>
  <c r="A975" i="56"/>
  <c r="S974" i="56"/>
  <c r="R974" i="56"/>
  <c r="Q974" i="56"/>
  <c r="P974" i="56"/>
  <c r="A974" i="56"/>
  <c r="S973" i="56"/>
  <c r="R973" i="56"/>
  <c r="Q973" i="56"/>
  <c r="P973" i="56"/>
  <c r="A973" i="56"/>
  <c r="S972" i="56"/>
  <c r="R972" i="56"/>
  <c r="Q972" i="56"/>
  <c r="P972" i="56"/>
  <c r="A972" i="56"/>
  <c r="S971" i="56"/>
  <c r="R971" i="56"/>
  <c r="Q971" i="56"/>
  <c r="P971" i="56"/>
  <c r="A971" i="56"/>
  <c r="S970" i="56"/>
  <c r="R970" i="56"/>
  <c r="Q970" i="56"/>
  <c r="P970" i="56"/>
  <c r="A970" i="56"/>
  <c r="S969" i="56"/>
  <c r="R969" i="56"/>
  <c r="Q969" i="56"/>
  <c r="P969" i="56"/>
  <c r="A969" i="56"/>
  <c r="S968" i="56"/>
  <c r="R968" i="56"/>
  <c r="Q968" i="56"/>
  <c r="P968" i="56"/>
  <c r="A968" i="56"/>
  <c r="S967" i="56"/>
  <c r="R967" i="56"/>
  <c r="Q967" i="56"/>
  <c r="P967" i="56"/>
  <c r="A967" i="56"/>
  <c r="S966" i="56"/>
  <c r="R966" i="56"/>
  <c r="Q966" i="56"/>
  <c r="P966" i="56"/>
  <c r="A966" i="56"/>
  <c r="S965" i="56"/>
  <c r="R965" i="56"/>
  <c r="Q965" i="56"/>
  <c r="P965" i="56"/>
  <c r="A965" i="56"/>
  <c r="S964" i="56"/>
  <c r="R964" i="56"/>
  <c r="Q964" i="56"/>
  <c r="P964" i="56"/>
  <c r="A964" i="56"/>
  <c r="S963" i="56"/>
  <c r="R963" i="56"/>
  <c r="Q963" i="56"/>
  <c r="P963" i="56"/>
  <c r="A963" i="56"/>
  <c r="S962" i="56"/>
  <c r="R962" i="56"/>
  <c r="Q962" i="56"/>
  <c r="P962" i="56"/>
  <c r="A962" i="56"/>
  <c r="S961" i="56"/>
  <c r="R961" i="56"/>
  <c r="Q961" i="56"/>
  <c r="P961" i="56"/>
  <c r="A961" i="56"/>
  <c r="S960" i="56"/>
  <c r="R960" i="56"/>
  <c r="Q960" i="56"/>
  <c r="P960" i="56"/>
  <c r="A960" i="56"/>
  <c r="S959" i="56"/>
  <c r="R959" i="56"/>
  <c r="Q959" i="56"/>
  <c r="P959" i="56"/>
  <c r="A959" i="56"/>
  <c r="S958" i="56"/>
  <c r="R958" i="56"/>
  <c r="Q958" i="56"/>
  <c r="P958" i="56"/>
  <c r="A958" i="56"/>
  <c r="S957" i="56"/>
  <c r="R957" i="56"/>
  <c r="Q957" i="56"/>
  <c r="P957" i="56"/>
  <c r="A957" i="56"/>
  <c r="S956" i="56"/>
  <c r="R956" i="56"/>
  <c r="Q956" i="56"/>
  <c r="P956" i="56"/>
  <c r="A956" i="56"/>
  <c r="S955" i="56"/>
  <c r="R955" i="56"/>
  <c r="Q955" i="56"/>
  <c r="P955" i="56"/>
  <c r="A955" i="56"/>
  <c r="S954" i="56"/>
  <c r="R954" i="56"/>
  <c r="Q954" i="56"/>
  <c r="P954" i="56"/>
  <c r="A954" i="56"/>
  <c r="S953" i="56"/>
  <c r="R953" i="56"/>
  <c r="Q953" i="56"/>
  <c r="P953" i="56"/>
  <c r="A953" i="56"/>
  <c r="S952" i="56"/>
  <c r="R952" i="56"/>
  <c r="Q952" i="56"/>
  <c r="P952" i="56"/>
  <c r="A952" i="56"/>
  <c r="S951" i="56"/>
  <c r="R951" i="56"/>
  <c r="Q951" i="56"/>
  <c r="P951" i="56"/>
  <c r="A951" i="56"/>
  <c r="S950" i="56"/>
  <c r="R950" i="56"/>
  <c r="Q950" i="56"/>
  <c r="P950" i="56"/>
  <c r="A950" i="56"/>
  <c r="S949" i="56"/>
  <c r="R949" i="56"/>
  <c r="Q949" i="56"/>
  <c r="P949" i="56"/>
  <c r="A949" i="56"/>
  <c r="S948" i="56"/>
  <c r="R948" i="56"/>
  <c r="Q948" i="56"/>
  <c r="P948" i="56"/>
  <c r="A948" i="56"/>
  <c r="S947" i="56"/>
  <c r="R947" i="56"/>
  <c r="Q947" i="56"/>
  <c r="P947" i="56"/>
  <c r="A947" i="56"/>
  <c r="S946" i="56"/>
  <c r="R946" i="56"/>
  <c r="Q946" i="56"/>
  <c r="P946" i="56"/>
  <c r="A946" i="56"/>
  <c r="S945" i="56"/>
  <c r="R945" i="56"/>
  <c r="Q945" i="56"/>
  <c r="P945" i="56"/>
  <c r="A945" i="56"/>
  <c r="S944" i="56"/>
  <c r="R944" i="56"/>
  <c r="Q944" i="56"/>
  <c r="P944" i="56"/>
  <c r="A944" i="56"/>
  <c r="S943" i="56"/>
  <c r="R943" i="56"/>
  <c r="Q943" i="56"/>
  <c r="P943" i="56"/>
  <c r="A943" i="56"/>
  <c r="S942" i="56"/>
  <c r="R942" i="56"/>
  <c r="Q942" i="56"/>
  <c r="P942" i="56"/>
  <c r="A942" i="56"/>
  <c r="S941" i="56"/>
  <c r="R941" i="56"/>
  <c r="Q941" i="56"/>
  <c r="P941" i="56"/>
  <c r="A941" i="56"/>
  <c r="S940" i="56"/>
  <c r="R940" i="56"/>
  <c r="Q940" i="56"/>
  <c r="P940" i="56"/>
  <c r="A940" i="56"/>
  <c r="S939" i="56"/>
  <c r="R939" i="56"/>
  <c r="Q939" i="56"/>
  <c r="P939" i="56"/>
  <c r="A939" i="56"/>
  <c r="S938" i="56"/>
  <c r="R938" i="56"/>
  <c r="Q938" i="56"/>
  <c r="P938" i="56"/>
  <c r="A938" i="56"/>
  <c r="S937" i="56"/>
  <c r="R937" i="56"/>
  <c r="Q937" i="56"/>
  <c r="P937" i="56"/>
  <c r="A937" i="56"/>
  <c r="S936" i="56"/>
  <c r="R936" i="56"/>
  <c r="Q936" i="56"/>
  <c r="P936" i="56"/>
  <c r="A936" i="56"/>
  <c r="S935" i="56"/>
  <c r="R935" i="56"/>
  <c r="Q935" i="56"/>
  <c r="P935" i="56"/>
  <c r="A935" i="56"/>
  <c r="S934" i="56"/>
  <c r="R934" i="56"/>
  <c r="Q934" i="56"/>
  <c r="P934" i="56"/>
  <c r="A934" i="56"/>
  <c r="S933" i="56"/>
  <c r="R933" i="56"/>
  <c r="Q933" i="56"/>
  <c r="P933" i="56"/>
  <c r="A933" i="56"/>
  <c r="S932" i="56"/>
  <c r="R932" i="56"/>
  <c r="Q932" i="56"/>
  <c r="P932" i="56"/>
  <c r="A932" i="56"/>
  <c r="S931" i="56"/>
  <c r="R931" i="56"/>
  <c r="Q931" i="56"/>
  <c r="P931" i="56"/>
  <c r="A931" i="56"/>
  <c r="S930" i="56"/>
  <c r="R930" i="56"/>
  <c r="Q930" i="56"/>
  <c r="P930" i="56"/>
  <c r="A930" i="56"/>
  <c r="S929" i="56"/>
  <c r="R929" i="56"/>
  <c r="Q929" i="56"/>
  <c r="P929" i="56"/>
  <c r="A929" i="56"/>
  <c r="S928" i="56"/>
  <c r="R928" i="56"/>
  <c r="Q928" i="56"/>
  <c r="P928" i="56"/>
  <c r="A928" i="56"/>
  <c r="S927" i="56"/>
  <c r="R927" i="56"/>
  <c r="Q927" i="56"/>
  <c r="P927" i="56"/>
  <c r="A927" i="56"/>
  <c r="S926" i="56"/>
  <c r="R926" i="56"/>
  <c r="Q926" i="56"/>
  <c r="P926" i="56"/>
  <c r="A926" i="56"/>
  <c r="S925" i="56"/>
  <c r="R925" i="56"/>
  <c r="Q925" i="56"/>
  <c r="P925" i="56"/>
  <c r="A925" i="56"/>
  <c r="S924" i="56"/>
  <c r="R924" i="56"/>
  <c r="Q924" i="56"/>
  <c r="P924" i="56"/>
  <c r="A924" i="56"/>
  <c r="S923" i="56"/>
  <c r="R923" i="56"/>
  <c r="Q923" i="56"/>
  <c r="P923" i="56"/>
  <c r="A923" i="56"/>
  <c r="S922" i="56"/>
  <c r="R922" i="56"/>
  <c r="Q922" i="56"/>
  <c r="P922" i="56"/>
  <c r="A922" i="56"/>
  <c r="S921" i="56"/>
  <c r="R921" i="56"/>
  <c r="Q921" i="56"/>
  <c r="P921" i="56"/>
  <c r="A921" i="56"/>
  <c r="S920" i="56"/>
  <c r="R920" i="56"/>
  <c r="Q920" i="56"/>
  <c r="P920" i="56"/>
  <c r="A920" i="56"/>
  <c r="S919" i="56"/>
  <c r="R919" i="56"/>
  <c r="Q919" i="56"/>
  <c r="P919" i="56"/>
  <c r="A919" i="56"/>
  <c r="S918" i="56"/>
  <c r="R918" i="56"/>
  <c r="Q918" i="56"/>
  <c r="P918" i="56"/>
  <c r="A918" i="56"/>
  <c r="S917" i="56"/>
  <c r="R917" i="56"/>
  <c r="Q917" i="56"/>
  <c r="P917" i="56"/>
  <c r="A917" i="56"/>
  <c r="S916" i="56"/>
  <c r="R916" i="56"/>
  <c r="Q916" i="56"/>
  <c r="P916" i="56"/>
  <c r="A916" i="56"/>
  <c r="S915" i="56"/>
  <c r="R915" i="56"/>
  <c r="Q915" i="56"/>
  <c r="P915" i="56"/>
  <c r="A915" i="56"/>
  <c r="S914" i="56"/>
  <c r="R914" i="56"/>
  <c r="Q914" i="56"/>
  <c r="P914" i="56"/>
  <c r="A914" i="56"/>
  <c r="S913" i="56"/>
  <c r="R913" i="56"/>
  <c r="Q913" i="56"/>
  <c r="P913" i="56"/>
  <c r="A913" i="56"/>
  <c r="S912" i="56"/>
  <c r="R912" i="56"/>
  <c r="Q912" i="56"/>
  <c r="P912" i="56"/>
  <c r="A912" i="56"/>
  <c r="S911" i="56"/>
  <c r="R911" i="56"/>
  <c r="Q911" i="56"/>
  <c r="P911" i="56"/>
  <c r="A911" i="56"/>
  <c r="S910" i="56"/>
  <c r="R910" i="56"/>
  <c r="Q910" i="56"/>
  <c r="P910" i="56"/>
  <c r="A910" i="56"/>
  <c r="S909" i="56"/>
  <c r="R909" i="56"/>
  <c r="Q909" i="56"/>
  <c r="P909" i="56"/>
  <c r="A909" i="56"/>
  <c r="S908" i="56"/>
  <c r="R908" i="56"/>
  <c r="Q908" i="56"/>
  <c r="P908" i="56"/>
  <c r="A908" i="56"/>
  <c r="S907" i="56"/>
  <c r="R907" i="56"/>
  <c r="Q907" i="56"/>
  <c r="P907" i="56"/>
  <c r="A907" i="56"/>
  <c r="S906" i="56"/>
  <c r="R906" i="56"/>
  <c r="Q906" i="56"/>
  <c r="P906" i="56"/>
  <c r="A906" i="56"/>
  <c r="S905" i="56"/>
  <c r="R905" i="56"/>
  <c r="Q905" i="56"/>
  <c r="P905" i="56"/>
  <c r="A905" i="56"/>
  <c r="S904" i="56"/>
  <c r="R904" i="56"/>
  <c r="Q904" i="56"/>
  <c r="P904" i="56"/>
  <c r="A904" i="56"/>
  <c r="S903" i="56"/>
  <c r="R903" i="56"/>
  <c r="Q903" i="56"/>
  <c r="P903" i="56"/>
  <c r="A903" i="56"/>
  <c r="S902" i="56"/>
  <c r="R902" i="56"/>
  <c r="Q902" i="56"/>
  <c r="P902" i="56"/>
  <c r="A902" i="56"/>
  <c r="S901" i="56"/>
  <c r="R901" i="56"/>
  <c r="Q901" i="56"/>
  <c r="P901" i="56"/>
  <c r="A901" i="56"/>
  <c r="S900" i="56"/>
  <c r="R900" i="56"/>
  <c r="Q900" i="56"/>
  <c r="P900" i="56"/>
  <c r="A900" i="56"/>
  <c r="S899" i="56"/>
  <c r="R899" i="56"/>
  <c r="Q899" i="56"/>
  <c r="P899" i="56"/>
  <c r="A899" i="56"/>
  <c r="S898" i="56"/>
  <c r="R898" i="56"/>
  <c r="Q898" i="56"/>
  <c r="P898" i="56"/>
  <c r="A898" i="56"/>
  <c r="S897" i="56"/>
  <c r="R897" i="56"/>
  <c r="Q897" i="56"/>
  <c r="P897" i="56"/>
  <c r="A897" i="56"/>
  <c r="S896" i="56"/>
  <c r="R896" i="56"/>
  <c r="Q896" i="56"/>
  <c r="P896" i="56"/>
  <c r="A896" i="56"/>
  <c r="S895" i="56"/>
  <c r="R895" i="56"/>
  <c r="Q895" i="56"/>
  <c r="P895" i="56"/>
  <c r="A895" i="56"/>
  <c r="S894" i="56"/>
  <c r="R894" i="56"/>
  <c r="Q894" i="56"/>
  <c r="P894" i="56"/>
  <c r="A894" i="56"/>
  <c r="S893" i="56"/>
  <c r="R893" i="56"/>
  <c r="Q893" i="56"/>
  <c r="P893" i="56"/>
  <c r="A893" i="56"/>
  <c r="S892" i="56"/>
  <c r="R892" i="56"/>
  <c r="Q892" i="56"/>
  <c r="P892" i="56"/>
  <c r="A892" i="56"/>
  <c r="S891" i="56"/>
  <c r="R891" i="56"/>
  <c r="Q891" i="56"/>
  <c r="P891" i="56"/>
  <c r="A891" i="56"/>
  <c r="S890" i="56"/>
  <c r="R890" i="56"/>
  <c r="Q890" i="56"/>
  <c r="P890" i="56"/>
  <c r="A890" i="56"/>
  <c r="S889" i="56"/>
  <c r="R889" i="56"/>
  <c r="Q889" i="56"/>
  <c r="P889" i="56"/>
  <c r="A889" i="56"/>
  <c r="S888" i="56"/>
  <c r="R888" i="56"/>
  <c r="Q888" i="56"/>
  <c r="P888" i="56"/>
  <c r="A888" i="56"/>
  <c r="S887" i="56"/>
  <c r="R887" i="56"/>
  <c r="Q887" i="56"/>
  <c r="P887" i="56"/>
  <c r="A887" i="56"/>
  <c r="S886" i="56"/>
  <c r="R886" i="56"/>
  <c r="Q886" i="56"/>
  <c r="P886" i="56"/>
  <c r="A886" i="56"/>
  <c r="S885" i="56"/>
  <c r="R885" i="56"/>
  <c r="Q885" i="56"/>
  <c r="P885" i="56"/>
  <c r="A885" i="56"/>
  <c r="S884" i="56"/>
  <c r="R884" i="56"/>
  <c r="Q884" i="56"/>
  <c r="P884" i="56"/>
  <c r="A884" i="56"/>
  <c r="S883" i="56"/>
  <c r="R883" i="56"/>
  <c r="Q883" i="56"/>
  <c r="P883" i="56"/>
  <c r="A883" i="56"/>
  <c r="S882" i="56"/>
  <c r="R882" i="56"/>
  <c r="Q882" i="56"/>
  <c r="P882" i="56"/>
  <c r="A882" i="56"/>
  <c r="S881" i="56"/>
  <c r="R881" i="56"/>
  <c r="Q881" i="56"/>
  <c r="P881" i="56"/>
  <c r="A881" i="56"/>
  <c r="S880" i="56"/>
  <c r="R880" i="56"/>
  <c r="Q880" i="56"/>
  <c r="P880" i="56"/>
  <c r="A880" i="56"/>
  <c r="S879" i="56"/>
  <c r="R879" i="56"/>
  <c r="Q879" i="56"/>
  <c r="P879" i="56"/>
  <c r="A879" i="56"/>
  <c r="S878" i="56"/>
  <c r="R878" i="56"/>
  <c r="Q878" i="56"/>
  <c r="P878" i="56"/>
  <c r="A878" i="56"/>
  <c r="S877" i="56"/>
  <c r="R877" i="56"/>
  <c r="Q877" i="56"/>
  <c r="P877" i="56"/>
  <c r="A877" i="56"/>
  <c r="S876" i="56"/>
  <c r="R876" i="56"/>
  <c r="Q876" i="56"/>
  <c r="P876" i="56"/>
  <c r="A876" i="56"/>
  <c r="S875" i="56"/>
  <c r="R875" i="56"/>
  <c r="Q875" i="56"/>
  <c r="P875" i="56"/>
  <c r="A875" i="56"/>
  <c r="S874" i="56"/>
  <c r="R874" i="56"/>
  <c r="Q874" i="56"/>
  <c r="P874" i="56"/>
  <c r="A874" i="56"/>
  <c r="S873" i="56"/>
  <c r="R873" i="56"/>
  <c r="Q873" i="56"/>
  <c r="P873" i="56"/>
  <c r="A873" i="56"/>
  <c r="S872" i="56"/>
  <c r="R872" i="56"/>
  <c r="Q872" i="56"/>
  <c r="P872" i="56"/>
  <c r="A872" i="56"/>
  <c r="S871" i="56"/>
  <c r="R871" i="56"/>
  <c r="Q871" i="56"/>
  <c r="P871" i="56"/>
  <c r="A871" i="56"/>
  <c r="S870" i="56"/>
  <c r="R870" i="56"/>
  <c r="Q870" i="56"/>
  <c r="P870" i="56"/>
  <c r="A870" i="56"/>
  <c r="S869" i="56"/>
  <c r="R869" i="56"/>
  <c r="Q869" i="56"/>
  <c r="P869" i="56"/>
  <c r="A869" i="56"/>
  <c r="S868" i="56"/>
  <c r="R868" i="56"/>
  <c r="Q868" i="56"/>
  <c r="P868" i="56"/>
  <c r="A868" i="56"/>
  <c r="S867" i="56"/>
  <c r="R867" i="56"/>
  <c r="Q867" i="56"/>
  <c r="P867" i="56"/>
  <c r="A867" i="56"/>
  <c r="S866" i="56"/>
  <c r="R866" i="56"/>
  <c r="Q866" i="56"/>
  <c r="P866" i="56"/>
  <c r="A866" i="56"/>
  <c r="S865" i="56"/>
  <c r="R865" i="56"/>
  <c r="Q865" i="56"/>
  <c r="P865" i="56"/>
  <c r="A865" i="56"/>
  <c r="S864" i="56"/>
  <c r="R864" i="56"/>
  <c r="Q864" i="56"/>
  <c r="P864" i="56"/>
  <c r="A864" i="56"/>
  <c r="S863" i="56"/>
  <c r="R863" i="56"/>
  <c r="Q863" i="56"/>
  <c r="P863" i="56"/>
  <c r="A863" i="56"/>
  <c r="S862" i="56"/>
  <c r="R862" i="56"/>
  <c r="Q862" i="56"/>
  <c r="P862" i="56"/>
  <c r="A862" i="56"/>
  <c r="S861" i="56"/>
  <c r="R861" i="56"/>
  <c r="Q861" i="56"/>
  <c r="P861" i="56"/>
  <c r="A861" i="56"/>
  <c r="S860" i="56"/>
  <c r="R860" i="56"/>
  <c r="Q860" i="56"/>
  <c r="P860" i="56"/>
  <c r="A860" i="56"/>
  <c r="S859" i="56"/>
  <c r="R859" i="56"/>
  <c r="Q859" i="56"/>
  <c r="P859" i="56"/>
  <c r="A859" i="56"/>
  <c r="S858" i="56"/>
  <c r="R858" i="56"/>
  <c r="Q858" i="56"/>
  <c r="P858" i="56"/>
  <c r="A858" i="56"/>
  <c r="S857" i="56"/>
  <c r="R857" i="56"/>
  <c r="Q857" i="56"/>
  <c r="P857" i="56"/>
  <c r="A857" i="56"/>
  <c r="S856" i="56"/>
  <c r="R856" i="56"/>
  <c r="Q856" i="56"/>
  <c r="P856" i="56"/>
  <c r="A856" i="56"/>
  <c r="S855" i="56"/>
  <c r="R855" i="56"/>
  <c r="Q855" i="56"/>
  <c r="P855" i="56"/>
  <c r="A855" i="56"/>
  <c r="S854" i="56"/>
  <c r="R854" i="56"/>
  <c r="Q854" i="56"/>
  <c r="P854" i="56"/>
  <c r="A854" i="56"/>
  <c r="S853" i="56"/>
  <c r="R853" i="56"/>
  <c r="Q853" i="56"/>
  <c r="P853" i="56"/>
  <c r="A853" i="56"/>
  <c r="S852" i="56"/>
  <c r="R852" i="56"/>
  <c r="Q852" i="56"/>
  <c r="P852" i="56"/>
  <c r="A852" i="56"/>
  <c r="S851" i="56"/>
  <c r="R851" i="56"/>
  <c r="Q851" i="56"/>
  <c r="P851" i="56"/>
  <c r="A851" i="56"/>
  <c r="S850" i="56"/>
  <c r="R850" i="56"/>
  <c r="Q850" i="56"/>
  <c r="P850" i="56"/>
  <c r="A850" i="56"/>
  <c r="S849" i="56"/>
  <c r="R849" i="56"/>
  <c r="Q849" i="56"/>
  <c r="P849" i="56"/>
  <c r="A849" i="56"/>
  <c r="S848" i="56"/>
  <c r="R848" i="56"/>
  <c r="Q848" i="56"/>
  <c r="P848" i="56"/>
  <c r="A848" i="56"/>
  <c r="S847" i="56"/>
  <c r="R847" i="56"/>
  <c r="Q847" i="56"/>
  <c r="P847" i="56"/>
  <c r="A847" i="56"/>
  <c r="S846" i="56"/>
  <c r="R846" i="56"/>
  <c r="Q846" i="56"/>
  <c r="P846" i="56"/>
  <c r="A846" i="56"/>
  <c r="S845" i="56"/>
  <c r="R845" i="56"/>
  <c r="Q845" i="56"/>
  <c r="P845" i="56"/>
  <c r="A845" i="56"/>
  <c r="S844" i="56"/>
  <c r="R844" i="56"/>
  <c r="Q844" i="56"/>
  <c r="P844" i="56"/>
  <c r="A844" i="56"/>
  <c r="S843" i="56"/>
  <c r="R843" i="56"/>
  <c r="Q843" i="56"/>
  <c r="P843" i="56"/>
  <c r="A843" i="56"/>
  <c r="S842" i="56"/>
  <c r="R842" i="56"/>
  <c r="Q842" i="56"/>
  <c r="P842" i="56"/>
  <c r="A842" i="56"/>
  <c r="S841" i="56"/>
  <c r="R841" i="56"/>
  <c r="Q841" i="56"/>
  <c r="P841" i="56"/>
  <c r="A841" i="56"/>
  <c r="S840" i="56"/>
  <c r="R840" i="56"/>
  <c r="Q840" i="56"/>
  <c r="P840" i="56"/>
  <c r="A840" i="56"/>
  <c r="S839" i="56"/>
  <c r="R839" i="56"/>
  <c r="Q839" i="56"/>
  <c r="P839" i="56"/>
  <c r="A839" i="56"/>
  <c r="S838" i="56"/>
  <c r="R838" i="56"/>
  <c r="Q838" i="56"/>
  <c r="P838" i="56"/>
  <c r="A838" i="56"/>
  <c r="S837" i="56"/>
  <c r="R837" i="56"/>
  <c r="Q837" i="56"/>
  <c r="P837" i="56"/>
  <c r="A837" i="56"/>
  <c r="S836" i="56"/>
  <c r="R836" i="56"/>
  <c r="Q836" i="56"/>
  <c r="P836" i="56"/>
  <c r="A836" i="56"/>
  <c r="S835" i="56"/>
  <c r="R835" i="56"/>
  <c r="Q835" i="56"/>
  <c r="P835" i="56"/>
  <c r="A835" i="56"/>
  <c r="S834" i="56"/>
  <c r="R834" i="56"/>
  <c r="Q834" i="56"/>
  <c r="P834" i="56"/>
  <c r="A834" i="56"/>
  <c r="S833" i="56"/>
  <c r="R833" i="56"/>
  <c r="Q833" i="56"/>
  <c r="P833" i="56"/>
  <c r="A833" i="56"/>
  <c r="S832" i="56"/>
  <c r="R832" i="56"/>
  <c r="Q832" i="56"/>
  <c r="P832" i="56"/>
  <c r="A832" i="56"/>
  <c r="S831" i="56"/>
  <c r="R831" i="56"/>
  <c r="Q831" i="56"/>
  <c r="P831" i="56"/>
  <c r="A831" i="56"/>
  <c r="S830" i="56"/>
  <c r="R830" i="56"/>
  <c r="Q830" i="56"/>
  <c r="P830" i="56"/>
  <c r="A830" i="56"/>
  <c r="S829" i="56"/>
  <c r="R829" i="56"/>
  <c r="Q829" i="56"/>
  <c r="P829" i="56"/>
  <c r="A829" i="56"/>
  <c r="S828" i="56"/>
  <c r="R828" i="56"/>
  <c r="Q828" i="56"/>
  <c r="P828" i="56"/>
  <c r="A828" i="56"/>
  <c r="S827" i="56"/>
  <c r="R827" i="56"/>
  <c r="Q827" i="56"/>
  <c r="P827" i="56"/>
  <c r="A827" i="56"/>
  <c r="S826" i="56"/>
  <c r="R826" i="56"/>
  <c r="Q826" i="56"/>
  <c r="P826" i="56"/>
  <c r="A826" i="56"/>
  <c r="S825" i="56"/>
  <c r="R825" i="56"/>
  <c r="Q825" i="56"/>
  <c r="P825" i="56"/>
  <c r="A825" i="56"/>
  <c r="S824" i="56"/>
  <c r="R824" i="56"/>
  <c r="Q824" i="56"/>
  <c r="P824" i="56"/>
  <c r="A824" i="56"/>
  <c r="S823" i="56"/>
  <c r="R823" i="56"/>
  <c r="Q823" i="56"/>
  <c r="P823" i="56"/>
  <c r="A823" i="56"/>
  <c r="S822" i="56"/>
  <c r="R822" i="56"/>
  <c r="Q822" i="56"/>
  <c r="P822" i="56"/>
  <c r="A822" i="56"/>
  <c r="S821" i="56"/>
  <c r="R821" i="56"/>
  <c r="Q821" i="56"/>
  <c r="P821" i="56"/>
  <c r="A821" i="56"/>
  <c r="S820" i="56"/>
  <c r="R820" i="56"/>
  <c r="Q820" i="56"/>
  <c r="P820" i="56"/>
  <c r="A820" i="56"/>
  <c r="S819" i="56"/>
  <c r="R819" i="56"/>
  <c r="Q819" i="56"/>
  <c r="P819" i="56"/>
  <c r="A819" i="56"/>
  <c r="S818" i="56"/>
  <c r="R818" i="56"/>
  <c r="Q818" i="56"/>
  <c r="P818" i="56"/>
  <c r="A818" i="56"/>
  <c r="S817" i="56"/>
  <c r="R817" i="56"/>
  <c r="Q817" i="56"/>
  <c r="P817" i="56"/>
  <c r="A817" i="56"/>
  <c r="S816" i="56"/>
  <c r="R816" i="56"/>
  <c r="Q816" i="56"/>
  <c r="P816" i="56"/>
  <c r="A816" i="56"/>
  <c r="S815" i="56"/>
  <c r="R815" i="56"/>
  <c r="Q815" i="56"/>
  <c r="P815" i="56"/>
  <c r="A815" i="56"/>
  <c r="S814" i="56"/>
  <c r="R814" i="56"/>
  <c r="Q814" i="56"/>
  <c r="P814" i="56"/>
  <c r="A814" i="56"/>
  <c r="S813" i="56"/>
  <c r="R813" i="56"/>
  <c r="Q813" i="56"/>
  <c r="P813" i="56"/>
  <c r="A813" i="56"/>
  <c r="S812" i="56"/>
  <c r="R812" i="56"/>
  <c r="Q812" i="56"/>
  <c r="P812" i="56"/>
  <c r="A812" i="56"/>
  <c r="S811" i="56"/>
  <c r="R811" i="56"/>
  <c r="Q811" i="56"/>
  <c r="P811" i="56"/>
  <c r="A811" i="56"/>
  <c r="S810" i="56"/>
  <c r="R810" i="56"/>
  <c r="Q810" i="56"/>
  <c r="P810" i="56"/>
  <c r="A810" i="56"/>
  <c r="S809" i="56"/>
  <c r="R809" i="56"/>
  <c r="Q809" i="56"/>
  <c r="P809" i="56"/>
  <c r="A809" i="56"/>
  <c r="S808" i="56"/>
  <c r="R808" i="56"/>
  <c r="Q808" i="56"/>
  <c r="P808" i="56"/>
  <c r="A808" i="56"/>
  <c r="S807" i="56"/>
  <c r="R807" i="56"/>
  <c r="Q807" i="56"/>
  <c r="P807" i="56"/>
  <c r="A807" i="56"/>
  <c r="S806" i="56"/>
  <c r="R806" i="56"/>
  <c r="Q806" i="56"/>
  <c r="P806" i="56"/>
  <c r="A806" i="56"/>
  <c r="S805" i="56"/>
  <c r="R805" i="56"/>
  <c r="Q805" i="56"/>
  <c r="P805" i="56"/>
  <c r="A805" i="56"/>
  <c r="S804" i="56"/>
  <c r="R804" i="56"/>
  <c r="Q804" i="56"/>
  <c r="P804" i="56"/>
  <c r="A804" i="56"/>
  <c r="S803" i="56"/>
  <c r="R803" i="56"/>
  <c r="Q803" i="56"/>
  <c r="P803" i="56"/>
  <c r="A803" i="56"/>
  <c r="S802" i="56"/>
  <c r="R802" i="56"/>
  <c r="Q802" i="56"/>
  <c r="P802" i="56"/>
  <c r="A802" i="56"/>
  <c r="S801" i="56"/>
  <c r="R801" i="56"/>
  <c r="Q801" i="56"/>
  <c r="P801" i="56"/>
  <c r="A801" i="56"/>
  <c r="S800" i="56"/>
  <c r="R800" i="56"/>
  <c r="Q800" i="56"/>
  <c r="P800" i="56"/>
  <c r="A800" i="56"/>
  <c r="S799" i="56"/>
  <c r="R799" i="56"/>
  <c r="Q799" i="56"/>
  <c r="P799" i="56"/>
  <c r="A799" i="56"/>
  <c r="S798" i="56"/>
  <c r="R798" i="56"/>
  <c r="Q798" i="56"/>
  <c r="P798" i="56"/>
  <c r="A798" i="56"/>
  <c r="S797" i="56"/>
  <c r="R797" i="56"/>
  <c r="Q797" i="56"/>
  <c r="P797" i="56"/>
  <c r="A797" i="56"/>
  <c r="S796" i="56"/>
  <c r="R796" i="56"/>
  <c r="Q796" i="56"/>
  <c r="P796" i="56"/>
  <c r="A796" i="56"/>
  <c r="S795" i="56"/>
  <c r="R795" i="56"/>
  <c r="Q795" i="56"/>
  <c r="P795" i="56"/>
  <c r="A795" i="56"/>
  <c r="S794" i="56"/>
  <c r="R794" i="56"/>
  <c r="Q794" i="56"/>
  <c r="P794" i="56"/>
  <c r="A794" i="56"/>
  <c r="S793" i="56"/>
  <c r="R793" i="56"/>
  <c r="Q793" i="56"/>
  <c r="P793" i="56"/>
  <c r="A793" i="56"/>
  <c r="S792" i="56"/>
  <c r="R792" i="56"/>
  <c r="Q792" i="56"/>
  <c r="P792" i="56"/>
  <c r="A792" i="56"/>
  <c r="S791" i="56"/>
  <c r="R791" i="56"/>
  <c r="Q791" i="56"/>
  <c r="P791" i="56"/>
  <c r="A791" i="56"/>
  <c r="S790" i="56"/>
  <c r="R790" i="56"/>
  <c r="Q790" i="56"/>
  <c r="P790" i="56"/>
  <c r="A790" i="56"/>
  <c r="S789" i="56"/>
  <c r="R789" i="56"/>
  <c r="Q789" i="56"/>
  <c r="P789" i="56"/>
  <c r="A789" i="56"/>
  <c r="S788" i="56"/>
  <c r="R788" i="56"/>
  <c r="Q788" i="56"/>
  <c r="P788" i="56"/>
  <c r="A788" i="56"/>
  <c r="S787" i="56"/>
  <c r="R787" i="56"/>
  <c r="Q787" i="56"/>
  <c r="P787" i="56"/>
  <c r="A787" i="56"/>
  <c r="S786" i="56"/>
  <c r="R786" i="56"/>
  <c r="Q786" i="56"/>
  <c r="P786" i="56"/>
  <c r="A786" i="56"/>
  <c r="S785" i="56"/>
  <c r="R785" i="56"/>
  <c r="Q785" i="56"/>
  <c r="P785" i="56"/>
  <c r="A785" i="56"/>
  <c r="S784" i="56"/>
  <c r="R784" i="56"/>
  <c r="Q784" i="56"/>
  <c r="P784" i="56"/>
  <c r="A784" i="56"/>
  <c r="S783" i="56"/>
  <c r="R783" i="56"/>
  <c r="Q783" i="56"/>
  <c r="P783" i="56"/>
  <c r="A783" i="56"/>
  <c r="S782" i="56"/>
  <c r="R782" i="56"/>
  <c r="Q782" i="56"/>
  <c r="P782" i="56"/>
  <c r="A782" i="56"/>
  <c r="S781" i="56"/>
  <c r="R781" i="56"/>
  <c r="Q781" i="56"/>
  <c r="P781" i="56"/>
  <c r="A781" i="56"/>
  <c r="S780" i="56"/>
  <c r="R780" i="56"/>
  <c r="Q780" i="56"/>
  <c r="P780" i="56"/>
  <c r="A780" i="56"/>
  <c r="S779" i="56"/>
  <c r="R779" i="56"/>
  <c r="Q779" i="56"/>
  <c r="P779" i="56"/>
  <c r="A779" i="56"/>
  <c r="S778" i="56"/>
  <c r="R778" i="56"/>
  <c r="Q778" i="56"/>
  <c r="P778" i="56"/>
  <c r="A778" i="56"/>
  <c r="S777" i="56"/>
  <c r="R777" i="56"/>
  <c r="Q777" i="56"/>
  <c r="P777" i="56"/>
  <c r="A777" i="56"/>
  <c r="S776" i="56"/>
  <c r="R776" i="56"/>
  <c r="Q776" i="56"/>
  <c r="P776" i="56"/>
  <c r="A776" i="56"/>
  <c r="S775" i="56"/>
  <c r="R775" i="56"/>
  <c r="Q775" i="56"/>
  <c r="P775" i="56"/>
  <c r="A775" i="56"/>
  <c r="S774" i="56"/>
  <c r="R774" i="56"/>
  <c r="Q774" i="56"/>
  <c r="P774" i="56"/>
  <c r="A774" i="56"/>
  <c r="S773" i="56"/>
  <c r="R773" i="56"/>
  <c r="Q773" i="56"/>
  <c r="P773" i="56"/>
  <c r="A773" i="56"/>
  <c r="S772" i="56"/>
  <c r="R772" i="56"/>
  <c r="Q772" i="56"/>
  <c r="P772" i="56"/>
  <c r="A772" i="56"/>
  <c r="S771" i="56"/>
  <c r="R771" i="56"/>
  <c r="Q771" i="56"/>
  <c r="P771" i="56"/>
  <c r="A771" i="56"/>
  <c r="S770" i="56"/>
  <c r="R770" i="56"/>
  <c r="Q770" i="56"/>
  <c r="P770" i="56"/>
  <c r="A770" i="56"/>
  <c r="S769" i="56"/>
  <c r="R769" i="56"/>
  <c r="Q769" i="56"/>
  <c r="P769" i="56"/>
  <c r="A769" i="56"/>
  <c r="S768" i="56"/>
  <c r="R768" i="56"/>
  <c r="Q768" i="56"/>
  <c r="P768" i="56"/>
  <c r="A768" i="56"/>
  <c r="S767" i="56"/>
  <c r="R767" i="56"/>
  <c r="Q767" i="56"/>
  <c r="P767" i="56"/>
  <c r="A767" i="56"/>
  <c r="S766" i="56"/>
  <c r="R766" i="56"/>
  <c r="Q766" i="56"/>
  <c r="P766" i="56"/>
  <c r="A766" i="56"/>
  <c r="S765" i="56"/>
  <c r="R765" i="56"/>
  <c r="Q765" i="56"/>
  <c r="P765" i="56"/>
  <c r="A765" i="56"/>
  <c r="S764" i="56"/>
  <c r="R764" i="56"/>
  <c r="Q764" i="56"/>
  <c r="P764" i="56"/>
  <c r="A764" i="56"/>
  <c r="S763" i="56"/>
  <c r="R763" i="56"/>
  <c r="Q763" i="56"/>
  <c r="P763" i="56"/>
  <c r="A763" i="56"/>
  <c r="S762" i="56"/>
  <c r="R762" i="56"/>
  <c r="Q762" i="56"/>
  <c r="P762" i="56"/>
  <c r="A762" i="56"/>
  <c r="S761" i="56"/>
  <c r="R761" i="56"/>
  <c r="Q761" i="56"/>
  <c r="P761" i="56"/>
  <c r="A761" i="56"/>
  <c r="S760" i="56"/>
  <c r="R760" i="56"/>
  <c r="Q760" i="56"/>
  <c r="P760" i="56"/>
  <c r="A760" i="56"/>
  <c r="S759" i="56"/>
  <c r="R759" i="56"/>
  <c r="Q759" i="56"/>
  <c r="P759" i="56"/>
  <c r="A759" i="56"/>
  <c r="S758" i="56"/>
  <c r="R758" i="56"/>
  <c r="Q758" i="56"/>
  <c r="P758" i="56"/>
  <c r="A758" i="56"/>
  <c r="S757" i="56"/>
  <c r="R757" i="56"/>
  <c r="Q757" i="56"/>
  <c r="P757" i="56"/>
  <c r="A757" i="56"/>
  <c r="S756" i="56"/>
  <c r="R756" i="56"/>
  <c r="Q756" i="56"/>
  <c r="P756" i="56"/>
  <c r="A756" i="56"/>
  <c r="S755" i="56"/>
  <c r="R755" i="56"/>
  <c r="Q755" i="56"/>
  <c r="P755" i="56"/>
  <c r="A755" i="56"/>
  <c r="S754" i="56"/>
  <c r="R754" i="56"/>
  <c r="Q754" i="56"/>
  <c r="P754" i="56"/>
  <c r="A754" i="56"/>
  <c r="S753" i="56"/>
  <c r="R753" i="56"/>
  <c r="Q753" i="56"/>
  <c r="P753" i="56"/>
  <c r="A753" i="56"/>
  <c r="S752" i="56"/>
  <c r="R752" i="56"/>
  <c r="Q752" i="56"/>
  <c r="P752" i="56"/>
  <c r="A752" i="56"/>
  <c r="S751" i="56"/>
  <c r="R751" i="56"/>
  <c r="Q751" i="56"/>
  <c r="P751" i="56"/>
  <c r="A751" i="56"/>
  <c r="S750" i="56"/>
  <c r="R750" i="56"/>
  <c r="Q750" i="56"/>
  <c r="P750" i="56"/>
  <c r="A750" i="56"/>
  <c r="S749" i="56"/>
  <c r="R749" i="56"/>
  <c r="Q749" i="56"/>
  <c r="P749" i="56"/>
  <c r="A749" i="56"/>
  <c r="S748" i="56"/>
  <c r="R748" i="56"/>
  <c r="Q748" i="56"/>
  <c r="P748" i="56"/>
  <c r="A748" i="56"/>
  <c r="S747" i="56"/>
  <c r="R747" i="56"/>
  <c r="Q747" i="56"/>
  <c r="P747" i="56"/>
  <c r="A747" i="56"/>
  <c r="S746" i="56"/>
  <c r="R746" i="56"/>
  <c r="Q746" i="56"/>
  <c r="P746" i="56"/>
  <c r="A746" i="56"/>
  <c r="S745" i="56"/>
  <c r="R745" i="56"/>
  <c r="Q745" i="56"/>
  <c r="P745" i="56"/>
  <c r="A745" i="56"/>
  <c r="S744" i="56"/>
  <c r="R744" i="56"/>
  <c r="Q744" i="56"/>
  <c r="P744" i="56"/>
  <c r="A744" i="56"/>
  <c r="S743" i="56"/>
  <c r="R743" i="56"/>
  <c r="Q743" i="56"/>
  <c r="P743" i="56"/>
  <c r="A743" i="56"/>
  <c r="S742" i="56"/>
  <c r="R742" i="56"/>
  <c r="Q742" i="56"/>
  <c r="P742" i="56"/>
  <c r="A742" i="56"/>
  <c r="S741" i="56"/>
  <c r="R741" i="56"/>
  <c r="Q741" i="56"/>
  <c r="P741" i="56"/>
  <c r="A741" i="56"/>
  <c r="S740" i="56"/>
  <c r="R740" i="56"/>
  <c r="Q740" i="56"/>
  <c r="P740" i="56"/>
  <c r="A740" i="56"/>
  <c r="S739" i="56"/>
  <c r="R739" i="56"/>
  <c r="Q739" i="56"/>
  <c r="P739" i="56"/>
  <c r="A739" i="56"/>
  <c r="S738" i="56"/>
  <c r="R738" i="56"/>
  <c r="Q738" i="56"/>
  <c r="P738" i="56"/>
  <c r="A738" i="56"/>
  <c r="S737" i="56"/>
  <c r="R737" i="56"/>
  <c r="Q737" i="56"/>
  <c r="P737" i="56"/>
  <c r="A737" i="56"/>
  <c r="S736" i="56"/>
  <c r="R736" i="56"/>
  <c r="Q736" i="56"/>
  <c r="P736" i="56"/>
  <c r="A736" i="56"/>
  <c r="S735" i="56"/>
  <c r="R735" i="56"/>
  <c r="Q735" i="56"/>
  <c r="P735" i="56"/>
  <c r="A735" i="56"/>
  <c r="S734" i="56"/>
  <c r="R734" i="56"/>
  <c r="Q734" i="56"/>
  <c r="P734" i="56"/>
  <c r="A734" i="56"/>
  <c r="S733" i="56"/>
  <c r="R733" i="56"/>
  <c r="Q733" i="56"/>
  <c r="P733" i="56"/>
  <c r="A733" i="56"/>
  <c r="S732" i="56"/>
  <c r="R732" i="56"/>
  <c r="Q732" i="56"/>
  <c r="P732" i="56"/>
  <c r="A732" i="56"/>
  <c r="S731" i="56"/>
  <c r="R731" i="56"/>
  <c r="Q731" i="56"/>
  <c r="P731" i="56"/>
  <c r="A731" i="56"/>
  <c r="S730" i="56"/>
  <c r="R730" i="56"/>
  <c r="Q730" i="56"/>
  <c r="P730" i="56"/>
  <c r="A730" i="56"/>
  <c r="S729" i="56"/>
  <c r="R729" i="56"/>
  <c r="Q729" i="56"/>
  <c r="P729" i="56"/>
  <c r="A729" i="56"/>
  <c r="S728" i="56"/>
  <c r="R728" i="56"/>
  <c r="Q728" i="56"/>
  <c r="P728" i="56"/>
  <c r="A728" i="56"/>
  <c r="S727" i="56"/>
  <c r="R727" i="56"/>
  <c r="Q727" i="56"/>
  <c r="P727" i="56"/>
  <c r="A727" i="56"/>
  <c r="S726" i="56"/>
  <c r="R726" i="56"/>
  <c r="Q726" i="56"/>
  <c r="P726" i="56"/>
  <c r="A726" i="56"/>
  <c r="S725" i="56"/>
  <c r="R725" i="56"/>
  <c r="Q725" i="56"/>
  <c r="P725" i="56"/>
  <c r="A725" i="56"/>
  <c r="S724" i="56"/>
  <c r="R724" i="56"/>
  <c r="Q724" i="56"/>
  <c r="P724" i="56"/>
  <c r="A724" i="56"/>
  <c r="S723" i="56"/>
  <c r="R723" i="56"/>
  <c r="Q723" i="56"/>
  <c r="P723" i="56"/>
  <c r="A723" i="56"/>
  <c r="S722" i="56"/>
  <c r="R722" i="56"/>
  <c r="Q722" i="56"/>
  <c r="P722" i="56"/>
  <c r="A722" i="56"/>
  <c r="S721" i="56"/>
  <c r="R721" i="56"/>
  <c r="Q721" i="56"/>
  <c r="P721" i="56"/>
  <c r="A721" i="56"/>
  <c r="S720" i="56"/>
  <c r="R720" i="56"/>
  <c r="Q720" i="56"/>
  <c r="P720" i="56"/>
  <c r="A720" i="56"/>
  <c r="S719" i="56"/>
  <c r="R719" i="56"/>
  <c r="Q719" i="56"/>
  <c r="P719" i="56"/>
  <c r="A719" i="56"/>
  <c r="S718" i="56"/>
  <c r="R718" i="56"/>
  <c r="Q718" i="56"/>
  <c r="P718" i="56"/>
  <c r="A718" i="56"/>
  <c r="S717" i="56"/>
  <c r="R717" i="56"/>
  <c r="Q717" i="56"/>
  <c r="P717" i="56"/>
  <c r="A717" i="56"/>
  <c r="S716" i="56"/>
  <c r="R716" i="56"/>
  <c r="Q716" i="56"/>
  <c r="P716" i="56"/>
  <c r="A716" i="56"/>
  <c r="S715" i="56"/>
  <c r="R715" i="56"/>
  <c r="Q715" i="56"/>
  <c r="P715" i="56"/>
  <c r="A715" i="56"/>
  <c r="S714" i="56"/>
  <c r="R714" i="56"/>
  <c r="Q714" i="56"/>
  <c r="P714" i="56"/>
  <c r="A714" i="56"/>
  <c r="S713" i="56"/>
  <c r="R713" i="56"/>
  <c r="Q713" i="56"/>
  <c r="P713" i="56"/>
  <c r="A713" i="56"/>
  <c r="S712" i="56"/>
  <c r="R712" i="56"/>
  <c r="Q712" i="56"/>
  <c r="P712" i="56"/>
  <c r="A712" i="56"/>
  <c r="S711" i="56"/>
  <c r="R711" i="56"/>
  <c r="Q711" i="56"/>
  <c r="P711" i="56"/>
  <c r="A711" i="56"/>
  <c r="S710" i="56"/>
  <c r="R710" i="56"/>
  <c r="Q710" i="56"/>
  <c r="P710" i="56"/>
  <c r="A710" i="56"/>
  <c r="S709" i="56"/>
  <c r="R709" i="56"/>
  <c r="Q709" i="56"/>
  <c r="P709" i="56"/>
  <c r="A709" i="56"/>
  <c r="S708" i="56"/>
  <c r="R708" i="56"/>
  <c r="Q708" i="56"/>
  <c r="P708" i="56"/>
  <c r="A708" i="56"/>
  <c r="S707" i="56"/>
  <c r="R707" i="56"/>
  <c r="Q707" i="56"/>
  <c r="P707" i="56"/>
  <c r="A707" i="56"/>
  <c r="S706" i="56"/>
  <c r="R706" i="56"/>
  <c r="Q706" i="56"/>
  <c r="P706" i="56"/>
  <c r="A706" i="56"/>
  <c r="S705" i="56"/>
  <c r="R705" i="56"/>
  <c r="Q705" i="56"/>
  <c r="P705" i="56"/>
  <c r="A705" i="56"/>
  <c r="S704" i="56"/>
  <c r="R704" i="56"/>
  <c r="Q704" i="56"/>
  <c r="P704" i="56"/>
  <c r="A704" i="56"/>
  <c r="S703" i="56"/>
  <c r="R703" i="56"/>
  <c r="Q703" i="56"/>
  <c r="P703" i="56"/>
  <c r="A703" i="56"/>
  <c r="S702" i="56"/>
  <c r="R702" i="56"/>
  <c r="Q702" i="56"/>
  <c r="P702" i="56"/>
  <c r="A702" i="56"/>
  <c r="S701" i="56"/>
  <c r="R701" i="56"/>
  <c r="Q701" i="56"/>
  <c r="P701" i="56"/>
  <c r="A701" i="56"/>
  <c r="S700" i="56"/>
  <c r="R700" i="56"/>
  <c r="Q700" i="56"/>
  <c r="P700" i="56"/>
  <c r="A700" i="56"/>
  <c r="S699" i="56"/>
  <c r="R699" i="56"/>
  <c r="Q699" i="56"/>
  <c r="P699" i="56"/>
  <c r="A699" i="56"/>
  <c r="S698" i="56"/>
  <c r="R698" i="56"/>
  <c r="Q698" i="56"/>
  <c r="P698" i="56"/>
  <c r="A698" i="56"/>
  <c r="S697" i="56"/>
  <c r="R697" i="56"/>
  <c r="Q697" i="56"/>
  <c r="P697" i="56"/>
  <c r="A697" i="56"/>
  <c r="S696" i="56"/>
  <c r="R696" i="56"/>
  <c r="Q696" i="56"/>
  <c r="P696" i="56"/>
  <c r="A696" i="56"/>
  <c r="S695" i="56"/>
  <c r="R695" i="56"/>
  <c r="Q695" i="56"/>
  <c r="P695" i="56"/>
  <c r="A695" i="56"/>
  <c r="S694" i="56"/>
  <c r="R694" i="56"/>
  <c r="Q694" i="56"/>
  <c r="P694" i="56"/>
  <c r="A694" i="56"/>
  <c r="S693" i="56"/>
  <c r="R693" i="56"/>
  <c r="Q693" i="56"/>
  <c r="P693" i="56"/>
  <c r="A693" i="56"/>
  <c r="S692" i="56"/>
  <c r="R692" i="56"/>
  <c r="Q692" i="56"/>
  <c r="P692" i="56"/>
  <c r="A692" i="56"/>
  <c r="S691" i="56"/>
  <c r="R691" i="56"/>
  <c r="Q691" i="56"/>
  <c r="P691" i="56"/>
  <c r="A691" i="56"/>
  <c r="S690" i="56"/>
  <c r="R690" i="56"/>
  <c r="Q690" i="56"/>
  <c r="P690" i="56"/>
  <c r="A690" i="56"/>
  <c r="S689" i="56"/>
  <c r="R689" i="56"/>
  <c r="Q689" i="56"/>
  <c r="P689" i="56"/>
  <c r="A689" i="56"/>
  <c r="S688" i="56"/>
  <c r="R688" i="56"/>
  <c r="Q688" i="56"/>
  <c r="P688" i="56"/>
  <c r="A688" i="56"/>
  <c r="S687" i="56"/>
  <c r="R687" i="56"/>
  <c r="Q687" i="56"/>
  <c r="P687" i="56"/>
  <c r="A687" i="56"/>
  <c r="S686" i="56"/>
  <c r="R686" i="56"/>
  <c r="Q686" i="56"/>
  <c r="P686" i="56"/>
  <c r="A686" i="56"/>
  <c r="S685" i="56"/>
  <c r="R685" i="56"/>
  <c r="Q685" i="56"/>
  <c r="P685" i="56"/>
  <c r="A685" i="56"/>
  <c r="S684" i="56"/>
  <c r="R684" i="56"/>
  <c r="Q684" i="56"/>
  <c r="P684" i="56"/>
  <c r="A684" i="56"/>
  <c r="S683" i="56"/>
  <c r="R683" i="56"/>
  <c r="Q683" i="56"/>
  <c r="P683" i="56"/>
  <c r="A683" i="56"/>
  <c r="S682" i="56"/>
  <c r="R682" i="56"/>
  <c r="Q682" i="56"/>
  <c r="P682" i="56"/>
  <c r="A682" i="56"/>
  <c r="S681" i="56"/>
  <c r="R681" i="56"/>
  <c r="Q681" i="56"/>
  <c r="P681" i="56"/>
  <c r="A681" i="56"/>
  <c r="S680" i="56"/>
  <c r="R680" i="56"/>
  <c r="Q680" i="56"/>
  <c r="P680" i="56"/>
  <c r="A680" i="56"/>
  <c r="S679" i="56"/>
  <c r="R679" i="56"/>
  <c r="Q679" i="56"/>
  <c r="P679" i="56"/>
  <c r="A679" i="56"/>
  <c r="S678" i="56"/>
  <c r="R678" i="56"/>
  <c r="Q678" i="56"/>
  <c r="P678" i="56"/>
  <c r="A678" i="56"/>
  <c r="S677" i="56"/>
  <c r="R677" i="56"/>
  <c r="Q677" i="56"/>
  <c r="P677" i="56"/>
  <c r="A677" i="56"/>
  <c r="S676" i="56"/>
  <c r="R676" i="56"/>
  <c r="Q676" i="56"/>
  <c r="P676" i="56"/>
  <c r="A676" i="56"/>
  <c r="S675" i="56"/>
  <c r="R675" i="56"/>
  <c r="Q675" i="56"/>
  <c r="P675" i="56"/>
  <c r="A675" i="56"/>
  <c r="S674" i="56"/>
  <c r="R674" i="56"/>
  <c r="Q674" i="56"/>
  <c r="P674" i="56"/>
  <c r="A674" i="56"/>
  <c r="S673" i="56"/>
  <c r="R673" i="56"/>
  <c r="Q673" i="56"/>
  <c r="P673" i="56"/>
  <c r="A673" i="56"/>
  <c r="S672" i="56"/>
  <c r="R672" i="56"/>
  <c r="Q672" i="56"/>
  <c r="P672" i="56"/>
  <c r="A672" i="56"/>
  <c r="S671" i="56"/>
  <c r="R671" i="56"/>
  <c r="Q671" i="56"/>
  <c r="P671" i="56"/>
  <c r="A671" i="56"/>
  <c r="S670" i="56"/>
  <c r="R670" i="56"/>
  <c r="Q670" i="56"/>
  <c r="P670" i="56"/>
  <c r="A670" i="56"/>
  <c r="S669" i="56"/>
  <c r="R669" i="56"/>
  <c r="Q669" i="56"/>
  <c r="P669" i="56"/>
  <c r="A669" i="56"/>
  <c r="S668" i="56"/>
  <c r="R668" i="56"/>
  <c r="Q668" i="56"/>
  <c r="P668" i="56"/>
  <c r="A668" i="56"/>
  <c r="S667" i="56"/>
  <c r="R667" i="56"/>
  <c r="Q667" i="56"/>
  <c r="P667" i="56"/>
  <c r="A667" i="56"/>
  <c r="S666" i="56"/>
  <c r="R666" i="56"/>
  <c r="Q666" i="56"/>
  <c r="P666" i="56"/>
  <c r="A666" i="56"/>
  <c r="S665" i="56"/>
  <c r="R665" i="56"/>
  <c r="Q665" i="56"/>
  <c r="P665" i="56"/>
  <c r="A665" i="56"/>
  <c r="S664" i="56"/>
  <c r="R664" i="56"/>
  <c r="Q664" i="56"/>
  <c r="P664" i="56"/>
  <c r="A664" i="56"/>
  <c r="S663" i="56"/>
  <c r="R663" i="56"/>
  <c r="Q663" i="56"/>
  <c r="P663" i="56"/>
  <c r="A663" i="56"/>
  <c r="S662" i="56"/>
  <c r="R662" i="56"/>
  <c r="Q662" i="56"/>
  <c r="P662" i="56"/>
  <c r="A662" i="56"/>
  <c r="S661" i="56"/>
  <c r="R661" i="56"/>
  <c r="Q661" i="56"/>
  <c r="P661" i="56"/>
  <c r="A661" i="56"/>
  <c r="S660" i="56"/>
  <c r="R660" i="56"/>
  <c r="Q660" i="56"/>
  <c r="P660" i="56"/>
  <c r="A660" i="56"/>
  <c r="S659" i="56"/>
  <c r="R659" i="56"/>
  <c r="Q659" i="56"/>
  <c r="P659" i="56"/>
  <c r="A659" i="56"/>
  <c r="S658" i="56"/>
  <c r="R658" i="56"/>
  <c r="Q658" i="56"/>
  <c r="P658" i="56"/>
  <c r="A658" i="56"/>
  <c r="S657" i="56"/>
  <c r="R657" i="56"/>
  <c r="Q657" i="56"/>
  <c r="P657" i="56"/>
  <c r="A657" i="56"/>
  <c r="S656" i="56"/>
  <c r="R656" i="56"/>
  <c r="Q656" i="56"/>
  <c r="P656" i="56"/>
  <c r="A656" i="56"/>
  <c r="S655" i="56"/>
  <c r="R655" i="56"/>
  <c r="Q655" i="56"/>
  <c r="P655" i="56"/>
  <c r="A655" i="56"/>
  <c r="S654" i="56"/>
  <c r="R654" i="56"/>
  <c r="Q654" i="56"/>
  <c r="P654" i="56"/>
  <c r="A654" i="56"/>
  <c r="S653" i="56"/>
  <c r="R653" i="56"/>
  <c r="Q653" i="56"/>
  <c r="P653" i="56"/>
  <c r="A653" i="56"/>
  <c r="S652" i="56"/>
  <c r="R652" i="56"/>
  <c r="Q652" i="56"/>
  <c r="P652" i="56"/>
  <c r="A652" i="56"/>
  <c r="S651" i="56"/>
  <c r="R651" i="56"/>
  <c r="Q651" i="56"/>
  <c r="P651" i="56"/>
  <c r="A651" i="56"/>
  <c r="S650" i="56"/>
  <c r="R650" i="56"/>
  <c r="Q650" i="56"/>
  <c r="P650" i="56"/>
  <c r="A650" i="56"/>
  <c r="S649" i="56"/>
  <c r="R649" i="56"/>
  <c r="Q649" i="56"/>
  <c r="P649" i="56"/>
  <c r="A649" i="56"/>
  <c r="S648" i="56"/>
  <c r="R648" i="56"/>
  <c r="Q648" i="56"/>
  <c r="P648" i="56"/>
  <c r="A648" i="56"/>
  <c r="S647" i="56"/>
  <c r="R647" i="56"/>
  <c r="Q647" i="56"/>
  <c r="P647" i="56"/>
  <c r="A647" i="56"/>
  <c r="S646" i="56"/>
  <c r="R646" i="56"/>
  <c r="Q646" i="56"/>
  <c r="P646" i="56"/>
  <c r="A646" i="56"/>
  <c r="S645" i="56"/>
  <c r="R645" i="56"/>
  <c r="Q645" i="56"/>
  <c r="P645" i="56"/>
  <c r="A645" i="56"/>
  <c r="S644" i="56"/>
  <c r="R644" i="56"/>
  <c r="Q644" i="56"/>
  <c r="P644" i="56"/>
  <c r="A644" i="56"/>
  <c r="S643" i="56"/>
  <c r="R643" i="56"/>
  <c r="Q643" i="56"/>
  <c r="P643" i="56"/>
  <c r="A643" i="56"/>
  <c r="S642" i="56"/>
  <c r="R642" i="56"/>
  <c r="Q642" i="56"/>
  <c r="P642" i="56"/>
  <c r="A642" i="56"/>
  <c r="S641" i="56"/>
  <c r="R641" i="56"/>
  <c r="Q641" i="56"/>
  <c r="P641" i="56"/>
  <c r="A641" i="56"/>
  <c r="S640" i="56"/>
  <c r="R640" i="56"/>
  <c r="Q640" i="56"/>
  <c r="P640" i="56"/>
  <c r="A640" i="56"/>
  <c r="S639" i="56"/>
  <c r="R639" i="56"/>
  <c r="Q639" i="56"/>
  <c r="P639" i="56"/>
  <c r="A639" i="56"/>
  <c r="S638" i="56"/>
  <c r="R638" i="56"/>
  <c r="Q638" i="56"/>
  <c r="P638" i="56"/>
  <c r="A638" i="56"/>
  <c r="S637" i="56"/>
  <c r="R637" i="56"/>
  <c r="Q637" i="56"/>
  <c r="P637" i="56"/>
  <c r="A637" i="56"/>
  <c r="S636" i="56"/>
  <c r="R636" i="56"/>
  <c r="Q636" i="56"/>
  <c r="P636" i="56"/>
  <c r="A636" i="56"/>
  <c r="S635" i="56"/>
  <c r="R635" i="56"/>
  <c r="Q635" i="56"/>
  <c r="P635" i="56"/>
  <c r="A635" i="56"/>
  <c r="S634" i="56"/>
  <c r="R634" i="56"/>
  <c r="Q634" i="56"/>
  <c r="P634" i="56"/>
  <c r="A634" i="56"/>
  <c r="S633" i="56"/>
  <c r="R633" i="56"/>
  <c r="Q633" i="56"/>
  <c r="P633" i="56"/>
  <c r="A633" i="56"/>
  <c r="S632" i="56"/>
  <c r="R632" i="56"/>
  <c r="Q632" i="56"/>
  <c r="P632" i="56"/>
  <c r="A632" i="56"/>
  <c r="S631" i="56"/>
  <c r="R631" i="56"/>
  <c r="Q631" i="56"/>
  <c r="P631" i="56"/>
  <c r="A631" i="56"/>
  <c r="S630" i="56"/>
  <c r="R630" i="56"/>
  <c r="Q630" i="56"/>
  <c r="P630" i="56"/>
  <c r="A630" i="56"/>
  <c r="S629" i="56"/>
  <c r="R629" i="56"/>
  <c r="Q629" i="56"/>
  <c r="P629" i="56"/>
  <c r="A629" i="56"/>
  <c r="S628" i="56"/>
  <c r="R628" i="56"/>
  <c r="Q628" i="56"/>
  <c r="P628" i="56"/>
  <c r="A628" i="56"/>
  <c r="S627" i="56"/>
  <c r="R627" i="56"/>
  <c r="Q627" i="56"/>
  <c r="P627" i="56"/>
  <c r="A627" i="56"/>
  <c r="S626" i="56"/>
  <c r="R626" i="56"/>
  <c r="Q626" i="56"/>
  <c r="P626" i="56"/>
  <c r="A626" i="56"/>
  <c r="S625" i="56"/>
  <c r="R625" i="56"/>
  <c r="Q625" i="56"/>
  <c r="P625" i="56"/>
  <c r="A625" i="56"/>
  <c r="S624" i="56"/>
  <c r="R624" i="56"/>
  <c r="Q624" i="56"/>
  <c r="P624" i="56"/>
  <c r="A624" i="56"/>
  <c r="S623" i="56"/>
  <c r="R623" i="56"/>
  <c r="Q623" i="56"/>
  <c r="P623" i="56"/>
  <c r="A623" i="56"/>
  <c r="S622" i="56"/>
  <c r="R622" i="56"/>
  <c r="Q622" i="56"/>
  <c r="P622" i="56"/>
  <c r="A622" i="56"/>
  <c r="S621" i="56"/>
  <c r="R621" i="56"/>
  <c r="Q621" i="56"/>
  <c r="P621" i="56"/>
  <c r="A621" i="56"/>
  <c r="S620" i="56"/>
  <c r="R620" i="56"/>
  <c r="Q620" i="56"/>
  <c r="P620" i="56"/>
  <c r="A620" i="56"/>
  <c r="S619" i="56"/>
  <c r="R619" i="56"/>
  <c r="Q619" i="56"/>
  <c r="P619" i="56"/>
  <c r="A619" i="56"/>
  <c r="S618" i="56"/>
  <c r="R618" i="56"/>
  <c r="Q618" i="56"/>
  <c r="P618" i="56"/>
  <c r="A618" i="56"/>
  <c r="S617" i="56"/>
  <c r="R617" i="56"/>
  <c r="Q617" i="56"/>
  <c r="P617" i="56"/>
  <c r="A617" i="56"/>
  <c r="S616" i="56"/>
  <c r="R616" i="56"/>
  <c r="Q616" i="56"/>
  <c r="P616" i="56"/>
  <c r="A616" i="56"/>
  <c r="S615" i="56"/>
  <c r="R615" i="56"/>
  <c r="Q615" i="56"/>
  <c r="P615" i="56"/>
  <c r="A615" i="56"/>
  <c r="S614" i="56"/>
  <c r="R614" i="56"/>
  <c r="Q614" i="56"/>
  <c r="P614" i="56"/>
  <c r="A614" i="56"/>
  <c r="S613" i="56"/>
  <c r="R613" i="56"/>
  <c r="Q613" i="56"/>
  <c r="P613" i="56"/>
  <c r="A613" i="56"/>
  <c r="S612" i="56"/>
  <c r="R612" i="56"/>
  <c r="Q612" i="56"/>
  <c r="P612" i="56"/>
  <c r="A612" i="56"/>
  <c r="S611" i="56"/>
  <c r="R611" i="56"/>
  <c r="Q611" i="56"/>
  <c r="P611" i="56"/>
  <c r="A611" i="56"/>
  <c r="S610" i="56"/>
  <c r="R610" i="56"/>
  <c r="Q610" i="56"/>
  <c r="P610" i="56"/>
  <c r="A610" i="56"/>
  <c r="S609" i="56"/>
  <c r="R609" i="56"/>
  <c r="Q609" i="56"/>
  <c r="P609" i="56"/>
  <c r="A609" i="56"/>
  <c r="S608" i="56"/>
  <c r="R608" i="56"/>
  <c r="Q608" i="56"/>
  <c r="P608" i="56"/>
  <c r="A608" i="56"/>
  <c r="S607" i="56"/>
  <c r="R607" i="56"/>
  <c r="Q607" i="56"/>
  <c r="P607" i="56"/>
  <c r="A607" i="56"/>
  <c r="S606" i="56"/>
  <c r="R606" i="56"/>
  <c r="Q606" i="56"/>
  <c r="P606" i="56"/>
  <c r="A606" i="56"/>
  <c r="S605" i="56"/>
  <c r="R605" i="56"/>
  <c r="Q605" i="56"/>
  <c r="P605" i="56"/>
  <c r="A605" i="56"/>
  <c r="S604" i="56"/>
  <c r="R604" i="56"/>
  <c r="Q604" i="56"/>
  <c r="P604" i="56"/>
  <c r="A604" i="56"/>
  <c r="S603" i="56"/>
  <c r="R603" i="56"/>
  <c r="Q603" i="56"/>
  <c r="P603" i="56"/>
  <c r="A603" i="56"/>
  <c r="S602" i="56"/>
  <c r="R602" i="56"/>
  <c r="Q602" i="56"/>
  <c r="P602" i="56"/>
  <c r="A602" i="56"/>
  <c r="S601" i="56"/>
  <c r="R601" i="56"/>
  <c r="Q601" i="56"/>
  <c r="P601" i="56"/>
  <c r="A601" i="56"/>
  <c r="S600" i="56"/>
  <c r="R600" i="56"/>
  <c r="Q600" i="56"/>
  <c r="P600" i="56"/>
  <c r="A600" i="56"/>
  <c r="S599" i="56"/>
  <c r="R599" i="56"/>
  <c r="Q599" i="56"/>
  <c r="P599" i="56"/>
  <c r="A599" i="56"/>
  <c r="S598" i="56"/>
  <c r="R598" i="56"/>
  <c r="Q598" i="56"/>
  <c r="P598" i="56"/>
  <c r="A598" i="56"/>
  <c r="S597" i="56"/>
  <c r="R597" i="56"/>
  <c r="Q597" i="56"/>
  <c r="P597" i="56"/>
  <c r="A597" i="56"/>
  <c r="S596" i="56"/>
  <c r="R596" i="56"/>
  <c r="Q596" i="56"/>
  <c r="P596" i="56"/>
  <c r="A596" i="56"/>
  <c r="S595" i="56"/>
  <c r="R595" i="56"/>
  <c r="Q595" i="56"/>
  <c r="P595" i="56"/>
  <c r="A595" i="56"/>
  <c r="S594" i="56"/>
  <c r="R594" i="56"/>
  <c r="Q594" i="56"/>
  <c r="P594" i="56"/>
  <c r="A594" i="56"/>
  <c r="S593" i="56"/>
  <c r="R593" i="56"/>
  <c r="Q593" i="56"/>
  <c r="P593" i="56"/>
  <c r="A593" i="56"/>
  <c r="S592" i="56"/>
  <c r="R592" i="56"/>
  <c r="Q592" i="56"/>
  <c r="P592" i="56"/>
  <c r="A592" i="56"/>
  <c r="S591" i="56"/>
  <c r="R591" i="56"/>
  <c r="Q591" i="56"/>
  <c r="P591" i="56"/>
  <c r="A591" i="56"/>
  <c r="S590" i="56"/>
  <c r="R590" i="56"/>
  <c r="Q590" i="56"/>
  <c r="P590" i="56"/>
  <c r="A590" i="56"/>
  <c r="S589" i="56"/>
  <c r="R589" i="56"/>
  <c r="Q589" i="56"/>
  <c r="P589" i="56"/>
  <c r="A589" i="56"/>
  <c r="S588" i="56"/>
  <c r="R588" i="56"/>
  <c r="Q588" i="56"/>
  <c r="P588" i="56"/>
  <c r="A588" i="56"/>
  <c r="S587" i="56"/>
  <c r="R587" i="56"/>
  <c r="Q587" i="56"/>
  <c r="P587" i="56"/>
  <c r="A587" i="56"/>
  <c r="S586" i="56"/>
  <c r="R586" i="56"/>
  <c r="Q586" i="56"/>
  <c r="P586" i="56"/>
  <c r="A586" i="56"/>
  <c r="S585" i="56"/>
  <c r="R585" i="56"/>
  <c r="Q585" i="56"/>
  <c r="P585" i="56"/>
  <c r="A585" i="56"/>
  <c r="S584" i="56"/>
  <c r="R584" i="56"/>
  <c r="Q584" i="56"/>
  <c r="P584" i="56"/>
  <c r="A584" i="56"/>
  <c r="S583" i="56"/>
  <c r="R583" i="56"/>
  <c r="Q583" i="56"/>
  <c r="P583" i="56"/>
  <c r="A583" i="56"/>
  <c r="S582" i="56"/>
  <c r="R582" i="56"/>
  <c r="Q582" i="56"/>
  <c r="P582" i="56"/>
  <c r="A582" i="56"/>
  <c r="S581" i="56"/>
  <c r="R581" i="56"/>
  <c r="Q581" i="56"/>
  <c r="P581" i="56"/>
  <c r="A581" i="56"/>
  <c r="S580" i="56"/>
  <c r="R580" i="56"/>
  <c r="Q580" i="56"/>
  <c r="P580" i="56"/>
  <c r="A580" i="56"/>
  <c r="S579" i="56"/>
  <c r="R579" i="56"/>
  <c r="Q579" i="56"/>
  <c r="P579" i="56"/>
  <c r="A579" i="56"/>
  <c r="S578" i="56"/>
  <c r="R578" i="56"/>
  <c r="Q578" i="56"/>
  <c r="P578" i="56"/>
  <c r="A578" i="56"/>
  <c r="S577" i="56"/>
  <c r="R577" i="56"/>
  <c r="Q577" i="56"/>
  <c r="P577" i="56"/>
  <c r="A577" i="56"/>
  <c r="S576" i="56"/>
  <c r="R576" i="56"/>
  <c r="Q576" i="56"/>
  <c r="P576" i="56"/>
  <c r="A576" i="56"/>
  <c r="S575" i="56"/>
  <c r="R575" i="56"/>
  <c r="Q575" i="56"/>
  <c r="P575" i="56"/>
  <c r="A575" i="56"/>
  <c r="S574" i="56"/>
  <c r="R574" i="56"/>
  <c r="Q574" i="56"/>
  <c r="P574" i="56"/>
  <c r="A574" i="56"/>
  <c r="S573" i="56"/>
  <c r="R573" i="56"/>
  <c r="Q573" i="56"/>
  <c r="P573" i="56"/>
  <c r="A573" i="56"/>
  <c r="S572" i="56"/>
  <c r="R572" i="56"/>
  <c r="Q572" i="56"/>
  <c r="P572" i="56"/>
  <c r="A572" i="56"/>
  <c r="S571" i="56"/>
  <c r="R571" i="56"/>
  <c r="Q571" i="56"/>
  <c r="P571" i="56"/>
  <c r="A571" i="56"/>
  <c r="S570" i="56"/>
  <c r="R570" i="56"/>
  <c r="Q570" i="56"/>
  <c r="P570" i="56"/>
  <c r="A570" i="56"/>
  <c r="S569" i="56"/>
  <c r="R569" i="56"/>
  <c r="Q569" i="56"/>
  <c r="P569" i="56"/>
  <c r="A569" i="56"/>
  <c r="S568" i="56"/>
  <c r="R568" i="56"/>
  <c r="Q568" i="56"/>
  <c r="P568" i="56"/>
  <c r="A568" i="56"/>
  <c r="S567" i="56"/>
  <c r="R567" i="56"/>
  <c r="Q567" i="56"/>
  <c r="P567" i="56"/>
  <c r="A567" i="56"/>
  <c r="S566" i="56"/>
  <c r="R566" i="56"/>
  <c r="Q566" i="56"/>
  <c r="P566" i="56"/>
  <c r="A566" i="56"/>
  <c r="S565" i="56"/>
  <c r="R565" i="56"/>
  <c r="Q565" i="56"/>
  <c r="P565" i="56"/>
  <c r="A565" i="56"/>
  <c r="S564" i="56"/>
  <c r="R564" i="56"/>
  <c r="Q564" i="56"/>
  <c r="P564" i="56"/>
  <c r="A564" i="56"/>
  <c r="S563" i="56"/>
  <c r="R563" i="56"/>
  <c r="Q563" i="56"/>
  <c r="P563" i="56"/>
  <c r="A563" i="56"/>
  <c r="S562" i="56"/>
  <c r="R562" i="56"/>
  <c r="Q562" i="56"/>
  <c r="P562" i="56"/>
  <c r="A562" i="56"/>
  <c r="S561" i="56"/>
  <c r="R561" i="56"/>
  <c r="Q561" i="56"/>
  <c r="P561" i="56"/>
  <c r="A561" i="56"/>
  <c r="S560" i="56"/>
  <c r="R560" i="56"/>
  <c r="Q560" i="56"/>
  <c r="P560" i="56"/>
  <c r="A560" i="56"/>
  <c r="S559" i="56"/>
  <c r="R559" i="56"/>
  <c r="Q559" i="56"/>
  <c r="P559" i="56"/>
  <c r="A559" i="56"/>
  <c r="S558" i="56"/>
  <c r="R558" i="56"/>
  <c r="Q558" i="56"/>
  <c r="P558" i="56"/>
  <c r="A558" i="56"/>
  <c r="S557" i="56"/>
  <c r="R557" i="56"/>
  <c r="Q557" i="56"/>
  <c r="P557" i="56"/>
  <c r="A557" i="56"/>
  <c r="S556" i="56"/>
  <c r="R556" i="56"/>
  <c r="Q556" i="56"/>
  <c r="P556" i="56"/>
  <c r="A556" i="56"/>
  <c r="S555" i="56"/>
  <c r="R555" i="56"/>
  <c r="Q555" i="56"/>
  <c r="P555" i="56"/>
  <c r="A555" i="56"/>
  <c r="S554" i="56"/>
  <c r="R554" i="56"/>
  <c r="Q554" i="56"/>
  <c r="P554" i="56"/>
  <c r="A554" i="56"/>
  <c r="S553" i="56"/>
  <c r="R553" i="56"/>
  <c r="Q553" i="56"/>
  <c r="P553" i="56"/>
  <c r="A553" i="56"/>
  <c r="S552" i="56"/>
  <c r="R552" i="56"/>
  <c r="Q552" i="56"/>
  <c r="P552" i="56"/>
  <c r="A552" i="56"/>
  <c r="S551" i="56"/>
  <c r="R551" i="56"/>
  <c r="Q551" i="56"/>
  <c r="P551" i="56"/>
  <c r="A551" i="56"/>
  <c r="S550" i="56"/>
  <c r="R550" i="56"/>
  <c r="Q550" i="56"/>
  <c r="P550" i="56"/>
  <c r="A550" i="56"/>
  <c r="S549" i="56"/>
  <c r="R549" i="56"/>
  <c r="Q549" i="56"/>
  <c r="P549" i="56"/>
  <c r="A549" i="56"/>
  <c r="S548" i="56"/>
  <c r="R548" i="56"/>
  <c r="Q548" i="56"/>
  <c r="P548" i="56"/>
  <c r="A548" i="56"/>
  <c r="S547" i="56"/>
  <c r="R547" i="56"/>
  <c r="Q547" i="56"/>
  <c r="P547" i="56"/>
  <c r="A547" i="56"/>
  <c r="S546" i="56"/>
  <c r="R546" i="56"/>
  <c r="Q546" i="56"/>
  <c r="P546" i="56"/>
  <c r="A546" i="56"/>
  <c r="S545" i="56"/>
  <c r="R545" i="56"/>
  <c r="Q545" i="56"/>
  <c r="P545" i="56"/>
  <c r="A545" i="56"/>
  <c r="S544" i="56"/>
  <c r="R544" i="56"/>
  <c r="Q544" i="56"/>
  <c r="P544" i="56"/>
  <c r="A544" i="56"/>
  <c r="S543" i="56"/>
  <c r="R543" i="56"/>
  <c r="Q543" i="56"/>
  <c r="P543" i="56"/>
  <c r="A543" i="56"/>
  <c r="S542" i="56"/>
  <c r="R542" i="56"/>
  <c r="Q542" i="56"/>
  <c r="P542" i="56"/>
  <c r="A542" i="56"/>
  <c r="S541" i="56"/>
  <c r="R541" i="56"/>
  <c r="Q541" i="56"/>
  <c r="P541" i="56"/>
  <c r="A541" i="56"/>
  <c r="S540" i="56"/>
  <c r="R540" i="56"/>
  <c r="Q540" i="56"/>
  <c r="P540" i="56"/>
  <c r="A540" i="56"/>
  <c r="S539" i="56"/>
  <c r="R539" i="56"/>
  <c r="Q539" i="56"/>
  <c r="P539" i="56"/>
  <c r="A539" i="56"/>
  <c r="S538" i="56"/>
  <c r="R538" i="56"/>
  <c r="Q538" i="56"/>
  <c r="P538" i="56"/>
  <c r="A538" i="56"/>
  <c r="S537" i="56"/>
  <c r="R537" i="56"/>
  <c r="Q537" i="56"/>
  <c r="P537" i="56"/>
  <c r="A537" i="56"/>
  <c r="S536" i="56"/>
  <c r="R536" i="56"/>
  <c r="Q536" i="56"/>
  <c r="P536" i="56"/>
  <c r="A536" i="56"/>
  <c r="S535" i="56"/>
  <c r="R535" i="56"/>
  <c r="Q535" i="56"/>
  <c r="P535" i="56"/>
  <c r="A535" i="56"/>
  <c r="S534" i="56"/>
  <c r="R534" i="56"/>
  <c r="Q534" i="56"/>
  <c r="P534" i="56"/>
  <c r="A534" i="56"/>
  <c r="S533" i="56"/>
  <c r="R533" i="56"/>
  <c r="Q533" i="56"/>
  <c r="P533" i="56"/>
  <c r="A533" i="56"/>
  <c r="S532" i="56"/>
  <c r="R532" i="56"/>
  <c r="Q532" i="56"/>
  <c r="P532" i="56"/>
  <c r="A532" i="56"/>
  <c r="S531" i="56"/>
  <c r="R531" i="56"/>
  <c r="Q531" i="56"/>
  <c r="P531" i="56"/>
  <c r="A531" i="56"/>
  <c r="S530" i="56"/>
  <c r="R530" i="56"/>
  <c r="Q530" i="56"/>
  <c r="P530" i="56"/>
  <c r="A530" i="56"/>
  <c r="S529" i="56"/>
  <c r="R529" i="56"/>
  <c r="Q529" i="56"/>
  <c r="P529" i="56"/>
  <c r="A529" i="56"/>
  <c r="S528" i="56"/>
  <c r="R528" i="56"/>
  <c r="Q528" i="56"/>
  <c r="P528" i="56"/>
  <c r="A528" i="56"/>
  <c r="S527" i="56"/>
  <c r="R527" i="56"/>
  <c r="Q527" i="56"/>
  <c r="P527" i="56"/>
  <c r="A527" i="56"/>
  <c r="S526" i="56"/>
  <c r="R526" i="56"/>
  <c r="Q526" i="56"/>
  <c r="P526" i="56"/>
  <c r="A526" i="56"/>
  <c r="S525" i="56"/>
  <c r="R525" i="56"/>
  <c r="Q525" i="56"/>
  <c r="P525" i="56"/>
  <c r="A525" i="56"/>
  <c r="S524" i="56"/>
  <c r="R524" i="56"/>
  <c r="Q524" i="56"/>
  <c r="P524" i="56"/>
  <c r="A524" i="56"/>
  <c r="S523" i="56"/>
  <c r="R523" i="56"/>
  <c r="Q523" i="56"/>
  <c r="P523" i="56"/>
  <c r="A523" i="56"/>
  <c r="S522" i="56"/>
  <c r="R522" i="56"/>
  <c r="Q522" i="56"/>
  <c r="P522" i="56"/>
  <c r="A522" i="56"/>
  <c r="S521" i="56"/>
  <c r="R521" i="56"/>
  <c r="Q521" i="56"/>
  <c r="P521" i="56"/>
  <c r="A521" i="56"/>
  <c r="S520" i="56"/>
  <c r="R520" i="56"/>
  <c r="Q520" i="56"/>
  <c r="P520" i="56"/>
  <c r="A520" i="56"/>
  <c r="S519" i="56"/>
  <c r="R519" i="56"/>
  <c r="Q519" i="56"/>
  <c r="P519" i="56"/>
  <c r="A519" i="56"/>
  <c r="S518" i="56"/>
  <c r="R518" i="56"/>
  <c r="Q518" i="56"/>
  <c r="P518" i="56"/>
  <c r="A518" i="56"/>
  <c r="S517" i="56"/>
  <c r="R517" i="56"/>
  <c r="Q517" i="56"/>
  <c r="P517" i="56"/>
  <c r="A517" i="56"/>
  <c r="S516" i="56"/>
  <c r="R516" i="56"/>
  <c r="Q516" i="56"/>
  <c r="P516" i="56"/>
  <c r="A516" i="56"/>
  <c r="S515" i="56"/>
  <c r="R515" i="56"/>
  <c r="Q515" i="56"/>
  <c r="P515" i="56"/>
  <c r="A515" i="56"/>
  <c r="S514" i="56"/>
  <c r="R514" i="56"/>
  <c r="Q514" i="56"/>
  <c r="P514" i="56"/>
  <c r="A514" i="56"/>
  <c r="S513" i="56"/>
  <c r="R513" i="56"/>
  <c r="Q513" i="56"/>
  <c r="P513" i="56"/>
  <c r="A513" i="56"/>
  <c r="S512" i="56"/>
  <c r="R512" i="56"/>
  <c r="Q512" i="56"/>
  <c r="P512" i="56"/>
  <c r="A512" i="56"/>
  <c r="S511" i="56"/>
  <c r="R511" i="56"/>
  <c r="Q511" i="56"/>
  <c r="P511" i="56"/>
  <c r="A511" i="56"/>
  <c r="S510" i="56"/>
  <c r="R510" i="56"/>
  <c r="Q510" i="56"/>
  <c r="P510" i="56"/>
  <c r="A510" i="56"/>
  <c r="S509" i="56"/>
  <c r="R509" i="56"/>
  <c r="Q509" i="56"/>
  <c r="P509" i="56"/>
  <c r="A509" i="56"/>
  <c r="S508" i="56"/>
  <c r="R508" i="56"/>
  <c r="Q508" i="56"/>
  <c r="P508" i="56"/>
  <c r="A508" i="56"/>
  <c r="S507" i="56"/>
  <c r="R507" i="56"/>
  <c r="Q507" i="56"/>
  <c r="P507" i="56"/>
  <c r="A507" i="56"/>
  <c r="S506" i="56"/>
  <c r="R506" i="56"/>
  <c r="Q506" i="56"/>
  <c r="P506" i="56"/>
  <c r="A506" i="56"/>
  <c r="S505" i="56"/>
  <c r="R505" i="56"/>
  <c r="Q505" i="56"/>
  <c r="P505" i="56"/>
  <c r="A505" i="56"/>
  <c r="S504" i="56"/>
  <c r="R504" i="56"/>
  <c r="Q504" i="56"/>
  <c r="P504" i="56"/>
  <c r="A504" i="56"/>
  <c r="S503" i="56"/>
  <c r="R503" i="56"/>
  <c r="Q503" i="56"/>
  <c r="P503" i="56"/>
  <c r="A503" i="56"/>
  <c r="S502" i="56"/>
  <c r="R502" i="56"/>
  <c r="Q502" i="56"/>
  <c r="P502" i="56"/>
  <c r="A502" i="56"/>
  <c r="S501" i="56"/>
  <c r="R501" i="56"/>
  <c r="Q501" i="56"/>
  <c r="P501" i="56"/>
  <c r="A501" i="56"/>
  <c r="S500" i="56"/>
  <c r="R500" i="56"/>
  <c r="Q500" i="56"/>
  <c r="P500" i="56"/>
  <c r="A500" i="56"/>
  <c r="S499" i="56"/>
  <c r="R499" i="56"/>
  <c r="Q499" i="56"/>
  <c r="P499" i="56"/>
  <c r="A499" i="56"/>
  <c r="S498" i="56"/>
  <c r="R498" i="56"/>
  <c r="Q498" i="56"/>
  <c r="P498" i="56"/>
  <c r="A498" i="56"/>
  <c r="S497" i="56"/>
  <c r="R497" i="56"/>
  <c r="Q497" i="56"/>
  <c r="P497" i="56"/>
  <c r="A497" i="56"/>
  <c r="S496" i="56"/>
  <c r="R496" i="56"/>
  <c r="Q496" i="56"/>
  <c r="P496" i="56"/>
  <c r="A496" i="56"/>
  <c r="S495" i="56"/>
  <c r="R495" i="56"/>
  <c r="Q495" i="56"/>
  <c r="P495" i="56"/>
  <c r="A495" i="56"/>
  <c r="S494" i="56"/>
  <c r="R494" i="56"/>
  <c r="Q494" i="56"/>
  <c r="P494" i="56"/>
  <c r="A494" i="56"/>
  <c r="S493" i="56"/>
  <c r="R493" i="56"/>
  <c r="Q493" i="56"/>
  <c r="P493" i="56"/>
  <c r="A493" i="56"/>
  <c r="S492" i="56"/>
  <c r="R492" i="56"/>
  <c r="Q492" i="56"/>
  <c r="P492" i="56"/>
  <c r="A492" i="56"/>
  <c r="S491" i="56"/>
  <c r="R491" i="56"/>
  <c r="Q491" i="56"/>
  <c r="P491" i="56"/>
  <c r="A491" i="56"/>
  <c r="S490" i="56"/>
  <c r="R490" i="56"/>
  <c r="Q490" i="56"/>
  <c r="P490" i="56"/>
  <c r="A490" i="56"/>
  <c r="S489" i="56"/>
  <c r="R489" i="56"/>
  <c r="Q489" i="56"/>
  <c r="P489" i="56"/>
  <c r="A489" i="56"/>
  <c r="S488" i="56"/>
  <c r="R488" i="56"/>
  <c r="Q488" i="56"/>
  <c r="P488" i="56"/>
  <c r="A488" i="56"/>
  <c r="S487" i="56"/>
  <c r="R487" i="56"/>
  <c r="Q487" i="56"/>
  <c r="P487" i="56"/>
  <c r="A487" i="56"/>
  <c r="S486" i="56"/>
  <c r="R486" i="56"/>
  <c r="Q486" i="56"/>
  <c r="P486" i="56"/>
  <c r="A486" i="56"/>
  <c r="S485" i="56"/>
  <c r="R485" i="56"/>
  <c r="Q485" i="56"/>
  <c r="P485" i="56"/>
  <c r="A485" i="56"/>
  <c r="S484" i="56"/>
  <c r="R484" i="56"/>
  <c r="Q484" i="56"/>
  <c r="P484" i="56"/>
  <c r="A484" i="56"/>
  <c r="S483" i="56"/>
  <c r="R483" i="56"/>
  <c r="Q483" i="56"/>
  <c r="P483" i="56"/>
  <c r="A483" i="56"/>
  <c r="S482" i="56"/>
  <c r="R482" i="56"/>
  <c r="Q482" i="56"/>
  <c r="P482" i="56"/>
  <c r="A482" i="56"/>
  <c r="S481" i="56"/>
  <c r="R481" i="56"/>
  <c r="Q481" i="56"/>
  <c r="P481" i="56"/>
  <c r="A481" i="56"/>
  <c r="S480" i="56"/>
  <c r="R480" i="56"/>
  <c r="Q480" i="56"/>
  <c r="P480" i="56"/>
  <c r="A480" i="56"/>
  <c r="S479" i="56"/>
  <c r="R479" i="56"/>
  <c r="Q479" i="56"/>
  <c r="P479" i="56"/>
  <c r="A479" i="56"/>
  <c r="S478" i="56"/>
  <c r="R478" i="56"/>
  <c r="Q478" i="56"/>
  <c r="P478" i="56"/>
  <c r="A478" i="56"/>
  <c r="S477" i="56"/>
  <c r="R477" i="56"/>
  <c r="Q477" i="56"/>
  <c r="P477" i="56"/>
  <c r="A477" i="56"/>
  <c r="S476" i="56"/>
  <c r="R476" i="56"/>
  <c r="Q476" i="56"/>
  <c r="P476" i="56"/>
  <c r="A476" i="56"/>
  <c r="S475" i="56"/>
  <c r="R475" i="56"/>
  <c r="Q475" i="56"/>
  <c r="P475" i="56"/>
  <c r="A475" i="56"/>
  <c r="S474" i="56"/>
  <c r="R474" i="56"/>
  <c r="Q474" i="56"/>
  <c r="P474" i="56"/>
  <c r="A474" i="56"/>
  <c r="S473" i="56"/>
  <c r="R473" i="56"/>
  <c r="Q473" i="56"/>
  <c r="P473" i="56"/>
  <c r="A473" i="56"/>
  <c r="S472" i="56"/>
  <c r="R472" i="56"/>
  <c r="Q472" i="56"/>
  <c r="P472" i="56"/>
  <c r="A472" i="56"/>
  <c r="S471" i="56"/>
  <c r="R471" i="56"/>
  <c r="Q471" i="56"/>
  <c r="P471" i="56"/>
  <c r="A471" i="56"/>
  <c r="S470" i="56"/>
  <c r="R470" i="56"/>
  <c r="Q470" i="56"/>
  <c r="P470" i="56"/>
  <c r="A470" i="56"/>
  <c r="S469" i="56"/>
  <c r="R469" i="56"/>
  <c r="Q469" i="56"/>
  <c r="P469" i="56"/>
  <c r="A469" i="56"/>
  <c r="S468" i="56"/>
  <c r="R468" i="56"/>
  <c r="Q468" i="56"/>
  <c r="P468" i="56"/>
  <c r="A468" i="56"/>
  <c r="S467" i="56"/>
  <c r="R467" i="56"/>
  <c r="Q467" i="56"/>
  <c r="P467" i="56"/>
  <c r="A467" i="56"/>
  <c r="S466" i="56"/>
  <c r="R466" i="56"/>
  <c r="Q466" i="56"/>
  <c r="P466" i="56"/>
  <c r="A466" i="56"/>
  <c r="S465" i="56"/>
  <c r="R465" i="56"/>
  <c r="Q465" i="56"/>
  <c r="P465" i="56"/>
  <c r="A465" i="56"/>
  <c r="S464" i="56"/>
  <c r="R464" i="56"/>
  <c r="Q464" i="56"/>
  <c r="P464" i="56"/>
  <c r="A464" i="56"/>
  <c r="S463" i="56"/>
  <c r="R463" i="56"/>
  <c r="Q463" i="56"/>
  <c r="P463" i="56"/>
  <c r="A463" i="56"/>
  <c r="S462" i="56"/>
  <c r="R462" i="56"/>
  <c r="Q462" i="56"/>
  <c r="P462" i="56"/>
  <c r="A462" i="56"/>
  <c r="S461" i="56"/>
  <c r="R461" i="56"/>
  <c r="Q461" i="56"/>
  <c r="P461" i="56"/>
  <c r="A461" i="56"/>
  <c r="S460" i="56"/>
  <c r="R460" i="56"/>
  <c r="Q460" i="56"/>
  <c r="P460" i="56"/>
  <c r="A460" i="56"/>
  <c r="S459" i="56"/>
  <c r="R459" i="56"/>
  <c r="Q459" i="56"/>
  <c r="P459" i="56"/>
  <c r="A459" i="56"/>
  <c r="S458" i="56"/>
  <c r="R458" i="56"/>
  <c r="Q458" i="56"/>
  <c r="P458" i="56"/>
  <c r="A458" i="56"/>
  <c r="S457" i="56"/>
  <c r="R457" i="56"/>
  <c r="Q457" i="56"/>
  <c r="P457" i="56"/>
  <c r="A457" i="56"/>
  <c r="S456" i="56"/>
  <c r="R456" i="56"/>
  <c r="Q456" i="56"/>
  <c r="P456" i="56"/>
  <c r="A456" i="56"/>
  <c r="S455" i="56"/>
  <c r="R455" i="56"/>
  <c r="Q455" i="56"/>
  <c r="P455" i="56"/>
  <c r="A455" i="56"/>
  <c r="S454" i="56"/>
  <c r="R454" i="56"/>
  <c r="Q454" i="56"/>
  <c r="P454" i="56"/>
  <c r="A454" i="56"/>
  <c r="S453" i="56"/>
  <c r="R453" i="56"/>
  <c r="Q453" i="56"/>
  <c r="P453" i="56"/>
  <c r="A453" i="56"/>
  <c r="S452" i="56"/>
  <c r="R452" i="56"/>
  <c r="Q452" i="56"/>
  <c r="P452" i="56"/>
  <c r="A452" i="56"/>
  <c r="S451" i="56"/>
  <c r="R451" i="56"/>
  <c r="Q451" i="56"/>
  <c r="P451" i="56"/>
  <c r="A451" i="56"/>
  <c r="S450" i="56"/>
  <c r="R450" i="56"/>
  <c r="Q450" i="56"/>
  <c r="P450" i="56"/>
  <c r="A450" i="56"/>
  <c r="S449" i="56"/>
  <c r="R449" i="56"/>
  <c r="Q449" i="56"/>
  <c r="P449" i="56"/>
  <c r="A449" i="56"/>
  <c r="S448" i="56"/>
  <c r="R448" i="56"/>
  <c r="Q448" i="56"/>
  <c r="P448" i="56"/>
  <c r="A448" i="56"/>
  <c r="S447" i="56"/>
  <c r="R447" i="56"/>
  <c r="Q447" i="56"/>
  <c r="P447" i="56"/>
  <c r="A447" i="56"/>
  <c r="S446" i="56"/>
  <c r="R446" i="56"/>
  <c r="Q446" i="56"/>
  <c r="P446" i="56"/>
  <c r="A446" i="56"/>
  <c r="S445" i="56"/>
  <c r="R445" i="56"/>
  <c r="Q445" i="56"/>
  <c r="P445" i="56"/>
  <c r="A445" i="56"/>
  <c r="S444" i="56"/>
  <c r="R444" i="56"/>
  <c r="Q444" i="56"/>
  <c r="P444" i="56"/>
  <c r="A444" i="56"/>
  <c r="S443" i="56"/>
  <c r="R443" i="56"/>
  <c r="Q443" i="56"/>
  <c r="P443" i="56"/>
  <c r="A443" i="56"/>
  <c r="S442" i="56"/>
  <c r="R442" i="56"/>
  <c r="Q442" i="56"/>
  <c r="P442" i="56"/>
  <c r="A442" i="56"/>
  <c r="S441" i="56"/>
  <c r="R441" i="56"/>
  <c r="Q441" i="56"/>
  <c r="P441" i="56"/>
  <c r="A441" i="56"/>
  <c r="S440" i="56"/>
  <c r="R440" i="56"/>
  <c r="Q440" i="56"/>
  <c r="P440" i="56"/>
  <c r="A440" i="56"/>
  <c r="S439" i="56"/>
  <c r="R439" i="56"/>
  <c r="Q439" i="56"/>
  <c r="P439" i="56"/>
  <c r="A439" i="56"/>
  <c r="S438" i="56"/>
  <c r="R438" i="56"/>
  <c r="Q438" i="56"/>
  <c r="P438" i="56"/>
  <c r="A438" i="56"/>
  <c r="S437" i="56"/>
  <c r="R437" i="56"/>
  <c r="Q437" i="56"/>
  <c r="P437" i="56"/>
  <c r="A437" i="56"/>
  <c r="S436" i="56"/>
  <c r="R436" i="56"/>
  <c r="Q436" i="56"/>
  <c r="P436" i="56"/>
  <c r="A436" i="56"/>
  <c r="S435" i="56"/>
  <c r="R435" i="56"/>
  <c r="Q435" i="56"/>
  <c r="P435" i="56"/>
  <c r="A435" i="56"/>
  <c r="S434" i="56"/>
  <c r="R434" i="56"/>
  <c r="Q434" i="56"/>
  <c r="P434" i="56"/>
  <c r="A434" i="56"/>
  <c r="S433" i="56"/>
  <c r="R433" i="56"/>
  <c r="Q433" i="56"/>
  <c r="P433" i="56"/>
  <c r="A433" i="56"/>
  <c r="S432" i="56"/>
  <c r="R432" i="56"/>
  <c r="Q432" i="56"/>
  <c r="P432" i="56"/>
  <c r="A432" i="56"/>
  <c r="S431" i="56"/>
  <c r="R431" i="56"/>
  <c r="Q431" i="56"/>
  <c r="P431" i="56"/>
  <c r="A431" i="56"/>
  <c r="S430" i="56"/>
  <c r="R430" i="56"/>
  <c r="Q430" i="56"/>
  <c r="P430" i="56"/>
  <c r="A430" i="56"/>
  <c r="S429" i="56"/>
  <c r="R429" i="56"/>
  <c r="Q429" i="56"/>
  <c r="P429" i="56"/>
  <c r="A429" i="56"/>
  <c r="S428" i="56"/>
  <c r="R428" i="56"/>
  <c r="Q428" i="56"/>
  <c r="P428" i="56"/>
  <c r="A428" i="56"/>
  <c r="S427" i="56"/>
  <c r="R427" i="56"/>
  <c r="Q427" i="56"/>
  <c r="P427" i="56"/>
  <c r="A427" i="56"/>
  <c r="S426" i="56"/>
  <c r="R426" i="56"/>
  <c r="Q426" i="56"/>
  <c r="P426" i="56"/>
  <c r="A426" i="56"/>
  <c r="S425" i="56"/>
  <c r="R425" i="56"/>
  <c r="Q425" i="56"/>
  <c r="P425" i="56"/>
  <c r="A425" i="56"/>
  <c r="S424" i="56"/>
  <c r="R424" i="56"/>
  <c r="Q424" i="56"/>
  <c r="P424" i="56"/>
  <c r="A424" i="56"/>
  <c r="S423" i="56"/>
  <c r="R423" i="56"/>
  <c r="Q423" i="56"/>
  <c r="P423" i="56"/>
  <c r="A423" i="56"/>
  <c r="S422" i="56"/>
  <c r="R422" i="56"/>
  <c r="Q422" i="56"/>
  <c r="P422" i="56"/>
  <c r="A422" i="56"/>
  <c r="S421" i="56"/>
  <c r="R421" i="56"/>
  <c r="Q421" i="56"/>
  <c r="P421" i="56"/>
  <c r="A421" i="56"/>
  <c r="S420" i="56"/>
  <c r="R420" i="56"/>
  <c r="Q420" i="56"/>
  <c r="P420" i="56"/>
  <c r="A420" i="56"/>
  <c r="S419" i="56"/>
  <c r="R419" i="56"/>
  <c r="Q419" i="56"/>
  <c r="P419" i="56"/>
  <c r="A419" i="56"/>
  <c r="S418" i="56"/>
  <c r="R418" i="56"/>
  <c r="Q418" i="56"/>
  <c r="P418" i="56"/>
  <c r="A418" i="56"/>
  <c r="S417" i="56"/>
  <c r="R417" i="56"/>
  <c r="Q417" i="56"/>
  <c r="P417" i="56"/>
  <c r="A417" i="56"/>
  <c r="S416" i="56"/>
  <c r="R416" i="56"/>
  <c r="Q416" i="56"/>
  <c r="P416" i="56"/>
  <c r="A416" i="56"/>
  <c r="S415" i="56"/>
  <c r="R415" i="56"/>
  <c r="Q415" i="56"/>
  <c r="P415" i="56"/>
  <c r="A415" i="56"/>
  <c r="S414" i="56"/>
  <c r="R414" i="56"/>
  <c r="Q414" i="56"/>
  <c r="P414" i="56"/>
  <c r="A414" i="56"/>
  <c r="S413" i="56"/>
  <c r="R413" i="56"/>
  <c r="Q413" i="56"/>
  <c r="P413" i="56"/>
  <c r="A413" i="56"/>
  <c r="S412" i="56"/>
  <c r="R412" i="56"/>
  <c r="Q412" i="56"/>
  <c r="P412" i="56"/>
  <c r="A412" i="56"/>
  <c r="S411" i="56"/>
  <c r="R411" i="56"/>
  <c r="Q411" i="56"/>
  <c r="P411" i="56"/>
  <c r="A411" i="56"/>
  <c r="S410" i="56"/>
  <c r="R410" i="56"/>
  <c r="Q410" i="56"/>
  <c r="P410" i="56"/>
  <c r="A410" i="56"/>
  <c r="S409" i="56"/>
  <c r="R409" i="56"/>
  <c r="Q409" i="56"/>
  <c r="P409" i="56"/>
  <c r="A409" i="56"/>
  <c r="S408" i="56"/>
  <c r="R408" i="56"/>
  <c r="Q408" i="56"/>
  <c r="P408" i="56"/>
  <c r="A408" i="56"/>
  <c r="S407" i="56"/>
  <c r="R407" i="56"/>
  <c r="Q407" i="56"/>
  <c r="P407" i="56"/>
  <c r="A407" i="56"/>
  <c r="S406" i="56"/>
  <c r="R406" i="56"/>
  <c r="Q406" i="56"/>
  <c r="P406" i="56"/>
  <c r="A406" i="56"/>
  <c r="S405" i="56"/>
  <c r="R405" i="56"/>
  <c r="Q405" i="56"/>
  <c r="P405" i="56"/>
  <c r="A405" i="56"/>
  <c r="S404" i="56"/>
  <c r="R404" i="56"/>
  <c r="Q404" i="56"/>
  <c r="P404" i="56"/>
  <c r="A404" i="56"/>
  <c r="S403" i="56"/>
  <c r="R403" i="56"/>
  <c r="Q403" i="56"/>
  <c r="P403" i="56"/>
  <c r="A403" i="56"/>
  <c r="S402" i="56"/>
  <c r="R402" i="56"/>
  <c r="Q402" i="56"/>
  <c r="P402" i="56"/>
  <c r="A402" i="56"/>
  <c r="S401" i="56"/>
  <c r="R401" i="56"/>
  <c r="Q401" i="56"/>
  <c r="P401" i="56"/>
  <c r="A401" i="56"/>
  <c r="S400" i="56"/>
  <c r="R400" i="56"/>
  <c r="Q400" i="56"/>
  <c r="P400" i="56"/>
  <c r="A400" i="56"/>
  <c r="S399" i="56"/>
  <c r="R399" i="56"/>
  <c r="Q399" i="56"/>
  <c r="P399" i="56"/>
  <c r="A399" i="56"/>
  <c r="S398" i="56"/>
  <c r="R398" i="56"/>
  <c r="Q398" i="56"/>
  <c r="P398" i="56"/>
  <c r="A398" i="56"/>
  <c r="S397" i="56"/>
  <c r="R397" i="56"/>
  <c r="Q397" i="56"/>
  <c r="P397" i="56"/>
  <c r="A397" i="56"/>
  <c r="S396" i="56"/>
  <c r="R396" i="56"/>
  <c r="Q396" i="56"/>
  <c r="P396" i="56"/>
  <c r="A396" i="56"/>
  <c r="S395" i="56"/>
  <c r="R395" i="56"/>
  <c r="Q395" i="56"/>
  <c r="P395" i="56"/>
  <c r="A395" i="56"/>
  <c r="S394" i="56"/>
  <c r="R394" i="56"/>
  <c r="Q394" i="56"/>
  <c r="P394" i="56"/>
  <c r="A394" i="56"/>
  <c r="S393" i="56"/>
  <c r="R393" i="56"/>
  <c r="Q393" i="56"/>
  <c r="P393" i="56"/>
  <c r="A393" i="56"/>
  <c r="S392" i="56"/>
  <c r="R392" i="56"/>
  <c r="Q392" i="56"/>
  <c r="P392" i="56"/>
  <c r="A392" i="56"/>
  <c r="S391" i="56"/>
  <c r="R391" i="56"/>
  <c r="Q391" i="56"/>
  <c r="P391" i="56"/>
  <c r="A391" i="56"/>
  <c r="S390" i="56"/>
  <c r="R390" i="56"/>
  <c r="Q390" i="56"/>
  <c r="P390" i="56"/>
  <c r="A390" i="56"/>
  <c r="S389" i="56"/>
  <c r="R389" i="56"/>
  <c r="Q389" i="56"/>
  <c r="P389" i="56"/>
  <c r="A389" i="56"/>
  <c r="S388" i="56"/>
  <c r="R388" i="56"/>
  <c r="Q388" i="56"/>
  <c r="P388" i="56"/>
  <c r="A388" i="56"/>
  <c r="S387" i="56"/>
  <c r="R387" i="56"/>
  <c r="Q387" i="56"/>
  <c r="P387" i="56"/>
  <c r="A387" i="56"/>
  <c r="S386" i="56"/>
  <c r="R386" i="56"/>
  <c r="Q386" i="56"/>
  <c r="P386" i="56"/>
  <c r="A386" i="56"/>
  <c r="S385" i="56"/>
  <c r="R385" i="56"/>
  <c r="Q385" i="56"/>
  <c r="P385" i="56"/>
  <c r="A385" i="56"/>
  <c r="S384" i="56"/>
  <c r="R384" i="56"/>
  <c r="Q384" i="56"/>
  <c r="P384" i="56"/>
  <c r="A384" i="56"/>
  <c r="S383" i="56"/>
  <c r="R383" i="56"/>
  <c r="Q383" i="56"/>
  <c r="P383" i="56"/>
  <c r="A383" i="56"/>
  <c r="S382" i="56"/>
  <c r="R382" i="56"/>
  <c r="Q382" i="56"/>
  <c r="P382" i="56"/>
  <c r="A382" i="56"/>
  <c r="S381" i="56"/>
  <c r="R381" i="56"/>
  <c r="Q381" i="56"/>
  <c r="P381" i="56"/>
  <c r="A381" i="56"/>
  <c r="S380" i="56"/>
  <c r="R380" i="56"/>
  <c r="Q380" i="56"/>
  <c r="P380" i="56"/>
  <c r="A380" i="56"/>
  <c r="S379" i="56"/>
  <c r="R379" i="56"/>
  <c r="Q379" i="56"/>
  <c r="P379" i="56"/>
  <c r="A379" i="56"/>
  <c r="S378" i="56"/>
  <c r="R378" i="56"/>
  <c r="Q378" i="56"/>
  <c r="P378" i="56"/>
  <c r="A378" i="56"/>
  <c r="S377" i="56"/>
  <c r="R377" i="56"/>
  <c r="Q377" i="56"/>
  <c r="P377" i="56"/>
  <c r="A377" i="56"/>
  <c r="S376" i="56"/>
  <c r="R376" i="56"/>
  <c r="Q376" i="56"/>
  <c r="P376" i="56"/>
  <c r="A376" i="56"/>
  <c r="S375" i="56"/>
  <c r="R375" i="56"/>
  <c r="Q375" i="56"/>
  <c r="P375" i="56"/>
  <c r="A375" i="56"/>
  <c r="S374" i="56"/>
  <c r="R374" i="56"/>
  <c r="Q374" i="56"/>
  <c r="P374" i="56"/>
  <c r="A374" i="56"/>
  <c r="S373" i="56"/>
  <c r="R373" i="56"/>
  <c r="Q373" i="56"/>
  <c r="P373" i="56"/>
  <c r="A373" i="56"/>
  <c r="S372" i="56"/>
  <c r="R372" i="56"/>
  <c r="Q372" i="56"/>
  <c r="P372" i="56"/>
  <c r="A372" i="56"/>
  <c r="S371" i="56"/>
  <c r="R371" i="56"/>
  <c r="Q371" i="56"/>
  <c r="P371" i="56"/>
  <c r="A371" i="56"/>
  <c r="S370" i="56"/>
  <c r="R370" i="56"/>
  <c r="Q370" i="56"/>
  <c r="P370" i="56"/>
  <c r="A370" i="56"/>
  <c r="S369" i="56"/>
  <c r="R369" i="56"/>
  <c r="Q369" i="56"/>
  <c r="P369" i="56"/>
  <c r="A369" i="56"/>
  <c r="S368" i="56"/>
  <c r="R368" i="56"/>
  <c r="Q368" i="56"/>
  <c r="P368" i="56"/>
  <c r="A368" i="56"/>
  <c r="S367" i="56"/>
  <c r="R367" i="56"/>
  <c r="Q367" i="56"/>
  <c r="P367" i="56"/>
  <c r="A367" i="56"/>
  <c r="S366" i="56"/>
  <c r="R366" i="56"/>
  <c r="Q366" i="56"/>
  <c r="P366" i="56"/>
  <c r="A366" i="56"/>
  <c r="S365" i="56"/>
  <c r="R365" i="56"/>
  <c r="Q365" i="56"/>
  <c r="P365" i="56"/>
  <c r="A365" i="56"/>
  <c r="S364" i="56"/>
  <c r="R364" i="56"/>
  <c r="Q364" i="56"/>
  <c r="P364" i="56"/>
  <c r="A364" i="56"/>
  <c r="S363" i="56"/>
  <c r="R363" i="56"/>
  <c r="Q363" i="56"/>
  <c r="P363" i="56"/>
  <c r="A363" i="56"/>
  <c r="S362" i="56"/>
  <c r="R362" i="56"/>
  <c r="Q362" i="56"/>
  <c r="P362" i="56"/>
  <c r="A362" i="56"/>
  <c r="S361" i="56"/>
  <c r="R361" i="56"/>
  <c r="Q361" i="56"/>
  <c r="P361" i="56"/>
  <c r="A361" i="56"/>
  <c r="S360" i="56"/>
  <c r="R360" i="56"/>
  <c r="Q360" i="56"/>
  <c r="P360" i="56"/>
  <c r="A360" i="56"/>
  <c r="S359" i="56"/>
  <c r="R359" i="56"/>
  <c r="Q359" i="56"/>
  <c r="P359" i="56"/>
  <c r="A359" i="56"/>
  <c r="S358" i="56"/>
  <c r="R358" i="56"/>
  <c r="Q358" i="56"/>
  <c r="P358" i="56"/>
  <c r="A358" i="56"/>
  <c r="S357" i="56"/>
  <c r="R357" i="56"/>
  <c r="Q357" i="56"/>
  <c r="P357" i="56"/>
  <c r="A357" i="56"/>
  <c r="S356" i="56"/>
  <c r="R356" i="56"/>
  <c r="Q356" i="56"/>
  <c r="P356" i="56"/>
  <c r="A356" i="56"/>
  <c r="S355" i="56"/>
  <c r="R355" i="56"/>
  <c r="Q355" i="56"/>
  <c r="P355" i="56"/>
  <c r="A355" i="56"/>
  <c r="S354" i="56"/>
  <c r="R354" i="56"/>
  <c r="Q354" i="56"/>
  <c r="P354" i="56"/>
  <c r="A354" i="56"/>
  <c r="S353" i="56"/>
  <c r="R353" i="56"/>
  <c r="Q353" i="56"/>
  <c r="P353" i="56"/>
  <c r="A353" i="56"/>
  <c r="S352" i="56"/>
  <c r="R352" i="56"/>
  <c r="Q352" i="56"/>
  <c r="P352" i="56"/>
  <c r="A352" i="56"/>
  <c r="S351" i="56"/>
  <c r="R351" i="56"/>
  <c r="Q351" i="56"/>
  <c r="P351" i="56"/>
  <c r="A351" i="56"/>
  <c r="S350" i="56"/>
  <c r="R350" i="56"/>
  <c r="Q350" i="56"/>
  <c r="P350" i="56"/>
  <c r="A350" i="56"/>
  <c r="S349" i="56"/>
  <c r="R349" i="56"/>
  <c r="Q349" i="56"/>
  <c r="P349" i="56"/>
  <c r="A349" i="56"/>
  <c r="S348" i="56"/>
  <c r="R348" i="56"/>
  <c r="Q348" i="56"/>
  <c r="P348" i="56"/>
  <c r="A348" i="56"/>
  <c r="S347" i="56"/>
  <c r="R347" i="56"/>
  <c r="Q347" i="56"/>
  <c r="P347" i="56"/>
  <c r="A347" i="56"/>
  <c r="S346" i="56"/>
  <c r="R346" i="56"/>
  <c r="Q346" i="56"/>
  <c r="P346" i="56"/>
  <c r="A346" i="56"/>
  <c r="S345" i="56"/>
  <c r="R345" i="56"/>
  <c r="Q345" i="56"/>
  <c r="P345" i="56"/>
  <c r="A345" i="56"/>
  <c r="S344" i="56"/>
  <c r="R344" i="56"/>
  <c r="Q344" i="56"/>
  <c r="P344" i="56"/>
  <c r="A344" i="56"/>
  <c r="S343" i="56"/>
  <c r="R343" i="56"/>
  <c r="Q343" i="56"/>
  <c r="P343" i="56"/>
  <c r="A343" i="56"/>
  <c r="S342" i="56"/>
  <c r="R342" i="56"/>
  <c r="Q342" i="56"/>
  <c r="P342" i="56"/>
  <c r="A342" i="56"/>
  <c r="S341" i="56"/>
  <c r="R341" i="56"/>
  <c r="Q341" i="56"/>
  <c r="P341" i="56"/>
  <c r="A341" i="56"/>
  <c r="S340" i="56"/>
  <c r="R340" i="56"/>
  <c r="Q340" i="56"/>
  <c r="P340" i="56"/>
  <c r="A340" i="56"/>
  <c r="S339" i="56"/>
  <c r="R339" i="56"/>
  <c r="Q339" i="56"/>
  <c r="P339" i="56"/>
  <c r="A339" i="56"/>
  <c r="S338" i="56"/>
  <c r="R338" i="56"/>
  <c r="Q338" i="56"/>
  <c r="P338" i="56"/>
  <c r="A338" i="56"/>
  <c r="S337" i="56"/>
  <c r="R337" i="56"/>
  <c r="Q337" i="56"/>
  <c r="P337" i="56"/>
  <c r="A337" i="56"/>
  <c r="S336" i="56"/>
  <c r="R336" i="56"/>
  <c r="Q336" i="56"/>
  <c r="P336" i="56"/>
  <c r="A336" i="56"/>
  <c r="S335" i="56"/>
  <c r="R335" i="56"/>
  <c r="Q335" i="56"/>
  <c r="P335" i="56"/>
  <c r="A335" i="56"/>
  <c r="S334" i="56"/>
  <c r="R334" i="56"/>
  <c r="Q334" i="56"/>
  <c r="P334" i="56"/>
  <c r="A334" i="56"/>
  <c r="S333" i="56"/>
  <c r="R333" i="56"/>
  <c r="Q333" i="56"/>
  <c r="P333" i="56"/>
  <c r="A333" i="56"/>
  <c r="S332" i="56"/>
  <c r="R332" i="56"/>
  <c r="Q332" i="56"/>
  <c r="P332" i="56"/>
  <c r="A332" i="56"/>
  <c r="S331" i="56"/>
  <c r="R331" i="56"/>
  <c r="Q331" i="56"/>
  <c r="P331" i="56"/>
  <c r="A331" i="56"/>
  <c r="S330" i="56"/>
  <c r="R330" i="56"/>
  <c r="Q330" i="56"/>
  <c r="P330" i="56"/>
  <c r="A330" i="56"/>
  <c r="S329" i="56"/>
  <c r="R329" i="56"/>
  <c r="Q329" i="56"/>
  <c r="P329" i="56"/>
  <c r="A329" i="56"/>
  <c r="S328" i="56"/>
  <c r="R328" i="56"/>
  <c r="Q328" i="56"/>
  <c r="P328" i="56"/>
  <c r="A328" i="56"/>
  <c r="S327" i="56"/>
  <c r="R327" i="56"/>
  <c r="Q327" i="56"/>
  <c r="P327" i="56"/>
  <c r="A327" i="56"/>
  <c r="S326" i="56"/>
  <c r="R326" i="56"/>
  <c r="Q326" i="56"/>
  <c r="P326" i="56"/>
  <c r="A326" i="56"/>
  <c r="S325" i="56"/>
  <c r="R325" i="56"/>
  <c r="Q325" i="56"/>
  <c r="P325" i="56"/>
  <c r="A325" i="56"/>
  <c r="S324" i="56"/>
  <c r="R324" i="56"/>
  <c r="Q324" i="56"/>
  <c r="P324" i="56"/>
  <c r="A324" i="56"/>
  <c r="S323" i="56"/>
  <c r="R323" i="56"/>
  <c r="Q323" i="56"/>
  <c r="P323" i="56"/>
  <c r="A323" i="56"/>
  <c r="S322" i="56"/>
  <c r="R322" i="56"/>
  <c r="Q322" i="56"/>
  <c r="P322" i="56"/>
  <c r="A322" i="56"/>
  <c r="S321" i="56"/>
  <c r="R321" i="56"/>
  <c r="Q321" i="56"/>
  <c r="P321" i="56"/>
  <c r="A321" i="56"/>
  <c r="S320" i="56"/>
  <c r="R320" i="56"/>
  <c r="Q320" i="56"/>
  <c r="P320" i="56"/>
  <c r="A320" i="56"/>
  <c r="S319" i="56"/>
  <c r="R319" i="56"/>
  <c r="Q319" i="56"/>
  <c r="P319" i="56"/>
  <c r="A319" i="56"/>
  <c r="S318" i="56"/>
  <c r="R318" i="56"/>
  <c r="Q318" i="56"/>
  <c r="P318" i="56"/>
  <c r="A318" i="56"/>
  <c r="S317" i="56"/>
  <c r="R317" i="56"/>
  <c r="Q317" i="56"/>
  <c r="P317" i="56"/>
  <c r="A317" i="56"/>
  <c r="S316" i="56"/>
  <c r="R316" i="56"/>
  <c r="Q316" i="56"/>
  <c r="P316" i="56"/>
  <c r="A316" i="56"/>
  <c r="S315" i="56"/>
  <c r="R315" i="56"/>
  <c r="Q315" i="56"/>
  <c r="P315" i="56"/>
  <c r="A315" i="56"/>
  <c r="S314" i="56"/>
  <c r="R314" i="56"/>
  <c r="Q314" i="56"/>
  <c r="P314" i="56"/>
  <c r="A314" i="56"/>
  <c r="S313" i="56"/>
  <c r="R313" i="56"/>
  <c r="Q313" i="56"/>
  <c r="P313" i="56"/>
  <c r="A313" i="56"/>
  <c r="S312" i="56"/>
  <c r="R312" i="56"/>
  <c r="Q312" i="56"/>
  <c r="P312" i="56"/>
  <c r="A312" i="56"/>
  <c r="S311" i="56"/>
  <c r="R311" i="56"/>
  <c r="Q311" i="56"/>
  <c r="P311" i="56"/>
  <c r="A311" i="56"/>
  <c r="S310" i="56"/>
  <c r="R310" i="56"/>
  <c r="Q310" i="56"/>
  <c r="P310" i="56"/>
  <c r="A310" i="56"/>
  <c r="S309" i="56"/>
  <c r="R309" i="56"/>
  <c r="Q309" i="56"/>
  <c r="P309" i="56"/>
  <c r="A309" i="56"/>
  <c r="S308" i="56"/>
  <c r="R308" i="56"/>
  <c r="Q308" i="56"/>
  <c r="P308" i="56"/>
  <c r="A308" i="56"/>
  <c r="S307" i="56"/>
  <c r="R307" i="56"/>
  <c r="Q307" i="56"/>
  <c r="P307" i="56"/>
  <c r="A307" i="56"/>
  <c r="S306" i="56"/>
  <c r="R306" i="56"/>
  <c r="Q306" i="56"/>
  <c r="P306" i="56"/>
  <c r="A306" i="56"/>
  <c r="S305" i="56"/>
  <c r="R305" i="56"/>
  <c r="Q305" i="56"/>
  <c r="P305" i="56"/>
  <c r="A305" i="56"/>
  <c r="S304" i="56"/>
  <c r="R304" i="56"/>
  <c r="Q304" i="56"/>
  <c r="P304" i="56"/>
  <c r="A304" i="56"/>
  <c r="S303" i="56"/>
  <c r="R303" i="56"/>
  <c r="Q303" i="56"/>
  <c r="P303" i="56"/>
  <c r="A303" i="56"/>
  <c r="S302" i="56"/>
  <c r="R302" i="56"/>
  <c r="Q302" i="56"/>
  <c r="P302" i="56"/>
  <c r="A302" i="56"/>
  <c r="S301" i="56"/>
  <c r="R301" i="56"/>
  <c r="Q301" i="56"/>
  <c r="P301" i="56"/>
  <c r="A301" i="56"/>
  <c r="S300" i="56"/>
  <c r="R300" i="56"/>
  <c r="Q300" i="56"/>
  <c r="P300" i="56"/>
  <c r="A300" i="56"/>
  <c r="S299" i="56"/>
  <c r="R299" i="56"/>
  <c r="Q299" i="56"/>
  <c r="P299" i="56"/>
  <c r="A299" i="56"/>
  <c r="S298" i="56"/>
  <c r="R298" i="56"/>
  <c r="Q298" i="56"/>
  <c r="P298" i="56"/>
  <c r="A298" i="56"/>
  <c r="S297" i="56"/>
  <c r="R297" i="56"/>
  <c r="Q297" i="56"/>
  <c r="P297" i="56"/>
  <c r="A297" i="56"/>
  <c r="S296" i="56"/>
  <c r="R296" i="56"/>
  <c r="Q296" i="56"/>
  <c r="P296" i="56"/>
  <c r="A296" i="56"/>
  <c r="S295" i="56"/>
  <c r="R295" i="56"/>
  <c r="Q295" i="56"/>
  <c r="P295" i="56"/>
  <c r="A295" i="56"/>
  <c r="S294" i="56"/>
  <c r="R294" i="56"/>
  <c r="Q294" i="56"/>
  <c r="P294" i="56"/>
  <c r="A294" i="56"/>
  <c r="S293" i="56"/>
  <c r="R293" i="56"/>
  <c r="Q293" i="56"/>
  <c r="P293" i="56"/>
  <c r="A293" i="56"/>
  <c r="S292" i="56"/>
  <c r="R292" i="56"/>
  <c r="Q292" i="56"/>
  <c r="P292" i="56"/>
  <c r="A292" i="56"/>
  <c r="S291" i="56"/>
  <c r="R291" i="56"/>
  <c r="Q291" i="56"/>
  <c r="P291" i="56"/>
  <c r="A291" i="56"/>
  <c r="S290" i="56"/>
  <c r="R290" i="56"/>
  <c r="Q290" i="56"/>
  <c r="P290" i="56"/>
  <c r="A290" i="56"/>
  <c r="S289" i="56"/>
  <c r="R289" i="56"/>
  <c r="Q289" i="56"/>
  <c r="P289" i="56"/>
  <c r="A289" i="56"/>
  <c r="S288" i="56"/>
  <c r="R288" i="56"/>
  <c r="Q288" i="56"/>
  <c r="P288" i="56"/>
  <c r="A288" i="56"/>
  <c r="S287" i="56"/>
  <c r="R287" i="56"/>
  <c r="Q287" i="56"/>
  <c r="P287" i="56"/>
  <c r="A287" i="56"/>
  <c r="S286" i="56"/>
  <c r="R286" i="56"/>
  <c r="Q286" i="56"/>
  <c r="P286" i="56"/>
  <c r="A286" i="56"/>
  <c r="S285" i="56"/>
  <c r="R285" i="56"/>
  <c r="Q285" i="56"/>
  <c r="P285" i="56"/>
  <c r="A285" i="56"/>
  <c r="S284" i="56"/>
  <c r="R284" i="56"/>
  <c r="Q284" i="56"/>
  <c r="P284" i="56"/>
  <c r="A284" i="56"/>
  <c r="S283" i="56"/>
  <c r="R283" i="56"/>
  <c r="Q283" i="56"/>
  <c r="P283" i="56"/>
  <c r="A283" i="56"/>
  <c r="S282" i="56"/>
  <c r="R282" i="56"/>
  <c r="Q282" i="56"/>
  <c r="P282" i="56"/>
  <c r="A282" i="56"/>
  <c r="S281" i="56"/>
  <c r="R281" i="56"/>
  <c r="Q281" i="56"/>
  <c r="P281" i="56"/>
  <c r="A281" i="56"/>
  <c r="S280" i="56"/>
  <c r="R280" i="56"/>
  <c r="Q280" i="56"/>
  <c r="P280" i="56"/>
  <c r="A280" i="56"/>
  <c r="S279" i="56"/>
  <c r="R279" i="56"/>
  <c r="Q279" i="56"/>
  <c r="P279" i="56"/>
  <c r="A279" i="56"/>
  <c r="S278" i="56"/>
  <c r="R278" i="56"/>
  <c r="Q278" i="56"/>
  <c r="P278" i="56"/>
  <c r="A278" i="56"/>
  <c r="S277" i="56"/>
  <c r="R277" i="56"/>
  <c r="Q277" i="56"/>
  <c r="P277" i="56"/>
  <c r="A277" i="56"/>
  <c r="S276" i="56"/>
  <c r="R276" i="56"/>
  <c r="Q276" i="56"/>
  <c r="P276" i="56"/>
  <c r="A276" i="56"/>
  <c r="S275" i="56"/>
  <c r="R275" i="56"/>
  <c r="Q275" i="56"/>
  <c r="P275" i="56"/>
  <c r="A275" i="56"/>
  <c r="S274" i="56"/>
  <c r="R274" i="56"/>
  <c r="Q274" i="56"/>
  <c r="P274" i="56"/>
  <c r="A274" i="56"/>
  <c r="S273" i="56"/>
  <c r="R273" i="56"/>
  <c r="Q273" i="56"/>
  <c r="P273" i="56"/>
  <c r="A273" i="56"/>
  <c r="S272" i="56"/>
  <c r="R272" i="56"/>
  <c r="Q272" i="56"/>
  <c r="P272" i="56"/>
  <c r="A272" i="56"/>
  <c r="S271" i="56"/>
  <c r="R271" i="56"/>
  <c r="Q271" i="56"/>
  <c r="P271" i="56"/>
  <c r="A271" i="56"/>
  <c r="S270" i="56"/>
  <c r="R270" i="56"/>
  <c r="Q270" i="56"/>
  <c r="P270" i="56"/>
  <c r="A270" i="56"/>
  <c r="S269" i="56"/>
  <c r="R269" i="56"/>
  <c r="Q269" i="56"/>
  <c r="P269" i="56"/>
  <c r="A269" i="56"/>
  <c r="S268" i="56"/>
  <c r="R268" i="56"/>
  <c r="Q268" i="56"/>
  <c r="P268" i="56"/>
  <c r="A268" i="56"/>
  <c r="S267" i="56"/>
  <c r="R267" i="56"/>
  <c r="Q267" i="56"/>
  <c r="P267" i="56"/>
  <c r="A267" i="56"/>
  <c r="S266" i="56"/>
  <c r="R266" i="56"/>
  <c r="Q266" i="56"/>
  <c r="P266" i="56"/>
  <c r="A266" i="56"/>
  <c r="S265" i="56"/>
  <c r="R265" i="56"/>
  <c r="Q265" i="56"/>
  <c r="P265" i="56"/>
  <c r="A265" i="56"/>
  <c r="S264" i="56"/>
  <c r="R264" i="56"/>
  <c r="Q264" i="56"/>
  <c r="P264" i="56"/>
  <c r="A264" i="56"/>
  <c r="S263" i="56"/>
  <c r="R263" i="56"/>
  <c r="Q263" i="56"/>
  <c r="P263" i="56"/>
  <c r="A263" i="56"/>
  <c r="S262" i="56"/>
  <c r="R262" i="56"/>
  <c r="Q262" i="56"/>
  <c r="P262" i="56"/>
  <c r="A262" i="56"/>
  <c r="S261" i="56"/>
  <c r="R261" i="56"/>
  <c r="Q261" i="56"/>
  <c r="P261" i="56"/>
  <c r="A261" i="56"/>
  <c r="S260" i="56"/>
  <c r="R260" i="56"/>
  <c r="Q260" i="56"/>
  <c r="P260" i="56"/>
  <c r="A260" i="56"/>
  <c r="S259" i="56"/>
  <c r="R259" i="56"/>
  <c r="Q259" i="56"/>
  <c r="P259" i="56"/>
  <c r="A259" i="56"/>
  <c r="S258" i="56"/>
  <c r="R258" i="56"/>
  <c r="Q258" i="56"/>
  <c r="P258" i="56"/>
  <c r="A258" i="56"/>
  <c r="S257" i="56"/>
  <c r="R257" i="56"/>
  <c r="Q257" i="56"/>
  <c r="P257" i="56"/>
  <c r="A257" i="56"/>
  <c r="S256" i="56"/>
  <c r="R256" i="56"/>
  <c r="Q256" i="56"/>
  <c r="P256" i="56"/>
  <c r="A256" i="56"/>
  <c r="S255" i="56"/>
  <c r="R255" i="56"/>
  <c r="Q255" i="56"/>
  <c r="P255" i="56"/>
  <c r="A255" i="56"/>
  <c r="S254" i="56"/>
  <c r="R254" i="56"/>
  <c r="Q254" i="56"/>
  <c r="P254" i="56"/>
  <c r="A254" i="56"/>
  <c r="S253" i="56"/>
  <c r="R253" i="56"/>
  <c r="Q253" i="56"/>
  <c r="P253" i="56"/>
  <c r="A253" i="56"/>
  <c r="S252" i="56"/>
  <c r="R252" i="56"/>
  <c r="Q252" i="56"/>
  <c r="P252" i="56"/>
  <c r="A252" i="56"/>
  <c r="S251" i="56"/>
  <c r="R251" i="56"/>
  <c r="Q251" i="56"/>
  <c r="P251" i="56"/>
  <c r="A251" i="56"/>
  <c r="S250" i="56"/>
  <c r="R250" i="56"/>
  <c r="Q250" i="56"/>
  <c r="P250" i="56"/>
  <c r="A250" i="56"/>
  <c r="S249" i="56"/>
  <c r="R249" i="56"/>
  <c r="Q249" i="56"/>
  <c r="P249" i="56"/>
  <c r="A249" i="56"/>
  <c r="S248" i="56"/>
  <c r="R248" i="56"/>
  <c r="Q248" i="56"/>
  <c r="P248" i="56"/>
  <c r="A248" i="56"/>
  <c r="S247" i="56"/>
  <c r="R247" i="56"/>
  <c r="Q247" i="56"/>
  <c r="P247" i="56"/>
  <c r="A247" i="56"/>
  <c r="S246" i="56"/>
  <c r="R246" i="56"/>
  <c r="Q246" i="56"/>
  <c r="P246" i="56"/>
  <c r="A246" i="56"/>
  <c r="S245" i="56"/>
  <c r="R245" i="56"/>
  <c r="Q245" i="56"/>
  <c r="P245" i="56"/>
  <c r="A245" i="56"/>
  <c r="S244" i="56"/>
  <c r="R244" i="56"/>
  <c r="Q244" i="56"/>
  <c r="P244" i="56"/>
  <c r="A244" i="56"/>
  <c r="S243" i="56"/>
  <c r="R243" i="56"/>
  <c r="Q243" i="56"/>
  <c r="P243" i="56"/>
  <c r="A243" i="56"/>
  <c r="S242" i="56"/>
  <c r="R242" i="56"/>
  <c r="Q242" i="56"/>
  <c r="P242" i="56"/>
  <c r="A242" i="56"/>
  <c r="S241" i="56"/>
  <c r="R241" i="56"/>
  <c r="Q241" i="56"/>
  <c r="P241" i="56"/>
  <c r="A241" i="56"/>
  <c r="S240" i="56"/>
  <c r="R240" i="56"/>
  <c r="Q240" i="56"/>
  <c r="P240" i="56"/>
  <c r="A240" i="56"/>
  <c r="S239" i="56"/>
  <c r="R239" i="56"/>
  <c r="Q239" i="56"/>
  <c r="P239" i="56"/>
  <c r="A239" i="56"/>
  <c r="S238" i="56"/>
  <c r="R238" i="56"/>
  <c r="Q238" i="56"/>
  <c r="P238" i="56"/>
  <c r="A238" i="56"/>
  <c r="S237" i="56"/>
  <c r="R237" i="56"/>
  <c r="Q237" i="56"/>
  <c r="P237" i="56"/>
  <c r="A237" i="56"/>
  <c r="S236" i="56"/>
  <c r="R236" i="56"/>
  <c r="Q236" i="56"/>
  <c r="P236" i="56"/>
  <c r="A236" i="56"/>
  <c r="S235" i="56"/>
  <c r="R235" i="56"/>
  <c r="Q235" i="56"/>
  <c r="P235" i="56"/>
  <c r="A235" i="56"/>
  <c r="S234" i="56"/>
  <c r="R234" i="56"/>
  <c r="Q234" i="56"/>
  <c r="P234" i="56"/>
  <c r="A234" i="56"/>
  <c r="S233" i="56"/>
  <c r="R233" i="56"/>
  <c r="Q233" i="56"/>
  <c r="P233" i="56"/>
  <c r="A233" i="56"/>
  <c r="S232" i="56"/>
  <c r="R232" i="56"/>
  <c r="Q232" i="56"/>
  <c r="P232" i="56"/>
  <c r="A232" i="56"/>
  <c r="S231" i="56"/>
  <c r="R231" i="56"/>
  <c r="Q231" i="56"/>
  <c r="P231" i="56"/>
  <c r="A231" i="56"/>
  <c r="S230" i="56"/>
  <c r="R230" i="56"/>
  <c r="Q230" i="56"/>
  <c r="P230" i="56"/>
  <c r="A230" i="56"/>
  <c r="S229" i="56"/>
  <c r="R229" i="56"/>
  <c r="Q229" i="56"/>
  <c r="P229" i="56"/>
  <c r="A229" i="56"/>
  <c r="S228" i="56"/>
  <c r="R228" i="56"/>
  <c r="Q228" i="56"/>
  <c r="P228" i="56"/>
  <c r="A228" i="56"/>
  <c r="S227" i="56"/>
  <c r="R227" i="56"/>
  <c r="Q227" i="56"/>
  <c r="P227" i="56"/>
  <c r="A227" i="56"/>
  <c r="S226" i="56"/>
  <c r="R226" i="56"/>
  <c r="Q226" i="56"/>
  <c r="P226" i="56"/>
  <c r="A226" i="56"/>
  <c r="S225" i="56"/>
  <c r="R225" i="56"/>
  <c r="Q225" i="56"/>
  <c r="P225" i="56"/>
  <c r="A225" i="56"/>
  <c r="S224" i="56"/>
  <c r="R224" i="56"/>
  <c r="Q224" i="56"/>
  <c r="P224" i="56"/>
  <c r="A224" i="56"/>
  <c r="S223" i="56"/>
  <c r="R223" i="56"/>
  <c r="Q223" i="56"/>
  <c r="P223" i="56"/>
  <c r="A223" i="56"/>
  <c r="S222" i="56"/>
  <c r="R222" i="56"/>
  <c r="Q222" i="56"/>
  <c r="P222" i="56"/>
  <c r="A222" i="56"/>
  <c r="S221" i="56"/>
  <c r="R221" i="56"/>
  <c r="Q221" i="56"/>
  <c r="P221" i="56"/>
  <c r="A221" i="56"/>
  <c r="S220" i="56"/>
  <c r="R220" i="56"/>
  <c r="Q220" i="56"/>
  <c r="P220" i="56"/>
  <c r="A220" i="56"/>
  <c r="S219" i="56"/>
  <c r="R219" i="56"/>
  <c r="Q219" i="56"/>
  <c r="P219" i="56"/>
  <c r="A219" i="56"/>
  <c r="S218" i="56"/>
  <c r="R218" i="56"/>
  <c r="Q218" i="56"/>
  <c r="P218" i="56"/>
  <c r="A218" i="56"/>
  <c r="S217" i="56"/>
  <c r="R217" i="56"/>
  <c r="Q217" i="56"/>
  <c r="P217" i="56"/>
  <c r="A217" i="56"/>
  <c r="S216" i="56"/>
  <c r="R216" i="56"/>
  <c r="Q216" i="56"/>
  <c r="P216" i="56"/>
  <c r="A216" i="56"/>
  <c r="S215" i="56"/>
  <c r="R215" i="56"/>
  <c r="Q215" i="56"/>
  <c r="P215" i="56"/>
  <c r="A215" i="56"/>
  <c r="S214" i="56"/>
  <c r="R214" i="56"/>
  <c r="Q214" i="56"/>
  <c r="P214" i="56"/>
  <c r="A214" i="56"/>
  <c r="S213" i="56"/>
  <c r="R213" i="56"/>
  <c r="Q213" i="56"/>
  <c r="P213" i="56"/>
  <c r="A213" i="56"/>
  <c r="S212" i="56"/>
  <c r="R212" i="56"/>
  <c r="Q212" i="56"/>
  <c r="P212" i="56"/>
  <c r="A212" i="56"/>
  <c r="S211" i="56"/>
  <c r="R211" i="56"/>
  <c r="Q211" i="56"/>
  <c r="P211" i="56"/>
  <c r="A211" i="56"/>
  <c r="S210" i="56"/>
  <c r="R210" i="56"/>
  <c r="Q210" i="56"/>
  <c r="P210" i="56"/>
  <c r="A210" i="56"/>
  <c r="S209" i="56"/>
  <c r="R209" i="56"/>
  <c r="Q209" i="56"/>
  <c r="P209" i="56"/>
  <c r="A209" i="56"/>
  <c r="S208" i="56"/>
  <c r="R208" i="56"/>
  <c r="Q208" i="56"/>
  <c r="P208" i="56"/>
  <c r="A208" i="56"/>
  <c r="S207" i="56"/>
  <c r="R207" i="56"/>
  <c r="Q207" i="56"/>
  <c r="P207" i="56"/>
  <c r="A207" i="56"/>
  <c r="S206" i="56"/>
  <c r="R206" i="56"/>
  <c r="Q206" i="56"/>
  <c r="P206" i="56"/>
  <c r="A206" i="56"/>
  <c r="S205" i="56"/>
  <c r="R205" i="56"/>
  <c r="Q205" i="56"/>
  <c r="P205" i="56"/>
  <c r="A205" i="56"/>
  <c r="S204" i="56"/>
  <c r="R204" i="56"/>
  <c r="Q204" i="56"/>
  <c r="P204" i="56"/>
  <c r="A204" i="56"/>
  <c r="S203" i="56"/>
  <c r="R203" i="56"/>
  <c r="Q203" i="56"/>
  <c r="P203" i="56"/>
  <c r="A203" i="56"/>
  <c r="S202" i="56"/>
  <c r="R202" i="56"/>
  <c r="Q202" i="56"/>
  <c r="P202" i="56"/>
  <c r="A202" i="56"/>
  <c r="S201" i="56"/>
  <c r="R201" i="56"/>
  <c r="Q201" i="56"/>
  <c r="P201" i="56"/>
  <c r="A201" i="56"/>
  <c r="S200" i="56"/>
  <c r="R200" i="56"/>
  <c r="Q200" i="56"/>
  <c r="P200" i="56"/>
  <c r="A200" i="56"/>
  <c r="S199" i="56"/>
  <c r="R199" i="56"/>
  <c r="Q199" i="56"/>
  <c r="P199" i="56"/>
  <c r="A199" i="56"/>
  <c r="S198" i="56"/>
  <c r="R198" i="56"/>
  <c r="Q198" i="56"/>
  <c r="P198" i="56"/>
  <c r="A198" i="56"/>
  <c r="S197" i="56"/>
  <c r="R197" i="56"/>
  <c r="Q197" i="56"/>
  <c r="P197" i="56"/>
  <c r="A197" i="56"/>
  <c r="S196" i="56"/>
  <c r="R196" i="56"/>
  <c r="Q196" i="56"/>
  <c r="P196" i="56"/>
  <c r="A196" i="56"/>
  <c r="S195" i="56"/>
  <c r="R195" i="56"/>
  <c r="Q195" i="56"/>
  <c r="P195" i="56"/>
  <c r="A195" i="56"/>
  <c r="S194" i="56"/>
  <c r="R194" i="56"/>
  <c r="Q194" i="56"/>
  <c r="P194" i="56"/>
  <c r="A194" i="56"/>
  <c r="S193" i="56"/>
  <c r="R193" i="56"/>
  <c r="Q193" i="56"/>
  <c r="P193" i="56"/>
  <c r="A193" i="56"/>
  <c r="S192" i="56"/>
  <c r="R192" i="56"/>
  <c r="Q192" i="56"/>
  <c r="P192" i="56"/>
  <c r="A192" i="56"/>
  <c r="S191" i="56"/>
  <c r="R191" i="56"/>
  <c r="Q191" i="56"/>
  <c r="P191" i="56"/>
  <c r="A191" i="56"/>
  <c r="S190" i="56"/>
  <c r="R190" i="56"/>
  <c r="Q190" i="56"/>
  <c r="P190" i="56"/>
  <c r="A190" i="56"/>
  <c r="S189" i="56"/>
  <c r="R189" i="56"/>
  <c r="Q189" i="56"/>
  <c r="P189" i="56"/>
  <c r="A189" i="56"/>
  <c r="S188" i="56"/>
  <c r="R188" i="56"/>
  <c r="Q188" i="56"/>
  <c r="P188" i="56"/>
  <c r="A188" i="56"/>
  <c r="S187" i="56"/>
  <c r="R187" i="56"/>
  <c r="Q187" i="56"/>
  <c r="P187" i="56"/>
  <c r="A187" i="56"/>
  <c r="S186" i="56"/>
  <c r="R186" i="56"/>
  <c r="Q186" i="56"/>
  <c r="P186" i="56"/>
  <c r="A186" i="56"/>
  <c r="S185" i="56"/>
  <c r="R185" i="56"/>
  <c r="Q185" i="56"/>
  <c r="P185" i="56"/>
  <c r="A185" i="56"/>
  <c r="S184" i="56"/>
  <c r="R184" i="56"/>
  <c r="Q184" i="56"/>
  <c r="P184" i="56"/>
  <c r="A184" i="56"/>
  <c r="S183" i="56"/>
  <c r="R183" i="56"/>
  <c r="Q183" i="56"/>
  <c r="P183" i="56"/>
  <c r="A183" i="56"/>
  <c r="S182" i="56"/>
  <c r="R182" i="56"/>
  <c r="Q182" i="56"/>
  <c r="P182" i="56"/>
  <c r="A182" i="56"/>
  <c r="S181" i="56"/>
  <c r="R181" i="56"/>
  <c r="Q181" i="56"/>
  <c r="P181" i="56"/>
  <c r="A181" i="56"/>
  <c r="S180" i="56"/>
  <c r="R180" i="56"/>
  <c r="Q180" i="56"/>
  <c r="P180" i="56"/>
  <c r="A180" i="56"/>
  <c r="S179" i="56"/>
  <c r="R179" i="56"/>
  <c r="Q179" i="56"/>
  <c r="P179" i="56"/>
  <c r="A179" i="56"/>
  <c r="S178" i="56"/>
  <c r="R178" i="56"/>
  <c r="Q178" i="56"/>
  <c r="P178" i="56"/>
  <c r="A178" i="56"/>
  <c r="S177" i="56"/>
  <c r="R177" i="56"/>
  <c r="Q177" i="56"/>
  <c r="P177" i="56"/>
  <c r="A177" i="56"/>
  <c r="S176" i="56"/>
  <c r="R176" i="56"/>
  <c r="Q176" i="56"/>
  <c r="P176" i="56"/>
  <c r="A176" i="56"/>
  <c r="S175" i="56"/>
  <c r="R175" i="56"/>
  <c r="Q175" i="56"/>
  <c r="P175" i="56"/>
  <c r="A175" i="56"/>
  <c r="S174" i="56"/>
  <c r="R174" i="56"/>
  <c r="Q174" i="56"/>
  <c r="P174" i="56"/>
  <c r="A174" i="56"/>
  <c r="S173" i="56"/>
  <c r="R173" i="56"/>
  <c r="Q173" i="56"/>
  <c r="P173" i="56"/>
  <c r="A173" i="56"/>
  <c r="S172" i="56"/>
  <c r="R172" i="56"/>
  <c r="Q172" i="56"/>
  <c r="P172" i="56"/>
  <c r="A172" i="56"/>
  <c r="S171" i="56"/>
  <c r="R171" i="56"/>
  <c r="Q171" i="56"/>
  <c r="P171" i="56"/>
  <c r="A171" i="56"/>
  <c r="S170" i="56"/>
  <c r="R170" i="56"/>
  <c r="Q170" i="56"/>
  <c r="P170" i="56"/>
  <c r="A170" i="56"/>
  <c r="S169" i="56"/>
  <c r="R169" i="56"/>
  <c r="Q169" i="56"/>
  <c r="P169" i="56"/>
  <c r="A169" i="56"/>
  <c r="S168" i="56"/>
  <c r="R168" i="56"/>
  <c r="Q168" i="56"/>
  <c r="P168" i="56"/>
  <c r="A168" i="56"/>
  <c r="S167" i="56"/>
  <c r="R167" i="56"/>
  <c r="Q167" i="56"/>
  <c r="P167" i="56"/>
  <c r="A167" i="56"/>
  <c r="S166" i="56"/>
  <c r="R166" i="56"/>
  <c r="Q166" i="56"/>
  <c r="P166" i="56"/>
  <c r="A166" i="56"/>
  <c r="S165" i="56"/>
  <c r="R165" i="56"/>
  <c r="Q165" i="56"/>
  <c r="P165" i="56"/>
  <c r="A165" i="56"/>
  <c r="S164" i="56"/>
  <c r="R164" i="56"/>
  <c r="Q164" i="56"/>
  <c r="P164" i="56"/>
  <c r="A164" i="56"/>
  <c r="S163" i="56"/>
  <c r="R163" i="56"/>
  <c r="Q163" i="56"/>
  <c r="P163" i="56"/>
  <c r="A163" i="56"/>
  <c r="S162" i="56"/>
  <c r="R162" i="56"/>
  <c r="Q162" i="56"/>
  <c r="P162" i="56"/>
  <c r="A162" i="56"/>
  <c r="S161" i="56"/>
  <c r="R161" i="56"/>
  <c r="Q161" i="56"/>
  <c r="P161" i="56"/>
  <c r="A161" i="56"/>
  <c r="S160" i="56"/>
  <c r="R160" i="56"/>
  <c r="Q160" i="56"/>
  <c r="P160" i="56"/>
  <c r="A160" i="56"/>
  <c r="S159" i="56"/>
  <c r="R159" i="56"/>
  <c r="Q159" i="56"/>
  <c r="P159" i="56"/>
  <c r="A159" i="56"/>
  <c r="S158" i="56"/>
  <c r="R158" i="56"/>
  <c r="Q158" i="56"/>
  <c r="P158" i="56"/>
  <c r="A158" i="56"/>
  <c r="S157" i="56"/>
  <c r="R157" i="56"/>
  <c r="Q157" i="56"/>
  <c r="P157" i="56"/>
  <c r="A157" i="56"/>
  <c r="S156" i="56"/>
  <c r="R156" i="56"/>
  <c r="Q156" i="56"/>
  <c r="P156" i="56"/>
  <c r="A156" i="56"/>
  <c r="S155" i="56"/>
  <c r="R155" i="56"/>
  <c r="Q155" i="56"/>
  <c r="P155" i="56"/>
  <c r="A155" i="56"/>
  <c r="S154" i="56"/>
  <c r="R154" i="56"/>
  <c r="Q154" i="56"/>
  <c r="P154" i="56"/>
  <c r="A154" i="56"/>
  <c r="S153" i="56"/>
  <c r="R153" i="56"/>
  <c r="Q153" i="56"/>
  <c r="P153" i="56"/>
  <c r="A153" i="56"/>
  <c r="S152" i="56"/>
  <c r="R152" i="56"/>
  <c r="Q152" i="56"/>
  <c r="P152" i="56"/>
  <c r="A152" i="56"/>
  <c r="S151" i="56"/>
  <c r="R151" i="56"/>
  <c r="Q151" i="56"/>
  <c r="P151" i="56"/>
  <c r="A151" i="56"/>
  <c r="S150" i="56"/>
  <c r="R150" i="56"/>
  <c r="Q150" i="56"/>
  <c r="P150" i="56"/>
  <c r="A150" i="56"/>
  <c r="S149" i="56"/>
  <c r="R149" i="56"/>
  <c r="Q149" i="56"/>
  <c r="P149" i="56"/>
  <c r="A149" i="56"/>
  <c r="S148" i="56"/>
  <c r="R148" i="56"/>
  <c r="Q148" i="56"/>
  <c r="P148" i="56"/>
  <c r="A148" i="56"/>
  <c r="S147" i="56"/>
  <c r="R147" i="56"/>
  <c r="Q147" i="56"/>
  <c r="P147" i="56"/>
  <c r="A147" i="56"/>
  <c r="S146" i="56"/>
  <c r="R146" i="56"/>
  <c r="Q146" i="56"/>
  <c r="P146" i="56"/>
  <c r="A146" i="56"/>
  <c r="S145" i="56"/>
  <c r="R145" i="56"/>
  <c r="Q145" i="56"/>
  <c r="P145" i="56"/>
  <c r="A145" i="56"/>
  <c r="S144" i="56"/>
  <c r="R144" i="56"/>
  <c r="Q144" i="56"/>
  <c r="P144" i="56"/>
  <c r="A144" i="56"/>
  <c r="S143" i="56"/>
  <c r="R143" i="56"/>
  <c r="Q143" i="56"/>
  <c r="P143" i="56"/>
  <c r="A143" i="56"/>
  <c r="S142" i="56"/>
  <c r="R142" i="56"/>
  <c r="Q142" i="56"/>
  <c r="P142" i="56"/>
  <c r="A142" i="56"/>
  <c r="S141" i="56"/>
  <c r="R141" i="56"/>
  <c r="Q141" i="56"/>
  <c r="P141" i="56"/>
  <c r="A141" i="56"/>
  <c r="S140" i="56"/>
  <c r="R140" i="56"/>
  <c r="Q140" i="56"/>
  <c r="P140" i="56"/>
  <c r="A140" i="56"/>
  <c r="S139" i="56"/>
  <c r="R139" i="56"/>
  <c r="Q139" i="56"/>
  <c r="P139" i="56"/>
  <c r="A139" i="56"/>
  <c r="S138" i="56"/>
  <c r="R138" i="56"/>
  <c r="Q138" i="56"/>
  <c r="P138" i="56"/>
  <c r="A138" i="56"/>
  <c r="S137" i="56"/>
  <c r="R137" i="56"/>
  <c r="Q137" i="56"/>
  <c r="P137" i="56"/>
  <c r="A137" i="56"/>
  <c r="S136" i="56"/>
  <c r="R136" i="56"/>
  <c r="Q136" i="56"/>
  <c r="P136" i="56"/>
  <c r="A136" i="56"/>
  <c r="S135" i="56"/>
  <c r="R135" i="56"/>
  <c r="Q135" i="56"/>
  <c r="P135" i="56"/>
  <c r="A135" i="56"/>
  <c r="S134" i="56"/>
  <c r="R134" i="56"/>
  <c r="Q134" i="56"/>
  <c r="P134" i="56"/>
  <c r="A134" i="56"/>
  <c r="S133" i="56"/>
  <c r="R133" i="56"/>
  <c r="Q133" i="56"/>
  <c r="P133" i="56"/>
  <c r="A133" i="56"/>
  <c r="S132" i="56"/>
  <c r="R132" i="56"/>
  <c r="Q132" i="56"/>
  <c r="P132" i="56"/>
  <c r="A132" i="56"/>
  <c r="S131" i="56"/>
  <c r="R131" i="56"/>
  <c r="Q131" i="56"/>
  <c r="P131" i="56"/>
  <c r="A131" i="56"/>
  <c r="S130" i="56"/>
  <c r="R130" i="56"/>
  <c r="Q130" i="56"/>
  <c r="P130" i="56"/>
  <c r="A130" i="56"/>
  <c r="S129" i="56"/>
  <c r="R129" i="56"/>
  <c r="Q129" i="56"/>
  <c r="P129" i="56"/>
  <c r="A129" i="56"/>
  <c r="S128" i="56"/>
  <c r="R128" i="56"/>
  <c r="Q128" i="56"/>
  <c r="P128" i="56"/>
  <c r="A128" i="56"/>
  <c r="S127" i="56"/>
  <c r="R127" i="56"/>
  <c r="Q127" i="56"/>
  <c r="P127" i="56"/>
  <c r="A127" i="56"/>
  <c r="S126" i="56"/>
  <c r="R126" i="56"/>
  <c r="Q126" i="56"/>
  <c r="P126" i="56"/>
  <c r="A126" i="56"/>
  <c r="S125" i="56"/>
  <c r="R125" i="56"/>
  <c r="Q125" i="56"/>
  <c r="P125" i="56"/>
  <c r="A125" i="56"/>
  <c r="S124" i="56"/>
  <c r="R124" i="56"/>
  <c r="Q124" i="56"/>
  <c r="P124" i="56"/>
  <c r="A124" i="56"/>
  <c r="S123" i="56"/>
  <c r="R123" i="56"/>
  <c r="Q123" i="56"/>
  <c r="P123" i="56"/>
  <c r="A123" i="56"/>
  <c r="S122" i="56"/>
  <c r="R122" i="56"/>
  <c r="Q122" i="56"/>
  <c r="P122" i="56"/>
  <c r="A122" i="56"/>
  <c r="S121" i="56"/>
  <c r="R121" i="56"/>
  <c r="Q121" i="56"/>
  <c r="P121" i="56"/>
  <c r="A121" i="56"/>
  <c r="S120" i="56"/>
  <c r="R120" i="56"/>
  <c r="Q120" i="56"/>
  <c r="P120" i="56"/>
  <c r="A120" i="56"/>
  <c r="S119" i="56"/>
  <c r="R119" i="56"/>
  <c r="Q119" i="56"/>
  <c r="P119" i="56"/>
  <c r="A119" i="56"/>
  <c r="S118" i="56"/>
  <c r="R118" i="56"/>
  <c r="Q118" i="56"/>
  <c r="P118" i="56"/>
  <c r="A118" i="56"/>
  <c r="S117" i="56"/>
  <c r="R117" i="56"/>
  <c r="Q117" i="56"/>
  <c r="P117" i="56"/>
  <c r="A117" i="56"/>
  <c r="S116" i="56"/>
  <c r="R116" i="56"/>
  <c r="Q116" i="56"/>
  <c r="P116" i="56"/>
  <c r="A116" i="56"/>
  <c r="S115" i="56"/>
  <c r="R115" i="56"/>
  <c r="Q115" i="56"/>
  <c r="P115" i="56"/>
  <c r="A115" i="56"/>
  <c r="S114" i="56"/>
  <c r="R114" i="56"/>
  <c r="Q114" i="56"/>
  <c r="P114" i="56"/>
  <c r="A114" i="56"/>
  <c r="S113" i="56"/>
  <c r="R113" i="56"/>
  <c r="Q113" i="56"/>
  <c r="P113" i="56"/>
  <c r="A113" i="56"/>
  <c r="S112" i="56"/>
  <c r="R112" i="56"/>
  <c r="Q112" i="56"/>
  <c r="P112" i="56"/>
  <c r="A112" i="56"/>
  <c r="S111" i="56"/>
  <c r="R111" i="56"/>
  <c r="Q111" i="56"/>
  <c r="P111" i="56"/>
  <c r="A111" i="56"/>
  <c r="S110" i="56"/>
  <c r="R110" i="56"/>
  <c r="Q110" i="56"/>
  <c r="P110" i="56"/>
  <c r="A110" i="56"/>
  <c r="S109" i="56"/>
  <c r="R109" i="56"/>
  <c r="Q109" i="56"/>
  <c r="P109" i="56"/>
  <c r="A109" i="56"/>
  <c r="S108" i="56"/>
  <c r="R108" i="56"/>
  <c r="Q108" i="56"/>
  <c r="P108" i="56"/>
  <c r="A108" i="56"/>
  <c r="S107" i="56"/>
  <c r="R107" i="56"/>
  <c r="Q107" i="56"/>
  <c r="P107" i="56"/>
  <c r="A107" i="56"/>
  <c r="S106" i="56"/>
  <c r="R106" i="56"/>
  <c r="Q106" i="56"/>
  <c r="P106" i="56"/>
  <c r="A106" i="56"/>
  <c r="S105" i="56"/>
  <c r="R105" i="56"/>
  <c r="Q105" i="56"/>
  <c r="P105" i="56"/>
  <c r="A105" i="56"/>
  <c r="S104" i="56"/>
  <c r="R104" i="56"/>
  <c r="Q104" i="56"/>
  <c r="P104" i="56"/>
  <c r="A104" i="56"/>
  <c r="S103" i="56"/>
  <c r="R103" i="56"/>
  <c r="Q103" i="56"/>
  <c r="P103" i="56"/>
  <c r="A103" i="56"/>
  <c r="S102" i="56"/>
  <c r="R102" i="56"/>
  <c r="Q102" i="56"/>
  <c r="P102" i="56"/>
  <c r="A102" i="56"/>
  <c r="S101" i="56"/>
  <c r="R101" i="56"/>
  <c r="Q101" i="56"/>
  <c r="P101" i="56"/>
  <c r="A101" i="56"/>
  <c r="S100" i="56"/>
  <c r="R100" i="56"/>
  <c r="Q100" i="56"/>
  <c r="P100" i="56"/>
  <c r="A100" i="56"/>
  <c r="S99" i="56"/>
  <c r="R99" i="56"/>
  <c r="Q99" i="56"/>
  <c r="P99" i="56"/>
  <c r="A99" i="56"/>
  <c r="S98" i="56"/>
  <c r="R98" i="56"/>
  <c r="Q98" i="56"/>
  <c r="P98" i="56"/>
  <c r="A98" i="56"/>
  <c r="S97" i="56"/>
  <c r="R97" i="56"/>
  <c r="Q97" i="56"/>
  <c r="P97" i="56"/>
  <c r="A97" i="56"/>
  <c r="S96" i="56"/>
  <c r="R96" i="56"/>
  <c r="Q96" i="56"/>
  <c r="P96" i="56"/>
  <c r="A96" i="56"/>
  <c r="S95" i="56"/>
  <c r="R95" i="56"/>
  <c r="Q95" i="56"/>
  <c r="P95" i="56"/>
  <c r="A95" i="56"/>
  <c r="S94" i="56"/>
  <c r="R94" i="56"/>
  <c r="Q94" i="56"/>
  <c r="P94" i="56"/>
  <c r="A94" i="56"/>
  <c r="S93" i="56"/>
  <c r="R93" i="56"/>
  <c r="Q93" i="56"/>
  <c r="P93" i="56"/>
  <c r="A93" i="56"/>
  <c r="S92" i="56"/>
  <c r="R92" i="56"/>
  <c r="Q92" i="56"/>
  <c r="P92" i="56"/>
  <c r="A92" i="56"/>
  <c r="S91" i="56"/>
  <c r="R91" i="56"/>
  <c r="Q91" i="56"/>
  <c r="P91" i="56"/>
  <c r="A91" i="56"/>
  <c r="S90" i="56"/>
  <c r="R90" i="56"/>
  <c r="Q90" i="56"/>
  <c r="P90" i="56"/>
  <c r="A90" i="56"/>
  <c r="S89" i="56"/>
  <c r="R89" i="56"/>
  <c r="Q89" i="56"/>
  <c r="P89" i="56"/>
  <c r="A89" i="56"/>
  <c r="S88" i="56"/>
  <c r="R88" i="56"/>
  <c r="Q88" i="56"/>
  <c r="P88" i="56"/>
  <c r="A88" i="56"/>
  <c r="S87" i="56"/>
  <c r="R87" i="56"/>
  <c r="Q87" i="56"/>
  <c r="P87" i="56"/>
  <c r="A87" i="56"/>
  <c r="S86" i="56"/>
  <c r="R86" i="56"/>
  <c r="Q86" i="56"/>
  <c r="P86" i="56"/>
  <c r="A86" i="56"/>
  <c r="S85" i="56"/>
  <c r="R85" i="56"/>
  <c r="Q85" i="56"/>
  <c r="P85" i="56"/>
  <c r="A85" i="56"/>
  <c r="S84" i="56"/>
  <c r="R84" i="56"/>
  <c r="Q84" i="56"/>
  <c r="P84" i="56"/>
  <c r="A84" i="56"/>
  <c r="S83" i="56"/>
  <c r="R83" i="56"/>
  <c r="Q83" i="56"/>
  <c r="P83" i="56"/>
  <c r="A83" i="56"/>
  <c r="S82" i="56"/>
  <c r="R82" i="56"/>
  <c r="Q82" i="56"/>
  <c r="P82" i="56"/>
  <c r="A82" i="56"/>
  <c r="S81" i="56"/>
  <c r="R81" i="56"/>
  <c r="Q81" i="56"/>
  <c r="P81" i="56"/>
  <c r="A81" i="56"/>
  <c r="S80" i="56"/>
  <c r="R80" i="56"/>
  <c r="Q80" i="56"/>
  <c r="P80" i="56"/>
  <c r="A80" i="56"/>
  <c r="S79" i="56"/>
  <c r="R79" i="56"/>
  <c r="Q79" i="56"/>
  <c r="P79" i="56"/>
  <c r="A79" i="56"/>
  <c r="S78" i="56"/>
  <c r="R78" i="56"/>
  <c r="Q78" i="56"/>
  <c r="P78" i="56"/>
  <c r="A78" i="56"/>
  <c r="S77" i="56"/>
  <c r="R77" i="56"/>
  <c r="Q77" i="56"/>
  <c r="P77" i="56"/>
  <c r="A77" i="56"/>
  <c r="S76" i="56"/>
  <c r="R76" i="56"/>
  <c r="Q76" i="56"/>
  <c r="P76" i="56"/>
  <c r="A76" i="56"/>
  <c r="S75" i="56"/>
  <c r="R75" i="56"/>
  <c r="Q75" i="56"/>
  <c r="P75" i="56"/>
  <c r="A75" i="56"/>
  <c r="S74" i="56"/>
  <c r="R74" i="56"/>
  <c r="Q74" i="56"/>
  <c r="P74" i="56"/>
  <c r="A74" i="56"/>
  <c r="S73" i="56"/>
  <c r="R73" i="56"/>
  <c r="Q73" i="56"/>
  <c r="P73" i="56"/>
  <c r="A73" i="56"/>
  <c r="S72" i="56"/>
  <c r="R72" i="56"/>
  <c r="Q72" i="56"/>
  <c r="P72" i="56"/>
  <c r="A72" i="56"/>
  <c r="S71" i="56"/>
  <c r="R71" i="56"/>
  <c r="Q71" i="56"/>
  <c r="P71" i="56"/>
  <c r="A71" i="56"/>
  <c r="S70" i="56"/>
  <c r="R70" i="56"/>
  <c r="Q70" i="56"/>
  <c r="P70" i="56"/>
  <c r="A70" i="56"/>
  <c r="S69" i="56"/>
  <c r="R69" i="56"/>
  <c r="Q69" i="56"/>
  <c r="P69" i="56"/>
  <c r="A69" i="56"/>
  <c r="S68" i="56"/>
  <c r="R68" i="56"/>
  <c r="Q68" i="56"/>
  <c r="P68" i="56"/>
  <c r="A68" i="56"/>
  <c r="S67" i="56"/>
  <c r="R67" i="56"/>
  <c r="Q67" i="56"/>
  <c r="P67" i="56"/>
  <c r="A67" i="56"/>
  <c r="S66" i="56"/>
  <c r="R66" i="56"/>
  <c r="Q66" i="56"/>
  <c r="P66" i="56"/>
  <c r="A66" i="56"/>
  <c r="S65" i="56"/>
  <c r="R65" i="56"/>
  <c r="Q65" i="56"/>
  <c r="P65" i="56"/>
  <c r="A65" i="56"/>
  <c r="S64" i="56"/>
  <c r="R64" i="56"/>
  <c r="Q64" i="56"/>
  <c r="P64" i="56"/>
  <c r="A64" i="56"/>
  <c r="S63" i="56"/>
  <c r="R63" i="56"/>
  <c r="Q63" i="56"/>
  <c r="P63" i="56"/>
  <c r="A63" i="56"/>
  <c r="S62" i="56"/>
  <c r="R62" i="56"/>
  <c r="Q62" i="56"/>
  <c r="P62" i="56"/>
  <c r="A62" i="56"/>
  <c r="S61" i="56"/>
  <c r="R61" i="56"/>
  <c r="Q61" i="56"/>
  <c r="P61" i="56"/>
  <c r="A61" i="56"/>
  <c r="S60" i="56"/>
  <c r="R60" i="56"/>
  <c r="Q60" i="56"/>
  <c r="P60" i="56"/>
  <c r="A60" i="56"/>
  <c r="S59" i="56"/>
  <c r="R59" i="56"/>
  <c r="Q59" i="56"/>
  <c r="P59" i="56"/>
  <c r="A59" i="56"/>
  <c r="S58" i="56"/>
  <c r="R58" i="56"/>
  <c r="Q58" i="56"/>
  <c r="P58" i="56"/>
  <c r="A58" i="56"/>
  <c r="S57" i="56"/>
  <c r="R57" i="56"/>
  <c r="Q57" i="56"/>
  <c r="P57" i="56"/>
  <c r="A57" i="56"/>
  <c r="S56" i="56"/>
  <c r="R56" i="56"/>
  <c r="Q56" i="56"/>
  <c r="P56" i="56"/>
  <c r="A56" i="56"/>
  <c r="S55" i="56"/>
  <c r="R55" i="56"/>
  <c r="Q55" i="56"/>
  <c r="P55" i="56"/>
  <c r="A55" i="56"/>
  <c r="S54" i="56"/>
  <c r="R54" i="56"/>
  <c r="Q54" i="56"/>
  <c r="P54" i="56"/>
  <c r="A54" i="56"/>
  <c r="S53" i="56"/>
  <c r="R53" i="56"/>
  <c r="Q53" i="56"/>
  <c r="P53" i="56"/>
  <c r="A53" i="56"/>
  <c r="S52" i="56"/>
  <c r="R52" i="56"/>
  <c r="Q52" i="56"/>
  <c r="P52" i="56"/>
  <c r="A52" i="56"/>
  <c r="S51" i="56"/>
  <c r="R51" i="56"/>
  <c r="Q51" i="56"/>
  <c r="P51" i="56"/>
  <c r="A51" i="56"/>
  <c r="S50" i="56"/>
  <c r="R50" i="56"/>
  <c r="Q50" i="56"/>
  <c r="P50" i="56"/>
  <c r="A50" i="56"/>
  <c r="S49" i="56"/>
  <c r="R49" i="56"/>
  <c r="Q49" i="56"/>
  <c r="P49" i="56"/>
  <c r="A49" i="56"/>
  <c r="S48" i="56"/>
  <c r="R48" i="56"/>
  <c r="Q48" i="56"/>
  <c r="P48" i="56"/>
  <c r="A48" i="56"/>
  <c r="S47" i="56"/>
  <c r="R47" i="56"/>
  <c r="Q47" i="56"/>
  <c r="P47" i="56"/>
  <c r="A47" i="56"/>
  <c r="S46" i="56"/>
  <c r="R46" i="56"/>
  <c r="Q46" i="56"/>
  <c r="P46" i="56"/>
  <c r="A46" i="56"/>
  <c r="S45" i="56"/>
  <c r="R45" i="56"/>
  <c r="Q45" i="56"/>
  <c r="P45" i="56"/>
  <c r="A45" i="56"/>
  <c r="S44" i="56"/>
  <c r="R44" i="56"/>
  <c r="Q44" i="56"/>
  <c r="P44" i="56"/>
  <c r="A44" i="56"/>
  <c r="S43" i="56"/>
  <c r="R43" i="56"/>
  <c r="Q43" i="56"/>
  <c r="P43" i="56"/>
  <c r="A43" i="56"/>
  <c r="S42" i="56"/>
  <c r="R42" i="56"/>
  <c r="Q42" i="56"/>
  <c r="P42" i="56"/>
  <c r="A42" i="56"/>
  <c r="S41" i="56"/>
  <c r="R41" i="56"/>
  <c r="Q41" i="56"/>
  <c r="P41" i="56"/>
  <c r="A41" i="56"/>
  <c r="S40" i="56"/>
  <c r="R40" i="56"/>
  <c r="Q40" i="56"/>
  <c r="P40" i="56"/>
  <c r="A40" i="56"/>
  <c r="S39" i="56"/>
  <c r="R39" i="56"/>
  <c r="Q39" i="56"/>
  <c r="P39" i="56"/>
  <c r="A39" i="56"/>
  <c r="S38" i="56"/>
  <c r="R38" i="56"/>
  <c r="Q38" i="56"/>
  <c r="P38" i="56"/>
  <c r="A38" i="56"/>
  <c r="S37" i="56"/>
  <c r="R37" i="56"/>
  <c r="Q37" i="56"/>
  <c r="P37" i="56"/>
  <c r="A37" i="56"/>
  <c r="S36" i="56"/>
  <c r="R36" i="56"/>
  <c r="Q36" i="56"/>
  <c r="P36" i="56"/>
  <c r="A36" i="56"/>
  <c r="S35" i="56"/>
  <c r="R35" i="56"/>
  <c r="Q35" i="56"/>
  <c r="P35" i="56"/>
  <c r="A35" i="56"/>
  <c r="S34" i="56"/>
  <c r="R34" i="56"/>
  <c r="Q34" i="56"/>
  <c r="P34" i="56"/>
  <c r="A34" i="56"/>
  <c r="S33" i="56"/>
  <c r="R33" i="56"/>
  <c r="Q33" i="56"/>
  <c r="P33" i="56"/>
  <c r="A33" i="56"/>
  <c r="S32" i="56"/>
  <c r="R32" i="56"/>
  <c r="Q32" i="56"/>
  <c r="P32" i="56"/>
  <c r="A32" i="56"/>
  <c r="S31" i="56"/>
  <c r="R31" i="56"/>
  <c r="Q31" i="56"/>
  <c r="P31" i="56"/>
  <c r="A31" i="56"/>
  <c r="S30" i="56"/>
  <c r="R30" i="56"/>
  <c r="Q30" i="56"/>
  <c r="P30" i="56"/>
  <c r="A30" i="56"/>
  <c r="S29" i="56"/>
  <c r="R29" i="56"/>
  <c r="Q29" i="56"/>
  <c r="P29" i="56"/>
  <c r="A29" i="56"/>
  <c r="S28" i="56"/>
  <c r="R28" i="56"/>
  <c r="Q28" i="56"/>
  <c r="P28" i="56"/>
  <c r="A28" i="56"/>
  <c r="S27" i="56"/>
  <c r="R27" i="56"/>
  <c r="Q27" i="56"/>
  <c r="P27" i="56"/>
  <c r="A27" i="56"/>
  <c r="S26" i="56"/>
  <c r="R26" i="56"/>
  <c r="Q26" i="56"/>
  <c r="P26" i="56"/>
  <c r="A26" i="56"/>
  <c r="S25" i="56"/>
  <c r="R25" i="56"/>
  <c r="Q25" i="56"/>
  <c r="P25" i="56"/>
  <c r="A25" i="56"/>
  <c r="S24" i="56"/>
  <c r="R24" i="56"/>
  <c r="Q24" i="56"/>
  <c r="P24" i="56"/>
  <c r="A24" i="56"/>
  <c r="S23" i="56"/>
  <c r="R23" i="56"/>
  <c r="Q23" i="56"/>
  <c r="P23" i="56"/>
  <c r="A23" i="56"/>
  <c r="S22" i="56"/>
  <c r="R22" i="56"/>
  <c r="Q22" i="56"/>
  <c r="P22" i="56"/>
  <c r="A22" i="56"/>
  <c r="S21" i="56"/>
  <c r="R21" i="56"/>
  <c r="Q21" i="56"/>
  <c r="P21" i="56"/>
  <c r="A21" i="56"/>
  <c r="S20" i="56"/>
  <c r="R20" i="56"/>
  <c r="Q20" i="56"/>
  <c r="P20" i="56"/>
  <c r="A20" i="56"/>
  <c r="S19" i="56"/>
  <c r="R19" i="56"/>
  <c r="Q19" i="56"/>
  <c r="P19" i="56"/>
  <c r="A19" i="56"/>
  <c r="S18" i="56"/>
  <c r="R18" i="56"/>
  <c r="Q18" i="56"/>
  <c r="P18" i="56"/>
  <c r="A18" i="56"/>
  <c r="S17" i="56"/>
  <c r="R17" i="56"/>
  <c r="Q17" i="56"/>
  <c r="P17" i="56"/>
  <c r="A17" i="56"/>
  <c r="S16" i="56"/>
  <c r="R16" i="56"/>
  <c r="Q16" i="56"/>
  <c r="P16" i="56"/>
  <c r="A16" i="56"/>
  <c r="S15" i="56"/>
  <c r="R15" i="56"/>
  <c r="Q15" i="56"/>
  <c r="P15" i="56"/>
  <c r="A15" i="56"/>
  <c r="S14" i="56"/>
  <c r="R14" i="56"/>
  <c r="Q14" i="56"/>
  <c r="P14" i="56"/>
  <c r="A14" i="56"/>
  <c r="S13" i="56"/>
  <c r="R13" i="56"/>
  <c r="Q13" i="56"/>
  <c r="P13" i="56"/>
  <c r="A13" i="56"/>
  <c r="S12" i="56"/>
  <c r="R12" i="56"/>
  <c r="Q12" i="56"/>
  <c r="P12" i="56"/>
  <c r="A12" i="56"/>
  <c r="S11" i="56"/>
  <c r="R11" i="56"/>
  <c r="Q11" i="56"/>
  <c r="P11" i="56"/>
  <c r="A11" i="56"/>
  <c r="S10" i="56"/>
  <c r="R10" i="56"/>
  <c r="Q10" i="56"/>
  <c r="P10" i="56"/>
  <c r="A10" i="56"/>
  <c r="S9" i="56"/>
  <c r="R9" i="56"/>
  <c r="Q9" i="56"/>
  <c r="P9" i="56"/>
  <c r="A9" i="56"/>
  <c r="S8" i="56"/>
  <c r="R8" i="56"/>
  <c r="Q8" i="56"/>
  <c r="P8" i="56"/>
  <c r="A8" i="56"/>
  <c r="S7" i="56"/>
  <c r="R7" i="56"/>
  <c r="Q7" i="56"/>
  <c r="P7" i="56"/>
  <c r="A7" i="56"/>
  <c r="S6" i="56"/>
  <c r="R6" i="56"/>
  <c r="Q6" i="56"/>
  <c r="P6" i="56"/>
  <c r="A6" i="56"/>
  <c r="S5" i="56"/>
  <c r="R5" i="56"/>
  <c r="Q5" i="56"/>
  <c r="P5" i="56"/>
  <c r="A5" i="56"/>
  <c r="A2" i="56"/>
  <c r="Q1" i="56"/>
  <c r="P1" i="56"/>
  <c r="A1" i="56"/>
  <c r="S2004" i="55"/>
  <c r="R2004" i="55"/>
  <c r="Q2004" i="55"/>
  <c r="P2004" i="55"/>
  <c r="A2004" i="55"/>
  <c r="S2003" i="55"/>
  <c r="R2003" i="55"/>
  <c r="Q2003" i="55"/>
  <c r="P2003" i="55"/>
  <c r="A2003" i="55"/>
  <c r="S2002" i="55"/>
  <c r="R2002" i="55"/>
  <c r="Q2002" i="55"/>
  <c r="P2002" i="55"/>
  <c r="A2002" i="55"/>
  <c r="S2001" i="55"/>
  <c r="R2001" i="55"/>
  <c r="Q2001" i="55"/>
  <c r="P2001" i="55"/>
  <c r="A2001" i="55"/>
  <c r="S2000" i="55"/>
  <c r="R2000" i="55"/>
  <c r="Q2000" i="55"/>
  <c r="P2000" i="55"/>
  <c r="A2000" i="55"/>
  <c r="S1999" i="55"/>
  <c r="R1999" i="55"/>
  <c r="Q1999" i="55"/>
  <c r="P1999" i="55"/>
  <c r="A1999" i="55"/>
  <c r="S1998" i="55"/>
  <c r="R1998" i="55"/>
  <c r="Q1998" i="55"/>
  <c r="P1998" i="55"/>
  <c r="A1998" i="55"/>
  <c r="S1997" i="55"/>
  <c r="R1997" i="55"/>
  <c r="Q1997" i="55"/>
  <c r="P1997" i="55"/>
  <c r="A1997" i="55"/>
  <c r="S1996" i="55"/>
  <c r="R1996" i="55"/>
  <c r="Q1996" i="55"/>
  <c r="P1996" i="55"/>
  <c r="A1996" i="55"/>
  <c r="S1995" i="55"/>
  <c r="R1995" i="55"/>
  <c r="Q1995" i="55"/>
  <c r="P1995" i="55"/>
  <c r="A1995" i="55"/>
  <c r="S1994" i="55"/>
  <c r="R1994" i="55"/>
  <c r="Q1994" i="55"/>
  <c r="P1994" i="55"/>
  <c r="A1994" i="55"/>
  <c r="S1993" i="55"/>
  <c r="R1993" i="55"/>
  <c r="Q1993" i="55"/>
  <c r="P1993" i="55"/>
  <c r="A1993" i="55"/>
  <c r="S1992" i="55"/>
  <c r="R1992" i="55"/>
  <c r="Q1992" i="55"/>
  <c r="P1992" i="55"/>
  <c r="A1992" i="55"/>
  <c r="S1991" i="55"/>
  <c r="R1991" i="55"/>
  <c r="Q1991" i="55"/>
  <c r="P1991" i="55"/>
  <c r="A1991" i="55"/>
  <c r="S1990" i="55"/>
  <c r="R1990" i="55"/>
  <c r="Q1990" i="55"/>
  <c r="P1990" i="55"/>
  <c r="A1990" i="55"/>
  <c r="S1989" i="55"/>
  <c r="R1989" i="55"/>
  <c r="Q1989" i="55"/>
  <c r="P1989" i="55"/>
  <c r="A1989" i="55"/>
  <c r="S1988" i="55"/>
  <c r="R1988" i="55"/>
  <c r="Q1988" i="55"/>
  <c r="P1988" i="55"/>
  <c r="A1988" i="55"/>
  <c r="S1987" i="55"/>
  <c r="R1987" i="55"/>
  <c r="Q1987" i="55"/>
  <c r="P1987" i="55"/>
  <c r="A1987" i="55"/>
  <c r="S1986" i="55"/>
  <c r="R1986" i="55"/>
  <c r="Q1986" i="55"/>
  <c r="P1986" i="55"/>
  <c r="A1986" i="55"/>
  <c r="S1985" i="55"/>
  <c r="R1985" i="55"/>
  <c r="Q1985" i="55"/>
  <c r="P1985" i="55"/>
  <c r="A1985" i="55"/>
  <c r="S1984" i="55"/>
  <c r="R1984" i="55"/>
  <c r="Q1984" i="55"/>
  <c r="P1984" i="55"/>
  <c r="A1984" i="55"/>
  <c r="S1983" i="55"/>
  <c r="R1983" i="55"/>
  <c r="Q1983" i="55"/>
  <c r="P1983" i="55"/>
  <c r="A1983" i="55"/>
  <c r="S1982" i="55"/>
  <c r="R1982" i="55"/>
  <c r="Q1982" i="55"/>
  <c r="P1982" i="55"/>
  <c r="A1982" i="55"/>
  <c r="S1981" i="55"/>
  <c r="R1981" i="55"/>
  <c r="Q1981" i="55"/>
  <c r="P1981" i="55"/>
  <c r="A1981" i="55"/>
  <c r="S1980" i="55"/>
  <c r="R1980" i="55"/>
  <c r="Q1980" i="55"/>
  <c r="P1980" i="55"/>
  <c r="A1980" i="55"/>
  <c r="S1979" i="55"/>
  <c r="R1979" i="55"/>
  <c r="Q1979" i="55"/>
  <c r="P1979" i="55"/>
  <c r="A1979" i="55"/>
  <c r="S1978" i="55"/>
  <c r="R1978" i="55"/>
  <c r="Q1978" i="55"/>
  <c r="P1978" i="55"/>
  <c r="A1978" i="55"/>
  <c r="S1977" i="55"/>
  <c r="R1977" i="55"/>
  <c r="Q1977" i="55"/>
  <c r="P1977" i="55"/>
  <c r="A1977" i="55"/>
  <c r="S1976" i="55"/>
  <c r="R1976" i="55"/>
  <c r="Q1976" i="55"/>
  <c r="P1976" i="55"/>
  <c r="A1976" i="55"/>
  <c r="S1975" i="55"/>
  <c r="R1975" i="55"/>
  <c r="Q1975" i="55"/>
  <c r="P1975" i="55"/>
  <c r="A1975" i="55"/>
  <c r="S1974" i="55"/>
  <c r="R1974" i="55"/>
  <c r="Q1974" i="55"/>
  <c r="P1974" i="55"/>
  <c r="A1974" i="55"/>
  <c r="S1973" i="55"/>
  <c r="R1973" i="55"/>
  <c r="Q1973" i="55"/>
  <c r="P1973" i="55"/>
  <c r="A1973" i="55"/>
  <c r="S1972" i="55"/>
  <c r="R1972" i="55"/>
  <c r="Q1972" i="55"/>
  <c r="P1972" i="55"/>
  <c r="A1972" i="55"/>
  <c r="S1971" i="55"/>
  <c r="R1971" i="55"/>
  <c r="Q1971" i="55"/>
  <c r="P1971" i="55"/>
  <c r="A1971" i="55"/>
  <c r="S1970" i="55"/>
  <c r="R1970" i="55"/>
  <c r="Q1970" i="55"/>
  <c r="P1970" i="55"/>
  <c r="A1970" i="55"/>
  <c r="S1969" i="55"/>
  <c r="R1969" i="55"/>
  <c r="Q1969" i="55"/>
  <c r="P1969" i="55"/>
  <c r="A1969" i="55"/>
  <c r="S1968" i="55"/>
  <c r="R1968" i="55"/>
  <c r="Q1968" i="55"/>
  <c r="P1968" i="55"/>
  <c r="A1968" i="55"/>
  <c r="S1967" i="55"/>
  <c r="R1967" i="55"/>
  <c r="Q1967" i="55"/>
  <c r="P1967" i="55"/>
  <c r="A1967" i="55"/>
  <c r="S1966" i="55"/>
  <c r="R1966" i="55"/>
  <c r="Q1966" i="55"/>
  <c r="P1966" i="55"/>
  <c r="A1966" i="55"/>
  <c r="S1965" i="55"/>
  <c r="R1965" i="55"/>
  <c r="Q1965" i="55"/>
  <c r="P1965" i="55"/>
  <c r="A1965" i="55"/>
  <c r="S1964" i="55"/>
  <c r="R1964" i="55"/>
  <c r="Q1964" i="55"/>
  <c r="P1964" i="55"/>
  <c r="A1964" i="55"/>
  <c r="S1963" i="55"/>
  <c r="R1963" i="55"/>
  <c r="Q1963" i="55"/>
  <c r="P1963" i="55"/>
  <c r="A1963" i="55"/>
  <c r="S1962" i="55"/>
  <c r="R1962" i="55"/>
  <c r="Q1962" i="55"/>
  <c r="P1962" i="55"/>
  <c r="A1962" i="55"/>
  <c r="S1961" i="55"/>
  <c r="R1961" i="55"/>
  <c r="Q1961" i="55"/>
  <c r="P1961" i="55"/>
  <c r="A1961" i="55"/>
  <c r="S1960" i="55"/>
  <c r="R1960" i="55"/>
  <c r="Q1960" i="55"/>
  <c r="P1960" i="55"/>
  <c r="A1960" i="55"/>
  <c r="S1959" i="55"/>
  <c r="R1959" i="55"/>
  <c r="Q1959" i="55"/>
  <c r="P1959" i="55"/>
  <c r="A1959" i="55"/>
  <c r="S1958" i="55"/>
  <c r="R1958" i="55"/>
  <c r="Q1958" i="55"/>
  <c r="P1958" i="55"/>
  <c r="A1958" i="55"/>
  <c r="S1957" i="55"/>
  <c r="R1957" i="55"/>
  <c r="Q1957" i="55"/>
  <c r="P1957" i="55"/>
  <c r="A1957" i="55"/>
  <c r="S1956" i="55"/>
  <c r="R1956" i="55"/>
  <c r="Q1956" i="55"/>
  <c r="P1956" i="55"/>
  <c r="A1956" i="55"/>
  <c r="S1955" i="55"/>
  <c r="R1955" i="55"/>
  <c r="Q1955" i="55"/>
  <c r="P1955" i="55"/>
  <c r="A1955" i="55"/>
  <c r="S1954" i="55"/>
  <c r="R1954" i="55"/>
  <c r="Q1954" i="55"/>
  <c r="P1954" i="55"/>
  <c r="A1954" i="55"/>
  <c r="S1953" i="55"/>
  <c r="R1953" i="55"/>
  <c r="Q1953" i="55"/>
  <c r="P1953" i="55"/>
  <c r="A1953" i="55"/>
  <c r="S1952" i="55"/>
  <c r="R1952" i="55"/>
  <c r="Q1952" i="55"/>
  <c r="P1952" i="55"/>
  <c r="A1952" i="55"/>
  <c r="S1951" i="55"/>
  <c r="R1951" i="55"/>
  <c r="Q1951" i="55"/>
  <c r="P1951" i="55"/>
  <c r="A1951" i="55"/>
  <c r="S1950" i="55"/>
  <c r="R1950" i="55"/>
  <c r="Q1950" i="55"/>
  <c r="P1950" i="55"/>
  <c r="A1950" i="55"/>
  <c r="S1949" i="55"/>
  <c r="R1949" i="55"/>
  <c r="Q1949" i="55"/>
  <c r="P1949" i="55"/>
  <c r="A1949" i="55"/>
  <c r="S1948" i="55"/>
  <c r="R1948" i="55"/>
  <c r="Q1948" i="55"/>
  <c r="P1948" i="55"/>
  <c r="A1948" i="55"/>
  <c r="S1947" i="55"/>
  <c r="R1947" i="55"/>
  <c r="Q1947" i="55"/>
  <c r="P1947" i="55"/>
  <c r="A1947" i="55"/>
  <c r="S1946" i="55"/>
  <c r="R1946" i="55"/>
  <c r="Q1946" i="55"/>
  <c r="P1946" i="55"/>
  <c r="A1946" i="55"/>
  <c r="S1945" i="55"/>
  <c r="R1945" i="55"/>
  <c r="Q1945" i="55"/>
  <c r="P1945" i="55"/>
  <c r="A1945" i="55"/>
  <c r="S1944" i="55"/>
  <c r="R1944" i="55"/>
  <c r="Q1944" i="55"/>
  <c r="P1944" i="55"/>
  <c r="A1944" i="55"/>
  <c r="S1943" i="55"/>
  <c r="R1943" i="55"/>
  <c r="Q1943" i="55"/>
  <c r="P1943" i="55"/>
  <c r="A1943" i="55"/>
  <c r="S1942" i="55"/>
  <c r="R1942" i="55"/>
  <c r="Q1942" i="55"/>
  <c r="P1942" i="55"/>
  <c r="A1942" i="55"/>
  <c r="S1941" i="55"/>
  <c r="R1941" i="55"/>
  <c r="Q1941" i="55"/>
  <c r="P1941" i="55"/>
  <c r="A1941" i="55"/>
  <c r="S1940" i="55"/>
  <c r="R1940" i="55"/>
  <c r="Q1940" i="55"/>
  <c r="P1940" i="55"/>
  <c r="A1940" i="55"/>
  <c r="S1939" i="55"/>
  <c r="R1939" i="55"/>
  <c r="Q1939" i="55"/>
  <c r="P1939" i="55"/>
  <c r="A1939" i="55"/>
  <c r="S1938" i="55"/>
  <c r="R1938" i="55"/>
  <c r="Q1938" i="55"/>
  <c r="P1938" i="55"/>
  <c r="A1938" i="55"/>
  <c r="S1937" i="55"/>
  <c r="R1937" i="55"/>
  <c r="Q1937" i="55"/>
  <c r="P1937" i="55"/>
  <c r="A1937" i="55"/>
  <c r="S1936" i="55"/>
  <c r="R1936" i="55"/>
  <c r="Q1936" i="55"/>
  <c r="P1936" i="55"/>
  <c r="A1936" i="55"/>
  <c r="S1935" i="55"/>
  <c r="R1935" i="55"/>
  <c r="Q1935" i="55"/>
  <c r="P1935" i="55"/>
  <c r="A1935" i="55"/>
  <c r="S1934" i="55"/>
  <c r="R1934" i="55"/>
  <c r="Q1934" i="55"/>
  <c r="P1934" i="55"/>
  <c r="A1934" i="55"/>
  <c r="S1933" i="55"/>
  <c r="R1933" i="55"/>
  <c r="Q1933" i="55"/>
  <c r="P1933" i="55"/>
  <c r="A1933" i="55"/>
  <c r="S1932" i="55"/>
  <c r="R1932" i="55"/>
  <c r="Q1932" i="55"/>
  <c r="P1932" i="55"/>
  <c r="A1932" i="55"/>
  <c r="S1931" i="55"/>
  <c r="R1931" i="55"/>
  <c r="Q1931" i="55"/>
  <c r="P1931" i="55"/>
  <c r="A1931" i="55"/>
  <c r="S1930" i="55"/>
  <c r="R1930" i="55"/>
  <c r="Q1930" i="55"/>
  <c r="P1930" i="55"/>
  <c r="A1930" i="55"/>
  <c r="S1929" i="55"/>
  <c r="R1929" i="55"/>
  <c r="Q1929" i="55"/>
  <c r="P1929" i="55"/>
  <c r="A1929" i="55"/>
  <c r="S1928" i="55"/>
  <c r="R1928" i="55"/>
  <c r="Q1928" i="55"/>
  <c r="P1928" i="55"/>
  <c r="A1928" i="55"/>
  <c r="S1927" i="55"/>
  <c r="R1927" i="55"/>
  <c r="Q1927" i="55"/>
  <c r="P1927" i="55"/>
  <c r="A1927" i="55"/>
  <c r="S1926" i="55"/>
  <c r="R1926" i="55"/>
  <c r="Q1926" i="55"/>
  <c r="P1926" i="55"/>
  <c r="A1926" i="55"/>
  <c r="S1925" i="55"/>
  <c r="R1925" i="55"/>
  <c r="Q1925" i="55"/>
  <c r="P1925" i="55"/>
  <c r="A1925" i="55"/>
  <c r="S1924" i="55"/>
  <c r="R1924" i="55"/>
  <c r="Q1924" i="55"/>
  <c r="P1924" i="55"/>
  <c r="A1924" i="55"/>
  <c r="S1923" i="55"/>
  <c r="R1923" i="55"/>
  <c r="Q1923" i="55"/>
  <c r="P1923" i="55"/>
  <c r="A1923" i="55"/>
  <c r="S1922" i="55"/>
  <c r="R1922" i="55"/>
  <c r="Q1922" i="55"/>
  <c r="P1922" i="55"/>
  <c r="A1922" i="55"/>
  <c r="S1921" i="55"/>
  <c r="R1921" i="55"/>
  <c r="Q1921" i="55"/>
  <c r="P1921" i="55"/>
  <c r="A1921" i="55"/>
  <c r="S1920" i="55"/>
  <c r="R1920" i="55"/>
  <c r="Q1920" i="55"/>
  <c r="P1920" i="55"/>
  <c r="A1920" i="55"/>
  <c r="S1919" i="55"/>
  <c r="R1919" i="55"/>
  <c r="Q1919" i="55"/>
  <c r="P1919" i="55"/>
  <c r="A1919" i="55"/>
  <c r="S1918" i="55"/>
  <c r="R1918" i="55"/>
  <c r="Q1918" i="55"/>
  <c r="P1918" i="55"/>
  <c r="A1918" i="55"/>
  <c r="S1917" i="55"/>
  <c r="R1917" i="55"/>
  <c r="Q1917" i="55"/>
  <c r="P1917" i="55"/>
  <c r="A1917" i="55"/>
  <c r="S1916" i="55"/>
  <c r="R1916" i="55"/>
  <c r="Q1916" i="55"/>
  <c r="P1916" i="55"/>
  <c r="A1916" i="55"/>
  <c r="S1915" i="55"/>
  <c r="R1915" i="55"/>
  <c r="Q1915" i="55"/>
  <c r="P1915" i="55"/>
  <c r="A1915" i="55"/>
  <c r="S1914" i="55"/>
  <c r="R1914" i="55"/>
  <c r="Q1914" i="55"/>
  <c r="P1914" i="55"/>
  <c r="A1914" i="55"/>
  <c r="S1913" i="55"/>
  <c r="R1913" i="55"/>
  <c r="Q1913" i="55"/>
  <c r="P1913" i="55"/>
  <c r="A1913" i="55"/>
  <c r="S1912" i="55"/>
  <c r="R1912" i="55"/>
  <c r="Q1912" i="55"/>
  <c r="P1912" i="55"/>
  <c r="A1912" i="55"/>
  <c r="S1911" i="55"/>
  <c r="R1911" i="55"/>
  <c r="Q1911" i="55"/>
  <c r="P1911" i="55"/>
  <c r="A1911" i="55"/>
  <c r="S1910" i="55"/>
  <c r="R1910" i="55"/>
  <c r="Q1910" i="55"/>
  <c r="P1910" i="55"/>
  <c r="A1910" i="55"/>
  <c r="S1909" i="55"/>
  <c r="R1909" i="55"/>
  <c r="Q1909" i="55"/>
  <c r="P1909" i="55"/>
  <c r="A1909" i="55"/>
  <c r="S1908" i="55"/>
  <c r="R1908" i="55"/>
  <c r="Q1908" i="55"/>
  <c r="P1908" i="55"/>
  <c r="A1908" i="55"/>
  <c r="S1907" i="55"/>
  <c r="R1907" i="55"/>
  <c r="Q1907" i="55"/>
  <c r="P1907" i="55"/>
  <c r="A1907" i="55"/>
  <c r="S1906" i="55"/>
  <c r="R1906" i="55"/>
  <c r="Q1906" i="55"/>
  <c r="P1906" i="55"/>
  <c r="A1906" i="55"/>
  <c r="S1905" i="55"/>
  <c r="R1905" i="55"/>
  <c r="Q1905" i="55"/>
  <c r="P1905" i="55"/>
  <c r="A1905" i="55"/>
  <c r="S1904" i="55"/>
  <c r="R1904" i="55"/>
  <c r="Q1904" i="55"/>
  <c r="P1904" i="55"/>
  <c r="A1904" i="55"/>
  <c r="S1903" i="55"/>
  <c r="R1903" i="55"/>
  <c r="Q1903" i="55"/>
  <c r="P1903" i="55"/>
  <c r="A1903" i="55"/>
  <c r="S1902" i="55"/>
  <c r="R1902" i="55"/>
  <c r="Q1902" i="55"/>
  <c r="P1902" i="55"/>
  <c r="A1902" i="55"/>
  <c r="S1901" i="55"/>
  <c r="R1901" i="55"/>
  <c r="Q1901" i="55"/>
  <c r="P1901" i="55"/>
  <c r="A1901" i="55"/>
  <c r="S1900" i="55"/>
  <c r="R1900" i="55"/>
  <c r="Q1900" i="55"/>
  <c r="P1900" i="55"/>
  <c r="A1900" i="55"/>
  <c r="S1899" i="55"/>
  <c r="R1899" i="55"/>
  <c r="Q1899" i="55"/>
  <c r="P1899" i="55"/>
  <c r="A1899" i="55"/>
  <c r="S1898" i="55"/>
  <c r="R1898" i="55"/>
  <c r="Q1898" i="55"/>
  <c r="P1898" i="55"/>
  <c r="A1898" i="55"/>
  <c r="S1897" i="55"/>
  <c r="R1897" i="55"/>
  <c r="Q1897" i="55"/>
  <c r="P1897" i="55"/>
  <c r="A1897" i="55"/>
  <c r="S1896" i="55"/>
  <c r="R1896" i="55"/>
  <c r="Q1896" i="55"/>
  <c r="P1896" i="55"/>
  <c r="A1896" i="55"/>
  <c r="S1895" i="55"/>
  <c r="R1895" i="55"/>
  <c r="Q1895" i="55"/>
  <c r="P1895" i="55"/>
  <c r="A1895" i="55"/>
  <c r="S1894" i="55"/>
  <c r="R1894" i="55"/>
  <c r="Q1894" i="55"/>
  <c r="P1894" i="55"/>
  <c r="A1894" i="55"/>
  <c r="S1893" i="55"/>
  <c r="R1893" i="55"/>
  <c r="Q1893" i="55"/>
  <c r="P1893" i="55"/>
  <c r="A1893" i="55"/>
  <c r="S1892" i="55"/>
  <c r="R1892" i="55"/>
  <c r="Q1892" i="55"/>
  <c r="P1892" i="55"/>
  <c r="A1892" i="55"/>
  <c r="S1891" i="55"/>
  <c r="R1891" i="55"/>
  <c r="Q1891" i="55"/>
  <c r="P1891" i="55"/>
  <c r="A1891" i="55"/>
  <c r="S1890" i="55"/>
  <c r="R1890" i="55"/>
  <c r="Q1890" i="55"/>
  <c r="P1890" i="55"/>
  <c r="A1890" i="55"/>
  <c r="S1889" i="55"/>
  <c r="R1889" i="55"/>
  <c r="Q1889" i="55"/>
  <c r="P1889" i="55"/>
  <c r="A1889" i="55"/>
  <c r="S1888" i="55"/>
  <c r="R1888" i="55"/>
  <c r="Q1888" i="55"/>
  <c r="P1888" i="55"/>
  <c r="A1888" i="55"/>
  <c r="S1887" i="55"/>
  <c r="R1887" i="55"/>
  <c r="Q1887" i="55"/>
  <c r="P1887" i="55"/>
  <c r="A1887" i="55"/>
  <c r="S1886" i="55"/>
  <c r="R1886" i="55"/>
  <c r="Q1886" i="55"/>
  <c r="P1886" i="55"/>
  <c r="A1886" i="55"/>
  <c r="S1885" i="55"/>
  <c r="R1885" i="55"/>
  <c r="Q1885" i="55"/>
  <c r="P1885" i="55"/>
  <c r="A1885" i="55"/>
  <c r="S1884" i="55"/>
  <c r="R1884" i="55"/>
  <c r="Q1884" i="55"/>
  <c r="P1884" i="55"/>
  <c r="A1884" i="55"/>
  <c r="S1883" i="55"/>
  <c r="R1883" i="55"/>
  <c r="Q1883" i="55"/>
  <c r="P1883" i="55"/>
  <c r="A1883" i="55"/>
  <c r="S1882" i="55"/>
  <c r="R1882" i="55"/>
  <c r="Q1882" i="55"/>
  <c r="P1882" i="55"/>
  <c r="A1882" i="55"/>
  <c r="S1881" i="55"/>
  <c r="R1881" i="55"/>
  <c r="Q1881" i="55"/>
  <c r="P1881" i="55"/>
  <c r="A1881" i="55"/>
  <c r="S1880" i="55"/>
  <c r="R1880" i="55"/>
  <c r="Q1880" i="55"/>
  <c r="P1880" i="55"/>
  <c r="A1880" i="55"/>
  <c r="S1879" i="55"/>
  <c r="R1879" i="55"/>
  <c r="Q1879" i="55"/>
  <c r="P1879" i="55"/>
  <c r="A1879" i="55"/>
  <c r="S1878" i="55"/>
  <c r="R1878" i="55"/>
  <c r="Q1878" i="55"/>
  <c r="P1878" i="55"/>
  <c r="A1878" i="55"/>
  <c r="S1877" i="55"/>
  <c r="R1877" i="55"/>
  <c r="Q1877" i="55"/>
  <c r="P1877" i="55"/>
  <c r="A1877" i="55"/>
  <c r="S1876" i="55"/>
  <c r="R1876" i="55"/>
  <c r="Q1876" i="55"/>
  <c r="P1876" i="55"/>
  <c r="A1876" i="55"/>
  <c r="S1875" i="55"/>
  <c r="R1875" i="55"/>
  <c r="Q1875" i="55"/>
  <c r="P1875" i="55"/>
  <c r="A1875" i="55"/>
  <c r="S1874" i="55"/>
  <c r="R1874" i="55"/>
  <c r="Q1874" i="55"/>
  <c r="P1874" i="55"/>
  <c r="A1874" i="55"/>
  <c r="S1873" i="55"/>
  <c r="R1873" i="55"/>
  <c r="Q1873" i="55"/>
  <c r="P1873" i="55"/>
  <c r="A1873" i="55"/>
  <c r="S1872" i="55"/>
  <c r="R1872" i="55"/>
  <c r="Q1872" i="55"/>
  <c r="P1872" i="55"/>
  <c r="A1872" i="55"/>
  <c r="S1871" i="55"/>
  <c r="R1871" i="55"/>
  <c r="Q1871" i="55"/>
  <c r="P1871" i="55"/>
  <c r="A1871" i="55"/>
  <c r="S1870" i="55"/>
  <c r="R1870" i="55"/>
  <c r="Q1870" i="55"/>
  <c r="P1870" i="55"/>
  <c r="A1870" i="55"/>
  <c r="S1869" i="55"/>
  <c r="R1869" i="55"/>
  <c r="Q1869" i="55"/>
  <c r="P1869" i="55"/>
  <c r="A1869" i="55"/>
  <c r="S1868" i="55"/>
  <c r="R1868" i="55"/>
  <c r="Q1868" i="55"/>
  <c r="P1868" i="55"/>
  <c r="A1868" i="55"/>
  <c r="S1867" i="55"/>
  <c r="R1867" i="55"/>
  <c r="Q1867" i="55"/>
  <c r="P1867" i="55"/>
  <c r="A1867" i="55"/>
  <c r="S1866" i="55"/>
  <c r="R1866" i="55"/>
  <c r="Q1866" i="55"/>
  <c r="P1866" i="55"/>
  <c r="A1866" i="55"/>
  <c r="S1865" i="55"/>
  <c r="R1865" i="55"/>
  <c r="Q1865" i="55"/>
  <c r="P1865" i="55"/>
  <c r="A1865" i="55"/>
  <c r="S1864" i="55"/>
  <c r="R1864" i="55"/>
  <c r="Q1864" i="55"/>
  <c r="P1864" i="55"/>
  <c r="A1864" i="55"/>
  <c r="S1863" i="55"/>
  <c r="R1863" i="55"/>
  <c r="Q1863" i="55"/>
  <c r="P1863" i="55"/>
  <c r="A1863" i="55"/>
  <c r="S1862" i="55"/>
  <c r="R1862" i="55"/>
  <c r="Q1862" i="55"/>
  <c r="P1862" i="55"/>
  <c r="A1862" i="55"/>
  <c r="S1861" i="55"/>
  <c r="R1861" i="55"/>
  <c r="Q1861" i="55"/>
  <c r="P1861" i="55"/>
  <c r="A1861" i="55"/>
  <c r="S1860" i="55"/>
  <c r="R1860" i="55"/>
  <c r="Q1860" i="55"/>
  <c r="P1860" i="55"/>
  <c r="A1860" i="55"/>
  <c r="S1859" i="55"/>
  <c r="R1859" i="55"/>
  <c r="Q1859" i="55"/>
  <c r="P1859" i="55"/>
  <c r="A1859" i="55"/>
  <c r="S1858" i="55"/>
  <c r="R1858" i="55"/>
  <c r="Q1858" i="55"/>
  <c r="P1858" i="55"/>
  <c r="A1858" i="55"/>
  <c r="S1857" i="55"/>
  <c r="R1857" i="55"/>
  <c r="Q1857" i="55"/>
  <c r="P1857" i="55"/>
  <c r="A1857" i="55"/>
  <c r="S1856" i="55"/>
  <c r="R1856" i="55"/>
  <c r="Q1856" i="55"/>
  <c r="P1856" i="55"/>
  <c r="A1856" i="55"/>
  <c r="S1855" i="55"/>
  <c r="R1855" i="55"/>
  <c r="Q1855" i="55"/>
  <c r="P1855" i="55"/>
  <c r="A1855" i="55"/>
  <c r="S1854" i="55"/>
  <c r="R1854" i="55"/>
  <c r="Q1854" i="55"/>
  <c r="P1854" i="55"/>
  <c r="A1854" i="55"/>
  <c r="S1853" i="55"/>
  <c r="R1853" i="55"/>
  <c r="Q1853" i="55"/>
  <c r="P1853" i="55"/>
  <c r="A1853" i="55"/>
  <c r="S1852" i="55"/>
  <c r="R1852" i="55"/>
  <c r="Q1852" i="55"/>
  <c r="P1852" i="55"/>
  <c r="A1852" i="55"/>
  <c r="S1851" i="55"/>
  <c r="R1851" i="55"/>
  <c r="Q1851" i="55"/>
  <c r="P1851" i="55"/>
  <c r="A1851" i="55"/>
  <c r="S1850" i="55"/>
  <c r="R1850" i="55"/>
  <c r="Q1850" i="55"/>
  <c r="P1850" i="55"/>
  <c r="A1850" i="55"/>
  <c r="S1849" i="55"/>
  <c r="R1849" i="55"/>
  <c r="Q1849" i="55"/>
  <c r="P1849" i="55"/>
  <c r="A1849" i="55"/>
  <c r="S1848" i="55"/>
  <c r="R1848" i="55"/>
  <c r="Q1848" i="55"/>
  <c r="P1848" i="55"/>
  <c r="A1848" i="55"/>
  <c r="S1847" i="55"/>
  <c r="R1847" i="55"/>
  <c r="Q1847" i="55"/>
  <c r="P1847" i="55"/>
  <c r="A1847" i="55"/>
  <c r="S1846" i="55"/>
  <c r="R1846" i="55"/>
  <c r="Q1846" i="55"/>
  <c r="P1846" i="55"/>
  <c r="A1846" i="55"/>
  <c r="S1845" i="55"/>
  <c r="R1845" i="55"/>
  <c r="Q1845" i="55"/>
  <c r="P1845" i="55"/>
  <c r="A1845" i="55"/>
  <c r="S1844" i="55"/>
  <c r="R1844" i="55"/>
  <c r="Q1844" i="55"/>
  <c r="P1844" i="55"/>
  <c r="A1844" i="55"/>
  <c r="S1843" i="55"/>
  <c r="R1843" i="55"/>
  <c r="Q1843" i="55"/>
  <c r="P1843" i="55"/>
  <c r="A1843" i="55"/>
  <c r="S1842" i="55"/>
  <c r="R1842" i="55"/>
  <c r="Q1842" i="55"/>
  <c r="P1842" i="55"/>
  <c r="A1842" i="55"/>
  <c r="S1841" i="55"/>
  <c r="R1841" i="55"/>
  <c r="Q1841" i="55"/>
  <c r="P1841" i="55"/>
  <c r="A1841" i="55"/>
  <c r="S1840" i="55"/>
  <c r="R1840" i="55"/>
  <c r="Q1840" i="55"/>
  <c r="P1840" i="55"/>
  <c r="A1840" i="55"/>
  <c r="S1839" i="55"/>
  <c r="R1839" i="55"/>
  <c r="Q1839" i="55"/>
  <c r="P1839" i="55"/>
  <c r="A1839" i="55"/>
  <c r="S1838" i="55"/>
  <c r="R1838" i="55"/>
  <c r="Q1838" i="55"/>
  <c r="P1838" i="55"/>
  <c r="A1838" i="55"/>
  <c r="S1837" i="55"/>
  <c r="R1837" i="55"/>
  <c r="Q1837" i="55"/>
  <c r="P1837" i="55"/>
  <c r="A1837" i="55"/>
  <c r="S1836" i="55"/>
  <c r="R1836" i="55"/>
  <c r="Q1836" i="55"/>
  <c r="P1836" i="55"/>
  <c r="A1836" i="55"/>
  <c r="S1835" i="55"/>
  <c r="R1835" i="55"/>
  <c r="Q1835" i="55"/>
  <c r="P1835" i="55"/>
  <c r="A1835" i="55"/>
  <c r="S1834" i="55"/>
  <c r="R1834" i="55"/>
  <c r="Q1834" i="55"/>
  <c r="P1834" i="55"/>
  <c r="A1834" i="55"/>
  <c r="S1833" i="55"/>
  <c r="R1833" i="55"/>
  <c r="Q1833" i="55"/>
  <c r="P1833" i="55"/>
  <c r="A1833" i="55"/>
  <c r="S1832" i="55"/>
  <c r="R1832" i="55"/>
  <c r="Q1832" i="55"/>
  <c r="P1832" i="55"/>
  <c r="A1832" i="55"/>
  <c r="S1831" i="55"/>
  <c r="R1831" i="55"/>
  <c r="Q1831" i="55"/>
  <c r="P1831" i="55"/>
  <c r="A1831" i="55"/>
  <c r="S1830" i="55"/>
  <c r="R1830" i="55"/>
  <c r="Q1830" i="55"/>
  <c r="P1830" i="55"/>
  <c r="A1830" i="55"/>
  <c r="S1829" i="55"/>
  <c r="R1829" i="55"/>
  <c r="Q1829" i="55"/>
  <c r="P1829" i="55"/>
  <c r="A1829" i="55"/>
  <c r="S1828" i="55"/>
  <c r="R1828" i="55"/>
  <c r="Q1828" i="55"/>
  <c r="P1828" i="55"/>
  <c r="A1828" i="55"/>
  <c r="S1827" i="55"/>
  <c r="R1827" i="55"/>
  <c r="Q1827" i="55"/>
  <c r="P1827" i="55"/>
  <c r="A1827" i="55"/>
  <c r="S1826" i="55"/>
  <c r="R1826" i="55"/>
  <c r="Q1826" i="55"/>
  <c r="P1826" i="55"/>
  <c r="A1826" i="55"/>
  <c r="S1825" i="55"/>
  <c r="R1825" i="55"/>
  <c r="Q1825" i="55"/>
  <c r="P1825" i="55"/>
  <c r="A1825" i="55"/>
  <c r="S1824" i="55"/>
  <c r="R1824" i="55"/>
  <c r="Q1824" i="55"/>
  <c r="P1824" i="55"/>
  <c r="A1824" i="55"/>
  <c r="S1823" i="55"/>
  <c r="R1823" i="55"/>
  <c r="Q1823" i="55"/>
  <c r="P1823" i="55"/>
  <c r="A1823" i="55"/>
  <c r="S1822" i="55"/>
  <c r="R1822" i="55"/>
  <c r="Q1822" i="55"/>
  <c r="P1822" i="55"/>
  <c r="A1822" i="55"/>
  <c r="S1821" i="55"/>
  <c r="R1821" i="55"/>
  <c r="Q1821" i="55"/>
  <c r="P1821" i="55"/>
  <c r="A1821" i="55"/>
  <c r="S1820" i="55"/>
  <c r="R1820" i="55"/>
  <c r="Q1820" i="55"/>
  <c r="P1820" i="55"/>
  <c r="A1820" i="55"/>
  <c r="S1819" i="55"/>
  <c r="R1819" i="55"/>
  <c r="Q1819" i="55"/>
  <c r="P1819" i="55"/>
  <c r="A1819" i="55"/>
  <c r="S1818" i="55"/>
  <c r="R1818" i="55"/>
  <c r="Q1818" i="55"/>
  <c r="P1818" i="55"/>
  <c r="A1818" i="55"/>
  <c r="S1817" i="55"/>
  <c r="R1817" i="55"/>
  <c r="Q1817" i="55"/>
  <c r="P1817" i="55"/>
  <c r="A1817" i="55"/>
  <c r="S1816" i="55"/>
  <c r="R1816" i="55"/>
  <c r="Q1816" i="55"/>
  <c r="P1816" i="55"/>
  <c r="A1816" i="55"/>
  <c r="S1815" i="55"/>
  <c r="R1815" i="55"/>
  <c r="Q1815" i="55"/>
  <c r="P1815" i="55"/>
  <c r="A1815" i="55"/>
  <c r="S1814" i="55"/>
  <c r="R1814" i="55"/>
  <c r="Q1814" i="55"/>
  <c r="P1814" i="55"/>
  <c r="A1814" i="55"/>
  <c r="S1813" i="55"/>
  <c r="R1813" i="55"/>
  <c r="Q1813" i="55"/>
  <c r="P1813" i="55"/>
  <c r="A1813" i="55"/>
  <c r="S1812" i="55"/>
  <c r="R1812" i="55"/>
  <c r="Q1812" i="55"/>
  <c r="P1812" i="55"/>
  <c r="A1812" i="55"/>
  <c r="S1811" i="55"/>
  <c r="R1811" i="55"/>
  <c r="Q1811" i="55"/>
  <c r="P1811" i="55"/>
  <c r="A1811" i="55"/>
  <c r="S1810" i="55"/>
  <c r="R1810" i="55"/>
  <c r="Q1810" i="55"/>
  <c r="P1810" i="55"/>
  <c r="A1810" i="55"/>
  <c r="S1809" i="55"/>
  <c r="R1809" i="55"/>
  <c r="Q1809" i="55"/>
  <c r="P1809" i="55"/>
  <c r="A1809" i="55"/>
  <c r="S1808" i="55"/>
  <c r="R1808" i="55"/>
  <c r="Q1808" i="55"/>
  <c r="P1808" i="55"/>
  <c r="A1808" i="55"/>
  <c r="S1807" i="55"/>
  <c r="R1807" i="55"/>
  <c r="Q1807" i="55"/>
  <c r="P1807" i="55"/>
  <c r="A1807" i="55"/>
  <c r="S1806" i="55"/>
  <c r="R1806" i="55"/>
  <c r="Q1806" i="55"/>
  <c r="P1806" i="55"/>
  <c r="A1806" i="55"/>
  <c r="S1805" i="55"/>
  <c r="R1805" i="55"/>
  <c r="Q1805" i="55"/>
  <c r="P1805" i="55"/>
  <c r="A1805" i="55"/>
  <c r="S1804" i="55"/>
  <c r="R1804" i="55"/>
  <c r="Q1804" i="55"/>
  <c r="P1804" i="55"/>
  <c r="A1804" i="55"/>
  <c r="S1803" i="55"/>
  <c r="R1803" i="55"/>
  <c r="Q1803" i="55"/>
  <c r="P1803" i="55"/>
  <c r="A1803" i="55"/>
  <c r="S1802" i="55"/>
  <c r="R1802" i="55"/>
  <c r="Q1802" i="55"/>
  <c r="P1802" i="55"/>
  <c r="A1802" i="55"/>
  <c r="S1801" i="55"/>
  <c r="R1801" i="55"/>
  <c r="Q1801" i="55"/>
  <c r="P1801" i="55"/>
  <c r="A1801" i="55"/>
  <c r="S1800" i="55"/>
  <c r="R1800" i="55"/>
  <c r="Q1800" i="55"/>
  <c r="P1800" i="55"/>
  <c r="A1800" i="55"/>
  <c r="S1799" i="55"/>
  <c r="R1799" i="55"/>
  <c r="Q1799" i="55"/>
  <c r="P1799" i="55"/>
  <c r="A1799" i="55"/>
  <c r="S1798" i="55"/>
  <c r="R1798" i="55"/>
  <c r="Q1798" i="55"/>
  <c r="P1798" i="55"/>
  <c r="A1798" i="55"/>
  <c r="S1797" i="55"/>
  <c r="R1797" i="55"/>
  <c r="Q1797" i="55"/>
  <c r="P1797" i="55"/>
  <c r="A1797" i="55"/>
  <c r="S1796" i="55"/>
  <c r="R1796" i="55"/>
  <c r="Q1796" i="55"/>
  <c r="P1796" i="55"/>
  <c r="A1796" i="55"/>
  <c r="S1795" i="55"/>
  <c r="R1795" i="55"/>
  <c r="Q1795" i="55"/>
  <c r="P1795" i="55"/>
  <c r="A1795" i="55"/>
  <c r="S1794" i="55"/>
  <c r="R1794" i="55"/>
  <c r="Q1794" i="55"/>
  <c r="P1794" i="55"/>
  <c r="A1794" i="55"/>
  <c r="S1793" i="55"/>
  <c r="R1793" i="55"/>
  <c r="Q1793" i="55"/>
  <c r="P1793" i="55"/>
  <c r="A1793" i="55"/>
  <c r="S1792" i="55"/>
  <c r="R1792" i="55"/>
  <c r="Q1792" i="55"/>
  <c r="P1792" i="55"/>
  <c r="A1792" i="55"/>
  <c r="S1791" i="55"/>
  <c r="R1791" i="55"/>
  <c r="Q1791" i="55"/>
  <c r="P1791" i="55"/>
  <c r="A1791" i="55"/>
  <c r="S1790" i="55"/>
  <c r="R1790" i="55"/>
  <c r="Q1790" i="55"/>
  <c r="P1790" i="55"/>
  <c r="A1790" i="55"/>
  <c r="S1789" i="55"/>
  <c r="R1789" i="55"/>
  <c r="Q1789" i="55"/>
  <c r="P1789" i="55"/>
  <c r="A1789" i="55"/>
  <c r="S1788" i="55"/>
  <c r="R1788" i="55"/>
  <c r="Q1788" i="55"/>
  <c r="P1788" i="55"/>
  <c r="A1788" i="55"/>
  <c r="S1787" i="55"/>
  <c r="R1787" i="55"/>
  <c r="Q1787" i="55"/>
  <c r="P1787" i="55"/>
  <c r="A1787" i="55"/>
  <c r="S1786" i="55"/>
  <c r="R1786" i="55"/>
  <c r="Q1786" i="55"/>
  <c r="P1786" i="55"/>
  <c r="A1786" i="55"/>
  <c r="S1785" i="55"/>
  <c r="R1785" i="55"/>
  <c r="Q1785" i="55"/>
  <c r="P1785" i="55"/>
  <c r="A1785" i="55"/>
  <c r="S1784" i="55"/>
  <c r="R1784" i="55"/>
  <c r="Q1784" i="55"/>
  <c r="P1784" i="55"/>
  <c r="A1784" i="55"/>
  <c r="S1783" i="55"/>
  <c r="R1783" i="55"/>
  <c r="Q1783" i="55"/>
  <c r="P1783" i="55"/>
  <c r="A1783" i="55"/>
  <c r="S1782" i="55"/>
  <c r="R1782" i="55"/>
  <c r="Q1782" i="55"/>
  <c r="P1782" i="55"/>
  <c r="A1782" i="55"/>
  <c r="S1781" i="55"/>
  <c r="R1781" i="55"/>
  <c r="Q1781" i="55"/>
  <c r="P1781" i="55"/>
  <c r="A1781" i="55"/>
  <c r="S1780" i="55"/>
  <c r="R1780" i="55"/>
  <c r="Q1780" i="55"/>
  <c r="P1780" i="55"/>
  <c r="A1780" i="55"/>
  <c r="S1779" i="55"/>
  <c r="R1779" i="55"/>
  <c r="Q1779" i="55"/>
  <c r="P1779" i="55"/>
  <c r="A1779" i="55"/>
  <c r="S1778" i="55"/>
  <c r="R1778" i="55"/>
  <c r="Q1778" i="55"/>
  <c r="P1778" i="55"/>
  <c r="A1778" i="55"/>
  <c r="S1777" i="55"/>
  <c r="R1777" i="55"/>
  <c r="Q1777" i="55"/>
  <c r="P1777" i="55"/>
  <c r="A1777" i="55"/>
  <c r="S1776" i="55"/>
  <c r="R1776" i="55"/>
  <c r="Q1776" i="55"/>
  <c r="P1776" i="55"/>
  <c r="A1776" i="55"/>
  <c r="S1775" i="55"/>
  <c r="R1775" i="55"/>
  <c r="Q1775" i="55"/>
  <c r="P1775" i="55"/>
  <c r="A1775" i="55"/>
  <c r="S1774" i="55"/>
  <c r="R1774" i="55"/>
  <c r="Q1774" i="55"/>
  <c r="P1774" i="55"/>
  <c r="A1774" i="55"/>
  <c r="S1773" i="55"/>
  <c r="R1773" i="55"/>
  <c r="Q1773" i="55"/>
  <c r="P1773" i="55"/>
  <c r="A1773" i="55"/>
  <c r="S1772" i="55"/>
  <c r="R1772" i="55"/>
  <c r="Q1772" i="55"/>
  <c r="P1772" i="55"/>
  <c r="A1772" i="55"/>
  <c r="S1771" i="55"/>
  <c r="R1771" i="55"/>
  <c r="Q1771" i="55"/>
  <c r="P1771" i="55"/>
  <c r="A1771" i="55"/>
  <c r="S1770" i="55"/>
  <c r="R1770" i="55"/>
  <c r="Q1770" i="55"/>
  <c r="P1770" i="55"/>
  <c r="A1770" i="55"/>
  <c r="S1769" i="55"/>
  <c r="R1769" i="55"/>
  <c r="Q1769" i="55"/>
  <c r="P1769" i="55"/>
  <c r="A1769" i="55"/>
  <c r="S1768" i="55"/>
  <c r="R1768" i="55"/>
  <c r="Q1768" i="55"/>
  <c r="P1768" i="55"/>
  <c r="A1768" i="55"/>
  <c r="S1767" i="55"/>
  <c r="R1767" i="55"/>
  <c r="Q1767" i="55"/>
  <c r="P1767" i="55"/>
  <c r="A1767" i="55"/>
  <c r="S1766" i="55"/>
  <c r="R1766" i="55"/>
  <c r="Q1766" i="55"/>
  <c r="P1766" i="55"/>
  <c r="A1766" i="55"/>
  <c r="S1765" i="55"/>
  <c r="R1765" i="55"/>
  <c r="Q1765" i="55"/>
  <c r="P1765" i="55"/>
  <c r="A1765" i="55"/>
  <c r="S1764" i="55"/>
  <c r="R1764" i="55"/>
  <c r="Q1764" i="55"/>
  <c r="P1764" i="55"/>
  <c r="A1764" i="55"/>
  <c r="S1763" i="55"/>
  <c r="R1763" i="55"/>
  <c r="Q1763" i="55"/>
  <c r="P1763" i="55"/>
  <c r="A1763" i="55"/>
  <c r="S1762" i="55"/>
  <c r="R1762" i="55"/>
  <c r="Q1762" i="55"/>
  <c r="P1762" i="55"/>
  <c r="A1762" i="55"/>
  <c r="S1761" i="55"/>
  <c r="R1761" i="55"/>
  <c r="Q1761" i="55"/>
  <c r="P1761" i="55"/>
  <c r="A1761" i="55"/>
  <c r="S1760" i="55"/>
  <c r="R1760" i="55"/>
  <c r="Q1760" i="55"/>
  <c r="P1760" i="55"/>
  <c r="A1760" i="55"/>
  <c r="S1759" i="55"/>
  <c r="R1759" i="55"/>
  <c r="Q1759" i="55"/>
  <c r="P1759" i="55"/>
  <c r="A1759" i="55"/>
  <c r="S1758" i="55"/>
  <c r="R1758" i="55"/>
  <c r="Q1758" i="55"/>
  <c r="P1758" i="55"/>
  <c r="A1758" i="55"/>
  <c r="S1757" i="55"/>
  <c r="R1757" i="55"/>
  <c r="Q1757" i="55"/>
  <c r="P1757" i="55"/>
  <c r="A1757" i="55"/>
  <c r="S1756" i="55"/>
  <c r="R1756" i="55"/>
  <c r="Q1756" i="55"/>
  <c r="P1756" i="55"/>
  <c r="A1756" i="55"/>
  <c r="S1755" i="55"/>
  <c r="R1755" i="55"/>
  <c r="Q1755" i="55"/>
  <c r="P1755" i="55"/>
  <c r="A1755" i="55"/>
  <c r="S1754" i="55"/>
  <c r="R1754" i="55"/>
  <c r="Q1754" i="55"/>
  <c r="P1754" i="55"/>
  <c r="A1754" i="55"/>
  <c r="S1753" i="55"/>
  <c r="R1753" i="55"/>
  <c r="Q1753" i="55"/>
  <c r="P1753" i="55"/>
  <c r="A1753" i="55"/>
  <c r="S1752" i="55"/>
  <c r="R1752" i="55"/>
  <c r="Q1752" i="55"/>
  <c r="P1752" i="55"/>
  <c r="A1752" i="55"/>
  <c r="S1751" i="55"/>
  <c r="R1751" i="55"/>
  <c r="Q1751" i="55"/>
  <c r="P1751" i="55"/>
  <c r="A1751" i="55"/>
  <c r="S1750" i="55"/>
  <c r="R1750" i="55"/>
  <c r="Q1750" i="55"/>
  <c r="P1750" i="55"/>
  <c r="A1750" i="55"/>
  <c r="S1749" i="55"/>
  <c r="R1749" i="55"/>
  <c r="Q1749" i="55"/>
  <c r="P1749" i="55"/>
  <c r="A1749" i="55"/>
  <c r="S1748" i="55"/>
  <c r="R1748" i="55"/>
  <c r="Q1748" i="55"/>
  <c r="P1748" i="55"/>
  <c r="A1748" i="55"/>
  <c r="S1747" i="55"/>
  <c r="R1747" i="55"/>
  <c r="Q1747" i="55"/>
  <c r="P1747" i="55"/>
  <c r="A1747" i="55"/>
  <c r="S1746" i="55"/>
  <c r="R1746" i="55"/>
  <c r="Q1746" i="55"/>
  <c r="P1746" i="55"/>
  <c r="A1746" i="55"/>
  <c r="S1745" i="55"/>
  <c r="R1745" i="55"/>
  <c r="Q1745" i="55"/>
  <c r="P1745" i="55"/>
  <c r="A1745" i="55"/>
  <c r="S1744" i="55"/>
  <c r="R1744" i="55"/>
  <c r="Q1744" i="55"/>
  <c r="P1744" i="55"/>
  <c r="A1744" i="55"/>
  <c r="S1743" i="55"/>
  <c r="R1743" i="55"/>
  <c r="Q1743" i="55"/>
  <c r="P1743" i="55"/>
  <c r="A1743" i="55"/>
  <c r="S1742" i="55"/>
  <c r="R1742" i="55"/>
  <c r="Q1742" i="55"/>
  <c r="P1742" i="55"/>
  <c r="A1742" i="55"/>
  <c r="S1741" i="55"/>
  <c r="R1741" i="55"/>
  <c r="Q1741" i="55"/>
  <c r="P1741" i="55"/>
  <c r="A1741" i="55"/>
  <c r="S1740" i="55"/>
  <c r="R1740" i="55"/>
  <c r="Q1740" i="55"/>
  <c r="P1740" i="55"/>
  <c r="A1740" i="55"/>
  <c r="S1739" i="55"/>
  <c r="R1739" i="55"/>
  <c r="Q1739" i="55"/>
  <c r="P1739" i="55"/>
  <c r="A1739" i="55"/>
  <c r="S1738" i="55"/>
  <c r="R1738" i="55"/>
  <c r="Q1738" i="55"/>
  <c r="P1738" i="55"/>
  <c r="A1738" i="55"/>
  <c r="S1737" i="55"/>
  <c r="R1737" i="55"/>
  <c r="Q1737" i="55"/>
  <c r="P1737" i="55"/>
  <c r="A1737" i="55"/>
  <c r="S1736" i="55"/>
  <c r="R1736" i="55"/>
  <c r="Q1736" i="55"/>
  <c r="P1736" i="55"/>
  <c r="A1736" i="55"/>
  <c r="S1735" i="55"/>
  <c r="R1735" i="55"/>
  <c r="Q1735" i="55"/>
  <c r="P1735" i="55"/>
  <c r="A1735" i="55"/>
  <c r="S1734" i="55"/>
  <c r="R1734" i="55"/>
  <c r="Q1734" i="55"/>
  <c r="P1734" i="55"/>
  <c r="A1734" i="55"/>
  <c r="S1733" i="55"/>
  <c r="R1733" i="55"/>
  <c r="Q1733" i="55"/>
  <c r="P1733" i="55"/>
  <c r="A1733" i="55"/>
  <c r="S1732" i="55"/>
  <c r="R1732" i="55"/>
  <c r="Q1732" i="55"/>
  <c r="P1732" i="55"/>
  <c r="A1732" i="55"/>
  <c r="S1731" i="55"/>
  <c r="R1731" i="55"/>
  <c r="Q1731" i="55"/>
  <c r="P1731" i="55"/>
  <c r="A1731" i="55"/>
  <c r="S1730" i="55"/>
  <c r="R1730" i="55"/>
  <c r="Q1730" i="55"/>
  <c r="P1730" i="55"/>
  <c r="A1730" i="55"/>
  <c r="S1729" i="55"/>
  <c r="R1729" i="55"/>
  <c r="Q1729" i="55"/>
  <c r="P1729" i="55"/>
  <c r="A1729" i="55"/>
  <c r="S1728" i="55"/>
  <c r="R1728" i="55"/>
  <c r="Q1728" i="55"/>
  <c r="P1728" i="55"/>
  <c r="A1728" i="55"/>
  <c r="S1727" i="55"/>
  <c r="R1727" i="55"/>
  <c r="Q1727" i="55"/>
  <c r="P1727" i="55"/>
  <c r="A1727" i="55"/>
  <c r="S1726" i="55"/>
  <c r="R1726" i="55"/>
  <c r="Q1726" i="55"/>
  <c r="P1726" i="55"/>
  <c r="A1726" i="55"/>
  <c r="S1725" i="55"/>
  <c r="R1725" i="55"/>
  <c r="Q1725" i="55"/>
  <c r="P1725" i="55"/>
  <c r="A1725" i="55"/>
  <c r="S1724" i="55"/>
  <c r="R1724" i="55"/>
  <c r="Q1724" i="55"/>
  <c r="P1724" i="55"/>
  <c r="A1724" i="55"/>
  <c r="S1723" i="55"/>
  <c r="R1723" i="55"/>
  <c r="Q1723" i="55"/>
  <c r="P1723" i="55"/>
  <c r="A1723" i="55"/>
  <c r="S1722" i="55"/>
  <c r="R1722" i="55"/>
  <c r="Q1722" i="55"/>
  <c r="P1722" i="55"/>
  <c r="A1722" i="55"/>
  <c r="S1721" i="55"/>
  <c r="R1721" i="55"/>
  <c r="Q1721" i="55"/>
  <c r="P1721" i="55"/>
  <c r="A1721" i="55"/>
  <c r="S1720" i="55"/>
  <c r="R1720" i="55"/>
  <c r="Q1720" i="55"/>
  <c r="P1720" i="55"/>
  <c r="A1720" i="55"/>
  <c r="S1719" i="55"/>
  <c r="R1719" i="55"/>
  <c r="Q1719" i="55"/>
  <c r="P1719" i="55"/>
  <c r="A1719" i="55"/>
  <c r="S1718" i="55"/>
  <c r="R1718" i="55"/>
  <c r="Q1718" i="55"/>
  <c r="P1718" i="55"/>
  <c r="A1718" i="55"/>
  <c r="S1717" i="55"/>
  <c r="R1717" i="55"/>
  <c r="Q1717" i="55"/>
  <c r="P1717" i="55"/>
  <c r="A1717" i="55"/>
  <c r="S1716" i="55"/>
  <c r="R1716" i="55"/>
  <c r="Q1716" i="55"/>
  <c r="P1716" i="55"/>
  <c r="A1716" i="55"/>
  <c r="S1715" i="55"/>
  <c r="R1715" i="55"/>
  <c r="Q1715" i="55"/>
  <c r="P1715" i="55"/>
  <c r="A1715" i="55"/>
  <c r="S1714" i="55"/>
  <c r="R1714" i="55"/>
  <c r="Q1714" i="55"/>
  <c r="P1714" i="55"/>
  <c r="A1714" i="55"/>
  <c r="S1713" i="55"/>
  <c r="R1713" i="55"/>
  <c r="Q1713" i="55"/>
  <c r="P1713" i="55"/>
  <c r="A1713" i="55"/>
  <c r="S1712" i="55"/>
  <c r="R1712" i="55"/>
  <c r="Q1712" i="55"/>
  <c r="P1712" i="55"/>
  <c r="A1712" i="55"/>
  <c r="S1711" i="55"/>
  <c r="R1711" i="55"/>
  <c r="Q1711" i="55"/>
  <c r="P1711" i="55"/>
  <c r="A1711" i="55"/>
  <c r="S1710" i="55"/>
  <c r="R1710" i="55"/>
  <c r="Q1710" i="55"/>
  <c r="P1710" i="55"/>
  <c r="A1710" i="55"/>
  <c r="S1709" i="55"/>
  <c r="R1709" i="55"/>
  <c r="Q1709" i="55"/>
  <c r="P1709" i="55"/>
  <c r="A1709" i="55"/>
  <c r="S1708" i="55"/>
  <c r="R1708" i="55"/>
  <c r="Q1708" i="55"/>
  <c r="P1708" i="55"/>
  <c r="A1708" i="55"/>
  <c r="S1707" i="55"/>
  <c r="R1707" i="55"/>
  <c r="Q1707" i="55"/>
  <c r="P1707" i="55"/>
  <c r="A1707" i="55"/>
  <c r="S1706" i="55"/>
  <c r="R1706" i="55"/>
  <c r="Q1706" i="55"/>
  <c r="P1706" i="55"/>
  <c r="A1706" i="55"/>
  <c r="S1705" i="55"/>
  <c r="R1705" i="55"/>
  <c r="Q1705" i="55"/>
  <c r="P1705" i="55"/>
  <c r="A1705" i="55"/>
  <c r="S1704" i="55"/>
  <c r="R1704" i="55"/>
  <c r="Q1704" i="55"/>
  <c r="P1704" i="55"/>
  <c r="A1704" i="55"/>
  <c r="S1703" i="55"/>
  <c r="R1703" i="55"/>
  <c r="Q1703" i="55"/>
  <c r="P1703" i="55"/>
  <c r="A1703" i="55"/>
  <c r="S1702" i="55"/>
  <c r="R1702" i="55"/>
  <c r="Q1702" i="55"/>
  <c r="P1702" i="55"/>
  <c r="A1702" i="55"/>
  <c r="S1701" i="55"/>
  <c r="R1701" i="55"/>
  <c r="Q1701" i="55"/>
  <c r="P1701" i="55"/>
  <c r="A1701" i="55"/>
  <c r="S1700" i="55"/>
  <c r="R1700" i="55"/>
  <c r="Q1700" i="55"/>
  <c r="P1700" i="55"/>
  <c r="A1700" i="55"/>
  <c r="S1699" i="55"/>
  <c r="R1699" i="55"/>
  <c r="Q1699" i="55"/>
  <c r="P1699" i="55"/>
  <c r="A1699" i="55"/>
  <c r="S1698" i="55"/>
  <c r="R1698" i="55"/>
  <c r="Q1698" i="55"/>
  <c r="P1698" i="55"/>
  <c r="A1698" i="55"/>
  <c r="S1697" i="55"/>
  <c r="R1697" i="55"/>
  <c r="Q1697" i="55"/>
  <c r="P1697" i="55"/>
  <c r="A1697" i="55"/>
  <c r="S1696" i="55"/>
  <c r="R1696" i="55"/>
  <c r="Q1696" i="55"/>
  <c r="P1696" i="55"/>
  <c r="A1696" i="55"/>
  <c r="S1695" i="55"/>
  <c r="R1695" i="55"/>
  <c r="Q1695" i="55"/>
  <c r="P1695" i="55"/>
  <c r="A1695" i="55"/>
  <c r="S1694" i="55"/>
  <c r="R1694" i="55"/>
  <c r="Q1694" i="55"/>
  <c r="P1694" i="55"/>
  <c r="A1694" i="55"/>
  <c r="S1693" i="55"/>
  <c r="R1693" i="55"/>
  <c r="Q1693" i="55"/>
  <c r="P1693" i="55"/>
  <c r="A1693" i="55"/>
  <c r="S1692" i="55"/>
  <c r="R1692" i="55"/>
  <c r="Q1692" i="55"/>
  <c r="P1692" i="55"/>
  <c r="A1692" i="55"/>
  <c r="S1691" i="55"/>
  <c r="R1691" i="55"/>
  <c r="Q1691" i="55"/>
  <c r="P1691" i="55"/>
  <c r="A1691" i="55"/>
  <c r="S1690" i="55"/>
  <c r="R1690" i="55"/>
  <c r="Q1690" i="55"/>
  <c r="P1690" i="55"/>
  <c r="A1690" i="55"/>
  <c r="S1689" i="55"/>
  <c r="R1689" i="55"/>
  <c r="Q1689" i="55"/>
  <c r="P1689" i="55"/>
  <c r="A1689" i="55"/>
  <c r="S1688" i="55"/>
  <c r="R1688" i="55"/>
  <c r="Q1688" i="55"/>
  <c r="P1688" i="55"/>
  <c r="A1688" i="55"/>
  <c r="S1687" i="55"/>
  <c r="R1687" i="55"/>
  <c r="Q1687" i="55"/>
  <c r="P1687" i="55"/>
  <c r="A1687" i="55"/>
  <c r="S1686" i="55"/>
  <c r="R1686" i="55"/>
  <c r="Q1686" i="55"/>
  <c r="P1686" i="55"/>
  <c r="A1686" i="55"/>
  <c r="S1685" i="55"/>
  <c r="R1685" i="55"/>
  <c r="Q1685" i="55"/>
  <c r="P1685" i="55"/>
  <c r="A1685" i="55"/>
  <c r="S1684" i="55"/>
  <c r="R1684" i="55"/>
  <c r="Q1684" i="55"/>
  <c r="P1684" i="55"/>
  <c r="A1684" i="55"/>
  <c r="S1683" i="55"/>
  <c r="R1683" i="55"/>
  <c r="Q1683" i="55"/>
  <c r="P1683" i="55"/>
  <c r="A1683" i="55"/>
  <c r="S1682" i="55"/>
  <c r="R1682" i="55"/>
  <c r="Q1682" i="55"/>
  <c r="P1682" i="55"/>
  <c r="A1682" i="55"/>
  <c r="S1681" i="55"/>
  <c r="R1681" i="55"/>
  <c r="Q1681" i="55"/>
  <c r="P1681" i="55"/>
  <c r="A1681" i="55"/>
  <c r="S1680" i="55"/>
  <c r="R1680" i="55"/>
  <c r="Q1680" i="55"/>
  <c r="P1680" i="55"/>
  <c r="A1680" i="55"/>
  <c r="S1679" i="55"/>
  <c r="R1679" i="55"/>
  <c r="Q1679" i="55"/>
  <c r="P1679" i="55"/>
  <c r="A1679" i="55"/>
  <c r="S1678" i="55"/>
  <c r="R1678" i="55"/>
  <c r="Q1678" i="55"/>
  <c r="P1678" i="55"/>
  <c r="A1678" i="55"/>
  <c r="S1677" i="55"/>
  <c r="R1677" i="55"/>
  <c r="Q1677" i="55"/>
  <c r="P1677" i="55"/>
  <c r="A1677" i="55"/>
  <c r="S1676" i="55"/>
  <c r="R1676" i="55"/>
  <c r="Q1676" i="55"/>
  <c r="P1676" i="55"/>
  <c r="A1676" i="55"/>
  <c r="S1675" i="55"/>
  <c r="R1675" i="55"/>
  <c r="Q1675" i="55"/>
  <c r="P1675" i="55"/>
  <c r="A1675" i="55"/>
  <c r="S1674" i="55"/>
  <c r="R1674" i="55"/>
  <c r="Q1674" i="55"/>
  <c r="P1674" i="55"/>
  <c r="A1674" i="55"/>
  <c r="S1673" i="55"/>
  <c r="R1673" i="55"/>
  <c r="Q1673" i="55"/>
  <c r="P1673" i="55"/>
  <c r="A1673" i="55"/>
  <c r="S1672" i="55"/>
  <c r="R1672" i="55"/>
  <c r="Q1672" i="55"/>
  <c r="P1672" i="55"/>
  <c r="A1672" i="55"/>
  <c r="S1671" i="55"/>
  <c r="R1671" i="55"/>
  <c r="Q1671" i="55"/>
  <c r="P1671" i="55"/>
  <c r="A1671" i="55"/>
  <c r="S1670" i="55"/>
  <c r="R1670" i="55"/>
  <c r="Q1670" i="55"/>
  <c r="P1670" i="55"/>
  <c r="A1670" i="55"/>
  <c r="S1669" i="55"/>
  <c r="R1669" i="55"/>
  <c r="Q1669" i="55"/>
  <c r="P1669" i="55"/>
  <c r="A1669" i="55"/>
  <c r="S1668" i="55"/>
  <c r="R1668" i="55"/>
  <c r="Q1668" i="55"/>
  <c r="P1668" i="55"/>
  <c r="A1668" i="55"/>
  <c r="S1667" i="55"/>
  <c r="R1667" i="55"/>
  <c r="Q1667" i="55"/>
  <c r="P1667" i="55"/>
  <c r="A1667" i="55"/>
  <c r="S1666" i="55"/>
  <c r="R1666" i="55"/>
  <c r="Q1666" i="55"/>
  <c r="P1666" i="55"/>
  <c r="A1666" i="55"/>
  <c r="S1665" i="55"/>
  <c r="R1665" i="55"/>
  <c r="Q1665" i="55"/>
  <c r="P1665" i="55"/>
  <c r="A1665" i="55"/>
  <c r="S1664" i="55"/>
  <c r="R1664" i="55"/>
  <c r="Q1664" i="55"/>
  <c r="P1664" i="55"/>
  <c r="A1664" i="55"/>
  <c r="S1663" i="55"/>
  <c r="R1663" i="55"/>
  <c r="Q1663" i="55"/>
  <c r="P1663" i="55"/>
  <c r="A1663" i="55"/>
  <c r="S1662" i="55"/>
  <c r="R1662" i="55"/>
  <c r="Q1662" i="55"/>
  <c r="P1662" i="55"/>
  <c r="A1662" i="55"/>
  <c r="S1661" i="55"/>
  <c r="R1661" i="55"/>
  <c r="Q1661" i="55"/>
  <c r="P1661" i="55"/>
  <c r="A1661" i="55"/>
  <c r="S1660" i="55"/>
  <c r="R1660" i="55"/>
  <c r="Q1660" i="55"/>
  <c r="P1660" i="55"/>
  <c r="A1660" i="55"/>
  <c r="S1659" i="55"/>
  <c r="R1659" i="55"/>
  <c r="Q1659" i="55"/>
  <c r="P1659" i="55"/>
  <c r="A1659" i="55"/>
  <c r="S1658" i="55"/>
  <c r="R1658" i="55"/>
  <c r="Q1658" i="55"/>
  <c r="P1658" i="55"/>
  <c r="A1658" i="55"/>
  <c r="S1657" i="55"/>
  <c r="R1657" i="55"/>
  <c r="Q1657" i="55"/>
  <c r="P1657" i="55"/>
  <c r="A1657" i="55"/>
  <c r="S1656" i="55"/>
  <c r="R1656" i="55"/>
  <c r="Q1656" i="55"/>
  <c r="P1656" i="55"/>
  <c r="A1656" i="55"/>
  <c r="S1655" i="55"/>
  <c r="R1655" i="55"/>
  <c r="Q1655" i="55"/>
  <c r="P1655" i="55"/>
  <c r="A1655" i="55"/>
  <c r="S1654" i="55"/>
  <c r="R1654" i="55"/>
  <c r="Q1654" i="55"/>
  <c r="P1654" i="55"/>
  <c r="A1654" i="55"/>
  <c r="S1653" i="55"/>
  <c r="R1653" i="55"/>
  <c r="Q1653" i="55"/>
  <c r="P1653" i="55"/>
  <c r="A1653" i="55"/>
  <c r="S1652" i="55"/>
  <c r="R1652" i="55"/>
  <c r="Q1652" i="55"/>
  <c r="P1652" i="55"/>
  <c r="A1652" i="55"/>
  <c r="S1651" i="55"/>
  <c r="R1651" i="55"/>
  <c r="Q1651" i="55"/>
  <c r="P1651" i="55"/>
  <c r="A1651" i="55"/>
  <c r="S1650" i="55"/>
  <c r="R1650" i="55"/>
  <c r="Q1650" i="55"/>
  <c r="P1650" i="55"/>
  <c r="A1650" i="55"/>
  <c r="S1649" i="55"/>
  <c r="R1649" i="55"/>
  <c r="Q1649" i="55"/>
  <c r="P1649" i="55"/>
  <c r="A1649" i="55"/>
  <c r="S1648" i="55"/>
  <c r="R1648" i="55"/>
  <c r="Q1648" i="55"/>
  <c r="P1648" i="55"/>
  <c r="A1648" i="55"/>
  <c r="S1647" i="55"/>
  <c r="R1647" i="55"/>
  <c r="Q1647" i="55"/>
  <c r="P1647" i="55"/>
  <c r="A1647" i="55"/>
  <c r="S1646" i="55"/>
  <c r="R1646" i="55"/>
  <c r="Q1646" i="55"/>
  <c r="P1646" i="55"/>
  <c r="A1646" i="55"/>
  <c r="S1645" i="55"/>
  <c r="R1645" i="55"/>
  <c r="Q1645" i="55"/>
  <c r="P1645" i="55"/>
  <c r="A1645" i="55"/>
  <c r="S1644" i="55"/>
  <c r="R1644" i="55"/>
  <c r="Q1644" i="55"/>
  <c r="P1644" i="55"/>
  <c r="A1644" i="55"/>
  <c r="S1643" i="55"/>
  <c r="R1643" i="55"/>
  <c r="Q1643" i="55"/>
  <c r="P1643" i="55"/>
  <c r="A1643" i="55"/>
  <c r="S1642" i="55"/>
  <c r="R1642" i="55"/>
  <c r="Q1642" i="55"/>
  <c r="P1642" i="55"/>
  <c r="A1642" i="55"/>
  <c r="S1641" i="55"/>
  <c r="R1641" i="55"/>
  <c r="Q1641" i="55"/>
  <c r="P1641" i="55"/>
  <c r="A1641" i="55"/>
  <c r="S1640" i="55"/>
  <c r="R1640" i="55"/>
  <c r="Q1640" i="55"/>
  <c r="P1640" i="55"/>
  <c r="A1640" i="55"/>
  <c r="S1639" i="55"/>
  <c r="R1639" i="55"/>
  <c r="Q1639" i="55"/>
  <c r="P1639" i="55"/>
  <c r="A1639" i="55"/>
  <c r="S1638" i="55"/>
  <c r="R1638" i="55"/>
  <c r="Q1638" i="55"/>
  <c r="P1638" i="55"/>
  <c r="A1638" i="55"/>
  <c r="S1637" i="55"/>
  <c r="R1637" i="55"/>
  <c r="Q1637" i="55"/>
  <c r="P1637" i="55"/>
  <c r="A1637" i="55"/>
  <c r="S1636" i="55"/>
  <c r="R1636" i="55"/>
  <c r="Q1636" i="55"/>
  <c r="P1636" i="55"/>
  <c r="A1636" i="55"/>
  <c r="S1635" i="55"/>
  <c r="R1635" i="55"/>
  <c r="Q1635" i="55"/>
  <c r="P1635" i="55"/>
  <c r="A1635" i="55"/>
  <c r="S1634" i="55"/>
  <c r="R1634" i="55"/>
  <c r="Q1634" i="55"/>
  <c r="P1634" i="55"/>
  <c r="A1634" i="55"/>
  <c r="S1633" i="55"/>
  <c r="R1633" i="55"/>
  <c r="Q1633" i="55"/>
  <c r="P1633" i="55"/>
  <c r="A1633" i="55"/>
  <c r="S1632" i="55"/>
  <c r="R1632" i="55"/>
  <c r="Q1632" i="55"/>
  <c r="P1632" i="55"/>
  <c r="A1632" i="55"/>
  <c r="S1631" i="55"/>
  <c r="R1631" i="55"/>
  <c r="Q1631" i="55"/>
  <c r="P1631" i="55"/>
  <c r="A1631" i="55"/>
  <c r="S1630" i="55"/>
  <c r="R1630" i="55"/>
  <c r="Q1630" i="55"/>
  <c r="P1630" i="55"/>
  <c r="A1630" i="55"/>
  <c r="S1629" i="55"/>
  <c r="R1629" i="55"/>
  <c r="Q1629" i="55"/>
  <c r="P1629" i="55"/>
  <c r="A1629" i="55"/>
  <c r="S1628" i="55"/>
  <c r="R1628" i="55"/>
  <c r="Q1628" i="55"/>
  <c r="P1628" i="55"/>
  <c r="A1628" i="55"/>
  <c r="S1627" i="55"/>
  <c r="R1627" i="55"/>
  <c r="Q1627" i="55"/>
  <c r="P1627" i="55"/>
  <c r="A1627" i="55"/>
  <c r="S1626" i="55"/>
  <c r="R1626" i="55"/>
  <c r="Q1626" i="55"/>
  <c r="P1626" i="55"/>
  <c r="A1626" i="55"/>
  <c r="S1625" i="55"/>
  <c r="R1625" i="55"/>
  <c r="Q1625" i="55"/>
  <c r="P1625" i="55"/>
  <c r="A1625" i="55"/>
  <c r="S1624" i="55"/>
  <c r="R1624" i="55"/>
  <c r="Q1624" i="55"/>
  <c r="P1624" i="55"/>
  <c r="A1624" i="55"/>
  <c r="S1623" i="55"/>
  <c r="R1623" i="55"/>
  <c r="Q1623" i="55"/>
  <c r="P1623" i="55"/>
  <c r="A1623" i="55"/>
  <c r="S1622" i="55"/>
  <c r="R1622" i="55"/>
  <c r="Q1622" i="55"/>
  <c r="P1622" i="55"/>
  <c r="A1622" i="55"/>
  <c r="S1621" i="55"/>
  <c r="R1621" i="55"/>
  <c r="Q1621" i="55"/>
  <c r="P1621" i="55"/>
  <c r="A1621" i="55"/>
  <c r="S1620" i="55"/>
  <c r="R1620" i="55"/>
  <c r="Q1620" i="55"/>
  <c r="P1620" i="55"/>
  <c r="A1620" i="55"/>
  <c r="S1619" i="55"/>
  <c r="R1619" i="55"/>
  <c r="Q1619" i="55"/>
  <c r="P1619" i="55"/>
  <c r="A1619" i="55"/>
  <c r="S1618" i="55"/>
  <c r="R1618" i="55"/>
  <c r="Q1618" i="55"/>
  <c r="P1618" i="55"/>
  <c r="A1618" i="55"/>
  <c r="S1617" i="55"/>
  <c r="R1617" i="55"/>
  <c r="Q1617" i="55"/>
  <c r="P1617" i="55"/>
  <c r="A1617" i="55"/>
  <c r="S1616" i="55"/>
  <c r="R1616" i="55"/>
  <c r="Q1616" i="55"/>
  <c r="P1616" i="55"/>
  <c r="A1616" i="55"/>
  <c r="S1615" i="55"/>
  <c r="R1615" i="55"/>
  <c r="Q1615" i="55"/>
  <c r="P1615" i="55"/>
  <c r="A1615" i="55"/>
  <c r="S1614" i="55"/>
  <c r="R1614" i="55"/>
  <c r="Q1614" i="55"/>
  <c r="P1614" i="55"/>
  <c r="A1614" i="55"/>
  <c r="S1613" i="55"/>
  <c r="R1613" i="55"/>
  <c r="Q1613" i="55"/>
  <c r="P1613" i="55"/>
  <c r="A1613" i="55"/>
  <c r="S1612" i="55"/>
  <c r="R1612" i="55"/>
  <c r="Q1612" i="55"/>
  <c r="P1612" i="55"/>
  <c r="A1612" i="55"/>
  <c r="S1611" i="55"/>
  <c r="R1611" i="55"/>
  <c r="Q1611" i="55"/>
  <c r="P1611" i="55"/>
  <c r="A1611" i="55"/>
  <c r="S1610" i="55"/>
  <c r="R1610" i="55"/>
  <c r="Q1610" i="55"/>
  <c r="P1610" i="55"/>
  <c r="A1610" i="55"/>
  <c r="S1609" i="55"/>
  <c r="R1609" i="55"/>
  <c r="Q1609" i="55"/>
  <c r="P1609" i="55"/>
  <c r="A1609" i="55"/>
  <c r="S1608" i="55"/>
  <c r="R1608" i="55"/>
  <c r="Q1608" i="55"/>
  <c r="P1608" i="55"/>
  <c r="A1608" i="55"/>
  <c r="S1607" i="55"/>
  <c r="R1607" i="55"/>
  <c r="Q1607" i="55"/>
  <c r="P1607" i="55"/>
  <c r="A1607" i="55"/>
  <c r="S1606" i="55"/>
  <c r="R1606" i="55"/>
  <c r="Q1606" i="55"/>
  <c r="P1606" i="55"/>
  <c r="A1606" i="55"/>
  <c r="S1605" i="55"/>
  <c r="R1605" i="55"/>
  <c r="Q1605" i="55"/>
  <c r="P1605" i="55"/>
  <c r="A1605" i="55"/>
  <c r="S1604" i="55"/>
  <c r="R1604" i="55"/>
  <c r="Q1604" i="55"/>
  <c r="P1604" i="55"/>
  <c r="A1604" i="55"/>
  <c r="S1603" i="55"/>
  <c r="R1603" i="55"/>
  <c r="Q1603" i="55"/>
  <c r="P1603" i="55"/>
  <c r="A1603" i="55"/>
  <c r="S1602" i="55"/>
  <c r="R1602" i="55"/>
  <c r="Q1602" i="55"/>
  <c r="P1602" i="55"/>
  <c r="A1602" i="55"/>
  <c r="S1601" i="55"/>
  <c r="R1601" i="55"/>
  <c r="Q1601" i="55"/>
  <c r="P1601" i="55"/>
  <c r="A1601" i="55"/>
  <c r="S1600" i="55"/>
  <c r="R1600" i="55"/>
  <c r="Q1600" i="55"/>
  <c r="P1600" i="55"/>
  <c r="A1600" i="55"/>
  <c r="S1599" i="55"/>
  <c r="R1599" i="55"/>
  <c r="Q1599" i="55"/>
  <c r="P1599" i="55"/>
  <c r="A1599" i="55"/>
  <c r="S1598" i="55"/>
  <c r="R1598" i="55"/>
  <c r="Q1598" i="55"/>
  <c r="P1598" i="55"/>
  <c r="A1598" i="55"/>
  <c r="S1597" i="55"/>
  <c r="R1597" i="55"/>
  <c r="Q1597" i="55"/>
  <c r="P1597" i="55"/>
  <c r="A1597" i="55"/>
  <c r="S1596" i="55"/>
  <c r="R1596" i="55"/>
  <c r="Q1596" i="55"/>
  <c r="P1596" i="55"/>
  <c r="A1596" i="55"/>
  <c r="S1595" i="55"/>
  <c r="R1595" i="55"/>
  <c r="Q1595" i="55"/>
  <c r="P1595" i="55"/>
  <c r="A1595" i="55"/>
  <c r="S1594" i="55"/>
  <c r="R1594" i="55"/>
  <c r="Q1594" i="55"/>
  <c r="P1594" i="55"/>
  <c r="A1594" i="55"/>
  <c r="S1593" i="55"/>
  <c r="R1593" i="55"/>
  <c r="Q1593" i="55"/>
  <c r="P1593" i="55"/>
  <c r="A1593" i="55"/>
  <c r="S1592" i="55"/>
  <c r="R1592" i="55"/>
  <c r="Q1592" i="55"/>
  <c r="P1592" i="55"/>
  <c r="A1592" i="55"/>
  <c r="S1591" i="55"/>
  <c r="R1591" i="55"/>
  <c r="Q1591" i="55"/>
  <c r="P1591" i="55"/>
  <c r="A1591" i="55"/>
  <c r="S1590" i="55"/>
  <c r="R1590" i="55"/>
  <c r="Q1590" i="55"/>
  <c r="P1590" i="55"/>
  <c r="A1590" i="55"/>
  <c r="S1589" i="55"/>
  <c r="R1589" i="55"/>
  <c r="Q1589" i="55"/>
  <c r="P1589" i="55"/>
  <c r="A1589" i="55"/>
  <c r="S1588" i="55"/>
  <c r="R1588" i="55"/>
  <c r="Q1588" i="55"/>
  <c r="P1588" i="55"/>
  <c r="A1588" i="55"/>
  <c r="S1587" i="55"/>
  <c r="R1587" i="55"/>
  <c r="Q1587" i="55"/>
  <c r="P1587" i="55"/>
  <c r="A1587" i="55"/>
  <c r="S1586" i="55"/>
  <c r="R1586" i="55"/>
  <c r="Q1586" i="55"/>
  <c r="P1586" i="55"/>
  <c r="A1586" i="55"/>
  <c r="S1585" i="55"/>
  <c r="R1585" i="55"/>
  <c r="Q1585" i="55"/>
  <c r="P1585" i="55"/>
  <c r="A1585" i="55"/>
  <c r="S1584" i="55"/>
  <c r="R1584" i="55"/>
  <c r="Q1584" i="55"/>
  <c r="P1584" i="55"/>
  <c r="A1584" i="55"/>
  <c r="S1583" i="55"/>
  <c r="R1583" i="55"/>
  <c r="Q1583" i="55"/>
  <c r="P1583" i="55"/>
  <c r="A1583" i="55"/>
  <c r="S1582" i="55"/>
  <c r="R1582" i="55"/>
  <c r="Q1582" i="55"/>
  <c r="P1582" i="55"/>
  <c r="A1582" i="55"/>
  <c r="S1581" i="55"/>
  <c r="R1581" i="55"/>
  <c r="Q1581" i="55"/>
  <c r="P1581" i="55"/>
  <c r="A1581" i="55"/>
  <c r="S1580" i="55"/>
  <c r="R1580" i="55"/>
  <c r="Q1580" i="55"/>
  <c r="P1580" i="55"/>
  <c r="A1580" i="55"/>
  <c r="S1579" i="55"/>
  <c r="R1579" i="55"/>
  <c r="Q1579" i="55"/>
  <c r="P1579" i="55"/>
  <c r="A1579" i="55"/>
  <c r="S1578" i="55"/>
  <c r="R1578" i="55"/>
  <c r="Q1578" i="55"/>
  <c r="P1578" i="55"/>
  <c r="A1578" i="55"/>
  <c r="S1577" i="55"/>
  <c r="R1577" i="55"/>
  <c r="Q1577" i="55"/>
  <c r="P1577" i="55"/>
  <c r="A1577" i="55"/>
  <c r="S1576" i="55"/>
  <c r="R1576" i="55"/>
  <c r="Q1576" i="55"/>
  <c r="P1576" i="55"/>
  <c r="A1576" i="55"/>
  <c r="S1575" i="55"/>
  <c r="R1575" i="55"/>
  <c r="Q1575" i="55"/>
  <c r="P1575" i="55"/>
  <c r="A1575" i="55"/>
  <c r="S1574" i="55"/>
  <c r="R1574" i="55"/>
  <c r="Q1574" i="55"/>
  <c r="P1574" i="55"/>
  <c r="A1574" i="55"/>
  <c r="S1573" i="55"/>
  <c r="R1573" i="55"/>
  <c r="Q1573" i="55"/>
  <c r="P1573" i="55"/>
  <c r="A1573" i="55"/>
  <c r="S1572" i="55"/>
  <c r="R1572" i="55"/>
  <c r="Q1572" i="55"/>
  <c r="P1572" i="55"/>
  <c r="A1572" i="55"/>
  <c r="S1571" i="55"/>
  <c r="R1571" i="55"/>
  <c r="Q1571" i="55"/>
  <c r="P1571" i="55"/>
  <c r="A1571" i="55"/>
  <c r="S1570" i="55"/>
  <c r="R1570" i="55"/>
  <c r="Q1570" i="55"/>
  <c r="P1570" i="55"/>
  <c r="A1570" i="55"/>
  <c r="S1569" i="55"/>
  <c r="R1569" i="55"/>
  <c r="Q1569" i="55"/>
  <c r="P1569" i="55"/>
  <c r="A1569" i="55"/>
  <c r="S1568" i="55"/>
  <c r="R1568" i="55"/>
  <c r="Q1568" i="55"/>
  <c r="P1568" i="55"/>
  <c r="A1568" i="55"/>
  <c r="S1567" i="55"/>
  <c r="R1567" i="55"/>
  <c r="Q1567" i="55"/>
  <c r="P1567" i="55"/>
  <c r="A1567" i="55"/>
  <c r="S1566" i="55"/>
  <c r="R1566" i="55"/>
  <c r="Q1566" i="55"/>
  <c r="P1566" i="55"/>
  <c r="A1566" i="55"/>
  <c r="S1565" i="55"/>
  <c r="R1565" i="55"/>
  <c r="Q1565" i="55"/>
  <c r="P1565" i="55"/>
  <c r="A1565" i="55"/>
  <c r="S1564" i="55"/>
  <c r="R1564" i="55"/>
  <c r="Q1564" i="55"/>
  <c r="P1564" i="55"/>
  <c r="A1564" i="55"/>
  <c r="S1563" i="55"/>
  <c r="R1563" i="55"/>
  <c r="Q1563" i="55"/>
  <c r="P1563" i="55"/>
  <c r="A1563" i="55"/>
  <c r="S1562" i="55"/>
  <c r="R1562" i="55"/>
  <c r="Q1562" i="55"/>
  <c r="P1562" i="55"/>
  <c r="A1562" i="55"/>
  <c r="S1561" i="55"/>
  <c r="R1561" i="55"/>
  <c r="Q1561" i="55"/>
  <c r="P1561" i="55"/>
  <c r="A1561" i="55"/>
  <c r="S1560" i="55"/>
  <c r="R1560" i="55"/>
  <c r="Q1560" i="55"/>
  <c r="P1560" i="55"/>
  <c r="A1560" i="55"/>
  <c r="S1559" i="55"/>
  <c r="R1559" i="55"/>
  <c r="Q1559" i="55"/>
  <c r="P1559" i="55"/>
  <c r="A1559" i="55"/>
  <c r="S1558" i="55"/>
  <c r="R1558" i="55"/>
  <c r="Q1558" i="55"/>
  <c r="P1558" i="55"/>
  <c r="A1558" i="55"/>
  <c r="S1557" i="55"/>
  <c r="R1557" i="55"/>
  <c r="Q1557" i="55"/>
  <c r="P1557" i="55"/>
  <c r="A1557" i="55"/>
  <c r="S1556" i="55"/>
  <c r="R1556" i="55"/>
  <c r="Q1556" i="55"/>
  <c r="P1556" i="55"/>
  <c r="A1556" i="55"/>
  <c r="S1555" i="55"/>
  <c r="R1555" i="55"/>
  <c r="Q1555" i="55"/>
  <c r="P1555" i="55"/>
  <c r="A1555" i="55"/>
  <c r="S1554" i="55"/>
  <c r="R1554" i="55"/>
  <c r="Q1554" i="55"/>
  <c r="P1554" i="55"/>
  <c r="A1554" i="55"/>
  <c r="S1553" i="55"/>
  <c r="R1553" i="55"/>
  <c r="Q1553" i="55"/>
  <c r="P1553" i="55"/>
  <c r="A1553" i="55"/>
  <c r="S1552" i="55"/>
  <c r="R1552" i="55"/>
  <c r="Q1552" i="55"/>
  <c r="P1552" i="55"/>
  <c r="A1552" i="55"/>
  <c r="S1551" i="55"/>
  <c r="R1551" i="55"/>
  <c r="Q1551" i="55"/>
  <c r="P1551" i="55"/>
  <c r="A1551" i="55"/>
  <c r="S1550" i="55"/>
  <c r="R1550" i="55"/>
  <c r="Q1550" i="55"/>
  <c r="P1550" i="55"/>
  <c r="A1550" i="55"/>
  <c r="S1549" i="55"/>
  <c r="R1549" i="55"/>
  <c r="Q1549" i="55"/>
  <c r="P1549" i="55"/>
  <c r="A1549" i="55"/>
  <c r="S1548" i="55"/>
  <c r="R1548" i="55"/>
  <c r="Q1548" i="55"/>
  <c r="P1548" i="55"/>
  <c r="A1548" i="55"/>
  <c r="S1547" i="55"/>
  <c r="R1547" i="55"/>
  <c r="Q1547" i="55"/>
  <c r="P1547" i="55"/>
  <c r="A1547" i="55"/>
  <c r="S1546" i="55"/>
  <c r="R1546" i="55"/>
  <c r="Q1546" i="55"/>
  <c r="P1546" i="55"/>
  <c r="A1546" i="55"/>
  <c r="S1545" i="55"/>
  <c r="R1545" i="55"/>
  <c r="Q1545" i="55"/>
  <c r="P1545" i="55"/>
  <c r="A1545" i="55"/>
  <c r="S1544" i="55"/>
  <c r="R1544" i="55"/>
  <c r="Q1544" i="55"/>
  <c r="P1544" i="55"/>
  <c r="A1544" i="55"/>
  <c r="S1543" i="55"/>
  <c r="R1543" i="55"/>
  <c r="Q1543" i="55"/>
  <c r="P1543" i="55"/>
  <c r="A1543" i="55"/>
  <c r="S1542" i="55"/>
  <c r="R1542" i="55"/>
  <c r="Q1542" i="55"/>
  <c r="P1542" i="55"/>
  <c r="A1542" i="55"/>
  <c r="S1541" i="55"/>
  <c r="R1541" i="55"/>
  <c r="Q1541" i="55"/>
  <c r="P1541" i="55"/>
  <c r="A1541" i="55"/>
  <c r="S1540" i="55"/>
  <c r="R1540" i="55"/>
  <c r="Q1540" i="55"/>
  <c r="P1540" i="55"/>
  <c r="A1540" i="55"/>
  <c r="S1539" i="55"/>
  <c r="R1539" i="55"/>
  <c r="Q1539" i="55"/>
  <c r="P1539" i="55"/>
  <c r="A1539" i="55"/>
  <c r="S1538" i="55"/>
  <c r="R1538" i="55"/>
  <c r="Q1538" i="55"/>
  <c r="P1538" i="55"/>
  <c r="A1538" i="55"/>
  <c r="S1537" i="55"/>
  <c r="R1537" i="55"/>
  <c r="Q1537" i="55"/>
  <c r="P1537" i="55"/>
  <c r="A1537" i="55"/>
  <c r="S1536" i="55"/>
  <c r="R1536" i="55"/>
  <c r="Q1536" i="55"/>
  <c r="P1536" i="55"/>
  <c r="A1536" i="55"/>
  <c r="S1535" i="55"/>
  <c r="R1535" i="55"/>
  <c r="Q1535" i="55"/>
  <c r="P1535" i="55"/>
  <c r="A1535" i="55"/>
  <c r="S1534" i="55"/>
  <c r="R1534" i="55"/>
  <c r="Q1534" i="55"/>
  <c r="P1534" i="55"/>
  <c r="A1534" i="55"/>
  <c r="S1533" i="55"/>
  <c r="R1533" i="55"/>
  <c r="Q1533" i="55"/>
  <c r="P1533" i="55"/>
  <c r="A1533" i="55"/>
  <c r="S1532" i="55"/>
  <c r="R1532" i="55"/>
  <c r="Q1532" i="55"/>
  <c r="P1532" i="55"/>
  <c r="A1532" i="55"/>
  <c r="S1531" i="55"/>
  <c r="R1531" i="55"/>
  <c r="Q1531" i="55"/>
  <c r="P1531" i="55"/>
  <c r="A1531" i="55"/>
  <c r="S1530" i="55"/>
  <c r="R1530" i="55"/>
  <c r="Q1530" i="55"/>
  <c r="P1530" i="55"/>
  <c r="A1530" i="55"/>
  <c r="S1529" i="55"/>
  <c r="R1529" i="55"/>
  <c r="Q1529" i="55"/>
  <c r="P1529" i="55"/>
  <c r="A1529" i="55"/>
  <c r="S1528" i="55"/>
  <c r="R1528" i="55"/>
  <c r="Q1528" i="55"/>
  <c r="P1528" i="55"/>
  <c r="A1528" i="55"/>
  <c r="S1527" i="55"/>
  <c r="R1527" i="55"/>
  <c r="Q1527" i="55"/>
  <c r="P1527" i="55"/>
  <c r="A1527" i="55"/>
  <c r="S1526" i="55"/>
  <c r="R1526" i="55"/>
  <c r="Q1526" i="55"/>
  <c r="P1526" i="55"/>
  <c r="A1526" i="55"/>
  <c r="S1525" i="55"/>
  <c r="R1525" i="55"/>
  <c r="Q1525" i="55"/>
  <c r="P1525" i="55"/>
  <c r="A1525" i="55"/>
  <c r="S1524" i="55"/>
  <c r="R1524" i="55"/>
  <c r="Q1524" i="55"/>
  <c r="P1524" i="55"/>
  <c r="A1524" i="55"/>
  <c r="S1523" i="55"/>
  <c r="R1523" i="55"/>
  <c r="Q1523" i="55"/>
  <c r="P1523" i="55"/>
  <c r="A1523" i="55"/>
  <c r="S1522" i="55"/>
  <c r="R1522" i="55"/>
  <c r="Q1522" i="55"/>
  <c r="P1522" i="55"/>
  <c r="A1522" i="55"/>
  <c r="S1521" i="55"/>
  <c r="R1521" i="55"/>
  <c r="Q1521" i="55"/>
  <c r="P1521" i="55"/>
  <c r="A1521" i="55"/>
  <c r="S1520" i="55"/>
  <c r="R1520" i="55"/>
  <c r="Q1520" i="55"/>
  <c r="P1520" i="55"/>
  <c r="A1520" i="55"/>
  <c r="S1519" i="55"/>
  <c r="R1519" i="55"/>
  <c r="Q1519" i="55"/>
  <c r="P1519" i="55"/>
  <c r="A1519" i="55"/>
  <c r="S1518" i="55"/>
  <c r="R1518" i="55"/>
  <c r="Q1518" i="55"/>
  <c r="P1518" i="55"/>
  <c r="A1518" i="55"/>
  <c r="S1517" i="55"/>
  <c r="R1517" i="55"/>
  <c r="Q1517" i="55"/>
  <c r="P1517" i="55"/>
  <c r="A1517" i="55"/>
  <c r="S1516" i="55"/>
  <c r="R1516" i="55"/>
  <c r="Q1516" i="55"/>
  <c r="P1516" i="55"/>
  <c r="A1516" i="55"/>
  <c r="S1515" i="55"/>
  <c r="R1515" i="55"/>
  <c r="Q1515" i="55"/>
  <c r="P1515" i="55"/>
  <c r="A1515" i="55"/>
  <c r="S1514" i="55"/>
  <c r="R1514" i="55"/>
  <c r="Q1514" i="55"/>
  <c r="P1514" i="55"/>
  <c r="A1514" i="55"/>
  <c r="S1513" i="55"/>
  <c r="R1513" i="55"/>
  <c r="Q1513" i="55"/>
  <c r="P1513" i="55"/>
  <c r="A1513" i="55"/>
  <c r="S1512" i="55"/>
  <c r="R1512" i="55"/>
  <c r="Q1512" i="55"/>
  <c r="P1512" i="55"/>
  <c r="A1512" i="55"/>
  <c r="S1511" i="55"/>
  <c r="R1511" i="55"/>
  <c r="Q1511" i="55"/>
  <c r="P1511" i="55"/>
  <c r="A1511" i="55"/>
  <c r="S1510" i="55"/>
  <c r="R1510" i="55"/>
  <c r="Q1510" i="55"/>
  <c r="P1510" i="55"/>
  <c r="A1510" i="55"/>
  <c r="S1509" i="55"/>
  <c r="R1509" i="55"/>
  <c r="Q1509" i="55"/>
  <c r="P1509" i="55"/>
  <c r="A1509" i="55"/>
  <c r="S1508" i="55"/>
  <c r="R1508" i="55"/>
  <c r="Q1508" i="55"/>
  <c r="P1508" i="55"/>
  <c r="A1508" i="55"/>
  <c r="S1507" i="55"/>
  <c r="R1507" i="55"/>
  <c r="Q1507" i="55"/>
  <c r="P1507" i="55"/>
  <c r="A1507" i="55"/>
  <c r="S1506" i="55"/>
  <c r="R1506" i="55"/>
  <c r="Q1506" i="55"/>
  <c r="P1506" i="55"/>
  <c r="A1506" i="55"/>
  <c r="S1505" i="55"/>
  <c r="R1505" i="55"/>
  <c r="Q1505" i="55"/>
  <c r="P1505" i="55"/>
  <c r="A1505" i="55"/>
  <c r="S1504" i="55"/>
  <c r="R1504" i="55"/>
  <c r="Q1504" i="55"/>
  <c r="P1504" i="55"/>
  <c r="A1504" i="55"/>
  <c r="S1503" i="55"/>
  <c r="R1503" i="55"/>
  <c r="Q1503" i="55"/>
  <c r="P1503" i="55"/>
  <c r="A1503" i="55"/>
  <c r="S1502" i="55"/>
  <c r="R1502" i="55"/>
  <c r="Q1502" i="55"/>
  <c r="P1502" i="55"/>
  <c r="A1502" i="55"/>
  <c r="S1501" i="55"/>
  <c r="R1501" i="55"/>
  <c r="Q1501" i="55"/>
  <c r="P1501" i="55"/>
  <c r="A1501" i="55"/>
  <c r="S1500" i="55"/>
  <c r="R1500" i="55"/>
  <c r="Q1500" i="55"/>
  <c r="P1500" i="55"/>
  <c r="A1500" i="55"/>
  <c r="S1499" i="55"/>
  <c r="R1499" i="55"/>
  <c r="Q1499" i="55"/>
  <c r="P1499" i="55"/>
  <c r="A1499" i="55"/>
  <c r="S1498" i="55"/>
  <c r="R1498" i="55"/>
  <c r="Q1498" i="55"/>
  <c r="P1498" i="55"/>
  <c r="A1498" i="55"/>
  <c r="S1497" i="55"/>
  <c r="R1497" i="55"/>
  <c r="Q1497" i="55"/>
  <c r="P1497" i="55"/>
  <c r="A1497" i="55"/>
  <c r="S1496" i="55"/>
  <c r="R1496" i="55"/>
  <c r="Q1496" i="55"/>
  <c r="P1496" i="55"/>
  <c r="A1496" i="55"/>
  <c r="S1495" i="55"/>
  <c r="R1495" i="55"/>
  <c r="Q1495" i="55"/>
  <c r="P1495" i="55"/>
  <c r="A1495" i="55"/>
  <c r="S1494" i="55"/>
  <c r="R1494" i="55"/>
  <c r="Q1494" i="55"/>
  <c r="P1494" i="55"/>
  <c r="A1494" i="55"/>
  <c r="S1493" i="55"/>
  <c r="R1493" i="55"/>
  <c r="Q1493" i="55"/>
  <c r="P1493" i="55"/>
  <c r="A1493" i="55"/>
  <c r="S1492" i="55"/>
  <c r="R1492" i="55"/>
  <c r="Q1492" i="55"/>
  <c r="P1492" i="55"/>
  <c r="A1492" i="55"/>
  <c r="S1491" i="55"/>
  <c r="R1491" i="55"/>
  <c r="Q1491" i="55"/>
  <c r="P1491" i="55"/>
  <c r="A1491" i="55"/>
  <c r="S1490" i="55"/>
  <c r="R1490" i="55"/>
  <c r="Q1490" i="55"/>
  <c r="P1490" i="55"/>
  <c r="A1490" i="55"/>
  <c r="S1489" i="55"/>
  <c r="R1489" i="55"/>
  <c r="Q1489" i="55"/>
  <c r="P1489" i="55"/>
  <c r="A1489" i="55"/>
  <c r="S1488" i="55"/>
  <c r="R1488" i="55"/>
  <c r="Q1488" i="55"/>
  <c r="P1488" i="55"/>
  <c r="A1488" i="55"/>
  <c r="S1487" i="55"/>
  <c r="R1487" i="55"/>
  <c r="Q1487" i="55"/>
  <c r="P1487" i="55"/>
  <c r="A1487" i="55"/>
  <c r="S1486" i="55"/>
  <c r="R1486" i="55"/>
  <c r="Q1486" i="55"/>
  <c r="P1486" i="55"/>
  <c r="A1486" i="55"/>
  <c r="S1485" i="55"/>
  <c r="R1485" i="55"/>
  <c r="Q1485" i="55"/>
  <c r="P1485" i="55"/>
  <c r="A1485" i="55"/>
  <c r="S1484" i="55"/>
  <c r="R1484" i="55"/>
  <c r="Q1484" i="55"/>
  <c r="P1484" i="55"/>
  <c r="A1484" i="55"/>
  <c r="S1483" i="55"/>
  <c r="R1483" i="55"/>
  <c r="Q1483" i="55"/>
  <c r="P1483" i="55"/>
  <c r="A1483" i="55"/>
  <c r="S1482" i="55"/>
  <c r="R1482" i="55"/>
  <c r="Q1482" i="55"/>
  <c r="P1482" i="55"/>
  <c r="A1482" i="55"/>
  <c r="S1481" i="55"/>
  <c r="R1481" i="55"/>
  <c r="Q1481" i="55"/>
  <c r="P1481" i="55"/>
  <c r="A1481" i="55"/>
  <c r="S1480" i="55"/>
  <c r="R1480" i="55"/>
  <c r="Q1480" i="55"/>
  <c r="P1480" i="55"/>
  <c r="A1480" i="55"/>
  <c r="S1479" i="55"/>
  <c r="R1479" i="55"/>
  <c r="Q1479" i="55"/>
  <c r="P1479" i="55"/>
  <c r="A1479" i="55"/>
  <c r="S1478" i="55"/>
  <c r="R1478" i="55"/>
  <c r="Q1478" i="55"/>
  <c r="P1478" i="55"/>
  <c r="A1478" i="55"/>
  <c r="S1477" i="55"/>
  <c r="R1477" i="55"/>
  <c r="Q1477" i="55"/>
  <c r="P1477" i="55"/>
  <c r="A1477" i="55"/>
  <c r="S1476" i="55"/>
  <c r="R1476" i="55"/>
  <c r="Q1476" i="55"/>
  <c r="P1476" i="55"/>
  <c r="A1476" i="55"/>
  <c r="S1475" i="55"/>
  <c r="R1475" i="55"/>
  <c r="Q1475" i="55"/>
  <c r="P1475" i="55"/>
  <c r="A1475" i="55"/>
  <c r="S1474" i="55"/>
  <c r="R1474" i="55"/>
  <c r="Q1474" i="55"/>
  <c r="P1474" i="55"/>
  <c r="A1474" i="55"/>
  <c r="S1473" i="55"/>
  <c r="R1473" i="55"/>
  <c r="Q1473" i="55"/>
  <c r="P1473" i="55"/>
  <c r="A1473" i="55"/>
  <c r="S1472" i="55"/>
  <c r="R1472" i="55"/>
  <c r="Q1472" i="55"/>
  <c r="P1472" i="55"/>
  <c r="A1472" i="55"/>
  <c r="S1471" i="55"/>
  <c r="R1471" i="55"/>
  <c r="Q1471" i="55"/>
  <c r="P1471" i="55"/>
  <c r="A1471" i="55"/>
  <c r="S1470" i="55"/>
  <c r="R1470" i="55"/>
  <c r="Q1470" i="55"/>
  <c r="P1470" i="55"/>
  <c r="A1470" i="55"/>
  <c r="S1469" i="55"/>
  <c r="R1469" i="55"/>
  <c r="Q1469" i="55"/>
  <c r="P1469" i="55"/>
  <c r="A1469" i="55"/>
  <c r="S1468" i="55"/>
  <c r="R1468" i="55"/>
  <c r="Q1468" i="55"/>
  <c r="P1468" i="55"/>
  <c r="A1468" i="55"/>
  <c r="S1467" i="55"/>
  <c r="R1467" i="55"/>
  <c r="Q1467" i="55"/>
  <c r="P1467" i="55"/>
  <c r="A1467" i="55"/>
  <c r="S1466" i="55"/>
  <c r="R1466" i="55"/>
  <c r="Q1466" i="55"/>
  <c r="P1466" i="55"/>
  <c r="A1466" i="55"/>
  <c r="S1465" i="55"/>
  <c r="R1465" i="55"/>
  <c r="Q1465" i="55"/>
  <c r="P1465" i="55"/>
  <c r="A1465" i="55"/>
  <c r="S1464" i="55"/>
  <c r="R1464" i="55"/>
  <c r="Q1464" i="55"/>
  <c r="P1464" i="55"/>
  <c r="A1464" i="55"/>
  <c r="S1463" i="55"/>
  <c r="R1463" i="55"/>
  <c r="Q1463" i="55"/>
  <c r="P1463" i="55"/>
  <c r="A1463" i="55"/>
  <c r="S1462" i="55"/>
  <c r="R1462" i="55"/>
  <c r="Q1462" i="55"/>
  <c r="P1462" i="55"/>
  <c r="A1462" i="55"/>
  <c r="S1461" i="55"/>
  <c r="R1461" i="55"/>
  <c r="Q1461" i="55"/>
  <c r="P1461" i="55"/>
  <c r="A1461" i="55"/>
  <c r="S1460" i="55"/>
  <c r="R1460" i="55"/>
  <c r="Q1460" i="55"/>
  <c r="P1460" i="55"/>
  <c r="A1460" i="55"/>
  <c r="S1459" i="55"/>
  <c r="R1459" i="55"/>
  <c r="Q1459" i="55"/>
  <c r="P1459" i="55"/>
  <c r="A1459" i="55"/>
  <c r="S1458" i="55"/>
  <c r="R1458" i="55"/>
  <c r="Q1458" i="55"/>
  <c r="P1458" i="55"/>
  <c r="A1458" i="55"/>
  <c r="S1457" i="55"/>
  <c r="R1457" i="55"/>
  <c r="Q1457" i="55"/>
  <c r="P1457" i="55"/>
  <c r="A1457" i="55"/>
  <c r="S1456" i="55"/>
  <c r="R1456" i="55"/>
  <c r="Q1456" i="55"/>
  <c r="P1456" i="55"/>
  <c r="A1456" i="55"/>
  <c r="S1455" i="55"/>
  <c r="R1455" i="55"/>
  <c r="Q1455" i="55"/>
  <c r="P1455" i="55"/>
  <c r="A1455" i="55"/>
  <c r="S1454" i="55"/>
  <c r="R1454" i="55"/>
  <c r="Q1454" i="55"/>
  <c r="P1454" i="55"/>
  <c r="A1454" i="55"/>
  <c r="S1453" i="55"/>
  <c r="R1453" i="55"/>
  <c r="Q1453" i="55"/>
  <c r="P1453" i="55"/>
  <c r="A1453" i="55"/>
  <c r="S1452" i="55"/>
  <c r="R1452" i="55"/>
  <c r="Q1452" i="55"/>
  <c r="P1452" i="55"/>
  <c r="A1452" i="55"/>
  <c r="S1451" i="55"/>
  <c r="R1451" i="55"/>
  <c r="Q1451" i="55"/>
  <c r="P1451" i="55"/>
  <c r="A1451" i="55"/>
  <c r="S1450" i="55"/>
  <c r="R1450" i="55"/>
  <c r="Q1450" i="55"/>
  <c r="P1450" i="55"/>
  <c r="A1450" i="55"/>
  <c r="S1449" i="55"/>
  <c r="R1449" i="55"/>
  <c r="Q1449" i="55"/>
  <c r="P1449" i="55"/>
  <c r="A1449" i="55"/>
  <c r="S1448" i="55"/>
  <c r="R1448" i="55"/>
  <c r="Q1448" i="55"/>
  <c r="P1448" i="55"/>
  <c r="A1448" i="55"/>
  <c r="S1447" i="55"/>
  <c r="R1447" i="55"/>
  <c r="Q1447" i="55"/>
  <c r="P1447" i="55"/>
  <c r="A1447" i="55"/>
  <c r="S1446" i="55"/>
  <c r="R1446" i="55"/>
  <c r="Q1446" i="55"/>
  <c r="P1446" i="55"/>
  <c r="A1446" i="55"/>
  <c r="S1445" i="55"/>
  <c r="R1445" i="55"/>
  <c r="Q1445" i="55"/>
  <c r="P1445" i="55"/>
  <c r="A1445" i="55"/>
  <c r="S1444" i="55"/>
  <c r="R1444" i="55"/>
  <c r="Q1444" i="55"/>
  <c r="P1444" i="55"/>
  <c r="A1444" i="55"/>
  <c r="S1443" i="55"/>
  <c r="R1443" i="55"/>
  <c r="Q1443" i="55"/>
  <c r="P1443" i="55"/>
  <c r="A1443" i="55"/>
  <c r="S1442" i="55"/>
  <c r="R1442" i="55"/>
  <c r="Q1442" i="55"/>
  <c r="P1442" i="55"/>
  <c r="A1442" i="55"/>
  <c r="S1441" i="55"/>
  <c r="R1441" i="55"/>
  <c r="Q1441" i="55"/>
  <c r="P1441" i="55"/>
  <c r="A1441" i="55"/>
  <c r="S1440" i="55"/>
  <c r="R1440" i="55"/>
  <c r="Q1440" i="55"/>
  <c r="P1440" i="55"/>
  <c r="A1440" i="55"/>
  <c r="S1439" i="55"/>
  <c r="R1439" i="55"/>
  <c r="Q1439" i="55"/>
  <c r="P1439" i="55"/>
  <c r="A1439" i="55"/>
  <c r="S1438" i="55"/>
  <c r="R1438" i="55"/>
  <c r="Q1438" i="55"/>
  <c r="P1438" i="55"/>
  <c r="A1438" i="55"/>
  <c r="S1437" i="55"/>
  <c r="R1437" i="55"/>
  <c r="Q1437" i="55"/>
  <c r="P1437" i="55"/>
  <c r="A1437" i="55"/>
  <c r="S1436" i="55"/>
  <c r="R1436" i="55"/>
  <c r="Q1436" i="55"/>
  <c r="P1436" i="55"/>
  <c r="A1436" i="55"/>
  <c r="S1435" i="55"/>
  <c r="R1435" i="55"/>
  <c r="Q1435" i="55"/>
  <c r="P1435" i="55"/>
  <c r="A1435" i="55"/>
  <c r="S1434" i="55"/>
  <c r="R1434" i="55"/>
  <c r="Q1434" i="55"/>
  <c r="P1434" i="55"/>
  <c r="A1434" i="55"/>
  <c r="S1433" i="55"/>
  <c r="R1433" i="55"/>
  <c r="Q1433" i="55"/>
  <c r="P1433" i="55"/>
  <c r="A1433" i="55"/>
  <c r="S1432" i="55"/>
  <c r="R1432" i="55"/>
  <c r="Q1432" i="55"/>
  <c r="P1432" i="55"/>
  <c r="A1432" i="55"/>
  <c r="S1431" i="55"/>
  <c r="R1431" i="55"/>
  <c r="Q1431" i="55"/>
  <c r="P1431" i="55"/>
  <c r="A1431" i="55"/>
  <c r="S1430" i="55"/>
  <c r="R1430" i="55"/>
  <c r="Q1430" i="55"/>
  <c r="P1430" i="55"/>
  <c r="A1430" i="55"/>
  <c r="S1429" i="55"/>
  <c r="R1429" i="55"/>
  <c r="Q1429" i="55"/>
  <c r="P1429" i="55"/>
  <c r="A1429" i="55"/>
  <c r="S1428" i="55"/>
  <c r="R1428" i="55"/>
  <c r="Q1428" i="55"/>
  <c r="P1428" i="55"/>
  <c r="A1428" i="55"/>
  <c r="S1427" i="55"/>
  <c r="R1427" i="55"/>
  <c r="Q1427" i="55"/>
  <c r="P1427" i="55"/>
  <c r="A1427" i="55"/>
  <c r="S1426" i="55"/>
  <c r="R1426" i="55"/>
  <c r="Q1426" i="55"/>
  <c r="P1426" i="55"/>
  <c r="A1426" i="55"/>
  <c r="S1425" i="55"/>
  <c r="R1425" i="55"/>
  <c r="Q1425" i="55"/>
  <c r="P1425" i="55"/>
  <c r="A1425" i="55"/>
  <c r="S1424" i="55"/>
  <c r="R1424" i="55"/>
  <c r="Q1424" i="55"/>
  <c r="P1424" i="55"/>
  <c r="A1424" i="55"/>
  <c r="S1423" i="55"/>
  <c r="R1423" i="55"/>
  <c r="Q1423" i="55"/>
  <c r="P1423" i="55"/>
  <c r="A1423" i="55"/>
  <c r="S1422" i="55"/>
  <c r="R1422" i="55"/>
  <c r="Q1422" i="55"/>
  <c r="P1422" i="55"/>
  <c r="A1422" i="55"/>
  <c r="S1421" i="55"/>
  <c r="R1421" i="55"/>
  <c r="Q1421" i="55"/>
  <c r="P1421" i="55"/>
  <c r="A1421" i="55"/>
  <c r="S1420" i="55"/>
  <c r="R1420" i="55"/>
  <c r="Q1420" i="55"/>
  <c r="P1420" i="55"/>
  <c r="A1420" i="55"/>
  <c r="S1419" i="55"/>
  <c r="R1419" i="55"/>
  <c r="Q1419" i="55"/>
  <c r="P1419" i="55"/>
  <c r="A1419" i="55"/>
  <c r="S1418" i="55"/>
  <c r="R1418" i="55"/>
  <c r="Q1418" i="55"/>
  <c r="P1418" i="55"/>
  <c r="A1418" i="55"/>
  <c r="S1417" i="55"/>
  <c r="R1417" i="55"/>
  <c r="Q1417" i="55"/>
  <c r="P1417" i="55"/>
  <c r="A1417" i="55"/>
  <c r="S1416" i="55"/>
  <c r="R1416" i="55"/>
  <c r="Q1416" i="55"/>
  <c r="P1416" i="55"/>
  <c r="A1416" i="55"/>
  <c r="S1415" i="55"/>
  <c r="R1415" i="55"/>
  <c r="Q1415" i="55"/>
  <c r="P1415" i="55"/>
  <c r="A1415" i="55"/>
  <c r="S1414" i="55"/>
  <c r="R1414" i="55"/>
  <c r="Q1414" i="55"/>
  <c r="P1414" i="55"/>
  <c r="A1414" i="55"/>
  <c r="S1413" i="55"/>
  <c r="R1413" i="55"/>
  <c r="Q1413" i="55"/>
  <c r="P1413" i="55"/>
  <c r="A1413" i="55"/>
  <c r="S1412" i="55"/>
  <c r="R1412" i="55"/>
  <c r="Q1412" i="55"/>
  <c r="P1412" i="55"/>
  <c r="A1412" i="55"/>
  <c r="S1411" i="55"/>
  <c r="R1411" i="55"/>
  <c r="Q1411" i="55"/>
  <c r="P1411" i="55"/>
  <c r="A1411" i="55"/>
  <c r="S1410" i="55"/>
  <c r="R1410" i="55"/>
  <c r="Q1410" i="55"/>
  <c r="P1410" i="55"/>
  <c r="A1410" i="55"/>
  <c r="S1409" i="55"/>
  <c r="R1409" i="55"/>
  <c r="Q1409" i="55"/>
  <c r="P1409" i="55"/>
  <c r="A1409" i="55"/>
  <c r="S1408" i="55"/>
  <c r="R1408" i="55"/>
  <c r="Q1408" i="55"/>
  <c r="P1408" i="55"/>
  <c r="A1408" i="55"/>
  <c r="S1407" i="55"/>
  <c r="R1407" i="55"/>
  <c r="Q1407" i="55"/>
  <c r="P1407" i="55"/>
  <c r="A1407" i="55"/>
  <c r="S1406" i="55"/>
  <c r="R1406" i="55"/>
  <c r="Q1406" i="55"/>
  <c r="P1406" i="55"/>
  <c r="A1406" i="55"/>
  <c r="S1405" i="55"/>
  <c r="R1405" i="55"/>
  <c r="Q1405" i="55"/>
  <c r="P1405" i="55"/>
  <c r="A1405" i="55"/>
  <c r="S1404" i="55"/>
  <c r="R1404" i="55"/>
  <c r="Q1404" i="55"/>
  <c r="P1404" i="55"/>
  <c r="A1404" i="55"/>
  <c r="S1403" i="55"/>
  <c r="R1403" i="55"/>
  <c r="Q1403" i="55"/>
  <c r="P1403" i="55"/>
  <c r="A1403" i="55"/>
  <c r="S1402" i="55"/>
  <c r="R1402" i="55"/>
  <c r="Q1402" i="55"/>
  <c r="P1402" i="55"/>
  <c r="A1402" i="55"/>
  <c r="S1401" i="55"/>
  <c r="R1401" i="55"/>
  <c r="Q1401" i="55"/>
  <c r="P1401" i="55"/>
  <c r="A1401" i="55"/>
  <c r="S1400" i="55"/>
  <c r="R1400" i="55"/>
  <c r="Q1400" i="55"/>
  <c r="P1400" i="55"/>
  <c r="A1400" i="55"/>
  <c r="S1399" i="55"/>
  <c r="R1399" i="55"/>
  <c r="Q1399" i="55"/>
  <c r="P1399" i="55"/>
  <c r="A1399" i="55"/>
  <c r="S1398" i="55"/>
  <c r="R1398" i="55"/>
  <c r="Q1398" i="55"/>
  <c r="P1398" i="55"/>
  <c r="A1398" i="55"/>
  <c r="S1397" i="55"/>
  <c r="R1397" i="55"/>
  <c r="Q1397" i="55"/>
  <c r="P1397" i="55"/>
  <c r="A1397" i="55"/>
  <c r="S1396" i="55"/>
  <c r="R1396" i="55"/>
  <c r="Q1396" i="55"/>
  <c r="P1396" i="55"/>
  <c r="A1396" i="55"/>
  <c r="S1395" i="55"/>
  <c r="R1395" i="55"/>
  <c r="Q1395" i="55"/>
  <c r="P1395" i="55"/>
  <c r="A1395" i="55"/>
  <c r="S1394" i="55"/>
  <c r="R1394" i="55"/>
  <c r="Q1394" i="55"/>
  <c r="P1394" i="55"/>
  <c r="A1394" i="55"/>
  <c r="S1393" i="55"/>
  <c r="R1393" i="55"/>
  <c r="Q1393" i="55"/>
  <c r="P1393" i="55"/>
  <c r="A1393" i="55"/>
  <c r="S1392" i="55"/>
  <c r="R1392" i="55"/>
  <c r="Q1392" i="55"/>
  <c r="P1392" i="55"/>
  <c r="A1392" i="55"/>
  <c r="S1391" i="55"/>
  <c r="R1391" i="55"/>
  <c r="Q1391" i="55"/>
  <c r="P1391" i="55"/>
  <c r="A1391" i="55"/>
  <c r="S1390" i="55"/>
  <c r="R1390" i="55"/>
  <c r="Q1390" i="55"/>
  <c r="P1390" i="55"/>
  <c r="A1390" i="55"/>
  <c r="S1389" i="55"/>
  <c r="R1389" i="55"/>
  <c r="Q1389" i="55"/>
  <c r="P1389" i="55"/>
  <c r="A1389" i="55"/>
  <c r="S1388" i="55"/>
  <c r="R1388" i="55"/>
  <c r="Q1388" i="55"/>
  <c r="P1388" i="55"/>
  <c r="A1388" i="55"/>
  <c r="S1387" i="55"/>
  <c r="R1387" i="55"/>
  <c r="Q1387" i="55"/>
  <c r="P1387" i="55"/>
  <c r="A1387" i="55"/>
  <c r="S1386" i="55"/>
  <c r="R1386" i="55"/>
  <c r="Q1386" i="55"/>
  <c r="P1386" i="55"/>
  <c r="A1386" i="55"/>
  <c r="S1385" i="55"/>
  <c r="R1385" i="55"/>
  <c r="Q1385" i="55"/>
  <c r="P1385" i="55"/>
  <c r="A1385" i="55"/>
  <c r="S1384" i="55"/>
  <c r="R1384" i="55"/>
  <c r="Q1384" i="55"/>
  <c r="P1384" i="55"/>
  <c r="A1384" i="55"/>
  <c r="S1383" i="55"/>
  <c r="R1383" i="55"/>
  <c r="Q1383" i="55"/>
  <c r="P1383" i="55"/>
  <c r="A1383" i="55"/>
  <c r="S1382" i="55"/>
  <c r="R1382" i="55"/>
  <c r="Q1382" i="55"/>
  <c r="P1382" i="55"/>
  <c r="A1382" i="55"/>
  <c r="S1381" i="55"/>
  <c r="R1381" i="55"/>
  <c r="Q1381" i="55"/>
  <c r="P1381" i="55"/>
  <c r="A1381" i="55"/>
  <c r="S1380" i="55"/>
  <c r="R1380" i="55"/>
  <c r="Q1380" i="55"/>
  <c r="P1380" i="55"/>
  <c r="A1380" i="55"/>
  <c r="S1379" i="55"/>
  <c r="R1379" i="55"/>
  <c r="Q1379" i="55"/>
  <c r="P1379" i="55"/>
  <c r="A1379" i="55"/>
  <c r="S1378" i="55"/>
  <c r="R1378" i="55"/>
  <c r="Q1378" i="55"/>
  <c r="P1378" i="55"/>
  <c r="A1378" i="55"/>
  <c r="S1377" i="55"/>
  <c r="R1377" i="55"/>
  <c r="Q1377" i="55"/>
  <c r="P1377" i="55"/>
  <c r="A1377" i="55"/>
  <c r="S1376" i="55"/>
  <c r="R1376" i="55"/>
  <c r="Q1376" i="55"/>
  <c r="P1376" i="55"/>
  <c r="A1376" i="55"/>
  <c r="S1375" i="55"/>
  <c r="R1375" i="55"/>
  <c r="Q1375" i="55"/>
  <c r="P1375" i="55"/>
  <c r="A1375" i="55"/>
  <c r="S1374" i="55"/>
  <c r="R1374" i="55"/>
  <c r="Q1374" i="55"/>
  <c r="P1374" i="55"/>
  <c r="A1374" i="55"/>
  <c r="S1373" i="55"/>
  <c r="R1373" i="55"/>
  <c r="Q1373" i="55"/>
  <c r="P1373" i="55"/>
  <c r="A1373" i="55"/>
  <c r="S1372" i="55"/>
  <c r="R1372" i="55"/>
  <c r="Q1372" i="55"/>
  <c r="P1372" i="55"/>
  <c r="A1372" i="55"/>
  <c r="S1371" i="55"/>
  <c r="R1371" i="55"/>
  <c r="Q1371" i="55"/>
  <c r="P1371" i="55"/>
  <c r="A1371" i="55"/>
  <c r="S1370" i="55"/>
  <c r="R1370" i="55"/>
  <c r="Q1370" i="55"/>
  <c r="P1370" i="55"/>
  <c r="A1370" i="55"/>
  <c r="S1369" i="55"/>
  <c r="R1369" i="55"/>
  <c r="Q1369" i="55"/>
  <c r="P1369" i="55"/>
  <c r="A1369" i="55"/>
  <c r="S1368" i="55"/>
  <c r="R1368" i="55"/>
  <c r="Q1368" i="55"/>
  <c r="P1368" i="55"/>
  <c r="A1368" i="55"/>
  <c r="S1367" i="55"/>
  <c r="R1367" i="55"/>
  <c r="Q1367" i="55"/>
  <c r="P1367" i="55"/>
  <c r="A1367" i="55"/>
  <c r="S1366" i="55"/>
  <c r="R1366" i="55"/>
  <c r="Q1366" i="55"/>
  <c r="P1366" i="55"/>
  <c r="A1366" i="55"/>
  <c r="S1365" i="55"/>
  <c r="R1365" i="55"/>
  <c r="Q1365" i="55"/>
  <c r="P1365" i="55"/>
  <c r="A1365" i="55"/>
  <c r="S1364" i="55"/>
  <c r="R1364" i="55"/>
  <c r="Q1364" i="55"/>
  <c r="P1364" i="55"/>
  <c r="A1364" i="55"/>
  <c r="S1363" i="55"/>
  <c r="R1363" i="55"/>
  <c r="Q1363" i="55"/>
  <c r="P1363" i="55"/>
  <c r="A1363" i="55"/>
  <c r="S1362" i="55"/>
  <c r="R1362" i="55"/>
  <c r="Q1362" i="55"/>
  <c r="P1362" i="55"/>
  <c r="A1362" i="55"/>
  <c r="S1361" i="55"/>
  <c r="R1361" i="55"/>
  <c r="Q1361" i="55"/>
  <c r="P1361" i="55"/>
  <c r="A1361" i="55"/>
  <c r="S1360" i="55"/>
  <c r="R1360" i="55"/>
  <c r="Q1360" i="55"/>
  <c r="P1360" i="55"/>
  <c r="A1360" i="55"/>
  <c r="S1359" i="55"/>
  <c r="R1359" i="55"/>
  <c r="Q1359" i="55"/>
  <c r="P1359" i="55"/>
  <c r="A1359" i="55"/>
  <c r="S1358" i="55"/>
  <c r="R1358" i="55"/>
  <c r="Q1358" i="55"/>
  <c r="P1358" i="55"/>
  <c r="A1358" i="55"/>
  <c r="S1357" i="55"/>
  <c r="R1357" i="55"/>
  <c r="Q1357" i="55"/>
  <c r="P1357" i="55"/>
  <c r="A1357" i="55"/>
  <c r="S1356" i="55"/>
  <c r="R1356" i="55"/>
  <c r="Q1356" i="55"/>
  <c r="P1356" i="55"/>
  <c r="A1356" i="55"/>
  <c r="S1355" i="55"/>
  <c r="R1355" i="55"/>
  <c r="Q1355" i="55"/>
  <c r="P1355" i="55"/>
  <c r="A1355" i="55"/>
  <c r="S1354" i="55"/>
  <c r="R1354" i="55"/>
  <c r="Q1354" i="55"/>
  <c r="P1354" i="55"/>
  <c r="A1354" i="55"/>
  <c r="S1353" i="55"/>
  <c r="R1353" i="55"/>
  <c r="Q1353" i="55"/>
  <c r="P1353" i="55"/>
  <c r="A1353" i="55"/>
  <c r="S1352" i="55"/>
  <c r="R1352" i="55"/>
  <c r="Q1352" i="55"/>
  <c r="P1352" i="55"/>
  <c r="A1352" i="55"/>
  <c r="S1351" i="55"/>
  <c r="R1351" i="55"/>
  <c r="Q1351" i="55"/>
  <c r="P1351" i="55"/>
  <c r="A1351" i="55"/>
  <c r="S1350" i="55"/>
  <c r="R1350" i="55"/>
  <c r="Q1350" i="55"/>
  <c r="P1350" i="55"/>
  <c r="A1350" i="55"/>
  <c r="S1349" i="55"/>
  <c r="R1349" i="55"/>
  <c r="Q1349" i="55"/>
  <c r="P1349" i="55"/>
  <c r="A1349" i="55"/>
  <c r="S1348" i="55"/>
  <c r="R1348" i="55"/>
  <c r="Q1348" i="55"/>
  <c r="P1348" i="55"/>
  <c r="A1348" i="55"/>
  <c r="S1347" i="55"/>
  <c r="R1347" i="55"/>
  <c r="Q1347" i="55"/>
  <c r="P1347" i="55"/>
  <c r="A1347" i="55"/>
  <c r="S1346" i="55"/>
  <c r="R1346" i="55"/>
  <c r="Q1346" i="55"/>
  <c r="P1346" i="55"/>
  <c r="A1346" i="55"/>
  <c r="S1345" i="55"/>
  <c r="R1345" i="55"/>
  <c r="Q1345" i="55"/>
  <c r="P1345" i="55"/>
  <c r="A1345" i="55"/>
  <c r="S1344" i="55"/>
  <c r="R1344" i="55"/>
  <c r="Q1344" i="55"/>
  <c r="P1344" i="55"/>
  <c r="A1344" i="55"/>
  <c r="S1343" i="55"/>
  <c r="R1343" i="55"/>
  <c r="Q1343" i="55"/>
  <c r="P1343" i="55"/>
  <c r="A1343" i="55"/>
  <c r="S1342" i="55"/>
  <c r="R1342" i="55"/>
  <c r="Q1342" i="55"/>
  <c r="P1342" i="55"/>
  <c r="A1342" i="55"/>
  <c r="S1341" i="55"/>
  <c r="R1341" i="55"/>
  <c r="Q1341" i="55"/>
  <c r="P1341" i="55"/>
  <c r="A1341" i="55"/>
  <c r="S1340" i="55"/>
  <c r="R1340" i="55"/>
  <c r="Q1340" i="55"/>
  <c r="P1340" i="55"/>
  <c r="A1340" i="55"/>
  <c r="S1339" i="55"/>
  <c r="R1339" i="55"/>
  <c r="Q1339" i="55"/>
  <c r="P1339" i="55"/>
  <c r="A1339" i="55"/>
  <c r="S1338" i="55"/>
  <c r="R1338" i="55"/>
  <c r="Q1338" i="55"/>
  <c r="P1338" i="55"/>
  <c r="A1338" i="55"/>
  <c r="S1337" i="55"/>
  <c r="R1337" i="55"/>
  <c r="Q1337" i="55"/>
  <c r="P1337" i="55"/>
  <c r="A1337" i="55"/>
  <c r="S1336" i="55"/>
  <c r="R1336" i="55"/>
  <c r="Q1336" i="55"/>
  <c r="P1336" i="55"/>
  <c r="A1336" i="55"/>
  <c r="S1335" i="55"/>
  <c r="R1335" i="55"/>
  <c r="Q1335" i="55"/>
  <c r="P1335" i="55"/>
  <c r="A1335" i="55"/>
  <c r="S1334" i="55"/>
  <c r="R1334" i="55"/>
  <c r="Q1334" i="55"/>
  <c r="P1334" i="55"/>
  <c r="A1334" i="55"/>
  <c r="S1333" i="55"/>
  <c r="R1333" i="55"/>
  <c r="Q1333" i="55"/>
  <c r="P1333" i="55"/>
  <c r="A1333" i="55"/>
  <c r="S1332" i="55"/>
  <c r="R1332" i="55"/>
  <c r="Q1332" i="55"/>
  <c r="P1332" i="55"/>
  <c r="A1332" i="55"/>
  <c r="S1331" i="55"/>
  <c r="R1331" i="55"/>
  <c r="Q1331" i="55"/>
  <c r="P1331" i="55"/>
  <c r="A1331" i="55"/>
  <c r="S1330" i="55"/>
  <c r="R1330" i="55"/>
  <c r="Q1330" i="55"/>
  <c r="P1330" i="55"/>
  <c r="A1330" i="55"/>
  <c r="S1329" i="55"/>
  <c r="R1329" i="55"/>
  <c r="Q1329" i="55"/>
  <c r="P1329" i="55"/>
  <c r="A1329" i="55"/>
  <c r="S1328" i="55"/>
  <c r="R1328" i="55"/>
  <c r="Q1328" i="55"/>
  <c r="P1328" i="55"/>
  <c r="A1328" i="55"/>
  <c r="S1327" i="55"/>
  <c r="R1327" i="55"/>
  <c r="Q1327" i="55"/>
  <c r="P1327" i="55"/>
  <c r="A1327" i="55"/>
  <c r="S1326" i="55"/>
  <c r="R1326" i="55"/>
  <c r="Q1326" i="55"/>
  <c r="P1326" i="55"/>
  <c r="A1326" i="55"/>
  <c r="S1325" i="55"/>
  <c r="R1325" i="55"/>
  <c r="Q1325" i="55"/>
  <c r="P1325" i="55"/>
  <c r="A1325" i="55"/>
  <c r="S1324" i="55"/>
  <c r="R1324" i="55"/>
  <c r="Q1324" i="55"/>
  <c r="P1324" i="55"/>
  <c r="A1324" i="55"/>
  <c r="S1323" i="55"/>
  <c r="R1323" i="55"/>
  <c r="Q1323" i="55"/>
  <c r="P1323" i="55"/>
  <c r="A1323" i="55"/>
  <c r="S1322" i="55"/>
  <c r="R1322" i="55"/>
  <c r="Q1322" i="55"/>
  <c r="P1322" i="55"/>
  <c r="A1322" i="55"/>
  <c r="S1321" i="55"/>
  <c r="R1321" i="55"/>
  <c r="Q1321" i="55"/>
  <c r="P1321" i="55"/>
  <c r="A1321" i="55"/>
  <c r="S1320" i="55"/>
  <c r="R1320" i="55"/>
  <c r="Q1320" i="55"/>
  <c r="P1320" i="55"/>
  <c r="A1320" i="55"/>
  <c r="S1319" i="55"/>
  <c r="R1319" i="55"/>
  <c r="Q1319" i="55"/>
  <c r="P1319" i="55"/>
  <c r="A1319" i="55"/>
  <c r="S1318" i="55"/>
  <c r="R1318" i="55"/>
  <c r="Q1318" i="55"/>
  <c r="P1318" i="55"/>
  <c r="A1318" i="55"/>
  <c r="S1317" i="55"/>
  <c r="R1317" i="55"/>
  <c r="Q1317" i="55"/>
  <c r="P1317" i="55"/>
  <c r="A1317" i="55"/>
  <c r="S1316" i="55"/>
  <c r="R1316" i="55"/>
  <c r="Q1316" i="55"/>
  <c r="P1316" i="55"/>
  <c r="A1316" i="55"/>
  <c r="S1315" i="55"/>
  <c r="R1315" i="55"/>
  <c r="Q1315" i="55"/>
  <c r="P1315" i="55"/>
  <c r="A1315" i="55"/>
  <c r="S1314" i="55"/>
  <c r="R1314" i="55"/>
  <c r="Q1314" i="55"/>
  <c r="P1314" i="55"/>
  <c r="A1314" i="55"/>
  <c r="S1313" i="55"/>
  <c r="R1313" i="55"/>
  <c r="Q1313" i="55"/>
  <c r="P1313" i="55"/>
  <c r="A1313" i="55"/>
  <c r="S1312" i="55"/>
  <c r="R1312" i="55"/>
  <c r="Q1312" i="55"/>
  <c r="P1312" i="55"/>
  <c r="A1312" i="55"/>
  <c r="S1311" i="55"/>
  <c r="R1311" i="55"/>
  <c r="Q1311" i="55"/>
  <c r="P1311" i="55"/>
  <c r="A1311" i="55"/>
  <c r="S1310" i="55"/>
  <c r="R1310" i="55"/>
  <c r="Q1310" i="55"/>
  <c r="P1310" i="55"/>
  <c r="A1310" i="55"/>
  <c r="S1309" i="55"/>
  <c r="R1309" i="55"/>
  <c r="Q1309" i="55"/>
  <c r="P1309" i="55"/>
  <c r="A1309" i="55"/>
  <c r="S1308" i="55"/>
  <c r="R1308" i="55"/>
  <c r="Q1308" i="55"/>
  <c r="P1308" i="55"/>
  <c r="A1308" i="55"/>
  <c r="S1307" i="55"/>
  <c r="R1307" i="55"/>
  <c r="Q1307" i="55"/>
  <c r="P1307" i="55"/>
  <c r="A1307" i="55"/>
  <c r="S1306" i="55"/>
  <c r="R1306" i="55"/>
  <c r="Q1306" i="55"/>
  <c r="P1306" i="55"/>
  <c r="A1306" i="55"/>
  <c r="S1305" i="55"/>
  <c r="R1305" i="55"/>
  <c r="Q1305" i="55"/>
  <c r="P1305" i="55"/>
  <c r="A1305" i="55"/>
  <c r="S1304" i="55"/>
  <c r="R1304" i="55"/>
  <c r="Q1304" i="55"/>
  <c r="P1304" i="55"/>
  <c r="A1304" i="55"/>
  <c r="S1303" i="55"/>
  <c r="R1303" i="55"/>
  <c r="Q1303" i="55"/>
  <c r="P1303" i="55"/>
  <c r="A1303" i="55"/>
  <c r="S1302" i="55"/>
  <c r="R1302" i="55"/>
  <c r="Q1302" i="55"/>
  <c r="P1302" i="55"/>
  <c r="A1302" i="55"/>
  <c r="S1301" i="55"/>
  <c r="R1301" i="55"/>
  <c r="Q1301" i="55"/>
  <c r="P1301" i="55"/>
  <c r="A1301" i="55"/>
  <c r="S1300" i="55"/>
  <c r="R1300" i="55"/>
  <c r="Q1300" i="55"/>
  <c r="P1300" i="55"/>
  <c r="A1300" i="55"/>
  <c r="S1299" i="55"/>
  <c r="R1299" i="55"/>
  <c r="Q1299" i="55"/>
  <c r="P1299" i="55"/>
  <c r="A1299" i="55"/>
  <c r="S1298" i="55"/>
  <c r="R1298" i="55"/>
  <c r="Q1298" i="55"/>
  <c r="P1298" i="55"/>
  <c r="A1298" i="55"/>
  <c r="S1297" i="55"/>
  <c r="R1297" i="55"/>
  <c r="Q1297" i="55"/>
  <c r="P1297" i="55"/>
  <c r="A1297" i="55"/>
  <c r="S1296" i="55"/>
  <c r="R1296" i="55"/>
  <c r="Q1296" i="55"/>
  <c r="P1296" i="55"/>
  <c r="A1296" i="55"/>
  <c r="S1295" i="55"/>
  <c r="R1295" i="55"/>
  <c r="Q1295" i="55"/>
  <c r="P1295" i="55"/>
  <c r="A1295" i="55"/>
  <c r="S1294" i="55"/>
  <c r="R1294" i="55"/>
  <c r="Q1294" i="55"/>
  <c r="P1294" i="55"/>
  <c r="A1294" i="55"/>
  <c r="S1293" i="55"/>
  <c r="R1293" i="55"/>
  <c r="Q1293" i="55"/>
  <c r="P1293" i="55"/>
  <c r="A1293" i="55"/>
  <c r="S1292" i="55"/>
  <c r="R1292" i="55"/>
  <c r="Q1292" i="55"/>
  <c r="P1292" i="55"/>
  <c r="A1292" i="55"/>
  <c r="S1291" i="55"/>
  <c r="R1291" i="55"/>
  <c r="Q1291" i="55"/>
  <c r="P1291" i="55"/>
  <c r="A1291" i="55"/>
  <c r="S1290" i="55"/>
  <c r="R1290" i="55"/>
  <c r="Q1290" i="55"/>
  <c r="P1290" i="55"/>
  <c r="A1290" i="55"/>
  <c r="S1289" i="55"/>
  <c r="R1289" i="55"/>
  <c r="Q1289" i="55"/>
  <c r="P1289" i="55"/>
  <c r="A1289" i="55"/>
  <c r="S1288" i="55"/>
  <c r="R1288" i="55"/>
  <c r="Q1288" i="55"/>
  <c r="P1288" i="55"/>
  <c r="A1288" i="55"/>
  <c r="S1287" i="55"/>
  <c r="R1287" i="55"/>
  <c r="Q1287" i="55"/>
  <c r="P1287" i="55"/>
  <c r="A1287" i="55"/>
  <c r="S1286" i="55"/>
  <c r="R1286" i="55"/>
  <c r="Q1286" i="55"/>
  <c r="P1286" i="55"/>
  <c r="A1286" i="55"/>
  <c r="S1285" i="55"/>
  <c r="R1285" i="55"/>
  <c r="Q1285" i="55"/>
  <c r="P1285" i="55"/>
  <c r="A1285" i="55"/>
  <c r="S1284" i="55"/>
  <c r="R1284" i="55"/>
  <c r="Q1284" i="55"/>
  <c r="P1284" i="55"/>
  <c r="A1284" i="55"/>
  <c r="S1283" i="55"/>
  <c r="R1283" i="55"/>
  <c r="Q1283" i="55"/>
  <c r="P1283" i="55"/>
  <c r="A1283" i="55"/>
  <c r="S1282" i="55"/>
  <c r="R1282" i="55"/>
  <c r="Q1282" i="55"/>
  <c r="P1282" i="55"/>
  <c r="A1282" i="55"/>
  <c r="S1281" i="55"/>
  <c r="R1281" i="55"/>
  <c r="Q1281" i="55"/>
  <c r="P1281" i="55"/>
  <c r="A1281" i="55"/>
  <c r="S1280" i="55"/>
  <c r="R1280" i="55"/>
  <c r="Q1280" i="55"/>
  <c r="P1280" i="55"/>
  <c r="A1280" i="55"/>
  <c r="S1279" i="55"/>
  <c r="R1279" i="55"/>
  <c r="Q1279" i="55"/>
  <c r="P1279" i="55"/>
  <c r="A1279" i="55"/>
  <c r="S1278" i="55"/>
  <c r="R1278" i="55"/>
  <c r="Q1278" i="55"/>
  <c r="P1278" i="55"/>
  <c r="A1278" i="55"/>
  <c r="S1277" i="55"/>
  <c r="R1277" i="55"/>
  <c r="Q1277" i="55"/>
  <c r="P1277" i="55"/>
  <c r="A1277" i="55"/>
  <c r="S1276" i="55"/>
  <c r="R1276" i="55"/>
  <c r="Q1276" i="55"/>
  <c r="P1276" i="55"/>
  <c r="A1276" i="55"/>
  <c r="S1275" i="55"/>
  <c r="R1275" i="55"/>
  <c r="Q1275" i="55"/>
  <c r="P1275" i="55"/>
  <c r="A1275" i="55"/>
  <c r="S1274" i="55"/>
  <c r="R1274" i="55"/>
  <c r="Q1274" i="55"/>
  <c r="P1274" i="55"/>
  <c r="A1274" i="55"/>
  <c r="S1273" i="55"/>
  <c r="R1273" i="55"/>
  <c r="Q1273" i="55"/>
  <c r="P1273" i="55"/>
  <c r="A1273" i="55"/>
  <c r="S1272" i="55"/>
  <c r="R1272" i="55"/>
  <c r="Q1272" i="55"/>
  <c r="P1272" i="55"/>
  <c r="A1272" i="55"/>
  <c r="S1271" i="55"/>
  <c r="R1271" i="55"/>
  <c r="Q1271" i="55"/>
  <c r="P1271" i="55"/>
  <c r="A1271" i="55"/>
  <c r="S1270" i="55"/>
  <c r="R1270" i="55"/>
  <c r="Q1270" i="55"/>
  <c r="P1270" i="55"/>
  <c r="A1270" i="55"/>
  <c r="S1269" i="55"/>
  <c r="R1269" i="55"/>
  <c r="Q1269" i="55"/>
  <c r="P1269" i="55"/>
  <c r="A1269" i="55"/>
  <c r="S1268" i="55"/>
  <c r="R1268" i="55"/>
  <c r="Q1268" i="55"/>
  <c r="P1268" i="55"/>
  <c r="A1268" i="55"/>
  <c r="S1267" i="55"/>
  <c r="R1267" i="55"/>
  <c r="Q1267" i="55"/>
  <c r="P1267" i="55"/>
  <c r="A1267" i="55"/>
  <c r="S1266" i="55"/>
  <c r="R1266" i="55"/>
  <c r="Q1266" i="55"/>
  <c r="P1266" i="55"/>
  <c r="A1266" i="55"/>
  <c r="S1265" i="55"/>
  <c r="R1265" i="55"/>
  <c r="Q1265" i="55"/>
  <c r="P1265" i="55"/>
  <c r="A1265" i="55"/>
  <c r="S1264" i="55"/>
  <c r="R1264" i="55"/>
  <c r="Q1264" i="55"/>
  <c r="P1264" i="55"/>
  <c r="A1264" i="55"/>
  <c r="S1263" i="55"/>
  <c r="R1263" i="55"/>
  <c r="Q1263" i="55"/>
  <c r="P1263" i="55"/>
  <c r="A1263" i="55"/>
  <c r="S1262" i="55"/>
  <c r="R1262" i="55"/>
  <c r="Q1262" i="55"/>
  <c r="P1262" i="55"/>
  <c r="A1262" i="55"/>
  <c r="S1261" i="55"/>
  <c r="R1261" i="55"/>
  <c r="Q1261" i="55"/>
  <c r="P1261" i="55"/>
  <c r="A1261" i="55"/>
  <c r="S1260" i="55"/>
  <c r="R1260" i="55"/>
  <c r="Q1260" i="55"/>
  <c r="P1260" i="55"/>
  <c r="A1260" i="55"/>
  <c r="S1259" i="55"/>
  <c r="R1259" i="55"/>
  <c r="Q1259" i="55"/>
  <c r="P1259" i="55"/>
  <c r="A1259" i="55"/>
  <c r="S1258" i="55"/>
  <c r="R1258" i="55"/>
  <c r="Q1258" i="55"/>
  <c r="P1258" i="55"/>
  <c r="A1258" i="55"/>
  <c r="S1257" i="55"/>
  <c r="R1257" i="55"/>
  <c r="Q1257" i="55"/>
  <c r="P1257" i="55"/>
  <c r="A1257" i="55"/>
  <c r="S1256" i="55"/>
  <c r="R1256" i="55"/>
  <c r="Q1256" i="55"/>
  <c r="P1256" i="55"/>
  <c r="A1256" i="55"/>
  <c r="S1255" i="55"/>
  <c r="R1255" i="55"/>
  <c r="Q1255" i="55"/>
  <c r="P1255" i="55"/>
  <c r="A1255" i="55"/>
  <c r="S1254" i="55"/>
  <c r="R1254" i="55"/>
  <c r="Q1254" i="55"/>
  <c r="P1254" i="55"/>
  <c r="A1254" i="55"/>
  <c r="S1253" i="55"/>
  <c r="R1253" i="55"/>
  <c r="Q1253" i="55"/>
  <c r="P1253" i="55"/>
  <c r="A1253" i="55"/>
  <c r="S1252" i="55"/>
  <c r="R1252" i="55"/>
  <c r="Q1252" i="55"/>
  <c r="P1252" i="55"/>
  <c r="A1252" i="55"/>
  <c r="S1251" i="55"/>
  <c r="R1251" i="55"/>
  <c r="Q1251" i="55"/>
  <c r="P1251" i="55"/>
  <c r="A1251" i="55"/>
  <c r="S1250" i="55"/>
  <c r="R1250" i="55"/>
  <c r="Q1250" i="55"/>
  <c r="P1250" i="55"/>
  <c r="A1250" i="55"/>
  <c r="S1249" i="55"/>
  <c r="R1249" i="55"/>
  <c r="Q1249" i="55"/>
  <c r="P1249" i="55"/>
  <c r="A1249" i="55"/>
  <c r="S1248" i="55"/>
  <c r="R1248" i="55"/>
  <c r="Q1248" i="55"/>
  <c r="P1248" i="55"/>
  <c r="A1248" i="55"/>
  <c r="S1247" i="55"/>
  <c r="R1247" i="55"/>
  <c r="Q1247" i="55"/>
  <c r="P1247" i="55"/>
  <c r="A1247" i="55"/>
  <c r="S1246" i="55"/>
  <c r="R1246" i="55"/>
  <c r="Q1246" i="55"/>
  <c r="P1246" i="55"/>
  <c r="A1246" i="55"/>
  <c r="S1245" i="55"/>
  <c r="R1245" i="55"/>
  <c r="Q1245" i="55"/>
  <c r="P1245" i="55"/>
  <c r="A1245" i="55"/>
  <c r="S1244" i="55"/>
  <c r="R1244" i="55"/>
  <c r="Q1244" i="55"/>
  <c r="P1244" i="55"/>
  <c r="A1244" i="55"/>
  <c r="S1243" i="55"/>
  <c r="R1243" i="55"/>
  <c r="Q1243" i="55"/>
  <c r="P1243" i="55"/>
  <c r="A1243" i="55"/>
  <c r="S1242" i="55"/>
  <c r="R1242" i="55"/>
  <c r="Q1242" i="55"/>
  <c r="P1242" i="55"/>
  <c r="A1242" i="55"/>
  <c r="S1241" i="55"/>
  <c r="R1241" i="55"/>
  <c r="Q1241" i="55"/>
  <c r="P1241" i="55"/>
  <c r="A1241" i="55"/>
  <c r="S1240" i="55"/>
  <c r="R1240" i="55"/>
  <c r="Q1240" i="55"/>
  <c r="P1240" i="55"/>
  <c r="A1240" i="55"/>
  <c r="S1239" i="55"/>
  <c r="R1239" i="55"/>
  <c r="Q1239" i="55"/>
  <c r="P1239" i="55"/>
  <c r="A1239" i="55"/>
  <c r="S1238" i="55"/>
  <c r="R1238" i="55"/>
  <c r="Q1238" i="55"/>
  <c r="P1238" i="55"/>
  <c r="A1238" i="55"/>
  <c r="S1237" i="55"/>
  <c r="R1237" i="55"/>
  <c r="Q1237" i="55"/>
  <c r="P1237" i="55"/>
  <c r="A1237" i="55"/>
  <c r="S1236" i="55"/>
  <c r="R1236" i="55"/>
  <c r="Q1236" i="55"/>
  <c r="P1236" i="55"/>
  <c r="A1236" i="55"/>
  <c r="S1235" i="55"/>
  <c r="R1235" i="55"/>
  <c r="Q1235" i="55"/>
  <c r="P1235" i="55"/>
  <c r="A1235" i="55"/>
  <c r="S1234" i="55"/>
  <c r="R1234" i="55"/>
  <c r="Q1234" i="55"/>
  <c r="P1234" i="55"/>
  <c r="A1234" i="55"/>
  <c r="S1233" i="55"/>
  <c r="R1233" i="55"/>
  <c r="Q1233" i="55"/>
  <c r="P1233" i="55"/>
  <c r="A1233" i="55"/>
  <c r="S1232" i="55"/>
  <c r="R1232" i="55"/>
  <c r="Q1232" i="55"/>
  <c r="P1232" i="55"/>
  <c r="A1232" i="55"/>
  <c r="S1231" i="55"/>
  <c r="R1231" i="55"/>
  <c r="Q1231" i="55"/>
  <c r="P1231" i="55"/>
  <c r="A1231" i="55"/>
  <c r="S1230" i="55"/>
  <c r="R1230" i="55"/>
  <c r="Q1230" i="55"/>
  <c r="P1230" i="55"/>
  <c r="A1230" i="55"/>
  <c r="S1229" i="55"/>
  <c r="R1229" i="55"/>
  <c r="Q1229" i="55"/>
  <c r="P1229" i="55"/>
  <c r="A1229" i="55"/>
  <c r="S1228" i="55"/>
  <c r="R1228" i="55"/>
  <c r="Q1228" i="55"/>
  <c r="P1228" i="55"/>
  <c r="A1228" i="55"/>
  <c r="S1227" i="55"/>
  <c r="R1227" i="55"/>
  <c r="Q1227" i="55"/>
  <c r="P1227" i="55"/>
  <c r="A1227" i="55"/>
  <c r="S1226" i="55"/>
  <c r="R1226" i="55"/>
  <c r="Q1226" i="55"/>
  <c r="P1226" i="55"/>
  <c r="A1226" i="55"/>
  <c r="S1225" i="55"/>
  <c r="R1225" i="55"/>
  <c r="Q1225" i="55"/>
  <c r="P1225" i="55"/>
  <c r="A1225" i="55"/>
  <c r="S1224" i="55"/>
  <c r="R1224" i="55"/>
  <c r="Q1224" i="55"/>
  <c r="P1224" i="55"/>
  <c r="A1224" i="55"/>
  <c r="S1223" i="55"/>
  <c r="R1223" i="55"/>
  <c r="Q1223" i="55"/>
  <c r="P1223" i="55"/>
  <c r="A1223" i="55"/>
  <c r="S1222" i="55"/>
  <c r="R1222" i="55"/>
  <c r="Q1222" i="55"/>
  <c r="P1222" i="55"/>
  <c r="A1222" i="55"/>
  <c r="S1221" i="55"/>
  <c r="R1221" i="55"/>
  <c r="Q1221" i="55"/>
  <c r="P1221" i="55"/>
  <c r="A1221" i="55"/>
  <c r="S1220" i="55"/>
  <c r="R1220" i="55"/>
  <c r="Q1220" i="55"/>
  <c r="P1220" i="55"/>
  <c r="A1220" i="55"/>
  <c r="S1219" i="55"/>
  <c r="R1219" i="55"/>
  <c r="Q1219" i="55"/>
  <c r="P1219" i="55"/>
  <c r="A1219" i="55"/>
  <c r="S1218" i="55"/>
  <c r="R1218" i="55"/>
  <c r="Q1218" i="55"/>
  <c r="P1218" i="55"/>
  <c r="A1218" i="55"/>
  <c r="S1217" i="55"/>
  <c r="R1217" i="55"/>
  <c r="Q1217" i="55"/>
  <c r="P1217" i="55"/>
  <c r="A1217" i="55"/>
  <c r="S1216" i="55"/>
  <c r="R1216" i="55"/>
  <c r="Q1216" i="55"/>
  <c r="P1216" i="55"/>
  <c r="A1216" i="55"/>
  <c r="S1215" i="55"/>
  <c r="R1215" i="55"/>
  <c r="Q1215" i="55"/>
  <c r="P1215" i="55"/>
  <c r="A1215" i="55"/>
  <c r="S1214" i="55"/>
  <c r="R1214" i="55"/>
  <c r="Q1214" i="55"/>
  <c r="P1214" i="55"/>
  <c r="A1214" i="55"/>
  <c r="S1213" i="55"/>
  <c r="R1213" i="55"/>
  <c r="Q1213" i="55"/>
  <c r="P1213" i="55"/>
  <c r="A1213" i="55"/>
  <c r="S1212" i="55"/>
  <c r="R1212" i="55"/>
  <c r="Q1212" i="55"/>
  <c r="P1212" i="55"/>
  <c r="A1212" i="55"/>
  <c r="S1211" i="55"/>
  <c r="R1211" i="55"/>
  <c r="Q1211" i="55"/>
  <c r="P1211" i="55"/>
  <c r="A1211" i="55"/>
  <c r="S1210" i="55"/>
  <c r="R1210" i="55"/>
  <c r="Q1210" i="55"/>
  <c r="P1210" i="55"/>
  <c r="A1210" i="55"/>
  <c r="S1209" i="55"/>
  <c r="R1209" i="55"/>
  <c r="Q1209" i="55"/>
  <c r="P1209" i="55"/>
  <c r="A1209" i="55"/>
  <c r="S1208" i="55"/>
  <c r="R1208" i="55"/>
  <c r="Q1208" i="55"/>
  <c r="P1208" i="55"/>
  <c r="A1208" i="55"/>
  <c r="S1207" i="55"/>
  <c r="R1207" i="55"/>
  <c r="Q1207" i="55"/>
  <c r="P1207" i="55"/>
  <c r="A1207" i="55"/>
  <c r="S1206" i="55"/>
  <c r="R1206" i="55"/>
  <c r="Q1206" i="55"/>
  <c r="P1206" i="55"/>
  <c r="A1206" i="55"/>
  <c r="S1205" i="55"/>
  <c r="R1205" i="55"/>
  <c r="Q1205" i="55"/>
  <c r="P1205" i="55"/>
  <c r="A1205" i="55"/>
  <c r="S1204" i="55"/>
  <c r="R1204" i="55"/>
  <c r="Q1204" i="55"/>
  <c r="P1204" i="55"/>
  <c r="A1204" i="55"/>
  <c r="S1203" i="55"/>
  <c r="R1203" i="55"/>
  <c r="Q1203" i="55"/>
  <c r="P1203" i="55"/>
  <c r="A1203" i="55"/>
  <c r="S1202" i="55"/>
  <c r="R1202" i="55"/>
  <c r="Q1202" i="55"/>
  <c r="P1202" i="55"/>
  <c r="A1202" i="55"/>
  <c r="S1201" i="55"/>
  <c r="R1201" i="55"/>
  <c r="Q1201" i="55"/>
  <c r="P1201" i="55"/>
  <c r="A1201" i="55"/>
  <c r="S1200" i="55"/>
  <c r="R1200" i="55"/>
  <c r="Q1200" i="55"/>
  <c r="P1200" i="55"/>
  <c r="A1200" i="55"/>
  <c r="S1199" i="55"/>
  <c r="R1199" i="55"/>
  <c r="Q1199" i="55"/>
  <c r="P1199" i="55"/>
  <c r="A1199" i="55"/>
  <c r="S1198" i="55"/>
  <c r="R1198" i="55"/>
  <c r="Q1198" i="55"/>
  <c r="P1198" i="55"/>
  <c r="A1198" i="55"/>
  <c r="S1197" i="55"/>
  <c r="R1197" i="55"/>
  <c r="Q1197" i="55"/>
  <c r="P1197" i="55"/>
  <c r="A1197" i="55"/>
  <c r="S1196" i="55"/>
  <c r="R1196" i="55"/>
  <c r="Q1196" i="55"/>
  <c r="P1196" i="55"/>
  <c r="A1196" i="55"/>
  <c r="S1195" i="55"/>
  <c r="R1195" i="55"/>
  <c r="Q1195" i="55"/>
  <c r="P1195" i="55"/>
  <c r="A1195" i="55"/>
  <c r="S1194" i="55"/>
  <c r="R1194" i="55"/>
  <c r="Q1194" i="55"/>
  <c r="P1194" i="55"/>
  <c r="A1194" i="55"/>
  <c r="S1193" i="55"/>
  <c r="R1193" i="55"/>
  <c r="Q1193" i="55"/>
  <c r="P1193" i="55"/>
  <c r="A1193" i="55"/>
  <c r="S1192" i="55"/>
  <c r="R1192" i="55"/>
  <c r="Q1192" i="55"/>
  <c r="P1192" i="55"/>
  <c r="A1192" i="55"/>
  <c r="S1191" i="55"/>
  <c r="R1191" i="55"/>
  <c r="Q1191" i="55"/>
  <c r="P1191" i="55"/>
  <c r="A1191" i="55"/>
  <c r="S1190" i="55"/>
  <c r="R1190" i="55"/>
  <c r="Q1190" i="55"/>
  <c r="P1190" i="55"/>
  <c r="A1190" i="55"/>
  <c r="S1189" i="55"/>
  <c r="R1189" i="55"/>
  <c r="Q1189" i="55"/>
  <c r="P1189" i="55"/>
  <c r="A1189" i="55"/>
  <c r="S1188" i="55"/>
  <c r="R1188" i="55"/>
  <c r="Q1188" i="55"/>
  <c r="P1188" i="55"/>
  <c r="A1188" i="55"/>
  <c r="S1187" i="55"/>
  <c r="R1187" i="55"/>
  <c r="Q1187" i="55"/>
  <c r="P1187" i="55"/>
  <c r="A1187" i="55"/>
  <c r="S1186" i="55"/>
  <c r="R1186" i="55"/>
  <c r="Q1186" i="55"/>
  <c r="P1186" i="55"/>
  <c r="A1186" i="55"/>
  <c r="S1185" i="55"/>
  <c r="R1185" i="55"/>
  <c r="Q1185" i="55"/>
  <c r="P1185" i="55"/>
  <c r="A1185" i="55"/>
  <c r="S1184" i="55"/>
  <c r="R1184" i="55"/>
  <c r="Q1184" i="55"/>
  <c r="P1184" i="55"/>
  <c r="A1184" i="55"/>
  <c r="S1183" i="55"/>
  <c r="R1183" i="55"/>
  <c r="Q1183" i="55"/>
  <c r="P1183" i="55"/>
  <c r="A1183" i="55"/>
  <c r="S1182" i="55"/>
  <c r="R1182" i="55"/>
  <c r="Q1182" i="55"/>
  <c r="P1182" i="55"/>
  <c r="A1182" i="55"/>
  <c r="S1181" i="55"/>
  <c r="R1181" i="55"/>
  <c r="Q1181" i="55"/>
  <c r="P1181" i="55"/>
  <c r="A1181" i="55"/>
  <c r="S1180" i="55"/>
  <c r="R1180" i="55"/>
  <c r="Q1180" i="55"/>
  <c r="P1180" i="55"/>
  <c r="A1180" i="55"/>
  <c r="S1179" i="55"/>
  <c r="R1179" i="55"/>
  <c r="Q1179" i="55"/>
  <c r="P1179" i="55"/>
  <c r="A1179" i="55"/>
  <c r="S1178" i="55"/>
  <c r="R1178" i="55"/>
  <c r="Q1178" i="55"/>
  <c r="P1178" i="55"/>
  <c r="A1178" i="55"/>
  <c r="S1177" i="55"/>
  <c r="R1177" i="55"/>
  <c r="Q1177" i="55"/>
  <c r="P1177" i="55"/>
  <c r="A1177" i="55"/>
  <c r="S1176" i="55"/>
  <c r="R1176" i="55"/>
  <c r="Q1176" i="55"/>
  <c r="P1176" i="55"/>
  <c r="A1176" i="55"/>
  <c r="S1175" i="55"/>
  <c r="R1175" i="55"/>
  <c r="Q1175" i="55"/>
  <c r="P1175" i="55"/>
  <c r="A1175" i="55"/>
  <c r="S1174" i="55"/>
  <c r="R1174" i="55"/>
  <c r="Q1174" i="55"/>
  <c r="P1174" i="55"/>
  <c r="A1174" i="55"/>
  <c r="S1173" i="55"/>
  <c r="R1173" i="55"/>
  <c r="Q1173" i="55"/>
  <c r="P1173" i="55"/>
  <c r="A1173" i="55"/>
  <c r="S1172" i="55"/>
  <c r="R1172" i="55"/>
  <c r="Q1172" i="55"/>
  <c r="P1172" i="55"/>
  <c r="A1172" i="55"/>
  <c r="S1171" i="55"/>
  <c r="R1171" i="55"/>
  <c r="Q1171" i="55"/>
  <c r="P1171" i="55"/>
  <c r="A1171" i="55"/>
  <c r="S1170" i="55"/>
  <c r="R1170" i="55"/>
  <c r="Q1170" i="55"/>
  <c r="P1170" i="55"/>
  <c r="A1170" i="55"/>
  <c r="S1169" i="55"/>
  <c r="R1169" i="55"/>
  <c r="Q1169" i="55"/>
  <c r="P1169" i="55"/>
  <c r="A1169" i="55"/>
  <c r="S1168" i="55"/>
  <c r="R1168" i="55"/>
  <c r="Q1168" i="55"/>
  <c r="P1168" i="55"/>
  <c r="A1168" i="55"/>
  <c r="S1167" i="55"/>
  <c r="R1167" i="55"/>
  <c r="Q1167" i="55"/>
  <c r="P1167" i="55"/>
  <c r="A1167" i="55"/>
  <c r="S1166" i="55"/>
  <c r="R1166" i="55"/>
  <c r="Q1166" i="55"/>
  <c r="P1166" i="55"/>
  <c r="A1166" i="55"/>
  <c r="S1165" i="55"/>
  <c r="R1165" i="55"/>
  <c r="Q1165" i="55"/>
  <c r="P1165" i="55"/>
  <c r="A1165" i="55"/>
  <c r="S1164" i="55"/>
  <c r="R1164" i="55"/>
  <c r="Q1164" i="55"/>
  <c r="P1164" i="55"/>
  <c r="A1164" i="55"/>
  <c r="S1163" i="55"/>
  <c r="R1163" i="55"/>
  <c r="Q1163" i="55"/>
  <c r="P1163" i="55"/>
  <c r="A1163" i="55"/>
  <c r="S1162" i="55"/>
  <c r="R1162" i="55"/>
  <c r="Q1162" i="55"/>
  <c r="P1162" i="55"/>
  <c r="A1162" i="55"/>
  <c r="S1161" i="55"/>
  <c r="R1161" i="55"/>
  <c r="Q1161" i="55"/>
  <c r="P1161" i="55"/>
  <c r="A1161" i="55"/>
  <c r="S1160" i="55"/>
  <c r="R1160" i="55"/>
  <c r="Q1160" i="55"/>
  <c r="P1160" i="55"/>
  <c r="A1160" i="55"/>
  <c r="S1159" i="55"/>
  <c r="R1159" i="55"/>
  <c r="Q1159" i="55"/>
  <c r="P1159" i="55"/>
  <c r="A1159" i="55"/>
  <c r="S1158" i="55"/>
  <c r="R1158" i="55"/>
  <c r="Q1158" i="55"/>
  <c r="P1158" i="55"/>
  <c r="A1158" i="55"/>
  <c r="S1157" i="55"/>
  <c r="R1157" i="55"/>
  <c r="Q1157" i="55"/>
  <c r="P1157" i="55"/>
  <c r="A1157" i="55"/>
  <c r="S1156" i="55"/>
  <c r="R1156" i="55"/>
  <c r="Q1156" i="55"/>
  <c r="P1156" i="55"/>
  <c r="A1156" i="55"/>
  <c r="S1155" i="55"/>
  <c r="R1155" i="55"/>
  <c r="Q1155" i="55"/>
  <c r="P1155" i="55"/>
  <c r="A1155" i="55"/>
  <c r="S1154" i="55"/>
  <c r="R1154" i="55"/>
  <c r="Q1154" i="55"/>
  <c r="P1154" i="55"/>
  <c r="A1154" i="55"/>
  <c r="S1153" i="55"/>
  <c r="R1153" i="55"/>
  <c r="Q1153" i="55"/>
  <c r="P1153" i="55"/>
  <c r="A1153" i="55"/>
  <c r="S1152" i="55"/>
  <c r="R1152" i="55"/>
  <c r="Q1152" i="55"/>
  <c r="P1152" i="55"/>
  <c r="A1152" i="55"/>
  <c r="S1151" i="55"/>
  <c r="R1151" i="55"/>
  <c r="Q1151" i="55"/>
  <c r="P1151" i="55"/>
  <c r="A1151" i="55"/>
  <c r="S1150" i="55"/>
  <c r="R1150" i="55"/>
  <c r="Q1150" i="55"/>
  <c r="P1150" i="55"/>
  <c r="A1150" i="55"/>
  <c r="S1149" i="55"/>
  <c r="R1149" i="55"/>
  <c r="Q1149" i="55"/>
  <c r="P1149" i="55"/>
  <c r="A1149" i="55"/>
  <c r="S1148" i="55"/>
  <c r="R1148" i="55"/>
  <c r="Q1148" i="55"/>
  <c r="P1148" i="55"/>
  <c r="A1148" i="55"/>
  <c r="S1147" i="55"/>
  <c r="R1147" i="55"/>
  <c r="Q1147" i="55"/>
  <c r="P1147" i="55"/>
  <c r="A1147" i="55"/>
  <c r="S1146" i="55"/>
  <c r="R1146" i="55"/>
  <c r="Q1146" i="55"/>
  <c r="P1146" i="55"/>
  <c r="A1146" i="55"/>
  <c r="S1145" i="55"/>
  <c r="R1145" i="55"/>
  <c r="Q1145" i="55"/>
  <c r="P1145" i="55"/>
  <c r="A1145" i="55"/>
  <c r="S1144" i="55"/>
  <c r="R1144" i="55"/>
  <c r="Q1144" i="55"/>
  <c r="P1144" i="55"/>
  <c r="A1144" i="55"/>
  <c r="S1143" i="55"/>
  <c r="R1143" i="55"/>
  <c r="Q1143" i="55"/>
  <c r="P1143" i="55"/>
  <c r="A1143" i="55"/>
  <c r="S1142" i="55"/>
  <c r="R1142" i="55"/>
  <c r="Q1142" i="55"/>
  <c r="P1142" i="55"/>
  <c r="A1142" i="55"/>
  <c r="S1141" i="55"/>
  <c r="R1141" i="55"/>
  <c r="Q1141" i="55"/>
  <c r="P1141" i="55"/>
  <c r="A1141" i="55"/>
  <c r="S1140" i="55"/>
  <c r="R1140" i="55"/>
  <c r="Q1140" i="55"/>
  <c r="P1140" i="55"/>
  <c r="A1140" i="55"/>
  <c r="S1139" i="55"/>
  <c r="R1139" i="55"/>
  <c r="Q1139" i="55"/>
  <c r="P1139" i="55"/>
  <c r="A1139" i="55"/>
  <c r="S1138" i="55"/>
  <c r="R1138" i="55"/>
  <c r="Q1138" i="55"/>
  <c r="P1138" i="55"/>
  <c r="A1138" i="55"/>
  <c r="S1137" i="55"/>
  <c r="R1137" i="55"/>
  <c r="Q1137" i="55"/>
  <c r="P1137" i="55"/>
  <c r="A1137" i="55"/>
  <c r="S1136" i="55"/>
  <c r="R1136" i="55"/>
  <c r="Q1136" i="55"/>
  <c r="P1136" i="55"/>
  <c r="A1136" i="55"/>
  <c r="S1135" i="55"/>
  <c r="R1135" i="55"/>
  <c r="Q1135" i="55"/>
  <c r="P1135" i="55"/>
  <c r="A1135" i="55"/>
  <c r="S1134" i="55"/>
  <c r="R1134" i="55"/>
  <c r="Q1134" i="55"/>
  <c r="P1134" i="55"/>
  <c r="A1134" i="55"/>
  <c r="S1133" i="55"/>
  <c r="R1133" i="55"/>
  <c r="Q1133" i="55"/>
  <c r="P1133" i="55"/>
  <c r="A1133" i="55"/>
  <c r="S1132" i="55"/>
  <c r="R1132" i="55"/>
  <c r="Q1132" i="55"/>
  <c r="P1132" i="55"/>
  <c r="A1132" i="55"/>
  <c r="S1131" i="55"/>
  <c r="R1131" i="55"/>
  <c r="Q1131" i="55"/>
  <c r="P1131" i="55"/>
  <c r="A1131" i="55"/>
  <c r="S1130" i="55"/>
  <c r="R1130" i="55"/>
  <c r="Q1130" i="55"/>
  <c r="P1130" i="55"/>
  <c r="A1130" i="55"/>
  <c r="S1129" i="55"/>
  <c r="R1129" i="55"/>
  <c r="Q1129" i="55"/>
  <c r="P1129" i="55"/>
  <c r="A1129" i="55"/>
  <c r="S1128" i="55"/>
  <c r="R1128" i="55"/>
  <c r="Q1128" i="55"/>
  <c r="P1128" i="55"/>
  <c r="A1128" i="55"/>
  <c r="S1127" i="55"/>
  <c r="R1127" i="55"/>
  <c r="Q1127" i="55"/>
  <c r="P1127" i="55"/>
  <c r="A1127" i="55"/>
  <c r="S1126" i="55"/>
  <c r="R1126" i="55"/>
  <c r="Q1126" i="55"/>
  <c r="P1126" i="55"/>
  <c r="A1126" i="55"/>
  <c r="S1125" i="55"/>
  <c r="R1125" i="55"/>
  <c r="Q1125" i="55"/>
  <c r="P1125" i="55"/>
  <c r="A1125" i="55"/>
  <c r="S1124" i="55"/>
  <c r="R1124" i="55"/>
  <c r="Q1124" i="55"/>
  <c r="P1124" i="55"/>
  <c r="A1124" i="55"/>
  <c r="S1123" i="55"/>
  <c r="R1123" i="55"/>
  <c r="Q1123" i="55"/>
  <c r="P1123" i="55"/>
  <c r="A1123" i="55"/>
  <c r="S1122" i="55"/>
  <c r="R1122" i="55"/>
  <c r="Q1122" i="55"/>
  <c r="P1122" i="55"/>
  <c r="A1122" i="55"/>
  <c r="S1121" i="55"/>
  <c r="R1121" i="55"/>
  <c r="Q1121" i="55"/>
  <c r="P1121" i="55"/>
  <c r="A1121" i="55"/>
  <c r="S1120" i="55"/>
  <c r="R1120" i="55"/>
  <c r="Q1120" i="55"/>
  <c r="P1120" i="55"/>
  <c r="A1120" i="55"/>
  <c r="S1119" i="55"/>
  <c r="R1119" i="55"/>
  <c r="Q1119" i="55"/>
  <c r="P1119" i="55"/>
  <c r="A1119" i="55"/>
  <c r="S1118" i="55"/>
  <c r="R1118" i="55"/>
  <c r="Q1118" i="55"/>
  <c r="P1118" i="55"/>
  <c r="A1118" i="55"/>
  <c r="S1117" i="55"/>
  <c r="R1117" i="55"/>
  <c r="Q1117" i="55"/>
  <c r="P1117" i="55"/>
  <c r="A1117" i="55"/>
  <c r="S1116" i="55"/>
  <c r="R1116" i="55"/>
  <c r="Q1116" i="55"/>
  <c r="P1116" i="55"/>
  <c r="A1116" i="55"/>
  <c r="S1115" i="55"/>
  <c r="R1115" i="55"/>
  <c r="Q1115" i="55"/>
  <c r="P1115" i="55"/>
  <c r="A1115" i="55"/>
  <c r="S1114" i="55"/>
  <c r="R1114" i="55"/>
  <c r="Q1114" i="55"/>
  <c r="P1114" i="55"/>
  <c r="A1114" i="55"/>
  <c r="S1113" i="55"/>
  <c r="R1113" i="55"/>
  <c r="Q1113" i="55"/>
  <c r="P1113" i="55"/>
  <c r="A1113" i="55"/>
  <c r="S1112" i="55"/>
  <c r="R1112" i="55"/>
  <c r="Q1112" i="55"/>
  <c r="P1112" i="55"/>
  <c r="A1112" i="55"/>
  <c r="S1111" i="55"/>
  <c r="R1111" i="55"/>
  <c r="Q1111" i="55"/>
  <c r="P1111" i="55"/>
  <c r="A1111" i="55"/>
  <c r="S1110" i="55"/>
  <c r="R1110" i="55"/>
  <c r="Q1110" i="55"/>
  <c r="P1110" i="55"/>
  <c r="A1110" i="55"/>
  <c r="S1109" i="55"/>
  <c r="R1109" i="55"/>
  <c r="Q1109" i="55"/>
  <c r="P1109" i="55"/>
  <c r="A1109" i="55"/>
  <c r="S1108" i="55"/>
  <c r="R1108" i="55"/>
  <c r="Q1108" i="55"/>
  <c r="P1108" i="55"/>
  <c r="A1108" i="55"/>
  <c r="S1107" i="55"/>
  <c r="R1107" i="55"/>
  <c r="Q1107" i="55"/>
  <c r="P1107" i="55"/>
  <c r="A1107" i="55"/>
  <c r="S1106" i="55"/>
  <c r="R1106" i="55"/>
  <c r="Q1106" i="55"/>
  <c r="P1106" i="55"/>
  <c r="A1106" i="55"/>
  <c r="S1105" i="55"/>
  <c r="R1105" i="55"/>
  <c r="Q1105" i="55"/>
  <c r="P1105" i="55"/>
  <c r="A1105" i="55"/>
  <c r="S1104" i="55"/>
  <c r="R1104" i="55"/>
  <c r="Q1104" i="55"/>
  <c r="P1104" i="55"/>
  <c r="A1104" i="55"/>
  <c r="S1103" i="55"/>
  <c r="R1103" i="55"/>
  <c r="Q1103" i="55"/>
  <c r="P1103" i="55"/>
  <c r="A1103" i="55"/>
  <c r="S1102" i="55"/>
  <c r="R1102" i="55"/>
  <c r="Q1102" i="55"/>
  <c r="P1102" i="55"/>
  <c r="A1102" i="55"/>
  <c r="S1101" i="55"/>
  <c r="R1101" i="55"/>
  <c r="Q1101" i="55"/>
  <c r="P1101" i="55"/>
  <c r="A1101" i="55"/>
  <c r="S1100" i="55"/>
  <c r="R1100" i="55"/>
  <c r="Q1100" i="55"/>
  <c r="P1100" i="55"/>
  <c r="A1100" i="55"/>
  <c r="S1099" i="55"/>
  <c r="R1099" i="55"/>
  <c r="Q1099" i="55"/>
  <c r="P1099" i="55"/>
  <c r="A1099" i="55"/>
  <c r="S1098" i="55"/>
  <c r="R1098" i="55"/>
  <c r="Q1098" i="55"/>
  <c r="P1098" i="55"/>
  <c r="A1098" i="55"/>
  <c r="S1097" i="55"/>
  <c r="R1097" i="55"/>
  <c r="Q1097" i="55"/>
  <c r="P1097" i="55"/>
  <c r="A1097" i="55"/>
  <c r="S1096" i="55"/>
  <c r="R1096" i="55"/>
  <c r="Q1096" i="55"/>
  <c r="P1096" i="55"/>
  <c r="A1096" i="55"/>
  <c r="S1095" i="55"/>
  <c r="R1095" i="55"/>
  <c r="Q1095" i="55"/>
  <c r="P1095" i="55"/>
  <c r="A1095" i="55"/>
  <c r="S1094" i="55"/>
  <c r="R1094" i="55"/>
  <c r="Q1094" i="55"/>
  <c r="P1094" i="55"/>
  <c r="A1094" i="55"/>
  <c r="S1093" i="55"/>
  <c r="R1093" i="55"/>
  <c r="Q1093" i="55"/>
  <c r="P1093" i="55"/>
  <c r="A1093" i="55"/>
  <c r="S1092" i="55"/>
  <c r="R1092" i="55"/>
  <c r="Q1092" i="55"/>
  <c r="P1092" i="55"/>
  <c r="A1092" i="55"/>
  <c r="S1091" i="55"/>
  <c r="R1091" i="55"/>
  <c r="Q1091" i="55"/>
  <c r="P1091" i="55"/>
  <c r="A1091" i="55"/>
  <c r="S1090" i="55"/>
  <c r="R1090" i="55"/>
  <c r="Q1090" i="55"/>
  <c r="P1090" i="55"/>
  <c r="A1090" i="55"/>
  <c r="S1089" i="55"/>
  <c r="R1089" i="55"/>
  <c r="Q1089" i="55"/>
  <c r="P1089" i="55"/>
  <c r="A1089" i="55"/>
  <c r="S1088" i="55"/>
  <c r="R1088" i="55"/>
  <c r="Q1088" i="55"/>
  <c r="P1088" i="55"/>
  <c r="A1088" i="55"/>
  <c r="S1087" i="55"/>
  <c r="R1087" i="55"/>
  <c r="Q1087" i="55"/>
  <c r="P1087" i="55"/>
  <c r="A1087" i="55"/>
  <c r="S1086" i="55"/>
  <c r="R1086" i="55"/>
  <c r="Q1086" i="55"/>
  <c r="P1086" i="55"/>
  <c r="A1086" i="55"/>
  <c r="S1085" i="55"/>
  <c r="R1085" i="55"/>
  <c r="Q1085" i="55"/>
  <c r="P1085" i="55"/>
  <c r="A1085" i="55"/>
  <c r="S1084" i="55"/>
  <c r="R1084" i="55"/>
  <c r="Q1084" i="55"/>
  <c r="P1084" i="55"/>
  <c r="A1084" i="55"/>
  <c r="S1083" i="55"/>
  <c r="R1083" i="55"/>
  <c r="Q1083" i="55"/>
  <c r="P1083" i="55"/>
  <c r="A1083" i="55"/>
  <c r="S1082" i="55"/>
  <c r="R1082" i="55"/>
  <c r="Q1082" i="55"/>
  <c r="P1082" i="55"/>
  <c r="A1082" i="55"/>
  <c r="S1081" i="55"/>
  <c r="R1081" i="55"/>
  <c r="Q1081" i="55"/>
  <c r="P1081" i="55"/>
  <c r="A1081" i="55"/>
  <c r="S1080" i="55"/>
  <c r="R1080" i="55"/>
  <c r="Q1080" i="55"/>
  <c r="P1080" i="55"/>
  <c r="A1080" i="55"/>
  <c r="S1079" i="55"/>
  <c r="R1079" i="55"/>
  <c r="Q1079" i="55"/>
  <c r="P1079" i="55"/>
  <c r="A1079" i="55"/>
  <c r="S1078" i="55"/>
  <c r="R1078" i="55"/>
  <c r="Q1078" i="55"/>
  <c r="P1078" i="55"/>
  <c r="A1078" i="55"/>
  <c r="S1077" i="55"/>
  <c r="R1077" i="55"/>
  <c r="Q1077" i="55"/>
  <c r="P1077" i="55"/>
  <c r="A1077" i="55"/>
  <c r="S1076" i="55"/>
  <c r="R1076" i="55"/>
  <c r="Q1076" i="55"/>
  <c r="P1076" i="55"/>
  <c r="A1076" i="55"/>
  <c r="S1075" i="55"/>
  <c r="R1075" i="55"/>
  <c r="Q1075" i="55"/>
  <c r="P1075" i="55"/>
  <c r="A1075" i="55"/>
  <c r="S1074" i="55"/>
  <c r="R1074" i="55"/>
  <c r="Q1074" i="55"/>
  <c r="P1074" i="55"/>
  <c r="A1074" i="55"/>
  <c r="S1073" i="55"/>
  <c r="R1073" i="55"/>
  <c r="Q1073" i="55"/>
  <c r="P1073" i="55"/>
  <c r="A1073" i="55"/>
  <c r="S1072" i="55"/>
  <c r="R1072" i="55"/>
  <c r="Q1072" i="55"/>
  <c r="P1072" i="55"/>
  <c r="A1072" i="55"/>
  <c r="S1071" i="55"/>
  <c r="R1071" i="55"/>
  <c r="Q1071" i="55"/>
  <c r="P1071" i="55"/>
  <c r="A1071" i="55"/>
  <c r="S1070" i="55"/>
  <c r="R1070" i="55"/>
  <c r="Q1070" i="55"/>
  <c r="P1070" i="55"/>
  <c r="A1070" i="55"/>
  <c r="S1069" i="55"/>
  <c r="R1069" i="55"/>
  <c r="Q1069" i="55"/>
  <c r="P1069" i="55"/>
  <c r="A1069" i="55"/>
  <c r="S1068" i="55"/>
  <c r="R1068" i="55"/>
  <c r="Q1068" i="55"/>
  <c r="P1068" i="55"/>
  <c r="A1068" i="55"/>
  <c r="S1067" i="55"/>
  <c r="R1067" i="55"/>
  <c r="Q1067" i="55"/>
  <c r="P1067" i="55"/>
  <c r="A1067" i="55"/>
  <c r="S1066" i="55"/>
  <c r="R1066" i="55"/>
  <c r="Q1066" i="55"/>
  <c r="P1066" i="55"/>
  <c r="A1066" i="55"/>
  <c r="S1065" i="55"/>
  <c r="R1065" i="55"/>
  <c r="Q1065" i="55"/>
  <c r="P1065" i="55"/>
  <c r="A1065" i="55"/>
  <c r="S1064" i="55"/>
  <c r="R1064" i="55"/>
  <c r="Q1064" i="55"/>
  <c r="P1064" i="55"/>
  <c r="A1064" i="55"/>
  <c r="S1063" i="55"/>
  <c r="R1063" i="55"/>
  <c r="Q1063" i="55"/>
  <c r="P1063" i="55"/>
  <c r="A1063" i="55"/>
  <c r="S1062" i="55"/>
  <c r="R1062" i="55"/>
  <c r="Q1062" i="55"/>
  <c r="P1062" i="55"/>
  <c r="A1062" i="55"/>
  <c r="S1061" i="55"/>
  <c r="R1061" i="55"/>
  <c r="Q1061" i="55"/>
  <c r="P1061" i="55"/>
  <c r="A1061" i="55"/>
  <c r="S1060" i="55"/>
  <c r="R1060" i="55"/>
  <c r="Q1060" i="55"/>
  <c r="P1060" i="55"/>
  <c r="A1060" i="55"/>
  <c r="S1059" i="55"/>
  <c r="R1059" i="55"/>
  <c r="Q1059" i="55"/>
  <c r="P1059" i="55"/>
  <c r="A1059" i="55"/>
  <c r="S1058" i="55"/>
  <c r="R1058" i="55"/>
  <c r="Q1058" i="55"/>
  <c r="P1058" i="55"/>
  <c r="A1058" i="55"/>
  <c r="S1057" i="55"/>
  <c r="R1057" i="55"/>
  <c r="Q1057" i="55"/>
  <c r="P1057" i="55"/>
  <c r="A1057" i="55"/>
  <c r="S1056" i="55"/>
  <c r="R1056" i="55"/>
  <c r="Q1056" i="55"/>
  <c r="P1056" i="55"/>
  <c r="A1056" i="55"/>
  <c r="S1055" i="55"/>
  <c r="R1055" i="55"/>
  <c r="Q1055" i="55"/>
  <c r="P1055" i="55"/>
  <c r="A1055" i="55"/>
  <c r="S1054" i="55"/>
  <c r="R1054" i="55"/>
  <c r="Q1054" i="55"/>
  <c r="P1054" i="55"/>
  <c r="A1054" i="55"/>
  <c r="S1053" i="55"/>
  <c r="R1053" i="55"/>
  <c r="Q1053" i="55"/>
  <c r="P1053" i="55"/>
  <c r="A1053" i="55"/>
  <c r="S1052" i="55"/>
  <c r="R1052" i="55"/>
  <c r="Q1052" i="55"/>
  <c r="P1052" i="55"/>
  <c r="A1052" i="55"/>
  <c r="S1051" i="55"/>
  <c r="R1051" i="55"/>
  <c r="Q1051" i="55"/>
  <c r="P1051" i="55"/>
  <c r="A1051" i="55"/>
  <c r="S1050" i="55"/>
  <c r="R1050" i="55"/>
  <c r="Q1050" i="55"/>
  <c r="P1050" i="55"/>
  <c r="A1050" i="55"/>
  <c r="S1049" i="55"/>
  <c r="R1049" i="55"/>
  <c r="Q1049" i="55"/>
  <c r="P1049" i="55"/>
  <c r="A1049" i="55"/>
  <c r="S1048" i="55"/>
  <c r="R1048" i="55"/>
  <c r="Q1048" i="55"/>
  <c r="P1048" i="55"/>
  <c r="A1048" i="55"/>
  <c r="S1047" i="55"/>
  <c r="R1047" i="55"/>
  <c r="Q1047" i="55"/>
  <c r="P1047" i="55"/>
  <c r="A1047" i="55"/>
  <c r="S1046" i="55"/>
  <c r="R1046" i="55"/>
  <c r="Q1046" i="55"/>
  <c r="P1046" i="55"/>
  <c r="A1046" i="55"/>
  <c r="S1045" i="55"/>
  <c r="R1045" i="55"/>
  <c r="Q1045" i="55"/>
  <c r="P1045" i="55"/>
  <c r="A1045" i="55"/>
  <c r="S1044" i="55"/>
  <c r="R1044" i="55"/>
  <c r="Q1044" i="55"/>
  <c r="P1044" i="55"/>
  <c r="A1044" i="55"/>
  <c r="S1043" i="55"/>
  <c r="R1043" i="55"/>
  <c r="Q1043" i="55"/>
  <c r="P1043" i="55"/>
  <c r="A1043" i="55"/>
  <c r="S1042" i="55"/>
  <c r="R1042" i="55"/>
  <c r="Q1042" i="55"/>
  <c r="P1042" i="55"/>
  <c r="A1042" i="55"/>
  <c r="S1041" i="55"/>
  <c r="R1041" i="55"/>
  <c r="Q1041" i="55"/>
  <c r="P1041" i="55"/>
  <c r="A1041" i="55"/>
  <c r="S1040" i="55"/>
  <c r="R1040" i="55"/>
  <c r="Q1040" i="55"/>
  <c r="P1040" i="55"/>
  <c r="A1040" i="55"/>
  <c r="S1039" i="55"/>
  <c r="R1039" i="55"/>
  <c r="Q1039" i="55"/>
  <c r="P1039" i="55"/>
  <c r="A1039" i="55"/>
  <c r="S1038" i="55"/>
  <c r="R1038" i="55"/>
  <c r="Q1038" i="55"/>
  <c r="P1038" i="55"/>
  <c r="A1038" i="55"/>
  <c r="S1037" i="55"/>
  <c r="R1037" i="55"/>
  <c r="Q1037" i="55"/>
  <c r="P1037" i="55"/>
  <c r="A1037" i="55"/>
  <c r="S1036" i="55"/>
  <c r="R1036" i="55"/>
  <c r="Q1036" i="55"/>
  <c r="P1036" i="55"/>
  <c r="A1036" i="55"/>
  <c r="S1035" i="55"/>
  <c r="R1035" i="55"/>
  <c r="Q1035" i="55"/>
  <c r="P1035" i="55"/>
  <c r="A1035" i="55"/>
  <c r="S1034" i="55"/>
  <c r="R1034" i="55"/>
  <c r="Q1034" i="55"/>
  <c r="P1034" i="55"/>
  <c r="A1034" i="55"/>
  <c r="S1033" i="55"/>
  <c r="R1033" i="55"/>
  <c r="Q1033" i="55"/>
  <c r="P1033" i="55"/>
  <c r="A1033" i="55"/>
  <c r="S1032" i="55"/>
  <c r="R1032" i="55"/>
  <c r="Q1032" i="55"/>
  <c r="P1032" i="55"/>
  <c r="A1032" i="55"/>
  <c r="S1031" i="55"/>
  <c r="R1031" i="55"/>
  <c r="Q1031" i="55"/>
  <c r="P1031" i="55"/>
  <c r="A1031" i="55"/>
  <c r="S1030" i="55"/>
  <c r="R1030" i="55"/>
  <c r="Q1030" i="55"/>
  <c r="P1030" i="55"/>
  <c r="A1030" i="55"/>
  <c r="S1029" i="55"/>
  <c r="R1029" i="55"/>
  <c r="Q1029" i="55"/>
  <c r="P1029" i="55"/>
  <c r="A1029" i="55"/>
  <c r="S1028" i="55"/>
  <c r="R1028" i="55"/>
  <c r="Q1028" i="55"/>
  <c r="P1028" i="55"/>
  <c r="A1028" i="55"/>
  <c r="S1027" i="55"/>
  <c r="R1027" i="55"/>
  <c r="Q1027" i="55"/>
  <c r="P1027" i="55"/>
  <c r="A1027" i="55"/>
  <c r="S1026" i="55"/>
  <c r="R1026" i="55"/>
  <c r="Q1026" i="55"/>
  <c r="P1026" i="55"/>
  <c r="A1026" i="55"/>
  <c r="S1025" i="55"/>
  <c r="R1025" i="55"/>
  <c r="Q1025" i="55"/>
  <c r="P1025" i="55"/>
  <c r="A1025" i="55"/>
  <c r="S1024" i="55"/>
  <c r="R1024" i="55"/>
  <c r="Q1024" i="55"/>
  <c r="P1024" i="55"/>
  <c r="A1024" i="55"/>
  <c r="S1023" i="55"/>
  <c r="R1023" i="55"/>
  <c r="Q1023" i="55"/>
  <c r="P1023" i="55"/>
  <c r="A1023" i="55"/>
  <c r="S1022" i="55"/>
  <c r="R1022" i="55"/>
  <c r="Q1022" i="55"/>
  <c r="P1022" i="55"/>
  <c r="A1022" i="55"/>
  <c r="S1021" i="55"/>
  <c r="R1021" i="55"/>
  <c r="Q1021" i="55"/>
  <c r="P1021" i="55"/>
  <c r="A1021" i="55"/>
  <c r="S1020" i="55"/>
  <c r="R1020" i="55"/>
  <c r="Q1020" i="55"/>
  <c r="P1020" i="55"/>
  <c r="A1020" i="55"/>
  <c r="S1019" i="55"/>
  <c r="R1019" i="55"/>
  <c r="Q1019" i="55"/>
  <c r="P1019" i="55"/>
  <c r="A1019" i="55"/>
  <c r="S1018" i="55"/>
  <c r="R1018" i="55"/>
  <c r="Q1018" i="55"/>
  <c r="P1018" i="55"/>
  <c r="A1018" i="55"/>
  <c r="S1017" i="55"/>
  <c r="R1017" i="55"/>
  <c r="Q1017" i="55"/>
  <c r="P1017" i="55"/>
  <c r="A1017" i="55"/>
  <c r="S1016" i="55"/>
  <c r="R1016" i="55"/>
  <c r="Q1016" i="55"/>
  <c r="P1016" i="55"/>
  <c r="A1016" i="55"/>
  <c r="S1015" i="55"/>
  <c r="R1015" i="55"/>
  <c r="Q1015" i="55"/>
  <c r="P1015" i="55"/>
  <c r="A1015" i="55"/>
  <c r="S1014" i="55"/>
  <c r="R1014" i="55"/>
  <c r="Q1014" i="55"/>
  <c r="P1014" i="55"/>
  <c r="A1014" i="55"/>
  <c r="S1013" i="55"/>
  <c r="R1013" i="55"/>
  <c r="Q1013" i="55"/>
  <c r="P1013" i="55"/>
  <c r="A1013" i="55"/>
  <c r="S1012" i="55"/>
  <c r="R1012" i="55"/>
  <c r="Q1012" i="55"/>
  <c r="P1012" i="55"/>
  <c r="A1012" i="55"/>
  <c r="S1011" i="55"/>
  <c r="R1011" i="55"/>
  <c r="Q1011" i="55"/>
  <c r="P1011" i="55"/>
  <c r="A1011" i="55"/>
  <c r="S1010" i="55"/>
  <c r="R1010" i="55"/>
  <c r="Q1010" i="55"/>
  <c r="P1010" i="55"/>
  <c r="A1010" i="55"/>
  <c r="S1009" i="55"/>
  <c r="R1009" i="55"/>
  <c r="Q1009" i="55"/>
  <c r="P1009" i="55"/>
  <c r="A1009" i="55"/>
  <c r="S1008" i="55"/>
  <c r="R1008" i="55"/>
  <c r="Q1008" i="55"/>
  <c r="P1008" i="55"/>
  <c r="A1008" i="55"/>
  <c r="S1007" i="55"/>
  <c r="R1007" i="55"/>
  <c r="Q1007" i="55"/>
  <c r="P1007" i="55"/>
  <c r="A1007" i="55"/>
  <c r="S1006" i="55"/>
  <c r="R1006" i="55"/>
  <c r="Q1006" i="55"/>
  <c r="P1006" i="55"/>
  <c r="A1006" i="55"/>
  <c r="S1005" i="55"/>
  <c r="R1005" i="55"/>
  <c r="Q1005" i="55"/>
  <c r="P1005" i="55"/>
  <c r="A1005" i="55"/>
  <c r="S1004" i="55"/>
  <c r="R1004" i="55"/>
  <c r="Q1004" i="55"/>
  <c r="P1004" i="55"/>
  <c r="A1004" i="55"/>
  <c r="S1003" i="55"/>
  <c r="R1003" i="55"/>
  <c r="Q1003" i="55"/>
  <c r="P1003" i="55"/>
  <c r="A1003" i="55"/>
  <c r="S1002" i="55"/>
  <c r="R1002" i="55"/>
  <c r="Q1002" i="55"/>
  <c r="P1002" i="55"/>
  <c r="A1002" i="55"/>
  <c r="S1001" i="55"/>
  <c r="R1001" i="55"/>
  <c r="Q1001" i="55"/>
  <c r="P1001" i="55"/>
  <c r="A1001" i="55"/>
  <c r="S1000" i="55"/>
  <c r="R1000" i="55"/>
  <c r="Q1000" i="55"/>
  <c r="P1000" i="55"/>
  <c r="A1000" i="55"/>
  <c r="S999" i="55"/>
  <c r="R999" i="55"/>
  <c r="Q999" i="55"/>
  <c r="P999" i="55"/>
  <c r="A999" i="55"/>
  <c r="S998" i="55"/>
  <c r="R998" i="55"/>
  <c r="Q998" i="55"/>
  <c r="P998" i="55"/>
  <c r="A998" i="55"/>
  <c r="S997" i="55"/>
  <c r="R997" i="55"/>
  <c r="Q997" i="55"/>
  <c r="P997" i="55"/>
  <c r="A997" i="55"/>
  <c r="S996" i="55"/>
  <c r="R996" i="55"/>
  <c r="Q996" i="55"/>
  <c r="P996" i="55"/>
  <c r="A996" i="55"/>
  <c r="S995" i="55"/>
  <c r="R995" i="55"/>
  <c r="Q995" i="55"/>
  <c r="P995" i="55"/>
  <c r="A995" i="55"/>
  <c r="S994" i="55"/>
  <c r="R994" i="55"/>
  <c r="Q994" i="55"/>
  <c r="P994" i="55"/>
  <c r="A994" i="55"/>
  <c r="S993" i="55"/>
  <c r="R993" i="55"/>
  <c r="Q993" i="55"/>
  <c r="P993" i="55"/>
  <c r="A993" i="55"/>
  <c r="S992" i="55"/>
  <c r="R992" i="55"/>
  <c r="Q992" i="55"/>
  <c r="P992" i="55"/>
  <c r="A992" i="55"/>
  <c r="S991" i="55"/>
  <c r="R991" i="55"/>
  <c r="Q991" i="55"/>
  <c r="P991" i="55"/>
  <c r="A991" i="55"/>
  <c r="S990" i="55"/>
  <c r="R990" i="55"/>
  <c r="Q990" i="55"/>
  <c r="P990" i="55"/>
  <c r="A990" i="55"/>
  <c r="S989" i="55"/>
  <c r="R989" i="55"/>
  <c r="Q989" i="55"/>
  <c r="P989" i="55"/>
  <c r="A989" i="55"/>
  <c r="S988" i="55"/>
  <c r="R988" i="55"/>
  <c r="Q988" i="55"/>
  <c r="P988" i="55"/>
  <c r="A988" i="55"/>
  <c r="S987" i="55"/>
  <c r="R987" i="55"/>
  <c r="Q987" i="55"/>
  <c r="P987" i="55"/>
  <c r="A987" i="55"/>
  <c r="S986" i="55"/>
  <c r="R986" i="55"/>
  <c r="Q986" i="55"/>
  <c r="P986" i="55"/>
  <c r="A986" i="55"/>
  <c r="S985" i="55"/>
  <c r="R985" i="55"/>
  <c r="Q985" i="55"/>
  <c r="P985" i="55"/>
  <c r="A985" i="55"/>
  <c r="S984" i="55"/>
  <c r="R984" i="55"/>
  <c r="Q984" i="55"/>
  <c r="P984" i="55"/>
  <c r="A984" i="55"/>
  <c r="S983" i="55"/>
  <c r="R983" i="55"/>
  <c r="Q983" i="55"/>
  <c r="P983" i="55"/>
  <c r="A983" i="55"/>
  <c r="S982" i="55"/>
  <c r="R982" i="55"/>
  <c r="Q982" i="55"/>
  <c r="P982" i="55"/>
  <c r="A982" i="55"/>
  <c r="S981" i="55"/>
  <c r="R981" i="55"/>
  <c r="Q981" i="55"/>
  <c r="P981" i="55"/>
  <c r="A981" i="55"/>
  <c r="S980" i="55"/>
  <c r="R980" i="55"/>
  <c r="Q980" i="55"/>
  <c r="P980" i="55"/>
  <c r="A980" i="55"/>
  <c r="S979" i="55"/>
  <c r="R979" i="55"/>
  <c r="Q979" i="55"/>
  <c r="P979" i="55"/>
  <c r="A979" i="55"/>
  <c r="S978" i="55"/>
  <c r="R978" i="55"/>
  <c r="Q978" i="55"/>
  <c r="P978" i="55"/>
  <c r="A978" i="55"/>
  <c r="S977" i="55"/>
  <c r="R977" i="55"/>
  <c r="Q977" i="55"/>
  <c r="P977" i="55"/>
  <c r="A977" i="55"/>
  <c r="S976" i="55"/>
  <c r="R976" i="55"/>
  <c r="Q976" i="55"/>
  <c r="P976" i="55"/>
  <c r="A976" i="55"/>
  <c r="S975" i="55"/>
  <c r="R975" i="55"/>
  <c r="Q975" i="55"/>
  <c r="P975" i="55"/>
  <c r="A975" i="55"/>
  <c r="S974" i="55"/>
  <c r="R974" i="55"/>
  <c r="Q974" i="55"/>
  <c r="P974" i="55"/>
  <c r="A974" i="55"/>
  <c r="S973" i="55"/>
  <c r="R973" i="55"/>
  <c r="Q973" i="55"/>
  <c r="P973" i="55"/>
  <c r="A973" i="55"/>
  <c r="S972" i="55"/>
  <c r="R972" i="55"/>
  <c r="Q972" i="55"/>
  <c r="P972" i="55"/>
  <c r="A972" i="55"/>
  <c r="S971" i="55"/>
  <c r="R971" i="55"/>
  <c r="Q971" i="55"/>
  <c r="P971" i="55"/>
  <c r="A971" i="55"/>
  <c r="S970" i="55"/>
  <c r="R970" i="55"/>
  <c r="Q970" i="55"/>
  <c r="P970" i="55"/>
  <c r="A970" i="55"/>
  <c r="S969" i="55"/>
  <c r="R969" i="55"/>
  <c r="Q969" i="55"/>
  <c r="P969" i="55"/>
  <c r="A969" i="55"/>
  <c r="S968" i="55"/>
  <c r="R968" i="55"/>
  <c r="Q968" i="55"/>
  <c r="P968" i="55"/>
  <c r="A968" i="55"/>
  <c r="S967" i="55"/>
  <c r="R967" i="55"/>
  <c r="Q967" i="55"/>
  <c r="P967" i="55"/>
  <c r="A967" i="55"/>
  <c r="S966" i="55"/>
  <c r="R966" i="55"/>
  <c r="Q966" i="55"/>
  <c r="P966" i="55"/>
  <c r="A966" i="55"/>
  <c r="S965" i="55"/>
  <c r="R965" i="55"/>
  <c r="Q965" i="55"/>
  <c r="P965" i="55"/>
  <c r="A965" i="55"/>
  <c r="S964" i="55"/>
  <c r="R964" i="55"/>
  <c r="Q964" i="55"/>
  <c r="P964" i="55"/>
  <c r="A964" i="55"/>
  <c r="S963" i="55"/>
  <c r="R963" i="55"/>
  <c r="Q963" i="55"/>
  <c r="P963" i="55"/>
  <c r="A963" i="55"/>
  <c r="S962" i="55"/>
  <c r="R962" i="55"/>
  <c r="Q962" i="55"/>
  <c r="P962" i="55"/>
  <c r="A962" i="55"/>
  <c r="S961" i="55"/>
  <c r="R961" i="55"/>
  <c r="Q961" i="55"/>
  <c r="P961" i="55"/>
  <c r="A961" i="55"/>
  <c r="S960" i="55"/>
  <c r="R960" i="55"/>
  <c r="Q960" i="55"/>
  <c r="P960" i="55"/>
  <c r="A960" i="55"/>
  <c r="S959" i="55"/>
  <c r="R959" i="55"/>
  <c r="Q959" i="55"/>
  <c r="P959" i="55"/>
  <c r="A959" i="55"/>
  <c r="S958" i="55"/>
  <c r="R958" i="55"/>
  <c r="Q958" i="55"/>
  <c r="P958" i="55"/>
  <c r="A958" i="55"/>
  <c r="S957" i="55"/>
  <c r="R957" i="55"/>
  <c r="Q957" i="55"/>
  <c r="P957" i="55"/>
  <c r="A957" i="55"/>
  <c r="S956" i="55"/>
  <c r="R956" i="55"/>
  <c r="Q956" i="55"/>
  <c r="P956" i="55"/>
  <c r="A956" i="55"/>
  <c r="S955" i="55"/>
  <c r="R955" i="55"/>
  <c r="Q955" i="55"/>
  <c r="P955" i="55"/>
  <c r="A955" i="55"/>
  <c r="S954" i="55"/>
  <c r="R954" i="55"/>
  <c r="Q954" i="55"/>
  <c r="P954" i="55"/>
  <c r="A954" i="55"/>
  <c r="S953" i="55"/>
  <c r="R953" i="55"/>
  <c r="Q953" i="55"/>
  <c r="P953" i="55"/>
  <c r="A953" i="55"/>
  <c r="S952" i="55"/>
  <c r="R952" i="55"/>
  <c r="Q952" i="55"/>
  <c r="P952" i="55"/>
  <c r="A952" i="55"/>
  <c r="S951" i="55"/>
  <c r="R951" i="55"/>
  <c r="Q951" i="55"/>
  <c r="P951" i="55"/>
  <c r="A951" i="55"/>
  <c r="S950" i="55"/>
  <c r="R950" i="55"/>
  <c r="Q950" i="55"/>
  <c r="P950" i="55"/>
  <c r="A950" i="55"/>
  <c r="S949" i="55"/>
  <c r="R949" i="55"/>
  <c r="Q949" i="55"/>
  <c r="P949" i="55"/>
  <c r="A949" i="55"/>
  <c r="S948" i="55"/>
  <c r="R948" i="55"/>
  <c r="Q948" i="55"/>
  <c r="P948" i="55"/>
  <c r="A948" i="55"/>
  <c r="S947" i="55"/>
  <c r="R947" i="55"/>
  <c r="Q947" i="55"/>
  <c r="P947" i="55"/>
  <c r="A947" i="55"/>
  <c r="S946" i="55"/>
  <c r="R946" i="55"/>
  <c r="Q946" i="55"/>
  <c r="P946" i="55"/>
  <c r="A946" i="55"/>
  <c r="S945" i="55"/>
  <c r="R945" i="55"/>
  <c r="Q945" i="55"/>
  <c r="P945" i="55"/>
  <c r="A945" i="55"/>
  <c r="S944" i="55"/>
  <c r="R944" i="55"/>
  <c r="Q944" i="55"/>
  <c r="P944" i="55"/>
  <c r="A944" i="55"/>
  <c r="S943" i="55"/>
  <c r="R943" i="55"/>
  <c r="Q943" i="55"/>
  <c r="P943" i="55"/>
  <c r="A943" i="55"/>
  <c r="S942" i="55"/>
  <c r="R942" i="55"/>
  <c r="Q942" i="55"/>
  <c r="P942" i="55"/>
  <c r="A942" i="55"/>
  <c r="S941" i="55"/>
  <c r="R941" i="55"/>
  <c r="Q941" i="55"/>
  <c r="P941" i="55"/>
  <c r="A941" i="55"/>
  <c r="S940" i="55"/>
  <c r="R940" i="55"/>
  <c r="Q940" i="55"/>
  <c r="P940" i="55"/>
  <c r="A940" i="55"/>
  <c r="S939" i="55"/>
  <c r="R939" i="55"/>
  <c r="Q939" i="55"/>
  <c r="P939" i="55"/>
  <c r="A939" i="55"/>
  <c r="S938" i="55"/>
  <c r="R938" i="55"/>
  <c r="Q938" i="55"/>
  <c r="P938" i="55"/>
  <c r="A938" i="55"/>
  <c r="S937" i="55"/>
  <c r="R937" i="55"/>
  <c r="Q937" i="55"/>
  <c r="P937" i="55"/>
  <c r="A937" i="55"/>
  <c r="S936" i="55"/>
  <c r="R936" i="55"/>
  <c r="Q936" i="55"/>
  <c r="P936" i="55"/>
  <c r="A936" i="55"/>
  <c r="S935" i="55"/>
  <c r="R935" i="55"/>
  <c r="Q935" i="55"/>
  <c r="P935" i="55"/>
  <c r="A935" i="55"/>
  <c r="S934" i="55"/>
  <c r="R934" i="55"/>
  <c r="Q934" i="55"/>
  <c r="P934" i="55"/>
  <c r="A934" i="55"/>
  <c r="S933" i="55"/>
  <c r="R933" i="55"/>
  <c r="Q933" i="55"/>
  <c r="P933" i="55"/>
  <c r="A933" i="55"/>
  <c r="S932" i="55"/>
  <c r="R932" i="55"/>
  <c r="Q932" i="55"/>
  <c r="P932" i="55"/>
  <c r="A932" i="55"/>
  <c r="S931" i="55"/>
  <c r="R931" i="55"/>
  <c r="Q931" i="55"/>
  <c r="P931" i="55"/>
  <c r="A931" i="55"/>
  <c r="S930" i="55"/>
  <c r="R930" i="55"/>
  <c r="Q930" i="55"/>
  <c r="P930" i="55"/>
  <c r="A930" i="55"/>
  <c r="S929" i="55"/>
  <c r="R929" i="55"/>
  <c r="Q929" i="55"/>
  <c r="P929" i="55"/>
  <c r="A929" i="55"/>
  <c r="S928" i="55"/>
  <c r="R928" i="55"/>
  <c r="Q928" i="55"/>
  <c r="P928" i="55"/>
  <c r="A928" i="55"/>
  <c r="S927" i="55"/>
  <c r="R927" i="55"/>
  <c r="Q927" i="55"/>
  <c r="P927" i="55"/>
  <c r="A927" i="55"/>
  <c r="S926" i="55"/>
  <c r="R926" i="55"/>
  <c r="Q926" i="55"/>
  <c r="P926" i="55"/>
  <c r="A926" i="55"/>
  <c r="S925" i="55"/>
  <c r="R925" i="55"/>
  <c r="Q925" i="55"/>
  <c r="P925" i="55"/>
  <c r="A925" i="55"/>
  <c r="S924" i="55"/>
  <c r="R924" i="55"/>
  <c r="Q924" i="55"/>
  <c r="P924" i="55"/>
  <c r="A924" i="55"/>
  <c r="S923" i="55"/>
  <c r="R923" i="55"/>
  <c r="Q923" i="55"/>
  <c r="P923" i="55"/>
  <c r="A923" i="55"/>
  <c r="S922" i="55"/>
  <c r="R922" i="55"/>
  <c r="Q922" i="55"/>
  <c r="P922" i="55"/>
  <c r="A922" i="55"/>
  <c r="S921" i="55"/>
  <c r="R921" i="55"/>
  <c r="Q921" i="55"/>
  <c r="P921" i="55"/>
  <c r="A921" i="55"/>
  <c r="S920" i="55"/>
  <c r="R920" i="55"/>
  <c r="Q920" i="55"/>
  <c r="P920" i="55"/>
  <c r="A920" i="55"/>
  <c r="S919" i="55"/>
  <c r="R919" i="55"/>
  <c r="Q919" i="55"/>
  <c r="P919" i="55"/>
  <c r="A919" i="55"/>
  <c r="S918" i="55"/>
  <c r="R918" i="55"/>
  <c r="Q918" i="55"/>
  <c r="P918" i="55"/>
  <c r="A918" i="55"/>
  <c r="S917" i="55"/>
  <c r="R917" i="55"/>
  <c r="Q917" i="55"/>
  <c r="P917" i="55"/>
  <c r="A917" i="55"/>
  <c r="S916" i="55"/>
  <c r="R916" i="55"/>
  <c r="Q916" i="55"/>
  <c r="P916" i="55"/>
  <c r="A916" i="55"/>
  <c r="S915" i="55"/>
  <c r="R915" i="55"/>
  <c r="Q915" i="55"/>
  <c r="P915" i="55"/>
  <c r="A915" i="55"/>
  <c r="S914" i="55"/>
  <c r="R914" i="55"/>
  <c r="Q914" i="55"/>
  <c r="P914" i="55"/>
  <c r="A914" i="55"/>
  <c r="S913" i="55"/>
  <c r="R913" i="55"/>
  <c r="Q913" i="55"/>
  <c r="P913" i="55"/>
  <c r="A913" i="55"/>
  <c r="S912" i="55"/>
  <c r="R912" i="55"/>
  <c r="Q912" i="55"/>
  <c r="P912" i="55"/>
  <c r="A912" i="55"/>
  <c r="S911" i="55"/>
  <c r="R911" i="55"/>
  <c r="Q911" i="55"/>
  <c r="P911" i="55"/>
  <c r="A911" i="55"/>
  <c r="S910" i="55"/>
  <c r="R910" i="55"/>
  <c r="Q910" i="55"/>
  <c r="P910" i="55"/>
  <c r="A910" i="55"/>
  <c r="S909" i="55"/>
  <c r="R909" i="55"/>
  <c r="Q909" i="55"/>
  <c r="P909" i="55"/>
  <c r="A909" i="55"/>
  <c r="S908" i="55"/>
  <c r="R908" i="55"/>
  <c r="Q908" i="55"/>
  <c r="P908" i="55"/>
  <c r="A908" i="55"/>
  <c r="S907" i="55"/>
  <c r="R907" i="55"/>
  <c r="Q907" i="55"/>
  <c r="P907" i="55"/>
  <c r="A907" i="55"/>
  <c r="S906" i="55"/>
  <c r="R906" i="55"/>
  <c r="Q906" i="55"/>
  <c r="P906" i="55"/>
  <c r="A906" i="55"/>
  <c r="S905" i="55"/>
  <c r="R905" i="55"/>
  <c r="Q905" i="55"/>
  <c r="P905" i="55"/>
  <c r="A905" i="55"/>
  <c r="S904" i="55"/>
  <c r="R904" i="55"/>
  <c r="Q904" i="55"/>
  <c r="P904" i="55"/>
  <c r="A904" i="55"/>
  <c r="S903" i="55"/>
  <c r="R903" i="55"/>
  <c r="Q903" i="55"/>
  <c r="P903" i="55"/>
  <c r="A903" i="55"/>
  <c r="S902" i="55"/>
  <c r="R902" i="55"/>
  <c r="Q902" i="55"/>
  <c r="P902" i="55"/>
  <c r="A902" i="55"/>
  <c r="S901" i="55"/>
  <c r="R901" i="55"/>
  <c r="Q901" i="55"/>
  <c r="P901" i="55"/>
  <c r="A901" i="55"/>
  <c r="S900" i="55"/>
  <c r="R900" i="55"/>
  <c r="Q900" i="55"/>
  <c r="P900" i="55"/>
  <c r="A900" i="55"/>
  <c r="S899" i="55"/>
  <c r="R899" i="55"/>
  <c r="Q899" i="55"/>
  <c r="P899" i="55"/>
  <c r="A899" i="55"/>
  <c r="S898" i="55"/>
  <c r="R898" i="55"/>
  <c r="Q898" i="55"/>
  <c r="P898" i="55"/>
  <c r="A898" i="55"/>
  <c r="S897" i="55"/>
  <c r="R897" i="55"/>
  <c r="Q897" i="55"/>
  <c r="P897" i="55"/>
  <c r="A897" i="55"/>
  <c r="S896" i="55"/>
  <c r="R896" i="55"/>
  <c r="Q896" i="55"/>
  <c r="P896" i="55"/>
  <c r="A896" i="55"/>
  <c r="S895" i="55"/>
  <c r="R895" i="55"/>
  <c r="Q895" i="55"/>
  <c r="P895" i="55"/>
  <c r="A895" i="55"/>
  <c r="S894" i="55"/>
  <c r="R894" i="55"/>
  <c r="Q894" i="55"/>
  <c r="P894" i="55"/>
  <c r="A894" i="55"/>
  <c r="S893" i="55"/>
  <c r="R893" i="55"/>
  <c r="Q893" i="55"/>
  <c r="P893" i="55"/>
  <c r="A893" i="55"/>
  <c r="S892" i="55"/>
  <c r="R892" i="55"/>
  <c r="Q892" i="55"/>
  <c r="P892" i="55"/>
  <c r="A892" i="55"/>
  <c r="S891" i="55"/>
  <c r="R891" i="55"/>
  <c r="Q891" i="55"/>
  <c r="P891" i="55"/>
  <c r="A891" i="55"/>
  <c r="S890" i="55"/>
  <c r="R890" i="55"/>
  <c r="Q890" i="55"/>
  <c r="P890" i="55"/>
  <c r="A890" i="55"/>
  <c r="S889" i="55"/>
  <c r="R889" i="55"/>
  <c r="Q889" i="55"/>
  <c r="P889" i="55"/>
  <c r="A889" i="55"/>
  <c r="S888" i="55"/>
  <c r="R888" i="55"/>
  <c r="Q888" i="55"/>
  <c r="P888" i="55"/>
  <c r="A888" i="55"/>
  <c r="S887" i="55"/>
  <c r="R887" i="55"/>
  <c r="Q887" i="55"/>
  <c r="P887" i="55"/>
  <c r="A887" i="55"/>
  <c r="S886" i="55"/>
  <c r="R886" i="55"/>
  <c r="Q886" i="55"/>
  <c r="P886" i="55"/>
  <c r="A886" i="55"/>
  <c r="S885" i="55"/>
  <c r="R885" i="55"/>
  <c r="Q885" i="55"/>
  <c r="P885" i="55"/>
  <c r="A885" i="55"/>
  <c r="S884" i="55"/>
  <c r="R884" i="55"/>
  <c r="Q884" i="55"/>
  <c r="P884" i="55"/>
  <c r="A884" i="55"/>
  <c r="S883" i="55"/>
  <c r="R883" i="55"/>
  <c r="Q883" i="55"/>
  <c r="P883" i="55"/>
  <c r="A883" i="55"/>
  <c r="S882" i="55"/>
  <c r="R882" i="55"/>
  <c r="Q882" i="55"/>
  <c r="P882" i="55"/>
  <c r="A882" i="55"/>
  <c r="S881" i="55"/>
  <c r="R881" i="55"/>
  <c r="Q881" i="55"/>
  <c r="P881" i="55"/>
  <c r="A881" i="55"/>
  <c r="S880" i="55"/>
  <c r="R880" i="55"/>
  <c r="Q880" i="55"/>
  <c r="P880" i="55"/>
  <c r="A880" i="55"/>
  <c r="S879" i="55"/>
  <c r="R879" i="55"/>
  <c r="Q879" i="55"/>
  <c r="P879" i="55"/>
  <c r="A879" i="55"/>
  <c r="S878" i="55"/>
  <c r="R878" i="55"/>
  <c r="Q878" i="55"/>
  <c r="P878" i="55"/>
  <c r="A878" i="55"/>
  <c r="S877" i="55"/>
  <c r="R877" i="55"/>
  <c r="Q877" i="55"/>
  <c r="P877" i="55"/>
  <c r="A877" i="55"/>
  <c r="S876" i="55"/>
  <c r="R876" i="55"/>
  <c r="Q876" i="55"/>
  <c r="P876" i="55"/>
  <c r="A876" i="55"/>
  <c r="S875" i="55"/>
  <c r="R875" i="55"/>
  <c r="Q875" i="55"/>
  <c r="P875" i="55"/>
  <c r="A875" i="55"/>
  <c r="S874" i="55"/>
  <c r="R874" i="55"/>
  <c r="Q874" i="55"/>
  <c r="P874" i="55"/>
  <c r="A874" i="55"/>
  <c r="S873" i="55"/>
  <c r="R873" i="55"/>
  <c r="Q873" i="55"/>
  <c r="P873" i="55"/>
  <c r="A873" i="55"/>
  <c r="S872" i="55"/>
  <c r="R872" i="55"/>
  <c r="Q872" i="55"/>
  <c r="P872" i="55"/>
  <c r="A872" i="55"/>
  <c r="S871" i="55"/>
  <c r="R871" i="55"/>
  <c r="Q871" i="55"/>
  <c r="P871" i="55"/>
  <c r="A871" i="55"/>
  <c r="S870" i="55"/>
  <c r="R870" i="55"/>
  <c r="Q870" i="55"/>
  <c r="P870" i="55"/>
  <c r="A870" i="55"/>
  <c r="S869" i="55"/>
  <c r="R869" i="55"/>
  <c r="Q869" i="55"/>
  <c r="P869" i="55"/>
  <c r="A869" i="55"/>
  <c r="S868" i="55"/>
  <c r="R868" i="55"/>
  <c r="Q868" i="55"/>
  <c r="P868" i="55"/>
  <c r="A868" i="55"/>
  <c r="S867" i="55"/>
  <c r="R867" i="55"/>
  <c r="Q867" i="55"/>
  <c r="P867" i="55"/>
  <c r="A867" i="55"/>
  <c r="S866" i="55"/>
  <c r="R866" i="55"/>
  <c r="Q866" i="55"/>
  <c r="P866" i="55"/>
  <c r="A866" i="55"/>
  <c r="S865" i="55"/>
  <c r="R865" i="55"/>
  <c r="Q865" i="55"/>
  <c r="P865" i="55"/>
  <c r="A865" i="55"/>
  <c r="S864" i="55"/>
  <c r="R864" i="55"/>
  <c r="Q864" i="55"/>
  <c r="P864" i="55"/>
  <c r="A864" i="55"/>
  <c r="S863" i="55"/>
  <c r="R863" i="55"/>
  <c r="Q863" i="55"/>
  <c r="P863" i="55"/>
  <c r="A863" i="55"/>
  <c r="S862" i="55"/>
  <c r="R862" i="55"/>
  <c r="Q862" i="55"/>
  <c r="P862" i="55"/>
  <c r="A862" i="55"/>
  <c r="S861" i="55"/>
  <c r="R861" i="55"/>
  <c r="Q861" i="55"/>
  <c r="P861" i="55"/>
  <c r="A861" i="55"/>
  <c r="S860" i="55"/>
  <c r="R860" i="55"/>
  <c r="Q860" i="55"/>
  <c r="P860" i="55"/>
  <c r="A860" i="55"/>
  <c r="S859" i="55"/>
  <c r="R859" i="55"/>
  <c r="Q859" i="55"/>
  <c r="P859" i="55"/>
  <c r="A859" i="55"/>
  <c r="S858" i="55"/>
  <c r="R858" i="55"/>
  <c r="Q858" i="55"/>
  <c r="P858" i="55"/>
  <c r="A858" i="55"/>
  <c r="S857" i="55"/>
  <c r="R857" i="55"/>
  <c r="Q857" i="55"/>
  <c r="P857" i="55"/>
  <c r="A857" i="55"/>
  <c r="S856" i="55"/>
  <c r="R856" i="55"/>
  <c r="Q856" i="55"/>
  <c r="P856" i="55"/>
  <c r="A856" i="55"/>
  <c r="S855" i="55"/>
  <c r="R855" i="55"/>
  <c r="Q855" i="55"/>
  <c r="P855" i="55"/>
  <c r="A855" i="55"/>
  <c r="S854" i="55"/>
  <c r="R854" i="55"/>
  <c r="Q854" i="55"/>
  <c r="P854" i="55"/>
  <c r="A854" i="55"/>
  <c r="S853" i="55"/>
  <c r="R853" i="55"/>
  <c r="Q853" i="55"/>
  <c r="P853" i="55"/>
  <c r="A853" i="55"/>
  <c r="S852" i="55"/>
  <c r="R852" i="55"/>
  <c r="Q852" i="55"/>
  <c r="P852" i="55"/>
  <c r="A852" i="55"/>
  <c r="S851" i="55"/>
  <c r="R851" i="55"/>
  <c r="Q851" i="55"/>
  <c r="P851" i="55"/>
  <c r="A851" i="55"/>
  <c r="S850" i="55"/>
  <c r="R850" i="55"/>
  <c r="Q850" i="55"/>
  <c r="P850" i="55"/>
  <c r="A850" i="55"/>
  <c r="S849" i="55"/>
  <c r="R849" i="55"/>
  <c r="Q849" i="55"/>
  <c r="P849" i="55"/>
  <c r="A849" i="55"/>
  <c r="S848" i="55"/>
  <c r="R848" i="55"/>
  <c r="Q848" i="55"/>
  <c r="P848" i="55"/>
  <c r="A848" i="55"/>
  <c r="S847" i="55"/>
  <c r="R847" i="55"/>
  <c r="Q847" i="55"/>
  <c r="P847" i="55"/>
  <c r="A847" i="55"/>
  <c r="S846" i="55"/>
  <c r="R846" i="55"/>
  <c r="Q846" i="55"/>
  <c r="P846" i="55"/>
  <c r="A846" i="55"/>
  <c r="S845" i="55"/>
  <c r="R845" i="55"/>
  <c r="Q845" i="55"/>
  <c r="P845" i="55"/>
  <c r="A845" i="55"/>
  <c r="S844" i="55"/>
  <c r="R844" i="55"/>
  <c r="Q844" i="55"/>
  <c r="P844" i="55"/>
  <c r="A844" i="55"/>
  <c r="S843" i="55"/>
  <c r="R843" i="55"/>
  <c r="Q843" i="55"/>
  <c r="P843" i="55"/>
  <c r="A843" i="55"/>
  <c r="S842" i="55"/>
  <c r="R842" i="55"/>
  <c r="Q842" i="55"/>
  <c r="P842" i="55"/>
  <c r="A842" i="55"/>
  <c r="S841" i="55"/>
  <c r="R841" i="55"/>
  <c r="Q841" i="55"/>
  <c r="P841" i="55"/>
  <c r="A841" i="55"/>
  <c r="S840" i="55"/>
  <c r="R840" i="55"/>
  <c r="Q840" i="55"/>
  <c r="P840" i="55"/>
  <c r="A840" i="55"/>
  <c r="S839" i="55"/>
  <c r="R839" i="55"/>
  <c r="Q839" i="55"/>
  <c r="P839" i="55"/>
  <c r="A839" i="55"/>
  <c r="S838" i="55"/>
  <c r="R838" i="55"/>
  <c r="Q838" i="55"/>
  <c r="P838" i="55"/>
  <c r="A838" i="55"/>
  <c r="S837" i="55"/>
  <c r="R837" i="55"/>
  <c r="Q837" i="55"/>
  <c r="P837" i="55"/>
  <c r="A837" i="55"/>
  <c r="S836" i="55"/>
  <c r="R836" i="55"/>
  <c r="Q836" i="55"/>
  <c r="P836" i="55"/>
  <c r="A836" i="55"/>
  <c r="S835" i="55"/>
  <c r="R835" i="55"/>
  <c r="Q835" i="55"/>
  <c r="P835" i="55"/>
  <c r="A835" i="55"/>
  <c r="S834" i="55"/>
  <c r="R834" i="55"/>
  <c r="Q834" i="55"/>
  <c r="P834" i="55"/>
  <c r="A834" i="55"/>
  <c r="S833" i="55"/>
  <c r="R833" i="55"/>
  <c r="Q833" i="55"/>
  <c r="P833" i="55"/>
  <c r="A833" i="55"/>
  <c r="S832" i="55"/>
  <c r="R832" i="55"/>
  <c r="Q832" i="55"/>
  <c r="P832" i="55"/>
  <c r="A832" i="55"/>
  <c r="S831" i="55"/>
  <c r="R831" i="55"/>
  <c r="Q831" i="55"/>
  <c r="P831" i="55"/>
  <c r="A831" i="55"/>
  <c r="S830" i="55"/>
  <c r="R830" i="55"/>
  <c r="Q830" i="55"/>
  <c r="P830" i="55"/>
  <c r="A830" i="55"/>
  <c r="S829" i="55"/>
  <c r="R829" i="55"/>
  <c r="Q829" i="55"/>
  <c r="P829" i="55"/>
  <c r="A829" i="55"/>
  <c r="S828" i="55"/>
  <c r="R828" i="55"/>
  <c r="Q828" i="55"/>
  <c r="P828" i="55"/>
  <c r="A828" i="55"/>
  <c r="S827" i="55"/>
  <c r="R827" i="55"/>
  <c r="Q827" i="55"/>
  <c r="P827" i="55"/>
  <c r="A827" i="55"/>
  <c r="S826" i="55"/>
  <c r="R826" i="55"/>
  <c r="Q826" i="55"/>
  <c r="P826" i="55"/>
  <c r="A826" i="55"/>
  <c r="S825" i="55"/>
  <c r="R825" i="55"/>
  <c r="Q825" i="55"/>
  <c r="P825" i="55"/>
  <c r="A825" i="55"/>
  <c r="S824" i="55"/>
  <c r="R824" i="55"/>
  <c r="Q824" i="55"/>
  <c r="P824" i="55"/>
  <c r="A824" i="55"/>
  <c r="S823" i="55"/>
  <c r="R823" i="55"/>
  <c r="Q823" i="55"/>
  <c r="P823" i="55"/>
  <c r="A823" i="55"/>
  <c r="S822" i="55"/>
  <c r="R822" i="55"/>
  <c r="Q822" i="55"/>
  <c r="P822" i="55"/>
  <c r="A822" i="55"/>
  <c r="S821" i="55"/>
  <c r="R821" i="55"/>
  <c r="Q821" i="55"/>
  <c r="P821" i="55"/>
  <c r="A821" i="55"/>
  <c r="S820" i="55"/>
  <c r="R820" i="55"/>
  <c r="Q820" i="55"/>
  <c r="P820" i="55"/>
  <c r="A820" i="55"/>
  <c r="S819" i="55"/>
  <c r="R819" i="55"/>
  <c r="Q819" i="55"/>
  <c r="P819" i="55"/>
  <c r="A819" i="55"/>
  <c r="S818" i="55"/>
  <c r="R818" i="55"/>
  <c r="Q818" i="55"/>
  <c r="P818" i="55"/>
  <c r="A818" i="55"/>
  <c r="S817" i="55"/>
  <c r="R817" i="55"/>
  <c r="Q817" i="55"/>
  <c r="P817" i="55"/>
  <c r="A817" i="55"/>
  <c r="S816" i="55"/>
  <c r="R816" i="55"/>
  <c r="Q816" i="55"/>
  <c r="P816" i="55"/>
  <c r="A816" i="55"/>
  <c r="S815" i="55"/>
  <c r="R815" i="55"/>
  <c r="Q815" i="55"/>
  <c r="P815" i="55"/>
  <c r="A815" i="55"/>
  <c r="S814" i="55"/>
  <c r="R814" i="55"/>
  <c r="Q814" i="55"/>
  <c r="P814" i="55"/>
  <c r="A814" i="55"/>
  <c r="S813" i="55"/>
  <c r="R813" i="55"/>
  <c r="Q813" i="55"/>
  <c r="P813" i="55"/>
  <c r="A813" i="55"/>
  <c r="S812" i="55"/>
  <c r="R812" i="55"/>
  <c r="Q812" i="55"/>
  <c r="P812" i="55"/>
  <c r="A812" i="55"/>
  <c r="S811" i="55"/>
  <c r="R811" i="55"/>
  <c r="Q811" i="55"/>
  <c r="P811" i="55"/>
  <c r="A811" i="55"/>
  <c r="S810" i="55"/>
  <c r="R810" i="55"/>
  <c r="Q810" i="55"/>
  <c r="P810" i="55"/>
  <c r="A810" i="55"/>
  <c r="S809" i="55"/>
  <c r="R809" i="55"/>
  <c r="Q809" i="55"/>
  <c r="P809" i="55"/>
  <c r="A809" i="55"/>
  <c r="S808" i="55"/>
  <c r="R808" i="55"/>
  <c r="Q808" i="55"/>
  <c r="P808" i="55"/>
  <c r="A808" i="55"/>
  <c r="S807" i="55"/>
  <c r="R807" i="55"/>
  <c r="Q807" i="55"/>
  <c r="P807" i="55"/>
  <c r="A807" i="55"/>
  <c r="S806" i="55"/>
  <c r="R806" i="55"/>
  <c r="Q806" i="55"/>
  <c r="P806" i="55"/>
  <c r="A806" i="55"/>
  <c r="S805" i="55"/>
  <c r="R805" i="55"/>
  <c r="Q805" i="55"/>
  <c r="P805" i="55"/>
  <c r="A805" i="55"/>
  <c r="S804" i="55"/>
  <c r="R804" i="55"/>
  <c r="Q804" i="55"/>
  <c r="P804" i="55"/>
  <c r="A804" i="55"/>
  <c r="S803" i="55"/>
  <c r="R803" i="55"/>
  <c r="Q803" i="55"/>
  <c r="P803" i="55"/>
  <c r="A803" i="55"/>
  <c r="S802" i="55"/>
  <c r="R802" i="55"/>
  <c r="Q802" i="55"/>
  <c r="P802" i="55"/>
  <c r="A802" i="55"/>
  <c r="S801" i="55"/>
  <c r="R801" i="55"/>
  <c r="Q801" i="55"/>
  <c r="P801" i="55"/>
  <c r="A801" i="55"/>
  <c r="S800" i="55"/>
  <c r="R800" i="55"/>
  <c r="Q800" i="55"/>
  <c r="P800" i="55"/>
  <c r="A800" i="55"/>
  <c r="S799" i="55"/>
  <c r="R799" i="55"/>
  <c r="Q799" i="55"/>
  <c r="P799" i="55"/>
  <c r="A799" i="55"/>
  <c r="S798" i="55"/>
  <c r="R798" i="55"/>
  <c r="Q798" i="55"/>
  <c r="P798" i="55"/>
  <c r="A798" i="55"/>
  <c r="S797" i="55"/>
  <c r="R797" i="55"/>
  <c r="Q797" i="55"/>
  <c r="P797" i="55"/>
  <c r="A797" i="55"/>
  <c r="S796" i="55"/>
  <c r="R796" i="55"/>
  <c r="Q796" i="55"/>
  <c r="P796" i="55"/>
  <c r="A796" i="55"/>
  <c r="S795" i="55"/>
  <c r="R795" i="55"/>
  <c r="Q795" i="55"/>
  <c r="P795" i="55"/>
  <c r="A795" i="55"/>
  <c r="S794" i="55"/>
  <c r="R794" i="55"/>
  <c r="Q794" i="55"/>
  <c r="P794" i="55"/>
  <c r="A794" i="55"/>
  <c r="S793" i="55"/>
  <c r="R793" i="55"/>
  <c r="Q793" i="55"/>
  <c r="P793" i="55"/>
  <c r="A793" i="55"/>
  <c r="S792" i="55"/>
  <c r="R792" i="55"/>
  <c r="Q792" i="55"/>
  <c r="P792" i="55"/>
  <c r="A792" i="55"/>
  <c r="S791" i="55"/>
  <c r="R791" i="55"/>
  <c r="Q791" i="55"/>
  <c r="P791" i="55"/>
  <c r="A791" i="55"/>
  <c r="S790" i="55"/>
  <c r="R790" i="55"/>
  <c r="Q790" i="55"/>
  <c r="P790" i="55"/>
  <c r="A790" i="55"/>
  <c r="S789" i="55"/>
  <c r="R789" i="55"/>
  <c r="Q789" i="55"/>
  <c r="P789" i="55"/>
  <c r="A789" i="55"/>
  <c r="S788" i="55"/>
  <c r="R788" i="55"/>
  <c r="Q788" i="55"/>
  <c r="P788" i="55"/>
  <c r="A788" i="55"/>
  <c r="S787" i="55"/>
  <c r="R787" i="55"/>
  <c r="Q787" i="55"/>
  <c r="P787" i="55"/>
  <c r="A787" i="55"/>
  <c r="S786" i="55"/>
  <c r="R786" i="55"/>
  <c r="Q786" i="55"/>
  <c r="P786" i="55"/>
  <c r="A786" i="55"/>
  <c r="S785" i="55"/>
  <c r="R785" i="55"/>
  <c r="Q785" i="55"/>
  <c r="P785" i="55"/>
  <c r="A785" i="55"/>
  <c r="S784" i="55"/>
  <c r="R784" i="55"/>
  <c r="Q784" i="55"/>
  <c r="P784" i="55"/>
  <c r="A784" i="55"/>
  <c r="S783" i="55"/>
  <c r="R783" i="55"/>
  <c r="Q783" i="55"/>
  <c r="P783" i="55"/>
  <c r="A783" i="55"/>
  <c r="S782" i="55"/>
  <c r="R782" i="55"/>
  <c r="Q782" i="55"/>
  <c r="P782" i="55"/>
  <c r="A782" i="55"/>
  <c r="S781" i="55"/>
  <c r="R781" i="55"/>
  <c r="Q781" i="55"/>
  <c r="P781" i="55"/>
  <c r="A781" i="55"/>
  <c r="S780" i="55"/>
  <c r="R780" i="55"/>
  <c r="Q780" i="55"/>
  <c r="P780" i="55"/>
  <c r="A780" i="55"/>
  <c r="S779" i="55"/>
  <c r="R779" i="55"/>
  <c r="Q779" i="55"/>
  <c r="P779" i="55"/>
  <c r="A779" i="55"/>
  <c r="S778" i="55"/>
  <c r="R778" i="55"/>
  <c r="Q778" i="55"/>
  <c r="P778" i="55"/>
  <c r="A778" i="55"/>
  <c r="S777" i="55"/>
  <c r="R777" i="55"/>
  <c r="Q777" i="55"/>
  <c r="P777" i="55"/>
  <c r="A777" i="55"/>
  <c r="S776" i="55"/>
  <c r="R776" i="55"/>
  <c r="Q776" i="55"/>
  <c r="P776" i="55"/>
  <c r="A776" i="55"/>
  <c r="S775" i="55"/>
  <c r="R775" i="55"/>
  <c r="Q775" i="55"/>
  <c r="P775" i="55"/>
  <c r="A775" i="55"/>
  <c r="S774" i="55"/>
  <c r="R774" i="55"/>
  <c r="Q774" i="55"/>
  <c r="P774" i="55"/>
  <c r="A774" i="55"/>
  <c r="S773" i="55"/>
  <c r="R773" i="55"/>
  <c r="Q773" i="55"/>
  <c r="P773" i="55"/>
  <c r="A773" i="55"/>
  <c r="S772" i="55"/>
  <c r="R772" i="55"/>
  <c r="Q772" i="55"/>
  <c r="P772" i="55"/>
  <c r="A772" i="55"/>
  <c r="S771" i="55"/>
  <c r="R771" i="55"/>
  <c r="Q771" i="55"/>
  <c r="P771" i="55"/>
  <c r="A771" i="55"/>
  <c r="S770" i="55"/>
  <c r="R770" i="55"/>
  <c r="Q770" i="55"/>
  <c r="P770" i="55"/>
  <c r="A770" i="55"/>
  <c r="S769" i="55"/>
  <c r="R769" i="55"/>
  <c r="Q769" i="55"/>
  <c r="P769" i="55"/>
  <c r="A769" i="55"/>
  <c r="S768" i="55"/>
  <c r="R768" i="55"/>
  <c r="Q768" i="55"/>
  <c r="P768" i="55"/>
  <c r="A768" i="55"/>
  <c r="S767" i="55"/>
  <c r="R767" i="55"/>
  <c r="Q767" i="55"/>
  <c r="P767" i="55"/>
  <c r="A767" i="55"/>
  <c r="S766" i="55"/>
  <c r="R766" i="55"/>
  <c r="Q766" i="55"/>
  <c r="P766" i="55"/>
  <c r="A766" i="55"/>
  <c r="S765" i="55"/>
  <c r="R765" i="55"/>
  <c r="Q765" i="55"/>
  <c r="P765" i="55"/>
  <c r="A765" i="55"/>
  <c r="S764" i="55"/>
  <c r="R764" i="55"/>
  <c r="Q764" i="55"/>
  <c r="P764" i="55"/>
  <c r="A764" i="55"/>
  <c r="S763" i="55"/>
  <c r="R763" i="55"/>
  <c r="Q763" i="55"/>
  <c r="P763" i="55"/>
  <c r="A763" i="55"/>
  <c r="S762" i="55"/>
  <c r="R762" i="55"/>
  <c r="Q762" i="55"/>
  <c r="P762" i="55"/>
  <c r="A762" i="55"/>
  <c r="S761" i="55"/>
  <c r="R761" i="55"/>
  <c r="Q761" i="55"/>
  <c r="P761" i="55"/>
  <c r="A761" i="55"/>
  <c r="S760" i="55"/>
  <c r="R760" i="55"/>
  <c r="Q760" i="55"/>
  <c r="P760" i="55"/>
  <c r="A760" i="55"/>
  <c r="S759" i="55"/>
  <c r="R759" i="55"/>
  <c r="Q759" i="55"/>
  <c r="P759" i="55"/>
  <c r="A759" i="55"/>
  <c r="S758" i="55"/>
  <c r="R758" i="55"/>
  <c r="Q758" i="55"/>
  <c r="P758" i="55"/>
  <c r="A758" i="55"/>
  <c r="S757" i="55"/>
  <c r="R757" i="55"/>
  <c r="Q757" i="55"/>
  <c r="P757" i="55"/>
  <c r="A757" i="55"/>
  <c r="S756" i="55"/>
  <c r="R756" i="55"/>
  <c r="Q756" i="55"/>
  <c r="P756" i="55"/>
  <c r="A756" i="55"/>
  <c r="S755" i="55"/>
  <c r="R755" i="55"/>
  <c r="Q755" i="55"/>
  <c r="P755" i="55"/>
  <c r="A755" i="55"/>
  <c r="S754" i="55"/>
  <c r="R754" i="55"/>
  <c r="Q754" i="55"/>
  <c r="P754" i="55"/>
  <c r="A754" i="55"/>
  <c r="S753" i="55"/>
  <c r="R753" i="55"/>
  <c r="Q753" i="55"/>
  <c r="P753" i="55"/>
  <c r="A753" i="55"/>
  <c r="S752" i="55"/>
  <c r="R752" i="55"/>
  <c r="Q752" i="55"/>
  <c r="P752" i="55"/>
  <c r="A752" i="55"/>
  <c r="S751" i="55"/>
  <c r="R751" i="55"/>
  <c r="Q751" i="55"/>
  <c r="P751" i="55"/>
  <c r="A751" i="55"/>
  <c r="S750" i="55"/>
  <c r="R750" i="55"/>
  <c r="Q750" i="55"/>
  <c r="P750" i="55"/>
  <c r="A750" i="55"/>
  <c r="S749" i="55"/>
  <c r="R749" i="55"/>
  <c r="Q749" i="55"/>
  <c r="P749" i="55"/>
  <c r="A749" i="55"/>
  <c r="S748" i="55"/>
  <c r="R748" i="55"/>
  <c r="Q748" i="55"/>
  <c r="P748" i="55"/>
  <c r="A748" i="55"/>
  <c r="S747" i="55"/>
  <c r="R747" i="55"/>
  <c r="Q747" i="55"/>
  <c r="P747" i="55"/>
  <c r="A747" i="55"/>
  <c r="S746" i="55"/>
  <c r="R746" i="55"/>
  <c r="Q746" i="55"/>
  <c r="P746" i="55"/>
  <c r="A746" i="55"/>
  <c r="S745" i="55"/>
  <c r="R745" i="55"/>
  <c r="Q745" i="55"/>
  <c r="P745" i="55"/>
  <c r="A745" i="55"/>
  <c r="S744" i="55"/>
  <c r="R744" i="55"/>
  <c r="Q744" i="55"/>
  <c r="P744" i="55"/>
  <c r="A744" i="55"/>
  <c r="S743" i="55"/>
  <c r="R743" i="55"/>
  <c r="Q743" i="55"/>
  <c r="P743" i="55"/>
  <c r="A743" i="55"/>
  <c r="S742" i="55"/>
  <c r="R742" i="55"/>
  <c r="Q742" i="55"/>
  <c r="P742" i="55"/>
  <c r="A742" i="55"/>
  <c r="S741" i="55"/>
  <c r="R741" i="55"/>
  <c r="Q741" i="55"/>
  <c r="P741" i="55"/>
  <c r="A741" i="55"/>
  <c r="S740" i="55"/>
  <c r="R740" i="55"/>
  <c r="Q740" i="55"/>
  <c r="P740" i="55"/>
  <c r="A740" i="55"/>
  <c r="S739" i="55"/>
  <c r="R739" i="55"/>
  <c r="Q739" i="55"/>
  <c r="P739" i="55"/>
  <c r="A739" i="55"/>
  <c r="S738" i="55"/>
  <c r="R738" i="55"/>
  <c r="Q738" i="55"/>
  <c r="P738" i="55"/>
  <c r="A738" i="55"/>
  <c r="S737" i="55"/>
  <c r="R737" i="55"/>
  <c r="Q737" i="55"/>
  <c r="P737" i="55"/>
  <c r="A737" i="55"/>
  <c r="S736" i="55"/>
  <c r="R736" i="55"/>
  <c r="Q736" i="55"/>
  <c r="P736" i="55"/>
  <c r="A736" i="55"/>
  <c r="S735" i="55"/>
  <c r="R735" i="55"/>
  <c r="Q735" i="55"/>
  <c r="P735" i="55"/>
  <c r="A735" i="55"/>
  <c r="S734" i="55"/>
  <c r="R734" i="55"/>
  <c r="Q734" i="55"/>
  <c r="P734" i="55"/>
  <c r="A734" i="55"/>
  <c r="S733" i="55"/>
  <c r="R733" i="55"/>
  <c r="Q733" i="55"/>
  <c r="P733" i="55"/>
  <c r="A733" i="55"/>
  <c r="S732" i="55"/>
  <c r="R732" i="55"/>
  <c r="Q732" i="55"/>
  <c r="P732" i="55"/>
  <c r="A732" i="55"/>
  <c r="S731" i="55"/>
  <c r="R731" i="55"/>
  <c r="Q731" i="55"/>
  <c r="P731" i="55"/>
  <c r="A731" i="55"/>
  <c r="S730" i="55"/>
  <c r="R730" i="55"/>
  <c r="Q730" i="55"/>
  <c r="P730" i="55"/>
  <c r="A730" i="55"/>
  <c r="S729" i="55"/>
  <c r="R729" i="55"/>
  <c r="Q729" i="55"/>
  <c r="P729" i="55"/>
  <c r="A729" i="55"/>
  <c r="S728" i="55"/>
  <c r="R728" i="55"/>
  <c r="Q728" i="55"/>
  <c r="P728" i="55"/>
  <c r="A728" i="55"/>
  <c r="S727" i="55"/>
  <c r="R727" i="55"/>
  <c r="Q727" i="55"/>
  <c r="P727" i="55"/>
  <c r="A727" i="55"/>
  <c r="S726" i="55"/>
  <c r="R726" i="55"/>
  <c r="Q726" i="55"/>
  <c r="P726" i="55"/>
  <c r="A726" i="55"/>
  <c r="S725" i="55"/>
  <c r="R725" i="55"/>
  <c r="Q725" i="55"/>
  <c r="P725" i="55"/>
  <c r="A725" i="55"/>
  <c r="S724" i="55"/>
  <c r="R724" i="55"/>
  <c r="Q724" i="55"/>
  <c r="P724" i="55"/>
  <c r="A724" i="55"/>
  <c r="S723" i="55"/>
  <c r="R723" i="55"/>
  <c r="Q723" i="55"/>
  <c r="P723" i="55"/>
  <c r="A723" i="55"/>
  <c r="S722" i="55"/>
  <c r="R722" i="55"/>
  <c r="Q722" i="55"/>
  <c r="P722" i="55"/>
  <c r="A722" i="55"/>
  <c r="S721" i="55"/>
  <c r="R721" i="55"/>
  <c r="Q721" i="55"/>
  <c r="P721" i="55"/>
  <c r="A721" i="55"/>
  <c r="S720" i="55"/>
  <c r="R720" i="55"/>
  <c r="Q720" i="55"/>
  <c r="P720" i="55"/>
  <c r="A720" i="55"/>
  <c r="S719" i="55"/>
  <c r="R719" i="55"/>
  <c r="Q719" i="55"/>
  <c r="P719" i="55"/>
  <c r="A719" i="55"/>
  <c r="S718" i="55"/>
  <c r="R718" i="55"/>
  <c r="Q718" i="55"/>
  <c r="P718" i="55"/>
  <c r="A718" i="55"/>
  <c r="S717" i="55"/>
  <c r="R717" i="55"/>
  <c r="Q717" i="55"/>
  <c r="P717" i="55"/>
  <c r="A717" i="55"/>
  <c r="S716" i="55"/>
  <c r="R716" i="55"/>
  <c r="Q716" i="55"/>
  <c r="P716" i="55"/>
  <c r="A716" i="55"/>
  <c r="S715" i="55"/>
  <c r="R715" i="55"/>
  <c r="Q715" i="55"/>
  <c r="P715" i="55"/>
  <c r="A715" i="55"/>
  <c r="S714" i="55"/>
  <c r="R714" i="55"/>
  <c r="Q714" i="55"/>
  <c r="P714" i="55"/>
  <c r="A714" i="55"/>
  <c r="S713" i="55"/>
  <c r="R713" i="55"/>
  <c r="Q713" i="55"/>
  <c r="P713" i="55"/>
  <c r="A713" i="55"/>
  <c r="S712" i="55"/>
  <c r="R712" i="55"/>
  <c r="Q712" i="55"/>
  <c r="P712" i="55"/>
  <c r="A712" i="55"/>
  <c r="S711" i="55"/>
  <c r="R711" i="55"/>
  <c r="Q711" i="55"/>
  <c r="P711" i="55"/>
  <c r="A711" i="55"/>
  <c r="S710" i="55"/>
  <c r="R710" i="55"/>
  <c r="Q710" i="55"/>
  <c r="P710" i="55"/>
  <c r="A710" i="55"/>
  <c r="S709" i="55"/>
  <c r="R709" i="55"/>
  <c r="Q709" i="55"/>
  <c r="P709" i="55"/>
  <c r="A709" i="55"/>
  <c r="S708" i="55"/>
  <c r="R708" i="55"/>
  <c r="Q708" i="55"/>
  <c r="P708" i="55"/>
  <c r="A708" i="55"/>
  <c r="S707" i="55"/>
  <c r="R707" i="55"/>
  <c r="Q707" i="55"/>
  <c r="P707" i="55"/>
  <c r="A707" i="55"/>
  <c r="S706" i="55"/>
  <c r="R706" i="55"/>
  <c r="Q706" i="55"/>
  <c r="P706" i="55"/>
  <c r="A706" i="55"/>
  <c r="S705" i="55"/>
  <c r="R705" i="55"/>
  <c r="Q705" i="55"/>
  <c r="P705" i="55"/>
  <c r="A705" i="55"/>
  <c r="S704" i="55"/>
  <c r="R704" i="55"/>
  <c r="Q704" i="55"/>
  <c r="P704" i="55"/>
  <c r="A704" i="55"/>
  <c r="S703" i="55"/>
  <c r="R703" i="55"/>
  <c r="Q703" i="55"/>
  <c r="P703" i="55"/>
  <c r="A703" i="55"/>
  <c r="S702" i="55"/>
  <c r="R702" i="55"/>
  <c r="Q702" i="55"/>
  <c r="P702" i="55"/>
  <c r="A702" i="55"/>
  <c r="S701" i="55"/>
  <c r="R701" i="55"/>
  <c r="Q701" i="55"/>
  <c r="P701" i="55"/>
  <c r="A701" i="55"/>
  <c r="S700" i="55"/>
  <c r="R700" i="55"/>
  <c r="Q700" i="55"/>
  <c r="P700" i="55"/>
  <c r="A700" i="55"/>
  <c r="S699" i="55"/>
  <c r="R699" i="55"/>
  <c r="Q699" i="55"/>
  <c r="P699" i="55"/>
  <c r="A699" i="55"/>
  <c r="S698" i="55"/>
  <c r="R698" i="55"/>
  <c r="Q698" i="55"/>
  <c r="P698" i="55"/>
  <c r="A698" i="55"/>
  <c r="S697" i="55"/>
  <c r="R697" i="55"/>
  <c r="Q697" i="55"/>
  <c r="P697" i="55"/>
  <c r="A697" i="55"/>
  <c r="S696" i="55"/>
  <c r="R696" i="55"/>
  <c r="Q696" i="55"/>
  <c r="P696" i="55"/>
  <c r="A696" i="55"/>
  <c r="S695" i="55"/>
  <c r="R695" i="55"/>
  <c r="Q695" i="55"/>
  <c r="P695" i="55"/>
  <c r="A695" i="55"/>
  <c r="S694" i="55"/>
  <c r="R694" i="55"/>
  <c r="Q694" i="55"/>
  <c r="P694" i="55"/>
  <c r="A694" i="55"/>
  <c r="S693" i="55"/>
  <c r="R693" i="55"/>
  <c r="Q693" i="55"/>
  <c r="P693" i="55"/>
  <c r="A693" i="55"/>
  <c r="S692" i="55"/>
  <c r="R692" i="55"/>
  <c r="Q692" i="55"/>
  <c r="P692" i="55"/>
  <c r="A692" i="55"/>
  <c r="S691" i="55"/>
  <c r="R691" i="55"/>
  <c r="Q691" i="55"/>
  <c r="P691" i="55"/>
  <c r="A691" i="55"/>
  <c r="S690" i="55"/>
  <c r="R690" i="55"/>
  <c r="Q690" i="55"/>
  <c r="P690" i="55"/>
  <c r="A690" i="55"/>
  <c r="S689" i="55"/>
  <c r="R689" i="55"/>
  <c r="Q689" i="55"/>
  <c r="P689" i="55"/>
  <c r="A689" i="55"/>
  <c r="S688" i="55"/>
  <c r="R688" i="55"/>
  <c r="Q688" i="55"/>
  <c r="P688" i="55"/>
  <c r="A688" i="55"/>
  <c r="S687" i="55"/>
  <c r="R687" i="55"/>
  <c r="Q687" i="55"/>
  <c r="P687" i="55"/>
  <c r="A687" i="55"/>
  <c r="S686" i="55"/>
  <c r="R686" i="55"/>
  <c r="Q686" i="55"/>
  <c r="P686" i="55"/>
  <c r="A686" i="55"/>
  <c r="S685" i="55"/>
  <c r="R685" i="55"/>
  <c r="Q685" i="55"/>
  <c r="P685" i="55"/>
  <c r="A685" i="55"/>
  <c r="S684" i="55"/>
  <c r="R684" i="55"/>
  <c r="Q684" i="55"/>
  <c r="P684" i="55"/>
  <c r="A684" i="55"/>
  <c r="S683" i="55"/>
  <c r="R683" i="55"/>
  <c r="Q683" i="55"/>
  <c r="P683" i="55"/>
  <c r="A683" i="55"/>
  <c r="S682" i="55"/>
  <c r="R682" i="55"/>
  <c r="Q682" i="55"/>
  <c r="P682" i="55"/>
  <c r="A682" i="55"/>
  <c r="S681" i="55"/>
  <c r="R681" i="55"/>
  <c r="Q681" i="55"/>
  <c r="P681" i="55"/>
  <c r="A681" i="55"/>
  <c r="S680" i="55"/>
  <c r="R680" i="55"/>
  <c r="Q680" i="55"/>
  <c r="P680" i="55"/>
  <c r="A680" i="55"/>
  <c r="S679" i="55"/>
  <c r="R679" i="55"/>
  <c r="Q679" i="55"/>
  <c r="P679" i="55"/>
  <c r="A679" i="55"/>
  <c r="S678" i="55"/>
  <c r="R678" i="55"/>
  <c r="Q678" i="55"/>
  <c r="P678" i="55"/>
  <c r="A678" i="55"/>
  <c r="S677" i="55"/>
  <c r="R677" i="55"/>
  <c r="Q677" i="55"/>
  <c r="P677" i="55"/>
  <c r="A677" i="55"/>
  <c r="S676" i="55"/>
  <c r="R676" i="55"/>
  <c r="Q676" i="55"/>
  <c r="P676" i="55"/>
  <c r="A676" i="55"/>
  <c r="S675" i="55"/>
  <c r="R675" i="55"/>
  <c r="Q675" i="55"/>
  <c r="P675" i="55"/>
  <c r="A675" i="55"/>
  <c r="S674" i="55"/>
  <c r="R674" i="55"/>
  <c r="Q674" i="55"/>
  <c r="P674" i="55"/>
  <c r="A674" i="55"/>
  <c r="S673" i="55"/>
  <c r="R673" i="55"/>
  <c r="Q673" i="55"/>
  <c r="P673" i="55"/>
  <c r="A673" i="55"/>
  <c r="S672" i="55"/>
  <c r="R672" i="55"/>
  <c r="Q672" i="55"/>
  <c r="P672" i="55"/>
  <c r="A672" i="55"/>
  <c r="S671" i="55"/>
  <c r="R671" i="55"/>
  <c r="Q671" i="55"/>
  <c r="P671" i="55"/>
  <c r="A671" i="55"/>
  <c r="S670" i="55"/>
  <c r="R670" i="55"/>
  <c r="Q670" i="55"/>
  <c r="P670" i="55"/>
  <c r="A670" i="55"/>
  <c r="S669" i="55"/>
  <c r="R669" i="55"/>
  <c r="Q669" i="55"/>
  <c r="P669" i="55"/>
  <c r="A669" i="55"/>
  <c r="S668" i="55"/>
  <c r="R668" i="55"/>
  <c r="Q668" i="55"/>
  <c r="P668" i="55"/>
  <c r="A668" i="55"/>
  <c r="S667" i="55"/>
  <c r="R667" i="55"/>
  <c r="Q667" i="55"/>
  <c r="P667" i="55"/>
  <c r="A667" i="55"/>
  <c r="S666" i="55"/>
  <c r="R666" i="55"/>
  <c r="Q666" i="55"/>
  <c r="P666" i="55"/>
  <c r="A666" i="55"/>
  <c r="S665" i="55"/>
  <c r="R665" i="55"/>
  <c r="Q665" i="55"/>
  <c r="P665" i="55"/>
  <c r="A665" i="55"/>
  <c r="S664" i="55"/>
  <c r="R664" i="55"/>
  <c r="Q664" i="55"/>
  <c r="P664" i="55"/>
  <c r="A664" i="55"/>
  <c r="S663" i="55"/>
  <c r="R663" i="55"/>
  <c r="Q663" i="55"/>
  <c r="P663" i="55"/>
  <c r="A663" i="55"/>
  <c r="S662" i="55"/>
  <c r="R662" i="55"/>
  <c r="Q662" i="55"/>
  <c r="P662" i="55"/>
  <c r="A662" i="55"/>
  <c r="S661" i="55"/>
  <c r="R661" i="55"/>
  <c r="Q661" i="55"/>
  <c r="P661" i="55"/>
  <c r="A661" i="55"/>
  <c r="S660" i="55"/>
  <c r="R660" i="55"/>
  <c r="Q660" i="55"/>
  <c r="P660" i="55"/>
  <c r="A660" i="55"/>
  <c r="S659" i="55"/>
  <c r="R659" i="55"/>
  <c r="Q659" i="55"/>
  <c r="P659" i="55"/>
  <c r="A659" i="55"/>
  <c r="S658" i="55"/>
  <c r="R658" i="55"/>
  <c r="Q658" i="55"/>
  <c r="P658" i="55"/>
  <c r="A658" i="55"/>
  <c r="S657" i="55"/>
  <c r="R657" i="55"/>
  <c r="Q657" i="55"/>
  <c r="P657" i="55"/>
  <c r="A657" i="55"/>
  <c r="S656" i="55"/>
  <c r="R656" i="55"/>
  <c r="Q656" i="55"/>
  <c r="P656" i="55"/>
  <c r="A656" i="55"/>
  <c r="S655" i="55"/>
  <c r="R655" i="55"/>
  <c r="Q655" i="55"/>
  <c r="P655" i="55"/>
  <c r="A655" i="55"/>
  <c r="S654" i="55"/>
  <c r="R654" i="55"/>
  <c r="Q654" i="55"/>
  <c r="P654" i="55"/>
  <c r="A654" i="55"/>
  <c r="S653" i="55"/>
  <c r="R653" i="55"/>
  <c r="Q653" i="55"/>
  <c r="P653" i="55"/>
  <c r="A653" i="55"/>
  <c r="S652" i="55"/>
  <c r="R652" i="55"/>
  <c r="Q652" i="55"/>
  <c r="P652" i="55"/>
  <c r="A652" i="55"/>
  <c r="S651" i="55"/>
  <c r="R651" i="55"/>
  <c r="Q651" i="55"/>
  <c r="P651" i="55"/>
  <c r="A651" i="55"/>
  <c r="S650" i="55"/>
  <c r="R650" i="55"/>
  <c r="Q650" i="55"/>
  <c r="P650" i="55"/>
  <c r="A650" i="55"/>
  <c r="S649" i="55"/>
  <c r="R649" i="55"/>
  <c r="Q649" i="55"/>
  <c r="P649" i="55"/>
  <c r="A649" i="55"/>
  <c r="S648" i="55"/>
  <c r="R648" i="55"/>
  <c r="Q648" i="55"/>
  <c r="P648" i="55"/>
  <c r="A648" i="55"/>
  <c r="S647" i="55"/>
  <c r="R647" i="55"/>
  <c r="Q647" i="55"/>
  <c r="P647" i="55"/>
  <c r="A647" i="55"/>
  <c r="S646" i="55"/>
  <c r="R646" i="55"/>
  <c r="Q646" i="55"/>
  <c r="P646" i="55"/>
  <c r="A646" i="55"/>
  <c r="S645" i="55"/>
  <c r="R645" i="55"/>
  <c r="Q645" i="55"/>
  <c r="P645" i="55"/>
  <c r="A645" i="55"/>
  <c r="S644" i="55"/>
  <c r="R644" i="55"/>
  <c r="Q644" i="55"/>
  <c r="P644" i="55"/>
  <c r="A644" i="55"/>
  <c r="S643" i="55"/>
  <c r="R643" i="55"/>
  <c r="Q643" i="55"/>
  <c r="P643" i="55"/>
  <c r="A643" i="55"/>
  <c r="S642" i="55"/>
  <c r="R642" i="55"/>
  <c r="Q642" i="55"/>
  <c r="P642" i="55"/>
  <c r="A642" i="55"/>
  <c r="S641" i="55"/>
  <c r="R641" i="55"/>
  <c r="Q641" i="55"/>
  <c r="P641" i="55"/>
  <c r="A641" i="55"/>
  <c r="S640" i="55"/>
  <c r="R640" i="55"/>
  <c r="Q640" i="55"/>
  <c r="P640" i="55"/>
  <c r="A640" i="55"/>
  <c r="S639" i="55"/>
  <c r="R639" i="55"/>
  <c r="Q639" i="55"/>
  <c r="P639" i="55"/>
  <c r="A639" i="55"/>
  <c r="S638" i="55"/>
  <c r="R638" i="55"/>
  <c r="Q638" i="55"/>
  <c r="P638" i="55"/>
  <c r="A638" i="55"/>
  <c r="S637" i="55"/>
  <c r="R637" i="55"/>
  <c r="Q637" i="55"/>
  <c r="P637" i="55"/>
  <c r="A637" i="55"/>
  <c r="S636" i="55"/>
  <c r="R636" i="55"/>
  <c r="Q636" i="55"/>
  <c r="P636" i="55"/>
  <c r="A636" i="55"/>
  <c r="S635" i="55"/>
  <c r="R635" i="55"/>
  <c r="Q635" i="55"/>
  <c r="P635" i="55"/>
  <c r="A635" i="55"/>
  <c r="S634" i="55"/>
  <c r="R634" i="55"/>
  <c r="Q634" i="55"/>
  <c r="P634" i="55"/>
  <c r="A634" i="55"/>
  <c r="S633" i="55"/>
  <c r="R633" i="55"/>
  <c r="Q633" i="55"/>
  <c r="P633" i="55"/>
  <c r="A633" i="55"/>
  <c r="S632" i="55"/>
  <c r="R632" i="55"/>
  <c r="Q632" i="55"/>
  <c r="P632" i="55"/>
  <c r="A632" i="55"/>
  <c r="S631" i="55"/>
  <c r="R631" i="55"/>
  <c r="Q631" i="55"/>
  <c r="P631" i="55"/>
  <c r="A631" i="55"/>
  <c r="S630" i="55"/>
  <c r="R630" i="55"/>
  <c r="Q630" i="55"/>
  <c r="P630" i="55"/>
  <c r="A630" i="55"/>
  <c r="S629" i="55"/>
  <c r="R629" i="55"/>
  <c r="Q629" i="55"/>
  <c r="P629" i="55"/>
  <c r="A629" i="55"/>
  <c r="S628" i="55"/>
  <c r="R628" i="55"/>
  <c r="Q628" i="55"/>
  <c r="P628" i="55"/>
  <c r="A628" i="55"/>
  <c r="S627" i="55"/>
  <c r="R627" i="55"/>
  <c r="Q627" i="55"/>
  <c r="P627" i="55"/>
  <c r="A627" i="55"/>
  <c r="S626" i="55"/>
  <c r="R626" i="55"/>
  <c r="Q626" i="55"/>
  <c r="P626" i="55"/>
  <c r="A626" i="55"/>
  <c r="S625" i="55"/>
  <c r="R625" i="55"/>
  <c r="Q625" i="55"/>
  <c r="P625" i="55"/>
  <c r="A625" i="55"/>
  <c r="S624" i="55"/>
  <c r="R624" i="55"/>
  <c r="Q624" i="55"/>
  <c r="P624" i="55"/>
  <c r="A624" i="55"/>
  <c r="S623" i="55"/>
  <c r="R623" i="55"/>
  <c r="Q623" i="55"/>
  <c r="P623" i="55"/>
  <c r="A623" i="55"/>
  <c r="S622" i="55"/>
  <c r="R622" i="55"/>
  <c r="Q622" i="55"/>
  <c r="P622" i="55"/>
  <c r="A622" i="55"/>
  <c r="S621" i="55"/>
  <c r="R621" i="55"/>
  <c r="Q621" i="55"/>
  <c r="P621" i="55"/>
  <c r="A621" i="55"/>
  <c r="S620" i="55"/>
  <c r="R620" i="55"/>
  <c r="Q620" i="55"/>
  <c r="P620" i="55"/>
  <c r="A620" i="55"/>
  <c r="S619" i="55"/>
  <c r="R619" i="55"/>
  <c r="Q619" i="55"/>
  <c r="P619" i="55"/>
  <c r="A619" i="55"/>
  <c r="S618" i="55"/>
  <c r="R618" i="55"/>
  <c r="Q618" i="55"/>
  <c r="P618" i="55"/>
  <c r="A618" i="55"/>
  <c r="S617" i="55"/>
  <c r="R617" i="55"/>
  <c r="Q617" i="55"/>
  <c r="P617" i="55"/>
  <c r="A617" i="55"/>
  <c r="S616" i="55"/>
  <c r="R616" i="55"/>
  <c r="Q616" i="55"/>
  <c r="P616" i="55"/>
  <c r="A616" i="55"/>
  <c r="S615" i="55"/>
  <c r="R615" i="55"/>
  <c r="Q615" i="55"/>
  <c r="P615" i="55"/>
  <c r="A615" i="55"/>
  <c r="S614" i="55"/>
  <c r="R614" i="55"/>
  <c r="Q614" i="55"/>
  <c r="P614" i="55"/>
  <c r="A614" i="55"/>
  <c r="S613" i="55"/>
  <c r="R613" i="55"/>
  <c r="Q613" i="55"/>
  <c r="P613" i="55"/>
  <c r="A613" i="55"/>
  <c r="S612" i="55"/>
  <c r="R612" i="55"/>
  <c r="Q612" i="55"/>
  <c r="P612" i="55"/>
  <c r="A612" i="55"/>
  <c r="S611" i="55"/>
  <c r="R611" i="55"/>
  <c r="Q611" i="55"/>
  <c r="P611" i="55"/>
  <c r="A611" i="55"/>
  <c r="S610" i="55"/>
  <c r="R610" i="55"/>
  <c r="Q610" i="55"/>
  <c r="P610" i="55"/>
  <c r="A610" i="55"/>
  <c r="S609" i="55"/>
  <c r="R609" i="55"/>
  <c r="Q609" i="55"/>
  <c r="P609" i="55"/>
  <c r="A609" i="55"/>
  <c r="S608" i="55"/>
  <c r="R608" i="55"/>
  <c r="Q608" i="55"/>
  <c r="P608" i="55"/>
  <c r="A608" i="55"/>
  <c r="S607" i="55"/>
  <c r="R607" i="55"/>
  <c r="Q607" i="55"/>
  <c r="P607" i="55"/>
  <c r="A607" i="55"/>
  <c r="S606" i="55"/>
  <c r="R606" i="55"/>
  <c r="Q606" i="55"/>
  <c r="P606" i="55"/>
  <c r="A606" i="55"/>
  <c r="S605" i="55"/>
  <c r="R605" i="55"/>
  <c r="Q605" i="55"/>
  <c r="P605" i="55"/>
  <c r="A605" i="55"/>
  <c r="S604" i="55"/>
  <c r="R604" i="55"/>
  <c r="Q604" i="55"/>
  <c r="P604" i="55"/>
  <c r="A604" i="55"/>
  <c r="S603" i="55"/>
  <c r="R603" i="55"/>
  <c r="Q603" i="55"/>
  <c r="P603" i="55"/>
  <c r="A603" i="55"/>
  <c r="S602" i="55"/>
  <c r="R602" i="55"/>
  <c r="Q602" i="55"/>
  <c r="P602" i="55"/>
  <c r="A602" i="55"/>
  <c r="S601" i="55"/>
  <c r="R601" i="55"/>
  <c r="Q601" i="55"/>
  <c r="P601" i="55"/>
  <c r="A601" i="55"/>
  <c r="S600" i="55"/>
  <c r="R600" i="55"/>
  <c r="Q600" i="55"/>
  <c r="P600" i="55"/>
  <c r="A600" i="55"/>
  <c r="S599" i="55"/>
  <c r="R599" i="55"/>
  <c r="Q599" i="55"/>
  <c r="P599" i="55"/>
  <c r="A599" i="55"/>
  <c r="S598" i="55"/>
  <c r="R598" i="55"/>
  <c r="Q598" i="55"/>
  <c r="P598" i="55"/>
  <c r="A598" i="55"/>
  <c r="S597" i="55"/>
  <c r="R597" i="55"/>
  <c r="Q597" i="55"/>
  <c r="P597" i="55"/>
  <c r="A597" i="55"/>
  <c r="S596" i="55"/>
  <c r="R596" i="55"/>
  <c r="Q596" i="55"/>
  <c r="P596" i="55"/>
  <c r="A596" i="55"/>
  <c r="S595" i="55"/>
  <c r="R595" i="55"/>
  <c r="Q595" i="55"/>
  <c r="P595" i="55"/>
  <c r="A595" i="55"/>
  <c r="S594" i="55"/>
  <c r="R594" i="55"/>
  <c r="Q594" i="55"/>
  <c r="P594" i="55"/>
  <c r="A594" i="55"/>
  <c r="S593" i="55"/>
  <c r="R593" i="55"/>
  <c r="Q593" i="55"/>
  <c r="P593" i="55"/>
  <c r="A593" i="55"/>
  <c r="S592" i="55"/>
  <c r="R592" i="55"/>
  <c r="Q592" i="55"/>
  <c r="P592" i="55"/>
  <c r="A592" i="55"/>
  <c r="S591" i="55"/>
  <c r="R591" i="55"/>
  <c r="Q591" i="55"/>
  <c r="P591" i="55"/>
  <c r="A591" i="55"/>
  <c r="S590" i="55"/>
  <c r="R590" i="55"/>
  <c r="Q590" i="55"/>
  <c r="P590" i="55"/>
  <c r="A590" i="55"/>
  <c r="S589" i="55"/>
  <c r="R589" i="55"/>
  <c r="Q589" i="55"/>
  <c r="P589" i="55"/>
  <c r="A589" i="55"/>
  <c r="S588" i="55"/>
  <c r="R588" i="55"/>
  <c r="Q588" i="55"/>
  <c r="P588" i="55"/>
  <c r="A588" i="55"/>
  <c r="S587" i="55"/>
  <c r="R587" i="55"/>
  <c r="Q587" i="55"/>
  <c r="P587" i="55"/>
  <c r="A587" i="55"/>
  <c r="S586" i="55"/>
  <c r="R586" i="55"/>
  <c r="Q586" i="55"/>
  <c r="P586" i="55"/>
  <c r="A586" i="55"/>
  <c r="S585" i="55"/>
  <c r="R585" i="55"/>
  <c r="Q585" i="55"/>
  <c r="P585" i="55"/>
  <c r="A585" i="55"/>
  <c r="S584" i="55"/>
  <c r="R584" i="55"/>
  <c r="Q584" i="55"/>
  <c r="P584" i="55"/>
  <c r="A584" i="55"/>
  <c r="S583" i="55"/>
  <c r="R583" i="55"/>
  <c r="Q583" i="55"/>
  <c r="P583" i="55"/>
  <c r="A583" i="55"/>
  <c r="S582" i="55"/>
  <c r="R582" i="55"/>
  <c r="Q582" i="55"/>
  <c r="P582" i="55"/>
  <c r="A582" i="55"/>
  <c r="S581" i="55"/>
  <c r="R581" i="55"/>
  <c r="Q581" i="55"/>
  <c r="P581" i="55"/>
  <c r="A581" i="55"/>
  <c r="S580" i="55"/>
  <c r="R580" i="55"/>
  <c r="Q580" i="55"/>
  <c r="P580" i="55"/>
  <c r="A580" i="55"/>
  <c r="S579" i="55"/>
  <c r="R579" i="55"/>
  <c r="Q579" i="55"/>
  <c r="P579" i="55"/>
  <c r="A579" i="55"/>
  <c r="S578" i="55"/>
  <c r="R578" i="55"/>
  <c r="Q578" i="55"/>
  <c r="P578" i="55"/>
  <c r="A578" i="55"/>
  <c r="S577" i="55"/>
  <c r="R577" i="55"/>
  <c r="Q577" i="55"/>
  <c r="P577" i="55"/>
  <c r="A577" i="55"/>
  <c r="S576" i="55"/>
  <c r="R576" i="55"/>
  <c r="Q576" i="55"/>
  <c r="P576" i="55"/>
  <c r="A576" i="55"/>
  <c r="S575" i="55"/>
  <c r="R575" i="55"/>
  <c r="Q575" i="55"/>
  <c r="P575" i="55"/>
  <c r="A575" i="55"/>
  <c r="S574" i="55"/>
  <c r="R574" i="55"/>
  <c r="Q574" i="55"/>
  <c r="P574" i="55"/>
  <c r="A574" i="55"/>
  <c r="S573" i="55"/>
  <c r="R573" i="55"/>
  <c r="Q573" i="55"/>
  <c r="P573" i="55"/>
  <c r="A573" i="55"/>
  <c r="S572" i="55"/>
  <c r="R572" i="55"/>
  <c r="Q572" i="55"/>
  <c r="P572" i="55"/>
  <c r="A572" i="55"/>
  <c r="S571" i="55"/>
  <c r="R571" i="55"/>
  <c r="Q571" i="55"/>
  <c r="P571" i="55"/>
  <c r="A571" i="55"/>
  <c r="S570" i="55"/>
  <c r="R570" i="55"/>
  <c r="Q570" i="55"/>
  <c r="P570" i="55"/>
  <c r="A570" i="55"/>
  <c r="S569" i="55"/>
  <c r="R569" i="55"/>
  <c r="Q569" i="55"/>
  <c r="P569" i="55"/>
  <c r="A569" i="55"/>
  <c r="S568" i="55"/>
  <c r="R568" i="55"/>
  <c r="Q568" i="55"/>
  <c r="P568" i="55"/>
  <c r="A568" i="55"/>
  <c r="S567" i="55"/>
  <c r="R567" i="55"/>
  <c r="Q567" i="55"/>
  <c r="P567" i="55"/>
  <c r="A567" i="55"/>
  <c r="S566" i="55"/>
  <c r="R566" i="55"/>
  <c r="Q566" i="55"/>
  <c r="P566" i="55"/>
  <c r="A566" i="55"/>
  <c r="S565" i="55"/>
  <c r="R565" i="55"/>
  <c r="Q565" i="55"/>
  <c r="P565" i="55"/>
  <c r="A565" i="55"/>
  <c r="S564" i="55"/>
  <c r="R564" i="55"/>
  <c r="Q564" i="55"/>
  <c r="P564" i="55"/>
  <c r="A564" i="55"/>
  <c r="S563" i="55"/>
  <c r="R563" i="55"/>
  <c r="Q563" i="55"/>
  <c r="P563" i="55"/>
  <c r="A563" i="55"/>
  <c r="S562" i="55"/>
  <c r="R562" i="55"/>
  <c r="Q562" i="55"/>
  <c r="P562" i="55"/>
  <c r="A562" i="55"/>
  <c r="S561" i="55"/>
  <c r="R561" i="55"/>
  <c r="Q561" i="55"/>
  <c r="P561" i="55"/>
  <c r="A561" i="55"/>
  <c r="S560" i="55"/>
  <c r="R560" i="55"/>
  <c r="Q560" i="55"/>
  <c r="P560" i="55"/>
  <c r="A560" i="55"/>
  <c r="S559" i="55"/>
  <c r="R559" i="55"/>
  <c r="Q559" i="55"/>
  <c r="P559" i="55"/>
  <c r="A559" i="55"/>
  <c r="S558" i="55"/>
  <c r="R558" i="55"/>
  <c r="Q558" i="55"/>
  <c r="P558" i="55"/>
  <c r="A558" i="55"/>
  <c r="S557" i="55"/>
  <c r="R557" i="55"/>
  <c r="Q557" i="55"/>
  <c r="P557" i="55"/>
  <c r="A557" i="55"/>
  <c r="S556" i="55"/>
  <c r="R556" i="55"/>
  <c r="Q556" i="55"/>
  <c r="P556" i="55"/>
  <c r="A556" i="55"/>
  <c r="S555" i="55"/>
  <c r="R555" i="55"/>
  <c r="Q555" i="55"/>
  <c r="P555" i="55"/>
  <c r="A555" i="55"/>
  <c r="S554" i="55"/>
  <c r="R554" i="55"/>
  <c r="Q554" i="55"/>
  <c r="P554" i="55"/>
  <c r="A554" i="55"/>
  <c r="S553" i="55"/>
  <c r="R553" i="55"/>
  <c r="Q553" i="55"/>
  <c r="P553" i="55"/>
  <c r="A553" i="55"/>
  <c r="S552" i="55"/>
  <c r="R552" i="55"/>
  <c r="Q552" i="55"/>
  <c r="P552" i="55"/>
  <c r="A552" i="55"/>
  <c r="S551" i="55"/>
  <c r="R551" i="55"/>
  <c r="Q551" i="55"/>
  <c r="P551" i="55"/>
  <c r="A551" i="55"/>
  <c r="S550" i="55"/>
  <c r="R550" i="55"/>
  <c r="Q550" i="55"/>
  <c r="P550" i="55"/>
  <c r="A550" i="55"/>
  <c r="S549" i="55"/>
  <c r="R549" i="55"/>
  <c r="Q549" i="55"/>
  <c r="P549" i="55"/>
  <c r="A549" i="55"/>
  <c r="S548" i="55"/>
  <c r="R548" i="55"/>
  <c r="Q548" i="55"/>
  <c r="P548" i="55"/>
  <c r="A548" i="55"/>
  <c r="S547" i="55"/>
  <c r="R547" i="55"/>
  <c r="Q547" i="55"/>
  <c r="P547" i="55"/>
  <c r="A547" i="55"/>
  <c r="S546" i="55"/>
  <c r="R546" i="55"/>
  <c r="Q546" i="55"/>
  <c r="P546" i="55"/>
  <c r="A546" i="55"/>
  <c r="S545" i="55"/>
  <c r="R545" i="55"/>
  <c r="Q545" i="55"/>
  <c r="P545" i="55"/>
  <c r="A545" i="55"/>
  <c r="S544" i="55"/>
  <c r="R544" i="55"/>
  <c r="Q544" i="55"/>
  <c r="P544" i="55"/>
  <c r="A544" i="55"/>
  <c r="S543" i="55"/>
  <c r="R543" i="55"/>
  <c r="Q543" i="55"/>
  <c r="P543" i="55"/>
  <c r="A543" i="55"/>
  <c r="S542" i="55"/>
  <c r="R542" i="55"/>
  <c r="Q542" i="55"/>
  <c r="P542" i="55"/>
  <c r="A542" i="55"/>
  <c r="S541" i="55"/>
  <c r="R541" i="55"/>
  <c r="Q541" i="55"/>
  <c r="P541" i="55"/>
  <c r="A541" i="55"/>
  <c r="S540" i="55"/>
  <c r="R540" i="55"/>
  <c r="Q540" i="55"/>
  <c r="P540" i="55"/>
  <c r="A540" i="55"/>
  <c r="S539" i="55"/>
  <c r="R539" i="55"/>
  <c r="Q539" i="55"/>
  <c r="P539" i="55"/>
  <c r="A539" i="55"/>
  <c r="S538" i="55"/>
  <c r="R538" i="55"/>
  <c r="Q538" i="55"/>
  <c r="P538" i="55"/>
  <c r="A538" i="55"/>
  <c r="S537" i="55"/>
  <c r="R537" i="55"/>
  <c r="Q537" i="55"/>
  <c r="P537" i="55"/>
  <c r="A537" i="55"/>
  <c r="S536" i="55"/>
  <c r="R536" i="55"/>
  <c r="Q536" i="55"/>
  <c r="P536" i="55"/>
  <c r="A536" i="55"/>
  <c r="S535" i="55"/>
  <c r="R535" i="55"/>
  <c r="Q535" i="55"/>
  <c r="P535" i="55"/>
  <c r="A535" i="55"/>
  <c r="S534" i="55"/>
  <c r="R534" i="55"/>
  <c r="Q534" i="55"/>
  <c r="P534" i="55"/>
  <c r="A534" i="55"/>
  <c r="S533" i="55"/>
  <c r="R533" i="55"/>
  <c r="Q533" i="55"/>
  <c r="P533" i="55"/>
  <c r="A533" i="55"/>
  <c r="S532" i="55"/>
  <c r="R532" i="55"/>
  <c r="Q532" i="55"/>
  <c r="P532" i="55"/>
  <c r="A532" i="55"/>
  <c r="S531" i="55"/>
  <c r="R531" i="55"/>
  <c r="Q531" i="55"/>
  <c r="P531" i="55"/>
  <c r="A531" i="55"/>
  <c r="S530" i="55"/>
  <c r="R530" i="55"/>
  <c r="Q530" i="55"/>
  <c r="P530" i="55"/>
  <c r="A530" i="55"/>
  <c r="S529" i="55"/>
  <c r="R529" i="55"/>
  <c r="Q529" i="55"/>
  <c r="P529" i="55"/>
  <c r="A529" i="55"/>
  <c r="S528" i="55"/>
  <c r="R528" i="55"/>
  <c r="Q528" i="55"/>
  <c r="P528" i="55"/>
  <c r="A528" i="55"/>
  <c r="S527" i="55"/>
  <c r="R527" i="55"/>
  <c r="Q527" i="55"/>
  <c r="P527" i="55"/>
  <c r="A527" i="55"/>
  <c r="S526" i="55"/>
  <c r="R526" i="55"/>
  <c r="Q526" i="55"/>
  <c r="P526" i="55"/>
  <c r="A526" i="55"/>
  <c r="S525" i="55"/>
  <c r="R525" i="55"/>
  <c r="Q525" i="55"/>
  <c r="P525" i="55"/>
  <c r="A525" i="55"/>
  <c r="S524" i="55"/>
  <c r="R524" i="55"/>
  <c r="Q524" i="55"/>
  <c r="P524" i="55"/>
  <c r="A524" i="55"/>
  <c r="S523" i="55"/>
  <c r="R523" i="55"/>
  <c r="Q523" i="55"/>
  <c r="P523" i="55"/>
  <c r="A523" i="55"/>
  <c r="S522" i="55"/>
  <c r="R522" i="55"/>
  <c r="Q522" i="55"/>
  <c r="P522" i="55"/>
  <c r="A522" i="55"/>
  <c r="S521" i="55"/>
  <c r="R521" i="55"/>
  <c r="Q521" i="55"/>
  <c r="P521" i="55"/>
  <c r="A521" i="55"/>
  <c r="S520" i="55"/>
  <c r="R520" i="55"/>
  <c r="Q520" i="55"/>
  <c r="P520" i="55"/>
  <c r="A520" i="55"/>
  <c r="S519" i="55"/>
  <c r="R519" i="55"/>
  <c r="Q519" i="55"/>
  <c r="P519" i="55"/>
  <c r="A519" i="55"/>
  <c r="S518" i="55"/>
  <c r="R518" i="55"/>
  <c r="Q518" i="55"/>
  <c r="P518" i="55"/>
  <c r="A518" i="55"/>
  <c r="S517" i="55"/>
  <c r="R517" i="55"/>
  <c r="Q517" i="55"/>
  <c r="P517" i="55"/>
  <c r="A517" i="55"/>
  <c r="S516" i="55"/>
  <c r="R516" i="55"/>
  <c r="Q516" i="55"/>
  <c r="P516" i="55"/>
  <c r="A516" i="55"/>
  <c r="S515" i="55"/>
  <c r="R515" i="55"/>
  <c r="Q515" i="55"/>
  <c r="P515" i="55"/>
  <c r="A515" i="55"/>
  <c r="S514" i="55"/>
  <c r="R514" i="55"/>
  <c r="Q514" i="55"/>
  <c r="P514" i="55"/>
  <c r="A514" i="55"/>
  <c r="S513" i="55"/>
  <c r="R513" i="55"/>
  <c r="Q513" i="55"/>
  <c r="P513" i="55"/>
  <c r="A513" i="55"/>
  <c r="S512" i="55"/>
  <c r="R512" i="55"/>
  <c r="Q512" i="55"/>
  <c r="P512" i="55"/>
  <c r="A512" i="55"/>
  <c r="S511" i="55"/>
  <c r="R511" i="55"/>
  <c r="Q511" i="55"/>
  <c r="P511" i="55"/>
  <c r="A511" i="55"/>
  <c r="S510" i="55"/>
  <c r="R510" i="55"/>
  <c r="Q510" i="55"/>
  <c r="P510" i="55"/>
  <c r="A510" i="55"/>
  <c r="S509" i="55"/>
  <c r="R509" i="55"/>
  <c r="Q509" i="55"/>
  <c r="P509" i="55"/>
  <c r="A509" i="55"/>
  <c r="S508" i="55"/>
  <c r="R508" i="55"/>
  <c r="Q508" i="55"/>
  <c r="P508" i="55"/>
  <c r="A508" i="55"/>
  <c r="S507" i="55"/>
  <c r="R507" i="55"/>
  <c r="Q507" i="55"/>
  <c r="P507" i="55"/>
  <c r="A507" i="55"/>
  <c r="S506" i="55"/>
  <c r="R506" i="55"/>
  <c r="Q506" i="55"/>
  <c r="P506" i="55"/>
  <c r="A506" i="55"/>
  <c r="S505" i="55"/>
  <c r="R505" i="55"/>
  <c r="Q505" i="55"/>
  <c r="P505" i="55"/>
  <c r="A505" i="55"/>
  <c r="S504" i="55"/>
  <c r="R504" i="55"/>
  <c r="Q504" i="55"/>
  <c r="P504" i="55"/>
  <c r="A504" i="55"/>
  <c r="S503" i="55"/>
  <c r="R503" i="55"/>
  <c r="Q503" i="55"/>
  <c r="P503" i="55"/>
  <c r="A503" i="55"/>
  <c r="S502" i="55"/>
  <c r="R502" i="55"/>
  <c r="Q502" i="55"/>
  <c r="P502" i="55"/>
  <c r="A502" i="55"/>
  <c r="S501" i="55"/>
  <c r="R501" i="55"/>
  <c r="Q501" i="55"/>
  <c r="P501" i="55"/>
  <c r="A501" i="55"/>
  <c r="S500" i="55"/>
  <c r="R500" i="55"/>
  <c r="Q500" i="55"/>
  <c r="P500" i="55"/>
  <c r="A500" i="55"/>
  <c r="S499" i="55"/>
  <c r="R499" i="55"/>
  <c r="Q499" i="55"/>
  <c r="P499" i="55"/>
  <c r="A499" i="55"/>
  <c r="S498" i="55"/>
  <c r="R498" i="55"/>
  <c r="Q498" i="55"/>
  <c r="P498" i="55"/>
  <c r="A498" i="55"/>
  <c r="S497" i="55"/>
  <c r="R497" i="55"/>
  <c r="Q497" i="55"/>
  <c r="P497" i="55"/>
  <c r="A497" i="55"/>
  <c r="S496" i="55"/>
  <c r="R496" i="55"/>
  <c r="Q496" i="55"/>
  <c r="P496" i="55"/>
  <c r="A496" i="55"/>
  <c r="S495" i="55"/>
  <c r="R495" i="55"/>
  <c r="Q495" i="55"/>
  <c r="P495" i="55"/>
  <c r="A495" i="55"/>
  <c r="S494" i="55"/>
  <c r="R494" i="55"/>
  <c r="Q494" i="55"/>
  <c r="P494" i="55"/>
  <c r="A494" i="55"/>
  <c r="S493" i="55"/>
  <c r="R493" i="55"/>
  <c r="Q493" i="55"/>
  <c r="P493" i="55"/>
  <c r="A493" i="55"/>
  <c r="S492" i="55"/>
  <c r="R492" i="55"/>
  <c r="Q492" i="55"/>
  <c r="P492" i="55"/>
  <c r="A492" i="55"/>
  <c r="S491" i="55"/>
  <c r="R491" i="55"/>
  <c r="Q491" i="55"/>
  <c r="P491" i="55"/>
  <c r="A491" i="55"/>
  <c r="S490" i="55"/>
  <c r="R490" i="55"/>
  <c r="Q490" i="55"/>
  <c r="P490" i="55"/>
  <c r="A490" i="55"/>
  <c r="S489" i="55"/>
  <c r="R489" i="55"/>
  <c r="Q489" i="55"/>
  <c r="P489" i="55"/>
  <c r="A489" i="55"/>
  <c r="S488" i="55"/>
  <c r="R488" i="55"/>
  <c r="Q488" i="55"/>
  <c r="P488" i="55"/>
  <c r="A488" i="55"/>
  <c r="S487" i="55"/>
  <c r="R487" i="55"/>
  <c r="Q487" i="55"/>
  <c r="P487" i="55"/>
  <c r="A487" i="55"/>
  <c r="S486" i="55"/>
  <c r="R486" i="55"/>
  <c r="Q486" i="55"/>
  <c r="P486" i="55"/>
  <c r="A486" i="55"/>
  <c r="S485" i="55"/>
  <c r="R485" i="55"/>
  <c r="Q485" i="55"/>
  <c r="P485" i="55"/>
  <c r="A485" i="55"/>
  <c r="S484" i="55"/>
  <c r="R484" i="55"/>
  <c r="Q484" i="55"/>
  <c r="P484" i="55"/>
  <c r="A484" i="55"/>
  <c r="S483" i="55"/>
  <c r="R483" i="55"/>
  <c r="Q483" i="55"/>
  <c r="P483" i="55"/>
  <c r="A483" i="55"/>
  <c r="S482" i="55"/>
  <c r="R482" i="55"/>
  <c r="Q482" i="55"/>
  <c r="P482" i="55"/>
  <c r="A482" i="55"/>
  <c r="S481" i="55"/>
  <c r="R481" i="55"/>
  <c r="Q481" i="55"/>
  <c r="P481" i="55"/>
  <c r="A481" i="55"/>
  <c r="S480" i="55"/>
  <c r="R480" i="55"/>
  <c r="Q480" i="55"/>
  <c r="P480" i="55"/>
  <c r="A480" i="55"/>
  <c r="S479" i="55"/>
  <c r="R479" i="55"/>
  <c r="Q479" i="55"/>
  <c r="P479" i="55"/>
  <c r="A479" i="55"/>
  <c r="S478" i="55"/>
  <c r="R478" i="55"/>
  <c r="Q478" i="55"/>
  <c r="P478" i="55"/>
  <c r="A478" i="55"/>
  <c r="S477" i="55"/>
  <c r="R477" i="55"/>
  <c r="Q477" i="55"/>
  <c r="P477" i="55"/>
  <c r="A477" i="55"/>
  <c r="S476" i="55"/>
  <c r="R476" i="55"/>
  <c r="Q476" i="55"/>
  <c r="P476" i="55"/>
  <c r="A476" i="55"/>
  <c r="S475" i="55"/>
  <c r="R475" i="55"/>
  <c r="Q475" i="55"/>
  <c r="P475" i="55"/>
  <c r="A475" i="55"/>
  <c r="S474" i="55"/>
  <c r="R474" i="55"/>
  <c r="Q474" i="55"/>
  <c r="P474" i="55"/>
  <c r="A474" i="55"/>
  <c r="S473" i="55"/>
  <c r="R473" i="55"/>
  <c r="Q473" i="55"/>
  <c r="P473" i="55"/>
  <c r="A473" i="55"/>
  <c r="S472" i="55"/>
  <c r="R472" i="55"/>
  <c r="Q472" i="55"/>
  <c r="P472" i="55"/>
  <c r="A472" i="55"/>
  <c r="S471" i="55"/>
  <c r="R471" i="55"/>
  <c r="Q471" i="55"/>
  <c r="P471" i="55"/>
  <c r="A471" i="55"/>
  <c r="S470" i="55"/>
  <c r="R470" i="55"/>
  <c r="Q470" i="55"/>
  <c r="P470" i="55"/>
  <c r="A470" i="55"/>
  <c r="S469" i="55"/>
  <c r="R469" i="55"/>
  <c r="Q469" i="55"/>
  <c r="P469" i="55"/>
  <c r="A469" i="55"/>
  <c r="S468" i="55"/>
  <c r="R468" i="55"/>
  <c r="Q468" i="55"/>
  <c r="P468" i="55"/>
  <c r="A468" i="55"/>
  <c r="S467" i="55"/>
  <c r="R467" i="55"/>
  <c r="Q467" i="55"/>
  <c r="P467" i="55"/>
  <c r="A467" i="55"/>
  <c r="S466" i="55"/>
  <c r="R466" i="55"/>
  <c r="Q466" i="55"/>
  <c r="P466" i="55"/>
  <c r="A466" i="55"/>
  <c r="S465" i="55"/>
  <c r="R465" i="55"/>
  <c r="Q465" i="55"/>
  <c r="P465" i="55"/>
  <c r="A465" i="55"/>
  <c r="S464" i="55"/>
  <c r="R464" i="55"/>
  <c r="Q464" i="55"/>
  <c r="P464" i="55"/>
  <c r="A464" i="55"/>
  <c r="S463" i="55"/>
  <c r="R463" i="55"/>
  <c r="Q463" i="55"/>
  <c r="P463" i="55"/>
  <c r="A463" i="55"/>
  <c r="S462" i="55"/>
  <c r="R462" i="55"/>
  <c r="Q462" i="55"/>
  <c r="P462" i="55"/>
  <c r="A462" i="55"/>
  <c r="S461" i="55"/>
  <c r="R461" i="55"/>
  <c r="Q461" i="55"/>
  <c r="P461" i="55"/>
  <c r="A461" i="55"/>
  <c r="S460" i="55"/>
  <c r="R460" i="55"/>
  <c r="Q460" i="55"/>
  <c r="P460" i="55"/>
  <c r="A460" i="55"/>
  <c r="S459" i="55"/>
  <c r="R459" i="55"/>
  <c r="Q459" i="55"/>
  <c r="P459" i="55"/>
  <c r="A459" i="55"/>
  <c r="S458" i="55"/>
  <c r="R458" i="55"/>
  <c r="Q458" i="55"/>
  <c r="P458" i="55"/>
  <c r="A458" i="55"/>
  <c r="S457" i="55"/>
  <c r="R457" i="55"/>
  <c r="Q457" i="55"/>
  <c r="P457" i="55"/>
  <c r="A457" i="55"/>
  <c r="S456" i="55"/>
  <c r="R456" i="55"/>
  <c r="Q456" i="55"/>
  <c r="P456" i="55"/>
  <c r="A456" i="55"/>
  <c r="S455" i="55"/>
  <c r="R455" i="55"/>
  <c r="Q455" i="55"/>
  <c r="P455" i="55"/>
  <c r="A455" i="55"/>
  <c r="S454" i="55"/>
  <c r="R454" i="55"/>
  <c r="Q454" i="55"/>
  <c r="P454" i="55"/>
  <c r="A454" i="55"/>
  <c r="S453" i="55"/>
  <c r="R453" i="55"/>
  <c r="Q453" i="55"/>
  <c r="P453" i="55"/>
  <c r="A453" i="55"/>
  <c r="S452" i="55"/>
  <c r="R452" i="55"/>
  <c r="Q452" i="55"/>
  <c r="P452" i="55"/>
  <c r="A452" i="55"/>
  <c r="S451" i="55"/>
  <c r="R451" i="55"/>
  <c r="Q451" i="55"/>
  <c r="P451" i="55"/>
  <c r="A451" i="55"/>
  <c r="S450" i="55"/>
  <c r="R450" i="55"/>
  <c r="Q450" i="55"/>
  <c r="P450" i="55"/>
  <c r="A450" i="55"/>
  <c r="S449" i="55"/>
  <c r="R449" i="55"/>
  <c r="Q449" i="55"/>
  <c r="P449" i="55"/>
  <c r="A449" i="55"/>
  <c r="S448" i="55"/>
  <c r="R448" i="55"/>
  <c r="Q448" i="55"/>
  <c r="P448" i="55"/>
  <c r="A448" i="55"/>
  <c r="S447" i="55"/>
  <c r="R447" i="55"/>
  <c r="Q447" i="55"/>
  <c r="P447" i="55"/>
  <c r="A447" i="55"/>
  <c r="S446" i="55"/>
  <c r="R446" i="55"/>
  <c r="Q446" i="55"/>
  <c r="P446" i="55"/>
  <c r="A446" i="55"/>
  <c r="S445" i="55"/>
  <c r="R445" i="55"/>
  <c r="Q445" i="55"/>
  <c r="P445" i="55"/>
  <c r="A445" i="55"/>
  <c r="S444" i="55"/>
  <c r="R444" i="55"/>
  <c r="Q444" i="55"/>
  <c r="P444" i="55"/>
  <c r="A444" i="55"/>
  <c r="S443" i="55"/>
  <c r="R443" i="55"/>
  <c r="Q443" i="55"/>
  <c r="P443" i="55"/>
  <c r="A443" i="55"/>
  <c r="S442" i="55"/>
  <c r="R442" i="55"/>
  <c r="Q442" i="55"/>
  <c r="P442" i="55"/>
  <c r="A442" i="55"/>
  <c r="S441" i="55"/>
  <c r="R441" i="55"/>
  <c r="Q441" i="55"/>
  <c r="P441" i="55"/>
  <c r="A441" i="55"/>
  <c r="S440" i="55"/>
  <c r="R440" i="55"/>
  <c r="Q440" i="55"/>
  <c r="P440" i="55"/>
  <c r="A440" i="55"/>
  <c r="S439" i="55"/>
  <c r="R439" i="55"/>
  <c r="Q439" i="55"/>
  <c r="P439" i="55"/>
  <c r="A439" i="55"/>
  <c r="S438" i="55"/>
  <c r="R438" i="55"/>
  <c r="Q438" i="55"/>
  <c r="P438" i="55"/>
  <c r="A438" i="55"/>
  <c r="S437" i="55"/>
  <c r="R437" i="55"/>
  <c r="Q437" i="55"/>
  <c r="P437" i="55"/>
  <c r="A437" i="55"/>
  <c r="S436" i="55"/>
  <c r="R436" i="55"/>
  <c r="Q436" i="55"/>
  <c r="P436" i="55"/>
  <c r="A436" i="55"/>
  <c r="S435" i="55"/>
  <c r="R435" i="55"/>
  <c r="Q435" i="55"/>
  <c r="P435" i="55"/>
  <c r="A435" i="55"/>
  <c r="S434" i="55"/>
  <c r="R434" i="55"/>
  <c r="Q434" i="55"/>
  <c r="P434" i="55"/>
  <c r="A434" i="55"/>
  <c r="S433" i="55"/>
  <c r="R433" i="55"/>
  <c r="Q433" i="55"/>
  <c r="P433" i="55"/>
  <c r="A433" i="55"/>
  <c r="S432" i="55"/>
  <c r="R432" i="55"/>
  <c r="Q432" i="55"/>
  <c r="P432" i="55"/>
  <c r="A432" i="55"/>
  <c r="S431" i="55"/>
  <c r="R431" i="55"/>
  <c r="Q431" i="55"/>
  <c r="P431" i="55"/>
  <c r="A431" i="55"/>
  <c r="S430" i="55"/>
  <c r="R430" i="55"/>
  <c r="Q430" i="55"/>
  <c r="P430" i="55"/>
  <c r="A430" i="55"/>
  <c r="S429" i="55"/>
  <c r="R429" i="55"/>
  <c r="Q429" i="55"/>
  <c r="P429" i="55"/>
  <c r="A429" i="55"/>
  <c r="S428" i="55"/>
  <c r="R428" i="55"/>
  <c r="Q428" i="55"/>
  <c r="P428" i="55"/>
  <c r="A428" i="55"/>
  <c r="S427" i="55"/>
  <c r="R427" i="55"/>
  <c r="Q427" i="55"/>
  <c r="P427" i="55"/>
  <c r="A427" i="55"/>
  <c r="S426" i="55"/>
  <c r="R426" i="55"/>
  <c r="Q426" i="55"/>
  <c r="P426" i="55"/>
  <c r="A426" i="55"/>
  <c r="S425" i="55"/>
  <c r="R425" i="55"/>
  <c r="Q425" i="55"/>
  <c r="P425" i="55"/>
  <c r="A425" i="55"/>
  <c r="S424" i="55"/>
  <c r="R424" i="55"/>
  <c r="Q424" i="55"/>
  <c r="P424" i="55"/>
  <c r="A424" i="55"/>
  <c r="S423" i="55"/>
  <c r="R423" i="55"/>
  <c r="Q423" i="55"/>
  <c r="P423" i="55"/>
  <c r="A423" i="55"/>
  <c r="S422" i="55"/>
  <c r="R422" i="55"/>
  <c r="Q422" i="55"/>
  <c r="P422" i="55"/>
  <c r="A422" i="55"/>
  <c r="S421" i="55"/>
  <c r="R421" i="55"/>
  <c r="Q421" i="55"/>
  <c r="P421" i="55"/>
  <c r="A421" i="55"/>
  <c r="S420" i="55"/>
  <c r="R420" i="55"/>
  <c r="Q420" i="55"/>
  <c r="P420" i="55"/>
  <c r="A420" i="55"/>
  <c r="S419" i="55"/>
  <c r="R419" i="55"/>
  <c r="Q419" i="55"/>
  <c r="P419" i="55"/>
  <c r="A419" i="55"/>
  <c r="S418" i="55"/>
  <c r="R418" i="55"/>
  <c r="Q418" i="55"/>
  <c r="P418" i="55"/>
  <c r="A418" i="55"/>
  <c r="S417" i="55"/>
  <c r="R417" i="55"/>
  <c r="Q417" i="55"/>
  <c r="P417" i="55"/>
  <c r="A417" i="55"/>
  <c r="S416" i="55"/>
  <c r="R416" i="55"/>
  <c r="Q416" i="55"/>
  <c r="P416" i="55"/>
  <c r="A416" i="55"/>
  <c r="S415" i="55"/>
  <c r="R415" i="55"/>
  <c r="Q415" i="55"/>
  <c r="P415" i="55"/>
  <c r="A415" i="55"/>
  <c r="S414" i="55"/>
  <c r="R414" i="55"/>
  <c r="Q414" i="55"/>
  <c r="P414" i="55"/>
  <c r="A414" i="55"/>
  <c r="S413" i="55"/>
  <c r="R413" i="55"/>
  <c r="Q413" i="55"/>
  <c r="P413" i="55"/>
  <c r="A413" i="55"/>
  <c r="S412" i="55"/>
  <c r="R412" i="55"/>
  <c r="Q412" i="55"/>
  <c r="P412" i="55"/>
  <c r="A412" i="55"/>
  <c r="S411" i="55"/>
  <c r="R411" i="55"/>
  <c r="Q411" i="55"/>
  <c r="P411" i="55"/>
  <c r="A411" i="55"/>
  <c r="S410" i="55"/>
  <c r="R410" i="55"/>
  <c r="Q410" i="55"/>
  <c r="P410" i="55"/>
  <c r="A410" i="55"/>
  <c r="S409" i="55"/>
  <c r="R409" i="55"/>
  <c r="Q409" i="55"/>
  <c r="P409" i="55"/>
  <c r="A409" i="55"/>
  <c r="S408" i="55"/>
  <c r="R408" i="55"/>
  <c r="Q408" i="55"/>
  <c r="P408" i="55"/>
  <c r="A408" i="55"/>
  <c r="S407" i="55"/>
  <c r="R407" i="55"/>
  <c r="Q407" i="55"/>
  <c r="P407" i="55"/>
  <c r="A407" i="55"/>
  <c r="S406" i="55"/>
  <c r="R406" i="55"/>
  <c r="Q406" i="55"/>
  <c r="P406" i="55"/>
  <c r="A406" i="55"/>
  <c r="S405" i="55"/>
  <c r="R405" i="55"/>
  <c r="Q405" i="55"/>
  <c r="P405" i="55"/>
  <c r="A405" i="55"/>
  <c r="S404" i="55"/>
  <c r="R404" i="55"/>
  <c r="Q404" i="55"/>
  <c r="P404" i="55"/>
  <c r="A404" i="55"/>
  <c r="S403" i="55"/>
  <c r="R403" i="55"/>
  <c r="Q403" i="55"/>
  <c r="P403" i="55"/>
  <c r="A403" i="55"/>
  <c r="S402" i="55"/>
  <c r="R402" i="55"/>
  <c r="Q402" i="55"/>
  <c r="P402" i="55"/>
  <c r="A402" i="55"/>
  <c r="S401" i="55"/>
  <c r="R401" i="55"/>
  <c r="Q401" i="55"/>
  <c r="P401" i="55"/>
  <c r="A401" i="55"/>
  <c r="S400" i="55"/>
  <c r="R400" i="55"/>
  <c r="Q400" i="55"/>
  <c r="P400" i="55"/>
  <c r="A400" i="55"/>
  <c r="S399" i="55"/>
  <c r="R399" i="55"/>
  <c r="Q399" i="55"/>
  <c r="P399" i="55"/>
  <c r="A399" i="55"/>
  <c r="S398" i="55"/>
  <c r="R398" i="55"/>
  <c r="Q398" i="55"/>
  <c r="P398" i="55"/>
  <c r="A398" i="55"/>
  <c r="S397" i="55"/>
  <c r="R397" i="55"/>
  <c r="Q397" i="55"/>
  <c r="P397" i="55"/>
  <c r="A397" i="55"/>
  <c r="S396" i="55"/>
  <c r="R396" i="55"/>
  <c r="Q396" i="55"/>
  <c r="P396" i="55"/>
  <c r="A396" i="55"/>
  <c r="S395" i="55"/>
  <c r="R395" i="55"/>
  <c r="Q395" i="55"/>
  <c r="P395" i="55"/>
  <c r="A395" i="55"/>
  <c r="S394" i="55"/>
  <c r="R394" i="55"/>
  <c r="Q394" i="55"/>
  <c r="P394" i="55"/>
  <c r="A394" i="55"/>
  <c r="S393" i="55"/>
  <c r="R393" i="55"/>
  <c r="Q393" i="55"/>
  <c r="P393" i="55"/>
  <c r="A393" i="55"/>
  <c r="S392" i="55"/>
  <c r="R392" i="55"/>
  <c r="Q392" i="55"/>
  <c r="P392" i="55"/>
  <c r="A392" i="55"/>
  <c r="S391" i="55"/>
  <c r="R391" i="55"/>
  <c r="Q391" i="55"/>
  <c r="P391" i="55"/>
  <c r="A391" i="55"/>
  <c r="S390" i="55"/>
  <c r="R390" i="55"/>
  <c r="Q390" i="55"/>
  <c r="P390" i="55"/>
  <c r="A390" i="55"/>
  <c r="S389" i="55"/>
  <c r="R389" i="55"/>
  <c r="Q389" i="55"/>
  <c r="P389" i="55"/>
  <c r="A389" i="55"/>
  <c r="S388" i="55"/>
  <c r="R388" i="55"/>
  <c r="Q388" i="55"/>
  <c r="P388" i="55"/>
  <c r="A388" i="55"/>
  <c r="S387" i="55"/>
  <c r="R387" i="55"/>
  <c r="Q387" i="55"/>
  <c r="P387" i="55"/>
  <c r="A387" i="55"/>
  <c r="S386" i="55"/>
  <c r="R386" i="55"/>
  <c r="Q386" i="55"/>
  <c r="P386" i="55"/>
  <c r="A386" i="55"/>
  <c r="S385" i="55"/>
  <c r="R385" i="55"/>
  <c r="Q385" i="55"/>
  <c r="P385" i="55"/>
  <c r="A385" i="55"/>
  <c r="S384" i="55"/>
  <c r="R384" i="55"/>
  <c r="Q384" i="55"/>
  <c r="P384" i="55"/>
  <c r="A384" i="55"/>
  <c r="S383" i="55"/>
  <c r="R383" i="55"/>
  <c r="Q383" i="55"/>
  <c r="P383" i="55"/>
  <c r="A383" i="55"/>
  <c r="S382" i="55"/>
  <c r="R382" i="55"/>
  <c r="Q382" i="55"/>
  <c r="P382" i="55"/>
  <c r="A382" i="55"/>
  <c r="S381" i="55"/>
  <c r="R381" i="55"/>
  <c r="Q381" i="55"/>
  <c r="P381" i="55"/>
  <c r="A381" i="55"/>
  <c r="S380" i="55"/>
  <c r="R380" i="55"/>
  <c r="Q380" i="55"/>
  <c r="P380" i="55"/>
  <c r="A380" i="55"/>
  <c r="S379" i="55"/>
  <c r="R379" i="55"/>
  <c r="Q379" i="55"/>
  <c r="P379" i="55"/>
  <c r="A379" i="55"/>
  <c r="S378" i="55"/>
  <c r="R378" i="55"/>
  <c r="Q378" i="55"/>
  <c r="P378" i="55"/>
  <c r="A378" i="55"/>
  <c r="S377" i="55"/>
  <c r="R377" i="55"/>
  <c r="Q377" i="55"/>
  <c r="P377" i="55"/>
  <c r="A377" i="55"/>
  <c r="S376" i="55"/>
  <c r="R376" i="55"/>
  <c r="Q376" i="55"/>
  <c r="P376" i="55"/>
  <c r="A376" i="55"/>
  <c r="S375" i="55"/>
  <c r="R375" i="55"/>
  <c r="Q375" i="55"/>
  <c r="P375" i="55"/>
  <c r="A375" i="55"/>
  <c r="S374" i="55"/>
  <c r="R374" i="55"/>
  <c r="Q374" i="55"/>
  <c r="P374" i="55"/>
  <c r="A374" i="55"/>
  <c r="S373" i="55"/>
  <c r="R373" i="55"/>
  <c r="Q373" i="55"/>
  <c r="P373" i="55"/>
  <c r="A373" i="55"/>
  <c r="S372" i="55"/>
  <c r="R372" i="55"/>
  <c r="Q372" i="55"/>
  <c r="P372" i="55"/>
  <c r="A372" i="55"/>
  <c r="S371" i="55"/>
  <c r="R371" i="55"/>
  <c r="Q371" i="55"/>
  <c r="P371" i="55"/>
  <c r="A371" i="55"/>
  <c r="S370" i="55"/>
  <c r="R370" i="55"/>
  <c r="Q370" i="55"/>
  <c r="P370" i="55"/>
  <c r="A370" i="55"/>
  <c r="S369" i="55"/>
  <c r="R369" i="55"/>
  <c r="Q369" i="55"/>
  <c r="P369" i="55"/>
  <c r="A369" i="55"/>
  <c r="S368" i="55"/>
  <c r="R368" i="55"/>
  <c r="Q368" i="55"/>
  <c r="P368" i="55"/>
  <c r="A368" i="55"/>
  <c r="S367" i="55"/>
  <c r="R367" i="55"/>
  <c r="Q367" i="55"/>
  <c r="P367" i="55"/>
  <c r="A367" i="55"/>
  <c r="S366" i="55"/>
  <c r="R366" i="55"/>
  <c r="Q366" i="55"/>
  <c r="P366" i="55"/>
  <c r="A366" i="55"/>
  <c r="S365" i="55"/>
  <c r="R365" i="55"/>
  <c r="Q365" i="55"/>
  <c r="P365" i="55"/>
  <c r="A365" i="55"/>
  <c r="S364" i="55"/>
  <c r="R364" i="55"/>
  <c r="Q364" i="55"/>
  <c r="P364" i="55"/>
  <c r="A364" i="55"/>
  <c r="S363" i="55"/>
  <c r="R363" i="55"/>
  <c r="Q363" i="55"/>
  <c r="P363" i="55"/>
  <c r="A363" i="55"/>
  <c r="S362" i="55"/>
  <c r="R362" i="55"/>
  <c r="Q362" i="55"/>
  <c r="P362" i="55"/>
  <c r="A362" i="55"/>
  <c r="S361" i="55"/>
  <c r="R361" i="55"/>
  <c r="Q361" i="55"/>
  <c r="P361" i="55"/>
  <c r="A361" i="55"/>
  <c r="S360" i="55"/>
  <c r="R360" i="55"/>
  <c r="Q360" i="55"/>
  <c r="P360" i="55"/>
  <c r="A360" i="55"/>
  <c r="S359" i="55"/>
  <c r="R359" i="55"/>
  <c r="Q359" i="55"/>
  <c r="P359" i="55"/>
  <c r="A359" i="55"/>
  <c r="S358" i="55"/>
  <c r="R358" i="55"/>
  <c r="Q358" i="55"/>
  <c r="P358" i="55"/>
  <c r="A358" i="55"/>
  <c r="S357" i="55"/>
  <c r="R357" i="55"/>
  <c r="Q357" i="55"/>
  <c r="P357" i="55"/>
  <c r="A357" i="55"/>
  <c r="S356" i="55"/>
  <c r="R356" i="55"/>
  <c r="Q356" i="55"/>
  <c r="P356" i="55"/>
  <c r="A356" i="55"/>
  <c r="S355" i="55"/>
  <c r="R355" i="55"/>
  <c r="Q355" i="55"/>
  <c r="P355" i="55"/>
  <c r="A355" i="55"/>
  <c r="S354" i="55"/>
  <c r="R354" i="55"/>
  <c r="Q354" i="55"/>
  <c r="P354" i="55"/>
  <c r="A354" i="55"/>
  <c r="S353" i="55"/>
  <c r="R353" i="55"/>
  <c r="Q353" i="55"/>
  <c r="P353" i="55"/>
  <c r="A353" i="55"/>
  <c r="S352" i="55"/>
  <c r="R352" i="55"/>
  <c r="Q352" i="55"/>
  <c r="P352" i="55"/>
  <c r="A352" i="55"/>
  <c r="S351" i="55"/>
  <c r="R351" i="55"/>
  <c r="Q351" i="55"/>
  <c r="P351" i="55"/>
  <c r="A351" i="55"/>
  <c r="S350" i="55"/>
  <c r="R350" i="55"/>
  <c r="Q350" i="55"/>
  <c r="P350" i="55"/>
  <c r="A350" i="55"/>
  <c r="S349" i="55"/>
  <c r="R349" i="55"/>
  <c r="Q349" i="55"/>
  <c r="P349" i="55"/>
  <c r="A349" i="55"/>
  <c r="S348" i="55"/>
  <c r="R348" i="55"/>
  <c r="Q348" i="55"/>
  <c r="P348" i="55"/>
  <c r="A348" i="55"/>
  <c r="S347" i="55"/>
  <c r="R347" i="55"/>
  <c r="Q347" i="55"/>
  <c r="P347" i="55"/>
  <c r="A347" i="55"/>
  <c r="S346" i="55"/>
  <c r="R346" i="55"/>
  <c r="Q346" i="55"/>
  <c r="P346" i="55"/>
  <c r="A346" i="55"/>
  <c r="S345" i="55"/>
  <c r="R345" i="55"/>
  <c r="Q345" i="55"/>
  <c r="P345" i="55"/>
  <c r="A345" i="55"/>
  <c r="S344" i="55"/>
  <c r="R344" i="55"/>
  <c r="Q344" i="55"/>
  <c r="P344" i="55"/>
  <c r="A344" i="55"/>
  <c r="S343" i="55"/>
  <c r="R343" i="55"/>
  <c r="Q343" i="55"/>
  <c r="P343" i="55"/>
  <c r="A343" i="55"/>
  <c r="S342" i="55"/>
  <c r="R342" i="55"/>
  <c r="Q342" i="55"/>
  <c r="P342" i="55"/>
  <c r="A342" i="55"/>
  <c r="S341" i="55"/>
  <c r="R341" i="55"/>
  <c r="Q341" i="55"/>
  <c r="P341" i="55"/>
  <c r="A341" i="55"/>
  <c r="S340" i="55"/>
  <c r="R340" i="55"/>
  <c r="Q340" i="55"/>
  <c r="P340" i="55"/>
  <c r="A340" i="55"/>
  <c r="S339" i="55"/>
  <c r="R339" i="55"/>
  <c r="Q339" i="55"/>
  <c r="P339" i="55"/>
  <c r="A339" i="55"/>
  <c r="S338" i="55"/>
  <c r="R338" i="55"/>
  <c r="Q338" i="55"/>
  <c r="P338" i="55"/>
  <c r="A338" i="55"/>
  <c r="S337" i="55"/>
  <c r="R337" i="55"/>
  <c r="Q337" i="55"/>
  <c r="P337" i="55"/>
  <c r="A337" i="55"/>
  <c r="S336" i="55"/>
  <c r="R336" i="55"/>
  <c r="Q336" i="55"/>
  <c r="P336" i="55"/>
  <c r="A336" i="55"/>
  <c r="S335" i="55"/>
  <c r="R335" i="55"/>
  <c r="Q335" i="55"/>
  <c r="P335" i="55"/>
  <c r="A335" i="55"/>
  <c r="S334" i="55"/>
  <c r="R334" i="55"/>
  <c r="Q334" i="55"/>
  <c r="P334" i="55"/>
  <c r="A334" i="55"/>
  <c r="S333" i="55"/>
  <c r="R333" i="55"/>
  <c r="Q333" i="55"/>
  <c r="P333" i="55"/>
  <c r="A333" i="55"/>
  <c r="S332" i="55"/>
  <c r="R332" i="55"/>
  <c r="Q332" i="55"/>
  <c r="P332" i="55"/>
  <c r="A332" i="55"/>
  <c r="S331" i="55"/>
  <c r="R331" i="55"/>
  <c r="Q331" i="55"/>
  <c r="P331" i="55"/>
  <c r="A331" i="55"/>
  <c r="S330" i="55"/>
  <c r="R330" i="55"/>
  <c r="Q330" i="55"/>
  <c r="P330" i="55"/>
  <c r="A330" i="55"/>
  <c r="S329" i="55"/>
  <c r="R329" i="55"/>
  <c r="Q329" i="55"/>
  <c r="P329" i="55"/>
  <c r="A329" i="55"/>
  <c r="S328" i="55"/>
  <c r="R328" i="55"/>
  <c r="Q328" i="55"/>
  <c r="P328" i="55"/>
  <c r="A328" i="55"/>
  <c r="S327" i="55"/>
  <c r="R327" i="55"/>
  <c r="Q327" i="55"/>
  <c r="P327" i="55"/>
  <c r="A327" i="55"/>
  <c r="S326" i="55"/>
  <c r="R326" i="55"/>
  <c r="Q326" i="55"/>
  <c r="P326" i="55"/>
  <c r="A326" i="55"/>
  <c r="S325" i="55"/>
  <c r="R325" i="55"/>
  <c r="Q325" i="55"/>
  <c r="P325" i="55"/>
  <c r="A325" i="55"/>
  <c r="S324" i="55"/>
  <c r="R324" i="55"/>
  <c r="Q324" i="55"/>
  <c r="P324" i="55"/>
  <c r="A324" i="55"/>
  <c r="S323" i="55"/>
  <c r="R323" i="55"/>
  <c r="Q323" i="55"/>
  <c r="P323" i="55"/>
  <c r="A323" i="55"/>
  <c r="S322" i="55"/>
  <c r="R322" i="55"/>
  <c r="Q322" i="55"/>
  <c r="P322" i="55"/>
  <c r="A322" i="55"/>
  <c r="S321" i="55"/>
  <c r="R321" i="55"/>
  <c r="Q321" i="55"/>
  <c r="P321" i="55"/>
  <c r="A321" i="55"/>
  <c r="S320" i="55"/>
  <c r="R320" i="55"/>
  <c r="Q320" i="55"/>
  <c r="P320" i="55"/>
  <c r="A320" i="55"/>
  <c r="S319" i="55"/>
  <c r="R319" i="55"/>
  <c r="Q319" i="55"/>
  <c r="P319" i="55"/>
  <c r="A319" i="55"/>
  <c r="S318" i="55"/>
  <c r="R318" i="55"/>
  <c r="Q318" i="55"/>
  <c r="P318" i="55"/>
  <c r="A318" i="55"/>
  <c r="S317" i="55"/>
  <c r="R317" i="55"/>
  <c r="Q317" i="55"/>
  <c r="P317" i="55"/>
  <c r="A317" i="55"/>
  <c r="S316" i="55"/>
  <c r="R316" i="55"/>
  <c r="Q316" i="55"/>
  <c r="P316" i="55"/>
  <c r="A316" i="55"/>
  <c r="S315" i="55"/>
  <c r="R315" i="55"/>
  <c r="Q315" i="55"/>
  <c r="P315" i="55"/>
  <c r="A315" i="55"/>
  <c r="S314" i="55"/>
  <c r="R314" i="55"/>
  <c r="Q314" i="55"/>
  <c r="P314" i="55"/>
  <c r="A314" i="55"/>
  <c r="S313" i="55"/>
  <c r="R313" i="55"/>
  <c r="Q313" i="55"/>
  <c r="P313" i="55"/>
  <c r="A313" i="55"/>
  <c r="S312" i="55"/>
  <c r="R312" i="55"/>
  <c r="Q312" i="55"/>
  <c r="P312" i="55"/>
  <c r="A312" i="55"/>
  <c r="S311" i="55"/>
  <c r="R311" i="55"/>
  <c r="Q311" i="55"/>
  <c r="P311" i="55"/>
  <c r="A311" i="55"/>
  <c r="S310" i="55"/>
  <c r="R310" i="55"/>
  <c r="Q310" i="55"/>
  <c r="P310" i="55"/>
  <c r="A310" i="55"/>
  <c r="S309" i="55"/>
  <c r="R309" i="55"/>
  <c r="Q309" i="55"/>
  <c r="P309" i="55"/>
  <c r="A309" i="55"/>
  <c r="S308" i="55"/>
  <c r="R308" i="55"/>
  <c r="Q308" i="55"/>
  <c r="P308" i="55"/>
  <c r="A308" i="55"/>
  <c r="S307" i="55"/>
  <c r="R307" i="55"/>
  <c r="Q307" i="55"/>
  <c r="P307" i="55"/>
  <c r="A307" i="55"/>
  <c r="S306" i="55"/>
  <c r="R306" i="55"/>
  <c r="Q306" i="55"/>
  <c r="P306" i="55"/>
  <c r="A306" i="55"/>
  <c r="S305" i="55"/>
  <c r="R305" i="55"/>
  <c r="Q305" i="55"/>
  <c r="P305" i="55"/>
  <c r="A305" i="55"/>
  <c r="S304" i="55"/>
  <c r="R304" i="55"/>
  <c r="Q304" i="55"/>
  <c r="P304" i="55"/>
  <c r="A304" i="55"/>
  <c r="S303" i="55"/>
  <c r="R303" i="55"/>
  <c r="Q303" i="55"/>
  <c r="P303" i="55"/>
  <c r="A303" i="55"/>
  <c r="S302" i="55"/>
  <c r="R302" i="55"/>
  <c r="Q302" i="55"/>
  <c r="P302" i="55"/>
  <c r="A302" i="55"/>
  <c r="S301" i="55"/>
  <c r="R301" i="55"/>
  <c r="Q301" i="55"/>
  <c r="P301" i="55"/>
  <c r="A301" i="55"/>
  <c r="S300" i="55"/>
  <c r="R300" i="55"/>
  <c r="Q300" i="55"/>
  <c r="P300" i="55"/>
  <c r="A300" i="55"/>
  <c r="S299" i="55"/>
  <c r="R299" i="55"/>
  <c r="Q299" i="55"/>
  <c r="P299" i="55"/>
  <c r="A299" i="55"/>
  <c r="S298" i="55"/>
  <c r="R298" i="55"/>
  <c r="Q298" i="55"/>
  <c r="P298" i="55"/>
  <c r="A298" i="55"/>
  <c r="S297" i="55"/>
  <c r="R297" i="55"/>
  <c r="Q297" i="55"/>
  <c r="P297" i="55"/>
  <c r="A297" i="55"/>
  <c r="S296" i="55"/>
  <c r="R296" i="55"/>
  <c r="Q296" i="55"/>
  <c r="P296" i="55"/>
  <c r="A296" i="55"/>
  <c r="S295" i="55"/>
  <c r="R295" i="55"/>
  <c r="Q295" i="55"/>
  <c r="P295" i="55"/>
  <c r="A295" i="55"/>
  <c r="S294" i="55"/>
  <c r="R294" i="55"/>
  <c r="Q294" i="55"/>
  <c r="P294" i="55"/>
  <c r="A294" i="55"/>
  <c r="S293" i="55"/>
  <c r="R293" i="55"/>
  <c r="Q293" i="55"/>
  <c r="P293" i="55"/>
  <c r="A293" i="55"/>
  <c r="S292" i="55"/>
  <c r="R292" i="55"/>
  <c r="Q292" i="55"/>
  <c r="P292" i="55"/>
  <c r="A292" i="55"/>
  <c r="S291" i="55"/>
  <c r="R291" i="55"/>
  <c r="Q291" i="55"/>
  <c r="P291" i="55"/>
  <c r="A291" i="55"/>
  <c r="S290" i="55"/>
  <c r="R290" i="55"/>
  <c r="Q290" i="55"/>
  <c r="P290" i="55"/>
  <c r="A290" i="55"/>
  <c r="S289" i="55"/>
  <c r="R289" i="55"/>
  <c r="Q289" i="55"/>
  <c r="P289" i="55"/>
  <c r="A289" i="55"/>
  <c r="S288" i="55"/>
  <c r="R288" i="55"/>
  <c r="Q288" i="55"/>
  <c r="P288" i="55"/>
  <c r="A288" i="55"/>
  <c r="S287" i="55"/>
  <c r="R287" i="55"/>
  <c r="Q287" i="55"/>
  <c r="P287" i="55"/>
  <c r="A287" i="55"/>
  <c r="S286" i="55"/>
  <c r="R286" i="55"/>
  <c r="Q286" i="55"/>
  <c r="P286" i="55"/>
  <c r="A286" i="55"/>
  <c r="S285" i="55"/>
  <c r="R285" i="55"/>
  <c r="Q285" i="55"/>
  <c r="P285" i="55"/>
  <c r="A285" i="55"/>
  <c r="S284" i="55"/>
  <c r="R284" i="55"/>
  <c r="Q284" i="55"/>
  <c r="P284" i="55"/>
  <c r="A284" i="55"/>
  <c r="S283" i="55"/>
  <c r="R283" i="55"/>
  <c r="Q283" i="55"/>
  <c r="P283" i="55"/>
  <c r="A283" i="55"/>
  <c r="S282" i="55"/>
  <c r="R282" i="55"/>
  <c r="Q282" i="55"/>
  <c r="P282" i="55"/>
  <c r="A282" i="55"/>
  <c r="S281" i="55"/>
  <c r="R281" i="55"/>
  <c r="Q281" i="55"/>
  <c r="P281" i="55"/>
  <c r="A281" i="55"/>
  <c r="S280" i="55"/>
  <c r="R280" i="55"/>
  <c r="Q280" i="55"/>
  <c r="P280" i="55"/>
  <c r="A280" i="55"/>
  <c r="S279" i="55"/>
  <c r="R279" i="55"/>
  <c r="Q279" i="55"/>
  <c r="P279" i="55"/>
  <c r="A279" i="55"/>
  <c r="S278" i="55"/>
  <c r="R278" i="55"/>
  <c r="Q278" i="55"/>
  <c r="P278" i="55"/>
  <c r="A278" i="55"/>
  <c r="S277" i="55"/>
  <c r="R277" i="55"/>
  <c r="Q277" i="55"/>
  <c r="P277" i="55"/>
  <c r="A277" i="55"/>
  <c r="S276" i="55"/>
  <c r="R276" i="55"/>
  <c r="Q276" i="55"/>
  <c r="P276" i="55"/>
  <c r="A276" i="55"/>
  <c r="S275" i="55"/>
  <c r="R275" i="55"/>
  <c r="Q275" i="55"/>
  <c r="P275" i="55"/>
  <c r="A275" i="55"/>
  <c r="S274" i="55"/>
  <c r="R274" i="55"/>
  <c r="Q274" i="55"/>
  <c r="P274" i="55"/>
  <c r="A274" i="55"/>
  <c r="S273" i="55"/>
  <c r="R273" i="55"/>
  <c r="Q273" i="55"/>
  <c r="P273" i="55"/>
  <c r="A273" i="55"/>
  <c r="S272" i="55"/>
  <c r="R272" i="55"/>
  <c r="Q272" i="55"/>
  <c r="P272" i="55"/>
  <c r="A272" i="55"/>
  <c r="S271" i="55"/>
  <c r="R271" i="55"/>
  <c r="Q271" i="55"/>
  <c r="P271" i="55"/>
  <c r="A271" i="55"/>
  <c r="S270" i="55"/>
  <c r="R270" i="55"/>
  <c r="Q270" i="55"/>
  <c r="P270" i="55"/>
  <c r="A270" i="55"/>
  <c r="S269" i="55"/>
  <c r="R269" i="55"/>
  <c r="Q269" i="55"/>
  <c r="P269" i="55"/>
  <c r="A269" i="55"/>
  <c r="S268" i="55"/>
  <c r="R268" i="55"/>
  <c r="Q268" i="55"/>
  <c r="P268" i="55"/>
  <c r="A268" i="55"/>
  <c r="S267" i="55"/>
  <c r="R267" i="55"/>
  <c r="Q267" i="55"/>
  <c r="P267" i="55"/>
  <c r="A267" i="55"/>
  <c r="S266" i="55"/>
  <c r="R266" i="55"/>
  <c r="Q266" i="55"/>
  <c r="P266" i="55"/>
  <c r="A266" i="55"/>
  <c r="S265" i="55"/>
  <c r="R265" i="55"/>
  <c r="Q265" i="55"/>
  <c r="P265" i="55"/>
  <c r="A265" i="55"/>
  <c r="S264" i="55"/>
  <c r="R264" i="55"/>
  <c r="Q264" i="55"/>
  <c r="P264" i="55"/>
  <c r="A264" i="55"/>
  <c r="S263" i="55"/>
  <c r="R263" i="55"/>
  <c r="Q263" i="55"/>
  <c r="P263" i="55"/>
  <c r="A263" i="55"/>
  <c r="S262" i="55"/>
  <c r="R262" i="55"/>
  <c r="Q262" i="55"/>
  <c r="P262" i="55"/>
  <c r="A262" i="55"/>
  <c r="S261" i="55"/>
  <c r="R261" i="55"/>
  <c r="Q261" i="55"/>
  <c r="P261" i="55"/>
  <c r="A261" i="55"/>
  <c r="S260" i="55"/>
  <c r="R260" i="55"/>
  <c r="Q260" i="55"/>
  <c r="P260" i="55"/>
  <c r="A260" i="55"/>
  <c r="S259" i="55"/>
  <c r="R259" i="55"/>
  <c r="Q259" i="55"/>
  <c r="P259" i="55"/>
  <c r="A259" i="55"/>
  <c r="S258" i="55"/>
  <c r="R258" i="55"/>
  <c r="Q258" i="55"/>
  <c r="P258" i="55"/>
  <c r="A258" i="55"/>
  <c r="S257" i="55"/>
  <c r="R257" i="55"/>
  <c r="Q257" i="55"/>
  <c r="P257" i="55"/>
  <c r="A257" i="55"/>
  <c r="S256" i="55"/>
  <c r="R256" i="55"/>
  <c r="Q256" i="55"/>
  <c r="P256" i="55"/>
  <c r="A256" i="55"/>
  <c r="S255" i="55"/>
  <c r="R255" i="55"/>
  <c r="Q255" i="55"/>
  <c r="P255" i="55"/>
  <c r="A255" i="55"/>
  <c r="S254" i="55"/>
  <c r="R254" i="55"/>
  <c r="Q254" i="55"/>
  <c r="P254" i="55"/>
  <c r="A254" i="55"/>
  <c r="S253" i="55"/>
  <c r="R253" i="55"/>
  <c r="Q253" i="55"/>
  <c r="P253" i="55"/>
  <c r="A253" i="55"/>
  <c r="S252" i="55"/>
  <c r="R252" i="55"/>
  <c r="Q252" i="55"/>
  <c r="P252" i="55"/>
  <c r="A252" i="55"/>
  <c r="S251" i="55"/>
  <c r="R251" i="55"/>
  <c r="Q251" i="55"/>
  <c r="P251" i="55"/>
  <c r="A251" i="55"/>
  <c r="S250" i="55"/>
  <c r="R250" i="55"/>
  <c r="Q250" i="55"/>
  <c r="P250" i="55"/>
  <c r="A250" i="55"/>
  <c r="S249" i="55"/>
  <c r="R249" i="55"/>
  <c r="Q249" i="55"/>
  <c r="P249" i="55"/>
  <c r="A249" i="55"/>
  <c r="S248" i="55"/>
  <c r="R248" i="55"/>
  <c r="Q248" i="55"/>
  <c r="P248" i="55"/>
  <c r="A248" i="55"/>
  <c r="S247" i="55"/>
  <c r="R247" i="55"/>
  <c r="Q247" i="55"/>
  <c r="P247" i="55"/>
  <c r="A247" i="55"/>
  <c r="S246" i="55"/>
  <c r="R246" i="55"/>
  <c r="Q246" i="55"/>
  <c r="P246" i="55"/>
  <c r="A246" i="55"/>
  <c r="S245" i="55"/>
  <c r="R245" i="55"/>
  <c r="Q245" i="55"/>
  <c r="P245" i="55"/>
  <c r="A245" i="55"/>
  <c r="S244" i="55"/>
  <c r="R244" i="55"/>
  <c r="Q244" i="55"/>
  <c r="P244" i="55"/>
  <c r="A244" i="55"/>
  <c r="S243" i="55"/>
  <c r="R243" i="55"/>
  <c r="Q243" i="55"/>
  <c r="P243" i="55"/>
  <c r="A243" i="55"/>
  <c r="S242" i="55"/>
  <c r="R242" i="55"/>
  <c r="Q242" i="55"/>
  <c r="P242" i="55"/>
  <c r="A242" i="55"/>
  <c r="S241" i="55"/>
  <c r="R241" i="55"/>
  <c r="Q241" i="55"/>
  <c r="P241" i="55"/>
  <c r="A241" i="55"/>
  <c r="S240" i="55"/>
  <c r="R240" i="55"/>
  <c r="Q240" i="55"/>
  <c r="P240" i="55"/>
  <c r="A240" i="55"/>
  <c r="S239" i="55"/>
  <c r="R239" i="55"/>
  <c r="Q239" i="55"/>
  <c r="P239" i="55"/>
  <c r="A239" i="55"/>
  <c r="S238" i="55"/>
  <c r="R238" i="55"/>
  <c r="Q238" i="55"/>
  <c r="P238" i="55"/>
  <c r="A238" i="55"/>
  <c r="S237" i="55"/>
  <c r="R237" i="55"/>
  <c r="Q237" i="55"/>
  <c r="P237" i="55"/>
  <c r="A237" i="55"/>
  <c r="S236" i="55"/>
  <c r="R236" i="55"/>
  <c r="Q236" i="55"/>
  <c r="P236" i="55"/>
  <c r="A236" i="55"/>
  <c r="S235" i="55"/>
  <c r="R235" i="55"/>
  <c r="Q235" i="55"/>
  <c r="P235" i="55"/>
  <c r="A235" i="55"/>
  <c r="S234" i="55"/>
  <c r="R234" i="55"/>
  <c r="Q234" i="55"/>
  <c r="P234" i="55"/>
  <c r="A234" i="55"/>
  <c r="S233" i="55"/>
  <c r="R233" i="55"/>
  <c r="Q233" i="55"/>
  <c r="P233" i="55"/>
  <c r="A233" i="55"/>
  <c r="S232" i="55"/>
  <c r="R232" i="55"/>
  <c r="Q232" i="55"/>
  <c r="P232" i="55"/>
  <c r="A232" i="55"/>
  <c r="S231" i="55"/>
  <c r="R231" i="55"/>
  <c r="Q231" i="55"/>
  <c r="P231" i="55"/>
  <c r="A231" i="55"/>
  <c r="S230" i="55"/>
  <c r="R230" i="55"/>
  <c r="Q230" i="55"/>
  <c r="P230" i="55"/>
  <c r="A230" i="55"/>
  <c r="S229" i="55"/>
  <c r="R229" i="55"/>
  <c r="Q229" i="55"/>
  <c r="P229" i="55"/>
  <c r="A229" i="55"/>
  <c r="S228" i="55"/>
  <c r="R228" i="55"/>
  <c r="Q228" i="55"/>
  <c r="P228" i="55"/>
  <c r="A228" i="55"/>
  <c r="S227" i="55"/>
  <c r="R227" i="55"/>
  <c r="Q227" i="55"/>
  <c r="P227" i="55"/>
  <c r="A227" i="55"/>
  <c r="S226" i="55"/>
  <c r="R226" i="55"/>
  <c r="Q226" i="55"/>
  <c r="P226" i="55"/>
  <c r="A226" i="55"/>
  <c r="S225" i="55"/>
  <c r="R225" i="55"/>
  <c r="Q225" i="55"/>
  <c r="P225" i="55"/>
  <c r="A225" i="55"/>
  <c r="S224" i="55"/>
  <c r="R224" i="55"/>
  <c r="Q224" i="55"/>
  <c r="P224" i="55"/>
  <c r="A224" i="55"/>
  <c r="S223" i="55"/>
  <c r="R223" i="55"/>
  <c r="Q223" i="55"/>
  <c r="P223" i="55"/>
  <c r="A223" i="55"/>
  <c r="S222" i="55"/>
  <c r="R222" i="55"/>
  <c r="Q222" i="55"/>
  <c r="P222" i="55"/>
  <c r="A222" i="55"/>
  <c r="S221" i="55"/>
  <c r="R221" i="55"/>
  <c r="Q221" i="55"/>
  <c r="P221" i="55"/>
  <c r="A221" i="55"/>
  <c r="S220" i="55"/>
  <c r="R220" i="55"/>
  <c r="Q220" i="55"/>
  <c r="P220" i="55"/>
  <c r="A220" i="55"/>
  <c r="S219" i="55"/>
  <c r="R219" i="55"/>
  <c r="Q219" i="55"/>
  <c r="P219" i="55"/>
  <c r="A219" i="55"/>
  <c r="S218" i="55"/>
  <c r="R218" i="55"/>
  <c r="Q218" i="55"/>
  <c r="P218" i="55"/>
  <c r="A218" i="55"/>
  <c r="S217" i="55"/>
  <c r="R217" i="55"/>
  <c r="Q217" i="55"/>
  <c r="P217" i="55"/>
  <c r="A217" i="55"/>
  <c r="S216" i="55"/>
  <c r="R216" i="55"/>
  <c r="Q216" i="55"/>
  <c r="P216" i="55"/>
  <c r="A216" i="55"/>
  <c r="S215" i="55"/>
  <c r="R215" i="55"/>
  <c r="Q215" i="55"/>
  <c r="P215" i="55"/>
  <c r="A215" i="55"/>
  <c r="S214" i="55"/>
  <c r="R214" i="55"/>
  <c r="Q214" i="55"/>
  <c r="P214" i="55"/>
  <c r="A214" i="55"/>
  <c r="S213" i="55"/>
  <c r="R213" i="55"/>
  <c r="Q213" i="55"/>
  <c r="P213" i="55"/>
  <c r="A213" i="55"/>
  <c r="S212" i="55"/>
  <c r="R212" i="55"/>
  <c r="Q212" i="55"/>
  <c r="P212" i="55"/>
  <c r="A212" i="55"/>
  <c r="S211" i="55"/>
  <c r="R211" i="55"/>
  <c r="Q211" i="55"/>
  <c r="P211" i="55"/>
  <c r="A211" i="55"/>
  <c r="S210" i="55"/>
  <c r="R210" i="55"/>
  <c r="Q210" i="55"/>
  <c r="P210" i="55"/>
  <c r="A210" i="55"/>
  <c r="S209" i="55"/>
  <c r="R209" i="55"/>
  <c r="Q209" i="55"/>
  <c r="P209" i="55"/>
  <c r="A209" i="55"/>
  <c r="S208" i="55"/>
  <c r="R208" i="55"/>
  <c r="Q208" i="55"/>
  <c r="P208" i="55"/>
  <c r="A208" i="55"/>
  <c r="S207" i="55"/>
  <c r="R207" i="55"/>
  <c r="Q207" i="55"/>
  <c r="P207" i="55"/>
  <c r="A207" i="55"/>
  <c r="S206" i="55"/>
  <c r="R206" i="55"/>
  <c r="Q206" i="55"/>
  <c r="P206" i="55"/>
  <c r="A206" i="55"/>
  <c r="S205" i="55"/>
  <c r="R205" i="55"/>
  <c r="Q205" i="55"/>
  <c r="P205" i="55"/>
  <c r="A205" i="55"/>
  <c r="S204" i="55"/>
  <c r="R204" i="55"/>
  <c r="Q204" i="55"/>
  <c r="P204" i="55"/>
  <c r="A204" i="55"/>
  <c r="S203" i="55"/>
  <c r="R203" i="55"/>
  <c r="Q203" i="55"/>
  <c r="P203" i="55"/>
  <c r="A203" i="55"/>
  <c r="S202" i="55"/>
  <c r="R202" i="55"/>
  <c r="Q202" i="55"/>
  <c r="P202" i="55"/>
  <c r="A202" i="55"/>
  <c r="S201" i="55"/>
  <c r="R201" i="55"/>
  <c r="Q201" i="55"/>
  <c r="P201" i="55"/>
  <c r="A201" i="55"/>
  <c r="S200" i="55"/>
  <c r="R200" i="55"/>
  <c r="Q200" i="55"/>
  <c r="P200" i="55"/>
  <c r="A200" i="55"/>
  <c r="S199" i="55"/>
  <c r="R199" i="55"/>
  <c r="Q199" i="55"/>
  <c r="P199" i="55"/>
  <c r="A199" i="55"/>
  <c r="S198" i="55"/>
  <c r="R198" i="55"/>
  <c r="Q198" i="55"/>
  <c r="P198" i="55"/>
  <c r="A198" i="55"/>
  <c r="S197" i="55"/>
  <c r="R197" i="55"/>
  <c r="Q197" i="55"/>
  <c r="P197" i="55"/>
  <c r="A197" i="55"/>
  <c r="S196" i="55"/>
  <c r="R196" i="55"/>
  <c r="Q196" i="55"/>
  <c r="P196" i="55"/>
  <c r="A196" i="55"/>
  <c r="S195" i="55"/>
  <c r="R195" i="55"/>
  <c r="Q195" i="55"/>
  <c r="P195" i="55"/>
  <c r="A195" i="55"/>
  <c r="S194" i="55"/>
  <c r="R194" i="55"/>
  <c r="Q194" i="55"/>
  <c r="P194" i="55"/>
  <c r="A194" i="55"/>
  <c r="S193" i="55"/>
  <c r="R193" i="55"/>
  <c r="Q193" i="55"/>
  <c r="P193" i="55"/>
  <c r="A193" i="55"/>
  <c r="S192" i="55"/>
  <c r="R192" i="55"/>
  <c r="Q192" i="55"/>
  <c r="P192" i="55"/>
  <c r="A192" i="55"/>
  <c r="S191" i="55"/>
  <c r="R191" i="55"/>
  <c r="Q191" i="55"/>
  <c r="P191" i="55"/>
  <c r="A191" i="55"/>
  <c r="S190" i="55"/>
  <c r="R190" i="55"/>
  <c r="Q190" i="55"/>
  <c r="P190" i="55"/>
  <c r="A190" i="55"/>
  <c r="S189" i="55"/>
  <c r="R189" i="55"/>
  <c r="Q189" i="55"/>
  <c r="P189" i="55"/>
  <c r="A189" i="55"/>
  <c r="S188" i="55"/>
  <c r="R188" i="55"/>
  <c r="Q188" i="55"/>
  <c r="P188" i="55"/>
  <c r="A188" i="55"/>
  <c r="S187" i="55"/>
  <c r="R187" i="55"/>
  <c r="Q187" i="55"/>
  <c r="P187" i="55"/>
  <c r="A187" i="55"/>
  <c r="S186" i="55"/>
  <c r="R186" i="55"/>
  <c r="Q186" i="55"/>
  <c r="P186" i="55"/>
  <c r="A186" i="55"/>
  <c r="S185" i="55"/>
  <c r="R185" i="55"/>
  <c r="Q185" i="55"/>
  <c r="P185" i="55"/>
  <c r="A185" i="55"/>
  <c r="S184" i="55"/>
  <c r="R184" i="55"/>
  <c r="Q184" i="55"/>
  <c r="P184" i="55"/>
  <c r="A184" i="55"/>
  <c r="S183" i="55"/>
  <c r="R183" i="55"/>
  <c r="Q183" i="55"/>
  <c r="P183" i="55"/>
  <c r="A183" i="55"/>
  <c r="S182" i="55"/>
  <c r="R182" i="55"/>
  <c r="Q182" i="55"/>
  <c r="P182" i="55"/>
  <c r="A182" i="55"/>
  <c r="S181" i="55"/>
  <c r="R181" i="55"/>
  <c r="Q181" i="55"/>
  <c r="P181" i="55"/>
  <c r="A181" i="55"/>
  <c r="S180" i="55"/>
  <c r="R180" i="55"/>
  <c r="Q180" i="55"/>
  <c r="P180" i="55"/>
  <c r="A180" i="55"/>
  <c r="S179" i="55"/>
  <c r="R179" i="55"/>
  <c r="Q179" i="55"/>
  <c r="P179" i="55"/>
  <c r="A179" i="55"/>
  <c r="S178" i="55"/>
  <c r="R178" i="55"/>
  <c r="Q178" i="55"/>
  <c r="P178" i="55"/>
  <c r="A178" i="55"/>
  <c r="S177" i="55"/>
  <c r="R177" i="55"/>
  <c r="Q177" i="55"/>
  <c r="P177" i="55"/>
  <c r="A177" i="55"/>
  <c r="S176" i="55"/>
  <c r="R176" i="55"/>
  <c r="Q176" i="55"/>
  <c r="P176" i="55"/>
  <c r="A176" i="55"/>
  <c r="S175" i="55"/>
  <c r="R175" i="55"/>
  <c r="Q175" i="55"/>
  <c r="P175" i="55"/>
  <c r="A175" i="55"/>
  <c r="S174" i="55"/>
  <c r="R174" i="55"/>
  <c r="Q174" i="55"/>
  <c r="P174" i="55"/>
  <c r="A174" i="55"/>
  <c r="S173" i="55"/>
  <c r="R173" i="55"/>
  <c r="Q173" i="55"/>
  <c r="P173" i="55"/>
  <c r="A173" i="55"/>
  <c r="S172" i="55"/>
  <c r="R172" i="55"/>
  <c r="Q172" i="55"/>
  <c r="P172" i="55"/>
  <c r="A172" i="55"/>
  <c r="S171" i="55"/>
  <c r="R171" i="55"/>
  <c r="Q171" i="55"/>
  <c r="P171" i="55"/>
  <c r="A171" i="55"/>
  <c r="S170" i="55"/>
  <c r="R170" i="55"/>
  <c r="Q170" i="55"/>
  <c r="P170" i="55"/>
  <c r="A170" i="55"/>
  <c r="S169" i="55"/>
  <c r="R169" i="55"/>
  <c r="Q169" i="55"/>
  <c r="P169" i="55"/>
  <c r="A169" i="55"/>
  <c r="S168" i="55"/>
  <c r="R168" i="55"/>
  <c r="Q168" i="55"/>
  <c r="P168" i="55"/>
  <c r="A168" i="55"/>
  <c r="S167" i="55"/>
  <c r="R167" i="55"/>
  <c r="Q167" i="55"/>
  <c r="P167" i="55"/>
  <c r="A167" i="55"/>
  <c r="S166" i="55"/>
  <c r="R166" i="55"/>
  <c r="Q166" i="55"/>
  <c r="P166" i="55"/>
  <c r="A166" i="55"/>
  <c r="S165" i="55"/>
  <c r="R165" i="55"/>
  <c r="Q165" i="55"/>
  <c r="P165" i="55"/>
  <c r="A165" i="55"/>
  <c r="S164" i="55"/>
  <c r="R164" i="55"/>
  <c r="Q164" i="55"/>
  <c r="P164" i="55"/>
  <c r="A164" i="55"/>
  <c r="S163" i="55"/>
  <c r="R163" i="55"/>
  <c r="Q163" i="55"/>
  <c r="P163" i="55"/>
  <c r="A163" i="55"/>
  <c r="S162" i="55"/>
  <c r="R162" i="55"/>
  <c r="Q162" i="55"/>
  <c r="P162" i="55"/>
  <c r="A162" i="55"/>
  <c r="S161" i="55"/>
  <c r="R161" i="55"/>
  <c r="Q161" i="55"/>
  <c r="P161" i="55"/>
  <c r="A161" i="55"/>
  <c r="S160" i="55"/>
  <c r="R160" i="55"/>
  <c r="Q160" i="55"/>
  <c r="P160" i="55"/>
  <c r="A160" i="55"/>
  <c r="S159" i="55"/>
  <c r="R159" i="55"/>
  <c r="Q159" i="55"/>
  <c r="P159" i="55"/>
  <c r="A159" i="55"/>
  <c r="S158" i="55"/>
  <c r="R158" i="55"/>
  <c r="Q158" i="55"/>
  <c r="P158" i="55"/>
  <c r="A158" i="55"/>
  <c r="S157" i="55"/>
  <c r="R157" i="55"/>
  <c r="Q157" i="55"/>
  <c r="P157" i="55"/>
  <c r="A157" i="55"/>
  <c r="S156" i="55"/>
  <c r="R156" i="55"/>
  <c r="Q156" i="55"/>
  <c r="P156" i="55"/>
  <c r="A156" i="55"/>
  <c r="S155" i="55"/>
  <c r="R155" i="55"/>
  <c r="Q155" i="55"/>
  <c r="P155" i="55"/>
  <c r="A155" i="55"/>
  <c r="S154" i="55"/>
  <c r="R154" i="55"/>
  <c r="Q154" i="55"/>
  <c r="P154" i="55"/>
  <c r="A154" i="55"/>
  <c r="S153" i="55"/>
  <c r="R153" i="55"/>
  <c r="Q153" i="55"/>
  <c r="P153" i="55"/>
  <c r="A153" i="55"/>
  <c r="S152" i="55"/>
  <c r="R152" i="55"/>
  <c r="Q152" i="55"/>
  <c r="P152" i="55"/>
  <c r="A152" i="55"/>
  <c r="S151" i="55"/>
  <c r="R151" i="55"/>
  <c r="Q151" i="55"/>
  <c r="P151" i="55"/>
  <c r="A151" i="55"/>
  <c r="S150" i="55"/>
  <c r="R150" i="55"/>
  <c r="Q150" i="55"/>
  <c r="P150" i="55"/>
  <c r="A150" i="55"/>
  <c r="S149" i="55"/>
  <c r="R149" i="55"/>
  <c r="Q149" i="55"/>
  <c r="P149" i="55"/>
  <c r="A149" i="55"/>
  <c r="S148" i="55"/>
  <c r="R148" i="55"/>
  <c r="Q148" i="55"/>
  <c r="P148" i="55"/>
  <c r="A148" i="55"/>
  <c r="S147" i="55"/>
  <c r="R147" i="55"/>
  <c r="Q147" i="55"/>
  <c r="P147" i="55"/>
  <c r="A147" i="55"/>
  <c r="S146" i="55"/>
  <c r="R146" i="55"/>
  <c r="Q146" i="55"/>
  <c r="P146" i="55"/>
  <c r="A146" i="55"/>
  <c r="S145" i="55"/>
  <c r="R145" i="55"/>
  <c r="Q145" i="55"/>
  <c r="P145" i="55"/>
  <c r="A145" i="55"/>
  <c r="S144" i="55"/>
  <c r="R144" i="55"/>
  <c r="Q144" i="55"/>
  <c r="P144" i="55"/>
  <c r="A144" i="55"/>
  <c r="S143" i="55"/>
  <c r="R143" i="55"/>
  <c r="Q143" i="55"/>
  <c r="P143" i="55"/>
  <c r="A143" i="55"/>
  <c r="S142" i="55"/>
  <c r="R142" i="55"/>
  <c r="Q142" i="55"/>
  <c r="P142" i="55"/>
  <c r="A142" i="55"/>
  <c r="S141" i="55"/>
  <c r="R141" i="55"/>
  <c r="Q141" i="55"/>
  <c r="P141" i="55"/>
  <c r="A141" i="55"/>
  <c r="S140" i="55"/>
  <c r="R140" i="55"/>
  <c r="Q140" i="55"/>
  <c r="P140" i="55"/>
  <c r="A140" i="55"/>
  <c r="S139" i="55"/>
  <c r="R139" i="55"/>
  <c r="Q139" i="55"/>
  <c r="P139" i="55"/>
  <c r="A139" i="55"/>
  <c r="S138" i="55"/>
  <c r="R138" i="55"/>
  <c r="Q138" i="55"/>
  <c r="P138" i="55"/>
  <c r="A138" i="55"/>
  <c r="S137" i="55"/>
  <c r="R137" i="55"/>
  <c r="Q137" i="55"/>
  <c r="P137" i="55"/>
  <c r="A137" i="55"/>
  <c r="S136" i="55"/>
  <c r="R136" i="55"/>
  <c r="Q136" i="55"/>
  <c r="P136" i="55"/>
  <c r="A136" i="55"/>
  <c r="S135" i="55"/>
  <c r="R135" i="55"/>
  <c r="Q135" i="55"/>
  <c r="P135" i="55"/>
  <c r="A135" i="55"/>
  <c r="S134" i="55"/>
  <c r="R134" i="55"/>
  <c r="Q134" i="55"/>
  <c r="P134" i="55"/>
  <c r="A134" i="55"/>
  <c r="S133" i="55"/>
  <c r="R133" i="55"/>
  <c r="Q133" i="55"/>
  <c r="P133" i="55"/>
  <c r="A133" i="55"/>
  <c r="S132" i="55"/>
  <c r="R132" i="55"/>
  <c r="Q132" i="55"/>
  <c r="P132" i="55"/>
  <c r="A132" i="55"/>
  <c r="S131" i="55"/>
  <c r="R131" i="55"/>
  <c r="Q131" i="55"/>
  <c r="P131" i="55"/>
  <c r="A131" i="55"/>
  <c r="S130" i="55"/>
  <c r="R130" i="55"/>
  <c r="Q130" i="55"/>
  <c r="P130" i="55"/>
  <c r="A130" i="55"/>
  <c r="S129" i="55"/>
  <c r="R129" i="55"/>
  <c r="Q129" i="55"/>
  <c r="P129" i="55"/>
  <c r="A129" i="55"/>
  <c r="S128" i="55"/>
  <c r="R128" i="55"/>
  <c r="Q128" i="55"/>
  <c r="P128" i="55"/>
  <c r="A128" i="55"/>
  <c r="S127" i="55"/>
  <c r="R127" i="55"/>
  <c r="Q127" i="55"/>
  <c r="P127" i="55"/>
  <c r="A127" i="55"/>
  <c r="S126" i="55"/>
  <c r="R126" i="55"/>
  <c r="Q126" i="55"/>
  <c r="P126" i="55"/>
  <c r="A126" i="55"/>
  <c r="S125" i="55"/>
  <c r="R125" i="55"/>
  <c r="Q125" i="55"/>
  <c r="P125" i="55"/>
  <c r="A125" i="55"/>
  <c r="S124" i="55"/>
  <c r="R124" i="55"/>
  <c r="Q124" i="55"/>
  <c r="P124" i="55"/>
  <c r="A124" i="55"/>
  <c r="S123" i="55"/>
  <c r="R123" i="55"/>
  <c r="Q123" i="55"/>
  <c r="P123" i="55"/>
  <c r="A123" i="55"/>
  <c r="S122" i="55"/>
  <c r="R122" i="55"/>
  <c r="Q122" i="55"/>
  <c r="P122" i="55"/>
  <c r="A122" i="55"/>
  <c r="S121" i="55"/>
  <c r="R121" i="55"/>
  <c r="Q121" i="55"/>
  <c r="P121" i="55"/>
  <c r="A121" i="55"/>
  <c r="S120" i="55"/>
  <c r="R120" i="55"/>
  <c r="Q120" i="55"/>
  <c r="P120" i="55"/>
  <c r="A120" i="55"/>
  <c r="S119" i="55"/>
  <c r="R119" i="55"/>
  <c r="Q119" i="55"/>
  <c r="P119" i="55"/>
  <c r="A119" i="55"/>
  <c r="S118" i="55"/>
  <c r="R118" i="55"/>
  <c r="Q118" i="55"/>
  <c r="P118" i="55"/>
  <c r="A118" i="55"/>
  <c r="S117" i="55"/>
  <c r="R117" i="55"/>
  <c r="Q117" i="55"/>
  <c r="P117" i="55"/>
  <c r="A117" i="55"/>
  <c r="S116" i="55"/>
  <c r="R116" i="55"/>
  <c r="Q116" i="55"/>
  <c r="P116" i="55"/>
  <c r="A116" i="55"/>
  <c r="S115" i="55"/>
  <c r="R115" i="55"/>
  <c r="Q115" i="55"/>
  <c r="P115" i="55"/>
  <c r="A115" i="55"/>
  <c r="S114" i="55"/>
  <c r="R114" i="55"/>
  <c r="Q114" i="55"/>
  <c r="P114" i="55"/>
  <c r="A114" i="55"/>
  <c r="S113" i="55"/>
  <c r="R113" i="55"/>
  <c r="Q113" i="55"/>
  <c r="P113" i="55"/>
  <c r="A113" i="55"/>
  <c r="S112" i="55"/>
  <c r="R112" i="55"/>
  <c r="Q112" i="55"/>
  <c r="P112" i="55"/>
  <c r="A112" i="55"/>
  <c r="S111" i="55"/>
  <c r="R111" i="55"/>
  <c r="Q111" i="55"/>
  <c r="P111" i="55"/>
  <c r="A111" i="55"/>
  <c r="S110" i="55"/>
  <c r="R110" i="55"/>
  <c r="Q110" i="55"/>
  <c r="P110" i="55"/>
  <c r="A110" i="55"/>
  <c r="S109" i="55"/>
  <c r="R109" i="55"/>
  <c r="Q109" i="55"/>
  <c r="P109" i="55"/>
  <c r="A109" i="55"/>
  <c r="S108" i="55"/>
  <c r="R108" i="55"/>
  <c r="Q108" i="55"/>
  <c r="P108" i="55"/>
  <c r="A108" i="55"/>
  <c r="S107" i="55"/>
  <c r="R107" i="55"/>
  <c r="Q107" i="55"/>
  <c r="P107" i="55"/>
  <c r="A107" i="55"/>
  <c r="S106" i="55"/>
  <c r="R106" i="55"/>
  <c r="Q106" i="55"/>
  <c r="P106" i="55"/>
  <c r="A106" i="55"/>
  <c r="S105" i="55"/>
  <c r="R105" i="55"/>
  <c r="Q105" i="55"/>
  <c r="P105" i="55"/>
  <c r="A105" i="55"/>
  <c r="S104" i="55"/>
  <c r="R104" i="55"/>
  <c r="Q104" i="55"/>
  <c r="P104" i="55"/>
  <c r="A104" i="55"/>
  <c r="S103" i="55"/>
  <c r="R103" i="55"/>
  <c r="Q103" i="55"/>
  <c r="P103" i="55"/>
  <c r="A103" i="55"/>
  <c r="S102" i="55"/>
  <c r="R102" i="55"/>
  <c r="Q102" i="55"/>
  <c r="P102" i="55"/>
  <c r="A102" i="55"/>
  <c r="S101" i="55"/>
  <c r="R101" i="55"/>
  <c r="Q101" i="55"/>
  <c r="P101" i="55"/>
  <c r="A101" i="55"/>
  <c r="S100" i="55"/>
  <c r="R100" i="55"/>
  <c r="Q100" i="55"/>
  <c r="P100" i="55"/>
  <c r="A100" i="55"/>
  <c r="S99" i="55"/>
  <c r="R99" i="55"/>
  <c r="Q99" i="55"/>
  <c r="P99" i="55"/>
  <c r="A99" i="55"/>
  <c r="S98" i="55"/>
  <c r="R98" i="55"/>
  <c r="Q98" i="55"/>
  <c r="P98" i="55"/>
  <c r="A98" i="55"/>
  <c r="S97" i="55"/>
  <c r="R97" i="55"/>
  <c r="Q97" i="55"/>
  <c r="P97" i="55"/>
  <c r="A97" i="55"/>
  <c r="S96" i="55"/>
  <c r="R96" i="55"/>
  <c r="Q96" i="55"/>
  <c r="P96" i="55"/>
  <c r="A96" i="55"/>
  <c r="S95" i="55"/>
  <c r="R95" i="55"/>
  <c r="Q95" i="55"/>
  <c r="P95" i="55"/>
  <c r="A95" i="55"/>
  <c r="S94" i="55"/>
  <c r="R94" i="55"/>
  <c r="Q94" i="55"/>
  <c r="P94" i="55"/>
  <c r="A94" i="55"/>
  <c r="S93" i="55"/>
  <c r="R93" i="55"/>
  <c r="Q93" i="55"/>
  <c r="P93" i="55"/>
  <c r="A93" i="55"/>
  <c r="S92" i="55"/>
  <c r="R92" i="55"/>
  <c r="Q92" i="55"/>
  <c r="P92" i="55"/>
  <c r="A92" i="55"/>
  <c r="S91" i="55"/>
  <c r="R91" i="55"/>
  <c r="Q91" i="55"/>
  <c r="P91" i="55"/>
  <c r="A91" i="55"/>
  <c r="S90" i="55"/>
  <c r="R90" i="55"/>
  <c r="Q90" i="55"/>
  <c r="P90" i="55"/>
  <c r="A90" i="55"/>
  <c r="S89" i="55"/>
  <c r="R89" i="55"/>
  <c r="Q89" i="55"/>
  <c r="P89" i="55"/>
  <c r="A89" i="55"/>
  <c r="S88" i="55"/>
  <c r="R88" i="55"/>
  <c r="Q88" i="55"/>
  <c r="P88" i="55"/>
  <c r="A88" i="55"/>
  <c r="S87" i="55"/>
  <c r="R87" i="55"/>
  <c r="Q87" i="55"/>
  <c r="P87" i="55"/>
  <c r="A87" i="55"/>
  <c r="S86" i="55"/>
  <c r="R86" i="55"/>
  <c r="Q86" i="55"/>
  <c r="P86" i="55"/>
  <c r="A86" i="55"/>
  <c r="S85" i="55"/>
  <c r="R85" i="55"/>
  <c r="Q85" i="55"/>
  <c r="P85" i="55"/>
  <c r="A85" i="55"/>
  <c r="S84" i="55"/>
  <c r="R84" i="55"/>
  <c r="Q84" i="55"/>
  <c r="P84" i="55"/>
  <c r="A84" i="55"/>
  <c r="S83" i="55"/>
  <c r="R83" i="55"/>
  <c r="Q83" i="55"/>
  <c r="P83" i="55"/>
  <c r="A83" i="55"/>
  <c r="S82" i="55"/>
  <c r="R82" i="55"/>
  <c r="Q82" i="55"/>
  <c r="P82" i="55"/>
  <c r="A82" i="55"/>
  <c r="S81" i="55"/>
  <c r="R81" i="55"/>
  <c r="Q81" i="55"/>
  <c r="P81" i="55"/>
  <c r="A81" i="55"/>
  <c r="S80" i="55"/>
  <c r="R80" i="55"/>
  <c r="Q80" i="55"/>
  <c r="P80" i="55"/>
  <c r="A80" i="55"/>
  <c r="S79" i="55"/>
  <c r="R79" i="55"/>
  <c r="Q79" i="55"/>
  <c r="P79" i="55"/>
  <c r="A79" i="55"/>
  <c r="S78" i="55"/>
  <c r="R78" i="55"/>
  <c r="Q78" i="55"/>
  <c r="P78" i="55"/>
  <c r="A78" i="55"/>
  <c r="S77" i="55"/>
  <c r="R77" i="55"/>
  <c r="Q77" i="55"/>
  <c r="P77" i="55"/>
  <c r="A77" i="55"/>
  <c r="S76" i="55"/>
  <c r="R76" i="55"/>
  <c r="Q76" i="55"/>
  <c r="P76" i="55"/>
  <c r="A76" i="55"/>
  <c r="S75" i="55"/>
  <c r="R75" i="55"/>
  <c r="Q75" i="55"/>
  <c r="P75" i="55"/>
  <c r="A75" i="55"/>
  <c r="S74" i="55"/>
  <c r="R74" i="55"/>
  <c r="Q74" i="55"/>
  <c r="P74" i="55"/>
  <c r="A74" i="55"/>
  <c r="S73" i="55"/>
  <c r="R73" i="55"/>
  <c r="Q73" i="55"/>
  <c r="P73" i="55"/>
  <c r="A73" i="55"/>
  <c r="S72" i="55"/>
  <c r="R72" i="55"/>
  <c r="Q72" i="55"/>
  <c r="P72" i="55"/>
  <c r="A72" i="55"/>
  <c r="S71" i="55"/>
  <c r="R71" i="55"/>
  <c r="Q71" i="55"/>
  <c r="P71" i="55"/>
  <c r="A71" i="55"/>
  <c r="S70" i="55"/>
  <c r="R70" i="55"/>
  <c r="Q70" i="55"/>
  <c r="P70" i="55"/>
  <c r="A70" i="55"/>
  <c r="S69" i="55"/>
  <c r="R69" i="55"/>
  <c r="Q69" i="55"/>
  <c r="P69" i="55"/>
  <c r="A69" i="55"/>
  <c r="S68" i="55"/>
  <c r="R68" i="55"/>
  <c r="Q68" i="55"/>
  <c r="P68" i="55"/>
  <c r="A68" i="55"/>
  <c r="S67" i="55"/>
  <c r="R67" i="55"/>
  <c r="Q67" i="55"/>
  <c r="P67" i="55"/>
  <c r="A67" i="55"/>
  <c r="S66" i="55"/>
  <c r="R66" i="55"/>
  <c r="Q66" i="55"/>
  <c r="P66" i="55"/>
  <c r="A66" i="55"/>
  <c r="S65" i="55"/>
  <c r="R65" i="55"/>
  <c r="Q65" i="55"/>
  <c r="P65" i="55"/>
  <c r="A65" i="55"/>
  <c r="S64" i="55"/>
  <c r="R64" i="55"/>
  <c r="Q64" i="55"/>
  <c r="P64" i="55"/>
  <c r="A64" i="55"/>
  <c r="S63" i="55"/>
  <c r="R63" i="55"/>
  <c r="Q63" i="55"/>
  <c r="P63" i="55"/>
  <c r="A63" i="55"/>
  <c r="S62" i="55"/>
  <c r="R62" i="55"/>
  <c r="Q62" i="55"/>
  <c r="P62" i="55"/>
  <c r="A62" i="55"/>
  <c r="S61" i="55"/>
  <c r="R61" i="55"/>
  <c r="Q61" i="55"/>
  <c r="P61" i="55"/>
  <c r="A61" i="55"/>
  <c r="S60" i="55"/>
  <c r="R60" i="55"/>
  <c r="Q60" i="55"/>
  <c r="P60" i="55"/>
  <c r="A60" i="55"/>
  <c r="S59" i="55"/>
  <c r="R59" i="55"/>
  <c r="Q59" i="55"/>
  <c r="P59" i="55"/>
  <c r="A59" i="55"/>
  <c r="S58" i="55"/>
  <c r="R58" i="55"/>
  <c r="Q58" i="55"/>
  <c r="P58" i="55"/>
  <c r="A58" i="55"/>
  <c r="S57" i="55"/>
  <c r="R57" i="55"/>
  <c r="Q57" i="55"/>
  <c r="P57" i="55"/>
  <c r="A57" i="55"/>
  <c r="S56" i="55"/>
  <c r="R56" i="55"/>
  <c r="Q56" i="55"/>
  <c r="P56" i="55"/>
  <c r="A56" i="55"/>
  <c r="S55" i="55"/>
  <c r="R55" i="55"/>
  <c r="Q55" i="55"/>
  <c r="P55" i="55"/>
  <c r="A55" i="55"/>
  <c r="S54" i="55"/>
  <c r="R54" i="55"/>
  <c r="Q54" i="55"/>
  <c r="P54" i="55"/>
  <c r="A54" i="55"/>
  <c r="S53" i="55"/>
  <c r="R53" i="55"/>
  <c r="Q53" i="55"/>
  <c r="P53" i="55"/>
  <c r="A53" i="55"/>
  <c r="S52" i="55"/>
  <c r="R52" i="55"/>
  <c r="Q52" i="55"/>
  <c r="P52" i="55"/>
  <c r="A52" i="55"/>
  <c r="S51" i="55"/>
  <c r="R51" i="55"/>
  <c r="Q51" i="55"/>
  <c r="P51" i="55"/>
  <c r="A51" i="55"/>
  <c r="S50" i="55"/>
  <c r="R50" i="55"/>
  <c r="Q50" i="55"/>
  <c r="P50" i="55"/>
  <c r="A50" i="55"/>
  <c r="S49" i="55"/>
  <c r="R49" i="55"/>
  <c r="Q49" i="55"/>
  <c r="P49" i="55"/>
  <c r="A49" i="55"/>
  <c r="S48" i="55"/>
  <c r="R48" i="55"/>
  <c r="Q48" i="55"/>
  <c r="P48" i="55"/>
  <c r="A48" i="55"/>
  <c r="S47" i="55"/>
  <c r="R47" i="55"/>
  <c r="Q47" i="55"/>
  <c r="P47" i="55"/>
  <c r="A47" i="55"/>
  <c r="S46" i="55"/>
  <c r="R46" i="55"/>
  <c r="Q46" i="55"/>
  <c r="P46" i="55"/>
  <c r="A46" i="55"/>
  <c r="S45" i="55"/>
  <c r="R45" i="55"/>
  <c r="Q45" i="55"/>
  <c r="P45" i="55"/>
  <c r="A45" i="55"/>
  <c r="S44" i="55"/>
  <c r="R44" i="55"/>
  <c r="Q44" i="55"/>
  <c r="P44" i="55"/>
  <c r="A44" i="55"/>
  <c r="S43" i="55"/>
  <c r="R43" i="55"/>
  <c r="Q43" i="55"/>
  <c r="P43" i="55"/>
  <c r="A43" i="55"/>
  <c r="S42" i="55"/>
  <c r="R42" i="55"/>
  <c r="Q42" i="55"/>
  <c r="P42" i="55"/>
  <c r="A42" i="55"/>
  <c r="S41" i="55"/>
  <c r="R41" i="55"/>
  <c r="Q41" i="55"/>
  <c r="P41" i="55"/>
  <c r="A41" i="55"/>
  <c r="S40" i="55"/>
  <c r="R40" i="55"/>
  <c r="Q40" i="55"/>
  <c r="P40" i="55"/>
  <c r="A40" i="55"/>
  <c r="S39" i="55"/>
  <c r="R39" i="55"/>
  <c r="Q39" i="55"/>
  <c r="P39" i="55"/>
  <c r="A39" i="55"/>
  <c r="S38" i="55"/>
  <c r="R38" i="55"/>
  <c r="Q38" i="55"/>
  <c r="P38" i="55"/>
  <c r="A38" i="55"/>
  <c r="S37" i="55"/>
  <c r="R37" i="55"/>
  <c r="Q37" i="55"/>
  <c r="P37" i="55"/>
  <c r="A37" i="55"/>
  <c r="S36" i="55"/>
  <c r="R36" i="55"/>
  <c r="Q36" i="55"/>
  <c r="P36" i="55"/>
  <c r="A36" i="55"/>
  <c r="S35" i="55"/>
  <c r="R35" i="55"/>
  <c r="Q35" i="55"/>
  <c r="P35" i="55"/>
  <c r="A35" i="55"/>
  <c r="S34" i="55"/>
  <c r="R34" i="55"/>
  <c r="Q34" i="55"/>
  <c r="P34" i="55"/>
  <c r="A34" i="55"/>
  <c r="S33" i="55"/>
  <c r="R33" i="55"/>
  <c r="Q33" i="55"/>
  <c r="P33" i="55"/>
  <c r="A33" i="55"/>
  <c r="S32" i="55"/>
  <c r="R32" i="55"/>
  <c r="Q32" i="55"/>
  <c r="P32" i="55"/>
  <c r="A32" i="55"/>
  <c r="S31" i="55"/>
  <c r="R31" i="55"/>
  <c r="Q31" i="55"/>
  <c r="P31" i="55"/>
  <c r="A31" i="55"/>
  <c r="S30" i="55"/>
  <c r="R30" i="55"/>
  <c r="Q30" i="55"/>
  <c r="P30" i="55"/>
  <c r="A30" i="55"/>
  <c r="S29" i="55"/>
  <c r="R29" i="55"/>
  <c r="Q29" i="55"/>
  <c r="P29" i="55"/>
  <c r="A29" i="55"/>
  <c r="S28" i="55"/>
  <c r="R28" i="55"/>
  <c r="Q28" i="55"/>
  <c r="P28" i="55"/>
  <c r="A28" i="55"/>
  <c r="S27" i="55"/>
  <c r="R27" i="55"/>
  <c r="Q27" i="55"/>
  <c r="P27" i="55"/>
  <c r="A27" i="55"/>
  <c r="S26" i="55"/>
  <c r="R26" i="55"/>
  <c r="Q26" i="55"/>
  <c r="P26" i="55"/>
  <c r="A26" i="55"/>
  <c r="S25" i="55"/>
  <c r="R25" i="55"/>
  <c r="Q25" i="55"/>
  <c r="P25" i="55"/>
  <c r="A25" i="55"/>
  <c r="S24" i="55"/>
  <c r="R24" i="55"/>
  <c r="Q24" i="55"/>
  <c r="P24" i="55"/>
  <c r="A24" i="55"/>
  <c r="S23" i="55"/>
  <c r="R23" i="55"/>
  <c r="Q23" i="55"/>
  <c r="P23" i="55"/>
  <c r="A23" i="55"/>
  <c r="S22" i="55"/>
  <c r="R22" i="55"/>
  <c r="Q22" i="55"/>
  <c r="P22" i="55"/>
  <c r="A22" i="55"/>
  <c r="S21" i="55"/>
  <c r="R21" i="55"/>
  <c r="Q21" i="55"/>
  <c r="P21" i="55"/>
  <c r="A21" i="55"/>
  <c r="S20" i="55"/>
  <c r="R20" i="55"/>
  <c r="Q20" i="55"/>
  <c r="P20" i="55"/>
  <c r="A20" i="55"/>
  <c r="S19" i="55"/>
  <c r="R19" i="55"/>
  <c r="Q19" i="55"/>
  <c r="P19" i="55"/>
  <c r="A19" i="55"/>
  <c r="S18" i="55"/>
  <c r="R18" i="55"/>
  <c r="Q18" i="55"/>
  <c r="P18" i="55"/>
  <c r="A18" i="55"/>
  <c r="S17" i="55"/>
  <c r="R17" i="55"/>
  <c r="Q17" i="55"/>
  <c r="P17" i="55"/>
  <c r="A17" i="55"/>
  <c r="S16" i="55"/>
  <c r="R16" i="55"/>
  <c r="Q16" i="55"/>
  <c r="P16" i="55"/>
  <c r="A16" i="55"/>
  <c r="S15" i="55"/>
  <c r="R15" i="55"/>
  <c r="Q15" i="55"/>
  <c r="P15" i="55"/>
  <c r="A15" i="55"/>
  <c r="S14" i="55"/>
  <c r="R14" i="55"/>
  <c r="Q14" i="55"/>
  <c r="P14" i="55"/>
  <c r="A14" i="55"/>
  <c r="S13" i="55"/>
  <c r="R13" i="55"/>
  <c r="Q13" i="55"/>
  <c r="P13" i="55"/>
  <c r="A13" i="55"/>
  <c r="S12" i="55"/>
  <c r="R12" i="55"/>
  <c r="Q12" i="55"/>
  <c r="P12" i="55"/>
  <c r="A12" i="55"/>
  <c r="S11" i="55"/>
  <c r="R11" i="55"/>
  <c r="Q11" i="55"/>
  <c r="P11" i="55"/>
  <c r="A11" i="55"/>
  <c r="S10" i="55"/>
  <c r="R10" i="55"/>
  <c r="Q10" i="55"/>
  <c r="P10" i="55"/>
  <c r="A10" i="55"/>
  <c r="S9" i="55"/>
  <c r="R9" i="55"/>
  <c r="Q9" i="55"/>
  <c r="P9" i="55"/>
  <c r="A9" i="55"/>
  <c r="S8" i="55"/>
  <c r="R8" i="55"/>
  <c r="Q8" i="55"/>
  <c r="P8" i="55"/>
  <c r="A8" i="55"/>
  <c r="S7" i="55"/>
  <c r="R7" i="55"/>
  <c r="Q7" i="55"/>
  <c r="P7" i="55"/>
  <c r="A7" i="55"/>
  <c r="S6" i="55"/>
  <c r="R6" i="55"/>
  <c r="Q6" i="55"/>
  <c r="P6" i="55"/>
  <c r="A6" i="55"/>
  <c r="S5" i="55"/>
  <c r="R5" i="55"/>
  <c r="Q5" i="55"/>
  <c r="P5" i="55"/>
  <c r="A5" i="55"/>
  <c r="A2" i="55"/>
  <c r="Q1" i="55"/>
  <c r="P1" i="55"/>
  <c r="A1" i="55"/>
  <c r="S2004" i="53"/>
  <c r="R2004" i="53"/>
  <c r="Q2004" i="53"/>
  <c r="P2004" i="53"/>
  <c r="A2004" i="53"/>
  <c r="S2003" i="53"/>
  <c r="R2003" i="53"/>
  <c r="Q2003" i="53"/>
  <c r="P2003" i="53"/>
  <c r="A2003" i="53"/>
  <c r="S2002" i="53"/>
  <c r="R2002" i="53"/>
  <c r="Q2002" i="53"/>
  <c r="P2002" i="53"/>
  <c r="A2002" i="53"/>
  <c r="S2001" i="53"/>
  <c r="R2001" i="53"/>
  <c r="Q2001" i="53"/>
  <c r="P2001" i="53"/>
  <c r="A2001" i="53"/>
  <c r="S2000" i="53"/>
  <c r="R2000" i="53"/>
  <c r="Q2000" i="53"/>
  <c r="P2000" i="53"/>
  <c r="A2000" i="53"/>
  <c r="S1999" i="53"/>
  <c r="R1999" i="53"/>
  <c r="Q1999" i="53"/>
  <c r="P1999" i="53"/>
  <c r="A1999" i="53"/>
  <c r="S1998" i="53"/>
  <c r="R1998" i="53"/>
  <c r="Q1998" i="53"/>
  <c r="P1998" i="53"/>
  <c r="A1998" i="53"/>
  <c r="S1997" i="53"/>
  <c r="R1997" i="53"/>
  <c r="Q1997" i="53"/>
  <c r="P1997" i="53"/>
  <c r="A1997" i="53"/>
  <c r="S1996" i="53"/>
  <c r="R1996" i="53"/>
  <c r="Q1996" i="53"/>
  <c r="P1996" i="53"/>
  <c r="A1996" i="53"/>
  <c r="S1995" i="53"/>
  <c r="R1995" i="53"/>
  <c r="Q1995" i="53"/>
  <c r="P1995" i="53"/>
  <c r="A1995" i="53"/>
  <c r="S1994" i="53"/>
  <c r="R1994" i="53"/>
  <c r="Q1994" i="53"/>
  <c r="P1994" i="53"/>
  <c r="A1994" i="53"/>
  <c r="S1993" i="53"/>
  <c r="R1993" i="53"/>
  <c r="Q1993" i="53"/>
  <c r="P1993" i="53"/>
  <c r="A1993" i="53"/>
  <c r="S1992" i="53"/>
  <c r="R1992" i="53"/>
  <c r="Q1992" i="53"/>
  <c r="P1992" i="53"/>
  <c r="A1992" i="53"/>
  <c r="S1991" i="53"/>
  <c r="R1991" i="53"/>
  <c r="Q1991" i="53"/>
  <c r="P1991" i="53"/>
  <c r="A1991" i="53"/>
  <c r="S1990" i="53"/>
  <c r="R1990" i="53"/>
  <c r="Q1990" i="53"/>
  <c r="P1990" i="53"/>
  <c r="A1990" i="53"/>
  <c r="S1989" i="53"/>
  <c r="R1989" i="53"/>
  <c r="Q1989" i="53"/>
  <c r="P1989" i="53"/>
  <c r="A1989" i="53"/>
  <c r="S1988" i="53"/>
  <c r="R1988" i="53"/>
  <c r="Q1988" i="53"/>
  <c r="P1988" i="53"/>
  <c r="A1988" i="53"/>
  <c r="S1987" i="53"/>
  <c r="R1987" i="53"/>
  <c r="Q1987" i="53"/>
  <c r="P1987" i="53"/>
  <c r="A1987" i="53"/>
  <c r="S1986" i="53"/>
  <c r="R1986" i="53"/>
  <c r="Q1986" i="53"/>
  <c r="P1986" i="53"/>
  <c r="A1986" i="53"/>
  <c r="S1985" i="53"/>
  <c r="R1985" i="53"/>
  <c r="Q1985" i="53"/>
  <c r="P1985" i="53"/>
  <c r="A1985" i="53"/>
  <c r="S1984" i="53"/>
  <c r="R1984" i="53"/>
  <c r="Q1984" i="53"/>
  <c r="P1984" i="53"/>
  <c r="A1984" i="53"/>
  <c r="S1983" i="53"/>
  <c r="R1983" i="53"/>
  <c r="Q1983" i="53"/>
  <c r="P1983" i="53"/>
  <c r="A1983" i="53"/>
  <c r="S1982" i="53"/>
  <c r="R1982" i="53"/>
  <c r="Q1982" i="53"/>
  <c r="P1982" i="53"/>
  <c r="A1982" i="53"/>
  <c r="S1981" i="53"/>
  <c r="R1981" i="53"/>
  <c r="Q1981" i="53"/>
  <c r="P1981" i="53"/>
  <c r="A1981" i="53"/>
  <c r="S1980" i="53"/>
  <c r="R1980" i="53"/>
  <c r="Q1980" i="53"/>
  <c r="P1980" i="53"/>
  <c r="A1980" i="53"/>
  <c r="S1979" i="53"/>
  <c r="R1979" i="53"/>
  <c r="Q1979" i="53"/>
  <c r="P1979" i="53"/>
  <c r="A1979" i="53"/>
  <c r="S1978" i="53"/>
  <c r="R1978" i="53"/>
  <c r="Q1978" i="53"/>
  <c r="P1978" i="53"/>
  <c r="A1978" i="53"/>
  <c r="S1977" i="53"/>
  <c r="R1977" i="53"/>
  <c r="Q1977" i="53"/>
  <c r="P1977" i="53"/>
  <c r="A1977" i="53"/>
  <c r="S1976" i="53"/>
  <c r="R1976" i="53"/>
  <c r="Q1976" i="53"/>
  <c r="P1976" i="53"/>
  <c r="A1976" i="53"/>
  <c r="S1975" i="53"/>
  <c r="R1975" i="53"/>
  <c r="Q1975" i="53"/>
  <c r="P1975" i="53"/>
  <c r="A1975" i="53"/>
  <c r="S1974" i="53"/>
  <c r="R1974" i="53"/>
  <c r="Q1974" i="53"/>
  <c r="P1974" i="53"/>
  <c r="A1974" i="53"/>
  <c r="S1973" i="53"/>
  <c r="R1973" i="53"/>
  <c r="Q1973" i="53"/>
  <c r="P1973" i="53"/>
  <c r="A1973" i="53"/>
  <c r="S1972" i="53"/>
  <c r="R1972" i="53"/>
  <c r="Q1972" i="53"/>
  <c r="P1972" i="53"/>
  <c r="A1972" i="53"/>
  <c r="S1971" i="53"/>
  <c r="R1971" i="53"/>
  <c r="Q1971" i="53"/>
  <c r="P1971" i="53"/>
  <c r="A1971" i="53"/>
  <c r="S1970" i="53"/>
  <c r="R1970" i="53"/>
  <c r="Q1970" i="53"/>
  <c r="P1970" i="53"/>
  <c r="A1970" i="53"/>
  <c r="S1969" i="53"/>
  <c r="R1969" i="53"/>
  <c r="Q1969" i="53"/>
  <c r="P1969" i="53"/>
  <c r="A1969" i="53"/>
  <c r="S1968" i="53"/>
  <c r="R1968" i="53"/>
  <c r="Q1968" i="53"/>
  <c r="P1968" i="53"/>
  <c r="A1968" i="53"/>
  <c r="S1967" i="53"/>
  <c r="R1967" i="53"/>
  <c r="Q1967" i="53"/>
  <c r="P1967" i="53"/>
  <c r="A1967" i="53"/>
  <c r="S1966" i="53"/>
  <c r="R1966" i="53"/>
  <c r="Q1966" i="53"/>
  <c r="P1966" i="53"/>
  <c r="A1966" i="53"/>
  <c r="S1965" i="53"/>
  <c r="R1965" i="53"/>
  <c r="Q1965" i="53"/>
  <c r="P1965" i="53"/>
  <c r="A1965" i="53"/>
  <c r="S1964" i="53"/>
  <c r="R1964" i="53"/>
  <c r="Q1964" i="53"/>
  <c r="P1964" i="53"/>
  <c r="A1964" i="53"/>
  <c r="S1963" i="53"/>
  <c r="R1963" i="53"/>
  <c r="Q1963" i="53"/>
  <c r="P1963" i="53"/>
  <c r="A1963" i="53"/>
  <c r="S1962" i="53"/>
  <c r="R1962" i="53"/>
  <c r="Q1962" i="53"/>
  <c r="P1962" i="53"/>
  <c r="A1962" i="53"/>
  <c r="S1961" i="53"/>
  <c r="R1961" i="53"/>
  <c r="Q1961" i="53"/>
  <c r="P1961" i="53"/>
  <c r="A1961" i="53"/>
  <c r="S1960" i="53"/>
  <c r="R1960" i="53"/>
  <c r="Q1960" i="53"/>
  <c r="P1960" i="53"/>
  <c r="A1960" i="53"/>
  <c r="S1959" i="53"/>
  <c r="R1959" i="53"/>
  <c r="Q1959" i="53"/>
  <c r="P1959" i="53"/>
  <c r="A1959" i="53"/>
  <c r="S1958" i="53"/>
  <c r="R1958" i="53"/>
  <c r="Q1958" i="53"/>
  <c r="P1958" i="53"/>
  <c r="A1958" i="53"/>
  <c r="S1957" i="53"/>
  <c r="R1957" i="53"/>
  <c r="Q1957" i="53"/>
  <c r="P1957" i="53"/>
  <c r="A1957" i="53"/>
  <c r="S1956" i="53"/>
  <c r="R1956" i="53"/>
  <c r="Q1956" i="53"/>
  <c r="P1956" i="53"/>
  <c r="A1956" i="53"/>
  <c r="S1955" i="53"/>
  <c r="R1955" i="53"/>
  <c r="Q1955" i="53"/>
  <c r="P1955" i="53"/>
  <c r="A1955" i="53"/>
  <c r="S1954" i="53"/>
  <c r="R1954" i="53"/>
  <c r="Q1954" i="53"/>
  <c r="P1954" i="53"/>
  <c r="A1954" i="53"/>
  <c r="S1953" i="53"/>
  <c r="R1953" i="53"/>
  <c r="Q1953" i="53"/>
  <c r="P1953" i="53"/>
  <c r="A1953" i="53"/>
  <c r="S1952" i="53"/>
  <c r="R1952" i="53"/>
  <c r="Q1952" i="53"/>
  <c r="P1952" i="53"/>
  <c r="A1952" i="53"/>
  <c r="S1951" i="53"/>
  <c r="R1951" i="53"/>
  <c r="Q1951" i="53"/>
  <c r="P1951" i="53"/>
  <c r="A1951" i="53"/>
  <c r="S1950" i="53"/>
  <c r="R1950" i="53"/>
  <c r="Q1950" i="53"/>
  <c r="P1950" i="53"/>
  <c r="A1950" i="53"/>
  <c r="S1949" i="53"/>
  <c r="R1949" i="53"/>
  <c r="Q1949" i="53"/>
  <c r="P1949" i="53"/>
  <c r="A1949" i="53"/>
  <c r="S1948" i="53"/>
  <c r="R1948" i="53"/>
  <c r="Q1948" i="53"/>
  <c r="P1948" i="53"/>
  <c r="A1948" i="53"/>
  <c r="S1947" i="53"/>
  <c r="R1947" i="53"/>
  <c r="Q1947" i="53"/>
  <c r="P1947" i="53"/>
  <c r="A1947" i="53"/>
  <c r="S1946" i="53"/>
  <c r="R1946" i="53"/>
  <c r="Q1946" i="53"/>
  <c r="P1946" i="53"/>
  <c r="A1946" i="53"/>
  <c r="S1945" i="53"/>
  <c r="R1945" i="53"/>
  <c r="Q1945" i="53"/>
  <c r="P1945" i="53"/>
  <c r="A1945" i="53"/>
  <c r="S1944" i="53"/>
  <c r="R1944" i="53"/>
  <c r="Q1944" i="53"/>
  <c r="P1944" i="53"/>
  <c r="A1944" i="53"/>
  <c r="S1943" i="53"/>
  <c r="R1943" i="53"/>
  <c r="Q1943" i="53"/>
  <c r="P1943" i="53"/>
  <c r="A1943" i="53"/>
  <c r="S1942" i="53"/>
  <c r="R1942" i="53"/>
  <c r="Q1942" i="53"/>
  <c r="P1942" i="53"/>
  <c r="A1942" i="53"/>
  <c r="S1941" i="53"/>
  <c r="R1941" i="53"/>
  <c r="Q1941" i="53"/>
  <c r="P1941" i="53"/>
  <c r="A1941" i="53"/>
  <c r="S1940" i="53"/>
  <c r="R1940" i="53"/>
  <c r="Q1940" i="53"/>
  <c r="P1940" i="53"/>
  <c r="A1940" i="53"/>
  <c r="S1939" i="53"/>
  <c r="R1939" i="53"/>
  <c r="Q1939" i="53"/>
  <c r="P1939" i="53"/>
  <c r="A1939" i="53"/>
  <c r="S1938" i="53"/>
  <c r="R1938" i="53"/>
  <c r="Q1938" i="53"/>
  <c r="P1938" i="53"/>
  <c r="A1938" i="53"/>
  <c r="S1937" i="53"/>
  <c r="R1937" i="53"/>
  <c r="Q1937" i="53"/>
  <c r="P1937" i="53"/>
  <c r="A1937" i="53"/>
  <c r="S1936" i="53"/>
  <c r="R1936" i="53"/>
  <c r="Q1936" i="53"/>
  <c r="P1936" i="53"/>
  <c r="A1936" i="53"/>
  <c r="S1935" i="53"/>
  <c r="R1935" i="53"/>
  <c r="Q1935" i="53"/>
  <c r="P1935" i="53"/>
  <c r="A1935" i="53"/>
  <c r="S1934" i="53"/>
  <c r="R1934" i="53"/>
  <c r="Q1934" i="53"/>
  <c r="P1934" i="53"/>
  <c r="A1934" i="53"/>
  <c r="S1933" i="53"/>
  <c r="R1933" i="53"/>
  <c r="Q1933" i="53"/>
  <c r="P1933" i="53"/>
  <c r="A1933" i="53"/>
  <c r="S1932" i="53"/>
  <c r="R1932" i="53"/>
  <c r="Q1932" i="53"/>
  <c r="P1932" i="53"/>
  <c r="A1932" i="53"/>
  <c r="S1931" i="53"/>
  <c r="R1931" i="53"/>
  <c r="Q1931" i="53"/>
  <c r="P1931" i="53"/>
  <c r="A1931" i="53"/>
  <c r="S1930" i="53"/>
  <c r="R1930" i="53"/>
  <c r="Q1930" i="53"/>
  <c r="P1930" i="53"/>
  <c r="A1930" i="53"/>
  <c r="S1929" i="53"/>
  <c r="R1929" i="53"/>
  <c r="Q1929" i="53"/>
  <c r="P1929" i="53"/>
  <c r="A1929" i="53"/>
  <c r="S1928" i="53"/>
  <c r="R1928" i="53"/>
  <c r="Q1928" i="53"/>
  <c r="P1928" i="53"/>
  <c r="A1928" i="53"/>
  <c r="S1927" i="53"/>
  <c r="R1927" i="53"/>
  <c r="Q1927" i="53"/>
  <c r="P1927" i="53"/>
  <c r="A1927" i="53"/>
  <c r="S1926" i="53"/>
  <c r="R1926" i="53"/>
  <c r="Q1926" i="53"/>
  <c r="P1926" i="53"/>
  <c r="A1926" i="53"/>
  <c r="S1925" i="53"/>
  <c r="R1925" i="53"/>
  <c r="Q1925" i="53"/>
  <c r="P1925" i="53"/>
  <c r="A1925" i="53"/>
  <c r="S1924" i="53"/>
  <c r="R1924" i="53"/>
  <c r="Q1924" i="53"/>
  <c r="P1924" i="53"/>
  <c r="A1924" i="53"/>
  <c r="S1923" i="53"/>
  <c r="R1923" i="53"/>
  <c r="Q1923" i="53"/>
  <c r="P1923" i="53"/>
  <c r="A1923" i="53"/>
  <c r="S1922" i="53"/>
  <c r="R1922" i="53"/>
  <c r="Q1922" i="53"/>
  <c r="P1922" i="53"/>
  <c r="A1922" i="53"/>
  <c r="S1921" i="53"/>
  <c r="R1921" i="53"/>
  <c r="Q1921" i="53"/>
  <c r="P1921" i="53"/>
  <c r="A1921" i="53"/>
  <c r="S1920" i="53"/>
  <c r="R1920" i="53"/>
  <c r="Q1920" i="53"/>
  <c r="P1920" i="53"/>
  <c r="A1920" i="53"/>
  <c r="S1919" i="53"/>
  <c r="R1919" i="53"/>
  <c r="Q1919" i="53"/>
  <c r="P1919" i="53"/>
  <c r="A1919" i="53"/>
  <c r="S1918" i="53"/>
  <c r="R1918" i="53"/>
  <c r="Q1918" i="53"/>
  <c r="P1918" i="53"/>
  <c r="A1918" i="53"/>
  <c r="S1917" i="53"/>
  <c r="R1917" i="53"/>
  <c r="Q1917" i="53"/>
  <c r="P1917" i="53"/>
  <c r="A1917" i="53"/>
  <c r="S1916" i="53"/>
  <c r="R1916" i="53"/>
  <c r="Q1916" i="53"/>
  <c r="P1916" i="53"/>
  <c r="A1916" i="53"/>
  <c r="S1915" i="53"/>
  <c r="R1915" i="53"/>
  <c r="Q1915" i="53"/>
  <c r="P1915" i="53"/>
  <c r="A1915" i="53"/>
  <c r="S1914" i="53"/>
  <c r="R1914" i="53"/>
  <c r="Q1914" i="53"/>
  <c r="P1914" i="53"/>
  <c r="A1914" i="53"/>
  <c r="S1913" i="53"/>
  <c r="R1913" i="53"/>
  <c r="Q1913" i="53"/>
  <c r="P1913" i="53"/>
  <c r="A1913" i="53"/>
  <c r="S1912" i="53"/>
  <c r="R1912" i="53"/>
  <c r="Q1912" i="53"/>
  <c r="P1912" i="53"/>
  <c r="A1912" i="53"/>
  <c r="S1911" i="53"/>
  <c r="R1911" i="53"/>
  <c r="Q1911" i="53"/>
  <c r="P1911" i="53"/>
  <c r="A1911" i="53"/>
  <c r="S1910" i="53"/>
  <c r="R1910" i="53"/>
  <c r="Q1910" i="53"/>
  <c r="P1910" i="53"/>
  <c r="A1910" i="53"/>
  <c r="S1909" i="53"/>
  <c r="R1909" i="53"/>
  <c r="Q1909" i="53"/>
  <c r="P1909" i="53"/>
  <c r="A1909" i="53"/>
  <c r="S1908" i="53"/>
  <c r="R1908" i="53"/>
  <c r="Q1908" i="53"/>
  <c r="P1908" i="53"/>
  <c r="A1908" i="53"/>
  <c r="S1907" i="53"/>
  <c r="R1907" i="53"/>
  <c r="Q1907" i="53"/>
  <c r="P1907" i="53"/>
  <c r="A1907" i="53"/>
  <c r="S1906" i="53"/>
  <c r="R1906" i="53"/>
  <c r="Q1906" i="53"/>
  <c r="P1906" i="53"/>
  <c r="A1906" i="53"/>
  <c r="S1905" i="53"/>
  <c r="R1905" i="53"/>
  <c r="Q1905" i="53"/>
  <c r="P1905" i="53"/>
  <c r="A1905" i="53"/>
  <c r="S1904" i="53"/>
  <c r="R1904" i="53"/>
  <c r="Q1904" i="53"/>
  <c r="P1904" i="53"/>
  <c r="A1904" i="53"/>
  <c r="S1903" i="53"/>
  <c r="R1903" i="53"/>
  <c r="Q1903" i="53"/>
  <c r="P1903" i="53"/>
  <c r="A1903" i="53"/>
  <c r="S1902" i="53"/>
  <c r="R1902" i="53"/>
  <c r="Q1902" i="53"/>
  <c r="P1902" i="53"/>
  <c r="A1902" i="53"/>
  <c r="S1901" i="53"/>
  <c r="R1901" i="53"/>
  <c r="Q1901" i="53"/>
  <c r="P1901" i="53"/>
  <c r="A1901" i="53"/>
  <c r="S1900" i="53"/>
  <c r="R1900" i="53"/>
  <c r="Q1900" i="53"/>
  <c r="P1900" i="53"/>
  <c r="A1900" i="53"/>
  <c r="S1899" i="53"/>
  <c r="R1899" i="53"/>
  <c r="Q1899" i="53"/>
  <c r="P1899" i="53"/>
  <c r="A1899" i="53"/>
  <c r="S1898" i="53"/>
  <c r="R1898" i="53"/>
  <c r="Q1898" i="53"/>
  <c r="P1898" i="53"/>
  <c r="A1898" i="53"/>
  <c r="S1897" i="53"/>
  <c r="R1897" i="53"/>
  <c r="Q1897" i="53"/>
  <c r="P1897" i="53"/>
  <c r="A1897" i="53"/>
  <c r="S1896" i="53"/>
  <c r="R1896" i="53"/>
  <c r="Q1896" i="53"/>
  <c r="P1896" i="53"/>
  <c r="A1896" i="53"/>
  <c r="S1895" i="53"/>
  <c r="R1895" i="53"/>
  <c r="Q1895" i="53"/>
  <c r="P1895" i="53"/>
  <c r="A1895" i="53"/>
  <c r="S1894" i="53"/>
  <c r="R1894" i="53"/>
  <c r="Q1894" i="53"/>
  <c r="P1894" i="53"/>
  <c r="A1894" i="53"/>
  <c r="S1893" i="53"/>
  <c r="R1893" i="53"/>
  <c r="Q1893" i="53"/>
  <c r="P1893" i="53"/>
  <c r="A1893" i="53"/>
  <c r="S1892" i="53"/>
  <c r="R1892" i="53"/>
  <c r="Q1892" i="53"/>
  <c r="P1892" i="53"/>
  <c r="A1892" i="53"/>
  <c r="S1891" i="53"/>
  <c r="R1891" i="53"/>
  <c r="Q1891" i="53"/>
  <c r="P1891" i="53"/>
  <c r="A1891" i="53"/>
  <c r="S1890" i="53"/>
  <c r="R1890" i="53"/>
  <c r="Q1890" i="53"/>
  <c r="P1890" i="53"/>
  <c r="A1890" i="53"/>
  <c r="S1889" i="53"/>
  <c r="R1889" i="53"/>
  <c r="Q1889" i="53"/>
  <c r="P1889" i="53"/>
  <c r="A1889" i="53"/>
  <c r="S1888" i="53"/>
  <c r="R1888" i="53"/>
  <c r="Q1888" i="53"/>
  <c r="P1888" i="53"/>
  <c r="A1888" i="53"/>
  <c r="S1887" i="53"/>
  <c r="R1887" i="53"/>
  <c r="Q1887" i="53"/>
  <c r="P1887" i="53"/>
  <c r="A1887" i="53"/>
  <c r="S1886" i="53"/>
  <c r="R1886" i="53"/>
  <c r="Q1886" i="53"/>
  <c r="P1886" i="53"/>
  <c r="A1886" i="53"/>
  <c r="S1885" i="53"/>
  <c r="R1885" i="53"/>
  <c r="Q1885" i="53"/>
  <c r="P1885" i="53"/>
  <c r="A1885" i="53"/>
  <c r="S1884" i="53"/>
  <c r="R1884" i="53"/>
  <c r="Q1884" i="53"/>
  <c r="P1884" i="53"/>
  <c r="A1884" i="53"/>
  <c r="S1883" i="53"/>
  <c r="R1883" i="53"/>
  <c r="Q1883" i="53"/>
  <c r="P1883" i="53"/>
  <c r="A1883" i="53"/>
  <c r="S1882" i="53"/>
  <c r="R1882" i="53"/>
  <c r="Q1882" i="53"/>
  <c r="P1882" i="53"/>
  <c r="A1882" i="53"/>
  <c r="S1881" i="53"/>
  <c r="R1881" i="53"/>
  <c r="Q1881" i="53"/>
  <c r="P1881" i="53"/>
  <c r="A1881" i="53"/>
  <c r="S1880" i="53"/>
  <c r="R1880" i="53"/>
  <c r="Q1880" i="53"/>
  <c r="P1880" i="53"/>
  <c r="A1880" i="53"/>
  <c r="S1879" i="53"/>
  <c r="R1879" i="53"/>
  <c r="Q1879" i="53"/>
  <c r="P1879" i="53"/>
  <c r="A1879" i="53"/>
  <c r="S1878" i="53"/>
  <c r="R1878" i="53"/>
  <c r="Q1878" i="53"/>
  <c r="P1878" i="53"/>
  <c r="A1878" i="53"/>
  <c r="S1877" i="53"/>
  <c r="R1877" i="53"/>
  <c r="Q1877" i="53"/>
  <c r="P1877" i="53"/>
  <c r="A1877" i="53"/>
  <c r="S1876" i="53"/>
  <c r="R1876" i="53"/>
  <c r="Q1876" i="53"/>
  <c r="P1876" i="53"/>
  <c r="A1876" i="53"/>
  <c r="S1875" i="53"/>
  <c r="R1875" i="53"/>
  <c r="Q1875" i="53"/>
  <c r="P1875" i="53"/>
  <c r="A1875" i="53"/>
  <c r="S1874" i="53"/>
  <c r="R1874" i="53"/>
  <c r="Q1874" i="53"/>
  <c r="P1874" i="53"/>
  <c r="A1874" i="53"/>
  <c r="S1873" i="53"/>
  <c r="R1873" i="53"/>
  <c r="Q1873" i="53"/>
  <c r="P1873" i="53"/>
  <c r="A1873" i="53"/>
  <c r="S1872" i="53"/>
  <c r="R1872" i="53"/>
  <c r="Q1872" i="53"/>
  <c r="P1872" i="53"/>
  <c r="A1872" i="53"/>
  <c r="S1871" i="53"/>
  <c r="R1871" i="53"/>
  <c r="Q1871" i="53"/>
  <c r="P1871" i="53"/>
  <c r="A1871" i="53"/>
  <c r="S1870" i="53"/>
  <c r="R1870" i="53"/>
  <c r="Q1870" i="53"/>
  <c r="P1870" i="53"/>
  <c r="A1870" i="53"/>
  <c r="S1869" i="53"/>
  <c r="R1869" i="53"/>
  <c r="Q1869" i="53"/>
  <c r="P1869" i="53"/>
  <c r="A1869" i="53"/>
  <c r="S1868" i="53"/>
  <c r="R1868" i="53"/>
  <c r="Q1868" i="53"/>
  <c r="P1868" i="53"/>
  <c r="A1868" i="53"/>
  <c r="S1867" i="53"/>
  <c r="R1867" i="53"/>
  <c r="Q1867" i="53"/>
  <c r="P1867" i="53"/>
  <c r="A1867" i="53"/>
  <c r="S1866" i="53"/>
  <c r="R1866" i="53"/>
  <c r="Q1866" i="53"/>
  <c r="P1866" i="53"/>
  <c r="A1866" i="53"/>
  <c r="S1865" i="53"/>
  <c r="R1865" i="53"/>
  <c r="Q1865" i="53"/>
  <c r="P1865" i="53"/>
  <c r="A1865" i="53"/>
  <c r="S1864" i="53"/>
  <c r="R1864" i="53"/>
  <c r="Q1864" i="53"/>
  <c r="P1864" i="53"/>
  <c r="A1864" i="53"/>
  <c r="S1863" i="53"/>
  <c r="R1863" i="53"/>
  <c r="Q1863" i="53"/>
  <c r="P1863" i="53"/>
  <c r="A1863" i="53"/>
  <c r="S1862" i="53"/>
  <c r="R1862" i="53"/>
  <c r="Q1862" i="53"/>
  <c r="P1862" i="53"/>
  <c r="A1862" i="53"/>
  <c r="S1861" i="53"/>
  <c r="R1861" i="53"/>
  <c r="Q1861" i="53"/>
  <c r="P1861" i="53"/>
  <c r="A1861" i="53"/>
  <c r="S1860" i="53"/>
  <c r="R1860" i="53"/>
  <c r="Q1860" i="53"/>
  <c r="P1860" i="53"/>
  <c r="A1860" i="53"/>
  <c r="S1859" i="53"/>
  <c r="R1859" i="53"/>
  <c r="Q1859" i="53"/>
  <c r="P1859" i="53"/>
  <c r="A1859" i="53"/>
  <c r="S1858" i="53"/>
  <c r="R1858" i="53"/>
  <c r="Q1858" i="53"/>
  <c r="P1858" i="53"/>
  <c r="A1858" i="53"/>
  <c r="S1857" i="53"/>
  <c r="R1857" i="53"/>
  <c r="Q1857" i="53"/>
  <c r="P1857" i="53"/>
  <c r="A1857" i="53"/>
  <c r="S1856" i="53"/>
  <c r="R1856" i="53"/>
  <c r="Q1856" i="53"/>
  <c r="P1856" i="53"/>
  <c r="A1856" i="53"/>
  <c r="S1855" i="53"/>
  <c r="R1855" i="53"/>
  <c r="Q1855" i="53"/>
  <c r="P1855" i="53"/>
  <c r="A1855" i="53"/>
  <c r="S1854" i="53"/>
  <c r="R1854" i="53"/>
  <c r="Q1854" i="53"/>
  <c r="P1854" i="53"/>
  <c r="A1854" i="53"/>
  <c r="S1853" i="53"/>
  <c r="R1853" i="53"/>
  <c r="Q1853" i="53"/>
  <c r="P1853" i="53"/>
  <c r="A1853" i="53"/>
  <c r="S1852" i="53"/>
  <c r="R1852" i="53"/>
  <c r="Q1852" i="53"/>
  <c r="P1852" i="53"/>
  <c r="A1852" i="53"/>
  <c r="S1851" i="53"/>
  <c r="R1851" i="53"/>
  <c r="Q1851" i="53"/>
  <c r="P1851" i="53"/>
  <c r="A1851" i="53"/>
  <c r="S1850" i="53"/>
  <c r="R1850" i="53"/>
  <c r="Q1850" i="53"/>
  <c r="P1850" i="53"/>
  <c r="A1850" i="53"/>
  <c r="S1849" i="53"/>
  <c r="R1849" i="53"/>
  <c r="Q1849" i="53"/>
  <c r="P1849" i="53"/>
  <c r="A1849" i="53"/>
  <c r="S1848" i="53"/>
  <c r="R1848" i="53"/>
  <c r="Q1848" i="53"/>
  <c r="P1848" i="53"/>
  <c r="A1848" i="53"/>
  <c r="S1847" i="53"/>
  <c r="R1847" i="53"/>
  <c r="Q1847" i="53"/>
  <c r="P1847" i="53"/>
  <c r="A1847" i="53"/>
  <c r="S1846" i="53"/>
  <c r="R1846" i="53"/>
  <c r="Q1846" i="53"/>
  <c r="P1846" i="53"/>
  <c r="A1846" i="53"/>
  <c r="S1845" i="53"/>
  <c r="R1845" i="53"/>
  <c r="Q1845" i="53"/>
  <c r="P1845" i="53"/>
  <c r="A1845" i="53"/>
  <c r="S1844" i="53"/>
  <c r="R1844" i="53"/>
  <c r="Q1844" i="53"/>
  <c r="P1844" i="53"/>
  <c r="A1844" i="53"/>
  <c r="S1843" i="53"/>
  <c r="R1843" i="53"/>
  <c r="Q1843" i="53"/>
  <c r="P1843" i="53"/>
  <c r="A1843" i="53"/>
  <c r="S1842" i="53"/>
  <c r="R1842" i="53"/>
  <c r="Q1842" i="53"/>
  <c r="P1842" i="53"/>
  <c r="A1842" i="53"/>
  <c r="S1841" i="53"/>
  <c r="R1841" i="53"/>
  <c r="Q1841" i="53"/>
  <c r="P1841" i="53"/>
  <c r="A1841" i="53"/>
  <c r="S1840" i="53"/>
  <c r="R1840" i="53"/>
  <c r="Q1840" i="53"/>
  <c r="P1840" i="53"/>
  <c r="A1840" i="53"/>
  <c r="S1839" i="53"/>
  <c r="R1839" i="53"/>
  <c r="Q1839" i="53"/>
  <c r="P1839" i="53"/>
  <c r="A1839" i="53"/>
  <c r="S1838" i="53"/>
  <c r="R1838" i="53"/>
  <c r="Q1838" i="53"/>
  <c r="P1838" i="53"/>
  <c r="A1838" i="53"/>
  <c r="S1837" i="53"/>
  <c r="R1837" i="53"/>
  <c r="Q1837" i="53"/>
  <c r="P1837" i="53"/>
  <c r="A1837" i="53"/>
  <c r="S1836" i="53"/>
  <c r="R1836" i="53"/>
  <c r="Q1836" i="53"/>
  <c r="P1836" i="53"/>
  <c r="A1836" i="53"/>
  <c r="S1835" i="53"/>
  <c r="R1835" i="53"/>
  <c r="Q1835" i="53"/>
  <c r="P1835" i="53"/>
  <c r="A1835" i="53"/>
  <c r="S1834" i="53"/>
  <c r="R1834" i="53"/>
  <c r="Q1834" i="53"/>
  <c r="P1834" i="53"/>
  <c r="A1834" i="53"/>
  <c r="S1833" i="53"/>
  <c r="R1833" i="53"/>
  <c r="Q1833" i="53"/>
  <c r="P1833" i="53"/>
  <c r="A1833" i="53"/>
  <c r="S1832" i="53"/>
  <c r="R1832" i="53"/>
  <c r="Q1832" i="53"/>
  <c r="P1832" i="53"/>
  <c r="A1832" i="53"/>
  <c r="S1831" i="53"/>
  <c r="R1831" i="53"/>
  <c r="Q1831" i="53"/>
  <c r="P1831" i="53"/>
  <c r="A1831" i="53"/>
  <c r="S1830" i="53"/>
  <c r="R1830" i="53"/>
  <c r="Q1830" i="53"/>
  <c r="P1830" i="53"/>
  <c r="A1830" i="53"/>
  <c r="S1829" i="53"/>
  <c r="R1829" i="53"/>
  <c r="Q1829" i="53"/>
  <c r="P1829" i="53"/>
  <c r="A1829" i="53"/>
  <c r="S1828" i="53"/>
  <c r="R1828" i="53"/>
  <c r="Q1828" i="53"/>
  <c r="P1828" i="53"/>
  <c r="A1828" i="53"/>
  <c r="S1827" i="53"/>
  <c r="R1827" i="53"/>
  <c r="Q1827" i="53"/>
  <c r="P1827" i="53"/>
  <c r="A1827" i="53"/>
  <c r="S1826" i="53"/>
  <c r="R1826" i="53"/>
  <c r="Q1826" i="53"/>
  <c r="P1826" i="53"/>
  <c r="A1826" i="53"/>
  <c r="S1825" i="53"/>
  <c r="R1825" i="53"/>
  <c r="Q1825" i="53"/>
  <c r="P1825" i="53"/>
  <c r="A1825" i="53"/>
  <c r="S1824" i="53"/>
  <c r="R1824" i="53"/>
  <c r="Q1824" i="53"/>
  <c r="P1824" i="53"/>
  <c r="A1824" i="53"/>
  <c r="S1823" i="53"/>
  <c r="R1823" i="53"/>
  <c r="Q1823" i="53"/>
  <c r="P1823" i="53"/>
  <c r="A1823" i="53"/>
  <c r="S1822" i="53"/>
  <c r="R1822" i="53"/>
  <c r="Q1822" i="53"/>
  <c r="P1822" i="53"/>
  <c r="A1822" i="53"/>
  <c r="S1821" i="53"/>
  <c r="R1821" i="53"/>
  <c r="Q1821" i="53"/>
  <c r="P1821" i="53"/>
  <c r="A1821" i="53"/>
  <c r="S1820" i="53"/>
  <c r="R1820" i="53"/>
  <c r="Q1820" i="53"/>
  <c r="P1820" i="53"/>
  <c r="A1820" i="53"/>
  <c r="S1819" i="53"/>
  <c r="R1819" i="53"/>
  <c r="Q1819" i="53"/>
  <c r="P1819" i="53"/>
  <c r="A1819" i="53"/>
  <c r="S1818" i="53"/>
  <c r="R1818" i="53"/>
  <c r="Q1818" i="53"/>
  <c r="P1818" i="53"/>
  <c r="A1818" i="53"/>
  <c r="S1817" i="53"/>
  <c r="R1817" i="53"/>
  <c r="Q1817" i="53"/>
  <c r="P1817" i="53"/>
  <c r="A1817" i="53"/>
  <c r="S1816" i="53"/>
  <c r="R1816" i="53"/>
  <c r="Q1816" i="53"/>
  <c r="P1816" i="53"/>
  <c r="A1816" i="53"/>
  <c r="S1815" i="53"/>
  <c r="R1815" i="53"/>
  <c r="Q1815" i="53"/>
  <c r="P1815" i="53"/>
  <c r="A1815" i="53"/>
  <c r="S1814" i="53"/>
  <c r="R1814" i="53"/>
  <c r="Q1814" i="53"/>
  <c r="P1814" i="53"/>
  <c r="A1814" i="53"/>
  <c r="S1813" i="53"/>
  <c r="R1813" i="53"/>
  <c r="Q1813" i="53"/>
  <c r="P1813" i="53"/>
  <c r="A1813" i="53"/>
  <c r="S1812" i="53"/>
  <c r="R1812" i="53"/>
  <c r="Q1812" i="53"/>
  <c r="P1812" i="53"/>
  <c r="A1812" i="53"/>
  <c r="S1811" i="53"/>
  <c r="R1811" i="53"/>
  <c r="Q1811" i="53"/>
  <c r="P1811" i="53"/>
  <c r="A1811" i="53"/>
  <c r="S1810" i="53"/>
  <c r="R1810" i="53"/>
  <c r="Q1810" i="53"/>
  <c r="P1810" i="53"/>
  <c r="A1810" i="53"/>
  <c r="S1809" i="53"/>
  <c r="R1809" i="53"/>
  <c r="Q1809" i="53"/>
  <c r="P1809" i="53"/>
  <c r="A1809" i="53"/>
  <c r="S1808" i="53"/>
  <c r="R1808" i="53"/>
  <c r="Q1808" i="53"/>
  <c r="P1808" i="53"/>
  <c r="A1808" i="53"/>
  <c r="S1807" i="53"/>
  <c r="R1807" i="53"/>
  <c r="Q1807" i="53"/>
  <c r="P1807" i="53"/>
  <c r="A1807" i="53"/>
  <c r="S1806" i="53"/>
  <c r="R1806" i="53"/>
  <c r="Q1806" i="53"/>
  <c r="P1806" i="53"/>
  <c r="A1806" i="53"/>
  <c r="S1805" i="53"/>
  <c r="R1805" i="53"/>
  <c r="Q1805" i="53"/>
  <c r="P1805" i="53"/>
  <c r="A1805" i="53"/>
  <c r="S1804" i="53"/>
  <c r="R1804" i="53"/>
  <c r="Q1804" i="53"/>
  <c r="P1804" i="53"/>
  <c r="A1804" i="53"/>
  <c r="S1803" i="53"/>
  <c r="R1803" i="53"/>
  <c r="Q1803" i="53"/>
  <c r="P1803" i="53"/>
  <c r="A1803" i="53"/>
  <c r="S1802" i="53"/>
  <c r="R1802" i="53"/>
  <c r="Q1802" i="53"/>
  <c r="P1802" i="53"/>
  <c r="A1802" i="53"/>
  <c r="S1801" i="53"/>
  <c r="R1801" i="53"/>
  <c r="Q1801" i="53"/>
  <c r="P1801" i="53"/>
  <c r="A1801" i="53"/>
  <c r="S1800" i="53"/>
  <c r="R1800" i="53"/>
  <c r="Q1800" i="53"/>
  <c r="P1800" i="53"/>
  <c r="A1800" i="53"/>
  <c r="S1799" i="53"/>
  <c r="R1799" i="53"/>
  <c r="Q1799" i="53"/>
  <c r="P1799" i="53"/>
  <c r="A1799" i="53"/>
  <c r="S1798" i="53"/>
  <c r="R1798" i="53"/>
  <c r="Q1798" i="53"/>
  <c r="P1798" i="53"/>
  <c r="A1798" i="53"/>
  <c r="S1797" i="53"/>
  <c r="R1797" i="53"/>
  <c r="Q1797" i="53"/>
  <c r="P1797" i="53"/>
  <c r="A1797" i="53"/>
  <c r="S1796" i="53"/>
  <c r="R1796" i="53"/>
  <c r="Q1796" i="53"/>
  <c r="P1796" i="53"/>
  <c r="A1796" i="53"/>
  <c r="S1795" i="53"/>
  <c r="R1795" i="53"/>
  <c r="Q1795" i="53"/>
  <c r="P1795" i="53"/>
  <c r="A1795" i="53"/>
  <c r="S1794" i="53"/>
  <c r="R1794" i="53"/>
  <c r="Q1794" i="53"/>
  <c r="P1794" i="53"/>
  <c r="A1794" i="53"/>
  <c r="S1793" i="53"/>
  <c r="R1793" i="53"/>
  <c r="Q1793" i="53"/>
  <c r="P1793" i="53"/>
  <c r="A1793" i="53"/>
  <c r="S1792" i="53"/>
  <c r="R1792" i="53"/>
  <c r="Q1792" i="53"/>
  <c r="P1792" i="53"/>
  <c r="A1792" i="53"/>
  <c r="S1791" i="53"/>
  <c r="R1791" i="53"/>
  <c r="Q1791" i="53"/>
  <c r="P1791" i="53"/>
  <c r="A1791" i="53"/>
  <c r="S1790" i="53"/>
  <c r="R1790" i="53"/>
  <c r="Q1790" i="53"/>
  <c r="P1790" i="53"/>
  <c r="A1790" i="53"/>
  <c r="S1789" i="53"/>
  <c r="R1789" i="53"/>
  <c r="Q1789" i="53"/>
  <c r="P1789" i="53"/>
  <c r="A1789" i="53"/>
  <c r="S1788" i="53"/>
  <c r="R1788" i="53"/>
  <c r="Q1788" i="53"/>
  <c r="P1788" i="53"/>
  <c r="A1788" i="53"/>
  <c r="S1787" i="53"/>
  <c r="R1787" i="53"/>
  <c r="Q1787" i="53"/>
  <c r="P1787" i="53"/>
  <c r="A1787" i="53"/>
  <c r="S1786" i="53"/>
  <c r="R1786" i="53"/>
  <c r="Q1786" i="53"/>
  <c r="P1786" i="53"/>
  <c r="A1786" i="53"/>
  <c r="S1785" i="53"/>
  <c r="R1785" i="53"/>
  <c r="Q1785" i="53"/>
  <c r="P1785" i="53"/>
  <c r="A1785" i="53"/>
  <c r="S1784" i="53"/>
  <c r="R1784" i="53"/>
  <c r="Q1784" i="53"/>
  <c r="P1784" i="53"/>
  <c r="A1784" i="53"/>
  <c r="S1783" i="53"/>
  <c r="R1783" i="53"/>
  <c r="Q1783" i="53"/>
  <c r="P1783" i="53"/>
  <c r="A1783" i="53"/>
  <c r="S1782" i="53"/>
  <c r="R1782" i="53"/>
  <c r="Q1782" i="53"/>
  <c r="P1782" i="53"/>
  <c r="A1782" i="53"/>
  <c r="S1781" i="53"/>
  <c r="R1781" i="53"/>
  <c r="Q1781" i="53"/>
  <c r="P1781" i="53"/>
  <c r="A1781" i="53"/>
  <c r="S1780" i="53"/>
  <c r="R1780" i="53"/>
  <c r="Q1780" i="53"/>
  <c r="P1780" i="53"/>
  <c r="A1780" i="53"/>
  <c r="S1779" i="53"/>
  <c r="R1779" i="53"/>
  <c r="Q1779" i="53"/>
  <c r="P1779" i="53"/>
  <c r="A1779" i="53"/>
  <c r="S1778" i="53"/>
  <c r="R1778" i="53"/>
  <c r="Q1778" i="53"/>
  <c r="P1778" i="53"/>
  <c r="A1778" i="53"/>
  <c r="S1777" i="53"/>
  <c r="R1777" i="53"/>
  <c r="Q1777" i="53"/>
  <c r="P1777" i="53"/>
  <c r="A1777" i="53"/>
  <c r="S1776" i="53"/>
  <c r="R1776" i="53"/>
  <c r="Q1776" i="53"/>
  <c r="P1776" i="53"/>
  <c r="A1776" i="53"/>
  <c r="S1775" i="53"/>
  <c r="R1775" i="53"/>
  <c r="Q1775" i="53"/>
  <c r="P1775" i="53"/>
  <c r="A1775" i="53"/>
  <c r="S1774" i="53"/>
  <c r="R1774" i="53"/>
  <c r="Q1774" i="53"/>
  <c r="P1774" i="53"/>
  <c r="A1774" i="53"/>
  <c r="S1773" i="53"/>
  <c r="R1773" i="53"/>
  <c r="Q1773" i="53"/>
  <c r="P1773" i="53"/>
  <c r="A1773" i="53"/>
  <c r="S1772" i="53"/>
  <c r="R1772" i="53"/>
  <c r="Q1772" i="53"/>
  <c r="P1772" i="53"/>
  <c r="A1772" i="53"/>
  <c r="S1771" i="53"/>
  <c r="R1771" i="53"/>
  <c r="Q1771" i="53"/>
  <c r="P1771" i="53"/>
  <c r="A1771" i="53"/>
  <c r="S1770" i="53"/>
  <c r="R1770" i="53"/>
  <c r="Q1770" i="53"/>
  <c r="P1770" i="53"/>
  <c r="A1770" i="53"/>
  <c r="S1769" i="53"/>
  <c r="R1769" i="53"/>
  <c r="Q1769" i="53"/>
  <c r="P1769" i="53"/>
  <c r="A1769" i="53"/>
  <c r="S1768" i="53"/>
  <c r="R1768" i="53"/>
  <c r="Q1768" i="53"/>
  <c r="P1768" i="53"/>
  <c r="A1768" i="53"/>
  <c r="S1767" i="53"/>
  <c r="R1767" i="53"/>
  <c r="Q1767" i="53"/>
  <c r="P1767" i="53"/>
  <c r="A1767" i="53"/>
  <c r="S1766" i="53"/>
  <c r="R1766" i="53"/>
  <c r="Q1766" i="53"/>
  <c r="P1766" i="53"/>
  <c r="A1766" i="53"/>
  <c r="S1765" i="53"/>
  <c r="R1765" i="53"/>
  <c r="Q1765" i="53"/>
  <c r="P1765" i="53"/>
  <c r="A1765" i="53"/>
  <c r="S1764" i="53"/>
  <c r="R1764" i="53"/>
  <c r="Q1764" i="53"/>
  <c r="P1764" i="53"/>
  <c r="A1764" i="53"/>
  <c r="S1763" i="53"/>
  <c r="R1763" i="53"/>
  <c r="Q1763" i="53"/>
  <c r="P1763" i="53"/>
  <c r="A1763" i="53"/>
  <c r="S1762" i="53"/>
  <c r="R1762" i="53"/>
  <c r="Q1762" i="53"/>
  <c r="P1762" i="53"/>
  <c r="A1762" i="53"/>
  <c r="S1761" i="53"/>
  <c r="R1761" i="53"/>
  <c r="Q1761" i="53"/>
  <c r="P1761" i="53"/>
  <c r="A1761" i="53"/>
  <c r="S1760" i="53"/>
  <c r="R1760" i="53"/>
  <c r="Q1760" i="53"/>
  <c r="P1760" i="53"/>
  <c r="A1760" i="53"/>
  <c r="S1759" i="53"/>
  <c r="R1759" i="53"/>
  <c r="Q1759" i="53"/>
  <c r="P1759" i="53"/>
  <c r="A1759" i="53"/>
  <c r="S1758" i="53"/>
  <c r="R1758" i="53"/>
  <c r="Q1758" i="53"/>
  <c r="P1758" i="53"/>
  <c r="A1758" i="53"/>
  <c r="S1757" i="53"/>
  <c r="R1757" i="53"/>
  <c r="Q1757" i="53"/>
  <c r="P1757" i="53"/>
  <c r="A1757" i="53"/>
  <c r="S1756" i="53"/>
  <c r="R1756" i="53"/>
  <c r="Q1756" i="53"/>
  <c r="P1756" i="53"/>
  <c r="A1756" i="53"/>
  <c r="S1755" i="53"/>
  <c r="R1755" i="53"/>
  <c r="Q1755" i="53"/>
  <c r="P1755" i="53"/>
  <c r="A1755" i="53"/>
  <c r="S1754" i="53"/>
  <c r="R1754" i="53"/>
  <c r="Q1754" i="53"/>
  <c r="P1754" i="53"/>
  <c r="A1754" i="53"/>
  <c r="S1753" i="53"/>
  <c r="R1753" i="53"/>
  <c r="Q1753" i="53"/>
  <c r="P1753" i="53"/>
  <c r="A1753" i="53"/>
  <c r="S1752" i="53"/>
  <c r="R1752" i="53"/>
  <c r="Q1752" i="53"/>
  <c r="P1752" i="53"/>
  <c r="A1752" i="53"/>
  <c r="S1751" i="53"/>
  <c r="R1751" i="53"/>
  <c r="Q1751" i="53"/>
  <c r="P1751" i="53"/>
  <c r="A1751" i="53"/>
  <c r="S1750" i="53"/>
  <c r="R1750" i="53"/>
  <c r="Q1750" i="53"/>
  <c r="P1750" i="53"/>
  <c r="A1750" i="53"/>
  <c r="S1749" i="53"/>
  <c r="R1749" i="53"/>
  <c r="Q1749" i="53"/>
  <c r="P1749" i="53"/>
  <c r="A1749" i="53"/>
  <c r="S1748" i="53"/>
  <c r="R1748" i="53"/>
  <c r="Q1748" i="53"/>
  <c r="P1748" i="53"/>
  <c r="A1748" i="53"/>
  <c r="S1747" i="53"/>
  <c r="R1747" i="53"/>
  <c r="Q1747" i="53"/>
  <c r="P1747" i="53"/>
  <c r="A1747" i="53"/>
  <c r="S1746" i="53"/>
  <c r="R1746" i="53"/>
  <c r="Q1746" i="53"/>
  <c r="P1746" i="53"/>
  <c r="A1746" i="53"/>
  <c r="S1745" i="53"/>
  <c r="R1745" i="53"/>
  <c r="Q1745" i="53"/>
  <c r="P1745" i="53"/>
  <c r="A1745" i="53"/>
  <c r="S1744" i="53"/>
  <c r="R1744" i="53"/>
  <c r="Q1744" i="53"/>
  <c r="P1744" i="53"/>
  <c r="A1744" i="53"/>
  <c r="S1743" i="53"/>
  <c r="R1743" i="53"/>
  <c r="Q1743" i="53"/>
  <c r="P1743" i="53"/>
  <c r="A1743" i="53"/>
  <c r="S1742" i="53"/>
  <c r="R1742" i="53"/>
  <c r="Q1742" i="53"/>
  <c r="P1742" i="53"/>
  <c r="A1742" i="53"/>
  <c r="S1741" i="53"/>
  <c r="R1741" i="53"/>
  <c r="Q1741" i="53"/>
  <c r="P1741" i="53"/>
  <c r="A1741" i="53"/>
  <c r="S1740" i="53"/>
  <c r="R1740" i="53"/>
  <c r="Q1740" i="53"/>
  <c r="P1740" i="53"/>
  <c r="A1740" i="53"/>
  <c r="S1739" i="53"/>
  <c r="R1739" i="53"/>
  <c r="Q1739" i="53"/>
  <c r="P1739" i="53"/>
  <c r="A1739" i="53"/>
  <c r="S1738" i="53"/>
  <c r="R1738" i="53"/>
  <c r="Q1738" i="53"/>
  <c r="P1738" i="53"/>
  <c r="A1738" i="53"/>
  <c r="S1737" i="53"/>
  <c r="R1737" i="53"/>
  <c r="Q1737" i="53"/>
  <c r="P1737" i="53"/>
  <c r="A1737" i="53"/>
  <c r="S1736" i="53"/>
  <c r="R1736" i="53"/>
  <c r="Q1736" i="53"/>
  <c r="P1736" i="53"/>
  <c r="A1736" i="53"/>
  <c r="S1735" i="53"/>
  <c r="R1735" i="53"/>
  <c r="Q1735" i="53"/>
  <c r="P1735" i="53"/>
  <c r="A1735" i="53"/>
  <c r="S1734" i="53"/>
  <c r="R1734" i="53"/>
  <c r="Q1734" i="53"/>
  <c r="P1734" i="53"/>
  <c r="A1734" i="53"/>
  <c r="S1733" i="53"/>
  <c r="R1733" i="53"/>
  <c r="Q1733" i="53"/>
  <c r="P1733" i="53"/>
  <c r="A1733" i="53"/>
  <c r="S1732" i="53"/>
  <c r="R1732" i="53"/>
  <c r="Q1732" i="53"/>
  <c r="P1732" i="53"/>
  <c r="A1732" i="53"/>
  <c r="S1731" i="53"/>
  <c r="R1731" i="53"/>
  <c r="Q1731" i="53"/>
  <c r="P1731" i="53"/>
  <c r="A1731" i="53"/>
  <c r="S1730" i="53"/>
  <c r="R1730" i="53"/>
  <c r="Q1730" i="53"/>
  <c r="P1730" i="53"/>
  <c r="A1730" i="53"/>
  <c r="S1729" i="53"/>
  <c r="R1729" i="53"/>
  <c r="Q1729" i="53"/>
  <c r="P1729" i="53"/>
  <c r="A1729" i="53"/>
  <c r="S1728" i="53"/>
  <c r="R1728" i="53"/>
  <c r="Q1728" i="53"/>
  <c r="P1728" i="53"/>
  <c r="A1728" i="53"/>
  <c r="S1727" i="53"/>
  <c r="R1727" i="53"/>
  <c r="Q1727" i="53"/>
  <c r="P1727" i="53"/>
  <c r="A1727" i="53"/>
  <c r="S1726" i="53"/>
  <c r="R1726" i="53"/>
  <c r="Q1726" i="53"/>
  <c r="P1726" i="53"/>
  <c r="A1726" i="53"/>
  <c r="S1725" i="53"/>
  <c r="R1725" i="53"/>
  <c r="Q1725" i="53"/>
  <c r="P1725" i="53"/>
  <c r="A1725" i="53"/>
  <c r="S1724" i="53"/>
  <c r="R1724" i="53"/>
  <c r="Q1724" i="53"/>
  <c r="P1724" i="53"/>
  <c r="A1724" i="53"/>
  <c r="S1723" i="53"/>
  <c r="R1723" i="53"/>
  <c r="Q1723" i="53"/>
  <c r="P1723" i="53"/>
  <c r="A1723" i="53"/>
  <c r="S1722" i="53"/>
  <c r="R1722" i="53"/>
  <c r="Q1722" i="53"/>
  <c r="P1722" i="53"/>
  <c r="A1722" i="53"/>
  <c r="S1721" i="53"/>
  <c r="R1721" i="53"/>
  <c r="Q1721" i="53"/>
  <c r="P1721" i="53"/>
  <c r="A1721" i="53"/>
  <c r="S1720" i="53"/>
  <c r="R1720" i="53"/>
  <c r="Q1720" i="53"/>
  <c r="P1720" i="53"/>
  <c r="A1720" i="53"/>
  <c r="S1719" i="53"/>
  <c r="R1719" i="53"/>
  <c r="Q1719" i="53"/>
  <c r="P1719" i="53"/>
  <c r="A1719" i="53"/>
  <c r="S1718" i="53"/>
  <c r="R1718" i="53"/>
  <c r="Q1718" i="53"/>
  <c r="P1718" i="53"/>
  <c r="A1718" i="53"/>
  <c r="S1717" i="53"/>
  <c r="R1717" i="53"/>
  <c r="Q1717" i="53"/>
  <c r="P1717" i="53"/>
  <c r="A1717" i="53"/>
  <c r="S1716" i="53"/>
  <c r="R1716" i="53"/>
  <c r="Q1716" i="53"/>
  <c r="P1716" i="53"/>
  <c r="A1716" i="53"/>
  <c r="S1715" i="53"/>
  <c r="R1715" i="53"/>
  <c r="Q1715" i="53"/>
  <c r="P1715" i="53"/>
  <c r="A1715" i="53"/>
  <c r="S1714" i="53"/>
  <c r="R1714" i="53"/>
  <c r="Q1714" i="53"/>
  <c r="P1714" i="53"/>
  <c r="A1714" i="53"/>
  <c r="S1713" i="53"/>
  <c r="R1713" i="53"/>
  <c r="Q1713" i="53"/>
  <c r="P1713" i="53"/>
  <c r="A1713" i="53"/>
  <c r="S1712" i="53"/>
  <c r="R1712" i="53"/>
  <c r="Q1712" i="53"/>
  <c r="P1712" i="53"/>
  <c r="A1712" i="53"/>
  <c r="S1711" i="53"/>
  <c r="R1711" i="53"/>
  <c r="Q1711" i="53"/>
  <c r="P1711" i="53"/>
  <c r="A1711" i="53"/>
  <c r="S1710" i="53"/>
  <c r="R1710" i="53"/>
  <c r="Q1710" i="53"/>
  <c r="P1710" i="53"/>
  <c r="A1710" i="53"/>
  <c r="S1709" i="53"/>
  <c r="R1709" i="53"/>
  <c r="Q1709" i="53"/>
  <c r="P1709" i="53"/>
  <c r="A1709" i="53"/>
  <c r="S1708" i="53"/>
  <c r="R1708" i="53"/>
  <c r="Q1708" i="53"/>
  <c r="P1708" i="53"/>
  <c r="A1708" i="53"/>
  <c r="S1707" i="53"/>
  <c r="R1707" i="53"/>
  <c r="Q1707" i="53"/>
  <c r="P1707" i="53"/>
  <c r="A1707" i="53"/>
  <c r="S1706" i="53"/>
  <c r="R1706" i="53"/>
  <c r="Q1706" i="53"/>
  <c r="P1706" i="53"/>
  <c r="A1706" i="53"/>
  <c r="S1705" i="53"/>
  <c r="R1705" i="53"/>
  <c r="Q1705" i="53"/>
  <c r="P1705" i="53"/>
  <c r="A1705" i="53"/>
  <c r="S1704" i="53"/>
  <c r="R1704" i="53"/>
  <c r="Q1704" i="53"/>
  <c r="P1704" i="53"/>
  <c r="A1704" i="53"/>
  <c r="S1703" i="53"/>
  <c r="R1703" i="53"/>
  <c r="Q1703" i="53"/>
  <c r="P1703" i="53"/>
  <c r="A1703" i="53"/>
  <c r="S1702" i="53"/>
  <c r="R1702" i="53"/>
  <c r="Q1702" i="53"/>
  <c r="P1702" i="53"/>
  <c r="A1702" i="53"/>
  <c r="S1701" i="53"/>
  <c r="R1701" i="53"/>
  <c r="Q1701" i="53"/>
  <c r="P1701" i="53"/>
  <c r="A1701" i="53"/>
  <c r="S1700" i="53"/>
  <c r="R1700" i="53"/>
  <c r="Q1700" i="53"/>
  <c r="P1700" i="53"/>
  <c r="A1700" i="53"/>
  <c r="S1699" i="53"/>
  <c r="R1699" i="53"/>
  <c r="Q1699" i="53"/>
  <c r="P1699" i="53"/>
  <c r="A1699" i="53"/>
  <c r="S1698" i="53"/>
  <c r="R1698" i="53"/>
  <c r="Q1698" i="53"/>
  <c r="P1698" i="53"/>
  <c r="A1698" i="53"/>
  <c r="S1697" i="53"/>
  <c r="R1697" i="53"/>
  <c r="Q1697" i="53"/>
  <c r="P1697" i="53"/>
  <c r="A1697" i="53"/>
  <c r="S1696" i="53"/>
  <c r="R1696" i="53"/>
  <c r="Q1696" i="53"/>
  <c r="P1696" i="53"/>
  <c r="A1696" i="53"/>
  <c r="S1695" i="53"/>
  <c r="R1695" i="53"/>
  <c r="Q1695" i="53"/>
  <c r="P1695" i="53"/>
  <c r="A1695" i="53"/>
  <c r="S1694" i="53"/>
  <c r="R1694" i="53"/>
  <c r="Q1694" i="53"/>
  <c r="P1694" i="53"/>
  <c r="A1694" i="53"/>
  <c r="S1693" i="53"/>
  <c r="R1693" i="53"/>
  <c r="Q1693" i="53"/>
  <c r="P1693" i="53"/>
  <c r="A1693" i="53"/>
  <c r="S1692" i="53"/>
  <c r="R1692" i="53"/>
  <c r="Q1692" i="53"/>
  <c r="P1692" i="53"/>
  <c r="A1692" i="53"/>
  <c r="S1691" i="53"/>
  <c r="R1691" i="53"/>
  <c r="Q1691" i="53"/>
  <c r="P1691" i="53"/>
  <c r="A1691" i="53"/>
  <c r="S1690" i="53"/>
  <c r="R1690" i="53"/>
  <c r="Q1690" i="53"/>
  <c r="P1690" i="53"/>
  <c r="A1690" i="53"/>
  <c r="S1689" i="53"/>
  <c r="R1689" i="53"/>
  <c r="Q1689" i="53"/>
  <c r="P1689" i="53"/>
  <c r="A1689" i="53"/>
  <c r="S1688" i="53"/>
  <c r="R1688" i="53"/>
  <c r="Q1688" i="53"/>
  <c r="P1688" i="53"/>
  <c r="A1688" i="53"/>
  <c r="S1687" i="53"/>
  <c r="R1687" i="53"/>
  <c r="Q1687" i="53"/>
  <c r="P1687" i="53"/>
  <c r="A1687" i="53"/>
  <c r="S1686" i="53"/>
  <c r="R1686" i="53"/>
  <c r="Q1686" i="53"/>
  <c r="P1686" i="53"/>
  <c r="A1686" i="53"/>
  <c r="S1685" i="53"/>
  <c r="R1685" i="53"/>
  <c r="Q1685" i="53"/>
  <c r="P1685" i="53"/>
  <c r="A1685" i="53"/>
  <c r="S1684" i="53"/>
  <c r="R1684" i="53"/>
  <c r="Q1684" i="53"/>
  <c r="P1684" i="53"/>
  <c r="A1684" i="53"/>
  <c r="S1683" i="53"/>
  <c r="R1683" i="53"/>
  <c r="Q1683" i="53"/>
  <c r="P1683" i="53"/>
  <c r="A1683" i="53"/>
  <c r="S1682" i="53"/>
  <c r="R1682" i="53"/>
  <c r="Q1682" i="53"/>
  <c r="P1682" i="53"/>
  <c r="A1682" i="53"/>
  <c r="S1681" i="53"/>
  <c r="R1681" i="53"/>
  <c r="Q1681" i="53"/>
  <c r="P1681" i="53"/>
  <c r="A1681" i="53"/>
  <c r="S1680" i="53"/>
  <c r="R1680" i="53"/>
  <c r="Q1680" i="53"/>
  <c r="P1680" i="53"/>
  <c r="A1680" i="53"/>
  <c r="S1679" i="53"/>
  <c r="R1679" i="53"/>
  <c r="Q1679" i="53"/>
  <c r="P1679" i="53"/>
  <c r="A1679" i="53"/>
  <c r="S1678" i="53"/>
  <c r="R1678" i="53"/>
  <c r="Q1678" i="53"/>
  <c r="P1678" i="53"/>
  <c r="A1678" i="53"/>
  <c r="S1677" i="53"/>
  <c r="R1677" i="53"/>
  <c r="Q1677" i="53"/>
  <c r="P1677" i="53"/>
  <c r="A1677" i="53"/>
  <c r="S1676" i="53"/>
  <c r="R1676" i="53"/>
  <c r="Q1676" i="53"/>
  <c r="P1676" i="53"/>
  <c r="A1676" i="53"/>
  <c r="S1675" i="53"/>
  <c r="R1675" i="53"/>
  <c r="Q1675" i="53"/>
  <c r="P1675" i="53"/>
  <c r="A1675" i="53"/>
  <c r="S1674" i="53"/>
  <c r="R1674" i="53"/>
  <c r="Q1674" i="53"/>
  <c r="P1674" i="53"/>
  <c r="A1674" i="53"/>
  <c r="S1673" i="53"/>
  <c r="R1673" i="53"/>
  <c r="Q1673" i="53"/>
  <c r="P1673" i="53"/>
  <c r="A1673" i="53"/>
  <c r="S1672" i="53"/>
  <c r="R1672" i="53"/>
  <c r="Q1672" i="53"/>
  <c r="P1672" i="53"/>
  <c r="A1672" i="53"/>
  <c r="S1671" i="53"/>
  <c r="R1671" i="53"/>
  <c r="Q1671" i="53"/>
  <c r="P1671" i="53"/>
  <c r="A1671" i="53"/>
  <c r="S1670" i="53"/>
  <c r="R1670" i="53"/>
  <c r="Q1670" i="53"/>
  <c r="P1670" i="53"/>
  <c r="A1670" i="53"/>
  <c r="S1669" i="53"/>
  <c r="R1669" i="53"/>
  <c r="Q1669" i="53"/>
  <c r="P1669" i="53"/>
  <c r="A1669" i="53"/>
  <c r="S1668" i="53"/>
  <c r="R1668" i="53"/>
  <c r="Q1668" i="53"/>
  <c r="P1668" i="53"/>
  <c r="A1668" i="53"/>
  <c r="S1667" i="53"/>
  <c r="R1667" i="53"/>
  <c r="Q1667" i="53"/>
  <c r="P1667" i="53"/>
  <c r="A1667" i="53"/>
  <c r="S1666" i="53"/>
  <c r="R1666" i="53"/>
  <c r="Q1666" i="53"/>
  <c r="P1666" i="53"/>
  <c r="A1666" i="53"/>
  <c r="S1665" i="53"/>
  <c r="R1665" i="53"/>
  <c r="Q1665" i="53"/>
  <c r="P1665" i="53"/>
  <c r="A1665" i="53"/>
  <c r="S1664" i="53"/>
  <c r="R1664" i="53"/>
  <c r="Q1664" i="53"/>
  <c r="P1664" i="53"/>
  <c r="A1664" i="53"/>
  <c r="S1663" i="53"/>
  <c r="R1663" i="53"/>
  <c r="Q1663" i="53"/>
  <c r="P1663" i="53"/>
  <c r="A1663" i="53"/>
  <c r="S1662" i="53"/>
  <c r="R1662" i="53"/>
  <c r="Q1662" i="53"/>
  <c r="P1662" i="53"/>
  <c r="A1662" i="53"/>
  <c r="S1661" i="53"/>
  <c r="R1661" i="53"/>
  <c r="Q1661" i="53"/>
  <c r="P1661" i="53"/>
  <c r="A1661" i="53"/>
  <c r="S1660" i="53"/>
  <c r="R1660" i="53"/>
  <c r="Q1660" i="53"/>
  <c r="P1660" i="53"/>
  <c r="A1660" i="53"/>
  <c r="S1659" i="53"/>
  <c r="R1659" i="53"/>
  <c r="Q1659" i="53"/>
  <c r="P1659" i="53"/>
  <c r="A1659" i="53"/>
  <c r="S1658" i="53"/>
  <c r="R1658" i="53"/>
  <c r="Q1658" i="53"/>
  <c r="P1658" i="53"/>
  <c r="A1658" i="53"/>
  <c r="S1657" i="53"/>
  <c r="R1657" i="53"/>
  <c r="Q1657" i="53"/>
  <c r="P1657" i="53"/>
  <c r="A1657" i="53"/>
  <c r="S1656" i="53"/>
  <c r="R1656" i="53"/>
  <c r="Q1656" i="53"/>
  <c r="P1656" i="53"/>
  <c r="A1656" i="53"/>
  <c r="S1655" i="53"/>
  <c r="R1655" i="53"/>
  <c r="Q1655" i="53"/>
  <c r="P1655" i="53"/>
  <c r="A1655" i="53"/>
  <c r="S1654" i="53"/>
  <c r="R1654" i="53"/>
  <c r="Q1654" i="53"/>
  <c r="P1654" i="53"/>
  <c r="A1654" i="53"/>
  <c r="S1653" i="53"/>
  <c r="R1653" i="53"/>
  <c r="Q1653" i="53"/>
  <c r="P1653" i="53"/>
  <c r="A1653" i="53"/>
  <c r="S1652" i="53"/>
  <c r="R1652" i="53"/>
  <c r="Q1652" i="53"/>
  <c r="P1652" i="53"/>
  <c r="A1652" i="53"/>
  <c r="S1651" i="53"/>
  <c r="R1651" i="53"/>
  <c r="Q1651" i="53"/>
  <c r="P1651" i="53"/>
  <c r="A1651" i="53"/>
  <c r="S1650" i="53"/>
  <c r="R1650" i="53"/>
  <c r="Q1650" i="53"/>
  <c r="P1650" i="53"/>
  <c r="A1650" i="53"/>
  <c r="S1649" i="53"/>
  <c r="R1649" i="53"/>
  <c r="Q1649" i="53"/>
  <c r="P1649" i="53"/>
  <c r="A1649" i="53"/>
  <c r="S1648" i="53"/>
  <c r="R1648" i="53"/>
  <c r="Q1648" i="53"/>
  <c r="P1648" i="53"/>
  <c r="A1648" i="53"/>
  <c r="S1647" i="53"/>
  <c r="R1647" i="53"/>
  <c r="Q1647" i="53"/>
  <c r="P1647" i="53"/>
  <c r="A1647" i="53"/>
  <c r="S1646" i="53"/>
  <c r="R1646" i="53"/>
  <c r="Q1646" i="53"/>
  <c r="P1646" i="53"/>
  <c r="A1646" i="53"/>
  <c r="S1645" i="53"/>
  <c r="R1645" i="53"/>
  <c r="Q1645" i="53"/>
  <c r="P1645" i="53"/>
  <c r="A1645" i="53"/>
  <c r="S1644" i="53"/>
  <c r="R1644" i="53"/>
  <c r="Q1644" i="53"/>
  <c r="P1644" i="53"/>
  <c r="A1644" i="53"/>
  <c r="S1643" i="53"/>
  <c r="R1643" i="53"/>
  <c r="Q1643" i="53"/>
  <c r="P1643" i="53"/>
  <c r="A1643" i="53"/>
  <c r="S1642" i="53"/>
  <c r="R1642" i="53"/>
  <c r="Q1642" i="53"/>
  <c r="P1642" i="53"/>
  <c r="A1642" i="53"/>
  <c r="S1641" i="53"/>
  <c r="R1641" i="53"/>
  <c r="Q1641" i="53"/>
  <c r="P1641" i="53"/>
  <c r="A1641" i="53"/>
  <c r="S1640" i="53"/>
  <c r="R1640" i="53"/>
  <c r="Q1640" i="53"/>
  <c r="P1640" i="53"/>
  <c r="A1640" i="53"/>
  <c r="S1639" i="53"/>
  <c r="R1639" i="53"/>
  <c r="Q1639" i="53"/>
  <c r="P1639" i="53"/>
  <c r="A1639" i="53"/>
  <c r="S1638" i="53"/>
  <c r="R1638" i="53"/>
  <c r="Q1638" i="53"/>
  <c r="P1638" i="53"/>
  <c r="A1638" i="53"/>
  <c r="S1637" i="53"/>
  <c r="R1637" i="53"/>
  <c r="Q1637" i="53"/>
  <c r="P1637" i="53"/>
  <c r="A1637" i="53"/>
  <c r="S1636" i="53"/>
  <c r="R1636" i="53"/>
  <c r="Q1636" i="53"/>
  <c r="P1636" i="53"/>
  <c r="A1636" i="53"/>
  <c r="S1635" i="53"/>
  <c r="R1635" i="53"/>
  <c r="Q1635" i="53"/>
  <c r="P1635" i="53"/>
  <c r="A1635" i="53"/>
  <c r="S1634" i="53"/>
  <c r="R1634" i="53"/>
  <c r="Q1634" i="53"/>
  <c r="P1634" i="53"/>
  <c r="A1634" i="53"/>
  <c r="S1633" i="53"/>
  <c r="R1633" i="53"/>
  <c r="Q1633" i="53"/>
  <c r="P1633" i="53"/>
  <c r="A1633" i="53"/>
  <c r="S1632" i="53"/>
  <c r="R1632" i="53"/>
  <c r="Q1632" i="53"/>
  <c r="P1632" i="53"/>
  <c r="A1632" i="53"/>
  <c r="S1631" i="53"/>
  <c r="R1631" i="53"/>
  <c r="Q1631" i="53"/>
  <c r="P1631" i="53"/>
  <c r="A1631" i="53"/>
  <c r="S1630" i="53"/>
  <c r="R1630" i="53"/>
  <c r="Q1630" i="53"/>
  <c r="P1630" i="53"/>
  <c r="A1630" i="53"/>
  <c r="S1629" i="53"/>
  <c r="R1629" i="53"/>
  <c r="Q1629" i="53"/>
  <c r="P1629" i="53"/>
  <c r="A1629" i="53"/>
  <c r="S1628" i="53"/>
  <c r="R1628" i="53"/>
  <c r="Q1628" i="53"/>
  <c r="P1628" i="53"/>
  <c r="A1628" i="53"/>
  <c r="S1627" i="53"/>
  <c r="R1627" i="53"/>
  <c r="Q1627" i="53"/>
  <c r="P1627" i="53"/>
  <c r="A1627" i="53"/>
  <c r="S1626" i="53"/>
  <c r="R1626" i="53"/>
  <c r="Q1626" i="53"/>
  <c r="P1626" i="53"/>
  <c r="A1626" i="53"/>
  <c r="S1625" i="53"/>
  <c r="R1625" i="53"/>
  <c r="Q1625" i="53"/>
  <c r="P1625" i="53"/>
  <c r="A1625" i="53"/>
  <c r="S1624" i="53"/>
  <c r="R1624" i="53"/>
  <c r="Q1624" i="53"/>
  <c r="P1624" i="53"/>
  <c r="A1624" i="53"/>
  <c r="S1623" i="53"/>
  <c r="R1623" i="53"/>
  <c r="Q1623" i="53"/>
  <c r="P1623" i="53"/>
  <c r="A1623" i="53"/>
  <c r="S1622" i="53"/>
  <c r="R1622" i="53"/>
  <c r="Q1622" i="53"/>
  <c r="P1622" i="53"/>
  <c r="A1622" i="53"/>
  <c r="S1621" i="53"/>
  <c r="R1621" i="53"/>
  <c r="Q1621" i="53"/>
  <c r="P1621" i="53"/>
  <c r="A1621" i="53"/>
  <c r="S1620" i="53"/>
  <c r="R1620" i="53"/>
  <c r="Q1620" i="53"/>
  <c r="P1620" i="53"/>
  <c r="A1620" i="53"/>
  <c r="S1619" i="53"/>
  <c r="R1619" i="53"/>
  <c r="Q1619" i="53"/>
  <c r="P1619" i="53"/>
  <c r="A1619" i="53"/>
  <c r="S1618" i="53"/>
  <c r="R1618" i="53"/>
  <c r="Q1618" i="53"/>
  <c r="P1618" i="53"/>
  <c r="A1618" i="53"/>
  <c r="S1617" i="53"/>
  <c r="R1617" i="53"/>
  <c r="Q1617" i="53"/>
  <c r="P1617" i="53"/>
  <c r="A1617" i="53"/>
  <c r="S1616" i="53"/>
  <c r="R1616" i="53"/>
  <c r="Q1616" i="53"/>
  <c r="P1616" i="53"/>
  <c r="A1616" i="53"/>
  <c r="S1615" i="53"/>
  <c r="R1615" i="53"/>
  <c r="Q1615" i="53"/>
  <c r="P1615" i="53"/>
  <c r="A1615" i="53"/>
  <c r="S1614" i="53"/>
  <c r="R1614" i="53"/>
  <c r="Q1614" i="53"/>
  <c r="P1614" i="53"/>
  <c r="A1614" i="53"/>
  <c r="S1613" i="53"/>
  <c r="R1613" i="53"/>
  <c r="Q1613" i="53"/>
  <c r="P1613" i="53"/>
  <c r="A1613" i="53"/>
  <c r="S1612" i="53"/>
  <c r="R1612" i="53"/>
  <c r="Q1612" i="53"/>
  <c r="P1612" i="53"/>
  <c r="A1612" i="53"/>
  <c r="S1611" i="53"/>
  <c r="R1611" i="53"/>
  <c r="Q1611" i="53"/>
  <c r="P1611" i="53"/>
  <c r="A1611" i="53"/>
  <c r="S1610" i="53"/>
  <c r="R1610" i="53"/>
  <c r="Q1610" i="53"/>
  <c r="P1610" i="53"/>
  <c r="A1610" i="53"/>
  <c r="S1609" i="53"/>
  <c r="R1609" i="53"/>
  <c r="Q1609" i="53"/>
  <c r="P1609" i="53"/>
  <c r="A1609" i="53"/>
  <c r="S1608" i="53"/>
  <c r="R1608" i="53"/>
  <c r="Q1608" i="53"/>
  <c r="P1608" i="53"/>
  <c r="A1608" i="53"/>
  <c r="S1607" i="53"/>
  <c r="R1607" i="53"/>
  <c r="Q1607" i="53"/>
  <c r="P1607" i="53"/>
  <c r="A1607" i="53"/>
  <c r="S1606" i="53"/>
  <c r="R1606" i="53"/>
  <c r="Q1606" i="53"/>
  <c r="P1606" i="53"/>
  <c r="A1606" i="53"/>
  <c r="S1605" i="53"/>
  <c r="R1605" i="53"/>
  <c r="Q1605" i="53"/>
  <c r="P1605" i="53"/>
  <c r="A1605" i="53"/>
  <c r="S1604" i="53"/>
  <c r="R1604" i="53"/>
  <c r="Q1604" i="53"/>
  <c r="P1604" i="53"/>
  <c r="A1604" i="53"/>
  <c r="S1603" i="53"/>
  <c r="R1603" i="53"/>
  <c r="Q1603" i="53"/>
  <c r="P1603" i="53"/>
  <c r="A1603" i="53"/>
  <c r="S1602" i="53"/>
  <c r="R1602" i="53"/>
  <c r="Q1602" i="53"/>
  <c r="P1602" i="53"/>
  <c r="A1602" i="53"/>
  <c r="S1601" i="53"/>
  <c r="R1601" i="53"/>
  <c r="Q1601" i="53"/>
  <c r="P1601" i="53"/>
  <c r="A1601" i="53"/>
  <c r="S1600" i="53"/>
  <c r="R1600" i="53"/>
  <c r="Q1600" i="53"/>
  <c r="P1600" i="53"/>
  <c r="A1600" i="53"/>
  <c r="S1599" i="53"/>
  <c r="R1599" i="53"/>
  <c r="Q1599" i="53"/>
  <c r="P1599" i="53"/>
  <c r="A1599" i="53"/>
  <c r="S1598" i="53"/>
  <c r="R1598" i="53"/>
  <c r="Q1598" i="53"/>
  <c r="P1598" i="53"/>
  <c r="A1598" i="53"/>
  <c r="S1597" i="53"/>
  <c r="R1597" i="53"/>
  <c r="Q1597" i="53"/>
  <c r="P1597" i="53"/>
  <c r="A1597" i="53"/>
  <c r="S1596" i="53"/>
  <c r="R1596" i="53"/>
  <c r="Q1596" i="53"/>
  <c r="P1596" i="53"/>
  <c r="A1596" i="53"/>
  <c r="S1595" i="53"/>
  <c r="R1595" i="53"/>
  <c r="Q1595" i="53"/>
  <c r="P1595" i="53"/>
  <c r="A1595" i="53"/>
  <c r="S1594" i="53"/>
  <c r="R1594" i="53"/>
  <c r="Q1594" i="53"/>
  <c r="P1594" i="53"/>
  <c r="A1594" i="53"/>
  <c r="S1593" i="53"/>
  <c r="R1593" i="53"/>
  <c r="Q1593" i="53"/>
  <c r="P1593" i="53"/>
  <c r="A1593" i="53"/>
  <c r="S1592" i="53"/>
  <c r="R1592" i="53"/>
  <c r="Q1592" i="53"/>
  <c r="P1592" i="53"/>
  <c r="A1592" i="53"/>
  <c r="S1591" i="53"/>
  <c r="R1591" i="53"/>
  <c r="Q1591" i="53"/>
  <c r="P1591" i="53"/>
  <c r="A1591" i="53"/>
  <c r="S1590" i="53"/>
  <c r="R1590" i="53"/>
  <c r="Q1590" i="53"/>
  <c r="P1590" i="53"/>
  <c r="A1590" i="53"/>
  <c r="S1589" i="53"/>
  <c r="R1589" i="53"/>
  <c r="Q1589" i="53"/>
  <c r="P1589" i="53"/>
  <c r="A1589" i="53"/>
  <c r="S1588" i="53"/>
  <c r="R1588" i="53"/>
  <c r="Q1588" i="53"/>
  <c r="P1588" i="53"/>
  <c r="A1588" i="53"/>
  <c r="S1587" i="53"/>
  <c r="R1587" i="53"/>
  <c r="Q1587" i="53"/>
  <c r="P1587" i="53"/>
  <c r="A1587" i="53"/>
  <c r="S1586" i="53"/>
  <c r="R1586" i="53"/>
  <c r="Q1586" i="53"/>
  <c r="P1586" i="53"/>
  <c r="A1586" i="53"/>
  <c r="S1585" i="53"/>
  <c r="R1585" i="53"/>
  <c r="Q1585" i="53"/>
  <c r="P1585" i="53"/>
  <c r="A1585" i="53"/>
  <c r="S1584" i="53"/>
  <c r="R1584" i="53"/>
  <c r="Q1584" i="53"/>
  <c r="P1584" i="53"/>
  <c r="A1584" i="53"/>
  <c r="S1583" i="53"/>
  <c r="R1583" i="53"/>
  <c r="Q1583" i="53"/>
  <c r="P1583" i="53"/>
  <c r="A1583" i="53"/>
  <c r="S1582" i="53"/>
  <c r="R1582" i="53"/>
  <c r="Q1582" i="53"/>
  <c r="P1582" i="53"/>
  <c r="A1582" i="53"/>
  <c r="S1581" i="53"/>
  <c r="R1581" i="53"/>
  <c r="Q1581" i="53"/>
  <c r="P1581" i="53"/>
  <c r="A1581" i="53"/>
  <c r="S1580" i="53"/>
  <c r="R1580" i="53"/>
  <c r="Q1580" i="53"/>
  <c r="P1580" i="53"/>
  <c r="A1580" i="53"/>
  <c r="S1579" i="53"/>
  <c r="R1579" i="53"/>
  <c r="Q1579" i="53"/>
  <c r="P1579" i="53"/>
  <c r="A1579" i="53"/>
  <c r="S1578" i="53"/>
  <c r="R1578" i="53"/>
  <c r="Q1578" i="53"/>
  <c r="P1578" i="53"/>
  <c r="A1578" i="53"/>
  <c r="S1577" i="53"/>
  <c r="R1577" i="53"/>
  <c r="Q1577" i="53"/>
  <c r="P1577" i="53"/>
  <c r="A1577" i="53"/>
  <c r="S1576" i="53"/>
  <c r="R1576" i="53"/>
  <c r="Q1576" i="53"/>
  <c r="P1576" i="53"/>
  <c r="A1576" i="53"/>
  <c r="S1575" i="53"/>
  <c r="R1575" i="53"/>
  <c r="Q1575" i="53"/>
  <c r="P1575" i="53"/>
  <c r="A1575" i="53"/>
  <c r="S1574" i="53"/>
  <c r="R1574" i="53"/>
  <c r="Q1574" i="53"/>
  <c r="P1574" i="53"/>
  <c r="A1574" i="53"/>
  <c r="S1573" i="53"/>
  <c r="R1573" i="53"/>
  <c r="Q1573" i="53"/>
  <c r="P1573" i="53"/>
  <c r="A1573" i="53"/>
  <c r="S1572" i="53"/>
  <c r="R1572" i="53"/>
  <c r="Q1572" i="53"/>
  <c r="P1572" i="53"/>
  <c r="A1572" i="53"/>
  <c r="S1571" i="53"/>
  <c r="R1571" i="53"/>
  <c r="Q1571" i="53"/>
  <c r="P1571" i="53"/>
  <c r="A1571" i="53"/>
  <c r="S1570" i="53"/>
  <c r="R1570" i="53"/>
  <c r="Q1570" i="53"/>
  <c r="P1570" i="53"/>
  <c r="A1570" i="53"/>
  <c r="S1569" i="53"/>
  <c r="R1569" i="53"/>
  <c r="Q1569" i="53"/>
  <c r="P1569" i="53"/>
  <c r="A1569" i="53"/>
  <c r="S1568" i="53"/>
  <c r="R1568" i="53"/>
  <c r="Q1568" i="53"/>
  <c r="P1568" i="53"/>
  <c r="A1568" i="53"/>
  <c r="S1567" i="53"/>
  <c r="R1567" i="53"/>
  <c r="Q1567" i="53"/>
  <c r="P1567" i="53"/>
  <c r="A1567" i="53"/>
  <c r="S1566" i="53"/>
  <c r="R1566" i="53"/>
  <c r="Q1566" i="53"/>
  <c r="P1566" i="53"/>
  <c r="A1566" i="53"/>
  <c r="S1565" i="53"/>
  <c r="R1565" i="53"/>
  <c r="Q1565" i="53"/>
  <c r="P1565" i="53"/>
  <c r="A1565" i="53"/>
  <c r="S1564" i="53"/>
  <c r="R1564" i="53"/>
  <c r="Q1564" i="53"/>
  <c r="P1564" i="53"/>
  <c r="A1564" i="53"/>
  <c r="S1563" i="53"/>
  <c r="R1563" i="53"/>
  <c r="Q1563" i="53"/>
  <c r="P1563" i="53"/>
  <c r="A1563" i="53"/>
  <c r="S1562" i="53"/>
  <c r="R1562" i="53"/>
  <c r="Q1562" i="53"/>
  <c r="P1562" i="53"/>
  <c r="A1562" i="53"/>
  <c r="S1561" i="53"/>
  <c r="R1561" i="53"/>
  <c r="Q1561" i="53"/>
  <c r="P1561" i="53"/>
  <c r="A1561" i="53"/>
  <c r="S1560" i="53"/>
  <c r="R1560" i="53"/>
  <c r="Q1560" i="53"/>
  <c r="P1560" i="53"/>
  <c r="A1560" i="53"/>
  <c r="S1559" i="53"/>
  <c r="R1559" i="53"/>
  <c r="Q1559" i="53"/>
  <c r="P1559" i="53"/>
  <c r="A1559" i="53"/>
  <c r="S1558" i="53"/>
  <c r="R1558" i="53"/>
  <c r="Q1558" i="53"/>
  <c r="P1558" i="53"/>
  <c r="A1558" i="53"/>
  <c r="S1557" i="53"/>
  <c r="R1557" i="53"/>
  <c r="Q1557" i="53"/>
  <c r="P1557" i="53"/>
  <c r="A1557" i="53"/>
  <c r="S1556" i="53"/>
  <c r="R1556" i="53"/>
  <c r="Q1556" i="53"/>
  <c r="P1556" i="53"/>
  <c r="A1556" i="53"/>
  <c r="S1555" i="53"/>
  <c r="R1555" i="53"/>
  <c r="Q1555" i="53"/>
  <c r="P1555" i="53"/>
  <c r="A1555" i="53"/>
  <c r="S1554" i="53"/>
  <c r="R1554" i="53"/>
  <c r="Q1554" i="53"/>
  <c r="P1554" i="53"/>
  <c r="A1554" i="53"/>
  <c r="S1553" i="53"/>
  <c r="R1553" i="53"/>
  <c r="Q1553" i="53"/>
  <c r="P1553" i="53"/>
  <c r="A1553" i="53"/>
  <c r="S1552" i="53"/>
  <c r="R1552" i="53"/>
  <c r="Q1552" i="53"/>
  <c r="P1552" i="53"/>
  <c r="A1552" i="53"/>
  <c r="S1551" i="53"/>
  <c r="R1551" i="53"/>
  <c r="Q1551" i="53"/>
  <c r="P1551" i="53"/>
  <c r="A1551" i="53"/>
  <c r="S1550" i="53"/>
  <c r="R1550" i="53"/>
  <c r="Q1550" i="53"/>
  <c r="P1550" i="53"/>
  <c r="A1550" i="53"/>
  <c r="S1549" i="53"/>
  <c r="R1549" i="53"/>
  <c r="Q1549" i="53"/>
  <c r="P1549" i="53"/>
  <c r="A1549" i="53"/>
  <c r="S1548" i="53"/>
  <c r="R1548" i="53"/>
  <c r="Q1548" i="53"/>
  <c r="P1548" i="53"/>
  <c r="A1548" i="53"/>
  <c r="S1547" i="53"/>
  <c r="R1547" i="53"/>
  <c r="Q1547" i="53"/>
  <c r="P1547" i="53"/>
  <c r="A1547" i="53"/>
  <c r="S1546" i="53"/>
  <c r="R1546" i="53"/>
  <c r="Q1546" i="53"/>
  <c r="P1546" i="53"/>
  <c r="A1546" i="53"/>
  <c r="S1545" i="53"/>
  <c r="R1545" i="53"/>
  <c r="Q1545" i="53"/>
  <c r="P1545" i="53"/>
  <c r="A1545" i="53"/>
  <c r="S1544" i="53"/>
  <c r="R1544" i="53"/>
  <c r="Q1544" i="53"/>
  <c r="P1544" i="53"/>
  <c r="A1544" i="53"/>
  <c r="S1543" i="53"/>
  <c r="R1543" i="53"/>
  <c r="Q1543" i="53"/>
  <c r="P1543" i="53"/>
  <c r="A1543" i="53"/>
  <c r="S1542" i="53"/>
  <c r="R1542" i="53"/>
  <c r="Q1542" i="53"/>
  <c r="P1542" i="53"/>
  <c r="A1542" i="53"/>
  <c r="S1541" i="53"/>
  <c r="R1541" i="53"/>
  <c r="Q1541" i="53"/>
  <c r="P1541" i="53"/>
  <c r="A1541" i="53"/>
  <c r="S1540" i="53"/>
  <c r="R1540" i="53"/>
  <c r="Q1540" i="53"/>
  <c r="P1540" i="53"/>
  <c r="A1540" i="53"/>
  <c r="S1539" i="53"/>
  <c r="R1539" i="53"/>
  <c r="Q1539" i="53"/>
  <c r="P1539" i="53"/>
  <c r="A1539" i="53"/>
  <c r="S1538" i="53"/>
  <c r="R1538" i="53"/>
  <c r="Q1538" i="53"/>
  <c r="P1538" i="53"/>
  <c r="A1538" i="53"/>
  <c r="S1537" i="53"/>
  <c r="R1537" i="53"/>
  <c r="Q1537" i="53"/>
  <c r="P1537" i="53"/>
  <c r="A1537" i="53"/>
  <c r="S1536" i="53"/>
  <c r="R1536" i="53"/>
  <c r="Q1536" i="53"/>
  <c r="P1536" i="53"/>
  <c r="A1536" i="53"/>
  <c r="S1535" i="53"/>
  <c r="R1535" i="53"/>
  <c r="Q1535" i="53"/>
  <c r="P1535" i="53"/>
  <c r="A1535" i="53"/>
  <c r="S1534" i="53"/>
  <c r="R1534" i="53"/>
  <c r="Q1534" i="53"/>
  <c r="P1534" i="53"/>
  <c r="A1534" i="53"/>
  <c r="S1533" i="53"/>
  <c r="R1533" i="53"/>
  <c r="Q1533" i="53"/>
  <c r="P1533" i="53"/>
  <c r="A1533" i="53"/>
  <c r="S1532" i="53"/>
  <c r="R1532" i="53"/>
  <c r="Q1532" i="53"/>
  <c r="P1532" i="53"/>
  <c r="A1532" i="53"/>
  <c r="S1531" i="53"/>
  <c r="R1531" i="53"/>
  <c r="Q1531" i="53"/>
  <c r="P1531" i="53"/>
  <c r="A1531" i="53"/>
  <c r="S1530" i="53"/>
  <c r="R1530" i="53"/>
  <c r="Q1530" i="53"/>
  <c r="P1530" i="53"/>
  <c r="A1530" i="53"/>
  <c r="S1529" i="53"/>
  <c r="R1529" i="53"/>
  <c r="Q1529" i="53"/>
  <c r="P1529" i="53"/>
  <c r="A1529" i="53"/>
  <c r="S1528" i="53"/>
  <c r="R1528" i="53"/>
  <c r="Q1528" i="53"/>
  <c r="P1528" i="53"/>
  <c r="A1528" i="53"/>
  <c r="S1527" i="53"/>
  <c r="R1527" i="53"/>
  <c r="Q1527" i="53"/>
  <c r="P1527" i="53"/>
  <c r="A1527" i="53"/>
  <c r="S1526" i="53"/>
  <c r="R1526" i="53"/>
  <c r="Q1526" i="53"/>
  <c r="P1526" i="53"/>
  <c r="A1526" i="53"/>
  <c r="S1525" i="53"/>
  <c r="R1525" i="53"/>
  <c r="Q1525" i="53"/>
  <c r="P1525" i="53"/>
  <c r="A1525" i="53"/>
  <c r="S1524" i="53"/>
  <c r="R1524" i="53"/>
  <c r="Q1524" i="53"/>
  <c r="P1524" i="53"/>
  <c r="A1524" i="53"/>
  <c r="S1523" i="53"/>
  <c r="R1523" i="53"/>
  <c r="Q1523" i="53"/>
  <c r="P1523" i="53"/>
  <c r="A1523" i="53"/>
  <c r="S1522" i="53"/>
  <c r="R1522" i="53"/>
  <c r="Q1522" i="53"/>
  <c r="P1522" i="53"/>
  <c r="A1522" i="53"/>
  <c r="S1521" i="53"/>
  <c r="R1521" i="53"/>
  <c r="Q1521" i="53"/>
  <c r="P1521" i="53"/>
  <c r="A1521" i="53"/>
  <c r="S1520" i="53"/>
  <c r="R1520" i="53"/>
  <c r="Q1520" i="53"/>
  <c r="P1520" i="53"/>
  <c r="A1520" i="53"/>
  <c r="S1519" i="53"/>
  <c r="R1519" i="53"/>
  <c r="Q1519" i="53"/>
  <c r="P1519" i="53"/>
  <c r="A1519" i="53"/>
  <c r="S1518" i="53"/>
  <c r="R1518" i="53"/>
  <c r="Q1518" i="53"/>
  <c r="P1518" i="53"/>
  <c r="A1518" i="53"/>
  <c r="S1517" i="53"/>
  <c r="R1517" i="53"/>
  <c r="Q1517" i="53"/>
  <c r="P1517" i="53"/>
  <c r="A1517" i="53"/>
  <c r="S1516" i="53"/>
  <c r="R1516" i="53"/>
  <c r="Q1516" i="53"/>
  <c r="P1516" i="53"/>
  <c r="A1516" i="53"/>
  <c r="S1515" i="53"/>
  <c r="R1515" i="53"/>
  <c r="Q1515" i="53"/>
  <c r="P1515" i="53"/>
  <c r="A1515" i="53"/>
  <c r="S1514" i="53"/>
  <c r="R1514" i="53"/>
  <c r="Q1514" i="53"/>
  <c r="P1514" i="53"/>
  <c r="A1514" i="53"/>
  <c r="S1513" i="53"/>
  <c r="R1513" i="53"/>
  <c r="Q1513" i="53"/>
  <c r="P1513" i="53"/>
  <c r="A1513" i="53"/>
  <c r="S1512" i="53"/>
  <c r="R1512" i="53"/>
  <c r="Q1512" i="53"/>
  <c r="P1512" i="53"/>
  <c r="A1512" i="53"/>
  <c r="S1511" i="53"/>
  <c r="R1511" i="53"/>
  <c r="Q1511" i="53"/>
  <c r="P1511" i="53"/>
  <c r="A1511" i="53"/>
  <c r="S1510" i="53"/>
  <c r="R1510" i="53"/>
  <c r="Q1510" i="53"/>
  <c r="P1510" i="53"/>
  <c r="A1510" i="53"/>
  <c r="S1509" i="53"/>
  <c r="R1509" i="53"/>
  <c r="Q1509" i="53"/>
  <c r="P1509" i="53"/>
  <c r="A1509" i="53"/>
  <c r="S1508" i="53"/>
  <c r="R1508" i="53"/>
  <c r="Q1508" i="53"/>
  <c r="P1508" i="53"/>
  <c r="A1508" i="53"/>
  <c r="S1507" i="53"/>
  <c r="R1507" i="53"/>
  <c r="Q1507" i="53"/>
  <c r="P1507" i="53"/>
  <c r="A1507" i="53"/>
  <c r="S1506" i="53"/>
  <c r="R1506" i="53"/>
  <c r="Q1506" i="53"/>
  <c r="P1506" i="53"/>
  <c r="A1506" i="53"/>
  <c r="S1505" i="53"/>
  <c r="R1505" i="53"/>
  <c r="Q1505" i="53"/>
  <c r="P1505" i="53"/>
  <c r="A1505" i="53"/>
  <c r="S1504" i="53"/>
  <c r="R1504" i="53"/>
  <c r="Q1504" i="53"/>
  <c r="P1504" i="53"/>
  <c r="A1504" i="53"/>
  <c r="S1503" i="53"/>
  <c r="R1503" i="53"/>
  <c r="Q1503" i="53"/>
  <c r="P1503" i="53"/>
  <c r="A1503" i="53"/>
  <c r="S1502" i="53"/>
  <c r="R1502" i="53"/>
  <c r="Q1502" i="53"/>
  <c r="P1502" i="53"/>
  <c r="A1502" i="53"/>
  <c r="S1501" i="53"/>
  <c r="R1501" i="53"/>
  <c r="Q1501" i="53"/>
  <c r="P1501" i="53"/>
  <c r="A1501" i="53"/>
  <c r="S1500" i="53"/>
  <c r="R1500" i="53"/>
  <c r="Q1500" i="53"/>
  <c r="P1500" i="53"/>
  <c r="A1500" i="53"/>
  <c r="S1499" i="53"/>
  <c r="R1499" i="53"/>
  <c r="Q1499" i="53"/>
  <c r="P1499" i="53"/>
  <c r="A1499" i="53"/>
  <c r="S1498" i="53"/>
  <c r="R1498" i="53"/>
  <c r="Q1498" i="53"/>
  <c r="P1498" i="53"/>
  <c r="A1498" i="53"/>
  <c r="S1497" i="53"/>
  <c r="R1497" i="53"/>
  <c r="Q1497" i="53"/>
  <c r="P1497" i="53"/>
  <c r="A1497" i="53"/>
  <c r="S1496" i="53"/>
  <c r="R1496" i="53"/>
  <c r="Q1496" i="53"/>
  <c r="P1496" i="53"/>
  <c r="A1496" i="53"/>
  <c r="S1495" i="53"/>
  <c r="R1495" i="53"/>
  <c r="Q1495" i="53"/>
  <c r="P1495" i="53"/>
  <c r="A1495" i="53"/>
  <c r="S1494" i="53"/>
  <c r="R1494" i="53"/>
  <c r="Q1494" i="53"/>
  <c r="P1494" i="53"/>
  <c r="A1494" i="53"/>
  <c r="S1493" i="53"/>
  <c r="R1493" i="53"/>
  <c r="Q1493" i="53"/>
  <c r="P1493" i="53"/>
  <c r="A1493" i="53"/>
  <c r="S1492" i="53"/>
  <c r="R1492" i="53"/>
  <c r="Q1492" i="53"/>
  <c r="P1492" i="53"/>
  <c r="A1492" i="53"/>
  <c r="S1491" i="53"/>
  <c r="R1491" i="53"/>
  <c r="Q1491" i="53"/>
  <c r="P1491" i="53"/>
  <c r="A1491" i="53"/>
  <c r="S1490" i="53"/>
  <c r="R1490" i="53"/>
  <c r="Q1490" i="53"/>
  <c r="P1490" i="53"/>
  <c r="A1490" i="53"/>
  <c r="S1489" i="53"/>
  <c r="R1489" i="53"/>
  <c r="Q1489" i="53"/>
  <c r="P1489" i="53"/>
  <c r="A1489" i="53"/>
  <c r="S1488" i="53"/>
  <c r="R1488" i="53"/>
  <c r="Q1488" i="53"/>
  <c r="P1488" i="53"/>
  <c r="A1488" i="53"/>
  <c r="S1487" i="53"/>
  <c r="R1487" i="53"/>
  <c r="Q1487" i="53"/>
  <c r="P1487" i="53"/>
  <c r="A1487" i="53"/>
  <c r="S1486" i="53"/>
  <c r="R1486" i="53"/>
  <c r="Q1486" i="53"/>
  <c r="P1486" i="53"/>
  <c r="A1486" i="53"/>
  <c r="S1485" i="53"/>
  <c r="R1485" i="53"/>
  <c r="Q1485" i="53"/>
  <c r="P1485" i="53"/>
  <c r="A1485" i="53"/>
  <c r="S1484" i="53"/>
  <c r="R1484" i="53"/>
  <c r="Q1484" i="53"/>
  <c r="P1484" i="53"/>
  <c r="A1484" i="53"/>
  <c r="S1483" i="53"/>
  <c r="R1483" i="53"/>
  <c r="Q1483" i="53"/>
  <c r="P1483" i="53"/>
  <c r="A1483" i="53"/>
  <c r="S1482" i="53"/>
  <c r="R1482" i="53"/>
  <c r="Q1482" i="53"/>
  <c r="P1482" i="53"/>
  <c r="A1482" i="53"/>
  <c r="S1481" i="53"/>
  <c r="R1481" i="53"/>
  <c r="Q1481" i="53"/>
  <c r="P1481" i="53"/>
  <c r="A1481" i="53"/>
  <c r="S1480" i="53"/>
  <c r="R1480" i="53"/>
  <c r="Q1480" i="53"/>
  <c r="P1480" i="53"/>
  <c r="A1480" i="53"/>
  <c r="S1479" i="53"/>
  <c r="R1479" i="53"/>
  <c r="Q1479" i="53"/>
  <c r="P1479" i="53"/>
  <c r="A1479" i="53"/>
  <c r="S1478" i="53"/>
  <c r="R1478" i="53"/>
  <c r="Q1478" i="53"/>
  <c r="P1478" i="53"/>
  <c r="A1478" i="53"/>
  <c r="S1477" i="53"/>
  <c r="R1477" i="53"/>
  <c r="Q1477" i="53"/>
  <c r="P1477" i="53"/>
  <c r="A1477" i="53"/>
  <c r="S1476" i="53"/>
  <c r="R1476" i="53"/>
  <c r="Q1476" i="53"/>
  <c r="P1476" i="53"/>
  <c r="A1476" i="53"/>
  <c r="S1475" i="53"/>
  <c r="R1475" i="53"/>
  <c r="Q1475" i="53"/>
  <c r="P1475" i="53"/>
  <c r="A1475" i="53"/>
  <c r="S1474" i="53"/>
  <c r="R1474" i="53"/>
  <c r="Q1474" i="53"/>
  <c r="P1474" i="53"/>
  <c r="A1474" i="53"/>
  <c r="S1473" i="53"/>
  <c r="R1473" i="53"/>
  <c r="Q1473" i="53"/>
  <c r="P1473" i="53"/>
  <c r="A1473" i="53"/>
  <c r="S1472" i="53"/>
  <c r="R1472" i="53"/>
  <c r="Q1472" i="53"/>
  <c r="P1472" i="53"/>
  <c r="A1472" i="53"/>
  <c r="S1471" i="53"/>
  <c r="R1471" i="53"/>
  <c r="Q1471" i="53"/>
  <c r="P1471" i="53"/>
  <c r="A1471" i="53"/>
  <c r="S1470" i="53"/>
  <c r="R1470" i="53"/>
  <c r="Q1470" i="53"/>
  <c r="P1470" i="53"/>
  <c r="A1470" i="53"/>
  <c r="S1469" i="53"/>
  <c r="R1469" i="53"/>
  <c r="Q1469" i="53"/>
  <c r="P1469" i="53"/>
  <c r="A1469" i="53"/>
  <c r="S1468" i="53"/>
  <c r="R1468" i="53"/>
  <c r="Q1468" i="53"/>
  <c r="P1468" i="53"/>
  <c r="A1468" i="53"/>
  <c r="S1467" i="53"/>
  <c r="R1467" i="53"/>
  <c r="Q1467" i="53"/>
  <c r="P1467" i="53"/>
  <c r="A1467" i="53"/>
  <c r="S1466" i="53"/>
  <c r="R1466" i="53"/>
  <c r="Q1466" i="53"/>
  <c r="P1466" i="53"/>
  <c r="A1466" i="53"/>
  <c r="S1465" i="53"/>
  <c r="R1465" i="53"/>
  <c r="Q1465" i="53"/>
  <c r="P1465" i="53"/>
  <c r="A1465" i="53"/>
  <c r="S1464" i="53"/>
  <c r="R1464" i="53"/>
  <c r="Q1464" i="53"/>
  <c r="P1464" i="53"/>
  <c r="A1464" i="53"/>
  <c r="S1463" i="53"/>
  <c r="R1463" i="53"/>
  <c r="Q1463" i="53"/>
  <c r="P1463" i="53"/>
  <c r="A1463" i="53"/>
  <c r="S1462" i="53"/>
  <c r="R1462" i="53"/>
  <c r="Q1462" i="53"/>
  <c r="P1462" i="53"/>
  <c r="A1462" i="53"/>
  <c r="S1461" i="53"/>
  <c r="R1461" i="53"/>
  <c r="Q1461" i="53"/>
  <c r="P1461" i="53"/>
  <c r="A1461" i="53"/>
  <c r="S1460" i="53"/>
  <c r="R1460" i="53"/>
  <c r="Q1460" i="53"/>
  <c r="P1460" i="53"/>
  <c r="A1460" i="53"/>
  <c r="S1459" i="53"/>
  <c r="R1459" i="53"/>
  <c r="Q1459" i="53"/>
  <c r="P1459" i="53"/>
  <c r="A1459" i="53"/>
  <c r="S1458" i="53"/>
  <c r="R1458" i="53"/>
  <c r="Q1458" i="53"/>
  <c r="P1458" i="53"/>
  <c r="A1458" i="53"/>
  <c r="S1457" i="53"/>
  <c r="R1457" i="53"/>
  <c r="Q1457" i="53"/>
  <c r="P1457" i="53"/>
  <c r="A1457" i="53"/>
  <c r="S1456" i="53"/>
  <c r="R1456" i="53"/>
  <c r="Q1456" i="53"/>
  <c r="P1456" i="53"/>
  <c r="A1456" i="53"/>
  <c r="S1455" i="53"/>
  <c r="R1455" i="53"/>
  <c r="Q1455" i="53"/>
  <c r="P1455" i="53"/>
  <c r="A1455" i="53"/>
  <c r="S1454" i="53"/>
  <c r="R1454" i="53"/>
  <c r="Q1454" i="53"/>
  <c r="P1454" i="53"/>
  <c r="A1454" i="53"/>
  <c r="S1453" i="53"/>
  <c r="R1453" i="53"/>
  <c r="Q1453" i="53"/>
  <c r="P1453" i="53"/>
  <c r="A1453" i="53"/>
  <c r="S1452" i="53"/>
  <c r="R1452" i="53"/>
  <c r="Q1452" i="53"/>
  <c r="P1452" i="53"/>
  <c r="A1452" i="53"/>
  <c r="S1451" i="53"/>
  <c r="R1451" i="53"/>
  <c r="Q1451" i="53"/>
  <c r="P1451" i="53"/>
  <c r="A1451" i="53"/>
  <c r="S1450" i="53"/>
  <c r="R1450" i="53"/>
  <c r="Q1450" i="53"/>
  <c r="P1450" i="53"/>
  <c r="A1450" i="53"/>
  <c r="S1449" i="53"/>
  <c r="R1449" i="53"/>
  <c r="Q1449" i="53"/>
  <c r="P1449" i="53"/>
  <c r="A1449" i="53"/>
  <c r="S1448" i="53"/>
  <c r="R1448" i="53"/>
  <c r="Q1448" i="53"/>
  <c r="P1448" i="53"/>
  <c r="A1448" i="53"/>
  <c r="S1447" i="53"/>
  <c r="R1447" i="53"/>
  <c r="Q1447" i="53"/>
  <c r="P1447" i="53"/>
  <c r="A1447" i="53"/>
  <c r="S1446" i="53"/>
  <c r="R1446" i="53"/>
  <c r="Q1446" i="53"/>
  <c r="P1446" i="53"/>
  <c r="A1446" i="53"/>
  <c r="S1445" i="53"/>
  <c r="R1445" i="53"/>
  <c r="Q1445" i="53"/>
  <c r="P1445" i="53"/>
  <c r="A1445" i="53"/>
  <c r="S1444" i="53"/>
  <c r="R1444" i="53"/>
  <c r="Q1444" i="53"/>
  <c r="P1444" i="53"/>
  <c r="A1444" i="53"/>
  <c r="S1443" i="53"/>
  <c r="R1443" i="53"/>
  <c r="Q1443" i="53"/>
  <c r="P1443" i="53"/>
  <c r="A1443" i="53"/>
  <c r="S1442" i="53"/>
  <c r="R1442" i="53"/>
  <c r="Q1442" i="53"/>
  <c r="P1442" i="53"/>
  <c r="A1442" i="53"/>
  <c r="S1441" i="53"/>
  <c r="R1441" i="53"/>
  <c r="Q1441" i="53"/>
  <c r="P1441" i="53"/>
  <c r="A1441" i="53"/>
  <c r="S1440" i="53"/>
  <c r="R1440" i="53"/>
  <c r="Q1440" i="53"/>
  <c r="P1440" i="53"/>
  <c r="A1440" i="53"/>
  <c r="S1439" i="53"/>
  <c r="R1439" i="53"/>
  <c r="Q1439" i="53"/>
  <c r="P1439" i="53"/>
  <c r="A1439" i="53"/>
  <c r="S1438" i="53"/>
  <c r="R1438" i="53"/>
  <c r="Q1438" i="53"/>
  <c r="P1438" i="53"/>
  <c r="A1438" i="53"/>
  <c r="S1437" i="53"/>
  <c r="R1437" i="53"/>
  <c r="Q1437" i="53"/>
  <c r="P1437" i="53"/>
  <c r="A1437" i="53"/>
  <c r="S1436" i="53"/>
  <c r="R1436" i="53"/>
  <c r="Q1436" i="53"/>
  <c r="P1436" i="53"/>
  <c r="A1436" i="53"/>
  <c r="S1435" i="53"/>
  <c r="R1435" i="53"/>
  <c r="Q1435" i="53"/>
  <c r="P1435" i="53"/>
  <c r="A1435" i="53"/>
  <c r="S1434" i="53"/>
  <c r="R1434" i="53"/>
  <c r="Q1434" i="53"/>
  <c r="P1434" i="53"/>
  <c r="A1434" i="53"/>
  <c r="S1433" i="53"/>
  <c r="R1433" i="53"/>
  <c r="Q1433" i="53"/>
  <c r="P1433" i="53"/>
  <c r="A1433" i="53"/>
  <c r="S1432" i="53"/>
  <c r="R1432" i="53"/>
  <c r="Q1432" i="53"/>
  <c r="P1432" i="53"/>
  <c r="A1432" i="53"/>
  <c r="S1431" i="53"/>
  <c r="R1431" i="53"/>
  <c r="Q1431" i="53"/>
  <c r="P1431" i="53"/>
  <c r="A1431" i="53"/>
  <c r="S1430" i="53"/>
  <c r="R1430" i="53"/>
  <c r="Q1430" i="53"/>
  <c r="P1430" i="53"/>
  <c r="A1430" i="53"/>
  <c r="S1429" i="53"/>
  <c r="R1429" i="53"/>
  <c r="Q1429" i="53"/>
  <c r="P1429" i="53"/>
  <c r="A1429" i="53"/>
  <c r="S1428" i="53"/>
  <c r="R1428" i="53"/>
  <c r="Q1428" i="53"/>
  <c r="P1428" i="53"/>
  <c r="A1428" i="53"/>
  <c r="S1427" i="53"/>
  <c r="R1427" i="53"/>
  <c r="Q1427" i="53"/>
  <c r="P1427" i="53"/>
  <c r="A1427" i="53"/>
  <c r="S1426" i="53"/>
  <c r="R1426" i="53"/>
  <c r="Q1426" i="53"/>
  <c r="P1426" i="53"/>
  <c r="A1426" i="53"/>
  <c r="S1425" i="53"/>
  <c r="R1425" i="53"/>
  <c r="Q1425" i="53"/>
  <c r="P1425" i="53"/>
  <c r="A1425" i="53"/>
  <c r="S1424" i="53"/>
  <c r="R1424" i="53"/>
  <c r="Q1424" i="53"/>
  <c r="P1424" i="53"/>
  <c r="A1424" i="53"/>
  <c r="S1423" i="53"/>
  <c r="R1423" i="53"/>
  <c r="Q1423" i="53"/>
  <c r="P1423" i="53"/>
  <c r="A1423" i="53"/>
  <c r="S1422" i="53"/>
  <c r="R1422" i="53"/>
  <c r="Q1422" i="53"/>
  <c r="P1422" i="53"/>
  <c r="A1422" i="53"/>
  <c r="S1421" i="53"/>
  <c r="R1421" i="53"/>
  <c r="Q1421" i="53"/>
  <c r="P1421" i="53"/>
  <c r="A1421" i="53"/>
  <c r="S1420" i="53"/>
  <c r="R1420" i="53"/>
  <c r="Q1420" i="53"/>
  <c r="P1420" i="53"/>
  <c r="A1420" i="53"/>
  <c r="S1419" i="53"/>
  <c r="R1419" i="53"/>
  <c r="Q1419" i="53"/>
  <c r="P1419" i="53"/>
  <c r="A1419" i="53"/>
  <c r="S1418" i="53"/>
  <c r="R1418" i="53"/>
  <c r="Q1418" i="53"/>
  <c r="P1418" i="53"/>
  <c r="A1418" i="53"/>
  <c r="S1417" i="53"/>
  <c r="R1417" i="53"/>
  <c r="Q1417" i="53"/>
  <c r="P1417" i="53"/>
  <c r="A1417" i="53"/>
  <c r="S1416" i="53"/>
  <c r="R1416" i="53"/>
  <c r="Q1416" i="53"/>
  <c r="P1416" i="53"/>
  <c r="A1416" i="53"/>
  <c r="S1415" i="53"/>
  <c r="R1415" i="53"/>
  <c r="Q1415" i="53"/>
  <c r="P1415" i="53"/>
  <c r="A1415" i="53"/>
  <c r="S1414" i="53"/>
  <c r="R1414" i="53"/>
  <c r="Q1414" i="53"/>
  <c r="P1414" i="53"/>
  <c r="A1414" i="53"/>
  <c r="S1413" i="53"/>
  <c r="R1413" i="53"/>
  <c r="Q1413" i="53"/>
  <c r="P1413" i="53"/>
  <c r="A1413" i="53"/>
  <c r="S1412" i="53"/>
  <c r="R1412" i="53"/>
  <c r="Q1412" i="53"/>
  <c r="P1412" i="53"/>
  <c r="A1412" i="53"/>
  <c r="S1411" i="53"/>
  <c r="R1411" i="53"/>
  <c r="Q1411" i="53"/>
  <c r="P1411" i="53"/>
  <c r="A1411" i="53"/>
  <c r="S1410" i="53"/>
  <c r="R1410" i="53"/>
  <c r="Q1410" i="53"/>
  <c r="P1410" i="53"/>
  <c r="A1410" i="53"/>
  <c r="S1409" i="53"/>
  <c r="R1409" i="53"/>
  <c r="Q1409" i="53"/>
  <c r="P1409" i="53"/>
  <c r="A1409" i="53"/>
  <c r="S1408" i="53"/>
  <c r="R1408" i="53"/>
  <c r="Q1408" i="53"/>
  <c r="P1408" i="53"/>
  <c r="A1408" i="53"/>
  <c r="S1407" i="53"/>
  <c r="R1407" i="53"/>
  <c r="Q1407" i="53"/>
  <c r="P1407" i="53"/>
  <c r="A1407" i="53"/>
  <c r="S1406" i="53"/>
  <c r="R1406" i="53"/>
  <c r="Q1406" i="53"/>
  <c r="P1406" i="53"/>
  <c r="A1406" i="53"/>
  <c r="S1405" i="53"/>
  <c r="R1405" i="53"/>
  <c r="Q1405" i="53"/>
  <c r="P1405" i="53"/>
  <c r="A1405" i="53"/>
  <c r="S1404" i="53"/>
  <c r="R1404" i="53"/>
  <c r="Q1404" i="53"/>
  <c r="P1404" i="53"/>
  <c r="A1404" i="53"/>
  <c r="S1403" i="53"/>
  <c r="R1403" i="53"/>
  <c r="Q1403" i="53"/>
  <c r="P1403" i="53"/>
  <c r="A1403" i="53"/>
  <c r="S1402" i="53"/>
  <c r="R1402" i="53"/>
  <c r="Q1402" i="53"/>
  <c r="P1402" i="53"/>
  <c r="A1402" i="53"/>
  <c r="S1401" i="53"/>
  <c r="R1401" i="53"/>
  <c r="Q1401" i="53"/>
  <c r="P1401" i="53"/>
  <c r="A1401" i="53"/>
  <c r="S1400" i="53"/>
  <c r="R1400" i="53"/>
  <c r="Q1400" i="53"/>
  <c r="P1400" i="53"/>
  <c r="A1400" i="53"/>
  <c r="S1399" i="53"/>
  <c r="R1399" i="53"/>
  <c r="Q1399" i="53"/>
  <c r="P1399" i="53"/>
  <c r="A1399" i="53"/>
  <c r="S1398" i="53"/>
  <c r="R1398" i="53"/>
  <c r="Q1398" i="53"/>
  <c r="P1398" i="53"/>
  <c r="A1398" i="53"/>
  <c r="S1397" i="53"/>
  <c r="R1397" i="53"/>
  <c r="Q1397" i="53"/>
  <c r="P1397" i="53"/>
  <c r="A1397" i="53"/>
  <c r="S1396" i="53"/>
  <c r="R1396" i="53"/>
  <c r="Q1396" i="53"/>
  <c r="P1396" i="53"/>
  <c r="A1396" i="53"/>
  <c r="S1395" i="53"/>
  <c r="R1395" i="53"/>
  <c r="Q1395" i="53"/>
  <c r="P1395" i="53"/>
  <c r="A1395" i="53"/>
  <c r="S1394" i="53"/>
  <c r="R1394" i="53"/>
  <c r="Q1394" i="53"/>
  <c r="P1394" i="53"/>
  <c r="A1394" i="53"/>
  <c r="S1393" i="53"/>
  <c r="R1393" i="53"/>
  <c r="Q1393" i="53"/>
  <c r="P1393" i="53"/>
  <c r="A1393" i="53"/>
  <c r="S1392" i="53"/>
  <c r="R1392" i="53"/>
  <c r="Q1392" i="53"/>
  <c r="P1392" i="53"/>
  <c r="A1392" i="53"/>
  <c r="S1391" i="53"/>
  <c r="R1391" i="53"/>
  <c r="Q1391" i="53"/>
  <c r="P1391" i="53"/>
  <c r="A1391" i="53"/>
  <c r="S1390" i="53"/>
  <c r="R1390" i="53"/>
  <c r="Q1390" i="53"/>
  <c r="P1390" i="53"/>
  <c r="A1390" i="53"/>
  <c r="S1389" i="53"/>
  <c r="R1389" i="53"/>
  <c r="Q1389" i="53"/>
  <c r="P1389" i="53"/>
  <c r="A1389" i="53"/>
  <c r="S1388" i="53"/>
  <c r="R1388" i="53"/>
  <c r="Q1388" i="53"/>
  <c r="P1388" i="53"/>
  <c r="A1388" i="53"/>
  <c r="S1387" i="53"/>
  <c r="R1387" i="53"/>
  <c r="Q1387" i="53"/>
  <c r="P1387" i="53"/>
  <c r="A1387" i="53"/>
  <c r="S1386" i="53"/>
  <c r="R1386" i="53"/>
  <c r="Q1386" i="53"/>
  <c r="P1386" i="53"/>
  <c r="A1386" i="53"/>
  <c r="S1385" i="53"/>
  <c r="R1385" i="53"/>
  <c r="Q1385" i="53"/>
  <c r="P1385" i="53"/>
  <c r="A1385" i="53"/>
  <c r="S1384" i="53"/>
  <c r="R1384" i="53"/>
  <c r="Q1384" i="53"/>
  <c r="P1384" i="53"/>
  <c r="A1384" i="53"/>
  <c r="S1383" i="53"/>
  <c r="R1383" i="53"/>
  <c r="Q1383" i="53"/>
  <c r="P1383" i="53"/>
  <c r="A1383" i="53"/>
  <c r="S1382" i="53"/>
  <c r="R1382" i="53"/>
  <c r="Q1382" i="53"/>
  <c r="P1382" i="53"/>
  <c r="A1382" i="53"/>
  <c r="S1381" i="53"/>
  <c r="R1381" i="53"/>
  <c r="Q1381" i="53"/>
  <c r="P1381" i="53"/>
  <c r="A1381" i="53"/>
  <c r="S1380" i="53"/>
  <c r="R1380" i="53"/>
  <c r="Q1380" i="53"/>
  <c r="P1380" i="53"/>
  <c r="A1380" i="53"/>
  <c r="S1379" i="53"/>
  <c r="R1379" i="53"/>
  <c r="Q1379" i="53"/>
  <c r="P1379" i="53"/>
  <c r="A1379" i="53"/>
  <c r="S1378" i="53"/>
  <c r="R1378" i="53"/>
  <c r="Q1378" i="53"/>
  <c r="P1378" i="53"/>
  <c r="A1378" i="53"/>
  <c r="S1377" i="53"/>
  <c r="R1377" i="53"/>
  <c r="Q1377" i="53"/>
  <c r="P1377" i="53"/>
  <c r="A1377" i="53"/>
  <c r="S1376" i="53"/>
  <c r="R1376" i="53"/>
  <c r="Q1376" i="53"/>
  <c r="P1376" i="53"/>
  <c r="A1376" i="53"/>
  <c r="S1375" i="53"/>
  <c r="R1375" i="53"/>
  <c r="Q1375" i="53"/>
  <c r="P1375" i="53"/>
  <c r="A1375" i="53"/>
  <c r="S1374" i="53"/>
  <c r="R1374" i="53"/>
  <c r="Q1374" i="53"/>
  <c r="P1374" i="53"/>
  <c r="A1374" i="53"/>
  <c r="S1373" i="53"/>
  <c r="R1373" i="53"/>
  <c r="Q1373" i="53"/>
  <c r="P1373" i="53"/>
  <c r="A1373" i="53"/>
  <c r="S1372" i="53"/>
  <c r="R1372" i="53"/>
  <c r="Q1372" i="53"/>
  <c r="P1372" i="53"/>
  <c r="A1372" i="53"/>
  <c r="S1371" i="53"/>
  <c r="R1371" i="53"/>
  <c r="Q1371" i="53"/>
  <c r="P1371" i="53"/>
  <c r="A1371" i="53"/>
  <c r="S1370" i="53"/>
  <c r="R1370" i="53"/>
  <c r="Q1370" i="53"/>
  <c r="P1370" i="53"/>
  <c r="A1370" i="53"/>
  <c r="S1369" i="53"/>
  <c r="R1369" i="53"/>
  <c r="Q1369" i="53"/>
  <c r="P1369" i="53"/>
  <c r="A1369" i="53"/>
  <c r="S1368" i="53"/>
  <c r="R1368" i="53"/>
  <c r="Q1368" i="53"/>
  <c r="P1368" i="53"/>
  <c r="A1368" i="53"/>
  <c r="S1367" i="53"/>
  <c r="R1367" i="53"/>
  <c r="Q1367" i="53"/>
  <c r="P1367" i="53"/>
  <c r="A1367" i="53"/>
  <c r="S1366" i="53"/>
  <c r="R1366" i="53"/>
  <c r="Q1366" i="53"/>
  <c r="P1366" i="53"/>
  <c r="A1366" i="53"/>
  <c r="S1365" i="53"/>
  <c r="R1365" i="53"/>
  <c r="Q1365" i="53"/>
  <c r="P1365" i="53"/>
  <c r="A1365" i="53"/>
  <c r="S1364" i="53"/>
  <c r="R1364" i="53"/>
  <c r="Q1364" i="53"/>
  <c r="P1364" i="53"/>
  <c r="A1364" i="53"/>
  <c r="S1363" i="53"/>
  <c r="R1363" i="53"/>
  <c r="Q1363" i="53"/>
  <c r="P1363" i="53"/>
  <c r="A1363" i="53"/>
  <c r="S1362" i="53"/>
  <c r="R1362" i="53"/>
  <c r="Q1362" i="53"/>
  <c r="P1362" i="53"/>
  <c r="A1362" i="53"/>
  <c r="S1361" i="53"/>
  <c r="R1361" i="53"/>
  <c r="Q1361" i="53"/>
  <c r="P1361" i="53"/>
  <c r="A1361" i="53"/>
  <c r="S1360" i="53"/>
  <c r="R1360" i="53"/>
  <c r="Q1360" i="53"/>
  <c r="P1360" i="53"/>
  <c r="A1360" i="53"/>
  <c r="S1359" i="53"/>
  <c r="R1359" i="53"/>
  <c r="Q1359" i="53"/>
  <c r="P1359" i="53"/>
  <c r="A1359" i="53"/>
  <c r="S1358" i="53"/>
  <c r="R1358" i="53"/>
  <c r="Q1358" i="53"/>
  <c r="P1358" i="53"/>
  <c r="A1358" i="53"/>
  <c r="S1357" i="53"/>
  <c r="R1357" i="53"/>
  <c r="Q1357" i="53"/>
  <c r="P1357" i="53"/>
  <c r="A1357" i="53"/>
  <c r="S1356" i="53"/>
  <c r="R1356" i="53"/>
  <c r="Q1356" i="53"/>
  <c r="P1356" i="53"/>
  <c r="A1356" i="53"/>
  <c r="S1355" i="53"/>
  <c r="R1355" i="53"/>
  <c r="Q1355" i="53"/>
  <c r="P1355" i="53"/>
  <c r="A1355" i="53"/>
  <c r="S1354" i="53"/>
  <c r="R1354" i="53"/>
  <c r="Q1354" i="53"/>
  <c r="P1354" i="53"/>
  <c r="A1354" i="53"/>
  <c r="S1353" i="53"/>
  <c r="R1353" i="53"/>
  <c r="Q1353" i="53"/>
  <c r="P1353" i="53"/>
  <c r="A1353" i="53"/>
  <c r="S1352" i="53"/>
  <c r="R1352" i="53"/>
  <c r="Q1352" i="53"/>
  <c r="P1352" i="53"/>
  <c r="A1352" i="53"/>
  <c r="S1351" i="53"/>
  <c r="R1351" i="53"/>
  <c r="Q1351" i="53"/>
  <c r="P1351" i="53"/>
  <c r="A1351" i="53"/>
  <c r="S1350" i="53"/>
  <c r="R1350" i="53"/>
  <c r="Q1350" i="53"/>
  <c r="P1350" i="53"/>
  <c r="A1350" i="53"/>
  <c r="S1349" i="53"/>
  <c r="R1349" i="53"/>
  <c r="Q1349" i="53"/>
  <c r="P1349" i="53"/>
  <c r="A1349" i="53"/>
  <c r="S1348" i="53"/>
  <c r="R1348" i="53"/>
  <c r="Q1348" i="53"/>
  <c r="P1348" i="53"/>
  <c r="A1348" i="53"/>
  <c r="S1347" i="53"/>
  <c r="R1347" i="53"/>
  <c r="Q1347" i="53"/>
  <c r="P1347" i="53"/>
  <c r="A1347" i="53"/>
  <c r="S1346" i="53"/>
  <c r="R1346" i="53"/>
  <c r="Q1346" i="53"/>
  <c r="P1346" i="53"/>
  <c r="A1346" i="53"/>
  <c r="S1345" i="53"/>
  <c r="R1345" i="53"/>
  <c r="Q1345" i="53"/>
  <c r="P1345" i="53"/>
  <c r="A1345" i="53"/>
  <c r="S1344" i="53"/>
  <c r="R1344" i="53"/>
  <c r="Q1344" i="53"/>
  <c r="P1344" i="53"/>
  <c r="A1344" i="53"/>
  <c r="S1343" i="53"/>
  <c r="R1343" i="53"/>
  <c r="Q1343" i="53"/>
  <c r="P1343" i="53"/>
  <c r="A1343" i="53"/>
  <c r="S1342" i="53"/>
  <c r="R1342" i="53"/>
  <c r="Q1342" i="53"/>
  <c r="P1342" i="53"/>
  <c r="A1342" i="53"/>
  <c r="S1341" i="53"/>
  <c r="R1341" i="53"/>
  <c r="Q1341" i="53"/>
  <c r="P1341" i="53"/>
  <c r="A1341" i="53"/>
  <c r="S1340" i="53"/>
  <c r="R1340" i="53"/>
  <c r="Q1340" i="53"/>
  <c r="P1340" i="53"/>
  <c r="A1340" i="53"/>
  <c r="S1339" i="53"/>
  <c r="R1339" i="53"/>
  <c r="Q1339" i="53"/>
  <c r="P1339" i="53"/>
  <c r="A1339" i="53"/>
  <c r="S1338" i="53"/>
  <c r="R1338" i="53"/>
  <c r="Q1338" i="53"/>
  <c r="P1338" i="53"/>
  <c r="A1338" i="53"/>
  <c r="S1337" i="53"/>
  <c r="R1337" i="53"/>
  <c r="Q1337" i="53"/>
  <c r="P1337" i="53"/>
  <c r="A1337" i="53"/>
  <c r="S1336" i="53"/>
  <c r="R1336" i="53"/>
  <c r="Q1336" i="53"/>
  <c r="P1336" i="53"/>
  <c r="A1336" i="53"/>
  <c r="S1335" i="53"/>
  <c r="R1335" i="53"/>
  <c r="Q1335" i="53"/>
  <c r="P1335" i="53"/>
  <c r="A1335" i="53"/>
  <c r="S1334" i="53"/>
  <c r="R1334" i="53"/>
  <c r="Q1334" i="53"/>
  <c r="P1334" i="53"/>
  <c r="A1334" i="53"/>
  <c r="S1333" i="53"/>
  <c r="R1333" i="53"/>
  <c r="Q1333" i="53"/>
  <c r="P1333" i="53"/>
  <c r="A1333" i="53"/>
  <c r="S1332" i="53"/>
  <c r="R1332" i="53"/>
  <c r="Q1332" i="53"/>
  <c r="P1332" i="53"/>
  <c r="A1332" i="53"/>
  <c r="S1331" i="53"/>
  <c r="R1331" i="53"/>
  <c r="Q1331" i="53"/>
  <c r="P1331" i="53"/>
  <c r="A1331" i="53"/>
  <c r="S1330" i="53"/>
  <c r="R1330" i="53"/>
  <c r="Q1330" i="53"/>
  <c r="P1330" i="53"/>
  <c r="A1330" i="53"/>
  <c r="S1329" i="53"/>
  <c r="R1329" i="53"/>
  <c r="Q1329" i="53"/>
  <c r="P1329" i="53"/>
  <c r="A1329" i="53"/>
  <c r="S1328" i="53"/>
  <c r="R1328" i="53"/>
  <c r="Q1328" i="53"/>
  <c r="P1328" i="53"/>
  <c r="A1328" i="53"/>
  <c r="S1327" i="53"/>
  <c r="R1327" i="53"/>
  <c r="Q1327" i="53"/>
  <c r="P1327" i="53"/>
  <c r="A1327" i="53"/>
  <c r="S1326" i="53"/>
  <c r="R1326" i="53"/>
  <c r="Q1326" i="53"/>
  <c r="P1326" i="53"/>
  <c r="A1326" i="53"/>
  <c r="S1325" i="53"/>
  <c r="R1325" i="53"/>
  <c r="Q1325" i="53"/>
  <c r="P1325" i="53"/>
  <c r="A1325" i="53"/>
  <c r="S1324" i="53"/>
  <c r="R1324" i="53"/>
  <c r="Q1324" i="53"/>
  <c r="P1324" i="53"/>
  <c r="A1324" i="53"/>
  <c r="S1323" i="53"/>
  <c r="R1323" i="53"/>
  <c r="Q1323" i="53"/>
  <c r="P1323" i="53"/>
  <c r="A1323" i="53"/>
  <c r="S1322" i="53"/>
  <c r="R1322" i="53"/>
  <c r="Q1322" i="53"/>
  <c r="P1322" i="53"/>
  <c r="A1322" i="53"/>
  <c r="S1321" i="53"/>
  <c r="R1321" i="53"/>
  <c r="Q1321" i="53"/>
  <c r="P1321" i="53"/>
  <c r="A1321" i="53"/>
  <c r="S1320" i="53"/>
  <c r="R1320" i="53"/>
  <c r="Q1320" i="53"/>
  <c r="P1320" i="53"/>
  <c r="A1320" i="53"/>
  <c r="S1319" i="53"/>
  <c r="R1319" i="53"/>
  <c r="Q1319" i="53"/>
  <c r="P1319" i="53"/>
  <c r="A1319" i="53"/>
  <c r="S1318" i="53"/>
  <c r="R1318" i="53"/>
  <c r="Q1318" i="53"/>
  <c r="P1318" i="53"/>
  <c r="A1318" i="53"/>
  <c r="S1317" i="53"/>
  <c r="R1317" i="53"/>
  <c r="Q1317" i="53"/>
  <c r="P1317" i="53"/>
  <c r="A1317" i="53"/>
  <c r="S1316" i="53"/>
  <c r="R1316" i="53"/>
  <c r="Q1316" i="53"/>
  <c r="P1316" i="53"/>
  <c r="A1316" i="53"/>
  <c r="S1315" i="53"/>
  <c r="R1315" i="53"/>
  <c r="Q1315" i="53"/>
  <c r="P1315" i="53"/>
  <c r="A1315" i="53"/>
  <c r="S1314" i="53"/>
  <c r="R1314" i="53"/>
  <c r="Q1314" i="53"/>
  <c r="P1314" i="53"/>
  <c r="A1314" i="53"/>
  <c r="S1313" i="53"/>
  <c r="R1313" i="53"/>
  <c r="Q1313" i="53"/>
  <c r="P1313" i="53"/>
  <c r="A1313" i="53"/>
  <c r="S1312" i="53"/>
  <c r="R1312" i="53"/>
  <c r="Q1312" i="53"/>
  <c r="P1312" i="53"/>
  <c r="A1312" i="53"/>
  <c r="S1311" i="53"/>
  <c r="R1311" i="53"/>
  <c r="Q1311" i="53"/>
  <c r="P1311" i="53"/>
  <c r="A1311" i="53"/>
  <c r="S1310" i="53"/>
  <c r="R1310" i="53"/>
  <c r="Q1310" i="53"/>
  <c r="P1310" i="53"/>
  <c r="A1310" i="53"/>
  <c r="S1309" i="53"/>
  <c r="R1309" i="53"/>
  <c r="Q1309" i="53"/>
  <c r="P1309" i="53"/>
  <c r="A1309" i="53"/>
  <c r="S1308" i="53"/>
  <c r="R1308" i="53"/>
  <c r="Q1308" i="53"/>
  <c r="P1308" i="53"/>
  <c r="A1308" i="53"/>
  <c r="S1307" i="53"/>
  <c r="R1307" i="53"/>
  <c r="Q1307" i="53"/>
  <c r="P1307" i="53"/>
  <c r="A1307" i="53"/>
  <c r="S1306" i="53"/>
  <c r="R1306" i="53"/>
  <c r="Q1306" i="53"/>
  <c r="P1306" i="53"/>
  <c r="A1306" i="53"/>
  <c r="S1305" i="53"/>
  <c r="R1305" i="53"/>
  <c r="Q1305" i="53"/>
  <c r="P1305" i="53"/>
  <c r="A1305" i="53"/>
  <c r="S1304" i="53"/>
  <c r="R1304" i="53"/>
  <c r="Q1304" i="53"/>
  <c r="P1304" i="53"/>
  <c r="A1304" i="53"/>
  <c r="S1303" i="53"/>
  <c r="R1303" i="53"/>
  <c r="Q1303" i="53"/>
  <c r="P1303" i="53"/>
  <c r="A1303" i="53"/>
  <c r="S1302" i="53"/>
  <c r="R1302" i="53"/>
  <c r="Q1302" i="53"/>
  <c r="P1302" i="53"/>
  <c r="A1302" i="53"/>
  <c r="S1301" i="53"/>
  <c r="R1301" i="53"/>
  <c r="Q1301" i="53"/>
  <c r="P1301" i="53"/>
  <c r="A1301" i="53"/>
  <c r="S1300" i="53"/>
  <c r="R1300" i="53"/>
  <c r="Q1300" i="53"/>
  <c r="P1300" i="53"/>
  <c r="A1300" i="53"/>
  <c r="S1299" i="53"/>
  <c r="R1299" i="53"/>
  <c r="Q1299" i="53"/>
  <c r="P1299" i="53"/>
  <c r="A1299" i="53"/>
  <c r="S1298" i="53"/>
  <c r="R1298" i="53"/>
  <c r="Q1298" i="53"/>
  <c r="P1298" i="53"/>
  <c r="A1298" i="53"/>
  <c r="S1297" i="53"/>
  <c r="R1297" i="53"/>
  <c r="Q1297" i="53"/>
  <c r="P1297" i="53"/>
  <c r="A1297" i="53"/>
  <c r="S1296" i="53"/>
  <c r="R1296" i="53"/>
  <c r="Q1296" i="53"/>
  <c r="P1296" i="53"/>
  <c r="A1296" i="53"/>
  <c r="S1295" i="53"/>
  <c r="R1295" i="53"/>
  <c r="Q1295" i="53"/>
  <c r="P1295" i="53"/>
  <c r="A1295" i="53"/>
  <c r="S1294" i="53"/>
  <c r="R1294" i="53"/>
  <c r="Q1294" i="53"/>
  <c r="P1294" i="53"/>
  <c r="A1294" i="53"/>
  <c r="S1293" i="53"/>
  <c r="R1293" i="53"/>
  <c r="Q1293" i="53"/>
  <c r="P1293" i="53"/>
  <c r="A1293" i="53"/>
  <c r="S1292" i="53"/>
  <c r="R1292" i="53"/>
  <c r="Q1292" i="53"/>
  <c r="P1292" i="53"/>
  <c r="A1292" i="53"/>
  <c r="S1291" i="53"/>
  <c r="R1291" i="53"/>
  <c r="Q1291" i="53"/>
  <c r="P1291" i="53"/>
  <c r="A1291" i="53"/>
  <c r="S1290" i="53"/>
  <c r="R1290" i="53"/>
  <c r="Q1290" i="53"/>
  <c r="P1290" i="53"/>
  <c r="A1290" i="53"/>
  <c r="S1289" i="53"/>
  <c r="R1289" i="53"/>
  <c r="Q1289" i="53"/>
  <c r="P1289" i="53"/>
  <c r="A1289" i="53"/>
  <c r="S1288" i="53"/>
  <c r="R1288" i="53"/>
  <c r="Q1288" i="53"/>
  <c r="P1288" i="53"/>
  <c r="A1288" i="53"/>
  <c r="S1287" i="53"/>
  <c r="R1287" i="53"/>
  <c r="Q1287" i="53"/>
  <c r="P1287" i="53"/>
  <c r="A1287" i="53"/>
  <c r="S1286" i="53"/>
  <c r="R1286" i="53"/>
  <c r="Q1286" i="53"/>
  <c r="P1286" i="53"/>
  <c r="A1286" i="53"/>
  <c r="S1285" i="53"/>
  <c r="R1285" i="53"/>
  <c r="Q1285" i="53"/>
  <c r="P1285" i="53"/>
  <c r="A1285" i="53"/>
  <c r="S1284" i="53"/>
  <c r="R1284" i="53"/>
  <c r="Q1284" i="53"/>
  <c r="P1284" i="53"/>
  <c r="A1284" i="53"/>
  <c r="S1283" i="53"/>
  <c r="R1283" i="53"/>
  <c r="Q1283" i="53"/>
  <c r="P1283" i="53"/>
  <c r="A1283" i="53"/>
  <c r="S1282" i="53"/>
  <c r="R1282" i="53"/>
  <c r="Q1282" i="53"/>
  <c r="P1282" i="53"/>
  <c r="A1282" i="53"/>
  <c r="S1281" i="53"/>
  <c r="R1281" i="53"/>
  <c r="Q1281" i="53"/>
  <c r="P1281" i="53"/>
  <c r="A1281" i="53"/>
  <c r="S1280" i="53"/>
  <c r="R1280" i="53"/>
  <c r="Q1280" i="53"/>
  <c r="P1280" i="53"/>
  <c r="A1280" i="53"/>
  <c r="S1279" i="53"/>
  <c r="R1279" i="53"/>
  <c r="Q1279" i="53"/>
  <c r="P1279" i="53"/>
  <c r="A1279" i="53"/>
  <c r="S1278" i="53"/>
  <c r="R1278" i="53"/>
  <c r="Q1278" i="53"/>
  <c r="P1278" i="53"/>
  <c r="A1278" i="53"/>
  <c r="S1277" i="53"/>
  <c r="R1277" i="53"/>
  <c r="Q1277" i="53"/>
  <c r="P1277" i="53"/>
  <c r="A1277" i="53"/>
  <c r="S1276" i="53"/>
  <c r="R1276" i="53"/>
  <c r="Q1276" i="53"/>
  <c r="P1276" i="53"/>
  <c r="A1276" i="53"/>
  <c r="S1275" i="53"/>
  <c r="R1275" i="53"/>
  <c r="Q1275" i="53"/>
  <c r="P1275" i="53"/>
  <c r="A1275" i="53"/>
  <c r="S1274" i="53"/>
  <c r="R1274" i="53"/>
  <c r="Q1274" i="53"/>
  <c r="P1274" i="53"/>
  <c r="A1274" i="53"/>
  <c r="S1273" i="53"/>
  <c r="R1273" i="53"/>
  <c r="Q1273" i="53"/>
  <c r="P1273" i="53"/>
  <c r="A1273" i="53"/>
  <c r="S1272" i="53"/>
  <c r="R1272" i="53"/>
  <c r="Q1272" i="53"/>
  <c r="P1272" i="53"/>
  <c r="A1272" i="53"/>
  <c r="S1271" i="53"/>
  <c r="R1271" i="53"/>
  <c r="Q1271" i="53"/>
  <c r="P1271" i="53"/>
  <c r="A1271" i="53"/>
  <c r="S1270" i="53"/>
  <c r="R1270" i="53"/>
  <c r="Q1270" i="53"/>
  <c r="P1270" i="53"/>
  <c r="A1270" i="53"/>
  <c r="S1269" i="53"/>
  <c r="R1269" i="53"/>
  <c r="Q1269" i="53"/>
  <c r="P1269" i="53"/>
  <c r="A1269" i="53"/>
  <c r="S1268" i="53"/>
  <c r="R1268" i="53"/>
  <c r="Q1268" i="53"/>
  <c r="P1268" i="53"/>
  <c r="A1268" i="53"/>
  <c r="S1267" i="53"/>
  <c r="R1267" i="53"/>
  <c r="Q1267" i="53"/>
  <c r="P1267" i="53"/>
  <c r="A1267" i="53"/>
  <c r="S1266" i="53"/>
  <c r="R1266" i="53"/>
  <c r="Q1266" i="53"/>
  <c r="P1266" i="53"/>
  <c r="A1266" i="53"/>
  <c r="S1265" i="53"/>
  <c r="R1265" i="53"/>
  <c r="Q1265" i="53"/>
  <c r="P1265" i="53"/>
  <c r="A1265" i="53"/>
  <c r="S1264" i="53"/>
  <c r="R1264" i="53"/>
  <c r="Q1264" i="53"/>
  <c r="P1264" i="53"/>
  <c r="A1264" i="53"/>
  <c r="S1263" i="53"/>
  <c r="R1263" i="53"/>
  <c r="Q1263" i="53"/>
  <c r="P1263" i="53"/>
  <c r="A1263" i="53"/>
  <c r="S1262" i="53"/>
  <c r="R1262" i="53"/>
  <c r="Q1262" i="53"/>
  <c r="P1262" i="53"/>
  <c r="A1262" i="53"/>
  <c r="S1261" i="53"/>
  <c r="R1261" i="53"/>
  <c r="Q1261" i="53"/>
  <c r="P1261" i="53"/>
  <c r="A1261" i="53"/>
  <c r="S1260" i="53"/>
  <c r="R1260" i="53"/>
  <c r="Q1260" i="53"/>
  <c r="P1260" i="53"/>
  <c r="A1260" i="53"/>
  <c r="S1259" i="53"/>
  <c r="R1259" i="53"/>
  <c r="Q1259" i="53"/>
  <c r="P1259" i="53"/>
  <c r="A1259" i="53"/>
  <c r="S1258" i="53"/>
  <c r="R1258" i="53"/>
  <c r="Q1258" i="53"/>
  <c r="P1258" i="53"/>
  <c r="A1258" i="53"/>
  <c r="S1257" i="53"/>
  <c r="R1257" i="53"/>
  <c r="Q1257" i="53"/>
  <c r="P1257" i="53"/>
  <c r="A1257" i="53"/>
  <c r="S1256" i="53"/>
  <c r="R1256" i="53"/>
  <c r="Q1256" i="53"/>
  <c r="P1256" i="53"/>
  <c r="A1256" i="53"/>
  <c r="S1255" i="53"/>
  <c r="R1255" i="53"/>
  <c r="Q1255" i="53"/>
  <c r="P1255" i="53"/>
  <c r="A1255" i="53"/>
  <c r="S1254" i="53"/>
  <c r="R1254" i="53"/>
  <c r="Q1254" i="53"/>
  <c r="P1254" i="53"/>
  <c r="A1254" i="53"/>
  <c r="S1253" i="53"/>
  <c r="R1253" i="53"/>
  <c r="Q1253" i="53"/>
  <c r="P1253" i="53"/>
  <c r="A1253" i="53"/>
  <c r="S1252" i="53"/>
  <c r="R1252" i="53"/>
  <c r="Q1252" i="53"/>
  <c r="P1252" i="53"/>
  <c r="A1252" i="53"/>
  <c r="S1251" i="53"/>
  <c r="R1251" i="53"/>
  <c r="Q1251" i="53"/>
  <c r="P1251" i="53"/>
  <c r="A1251" i="53"/>
  <c r="S1250" i="53"/>
  <c r="R1250" i="53"/>
  <c r="Q1250" i="53"/>
  <c r="P1250" i="53"/>
  <c r="A1250" i="53"/>
  <c r="S1249" i="53"/>
  <c r="R1249" i="53"/>
  <c r="Q1249" i="53"/>
  <c r="P1249" i="53"/>
  <c r="A1249" i="53"/>
  <c r="S1248" i="53"/>
  <c r="R1248" i="53"/>
  <c r="Q1248" i="53"/>
  <c r="P1248" i="53"/>
  <c r="A1248" i="53"/>
  <c r="S1247" i="53"/>
  <c r="R1247" i="53"/>
  <c r="Q1247" i="53"/>
  <c r="P1247" i="53"/>
  <c r="A1247" i="53"/>
  <c r="S1246" i="53"/>
  <c r="R1246" i="53"/>
  <c r="Q1246" i="53"/>
  <c r="P1246" i="53"/>
  <c r="A1246" i="53"/>
  <c r="S1245" i="53"/>
  <c r="R1245" i="53"/>
  <c r="Q1245" i="53"/>
  <c r="P1245" i="53"/>
  <c r="A1245" i="53"/>
  <c r="S1244" i="53"/>
  <c r="R1244" i="53"/>
  <c r="Q1244" i="53"/>
  <c r="P1244" i="53"/>
  <c r="A1244" i="53"/>
  <c r="S1243" i="53"/>
  <c r="R1243" i="53"/>
  <c r="Q1243" i="53"/>
  <c r="P1243" i="53"/>
  <c r="A1243" i="53"/>
  <c r="S1242" i="53"/>
  <c r="R1242" i="53"/>
  <c r="Q1242" i="53"/>
  <c r="P1242" i="53"/>
  <c r="A1242" i="53"/>
  <c r="S1241" i="53"/>
  <c r="R1241" i="53"/>
  <c r="Q1241" i="53"/>
  <c r="P1241" i="53"/>
  <c r="A1241" i="53"/>
  <c r="S1240" i="53"/>
  <c r="R1240" i="53"/>
  <c r="Q1240" i="53"/>
  <c r="P1240" i="53"/>
  <c r="A1240" i="53"/>
  <c r="S1239" i="53"/>
  <c r="R1239" i="53"/>
  <c r="Q1239" i="53"/>
  <c r="P1239" i="53"/>
  <c r="A1239" i="53"/>
  <c r="S1238" i="53"/>
  <c r="R1238" i="53"/>
  <c r="Q1238" i="53"/>
  <c r="P1238" i="53"/>
  <c r="A1238" i="53"/>
  <c r="S1237" i="53"/>
  <c r="R1237" i="53"/>
  <c r="Q1237" i="53"/>
  <c r="P1237" i="53"/>
  <c r="A1237" i="53"/>
  <c r="S1236" i="53"/>
  <c r="R1236" i="53"/>
  <c r="Q1236" i="53"/>
  <c r="P1236" i="53"/>
  <c r="A1236" i="53"/>
  <c r="S1235" i="53"/>
  <c r="R1235" i="53"/>
  <c r="Q1235" i="53"/>
  <c r="P1235" i="53"/>
  <c r="A1235" i="53"/>
  <c r="S1234" i="53"/>
  <c r="R1234" i="53"/>
  <c r="Q1234" i="53"/>
  <c r="P1234" i="53"/>
  <c r="A1234" i="53"/>
  <c r="S1233" i="53"/>
  <c r="R1233" i="53"/>
  <c r="Q1233" i="53"/>
  <c r="P1233" i="53"/>
  <c r="A1233" i="53"/>
  <c r="S1232" i="53"/>
  <c r="R1232" i="53"/>
  <c r="Q1232" i="53"/>
  <c r="P1232" i="53"/>
  <c r="A1232" i="53"/>
  <c r="S1231" i="53"/>
  <c r="R1231" i="53"/>
  <c r="Q1231" i="53"/>
  <c r="P1231" i="53"/>
  <c r="A1231" i="53"/>
  <c r="S1230" i="53"/>
  <c r="R1230" i="53"/>
  <c r="Q1230" i="53"/>
  <c r="P1230" i="53"/>
  <c r="A1230" i="53"/>
  <c r="S1229" i="53"/>
  <c r="R1229" i="53"/>
  <c r="Q1229" i="53"/>
  <c r="P1229" i="53"/>
  <c r="A1229" i="53"/>
  <c r="S1228" i="53"/>
  <c r="R1228" i="53"/>
  <c r="Q1228" i="53"/>
  <c r="P1228" i="53"/>
  <c r="A1228" i="53"/>
  <c r="S1227" i="53"/>
  <c r="R1227" i="53"/>
  <c r="Q1227" i="53"/>
  <c r="P1227" i="53"/>
  <c r="A1227" i="53"/>
  <c r="S1226" i="53"/>
  <c r="R1226" i="53"/>
  <c r="Q1226" i="53"/>
  <c r="P1226" i="53"/>
  <c r="A1226" i="53"/>
  <c r="S1225" i="53"/>
  <c r="R1225" i="53"/>
  <c r="Q1225" i="53"/>
  <c r="P1225" i="53"/>
  <c r="A1225" i="53"/>
  <c r="S1224" i="53"/>
  <c r="R1224" i="53"/>
  <c r="Q1224" i="53"/>
  <c r="P1224" i="53"/>
  <c r="A1224" i="53"/>
  <c r="S1223" i="53"/>
  <c r="R1223" i="53"/>
  <c r="Q1223" i="53"/>
  <c r="P1223" i="53"/>
  <c r="A1223" i="53"/>
  <c r="S1222" i="53"/>
  <c r="R1222" i="53"/>
  <c r="Q1222" i="53"/>
  <c r="P1222" i="53"/>
  <c r="A1222" i="53"/>
  <c r="S1221" i="53"/>
  <c r="R1221" i="53"/>
  <c r="Q1221" i="53"/>
  <c r="P1221" i="53"/>
  <c r="A1221" i="53"/>
  <c r="S1220" i="53"/>
  <c r="R1220" i="53"/>
  <c r="Q1220" i="53"/>
  <c r="P1220" i="53"/>
  <c r="A1220" i="53"/>
  <c r="S1219" i="53"/>
  <c r="R1219" i="53"/>
  <c r="Q1219" i="53"/>
  <c r="P1219" i="53"/>
  <c r="A1219" i="53"/>
  <c r="S1218" i="53"/>
  <c r="R1218" i="53"/>
  <c r="Q1218" i="53"/>
  <c r="P1218" i="53"/>
  <c r="A1218" i="53"/>
  <c r="S1217" i="53"/>
  <c r="R1217" i="53"/>
  <c r="Q1217" i="53"/>
  <c r="P1217" i="53"/>
  <c r="A1217" i="53"/>
  <c r="S1216" i="53"/>
  <c r="R1216" i="53"/>
  <c r="Q1216" i="53"/>
  <c r="P1216" i="53"/>
  <c r="A1216" i="53"/>
  <c r="S1215" i="53"/>
  <c r="R1215" i="53"/>
  <c r="Q1215" i="53"/>
  <c r="P1215" i="53"/>
  <c r="A1215" i="53"/>
  <c r="S1214" i="53"/>
  <c r="R1214" i="53"/>
  <c r="Q1214" i="53"/>
  <c r="P1214" i="53"/>
  <c r="A1214" i="53"/>
  <c r="S1213" i="53"/>
  <c r="R1213" i="53"/>
  <c r="Q1213" i="53"/>
  <c r="P1213" i="53"/>
  <c r="A1213" i="53"/>
  <c r="S1212" i="53"/>
  <c r="R1212" i="53"/>
  <c r="Q1212" i="53"/>
  <c r="P1212" i="53"/>
  <c r="A1212" i="53"/>
  <c r="S1211" i="53"/>
  <c r="R1211" i="53"/>
  <c r="Q1211" i="53"/>
  <c r="P1211" i="53"/>
  <c r="A1211" i="53"/>
  <c r="S1210" i="53"/>
  <c r="R1210" i="53"/>
  <c r="Q1210" i="53"/>
  <c r="P1210" i="53"/>
  <c r="A1210" i="53"/>
  <c r="S1209" i="53"/>
  <c r="R1209" i="53"/>
  <c r="Q1209" i="53"/>
  <c r="P1209" i="53"/>
  <c r="A1209" i="53"/>
  <c r="S1208" i="53"/>
  <c r="R1208" i="53"/>
  <c r="Q1208" i="53"/>
  <c r="P1208" i="53"/>
  <c r="A1208" i="53"/>
  <c r="S1207" i="53"/>
  <c r="R1207" i="53"/>
  <c r="Q1207" i="53"/>
  <c r="P1207" i="53"/>
  <c r="A1207" i="53"/>
  <c r="S1206" i="53"/>
  <c r="R1206" i="53"/>
  <c r="Q1206" i="53"/>
  <c r="P1206" i="53"/>
  <c r="A1206" i="53"/>
  <c r="S1205" i="53"/>
  <c r="R1205" i="53"/>
  <c r="Q1205" i="53"/>
  <c r="P1205" i="53"/>
  <c r="A1205" i="53"/>
  <c r="S1204" i="53"/>
  <c r="R1204" i="53"/>
  <c r="Q1204" i="53"/>
  <c r="P1204" i="53"/>
  <c r="A1204" i="53"/>
  <c r="S1203" i="53"/>
  <c r="R1203" i="53"/>
  <c r="Q1203" i="53"/>
  <c r="P1203" i="53"/>
  <c r="A1203" i="53"/>
  <c r="S1202" i="53"/>
  <c r="R1202" i="53"/>
  <c r="Q1202" i="53"/>
  <c r="P1202" i="53"/>
  <c r="A1202" i="53"/>
  <c r="S1201" i="53"/>
  <c r="R1201" i="53"/>
  <c r="Q1201" i="53"/>
  <c r="P1201" i="53"/>
  <c r="A1201" i="53"/>
  <c r="S1200" i="53"/>
  <c r="R1200" i="53"/>
  <c r="Q1200" i="53"/>
  <c r="P1200" i="53"/>
  <c r="A1200" i="53"/>
  <c r="S1199" i="53"/>
  <c r="R1199" i="53"/>
  <c r="Q1199" i="53"/>
  <c r="P1199" i="53"/>
  <c r="A1199" i="53"/>
  <c r="S1198" i="53"/>
  <c r="R1198" i="53"/>
  <c r="Q1198" i="53"/>
  <c r="P1198" i="53"/>
  <c r="A1198" i="53"/>
  <c r="S1197" i="53"/>
  <c r="R1197" i="53"/>
  <c r="Q1197" i="53"/>
  <c r="P1197" i="53"/>
  <c r="A1197" i="53"/>
  <c r="S1196" i="53"/>
  <c r="R1196" i="53"/>
  <c r="Q1196" i="53"/>
  <c r="P1196" i="53"/>
  <c r="A1196" i="53"/>
  <c r="S1195" i="53"/>
  <c r="R1195" i="53"/>
  <c r="Q1195" i="53"/>
  <c r="P1195" i="53"/>
  <c r="A1195" i="53"/>
  <c r="S1194" i="53"/>
  <c r="R1194" i="53"/>
  <c r="Q1194" i="53"/>
  <c r="P1194" i="53"/>
  <c r="A1194" i="53"/>
  <c r="S1193" i="53"/>
  <c r="R1193" i="53"/>
  <c r="Q1193" i="53"/>
  <c r="P1193" i="53"/>
  <c r="A1193" i="53"/>
  <c r="S1192" i="53"/>
  <c r="R1192" i="53"/>
  <c r="Q1192" i="53"/>
  <c r="P1192" i="53"/>
  <c r="A1192" i="53"/>
  <c r="S1191" i="53"/>
  <c r="R1191" i="53"/>
  <c r="Q1191" i="53"/>
  <c r="P1191" i="53"/>
  <c r="A1191" i="53"/>
  <c r="S1190" i="53"/>
  <c r="R1190" i="53"/>
  <c r="Q1190" i="53"/>
  <c r="P1190" i="53"/>
  <c r="A1190" i="53"/>
  <c r="S1189" i="53"/>
  <c r="R1189" i="53"/>
  <c r="Q1189" i="53"/>
  <c r="P1189" i="53"/>
  <c r="A1189" i="53"/>
  <c r="S1188" i="53"/>
  <c r="R1188" i="53"/>
  <c r="Q1188" i="53"/>
  <c r="P1188" i="53"/>
  <c r="A1188" i="53"/>
  <c r="S1187" i="53"/>
  <c r="R1187" i="53"/>
  <c r="Q1187" i="53"/>
  <c r="P1187" i="53"/>
  <c r="A1187" i="53"/>
  <c r="S1186" i="53"/>
  <c r="R1186" i="53"/>
  <c r="Q1186" i="53"/>
  <c r="P1186" i="53"/>
  <c r="A1186" i="53"/>
  <c r="S1185" i="53"/>
  <c r="R1185" i="53"/>
  <c r="Q1185" i="53"/>
  <c r="P1185" i="53"/>
  <c r="A1185" i="53"/>
  <c r="S1184" i="53"/>
  <c r="R1184" i="53"/>
  <c r="Q1184" i="53"/>
  <c r="P1184" i="53"/>
  <c r="A1184" i="53"/>
  <c r="S1183" i="53"/>
  <c r="R1183" i="53"/>
  <c r="Q1183" i="53"/>
  <c r="P1183" i="53"/>
  <c r="A1183" i="53"/>
  <c r="S1182" i="53"/>
  <c r="R1182" i="53"/>
  <c r="Q1182" i="53"/>
  <c r="P1182" i="53"/>
  <c r="A1182" i="53"/>
  <c r="S1181" i="53"/>
  <c r="R1181" i="53"/>
  <c r="Q1181" i="53"/>
  <c r="P1181" i="53"/>
  <c r="A1181" i="53"/>
  <c r="S1180" i="53"/>
  <c r="R1180" i="53"/>
  <c r="Q1180" i="53"/>
  <c r="P1180" i="53"/>
  <c r="A1180" i="53"/>
  <c r="S1179" i="53"/>
  <c r="R1179" i="53"/>
  <c r="Q1179" i="53"/>
  <c r="P1179" i="53"/>
  <c r="A1179" i="53"/>
  <c r="S1178" i="53"/>
  <c r="R1178" i="53"/>
  <c r="Q1178" i="53"/>
  <c r="P1178" i="53"/>
  <c r="A1178" i="53"/>
  <c r="S1177" i="53"/>
  <c r="R1177" i="53"/>
  <c r="Q1177" i="53"/>
  <c r="P1177" i="53"/>
  <c r="A1177" i="53"/>
  <c r="S1176" i="53"/>
  <c r="R1176" i="53"/>
  <c r="Q1176" i="53"/>
  <c r="P1176" i="53"/>
  <c r="A1176" i="53"/>
  <c r="S1175" i="53"/>
  <c r="R1175" i="53"/>
  <c r="Q1175" i="53"/>
  <c r="P1175" i="53"/>
  <c r="A1175" i="53"/>
  <c r="S1174" i="53"/>
  <c r="R1174" i="53"/>
  <c r="Q1174" i="53"/>
  <c r="P1174" i="53"/>
  <c r="A1174" i="53"/>
  <c r="S1173" i="53"/>
  <c r="R1173" i="53"/>
  <c r="Q1173" i="53"/>
  <c r="P1173" i="53"/>
  <c r="A1173" i="53"/>
  <c r="S1172" i="53"/>
  <c r="R1172" i="53"/>
  <c r="Q1172" i="53"/>
  <c r="P1172" i="53"/>
  <c r="A1172" i="53"/>
  <c r="S1171" i="53"/>
  <c r="R1171" i="53"/>
  <c r="Q1171" i="53"/>
  <c r="P1171" i="53"/>
  <c r="A1171" i="53"/>
  <c r="S1170" i="53"/>
  <c r="R1170" i="53"/>
  <c r="Q1170" i="53"/>
  <c r="P1170" i="53"/>
  <c r="A1170" i="53"/>
  <c r="S1169" i="53"/>
  <c r="R1169" i="53"/>
  <c r="Q1169" i="53"/>
  <c r="P1169" i="53"/>
  <c r="A1169" i="53"/>
  <c r="S1168" i="53"/>
  <c r="R1168" i="53"/>
  <c r="Q1168" i="53"/>
  <c r="P1168" i="53"/>
  <c r="A1168" i="53"/>
  <c r="S1167" i="53"/>
  <c r="R1167" i="53"/>
  <c r="Q1167" i="53"/>
  <c r="P1167" i="53"/>
  <c r="A1167" i="53"/>
  <c r="S1166" i="53"/>
  <c r="R1166" i="53"/>
  <c r="Q1166" i="53"/>
  <c r="P1166" i="53"/>
  <c r="A1166" i="53"/>
  <c r="S1165" i="53"/>
  <c r="R1165" i="53"/>
  <c r="Q1165" i="53"/>
  <c r="P1165" i="53"/>
  <c r="A1165" i="53"/>
  <c r="S1164" i="53"/>
  <c r="R1164" i="53"/>
  <c r="Q1164" i="53"/>
  <c r="P1164" i="53"/>
  <c r="A1164" i="53"/>
  <c r="S1163" i="53"/>
  <c r="R1163" i="53"/>
  <c r="Q1163" i="53"/>
  <c r="P1163" i="53"/>
  <c r="A1163" i="53"/>
  <c r="S1162" i="53"/>
  <c r="R1162" i="53"/>
  <c r="Q1162" i="53"/>
  <c r="P1162" i="53"/>
  <c r="A1162" i="53"/>
  <c r="S1161" i="53"/>
  <c r="R1161" i="53"/>
  <c r="Q1161" i="53"/>
  <c r="P1161" i="53"/>
  <c r="A1161" i="53"/>
  <c r="S1160" i="53"/>
  <c r="R1160" i="53"/>
  <c r="Q1160" i="53"/>
  <c r="P1160" i="53"/>
  <c r="A1160" i="53"/>
  <c r="S1159" i="53"/>
  <c r="R1159" i="53"/>
  <c r="Q1159" i="53"/>
  <c r="P1159" i="53"/>
  <c r="A1159" i="53"/>
  <c r="S1158" i="53"/>
  <c r="R1158" i="53"/>
  <c r="Q1158" i="53"/>
  <c r="P1158" i="53"/>
  <c r="A1158" i="53"/>
  <c r="S1157" i="53"/>
  <c r="R1157" i="53"/>
  <c r="Q1157" i="53"/>
  <c r="P1157" i="53"/>
  <c r="A1157" i="53"/>
  <c r="S1156" i="53"/>
  <c r="R1156" i="53"/>
  <c r="Q1156" i="53"/>
  <c r="P1156" i="53"/>
  <c r="A1156" i="53"/>
  <c r="S1155" i="53"/>
  <c r="R1155" i="53"/>
  <c r="Q1155" i="53"/>
  <c r="P1155" i="53"/>
  <c r="A1155" i="53"/>
  <c r="S1154" i="53"/>
  <c r="R1154" i="53"/>
  <c r="Q1154" i="53"/>
  <c r="P1154" i="53"/>
  <c r="A1154" i="53"/>
  <c r="S1153" i="53"/>
  <c r="R1153" i="53"/>
  <c r="Q1153" i="53"/>
  <c r="P1153" i="53"/>
  <c r="A1153" i="53"/>
  <c r="S1152" i="53"/>
  <c r="R1152" i="53"/>
  <c r="Q1152" i="53"/>
  <c r="P1152" i="53"/>
  <c r="A1152" i="53"/>
  <c r="S1151" i="53"/>
  <c r="R1151" i="53"/>
  <c r="Q1151" i="53"/>
  <c r="P1151" i="53"/>
  <c r="A1151" i="53"/>
  <c r="S1150" i="53"/>
  <c r="R1150" i="53"/>
  <c r="Q1150" i="53"/>
  <c r="P1150" i="53"/>
  <c r="A1150" i="53"/>
  <c r="S1149" i="53"/>
  <c r="R1149" i="53"/>
  <c r="Q1149" i="53"/>
  <c r="P1149" i="53"/>
  <c r="A1149" i="53"/>
  <c r="S1148" i="53"/>
  <c r="R1148" i="53"/>
  <c r="Q1148" i="53"/>
  <c r="P1148" i="53"/>
  <c r="A1148" i="53"/>
  <c r="S1147" i="53"/>
  <c r="R1147" i="53"/>
  <c r="Q1147" i="53"/>
  <c r="P1147" i="53"/>
  <c r="A1147" i="53"/>
  <c r="S1146" i="53"/>
  <c r="R1146" i="53"/>
  <c r="Q1146" i="53"/>
  <c r="P1146" i="53"/>
  <c r="A1146" i="53"/>
  <c r="S1145" i="53"/>
  <c r="R1145" i="53"/>
  <c r="Q1145" i="53"/>
  <c r="P1145" i="53"/>
  <c r="A1145" i="53"/>
  <c r="S1144" i="53"/>
  <c r="R1144" i="53"/>
  <c r="Q1144" i="53"/>
  <c r="P1144" i="53"/>
  <c r="A1144" i="53"/>
  <c r="S1143" i="53"/>
  <c r="R1143" i="53"/>
  <c r="Q1143" i="53"/>
  <c r="P1143" i="53"/>
  <c r="A1143" i="53"/>
  <c r="S1142" i="53"/>
  <c r="R1142" i="53"/>
  <c r="Q1142" i="53"/>
  <c r="P1142" i="53"/>
  <c r="A1142" i="53"/>
  <c r="S1141" i="53"/>
  <c r="R1141" i="53"/>
  <c r="Q1141" i="53"/>
  <c r="P1141" i="53"/>
  <c r="A1141" i="53"/>
  <c r="S1140" i="53"/>
  <c r="R1140" i="53"/>
  <c r="Q1140" i="53"/>
  <c r="P1140" i="53"/>
  <c r="A1140" i="53"/>
  <c r="S1139" i="53"/>
  <c r="R1139" i="53"/>
  <c r="Q1139" i="53"/>
  <c r="P1139" i="53"/>
  <c r="A1139" i="53"/>
  <c r="S1138" i="53"/>
  <c r="R1138" i="53"/>
  <c r="Q1138" i="53"/>
  <c r="P1138" i="53"/>
  <c r="A1138" i="53"/>
  <c r="S1137" i="53"/>
  <c r="R1137" i="53"/>
  <c r="Q1137" i="53"/>
  <c r="P1137" i="53"/>
  <c r="A1137" i="53"/>
  <c r="S1136" i="53"/>
  <c r="R1136" i="53"/>
  <c r="Q1136" i="53"/>
  <c r="P1136" i="53"/>
  <c r="A1136" i="53"/>
  <c r="S1135" i="53"/>
  <c r="R1135" i="53"/>
  <c r="Q1135" i="53"/>
  <c r="P1135" i="53"/>
  <c r="A1135" i="53"/>
  <c r="S1134" i="53"/>
  <c r="R1134" i="53"/>
  <c r="Q1134" i="53"/>
  <c r="P1134" i="53"/>
  <c r="A1134" i="53"/>
  <c r="S1133" i="53"/>
  <c r="R1133" i="53"/>
  <c r="Q1133" i="53"/>
  <c r="P1133" i="53"/>
  <c r="A1133" i="53"/>
  <c r="S1132" i="53"/>
  <c r="R1132" i="53"/>
  <c r="Q1132" i="53"/>
  <c r="P1132" i="53"/>
  <c r="A1132" i="53"/>
  <c r="S1131" i="53"/>
  <c r="R1131" i="53"/>
  <c r="Q1131" i="53"/>
  <c r="P1131" i="53"/>
  <c r="A1131" i="53"/>
  <c r="S1130" i="53"/>
  <c r="R1130" i="53"/>
  <c r="Q1130" i="53"/>
  <c r="P1130" i="53"/>
  <c r="A1130" i="53"/>
  <c r="S1129" i="53"/>
  <c r="R1129" i="53"/>
  <c r="Q1129" i="53"/>
  <c r="P1129" i="53"/>
  <c r="A1129" i="53"/>
  <c r="S1128" i="53"/>
  <c r="R1128" i="53"/>
  <c r="Q1128" i="53"/>
  <c r="P1128" i="53"/>
  <c r="A1128" i="53"/>
  <c r="S1127" i="53"/>
  <c r="R1127" i="53"/>
  <c r="Q1127" i="53"/>
  <c r="P1127" i="53"/>
  <c r="A1127" i="53"/>
  <c r="S1126" i="53"/>
  <c r="R1126" i="53"/>
  <c r="Q1126" i="53"/>
  <c r="P1126" i="53"/>
  <c r="A1126" i="53"/>
  <c r="S1125" i="53"/>
  <c r="R1125" i="53"/>
  <c r="Q1125" i="53"/>
  <c r="P1125" i="53"/>
  <c r="A1125" i="53"/>
  <c r="S1124" i="53"/>
  <c r="R1124" i="53"/>
  <c r="Q1124" i="53"/>
  <c r="P1124" i="53"/>
  <c r="A1124" i="53"/>
  <c r="S1123" i="53"/>
  <c r="R1123" i="53"/>
  <c r="Q1123" i="53"/>
  <c r="P1123" i="53"/>
  <c r="A1123" i="53"/>
  <c r="S1122" i="53"/>
  <c r="R1122" i="53"/>
  <c r="Q1122" i="53"/>
  <c r="P1122" i="53"/>
  <c r="A1122" i="53"/>
  <c r="S1121" i="53"/>
  <c r="R1121" i="53"/>
  <c r="Q1121" i="53"/>
  <c r="P1121" i="53"/>
  <c r="A1121" i="53"/>
  <c r="S1120" i="53"/>
  <c r="R1120" i="53"/>
  <c r="Q1120" i="53"/>
  <c r="P1120" i="53"/>
  <c r="A1120" i="53"/>
  <c r="S1119" i="53"/>
  <c r="R1119" i="53"/>
  <c r="Q1119" i="53"/>
  <c r="P1119" i="53"/>
  <c r="A1119" i="53"/>
  <c r="S1118" i="53"/>
  <c r="R1118" i="53"/>
  <c r="Q1118" i="53"/>
  <c r="P1118" i="53"/>
  <c r="A1118" i="53"/>
  <c r="S1117" i="53"/>
  <c r="R1117" i="53"/>
  <c r="Q1117" i="53"/>
  <c r="P1117" i="53"/>
  <c r="A1117" i="53"/>
  <c r="S1116" i="53"/>
  <c r="R1116" i="53"/>
  <c r="Q1116" i="53"/>
  <c r="P1116" i="53"/>
  <c r="A1116" i="53"/>
  <c r="S1115" i="53"/>
  <c r="R1115" i="53"/>
  <c r="Q1115" i="53"/>
  <c r="P1115" i="53"/>
  <c r="A1115" i="53"/>
  <c r="S1114" i="53"/>
  <c r="R1114" i="53"/>
  <c r="Q1114" i="53"/>
  <c r="P1114" i="53"/>
  <c r="A1114" i="53"/>
  <c r="S1113" i="53"/>
  <c r="R1113" i="53"/>
  <c r="Q1113" i="53"/>
  <c r="P1113" i="53"/>
  <c r="A1113" i="53"/>
  <c r="S1112" i="53"/>
  <c r="R1112" i="53"/>
  <c r="Q1112" i="53"/>
  <c r="P1112" i="53"/>
  <c r="A1112" i="53"/>
  <c r="S1111" i="53"/>
  <c r="R1111" i="53"/>
  <c r="Q1111" i="53"/>
  <c r="P1111" i="53"/>
  <c r="A1111" i="53"/>
  <c r="S1110" i="53"/>
  <c r="R1110" i="53"/>
  <c r="Q1110" i="53"/>
  <c r="P1110" i="53"/>
  <c r="A1110" i="53"/>
  <c r="S1109" i="53"/>
  <c r="R1109" i="53"/>
  <c r="Q1109" i="53"/>
  <c r="P1109" i="53"/>
  <c r="A1109" i="53"/>
  <c r="S1108" i="53"/>
  <c r="R1108" i="53"/>
  <c r="Q1108" i="53"/>
  <c r="P1108" i="53"/>
  <c r="A1108" i="53"/>
  <c r="S1107" i="53"/>
  <c r="R1107" i="53"/>
  <c r="Q1107" i="53"/>
  <c r="P1107" i="53"/>
  <c r="A1107" i="53"/>
  <c r="S1106" i="53"/>
  <c r="R1106" i="53"/>
  <c r="Q1106" i="53"/>
  <c r="P1106" i="53"/>
  <c r="A1106" i="53"/>
  <c r="S1105" i="53"/>
  <c r="R1105" i="53"/>
  <c r="Q1105" i="53"/>
  <c r="P1105" i="53"/>
  <c r="A1105" i="53"/>
  <c r="S1104" i="53"/>
  <c r="R1104" i="53"/>
  <c r="Q1104" i="53"/>
  <c r="P1104" i="53"/>
  <c r="A1104" i="53"/>
  <c r="S1103" i="53"/>
  <c r="R1103" i="53"/>
  <c r="Q1103" i="53"/>
  <c r="P1103" i="53"/>
  <c r="A1103" i="53"/>
  <c r="S1102" i="53"/>
  <c r="R1102" i="53"/>
  <c r="Q1102" i="53"/>
  <c r="P1102" i="53"/>
  <c r="A1102" i="53"/>
  <c r="S1101" i="53"/>
  <c r="R1101" i="53"/>
  <c r="Q1101" i="53"/>
  <c r="P1101" i="53"/>
  <c r="A1101" i="53"/>
  <c r="S1100" i="53"/>
  <c r="R1100" i="53"/>
  <c r="Q1100" i="53"/>
  <c r="P1100" i="53"/>
  <c r="A1100" i="53"/>
  <c r="S1099" i="53"/>
  <c r="R1099" i="53"/>
  <c r="Q1099" i="53"/>
  <c r="P1099" i="53"/>
  <c r="A1099" i="53"/>
  <c r="S1098" i="53"/>
  <c r="R1098" i="53"/>
  <c r="Q1098" i="53"/>
  <c r="P1098" i="53"/>
  <c r="A1098" i="53"/>
  <c r="S1097" i="53"/>
  <c r="R1097" i="53"/>
  <c r="Q1097" i="53"/>
  <c r="P1097" i="53"/>
  <c r="A1097" i="53"/>
  <c r="S1096" i="53"/>
  <c r="R1096" i="53"/>
  <c r="Q1096" i="53"/>
  <c r="P1096" i="53"/>
  <c r="A1096" i="53"/>
  <c r="S1095" i="53"/>
  <c r="R1095" i="53"/>
  <c r="Q1095" i="53"/>
  <c r="P1095" i="53"/>
  <c r="A1095" i="53"/>
  <c r="S1094" i="53"/>
  <c r="R1094" i="53"/>
  <c r="Q1094" i="53"/>
  <c r="P1094" i="53"/>
  <c r="A1094" i="53"/>
  <c r="S1093" i="53"/>
  <c r="R1093" i="53"/>
  <c r="Q1093" i="53"/>
  <c r="P1093" i="53"/>
  <c r="A1093" i="53"/>
  <c r="S1092" i="53"/>
  <c r="R1092" i="53"/>
  <c r="Q1092" i="53"/>
  <c r="P1092" i="53"/>
  <c r="A1092" i="53"/>
  <c r="S1091" i="53"/>
  <c r="R1091" i="53"/>
  <c r="Q1091" i="53"/>
  <c r="P1091" i="53"/>
  <c r="A1091" i="53"/>
  <c r="S1090" i="53"/>
  <c r="R1090" i="53"/>
  <c r="Q1090" i="53"/>
  <c r="P1090" i="53"/>
  <c r="A1090" i="53"/>
  <c r="S1089" i="53"/>
  <c r="R1089" i="53"/>
  <c r="Q1089" i="53"/>
  <c r="P1089" i="53"/>
  <c r="A1089" i="53"/>
  <c r="S1088" i="53"/>
  <c r="R1088" i="53"/>
  <c r="Q1088" i="53"/>
  <c r="P1088" i="53"/>
  <c r="A1088" i="53"/>
  <c r="S1087" i="53"/>
  <c r="R1087" i="53"/>
  <c r="Q1087" i="53"/>
  <c r="P1087" i="53"/>
  <c r="A1087" i="53"/>
  <c r="S1086" i="53"/>
  <c r="R1086" i="53"/>
  <c r="Q1086" i="53"/>
  <c r="P1086" i="53"/>
  <c r="A1086" i="53"/>
  <c r="S1085" i="53"/>
  <c r="R1085" i="53"/>
  <c r="Q1085" i="53"/>
  <c r="P1085" i="53"/>
  <c r="A1085" i="53"/>
  <c r="S1084" i="53"/>
  <c r="R1084" i="53"/>
  <c r="Q1084" i="53"/>
  <c r="P1084" i="53"/>
  <c r="A1084" i="53"/>
  <c r="S1083" i="53"/>
  <c r="R1083" i="53"/>
  <c r="Q1083" i="53"/>
  <c r="P1083" i="53"/>
  <c r="A1083" i="53"/>
  <c r="S1082" i="53"/>
  <c r="R1082" i="53"/>
  <c r="Q1082" i="53"/>
  <c r="P1082" i="53"/>
  <c r="A1082" i="53"/>
  <c r="S1081" i="53"/>
  <c r="R1081" i="53"/>
  <c r="Q1081" i="53"/>
  <c r="P1081" i="53"/>
  <c r="A1081" i="53"/>
  <c r="S1080" i="53"/>
  <c r="R1080" i="53"/>
  <c r="Q1080" i="53"/>
  <c r="P1080" i="53"/>
  <c r="A1080" i="53"/>
  <c r="S1079" i="53"/>
  <c r="R1079" i="53"/>
  <c r="Q1079" i="53"/>
  <c r="P1079" i="53"/>
  <c r="A1079" i="53"/>
  <c r="S1078" i="53"/>
  <c r="R1078" i="53"/>
  <c r="Q1078" i="53"/>
  <c r="P1078" i="53"/>
  <c r="A1078" i="53"/>
  <c r="S1077" i="53"/>
  <c r="R1077" i="53"/>
  <c r="Q1077" i="53"/>
  <c r="P1077" i="53"/>
  <c r="A1077" i="53"/>
  <c r="S1076" i="53"/>
  <c r="R1076" i="53"/>
  <c r="Q1076" i="53"/>
  <c r="P1076" i="53"/>
  <c r="A1076" i="53"/>
  <c r="S1075" i="53"/>
  <c r="R1075" i="53"/>
  <c r="Q1075" i="53"/>
  <c r="P1075" i="53"/>
  <c r="A1075" i="53"/>
  <c r="S1074" i="53"/>
  <c r="R1074" i="53"/>
  <c r="Q1074" i="53"/>
  <c r="P1074" i="53"/>
  <c r="A1074" i="53"/>
  <c r="S1073" i="53"/>
  <c r="R1073" i="53"/>
  <c r="Q1073" i="53"/>
  <c r="P1073" i="53"/>
  <c r="A1073" i="53"/>
  <c r="S1072" i="53"/>
  <c r="R1072" i="53"/>
  <c r="Q1072" i="53"/>
  <c r="P1072" i="53"/>
  <c r="A1072" i="53"/>
  <c r="S1071" i="53"/>
  <c r="R1071" i="53"/>
  <c r="Q1071" i="53"/>
  <c r="P1071" i="53"/>
  <c r="A1071" i="53"/>
  <c r="S1070" i="53"/>
  <c r="R1070" i="53"/>
  <c r="Q1070" i="53"/>
  <c r="P1070" i="53"/>
  <c r="A1070" i="53"/>
  <c r="S1069" i="53"/>
  <c r="R1069" i="53"/>
  <c r="Q1069" i="53"/>
  <c r="P1069" i="53"/>
  <c r="A1069" i="53"/>
  <c r="S1068" i="53"/>
  <c r="R1068" i="53"/>
  <c r="Q1068" i="53"/>
  <c r="P1068" i="53"/>
  <c r="A1068" i="53"/>
  <c r="S1067" i="53"/>
  <c r="R1067" i="53"/>
  <c r="Q1067" i="53"/>
  <c r="P1067" i="53"/>
  <c r="A1067" i="53"/>
  <c r="S1066" i="53"/>
  <c r="R1066" i="53"/>
  <c r="Q1066" i="53"/>
  <c r="P1066" i="53"/>
  <c r="A1066" i="53"/>
  <c r="S1065" i="53"/>
  <c r="R1065" i="53"/>
  <c r="Q1065" i="53"/>
  <c r="P1065" i="53"/>
  <c r="A1065" i="53"/>
  <c r="S1064" i="53"/>
  <c r="R1064" i="53"/>
  <c r="Q1064" i="53"/>
  <c r="P1064" i="53"/>
  <c r="A1064" i="53"/>
  <c r="S1063" i="53"/>
  <c r="R1063" i="53"/>
  <c r="Q1063" i="53"/>
  <c r="P1063" i="53"/>
  <c r="A1063" i="53"/>
  <c r="S1062" i="53"/>
  <c r="R1062" i="53"/>
  <c r="Q1062" i="53"/>
  <c r="P1062" i="53"/>
  <c r="A1062" i="53"/>
  <c r="S1061" i="53"/>
  <c r="R1061" i="53"/>
  <c r="Q1061" i="53"/>
  <c r="P1061" i="53"/>
  <c r="A1061" i="53"/>
  <c r="S1060" i="53"/>
  <c r="R1060" i="53"/>
  <c r="Q1060" i="53"/>
  <c r="P1060" i="53"/>
  <c r="A1060" i="53"/>
  <c r="S1059" i="53"/>
  <c r="R1059" i="53"/>
  <c r="Q1059" i="53"/>
  <c r="P1059" i="53"/>
  <c r="A1059" i="53"/>
  <c r="S1058" i="53"/>
  <c r="R1058" i="53"/>
  <c r="Q1058" i="53"/>
  <c r="P1058" i="53"/>
  <c r="A1058" i="53"/>
  <c r="S1057" i="53"/>
  <c r="R1057" i="53"/>
  <c r="Q1057" i="53"/>
  <c r="P1057" i="53"/>
  <c r="A1057" i="53"/>
  <c r="S1056" i="53"/>
  <c r="R1056" i="53"/>
  <c r="Q1056" i="53"/>
  <c r="P1056" i="53"/>
  <c r="A1056" i="53"/>
  <c r="S1055" i="53"/>
  <c r="R1055" i="53"/>
  <c r="Q1055" i="53"/>
  <c r="P1055" i="53"/>
  <c r="A1055" i="53"/>
  <c r="S1054" i="53"/>
  <c r="R1054" i="53"/>
  <c r="Q1054" i="53"/>
  <c r="P1054" i="53"/>
  <c r="A1054" i="53"/>
  <c r="S1053" i="53"/>
  <c r="R1053" i="53"/>
  <c r="Q1053" i="53"/>
  <c r="P1053" i="53"/>
  <c r="A1053" i="53"/>
  <c r="S1052" i="53"/>
  <c r="R1052" i="53"/>
  <c r="Q1052" i="53"/>
  <c r="P1052" i="53"/>
  <c r="A1052" i="53"/>
  <c r="S1051" i="53"/>
  <c r="R1051" i="53"/>
  <c r="Q1051" i="53"/>
  <c r="P1051" i="53"/>
  <c r="A1051" i="53"/>
  <c r="S1050" i="53"/>
  <c r="R1050" i="53"/>
  <c r="Q1050" i="53"/>
  <c r="P1050" i="53"/>
  <c r="A1050" i="53"/>
  <c r="S1049" i="53"/>
  <c r="R1049" i="53"/>
  <c r="Q1049" i="53"/>
  <c r="P1049" i="53"/>
  <c r="A1049" i="53"/>
  <c r="S1048" i="53"/>
  <c r="R1048" i="53"/>
  <c r="Q1048" i="53"/>
  <c r="P1048" i="53"/>
  <c r="A1048" i="53"/>
  <c r="S1047" i="53"/>
  <c r="R1047" i="53"/>
  <c r="Q1047" i="53"/>
  <c r="P1047" i="53"/>
  <c r="A1047" i="53"/>
  <c r="S1046" i="53"/>
  <c r="R1046" i="53"/>
  <c r="Q1046" i="53"/>
  <c r="P1046" i="53"/>
  <c r="A1046" i="53"/>
  <c r="S1045" i="53"/>
  <c r="R1045" i="53"/>
  <c r="Q1045" i="53"/>
  <c r="P1045" i="53"/>
  <c r="A1045" i="53"/>
  <c r="S1044" i="53"/>
  <c r="R1044" i="53"/>
  <c r="Q1044" i="53"/>
  <c r="P1044" i="53"/>
  <c r="A1044" i="53"/>
  <c r="S1043" i="53"/>
  <c r="R1043" i="53"/>
  <c r="Q1043" i="53"/>
  <c r="P1043" i="53"/>
  <c r="A1043" i="53"/>
  <c r="S1042" i="53"/>
  <c r="R1042" i="53"/>
  <c r="Q1042" i="53"/>
  <c r="P1042" i="53"/>
  <c r="A1042" i="53"/>
  <c r="S1041" i="53"/>
  <c r="R1041" i="53"/>
  <c r="Q1041" i="53"/>
  <c r="P1041" i="53"/>
  <c r="A1041" i="53"/>
  <c r="S1040" i="53"/>
  <c r="R1040" i="53"/>
  <c r="Q1040" i="53"/>
  <c r="P1040" i="53"/>
  <c r="A1040" i="53"/>
  <c r="S1039" i="53"/>
  <c r="R1039" i="53"/>
  <c r="Q1039" i="53"/>
  <c r="P1039" i="53"/>
  <c r="A1039" i="53"/>
  <c r="S1038" i="53"/>
  <c r="R1038" i="53"/>
  <c r="Q1038" i="53"/>
  <c r="P1038" i="53"/>
  <c r="A1038" i="53"/>
  <c r="S1037" i="53"/>
  <c r="R1037" i="53"/>
  <c r="Q1037" i="53"/>
  <c r="P1037" i="53"/>
  <c r="A1037" i="53"/>
  <c r="S1036" i="53"/>
  <c r="R1036" i="53"/>
  <c r="Q1036" i="53"/>
  <c r="P1036" i="53"/>
  <c r="A1036" i="53"/>
  <c r="S1035" i="53"/>
  <c r="R1035" i="53"/>
  <c r="Q1035" i="53"/>
  <c r="P1035" i="53"/>
  <c r="A1035" i="53"/>
  <c r="S1034" i="53"/>
  <c r="R1034" i="53"/>
  <c r="Q1034" i="53"/>
  <c r="P1034" i="53"/>
  <c r="A1034" i="53"/>
  <c r="S1033" i="53"/>
  <c r="R1033" i="53"/>
  <c r="Q1033" i="53"/>
  <c r="P1033" i="53"/>
  <c r="A1033" i="53"/>
  <c r="S1032" i="53"/>
  <c r="R1032" i="53"/>
  <c r="Q1032" i="53"/>
  <c r="P1032" i="53"/>
  <c r="A1032" i="53"/>
  <c r="S1031" i="53"/>
  <c r="R1031" i="53"/>
  <c r="Q1031" i="53"/>
  <c r="P1031" i="53"/>
  <c r="A1031" i="53"/>
  <c r="S1030" i="53"/>
  <c r="R1030" i="53"/>
  <c r="Q1030" i="53"/>
  <c r="P1030" i="53"/>
  <c r="A1030" i="53"/>
  <c r="S1029" i="53"/>
  <c r="R1029" i="53"/>
  <c r="Q1029" i="53"/>
  <c r="P1029" i="53"/>
  <c r="A1029" i="53"/>
  <c r="S1028" i="53"/>
  <c r="R1028" i="53"/>
  <c r="Q1028" i="53"/>
  <c r="P1028" i="53"/>
  <c r="A1028" i="53"/>
  <c r="S1027" i="53"/>
  <c r="R1027" i="53"/>
  <c r="Q1027" i="53"/>
  <c r="P1027" i="53"/>
  <c r="A1027" i="53"/>
  <c r="S1026" i="53"/>
  <c r="R1026" i="53"/>
  <c r="Q1026" i="53"/>
  <c r="P1026" i="53"/>
  <c r="A1026" i="53"/>
  <c r="S1025" i="53"/>
  <c r="R1025" i="53"/>
  <c r="Q1025" i="53"/>
  <c r="P1025" i="53"/>
  <c r="A1025" i="53"/>
  <c r="S1024" i="53"/>
  <c r="R1024" i="53"/>
  <c r="Q1024" i="53"/>
  <c r="P1024" i="53"/>
  <c r="A1024" i="53"/>
  <c r="S1023" i="53"/>
  <c r="R1023" i="53"/>
  <c r="Q1023" i="53"/>
  <c r="P1023" i="53"/>
  <c r="A1023" i="53"/>
  <c r="S1022" i="53"/>
  <c r="R1022" i="53"/>
  <c r="Q1022" i="53"/>
  <c r="P1022" i="53"/>
  <c r="A1022" i="53"/>
  <c r="S1021" i="53"/>
  <c r="R1021" i="53"/>
  <c r="Q1021" i="53"/>
  <c r="P1021" i="53"/>
  <c r="A1021" i="53"/>
  <c r="S1020" i="53"/>
  <c r="R1020" i="53"/>
  <c r="Q1020" i="53"/>
  <c r="P1020" i="53"/>
  <c r="A1020" i="53"/>
  <c r="S1019" i="53"/>
  <c r="R1019" i="53"/>
  <c r="Q1019" i="53"/>
  <c r="P1019" i="53"/>
  <c r="A1019" i="53"/>
  <c r="S1018" i="53"/>
  <c r="R1018" i="53"/>
  <c r="Q1018" i="53"/>
  <c r="P1018" i="53"/>
  <c r="A1018" i="53"/>
  <c r="S1017" i="53"/>
  <c r="R1017" i="53"/>
  <c r="Q1017" i="53"/>
  <c r="P1017" i="53"/>
  <c r="A1017" i="53"/>
  <c r="S1016" i="53"/>
  <c r="R1016" i="53"/>
  <c r="Q1016" i="53"/>
  <c r="P1016" i="53"/>
  <c r="A1016" i="53"/>
  <c r="S1015" i="53"/>
  <c r="R1015" i="53"/>
  <c r="Q1015" i="53"/>
  <c r="P1015" i="53"/>
  <c r="A1015" i="53"/>
  <c r="S1014" i="53"/>
  <c r="R1014" i="53"/>
  <c r="Q1014" i="53"/>
  <c r="P1014" i="53"/>
  <c r="A1014" i="53"/>
  <c r="S1013" i="53"/>
  <c r="R1013" i="53"/>
  <c r="Q1013" i="53"/>
  <c r="P1013" i="53"/>
  <c r="A1013" i="53"/>
  <c r="S1012" i="53"/>
  <c r="R1012" i="53"/>
  <c r="Q1012" i="53"/>
  <c r="P1012" i="53"/>
  <c r="A1012" i="53"/>
  <c r="S1011" i="53"/>
  <c r="R1011" i="53"/>
  <c r="Q1011" i="53"/>
  <c r="P1011" i="53"/>
  <c r="A1011" i="53"/>
  <c r="S1010" i="53"/>
  <c r="R1010" i="53"/>
  <c r="Q1010" i="53"/>
  <c r="P1010" i="53"/>
  <c r="A1010" i="53"/>
  <c r="S1009" i="53"/>
  <c r="R1009" i="53"/>
  <c r="Q1009" i="53"/>
  <c r="P1009" i="53"/>
  <c r="A1009" i="53"/>
  <c r="S1008" i="53"/>
  <c r="R1008" i="53"/>
  <c r="Q1008" i="53"/>
  <c r="P1008" i="53"/>
  <c r="A1008" i="53"/>
  <c r="S1007" i="53"/>
  <c r="R1007" i="53"/>
  <c r="Q1007" i="53"/>
  <c r="P1007" i="53"/>
  <c r="A1007" i="53"/>
  <c r="S1006" i="53"/>
  <c r="R1006" i="53"/>
  <c r="Q1006" i="53"/>
  <c r="P1006" i="53"/>
  <c r="A1006" i="53"/>
  <c r="S1005" i="53"/>
  <c r="R1005" i="53"/>
  <c r="Q1005" i="53"/>
  <c r="P1005" i="53"/>
  <c r="A1005" i="53"/>
  <c r="S1004" i="53"/>
  <c r="R1004" i="53"/>
  <c r="Q1004" i="53"/>
  <c r="P1004" i="53"/>
  <c r="A1004" i="53"/>
  <c r="S1003" i="53"/>
  <c r="R1003" i="53"/>
  <c r="Q1003" i="53"/>
  <c r="P1003" i="53"/>
  <c r="A1003" i="53"/>
  <c r="S1002" i="53"/>
  <c r="R1002" i="53"/>
  <c r="Q1002" i="53"/>
  <c r="P1002" i="53"/>
  <c r="A1002" i="53"/>
  <c r="S1001" i="53"/>
  <c r="R1001" i="53"/>
  <c r="Q1001" i="53"/>
  <c r="P1001" i="53"/>
  <c r="A1001" i="53"/>
  <c r="S1000" i="53"/>
  <c r="R1000" i="53"/>
  <c r="Q1000" i="53"/>
  <c r="P1000" i="53"/>
  <c r="A1000" i="53"/>
  <c r="S999" i="53"/>
  <c r="R999" i="53"/>
  <c r="Q999" i="53"/>
  <c r="P999" i="53"/>
  <c r="A999" i="53"/>
  <c r="S998" i="53"/>
  <c r="R998" i="53"/>
  <c r="Q998" i="53"/>
  <c r="P998" i="53"/>
  <c r="A998" i="53"/>
  <c r="S997" i="53"/>
  <c r="R997" i="53"/>
  <c r="Q997" i="53"/>
  <c r="P997" i="53"/>
  <c r="A997" i="53"/>
  <c r="S996" i="53"/>
  <c r="R996" i="53"/>
  <c r="Q996" i="53"/>
  <c r="P996" i="53"/>
  <c r="A996" i="53"/>
  <c r="S995" i="53"/>
  <c r="R995" i="53"/>
  <c r="Q995" i="53"/>
  <c r="P995" i="53"/>
  <c r="A995" i="53"/>
  <c r="S994" i="53"/>
  <c r="R994" i="53"/>
  <c r="Q994" i="53"/>
  <c r="P994" i="53"/>
  <c r="A994" i="53"/>
  <c r="S993" i="53"/>
  <c r="R993" i="53"/>
  <c r="Q993" i="53"/>
  <c r="P993" i="53"/>
  <c r="A993" i="53"/>
  <c r="S992" i="53"/>
  <c r="R992" i="53"/>
  <c r="Q992" i="53"/>
  <c r="P992" i="53"/>
  <c r="A992" i="53"/>
  <c r="S991" i="53"/>
  <c r="R991" i="53"/>
  <c r="Q991" i="53"/>
  <c r="P991" i="53"/>
  <c r="A991" i="53"/>
  <c r="S990" i="53"/>
  <c r="R990" i="53"/>
  <c r="Q990" i="53"/>
  <c r="P990" i="53"/>
  <c r="A990" i="53"/>
  <c r="S989" i="53"/>
  <c r="R989" i="53"/>
  <c r="Q989" i="53"/>
  <c r="P989" i="53"/>
  <c r="A989" i="53"/>
  <c r="S988" i="53"/>
  <c r="R988" i="53"/>
  <c r="Q988" i="53"/>
  <c r="P988" i="53"/>
  <c r="A988" i="53"/>
  <c r="S987" i="53"/>
  <c r="R987" i="53"/>
  <c r="Q987" i="53"/>
  <c r="P987" i="53"/>
  <c r="A987" i="53"/>
  <c r="S986" i="53"/>
  <c r="R986" i="53"/>
  <c r="Q986" i="53"/>
  <c r="P986" i="53"/>
  <c r="A986" i="53"/>
  <c r="S985" i="53"/>
  <c r="R985" i="53"/>
  <c r="Q985" i="53"/>
  <c r="P985" i="53"/>
  <c r="A985" i="53"/>
  <c r="S984" i="53"/>
  <c r="R984" i="53"/>
  <c r="Q984" i="53"/>
  <c r="P984" i="53"/>
  <c r="A984" i="53"/>
  <c r="S983" i="53"/>
  <c r="R983" i="53"/>
  <c r="Q983" i="53"/>
  <c r="P983" i="53"/>
  <c r="A983" i="53"/>
  <c r="S982" i="53"/>
  <c r="R982" i="53"/>
  <c r="Q982" i="53"/>
  <c r="P982" i="53"/>
  <c r="A982" i="53"/>
  <c r="S981" i="53"/>
  <c r="R981" i="53"/>
  <c r="Q981" i="53"/>
  <c r="P981" i="53"/>
  <c r="A981" i="53"/>
  <c r="S980" i="53"/>
  <c r="R980" i="53"/>
  <c r="Q980" i="53"/>
  <c r="P980" i="53"/>
  <c r="A980" i="53"/>
  <c r="S979" i="53"/>
  <c r="R979" i="53"/>
  <c r="Q979" i="53"/>
  <c r="P979" i="53"/>
  <c r="A979" i="53"/>
  <c r="S978" i="53"/>
  <c r="R978" i="53"/>
  <c r="Q978" i="53"/>
  <c r="P978" i="53"/>
  <c r="A978" i="53"/>
  <c r="S977" i="53"/>
  <c r="R977" i="53"/>
  <c r="Q977" i="53"/>
  <c r="P977" i="53"/>
  <c r="A977" i="53"/>
  <c r="S976" i="53"/>
  <c r="R976" i="53"/>
  <c r="Q976" i="53"/>
  <c r="P976" i="53"/>
  <c r="A976" i="53"/>
  <c r="S975" i="53"/>
  <c r="R975" i="53"/>
  <c r="Q975" i="53"/>
  <c r="P975" i="53"/>
  <c r="A975" i="53"/>
  <c r="S974" i="53"/>
  <c r="R974" i="53"/>
  <c r="Q974" i="53"/>
  <c r="P974" i="53"/>
  <c r="A974" i="53"/>
  <c r="S973" i="53"/>
  <c r="R973" i="53"/>
  <c r="Q973" i="53"/>
  <c r="P973" i="53"/>
  <c r="A973" i="53"/>
  <c r="S972" i="53"/>
  <c r="R972" i="53"/>
  <c r="Q972" i="53"/>
  <c r="P972" i="53"/>
  <c r="A972" i="53"/>
  <c r="S971" i="53"/>
  <c r="R971" i="53"/>
  <c r="Q971" i="53"/>
  <c r="P971" i="53"/>
  <c r="A971" i="53"/>
  <c r="S970" i="53"/>
  <c r="R970" i="53"/>
  <c r="Q970" i="53"/>
  <c r="P970" i="53"/>
  <c r="A970" i="53"/>
  <c r="S969" i="53"/>
  <c r="R969" i="53"/>
  <c r="Q969" i="53"/>
  <c r="P969" i="53"/>
  <c r="A969" i="53"/>
  <c r="S968" i="53"/>
  <c r="R968" i="53"/>
  <c r="Q968" i="53"/>
  <c r="P968" i="53"/>
  <c r="A968" i="53"/>
  <c r="S967" i="53"/>
  <c r="R967" i="53"/>
  <c r="Q967" i="53"/>
  <c r="P967" i="53"/>
  <c r="A967" i="53"/>
  <c r="S966" i="53"/>
  <c r="R966" i="53"/>
  <c r="Q966" i="53"/>
  <c r="P966" i="53"/>
  <c r="A966" i="53"/>
  <c r="S965" i="53"/>
  <c r="R965" i="53"/>
  <c r="Q965" i="53"/>
  <c r="P965" i="53"/>
  <c r="A965" i="53"/>
  <c r="S964" i="53"/>
  <c r="R964" i="53"/>
  <c r="Q964" i="53"/>
  <c r="P964" i="53"/>
  <c r="A964" i="53"/>
  <c r="S963" i="53"/>
  <c r="R963" i="53"/>
  <c r="Q963" i="53"/>
  <c r="P963" i="53"/>
  <c r="A963" i="53"/>
  <c r="S962" i="53"/>
  <c r="R962" i="53"/>
  <c r="Q962" i="53"/>
  <c r="P962" i="53"/>
  <c r="A962" i="53"/>
  <c r="S961" i="53"/>
  <c r="R961" i="53"/>
  <c r="Q961" i="53"/>
  <c r="P961" i="53"/>
  <c r="A961" i="53"/>
  <c r="S960" i="53"/>
  <c r="R960" i="53"/>
  <c r="Q960" i="53"/>
  <c r="P960" i="53"/>
  <c r="A960" i="53"/>
  <c r="S959" i="53"/>
  <c r="R959" i="53"/>
  <c r="Q959" i="53"/>
  <c r="P959" i="53"/>
  <c r="A959" i="53"/>
  <c r="S958" i="53"/>
  <c r="R958" i="53"/>
  <c r="Q958" i="53"/>
  <c r="P958" i="53"/>
  <c r="A958" i="53"/>
  <c r="S957" i="53"/>
  <c r="R957" i="53"/>
  <c r="Q957" i="53"/>
  <c r="P957" i="53"/>
  <c r="A957" i="53"/>
  <c r="S956" i="53"/>
  <c r="R956" i="53"/>
  <c r="Q956" i="53"/>
  <c r="P956" i="53"/>
  <c r="A956" i="53"/>
  <c r="S955" i="53"/>
  <c r="R955" i="53"/>
  <c r="Q955" i="53"/>
  <c r="P955" i="53"/>
  <c r="A955" i="53"/>
  <c r="S954" i="53"/>
  <c r="R954" i="53"/>
  <c r="Q954" i="53"/>
  <c r="P954" i="53"/>
  <c r="A954" i="53"/>
  <c r="S953" i="53"/>
  <c r="R953" i="53"/>
  <c r="Q953" i="53"/>
  <c r="P953" i="53"/>
  <c r="A953" i="53"/>
  <c r="S952" i="53"/>
  <c r="R952" i="53"/>
  <c r="Q952" i="53"/>
  <c r="P952" i="53"/>
  <c r="A952" i="53"/>
  <c r="S951" i="53"/>
  <c r="R951" i="53"/>
  <c r="Q951" i="53"/>
  <c r="P951" i="53"/>
  <c r="A951" i="53"/>
  <c r="S950" i="53"/>
  <c r="R950" i="53"/>
  <c r="Q950" i="53"/>
  <c r="P950" i="53"/>
  <c r="A950" i="53"/>
  <c r="S949" i="53"/>
  <c r="R949" i="53"/>
  <c r="Q949" i="53"/>
  <c r="P949" i="53"/>
  <c r="A949" i="53"/>
  <c r="S948" i="53"/>
  <c r="R948" i="53"/>
  <c r="Q948" i="53"/>
  <c r="P948" i="53"/>
  <c r="A948" i="53"/>
  <c r="S947" i="53"/>
  <c r="R947" i="53"/>
  <c r="Q947" i="53"/>
  <c r="P947" i="53"/>
  <c r="A947" i="53"/>
  <c r="S946" i="53"/>
  <c r="R946" i="53"/>
  <c r="Q946" i="53"/>
  <c r="P946" i="53"/>
  <c r="A946" i="53"/>
  <c r="S945" i="53"/>
  <c r="R945" i="53"/>
  <c r="Q945" i="53"/>
  <c r="P945" i="53"/>
  <c r="A945" i="53"/>
  <c r="S944" i="53"/>
  <c r="R944" i="53"/>
  <c r="Q944" i="53"/>
  <c r="P944" i="53"/>
  <c r="A944" i="53"/>
  <c r="S943" i="53"/>
  <c r="R943" i="53"/>
  <c r="Q943" i="53"/>
  <c r="P943" i="53"/>
  <c r="A943" i="53"/>
  <c r="S942" i="53"/>
  <c r="R942" i="53"/>
  <c r="Q942" i="53"/>
  <c r="P942" i="53"/>
  <c r="A942" i="53"/>
  <c r="S941" i="53"/>
  <c r="R941" i="53"/>
  <c r="Q941" i="53"/>
  <c r="P941" i="53"/>
  <c r="A941" i="53"/>
  <c r="S940" i="53"/>
  <c r="R940" i="53"/>
  <c r="Q940" i="53"/>
  <c r="P940" i="53"/>
  <c r="A940" i="53"/>
  <c r="S939" i="53"/>
  <c r="R939" i="53"/>
  <c r="Q939" i="53"/>
  <c r="P939" i="53"/>
  <c r="A939" i="53"/>
  <c r="S938" i="53"/>
  <c r="R938" i="53"/>
  <c r="Q938" i="53"/>
  <c r="P938" i="53"/>
  <c r="A938" i="53"/>
  <c r="S937" i="53"/>
  <c r="R937" i="53"/>
  <c r="Q937" i="53"/>
  <c r="P937" i="53"/>
  <c r="A937" i="53"/>
  <c r="S936" i="53"/>
  <c r="R936" i="53"/>
  <c r="Q936" i="53"/>
  <c r="P936" i="53"/>
  <c r="A936" i="53"/>
  <c r="S935" i="53"/>
  <c r="R935" i="53"/>
  <c r="Q935" i="53"/>
  <c r="P935" i="53"/>
  <c r="A935" i="53"/>
  <c r="S934" i="53"/>
  <c r="R934" i="53"/>
  <c r="Q934" i="53"/>
  <c r="P934" i="53"/>
  <c r="A934" i="53"/>
  <c r="S933" i="53"/>
  <c r="R933" i="53"/>
  <c r="Q933" i="53"/>
  <c r="P933" i="53"/>
  <c r="A933" i="53"/>
  <c r="S932" i="53"/>
  <c r="R932" i="53"/>
  <c r="Q932" i="53"/>
  <c r="P932" i="53"/>
  <c r="A932" i="53"/>
  <c r="S931" i="53"/>
  <c r="R931" i="53"/>
  <c r="Q931" i="53"/>
  <c r="P931" i="53"/>
  <c r="A931" i="53"/>
  <c r="S930" i="53"/>
  <c r="R930" i="53"/>
  <c r="Q930" i="53"/>
  <c r="P930" i="53"/>
  <c r="A930" i="53"/>
  <c r="S929" i="53"/>
  <c r="R929" i="53"/>
  <c r="Q929" i="53"/>
  <c r="P929" i="53"/>
  <c r="A929" i="53"/>
  <c r="S928" i="53"/>
  <c r="R928" i="53"/>
  <c r="Q928" i="53"/>
  <c r="P928" i="53"/>
  <c r="A928" i="53"/>
  <c r="S927" i="53"/>
  <c r="R927" i="53"/>
  <c r="Q927" i="53"/>
  <c r="P927" i="53"/>
  <c r="A927" i="53"/>
  <c r="S926" i="53"/>
  <c r="R926" i="53"/>
  <c r="Q926" i="53"/>
  <c r="P926" i="53"/>
  <c r="A926" i="53"/>
  <c r="S925" i="53"/>
  <c r="R925" i="53"/>
  <c r="Q925" i="53"/>
  <c r="P925" i="53"/>
  <c r="A925" i="53"/>
  <c r="S924" i="53"/>
  <c r="R924" i="53"/>
  <c r="Q924" i="53"/>
  <c r="P924" i="53"/>
  <c r="A924" i="53"/>
  <c r="S923" i="53"/>
  <c r="R923" i="53"/>
  <c r="Q923" i="53"/>
  <c r="P923" i="53"/>
  <c r="A923" i="53"/>
  <c r="S922" i="53"/>
  <c r="R922" i="53"/>
  <c r="Q922" i="53"/>
  <c r="P922" i="53"/>
  <c r="A922" i="53"/>
  <c r="S921" i="53"/>
  <c r="R921" i="53"/>
  <c r="Q921" i="53"/>
  <c r="P921" i="53"/>
  <c r="A921" i="53"/>
  <c r="S920" i="53"/>
  <c r="R920" i="53"/>
  <c r="Q920" i="53"/>
  <c r="P920" i="53"/>
  <c r="A920" i="53"/>
  <c r="S919" i="53"/>
  <c r="R919" i="53"/>
  <c r="Q919" i="53"/>
  <c r="P919" i="53"/>
  <c r="A919" i="53"/>
  <c r="S918" i="53"/>
  <c r="R918" i="53"/>
  <c r="Q918" i="53"/>
  <c r="P918" i="53"/>
  <c r="A918" i="53"/>
  <c r="S917" i="53"/>
  <c r="R917" i="53"/>
  <c r="Q917" i="53"/>
  <c r="P917" i="53"/>
  <c r="A917" i="53"/>
  <c r="S916" i="53"/>
  <c r="R916" i="53"/>
  <c r="Q916" i="53"/>
  <c r="P916" i="53"/>
  <c r="A916" i="53"/>
  <c r="S915" i="53"/>
  <c r="R915" i="53"/>
  <c r="Q915" i="53"/>
  <c r="P915" i="53"/>
  <c r="A915" i="53"/>
  <c r="S914" i="53"/>
  <c r="R914" i="53"/>
  <c r="Q914" i="53"/>
  <c r="P914" i="53"/>
  <c r="A914" i="53"/>
  <c r="S913" i="53"/>
  <c r="R913" i="53"/>
  <c r="Q913" i="53"/>
  <c r="P913" i="53"/>
  <c r="A913" i="53"/>
  <c r="S912" i="53"/>
  <c r="R912" i="53"/>
  <c r="Q912" i="53"/>
  <c r="P912" i="53"/>
  <c r="A912" i="53"/>
  <c r="S911" i="53"/>
  <c r="R911" i="53"/>
  <c r="Q911" i="53"/>
  <c r="P911" i="53"/>
  <c r="A911" i="53"/>
  <c r="S910" i="53"/>
  <c r="R910" i="53"/>
  <c r="Q910" i="53"/>
  <c r="P910" i="53"/>
  <c r="A910" i="53"/>
  <c r="S909" i="53"/>
  <c r="R909" i="53"/>
  <c r="Q909" i="53"/>
  <c r="P909" i="53"/>
  <c r="A909" i="53"/>
  <c r="S908" i="53"/>
  <c r="R908" i="53"/>
  <c r="Q908" i="53"/>
  <c r="P908" i="53"/>
  <c r="A908" i="53"/>
  <c r="S907" i="53"/>
  <c r="R907" i="53"/>
  <c r="Q907" i="53"/>
  <c r="P907" i="53"/>
  <c r="A907" i="53"/>
  <c r="S906" i="53"/>
  <c r="R906" i="53"/>
  <c r="Q906" i="53"/>
  <c r="P906" i="53"/>
  <c r="A906" i="53"/>
  <c r="S905" i="53"/>
  <c r="R905" i="53"/>
  <c r="Q905" i="53"/>
  <c r="P905" i="53"/>
  <c r="A905" i="53"/>
  <c r="S904" i="53"/>
  <c r="R904" i="53"/>
  <c r="Q904" i="53"/>
  <c r="P904" i="53"/>
  <c r="A904" i="53"/>
  <c r="S903" i="53"/>
  <c r="R903" i="53"/>
  <c r="Q903" i="53"/>
  <c r="P903" i="53"/>
  <c r="A903" i="53"/>
  <c r="S902" i="53"/>
  <c r="R902" i="53"/>
  <c r="Q902" i="53"/>
  <c r="P902" i="53"/>
  <c r="A902" i="53"/>
  <c r="S901" i="53"/>
  <c r="R901" i="53"/>
  <c r="Q901" i="53"/>
  <c r="P901" i="53"/>
  <c r="A901" i="53"/>
  <c r="S900" i="53"/>
  <c r="R900" i="53"/>
  <c r="Q900" i="53"/>
  <c r="P900" i="53"/>
  <c r="A900" i="53"/>
  <c r="S899" i="53"/>
  <c r="R899" i="53"/>
  <c r="Q899" i="53"/>
  <c r="P899" i="53"/>
  <c r="A899" i="53"/>
  <c r="S898" i="53"/>
  <c r="R898" i="53"/>
  <c r="Q898" i="53"/>
  <c r="P898" i="53"/>
  <c r="A898" i="53"/>
  <c r="S897" i="53"/>
  <c r="R897" i="53"/>
  <c r="Q897" i="53"/>
  <c r="P897" i="53"/>
  <c r="A897" i="53"/>
  <c r="S896" i="53"/>
  <c r="R896" i="53"/>
  <c r="Q896" i="53"/>
  <c r="P896" i="53"/>
  <c r="A896" i="53"/>
  <c r="S895" i="53"/>
  <c r="R895" i="53"/>
  <c r="Q895" i="53"/>
  <c r="P895" i="53"/>
  <c r="A895" i="53"/>
  <c r="S894" i="53"/>
  <c r="R894" i="53"/>
  <c r="Q894" i="53"/>
  <c r="P894" i="53"/>
  <c r="A894" i="53"/>
  <c r="S893" i="53"/>
  <c r="R893" i="53"/>
  <c r="Q893" i="53"/>
  <c r="P893" i="53"/>
  <c r="A893" i="53"/>
  <c r="S892" i="53"/>
  <c r="R892" i="53"/>
  <c r="Q892" i="53"/>
  <c r="P892" i="53"/>
  <c r="A892" i="53"/>
  <c r="S891" i="53"/>
  <c r="R891" i="53"/>
  <c r="Q891" i="53"/>
  <c r="P891" i="53"/>
  <c r="A891" i="53"/>
  <c r="S890" i="53"/>
  <c r="R890" i="53"/>
  <c r="Q890" i="53"/>
  <c r="P890" i="53"/>
  <c r="A890" i="53"/>
  <c r="S889" i="53"/>
  <c r="R889" i="53"/>
  <c r="Q889" i="53"/>
  <c r="P889" i="53"/>
  <c r="A889" i="53"/>
  <c r="S888" i="53"/>
  <c r="R888" i="53"/>
  <c r="Q888" i="53"/>
  <c r="P888" i="53"/>
  <c r="A888" i="53"/>
  <c r="S887" i="53"/>
  <c r="R887" i="53"/>
  <c r="Q887" i="53"/>
  <c r="P887" i="53"/>
  <c r="A887" i="53"/>
  <c r="S886" i="53"/>
  <c r="R886" i="53"/>
  <c r="Q886" i="53"/>
  <c r="P886" i="53"/>
  <c r="A886" i="53"/>
  <c r="S885" i="53"/>
  <c r="R885" i="53"/>
  <c r="Q885" i="53"/>
  <c r="P885" i="53"/>
  <c r="A885" i="53"/>
  <c r="S884" i="53"/>
  <c r="R884" i="53"/>
  <c r="Q884" i="53"/>
  <c r="P884" i="53"/>
  <c r="A884" i="53"/>
  <c r="S883" i="53"/>
  <c r="R883" i="53"/>
  <c r="Q883" i="53"/>
  <c r="P883" i="53"/>
  <c r="A883" i="53"/>
  <c r="S882" i="53"/>
  <c r="R882" i="53"/>
  <c r="Q882" i="53"/>
  <c r="P882" i="53"/>
  <c r="A882" i="53"/>
  <c r="S881" i="53"/>
  <c r="R881" i="53"/>
  <c r="Q881" i="53"/>
  <c r="P881" i="53"/>
  <c r="A881" i="53"/>
  <c r="S880" i="53"/>
  <c r="R880" i="53"/>
  <c r="Q880" i="53"/>
  <c r="P880" i="53"/>
  <c r="A880" i="53"/>
  <c r="S879" i="53"/>
  <c r="R879" i="53"/>
  <c r="Q879" i="53"/>
  <c r="P879" i="53"/>
  <c r="A879" i="53"/>
  <c r="S878" i="53"/>
  <c r="R878" i="53"/>
  <c r="Q878" i="53"/>
  <c r="P878" i="53"/>
  <c r="A878" i="53"/>
  <c r="S877" i="53"/>
  <c r="R877" i="53"/>
  <c r="Q877" i="53"/>
  <c r="P877" i="53"/>
  <c r="A877" i="53"/>
  <c r="S876" i="53"/>
  <c r="R876" i="53"/>
  <c r="Q876" i="53"/>
  <c r="P876" i="53"/>
  <c r="A876" i="53"/>
  <c r="S875" i="53"/>
  <c r="R875" i="53"/>
  <c r="Q875" i="53"/>
  <c r="P875" i="53"/>
  <c r="A875" i="53"/>
  <c r="S874" i="53"/>
  <c r="R874" i="53"/>
  <c r="Q874" i="53"/>
  <c r="P874" i="53"/>
  <c r="A874" i="53"/>
  <c r="S873" i="53"/>
  <c r="R873" i="53"/>
  <c r="Q873" i="53"/>
  <c r="P873" i="53"/>
  <c r="A873" i="53"/>
  <c r="S872" i="53"/>
  <c r="R872" i="53"/>
  <c r="Q872" i="53"/>
  <c r="P872" i="53"/>
  <c r="A872" i="53"/>
  <c r="S871" i="53"/>
  <c r="R871" i="53"/>
  <c r="Q871" i="53"/>
  <c r="P871" i="53"/>
  <c r="A871" i="53"/>
  <c r="S870" i="53"/>
  <c r="R870" i="53"/>
  <c r="Q870" i="53"/>
  <c r="P870" i="53"/>
  <c r="A870" i="53"/>
  <c r="S869" i="53"/>
  <c r="R869" i="53"/>
  <c r="Q869" i="53"/>
  <c r="P869" i="53"/>
  <c r="A869" i="53"/>
  <c r="S868" i="53"/>
  <c r="R868" i="53"/>
  <c r="Q868" i="53"/>
  <c r="P868" i="53"/>
  <c r="A868" i="53"/>
  <c r="S867" i="53"/>
  <c r="R867" i="53"/>
  <c r="Q867" i="53"/>
  <c r="P867" i="53"/>
  <c r="A867" i="53"/>
  <c r="S866" i="53"/>
  <c r="R866" i="53"/>
  <c r="Q866" i="53"/>
  <c r="P866" i="53"/>
  <c r="A866" i="53"/>
  <c r="S865" i="53"/>
  <c r="R865" i="53"/>
  <c r="Q865" i="53"/>
  <c r="P865" i="53"/>
  <c r="A865" i="53"/>
  <c r="S864" i="53"/>
  <c r="R864" i="53"/>
  <c r="Q864" i="53"/>
  <c r="P864" i="53"/>
  <c r="A864" i="53"/>
  <c r="S863" i="53"/>
  <c r="R863" i="53"/>
  <c r="Q863" i="53"/>
  <c r="P863" i="53"/>
  <c r="A863" i="53"/>
  <c r="S862" i="53"/>
  <c r="R862" i="53"/>
  <c r="Q862" i="53"/>
  <c r="P862" i="53"/>
  <c r="A862" i="53"/>
  <c r="S861" i="53"/>
  <c r="R861" i="53"/>
  <c r="Q861" i="53"/>
  <c r="P861" i="53"/>
  <c r="A861" i="53"/>
  <c r="S860" i="53"/>
  <c r="R860" i="53"/>
  <c r="Q860" i="53"/>
  <c r="P860" i="53"/>
  <c r="A860" i="53"/>
  <c r="S859" i="53"/>
  <c r="R859" i="53"/>
  <c r="Q859" i="53"/>
  <c r="P859" i="53"/>
  <c r="A859" i="53"/>
  <c r="S858" i="53"/>
  <c r="R858" i="53"/>
  <c r="Q858" i="53"/>
  <c r="P858" i="53"/>
  <c r="A858" i="53"/>
  <c r="S857" i="53"/>
  <c r="R857" i="53"/>
  <c r="Q857" i="53"/>
  <c r="P857" i="53"/>
  <c r="A857" i="53"/>
  <c r="S856" i="53"/>
  <c r="R856" i="53"/>
  <c r="Q856" i="53"/>
  <c r="P856" i="53"/>
  <c r="A856" i="53"/>
  <c r="S855" i="53"/>
  <c r="R855" i="53"/>
  <c r="Q855" i="53"/>
  <c r="P855" i="53"/>
  <c r="A855" i="53"/>
  <c r="S854" i="53"/>
  <c r="R854" i="53"/>
  <c r="Q854" i="53"/>
  <c r="P854" i="53"/>
  <c r="A854" i="53"/>
  <c r="S853" i="53"/>
  <c r="R853" i="53"/>
  <c r="Q853" i="53"/>
  <c r="P853" i="53"/>
  <c r="A853" i="53"/>
  <c r="S852" i="53"/>
  <c r="R852" i="53"/>
  <c r="Q852" i="53"/>
  <c r="P852" i="53"/>
  <c r="A852" i="53"/>
  <c r="S851" i="53"/>
  <c r="R851" i="53"/>
  <c r="Q851" i="53"/>
  <c r="P851" i="53"/>
  <c r="A851" i="53"/>
  <c r="S850" i="53"/>
  <c r="R850" i="53"/>
  <c r="Q850" i="53"/>
  <c r="P850" i="53"/>
  <c r="A850" i="53"/>
  <c r="S849" i="53"/>
  <c r="R849" i="53"/>
  <c r="Q849" i="53"/>
  <c r="P849" i="53"/>
  <c r="A849" i="53"/>
  <c r="S848" i="53"/>
  <c r="R848" i="53"/>
  <c r="Q848" i="53"/>
  <c r="P848" i="53"/>
  <c r="A848" i="53"/>
  <c r="S847" i="53"/>
  <c r="R847" i="53"/>
  <c r="Q847" i="53"/>
  <c r="P847" i="53"/>
  <c r="A847" i="53"/>
  <c r="S846" i="53"/>
  <c r="R846" i="53"/>
  <c r="Q846" i="53"/>
  <c r="P846" i="53"/>
  <c r="A846" i="53"/>
  <c r="S845" i="53"/>
  <c r="R845" i="53"/>
  <c r="Q845" i="53"/>
  <c r="P845" i="53"/>
  <c r="A845" i="53"/>
  <c r="S844" i="53"/>
  <c r="R844" i="53"/>
  <c r="Q844" i="53"/>
  <c r="P844" i="53"/>
  <c r="A844" i="53"/>
  <c r="S843" i="53"/>
  <c r="R843" i="53"/>
  <c r="Q843" i="53"/>
  <c r="P843" i="53"/>
  <c r="A843" i="53"/>
  <c r="S842" i="53"/>
  <c r="R842" i="53"/>
  <c r="Q842" i="53"/>
  <c r="P842" i="53"/>
  <c r="A842" i="53"/>
  <c r="S841" i="53"/>
  <c r="R841" i="53"/>
  <c r="Q841" i="53"/>
  <c r="P841" i="53"/>
  <c r="A841" i="53"/>
  <c r="S840" i="53"/>
  <c r="R840" i="53"/>
  <c r="Q840" i="53"/>
  <c r="P840" i="53"/>
  <c r="A840" i="53"/>
  <c r="S839" i="53"/>
  <c r="R839" i="53"/>
  <c r="Q839" i="53"/>
  <c r="P839" i="53"/>
  <c r="A839" i="53"/>
  <c r="S838" i="53"/>
  <c r="R838" i="53"/>
  <c r="Q838" i="53"/>
  <c r="P838" i="53"/>
  <c r="A838" i="53"/>
  <c r="S837" i="53"/>
  <c r="R837" i="53"/>
  <c r="Q837" i="53"/>
  <c r="P837" i="53"/>
  <c r="A837" i="53"/>
  <c r="S836" i="53"/>
  <c r="R836" i="53"/>
  <c r="Q836" i="53"/>
  <c r="P836" i="53"/>
  <c r="A836" i="53"/>
  <c r="S835" i="53"/>
  <c r="R835" i="53"/>
  <c r="Q835" i="53"/>
  <c r="P835" i="53"/>
  <c r="A835" i="53"/>
  <c r="S834" i="53"/>
  <c r="R834" i="53"/>
  <c r="Q834" i="53"/>
  <c r="P834" i="53"/>
  <c r="A834" i="53"/>
  <c r="S833" i="53"/>
  <c r="R833" i="53"/>
  <c r="Q833" i="53"/>
  <c r="P833" i="53"/>
  <c r="A833" i="53"/>
  <c r="S832" i="53"/>
  <c r="R832" i="53"/>
  <c r="Q832" i="53"/>
  <c r="P832" i="53"/>
  <c r="A832" i="53"/>
  <c r="S831" i="53"/>
  <c r="R831" i="53"/>
  <c r="Q831" i="53"/>
  <c r="P831" i="53"/>
  <c r="A831" i="53"/>
  <c r="S830" i="53"/>
  <c r="R830" i="53"/>
  <c r="Q830" i="53"/>
  <c r="P830" i="53"/>
  <c r="A830" i="53"/>
  <c r="S829" i="53"/>
  <c r="R829" i="53"/>
  <c r="Q829" i="53"/>
  <c r="P829" i="53"/>
  <c r="A829" i="53"/>
  <c r="S828" i="53"/>
  <c r="R828" i="53"/>
  <c r="Q828" i="53"/>
  <c r="P828" i="53"/>
  <c r="A828" i="53"/>
  <c r="S827" i="53"/>
  <c r="R827" i="53"/>
  <c r="Q827" i="53"/>
  <c r="P827" i="53"/>
  <c r="A827" i="53"/>
  <c r="S826" i="53"/>
  <c r="R826" i="53"/>
  <c r="Q826" i="53"/>
  <c r="P826" i="53"/>
  <c r="A826" i="53"/>
  <c r="S825" i="53"/>
  <c r="R825" i="53"/>
  <c r="Q825" i="53"/>
  <c r="P825" i="53"/>
  <c r="A825" i="53"/>
  <c r="S824" i="53"/>
  <c r="R824" i="53"/>
  <c r="Q824" i="53"/>
  <c r="P824" i="53"/>
  <c r="A824" i="53"/>
  <c r="S823" i="53"/>
  <c r="R823" i="53"/>
  <c r="Q823" i="53"/>
  <c r="P823" i="53"/>
  <c r="A823" i="53"/>
  <c r="S822" i="53"/>
  <c r="R822" i="53"/>
  <c r="Q822" i="53"/>
  <c r="P822" i="53"/>
  <c r="A822" i="53"/>
  <c r="S821" i="53"/>
  <c r="R821" i="53"/>
  <c r="Q821" i="53"/>
  <c r="P821" i="53"/>
  <c r="A821" i="53"/>
  <c r="S820" i="53"/>
  <c r="R820" i="53"/>
  <c r="Q820" i="53"/>
  <c r="P820" i="53"/>
  <c r="A820" i="53"/>
  <c r="S819" i="53"/>
  <c r="R819" i="53"/>
  <c r="Q819" i="53"/>
  <c r="P819" i="53"/>
  <c r="A819" i="53"/>
  <c r="S818" i="53"/>
  <c r="R818" i="53"/>
  <c r="Q818" i="53"/>
  <c r="P818" i="53"/>
  <c r="A818" i="53"/>
  <c r="S817" i="53"/>
  <c r="R817" i="53"/>
  <c r="Q817" i="53"/>
  <c r="P817" i="53"/>
  <c r="A817" i="53"/>
  <c r="S816" i="53"/>
  <c r="R816" i="53"/>
  <c r="Q816" i="53"/>
  <c r="P816" i="53"/>
  <c r="A816" i="53"/>
  <c r="S815" i="53"/>
  <c r="R815" i="53"/>
  <c r="Q815" i="53"/>
  <c r="P815" i="53"/>
  <c r="A815" i="53"/>
  <c r="S814" i="53"/>
  <c r="R814" i="53"/>
  <c r="Q814" i="53"/>
  <c r="P814" i="53"/>
  <c r="A814" i="53"/>
  <c r="S813" i="53"/>
  <c r="R813" i="53"/>
  <c r="Q813" i="53"/>
  <c r="P813" i="53"/>
  <c r="A813" i="53"/>
  <c r="S812" i="53"/>
  <c r="R812" i="53"/>
  <c r="Q812" i="53"/>
  <c r="P812" i="53"/>
  <c r="A812" i="53"/>
  <c r="S811" i="53"/>
  <c r="R811" i="53"/>
  <c r="Q811" i="53"/>
  <c r="P811" i="53"/>
  <c r="A811" i="53"/>
  <c r="S810" i="53"/>
  <c r="R810" i="53"/>
  <c r="Q810" i="53"/>
  <c r="P810" i="53"/>
  <c r="A810" i="53"/>
  <c r="S809" i="53"/>
  <c r="R809" i="53"/>
  <c r="Q809" i="53"/>
  <c r="P809" i="53"/>
  <c r="A809" i="53"/>
  <c r="S808" i="53"/>
  <c r="R808" i="53"/>
  <c r="Q808" i="53"/>
  <c r="P808" i="53"/>
  <c r="A808" i="53"/>
  <c r="S807" i="53"/>
  <c r="R807" i="53"/>
  <c r="Q807" i="53"/>
  <c r="P807" i="53"/>
  <c r="A807" i="53"/>
  <c r="S806" i="53"/>
  <c r="R806" i="53"/>
  <c r="Q806" i="53"/>
  <c r="P806" i="53"/>
  <c r="A806" i="53"/>
  <c r="S805" i="53"/>
  <c r="R805" i="53"/>
  <c r="Q805" i="53"/>
  <c r="P805" i="53"/>
  <c r="A805" i="53"/>
  <c r="S804" i="53"/>
  <c r="R804" i="53"/>
  <c r="Q804" i="53"/>
  <c r="P804" i="53"/>
  <c r="A804" i="53"/>
  <c r="S803" i="53"/>
  <c r="R803" i="53"/>
  <c r="Q803" i="53"/>
  <c r="P803" i="53"/>
  <c r="A803" i="53"/>
  <c r="S802" i="53"/>
  <c r="R802" i="53"/>
  <c r="Q802" i="53"/>
  <c r="P802" i="53"/>
  <c r="A802" i="53"/>
  <c r="S801" i="53"/>
  <c r="R801" i="53"/>
  <c r="Q801" i="53"/>
  <c r="P801" i="53"/>
  <c r="A801" i="53"/>
  <c r="S800" i="53"/>
  <c r="R800" i="53"/>
  <c r="Q800" i="53"/>
  <c r="P800" i="53"/>
  <c r="A800" i="53"/>
  <c r="S799" i="53"/>
  <c r="R799" i="53"/>
  <c r="Q799" i="53"/>
  <c r="P799" i="53"/>
  <c r="A799" i="53"/>
  <c r="S798" i="53"/>
  <c r="R798" i="53"/>
  <c r="Q798" i="53"/>
  <c r="P798" i="53"/>
  <c r="A798" i="53"/>
  <c r="S797" i="53"/>
  <c r="R797" i="53"/>
  <c r="Q797" i="53"/>
  <c r="P797" i="53"/>
  <c r="A797" i="53"/>
  <c r="S796" i="53"/>
  <c r="R796" i="53"/>
  <c r="Q796" i="53"/>
  <c r="P796" i="53"/>
  <c r="A796" i="53"/>
  <c r="S795" i="53"/>
  <c r="R795" i="53"/>
  <c r="Q795" i="53"/>
  <c r="P795" i="53"/>
  <c r="A795" i="53"/>
  <c r="S794" i="53"/>
  <c r="R794" i="53"/>
  <c r="Q794" i="53"/>
  <c r="P794" i="53"/>
  <c r="A794" i="53"/>
  <c r="S793" i="53"/>
  <c r="R793" i="53"/>
  <c r="Q793" i="53"/>
  <c r="P793" i="53"/>
  <c r="A793" i="53"/>
  <c r="S792" i="53"/>
  <c r="R792" i="53"/>
  <c r="Q792" i="53"/>
  <c r="P792" i="53"/>
  <c r="A792" i="53"/>
  <c r="S791" i="53"/>
  <c r="R791" i="53"/>
  <c r="Q791" i="53"/>
  <c r="P791" i="53"/>
  <c r="A791" i="53"/>
  <c r="S790" i="53"/>
  <c r="R790" i="53"/>
  <c r="Q790" i="53"/>
  <c r="P790" i="53"/>
  <c r="A790" i="53"/>
  <c r="S789" i="53"/>
  <c r="R789" i="53"/>
  <c r="Q789" i="53"/>
  <c r="P789" i="53"/>
  <c r="A789" i="53"/>
  <c r="S788" i="53"/>
  <c r="R788" i="53"/>
  <c r="Q788" i="53"/>
  <c r="P788" i="53"/>
  <c r="A788" i="53"/>
  <c r="S787" i="53"/>
  <c r="R787" i="53"/>
  <c r="Q787" i="53"/>
  <c r="P787" i="53"/>
  <c r="A787" i="53"/>
  <c r="S786" i="53"/>
  <c r="R786" i="53"/>
  <c r="Q786" i="53"/>
  <c r="P786" i="53"/>
  <c r="A786" i="53"/>
  <c r="S785" i="53"/>
  <c r="R785" i="53"/>
  <c r="Q785" i="53"/>
  <c r="P785" i="53"/>
  <c r="A785" i="53"/>
  <c r="S784" i="53"/>
  <c r="R784" i="53"/>
  <c r="Q784" i="53"/>
  <c r="P784" i="53"/>
  <c r="A784" i="53"/>
  <c r="S783" i="53"/>
  <c r="R783" i="53"/>
  <c r="Q783" i="53"/>
  <c r="P783" i="53"/>
  <c r="A783" i="53"/>
  <c r="S782" i="53"/>
  <c r="R782" i="53"/>
  <c r="Q782" i="53"/>
  <c r="P782" i="53"/>
  <c r="A782" i="53"/>
  <c r="S781" i="53"/>
  <c r="R781" i="53"/>
  <c r="Q781" i="53"/>
  <c r="P781" i="53"/>
  <c r="A781" i="53"/>
  <c r="S780" i="53"/>
  <c r="R780" i="53"/>
  <c r="Q780" i="53"/>
  <c r="P780" i="53"/>
  <c r="A780" i="53"/>
  <c r="S779" i="53"/>
  <c r="R779" i="53"/>
  <c r="Q779" i="53"/>
  <c r="P779" i="53"/>
  <c r="A779" i="53"/>
  <c r="S778" i="53"/>
  <c r="R778" i="53"/>
  <c r="Q778" i="53"/>
  <c r="P778" i="53"/>
  <c r="A778" i="53"/>
  <c r="S777" i="53"/>
  <c r="R777" i="53"/>
  <c r="Q777" i="53"/>
  <c r="P777" i="53"/>
  <c r="A777" i="53"/>
  <c r="S776" i="53"/>
  <c r="R776" i="53"/>
  <c r="Q776" i="53"/>
  <c r="P776" i="53"/>
  <c r="A776" i="53"/>
  <c r="S775" i="53"/>
  <c r="R775" i="53"/>
  <c r="Q775" i="53"/>
  <c r="P775" i="53"/>
  <c r="A775" i="53"/>
  <c r="S774" i="53"/>
  <c r="R774" i="53"/>
  <c r="Q774" i="53"/>
  <c r="P774" i="53"/>
  <c r="A774" i="53"/>
  <c r="S773" i="53"/>
  <c r="R773" i="53"/>
  <c r="Q773" i="53"/>
  <c r="P773" i="53"/>
  <c r="A773" i="53"/>
  <c r="S772" i="53"/>
  <c r="R772" i="53"/>
  <c r="Q772" i="53"/>
  <c r="P772" i="53"/>
  <c r="A772" i="53"/>
  <c r="S771" i="53"/>
  <c r="R771" i="53"/>
  <c r="Q771" i="53"/>
  <c r="P771" i="53"/>
  <c r="A771" i="53"/>
  <c r="S770" i="53"/>
  <c r="R770" i="53"/>
  <c r="Q770" i="53"/>
  <c r="P770" i="53"/>
  <c r="A770" i="53"/>
  <c r="S769" i="53"/>
  <c r="R769" i="53"/>
  <c r="Q769" i="53"/>
  <c r="P769" i="53"/>
  <c r="A769" i="53"/>
  <c r="S768" i="53"/>
  <c r="R768" i="53"/>
  <c r="Q768" i="53"/>
  <c r="P768" i="53"/>
  <c r="A768" i="53"/>
  <c r="S767" i="53"/>
  <c r="R767" i="53"/>
  <c r="Q767" i="53"/>
  <c r="P767" i="53"/>
  <c r="A767" i="53"/>
  <c r="S766" i="53"/>
  <c r="R766" i="53"/>
  <c r="Q766" i="53"/>
  <c r="P766" i="53"/>
  <c r="A766" i="53"/>
  <c r="S765" i="53"/>
  <c r="R765" i="53"/>
  <c r="Q765" i="53"/>
  <c r="P765" i="53"/>
  <c r="A765" i="53"/>
  <c r="S764" i="53"/>
  <c r="R764" i="53"/>
  <c r="Q764" i="53"/>
  <c r="P764" i="53"/>
  <c r="A764" i="53"/>
  <c r="S763" i="53"/>
  <c r="R763" i="53"/>
  <c r="Q763" i="53"/>
  <c r="P763" i="53"/>
  <c r="A763" i="53"/>
  <c r="S762" i="53"/>
  <c r="R762" i="53"/>
  <c r="Q762" i="53"/>
  <c r="P762" i="53"/>
  <c r="A762" i="53"/>
  <c r="S761" i="53"/>
  <c r="R761" i="53"/>
  <c r="Q761" i="53"/>
  <c r="P761" i="53"/>
  <c r="A761" i="53"/>
  <c r="S760" i="53"/>
  <c r="R760" i="53"/>
  <c r="Q760" i="53"/>
  <c r="P760" i="53"/>
  <c r="A760" i="53"/>
  <c r="S759" i="53"/>
  <c r="R759" i="53"/>
  <c r="Q759" i="53"/>
  <c r="P759" i="53"/>
  <c r="A759" i="53"/>
  <c r="S758" i="53"/>
  <c r="R758" i="53"/>
  <c r="Q758" i="53"/>
  <c r="P758" i="53"/>
  <c r="A758" i="53"/>
  <c r="S757" i="53"/>
  <c r="R757" i="53"/>
  <c r="Q757" i="53"/>
  <c r="P757" i="53"/>
  <c r="A757" i="53"/>
  <c r="S756" i="53"/>
  <c r="R756" i="53"/>
  <c r="Q756" i="53"/>
  <c r="P756" i="53"/>
  <c r="A756" i="53"/>
  <c r="S755" i="53"/>
  <c r="R755" i="53"/>
  <c r="Q755" i="53"/>
  <c r="P755" i="53"/>
  <c r="A755" i="53"/>
  <c r="S754" i="53"/>
  <c r="R754" i="53"/>
  <c r="Q754" i="53"/>
  <c r="P754" i="53"/>
  <c r="A754" i="53"/>
  <c r="S753" i="53"/>
  <c r="R753" i="53"/>
  <c r="Q753" i="53"/>
  <c r="P753" i="53"/>
  <c r="A753" i="53"/>
  <c r="S752" i="53"/>
  <c r="R752" i="53"/>
  <c r="Q752" i="53"/>
  <c r="P752" i="53"/>
  <c r="A752" i="53"/>
  <c r="S751" i="53"/>
  <c r="R751" i="53"/>
  <c r="Q751" i="53"/>
  <c r="P751" i="53"/>
  <c r="A751" i="53"/>
  <c r="S750" i="53"/>
  <c r="R750" i="53"/>
  <c r="Q750" i="53"/>
  <c r="P750" i="53"/>
  <c r="A750" i="53"/>
  <c r="S749" i="53"/>
  <c r="R749" i="53"/>
  <c r="Q749" i="53"/>
  <c r="P749" i="53"/>
  <c r="A749" i="53"/>
  <c r="S748" i="53"/>
  <c r="R748" i="53"/>
  <c r="Q748" i="53"/>
  <c r="P748" i="53"/>
  <c r="A748" i="53"/>
  <c r="S747" i="53"/>
  <c r="R747" i="53"/>
  <c r="Q747" i="53"/>
  <c r="P747" i="53"/>
  <c r="A747" i="53"/>
  <c r="S746" i="53"/>
  <c r="R746" i="53"/>
  <c r="Q746" i="53"/>
  <c r="P746" i="53"/>
  <c r="A746" i="53"/>
  <c r="S745" i="53"/>
  <c r="R745" i="53"/>
  <c r="Q745" i="53"/>
  <c r="P745" i="53"/>
  <c r="A745" i="53"/>
  <c r="S744" i="53"/>
  <c r="R744" i="53"/>
  <c r="Q744" i="53"/>
  <c r="P744" i="53"/>
  <c r="A744" i="53"/>
  <c r="S743" i="53"/>
  <c r="R743" i="53"/>
  <c r="Q743" i="53"/>
  <c r="P743" i="53"/>
  <c r="A743" i="53"/>
  <c r="S742" i="53"/>
  <c r="R742" i="53"/>
  <c r="Q742" i="53"/>
  <c r="P742" i="53"/>
  <c r="A742" i="53"/>
  <c r="S741" i="53"/>
  <c r="R741" i="53"/>
  <c r="Q741" i="53"/>
  <c r="P741" i="53"/>
  <c r="A741" i="53"/>
  <c r="S740" i="53"/>
  <c r="R740" i="53"/>
  <c r="Q740" i="53"/>
  <c r="P740" i="53"/>
  <c r="A740" i="53"/>
  <c r="S739" i="53"/>
  <c r="R739" i="53"/>
  <c r="Q739" i="53"/>
  <c r="P739" i="53"/>
  <c r="A739" i="53"/>
  <c r="S738" i="53"/>
  <c r="R738" i="53"/>
  <c r="Q738" i="53"/>
  <c r="P738" i="53"/>
  <c r="A738" i="53"/>
  <c r="S737" i="53"/>
  <c r="R737" i="53"/>
  <c r="Q737" i="53"/>
  <c r="P737" i="53"/>
  <c r="A737" i="53"/>
  <c r="S736" i="53"/>
  <c r="R736" i="53"/>
  <c r="Q736" i="53"/>
  <c r="P736" i="53"/>
  <c r="A736" i="53"/>
  <c r="S735" i="53"/>
  <c r="R735" i="53"/>
  <c r="Q735" i="53"/>
  <c r="P735" i="53"/>
  <c r="A735" i="53"/>
  <c r="S734" i="53"/>
  <c r="R734" i="53"/>
  <c r="Q734" i="53"/>
  <c r="P734" i="53"/>
  <c r="A734" i="53"/>
  <c r="S733" i="53"/>
  <c r="R733" i="53"/>
  <c r="Q733" i="53"/>
  <c r="P733" i="53"/>
  <c r="A733" i="53"/>
  <c r="S732" i="53"/>
  <c r="R732" i="53"/>
  <c r="Q732" i="53"/>
  <c r="P732" i="53"/>
  <c r="A732" i="53"/>
  <c r="S731" i="53"/>
  <c r="R731" i="53"/>
  <c r="Q731" i="53"/>
  <c r="P731" i="53"/>
  <c r="A731" i="53"/>
  <c r="S730" i="53"/>
  <c r="R730" i="53"/>
  <c r="Q730" i="53"/>
  <c r="P730" i="53"/>
  <c r="A730" i="53"/>
  <c r="S729" i="53"/>
  <c r="R729" i="53"/>
  <c r="Q729" i="53"/>
  <c r="P729" i="53"/>
  <c r="A729" i="53"/>
  <c r="S728" i="53"/>
  <c r="R728" i="53"/>
  <c r="Q728" i="53"/>
  <c r="P728" i="53"/>
  <c r="A728" i="53"/>
  <c r="S727" i="53"/>
  <c r="R727" i="53"/>
  <c r="Q727" i="53"/>
  <c r="P727" i="53"/>
  <c r="A727" i="53"/>
  <c r="S726" i="53"/>
  <c r="R726" i="53"/>
  <c r="Q726" i="53"/>
  <c r="P726" i="53"/>
  <c r="A726" i="53"/>
  <c r="S725" i="53"/>
  <c r="R725" i="53"/>
  <c r="Q725" i="53"/>
  <c r="P725" i="53"/>
  <c r="A725" i="53"/>
  <c r="S724" i="53"/>
  <c r="R724" i="53"/>
  <c r="Q724" i="53"/>
  <c r="P724" i="53"/>
  <c r="A724" i="53"/>
  <c r="S723" i="53"/>
  <c r="R723" i="53"/>
  <c r="Q723" i="53"/>
  <c r="P723" i="53"/>
  <c r="A723" i="53"/>
  <c r="S722" i="53"/>
  <c r="R722" i="53"/>
  <c r="Q722" i="53"/>
  <c r="P722" i="53"/>
  <c r="A722" i="53"/>
  <c r="S721" i="53"/>
  <c r="R721" i="53"/>
  <c r="Q721" i="53"/>
  <c r="P721" i="53"/>
  <c r="A721" i="53"/>
  <c r="S720" i="53"/>
  <c r="R720" i="53"/>
  <c r="Q720" i="53"/>
  <c r="P720" i="53"/>
  <c r="A720" i="53"/>
  <c r="S719" i="53"/>
  <c r="R719" i="53"/>
  <c r="Q719" i="53"/>
  <c r="P719" i="53"/>
  <c r="A719" i="53"/>
  <c r="S718" i="53"/>
  <c r="R718" i="53"/>
  <c r="Q718" i="53"/>
  <c r="P718" i="53"/>
  <c r="A718" i="53"/>
  <c r="S717" i="53"/>
  <c r="R717" i="53"/>
  <c r="Q717" i="53"/>
  <c r="P717" i="53"/>
  <c r="A717" i="53"/>
  <c r="S716" i="53"/>
  <c r="R716" i="53"/>
  <c r="Q716" i="53"/>
  <c r="P716" i="53"/>
  <c r="A716" i="53"/>
  <c r="S715" i="53"/>
  <c r="R715" i="53"/>
  <c r="Q715" i="53"/>
  <c r="P715" i="53"/>
  <c r="A715" i="53"/>
  <c r="S714" i="53"/>
  <c r="R714" i="53"/>
  <c r="Q714" i="53"/>
  <c r="P714" i="53"/>
  <c r="A714" i="53"/>
  <c r="S713" i="53"/>
  <c r="R713" i="53"/>
  <c r="Q713" i="53"/>
  <c r="P713" i="53"/>
  <c r="A713" i="53"/>
  <c r="S712" i="53"/>
  <c r="R712" i="53"/>
  <c r="Q712" i="53"/>
  <c r="P712" i="53"/>
  <c r="A712" i="53"/>
  <c r="S711" i="53"/>
  <c r="R711" i="53"/>
  <c r="Q711" i="53"/>
  <c r="P711" i="53"/>
  <c r="A711" i="53"/>
  <c r="S710" i="53"/>
  <c r="R710" i="53"/>
  <c r="Q710" i="53"/>
  <c r="P710" i="53"/>
  <c r="A710" i="53"/>
  <c r="S709" i="53"/>
  <c r="R709" i="53"/>
  <c r="Q709" i="53"/>
  <c r="P709" i="53"/>
  <c r="A709" i="53"/>
  <c r="S708" i="53"/>
  <c r="R708" i="53"/>
  <c r="Q708" i="53"/>
  <c r="P708" i="53"/>
  <c r="A708" i="53"/>
  <c r="S707" i="53"/>
  <c r="R707" i="53"/>
  <c r="Q707" i="53"/>
  <c r="P707" i="53"/>
  <c r="A707" i="53"/>
  <c r="S706" i="53"/>
  <c r="R706" i="53"/>
  <c r="Q706" i="53"/>
  <c r="P706" i="53"/>
  <c r="A706" i="53"/>
  <c r="S705" i="53"/>
  <c r="R705" i="53"/>
  <c r="Q705" i="53"/>
  <c r="P705" i="53"/>
  <c r="A705" i="53"/>
  <c r="S704" i="53"/>
  <c r="R704" i="53"/>
  <c r="Q704" i="53"/>
  <c r="P704" i="53"/>
  <c r="A704" i="53"/>
  <c r="S703" i="53"/>
  <c r="R703" i="53"/>
  <c r="Q703" i="53"/>
  <c r="P703" i="53"/>
  <c r="A703" i="53"/>
  <c r="S702" i="53"/>
  <c r="R702" i="53"/>
  <c r="Q702" i="53"/>
  <c r="P702" i="53"/>
  <c r="A702" i="53"/>
  <c r="S701" i="53"/>
  <c r="R701" i="53"/>
  <c r="Q701" i="53"/>
  <c r="P701" i="53"/>
  <c r="A701" i="53"/>
  <c r="S700" i="53"/>
  <c r="R700" i="53"/>
  <c r="Q700" i="53"/>
  <c r="P700" i="53"/>
  <c r="A700" i="53"/>
  <c r="S699" i="53"/>
  <c r="R699" i="53"/>
  <c r="Q699" i="53"/>
  <c r="P699" i="53"/>
  <c r="A699" i="53"/>
  <c r="S698" i="53"/>
  <c r="R698" i="53"/>
  <c r="Q698" i="53"/>
  <c r="P698" i="53"/>
  <c r="A698" i="53"/>
  <c r="S697" i="53"/>
  <c r="R697" i="53"/>
  <c r="Q697" i="53"/>
  <c r="P697" i="53"/>
  <c r="A697" i="53"/>
  <c r="S696" i="53"/>
  <c r="R696" i="53"/>
  <c r="Q696" i="53"/>
  <c r="P696" i="53"/>
  <c r="A696" i="53"/>
  <c r="S695" i="53"/>
  <c r="R695" i="53"/>
  <c r="Q695" i="53"/>
  <c r="P695" i="53"/>
  <c r="A695" i="53"/>
  <c r="S694" i="53"/>
  <c r="R694" i="53"/>
  <c r="Q694" i="53"/>
  <c r="P694" i="53"/>
  <c r="A694" i="53"/>
  <c r="S693" i="53"/>
  <c r="R693" i="53"/>
  <c r="Q693" i="53"/>
  <c r="P693" i="53"/>
  <c r="A693" i="53"/>
  <c r="S692" i="53"/>
  <c r="R692" i="53"/>
  <c r="Q692" i="53"/>
  <c r="P692" i="53"/>
  <c r="A692" i="53"/>
  <c r="S691" i="53"/>
  <c r="R691" i="53"/>
  <c r="Q691" i="53"/>
  <c r="P691" i="53"/>
  <c r="A691" i="53"/>
  <c r="S690" i="53"/>
  <c r="R690" i="53"/>
  <c r="Q690" i="53"/>
  <c r="P690" i="53"/>
  <c r="A690" i="53"/>
  <c r="S689" i="53"/>
  <c r="R689" i="53"/>
  <c r="Q689" i="53"/>
  <c r="P689" i="53"/>
  <c r="A689" i="53"/>
  <c r="S688" i="53"/>
  <c r="R688" i="53"/>
  <c r="Q688" i="53"/>
  <c r="P688" i="53"/>
  <c r="A688" i="53"/>
  <c r="S687" i="53"/>
  <c r="R687" i="53"/>
  <c r="Q687" i="53"/>
  <c r="P687" i="53"/>
  <c r="A687" i="53"/>
  <c r="S686" i="53"/>
  <c r="R686" i="53"/>
  <c r="Q686" i="53"/>
  <c r="P686" i="53"/>
  <c r="A686" i="53"/>
  <c r="S685" i="53"/>
  <c r="R685" i="53"/>
  <c r="Q685" i="53"/>
  <c r="P685" i="53"/>
  <c r="A685" i="53"/>
  <c r="S684" i="53"/>
  <c r="R684" i="53"/>
  <c r="Q684" i="53"/>
  <c r="P684" i="53"/>
  <c r="A684" i="53"/>
  <c r="S683" i="53"/>
  <c r="R683" i="53"/>
  <c r="Q683" i="53"/>
  <c r="P683" i="53"/>
  <c r="A683" i="53"/>
  <c r="S682" i="53"/>
  <c r="R682" i="53"/>
  <c r="Q682" i="53"/>
  <c r="P682" i="53"/>
  <c r="A682" i="53"/>
  <c r="S681" i="53"/>
  <c r="R681" i="53"/>
  <c r="Q681" i="53"/>
  <c r="P681" i="53"/>
  <c r="A681" i="53"/>
  <c r="S680" i="53"/>
  <c r="R680" i="53"/>
  <c r="Q680" i="53"/>
  <c r="P680" i="53"/>
  <c r="A680" i="53"/>
  <c r="S679" i="53"/>
  <c r="R679" i="53"/>
  <c r="Q679" i="53"/>
  <c r="P679" i="53"/>
  <c r="A679" i="53"/>
  <c r="S678" i="53"/>
  <c r="R678" i="53"/>
  <c r="Q678" i="53"/>
  <c r="P678" i="53"/>
  <c r="A678" i="53"/>
  <c r="S677" i="53"/>
  <c r="R677" i="53"/>
  <c r="Q677" i="53"/>
  <c r="P677" i="53"/>
  <c r="A677" i="53"/>
  <c r="S676" i="53"/>
  <c r="R676" i="53"/>
  <c r="Q676" i="53"/>
  <c r="P676" i="53"/>
  <c r="A676" i="53"/>
  <c r="S675" i="53"/>
  <c r="R675" i="53"/>
  <c r="Q675" i="53"/>
  <c r="P675" i="53"/>
  <c r="A675" i="53"/>
  <c r="S674" i="53"/>
  <c r="R674" i="53"/>
  <c r="Q674" i="53"/>
  <c r="P674" i="53"/>
  <c r="A674" i="53"/>
  <c r="S673" i="53"/>
  <c r="R673" i="53"/>
  <c r="Q673" i="53"/>
  <c r="P673" i="53"/>
  <c r="A673" i="53"/>
  <c r="S672" i="53"/>
  <c r="R672" i="53"/>
  <c r="Q672" i="53"/>
  <c r="P672" i="53"/>
  <c r="A672" i="53"/>
  <c r="S671" i="53"/>
  <c r="R671" i="53"/>
  <c r="Q671" i="53"/>
  <c r="P671" i="53"/>
  <c r="A671" i="53"/>
  <c r="S670" i="53"/>
  <c r="R670" i="53"/>
  <c r="Q670" i="53"/>
  <c r="P670" i="53"/>
  <c r="A670" i="53"/>
  <c r="S669" i="53"/>
  <c r="R669" i="53"/>
  <c r="Q669" i="53"/>
  <c r="P669" i="53"/>
  <c r="A669" i="53"/>
  <c r="S668" i="53"/>
  <c r="R668" i="53"/>
  <c r="Q668" i="53"/>
  <c r="P668" i="53"/>
  <c r="A668" i="53"/>
  <c r="S667" i="53"/>
  <c r="R667" i="53"/>
  <c r="Q667" i="53"/>
  <c r="P667" i="53"/>
  <c r="A667" i="53"/>
  <c r="S666" i="53"/>
  <c r="R666" i="53"/>
  <c r="Q666" i="53"/>
  <c r="P666" i="53"/>
  <c r="A666" i="53"/>
  <c r="S665" i="53"/>
  <c r="R665" i="53"/>
  <c r="Q665" i="53"/>
  <c r="P665" i="53"/>
  <c r="A665" i="53"/>
  <c r="S664" i="53"/>
  <c r="R664" i="53"/>
  <c r="Q664" i="53"/>
  <c r="P664" i="53"/>
  <c r="A664" i="53"/>
  <c r="S663" i="53"/>
  <c r="R663" i="53"/>
  <c r="Q663" i="53"/>
  <c r="P663" i="53"/>
  <c r="A663" i="53"/>
  <c r="S662" i="53"/>
  <c r="R662" i="53"/>
  <c r="Q662" i="53"/>
  <c r="P662" i="53"/>
  <c r="A662" i="53"/>
  <c r="S661" i="53"/>
  <c r="R661" i="53"/>
  <c r="Q661" i="53"/>
  <c r="P661" i="53"/>
  <c r="A661" i="53"/>
  <c r="S660" i="53"/>
  <c r="R660" i="53"/>
  <c r="Q660" i="53"/>
  <c r="P660" i="53"/>
  <c r="A660" i="53"/>
  <c r="S659" i="53"/>
  <c r="R659" i="53"/>
  <c r="Q659" i="53"/>
  <c r="P659" i="53"/>
  <c r="A659" i="53"/>
  <c r="S658" i="53"/>
  <c r="R658" i="53"/>
  <c r="Q658" i="53"/>
  <c r="P658" i="53"/>
  <c r="A658" i="53"/>
  <c r="S657" i="53"/>
  <c r="R657" i="53"/>
  <c r="Q657" i="53"/>
  <c r="P657" i="53"/>
  <c r="A657" i="53"/>
  <c r="S656" i="53"/>
  <c r="R656" i="53"/>
  <c r="Q656" i="53"/>
  <c r="P656" i="53"/>
  <c r="A656" i="53"/>
  <c r="S655" i="53"/>
  <c r="R655" i="53"/>
  <c r="Q655" i="53"/>
  <c r="P655" i="53"/>
  <c r="A655" i="53"/>
  <c r="S654" i="53"/>
  <c r="R654" i="53"/>
  <c r="Q654" i="53"/>
  <c r="P654" i="53"/>
  <c r="A654" i="53"/>
  <c r="S653" i="53"/>
  <c r="R653" i="53"/>
  <c r="Q653" i="53"/>
  <c r="P653" i="53"/>
  <c r="A653" i="53"/>
  <c r="S652" i="53"/>
  <c r="R652" i="53"/>
  <c r="Q652" i="53"/>
  <c r="P652" i="53"/>
  <c r="A652" i="53"/>
  <c r="S651" i="53"/>
  <c r="R651" i="53"/>
  <c r="Q651" i="53"/>
  <c r="P651" i="53"/>
  <c r="A651" i="53"/>
  <c r="S650" i="53"/>
  <c r="R650" i="53"/>
  <c r="Q650" i="53"/>
  <c r="P650" i="53"/>
  <c r="A650" i="53"/>
  <c r="S649" i="53"/>
  <c r="R649" i="53"/>
  <c r="Q649" i="53"/>
  <c r="P649" i="53"/>
  <c r="A649" i="53"/>
  <c r="S648" i="53"/>
  <c r="R648" i="53"/>
  <c r="Q648" i="53"/>
  <c r="P648" i="53"/>
  <c r="A648" i="53"/>
  <c r="S647" i="53"/>
  <c r="R647" i="53"/>
  <c r="Q647" i="53"/>
  <c r="P647" i="53"/>
  <c r="A647" i="53"/>
  <c r="S646" i="53"/>
  <c r="R646" i="53"/>
  <c r="Q646" i="53"/>
  <c r="P646" i="53"/>
  <c r="A646" i="53"/>
  <c r="S645" i="53"/>
  <c r="R645" i="53"/>
  <c r="Q645" i="53"/>
  <c r="P645" i="53"/>
  <c r="A645" i="53"/>
  <c r="S644" i="53"/>
  <c r="R644" i="53"/>
  <c r="Q644" i="53"/>
  <c r="P644" i="53"/>
  <c r="A644" i="53"/>
  <c r="S643" i="53"/>
  <c r="R643" i="53"/>
  <c r="Q643" i="53"/>
  <c r="P643" i="53"/>
  <c r="A643" i="53"/>
  <c r="S642" i="53"/>
  <c r="R642" i="53"/>
  <c r="Q642" i="53"/>
  <c r="P642" i="53"/>
  <c r="A642" i="53"/>
  <c r="S641" i="53"/>
  <c r="R641" i="53"/>
  <c r="Q641" i="53"/>
  <c r="P641" i="53"/>
  <c r="A641" i="53"/>
  <c r="S640" i="53"/>
  <c r="R640" i="53"/>
  <c r="Q640" i="53"/>
  <c r="P640" i="53"/>
  <c r="A640" i="53"/>
  <c r="S639" i="53"/>
  <c r="R639" i="53"/>
  <c r="Q639" i="53"/>
  <c r="P639" i="53"/>
  <c r="A639" i="53"/>
  <c r="S638" i="53"/>
  <c r="R638" i="53"/>
  <c r="Q638" i="53"/>
  <c r="P638" i="53"/>
  <c r="A638" i="53"/>
  <c r="S637" i="53"/>
  <c r="R637" i="53"/>
  <c r="Q637" i="53"/>
  <c r="P637" i="53"/>
  <c r="A637" i="53"/>
  <c r="S636" i="53"/>
  <c r="R636" i="53"/>
  <c r="Q636" i="53"/>
  <c r="P636" i="53"/>
  <c r="A636" i="53"/>
  <c r="S635" i="53"/>
  <c r="R635" i="53"/>
  <c r="Q635" i="53"/>
  <c r="P635" i="53"/>
  <c r="A635" i="53"/>
  <c r="S634" i="53"/>
  <c r="R634" i="53"/>
  <c r="Q634" i="53"/>
  <c r="P634" i="53"/>
  <c r="A634" i="53"/>
  <c r="S633" i="53"/>
  <c r="R633" i="53"/>
  <c r="Q633" i="53"/>
  <c r="P633" i="53"/>
  <c r="A633" i="53"/>
  <c r="S632" i="53"/>
  <c r="R632" i="53"/>
  <c r="Q632" i="53"/>
  <c r="P632" i="53"/>
  <c r="A632" i="53"/>
  <c r="S631" i="53"/>
  <c r="R631" i="53"/>
  <c r="Q631" i="53"/>
  <c r="P631" i="53"/>
  <c r="A631" i="53"/>
  <c r="S630" i="53"/>
  <c r="R630" i="53"/>
  <c r="Q630" i="53"/>
  <c r="P630" i="53"/>
  <c r="A630" i="53"/>
  <c r="S629" i="53"/>
  <c r="R629" i="53"/>
  <c r="Q629" i="53"/>
  <c r="P629" i="53"/>
  <c r="A629" i="53"/>
  <c r="S628" i="53"/>
  <c r="R628" i="53"/>
  <c r="Q628" i="53"/>
  <c r="P628" i="53"/>
  <c r="A628" i="53"/>
  <c r="S627" i="53"/>
  <c r="R627" i="53"/>
  <c r="Q627" i="53"/>
  <c r="P627" i="53"/>
  <c r="A627" i="53"/>
  <c r="S626" i="53"/>
  <c r="R626" i="53"/>
  <c r="Q626" i="53"/>
  <c r="P626" i="53"/>
  <c r="A626" i="53"/>
  <c r="S625" i="53"/>
  <c r="R625" i="53"/>
  <c r="Q625" i="53"/>
  <c r="P625" i="53"/>
  <c r="A625" i="53"/>
  <c r="S624" i="53"/>
  <c r="R624" i="53"/>
  <c r="Q624" i="53"/>
  <c r="P624" i="53"/>
  <c r="A624" i="53"/>
  <c r="S623" i="53"/>
  <c r="R623" i="53"/>
  <c r="Q623" i="53"/>
  <c r="P623" i="53"/>
  <c r="A623" i="53"/>
  <c r="S622" i="53"/>
  <c r="R622" i="53"/>
  <c r="Q622" i="53"/>
  <c r="P622" i="53"/>
  <c r="A622" i="53"/>
  <c r="S621" i="53"/>
  <c r="R621" i="53"/>
  <c r="Q621" i="53"/>
  <c r="P621" i="53"/>
  <c r="A621" i="53"/>
  <c r="S620" i="53"/>
  <c r="R620" i="53"/>
  <c r="Q620" i="53"/>
  <c r="P620" i="53"/>
  <c r="A620" i="53"/>
  <c r="S619" i="53"/>
  <c r="R619" i="53"/>
  <c r="Q619" i="53"/>
  <c r="P619" i="53"/>
  <c r="A619" i="53"/>
  <c r="S618" i="53"/>
  <c r="R618" i="53"/>
  <c r="Q618" i="53"/>
  <c r="P618" i="53"/>
  <c r="A618" i="53"/>
  <c r="S617" i="53"/>
  <c r="R617" i="53"/>
  <c r="Q617" i="53"/>
  <c r="P617" i="53"/>
  <c r="A617" i="53"/>
  <c r="S616" i="53"/>
  <c r="R616" i="53"/>
  <c r="Q616" i="53"/>
  <c r="P616" i="53"/>
  <c r="A616" i="53"/>
  <c r="S615" i="53"/>
  <c r="R615" i="53"/>
  <c r="Q615" i="53"/>
  <c r="P615" i="53"/>
  <c r="A615" i="53"/>
  <c r="S614" i="53"/>
  <c r="R614" i="53"/>
  <c r="Q614" i="53"/>
  <c r="P614" i="53"/>
  <c r="A614" i="53"/>
  <c r="S613" i="53"/>
  <c r="R613" i="53"/>
  <c r="Q613" i="53"/>
  <c r="P613" i="53"/>
  <c r="A613" i="53"/>
  <c r="S612" i="53"/>
  <c r="R612" i="53"/>
  <c r="Q612" i="53"/>
  <c r="P612" i="53"/>
  <c r="A612" i="53"/>
  <c r="S611" i="53"/>
  <c r="R611" i="53"/>
  <c r="Q611" i="53"/>
  <c r="P611" i="53"/>
  <c r="A611" i="53"/>
  <c r="S610" i="53"/>
  <c r="R610" i="53"/>
  <c r="Q610" i="53"/>
  <c r="P610" i="53"/>
  <c r="A610" i="53"/>
  <c r="S609" i="53"/>
  <c r="R609" i="53"/>
  <c r="Q609" i="53"/>
  <c r="P609" i="53"/>
  <c r="A609" i="53"/>
  <c r="S608" i="53"/>
  <c r="R608" i="53"/>
  <c r="Q608" i="53"/>
  <c r="P608" i="53"/>
  <c r="A608" i="53"/>
  <c r="S607" i="53"/>
  <c r="R607" i="53"/>
  <c r="Q607" i="53"/>
  <c r="P607" i="53"/>
  <c r="A607" i="53"/>
  <c r="S606" i="53"/>
  <c r="R606" i="53"/>
  <c r="Q606" i="53"/>
  <c r="P606" i="53"/>
  <c r="A606" i="53"/>
  <c r="S605" i="53"/>
  <c r="R605" i="53"/>
  <c r="Q605" i="53"/>
  <c r="P605" i="53"/>
  <c r="A605" i="53"/>
  <c r="S604" i="53"/>
  <c r="R604" i="53"/>
  <c r="Q604" i="53"/>
  <c r="P604" i="53"/>
  <c r="A604" i="53"/>
  <c r="S603" i="53"/>
  <c r="R603" i="53"/>
  <c r="Q603" i="53"/>
  <c r="P603" i="53"/>
  <c r="A603" i="53"/>
  <c r="S602" i="53"/>
  <c r="R602" i="53"/>
  <c r="Q602" i="53"/>
  <c r="P602" i="53"/>
  <c r="A602" i="53"/>
  <c r="S601" i="53"/>
  <c r="R601" i="53"/>
  <c r="Q601" i="53"/>
  <c r="P601" i="53"/>
  <c r="A601" i="53"/>
  <c r="S600" i="53"/>
  <c r="R600" i="53"/>
  <c r="Q600" i="53"/>
  <c r="P600" i="53"/>
  <c r="A600" i="53"/>
  <c r="S599" i="53"/>
  <c r="R599" i="53"/>
  <c r="Q599" i="53"/>
  <c r="P599" i="53"/>
  <c r="A599" i="53"/>
  <c r="S598" i="53"/>
  <c r="R598" i="53"/>
  <c r="Q598" i="53"/>
  <c r="P598" i="53"/>
  <c r="A598" i="53"/>
  <c r="S597" i="53"/>
  <c r="R597" i="53"/>
  <c r="Q597" i="53"/>
  <c r="P597" i="53"/>
  <c r="A597" i="53"/>
  <c r="S596" i="53"/>
  <c r="R596" i="53"/>
  <c r="Q596" i="53"/>
  <c r="P596" i="53"/>
  <c r="A596" i="53"/>
  <c r="S595" i="53"/>
  <c r="R595" i="53"/>
  <c r="Q595" i="53"/>
  <c r="P595" i="53"/>
  <c r="A595" i="53"/>
  <c r="S594" i="53"/>
  <c r="R594" i="53"/>
  <c r="Q594" i="53"/>
  <c r="P594" i="53"/>
  <c r="A594" i="53"/>
  <c r="S593" i="53"/>
  <c r="R593" i="53"/>
  <c r="Q593" i="53"/>
  <c r="P593" i="53"/>
  <c r="A593" i="53"/>
  <c r="S592" i="53"/>
  <c r="R592" i="53"/>
  <c r="Q592" i="53"/>
  <c r="P592" i="53"/>
  <c r="A592" i="53"/>
  <c r="S591" i="53"/>
  <c r="R591" i="53"/>
  <c r="Q591" i="53"/>
  <c r="P591" i="53"/>
  <c r="A591" i="53"/>
  <c r="S590" i="53"/>
  <c r="R590" i="53"/>
  <c r="Q590" i="53"/>
  <c r="P590" i="53"/>
  <c r="A590" i="53"/>
  <c r="S589" i="53"/>
  <c r="R589" i="53"/>
  <c r="Q589" i="53"/>
  <c r="P589" i="53"/>
  <c r="A589" i="53"/>
  <c r="S588" i="53"/>
  <c r="R588" i="53"/>
  <c r="Q588" i="53"/>
  <c r="P588" i="53"/>
  <c r="A588" i="53"/>
  <c r="S587" i="53"/>
  <c r="R587" i="53"/>
  <c r="Q587" i="53"/>
  <c r="P587" i="53"/>
  <c r="A587" i="53"/>
  <c r="S586" i="53"/>
  <c r="R586" i="53"/>
  <c r="Q586" i="53"/>
  <c r="P586" i="53"/>
  <c r="A586" i="53"/>
  <c r="S585" i="53"/>
  <c r="R585" i="53"/>
  <c r="Q585" i="53"/>
  <c r="P585" i="53"/>
  <c r="A585" i="53"/>
  <c r="S584" i="53"/>
  <c r="R584" i="53"/>
  <c r="Q584" i="53"/>
  <c r="P584" i="53"/>
  <c r="A584" i="53"/>
  <c r="S583" i="53"/>
  <c r="R583" i="53"/>
  <c r="Q583" i="53"/>
  <c r="P583" i="53"/>
  <c r="A583" i="53"/>
  <c r="S582" i="53"/>
  <c r="R582" i="53"/>
  <c r="Q582" i="53"/>
  <c r="P582" i="53"/>
  <c r="A582" i="53"/>
  <c r="S581" i="53"/>
  <c r="R581" i="53"/>
  <c r="Q581" i="53"/>
  <c r="P581" i="53"/>
  <c r="A581" i="53"/>
  <c r="S580" i="53"/>
  <c r="R580" i="53"/>
  <c r="Q580" i="53"/>
  <c r="P580" i="53"/>
  <c r="A580" i="53"/>
  <c r="S579" i="53"/>
  <c r="R579" i="53"/>
  <c r="Q579" i="53"/>
  <c r="P579" i="53"/>
  <c r="A579" i="53"/>
  <c r="S578" i="53"/>
  <c r="R578" i="53"/>
  <c r="Q578" i="53"/>
  <c r="P578" i="53"/>
  <c r="A578" i="53"/>
  <c r="S577" i="53"/>
  <c r="R577" i="53"/>
  <c r="Q577" i="53"/>
  <c r="P577" i="53"/>
  <c r="A577" i="53"/>
  <c r="S576" i="53"/>
  <c r="R576" i="53"/>
  <c r="Q576" i="53"/>
  <c r="P576" i="53"/>
  <c r="A576" i="53"/>
  <c r="S575" i="53"/>
  <c r="R575" i="53"/>
  <c r="Q575" i="53"/>
  <c r="P575" i="53"/>
  <c r="A575" i="53"/>
  <c r="S574" i="53"/>
  <c r="R574" i="53"/>
  <c r="Q574" i="53"/>
  <c r="P574" i="53"/>
  <c r="A574" i="53"/>
  <c r="S573" i="53"/>
  <c r="R573" i="53"/>
  <c r="Q573" i="53"/>
  <c r="P573" i="53"/>
  <c r="A573" i="53"/>
  <c r="S572" i="53"/>
  <c r="R572" i="53"/>
  <c r="Q572" i="53"/>
  <c r="P572" i="53"/>
  <c r="A572" i="53"/>
  <c r="S571" i="53"/>
  <c r="R571" i="53"/>
  <c r="Q571" i="53"/>
  <c r="P571" i="53"/>
  <c r="A571" i="53"/>
  <c r="S570" i="53"/>
  <c r="R570" i="53"/>
  <c r="Q570" i="53"/>
  <c r="P570" i="53"/>
  <c r="A570" i="53"/>
  <c r="S569" i="53"/>
  <c r="R569" i="53"/>
  <c r="Q569" i="53"/>
  <c r="P569" i="53"/>
  <c r="A569" i="53"/>
  <c r="S568" i="53"/>
  <c r="R568" i="53"/>
  <c r="Q568" i="53"/>
  <c r="P568" i="53"/>
  <c r="A568" i="53"/>
  <c r="S567" i="53"/>
  <c r="R567" i="53"/>
  <c r="Q567" i="53"/>
  <c r="P567" i="53"/>
  <c r="A567" i="53"/>
  <c r="S566" i="53"/>
  <c r="R566" i="53"/>
  <c r="Q566" i="53"/>
  <c r="P566" i="53"/>
  <c r="A566" i="53"/>
  <c r="S565" i="53"/>
  <c r="R565" i="53"/>
  <c r="Q565" i="53"/>
  <c r="P565" i="53"/>
  <c r="A565" i="53"/>
  <c r="S564" i="53"/>
  <c r="R564" i="53"/>
  <c r="Q564" i="53"/>
  <c r="P564" i="53"/>
  <c r="A564" i="53"/>
  <c r="S563" i="53"/>
  <c r="R563" i="53"/>
  <c r="Q563" i="53"/>
  <c r="P563" i="53"/>
  <c r="A563" i="53"/>
  <c r="S562" i="53"/>
  <c r="R562" i="53"/>
  <c r="Q562" i="53"/>
  <c r="P562" i="53"/>
  <c r="A562" i="53"/>
  <c r="S561" i="53"/>
  <c r="R561" i="53"/>
  <c r="Q561" i="53"/>
  <c r="P561" i="53"/>
  <c r="A561" i="53"/>
  <c r="S560" i="53"/>
  <c r="R560" i="53"/>
  <c r="Q560" i="53"/>
  <c r="P560" i="53"/>
  <c r="A560" i="53"/>
  <c r="S559" i="53"/>
  <c r="R559" i="53"/>
  <c r="Q559" i="53"/>
  <c r="P559" i="53"/>
  <c r="A559" i="53"/>
  <c r="S558" i="53"/>
  <c r="R558" i="53"/>
  <c r="Q558" i="53"/>
  <c r="P558" i="53"/>
  <c r="A558" i="53"/>
  <c r="S557" i="53"/>
  <c r="R557" i="53"/>
  <c r="Q557" i="53"/>
  <c r="P557" i="53"/>
  <c r="A557" i="53"/>
  <c r="S556" i="53"/>
  <c r="R556" i="53"/>
  <c r="Q556" i="53"/>
  <c r="P556" i="53"/>
  <c r="A556" i="53"/>
  <c r="S555" i="53"/>
  <c r="R555" i="53"/>
  <c r="Q555" i="53"/>
  <c r="P555" i="53"/>
  <c r="A555" i="53"/>
  <c r="S554" i="53"/>
  <c r="R554" i="53"/>
  <c r="Q554" i="53"/>
  <c r="P554" i="53"/>
  <c r="A554" i="53"/>
  <c r="S553" i="53"/>
  <c r="R553" i="53"/>
  <c r="Q553" i="53"/>
  <c r="P553" i="53"/>
  <c r="A553" i="53"/>
  <c r="S552" i="53"/>
  <c r="R552" i="53"/>
  <c r="Q552" i="53"/>
  <c r="P552" i="53"/>
  <c r="A552" i="53"/>
  <c r="S551" i="53"/>
  <c r="R551" i="53"/>
  <c r="Q551" i="53"/>
  <c r="P551" i="53"/>
  <c r="A551" i="53"/>
  <c r="S550" i="53"/>
  <c r="R550" i="53"/>
  <c r="Q550" i="53"/>
  <c r="P550" i="53"/>
  <c r="A550" i="53"/>
  <c r="S549" i="53"/>
  <c r="R549" i="53"/>
  <c r="Q549" i="53"/>
  <c r="P549" i="53"/>
  <c r="A549" i="53"/>
  <c r="S548" i="53"/>
  <c r="R548" i="53"/>
  <c r="Q548" i="53"/>
  <c r="P548" i="53"/>
  <c r="A548" i="53"/>
  <c r="S547" i="53"/>
  <c r="R547" i="53"/>
  <c r="Q547" i="53"/>
  <c r="P547" i="53"/>
  <c r="A547" i="53"/>
  <c r="S546" i="53"/>
  <c r="R546" i="53"/>
  <c r="Q546" i="53"/>
  <c r="P546" i="53"/>
  <c r="A546" i="53"/>
  <c r="S545" i="53"/>
  <c r="R545" i="53"/>
  <c r="Q545" i="53"/>
  <c r="P545" i="53"/>
  <c r="A545" i="53"/>
  <c r="S544" i="53"/>
  <c r="R544" i="53"/>
  <c r="Q544" i="53"/>
  <c r="P544" i="53"/>
  <c r="A544" i="53"/>
  <c r="S543" i="53"/>
  <c r="R543" i="53"/>
  <c r="Q543" i="53"/>
  <c r="P543" i="53"/>
  <c r="A543" i="53"/>
  <c r="S542" i="53"/>
  <c r="R542" i="53"/>
  <c r="Q542" i="53"/>
  <c r="P542" i="53"/>
  <c r="A542" i="53"/>
  <c r="S541" i="53"/>
  <c r="R541" i="53"/>
  <c r="Q541" i="53"/>
  <c r="P541" i="53"/>
  <c r="A541" i="53"/>
  <c r="S540" i="53"/>
  <c r="R540" i="53"/>
  <c r="Q540" i="53"/>
  <c r="P540" i="53"/>
  <c r="A540" i="53"/>
  <c r="S539" i="53"/>
  <c r="R539" i="53"/>
  <c r="Q539" i="53"/>
  <c r="P539" i="53"/>
  <c r="A539" i="53"/>
  <c r="S538" i="53"/>
  <c r="R538" i="53"/>
  <c r="Q538" i="53"/>
  <c r="P538" i="53"/>
  <c r="A538" i="53"/>
  <c r="S537" i="53"/>
  <c r="R537" i="53"/>
  <c r="Q537" i="53"/>
  <c r="P537" i="53"/>
  <c r="A537" i="53"/>
  <c r="S536" i="53"/>
  <c r="R536" i="53"/>
  <c r="Q536" i="53"/>
  <c r="P536" i="53"/>
  <c r="A536" i="53"/>
  <c r="S535" i="53"/>
  <c r="R535" i="53"/>
  <c r="Q535" i="53"/>
  <c r="P535" i="53"/>
  <c r="A535" i="53"/>
  <c r="S534" i="53"/>
  <c r="R534" i="53"/>
  <c r="Q534" i="53"/>
  <c r="P534" i="53"/>
  <c r="A534" i="53"/>
  <c r="S533" i="53"/>
  <c r="R533" i="53"/>
  <c r="Q533" i="53"/>
  <c r="P533" i="53"/>
  <c r="A533" i="53"/>
  <c r="S532" i="53"/>
  <c r="R532" i="53"/>
  <c r="Q532" i="53"/>
  <c r="P532" i="53"/>
  <c r="A532" i="53"/>
  <c r="S531" i="53"/>
  <c r="R531" i="53"/>
  <c r="Q531" i="53"/>
  <c r="P531" i="53"/>
  <c r="A531" i="53"/>
  <c r="S530" i="53"/>
  <c r="R530" i="53"/>
  <c r="Q530" i="53"/>
  <c r="P530" i="53"/>
  <c r="A530" i="53"/>
  <c r="S529" i="53"/>
  <c r="R529" i="53"/>
  <c r="Q529" i="53"/>
  <c r="P529" i="53"/>
  <c r="A529" i="53"/>
  <c r="S528" i="53"/>
  <c r="R528" i="53"/>
  <c r="Q528" i="53"/>
  <c r="P528" i="53"/>
  <c r="A528" i="53"/>
  <c r="S527" i="53"/>
  <c r="R527" i="53"/>
  <c r="Q527" i="53"/>
  <c r="P527" i="53"/>
  <c r="A527" i="53"/>
  <c r="S526" i="53"/>
  <c r="R526" i="53"/>
  <c r="Q526" i="53"/>
  <c r="P526" i="53"/>
  <c r="A526" i="53"/>
  <c r="S525" i="53"/>
  <c r="R525" i="53"/>
  <c r="Q525" i="53"/>
  <c r="P525" i="53"/>
  <c r="A525" i="53"/>
  <c r="S524" i="53"/>
  <c r="R524" i="53"/>
  <c r="Q524" i="53"/>
  <c r="P524" i="53"/>
  <c r="A524" i="53"/>
  <c r="S523" i="53"/>
  <c r="R523" i="53"/>
  <c r="Q523" i="53"/>
  <c r="P523" i="53"/>
  <c r="A523" i="53"/>
  <c r="S522" i="53"/>
  <c r="R522" i="53"/>
  <c r="Q522" i="53"/>
  <c r="P522" i="53"/>
  <c r="A522" i="53"/>
  <c r="S521" i="53"/>
  <c r="R521" i="53"/>
  <c r="Q521" i="53"/>
  <c r="P521" i="53"/>
  <c r="A521" i="53"/>
  <c r="S520" i="53"/>
  <c r="R520" i="53"/>
  <c r="Q520" i="53"/>
  <c r="P520" i="53"/>
  <c r="A520" i="53"/>
  <c r="S519" i="53"/>
  <c r="R519" i="53"/>
  <c r="Q519" i="53"/>
  <c r="P519" i="53"/>
  <c r="A519" i="53"/>
  <c r="S518" i="53"/>
  <c r="R518" i="53"/>
  <c r="Q518" i="53"/>
  <c r="P518" i="53"/>
  <c r="A518" i="53"/>
  <c r="S517" i="53"/>
  <c r="R517" i="53"/>
  <c r="Q517" i="53"/>
  <c r="P517" i="53"/>
  <c r="A517" i="53"/>
  <c r="S516" i="53"/>
  <c r="R516" i="53"/>
  <c r="Q516" i="53"/>
  <c r="P516" i="53"/>
  <c r="A516" i="53"/>
  <c r="S515" i="53"/>
  <c r="R515" i="53"/>
  <c r="Q515" i="53"/>
  <c r="P515" i="53"/>
  <c r="A515" i="53"/>
  <c r="S514" i="53"/>
  <c r="R514" i="53"/>
  <c r="Q514" i="53"/>
  <c r="P514" i="53"/>
  <c r="A514" i="53"/>
  <c r="S513" i="53"/>
  <c r="R513" i="53"/>
  <c r="Q513" i="53"/>
  <c r="P513" i="53"/>
  <c r="A513" i="53"/>
  <c r="S512" i="53"/>
  <c r="R512" i="53"/>
  <c r="Q512" i="53"/>
  <c r="P512" i="53"/>
  <c r="A512" i="53"/>
  <c r="S511" i="53"/>
  <c r="R511" i="53"/>
  <c r="Q511" i="53"/>
  <c r="P511" i="53"/>
  <c r="A511" i="53"/>
  <c r="S510" i="53"/>
  <c r="R510" i="53"/>
  <c r="Q510" i="53"/>
  <c r="P510" i="53"/>
  <c r="A510" i="53"/>
  <c r="S509" i="53"/>
  <c r="R509" i="53"/>
  <c r="Q509" i="53"/>
  <c r="P509" i="53"/>
  <c r="A509" i="53"/>
  <c r="S508" i="53"/>
  <c r="R508" i="53"/>
  <c r="Q508" i="53"/>
  <c r="P508" i="53"/>
  <c r="A508" i="53"/>
  <c r="S507" i="53"/>
  <c r="R507" i="53"/>
  <c r="Q507" i="53"/>
  <c r="P507" i="53"/>
  <c r="A507" i="53"/>
  <c r="S506" i="53"/>
  <c r="R506" i="53"/>
  <c r="Q506" i="53"/>
  <c r="P506" i="53"/>
  <c r="A506" i="53"/>
  <c r="S505" i="53"/>
  <c r="R505" i="53"/>
  <c r="Q505" i="53"/>
  <c r="P505" i="53"/>
  <c r="A505" i="53"/>
  <c r="S504" i="53"/>
  <c r="R504" i="53"/>
  <c r="Q504" i="53"/>
  <c r="P504" i="53"/>
  <c r="A504" i="53"/>
  <c r="S503" i="53"/>
  <c r="R503" i="53"/>
  <c r="Q503" i="53"/>
  <c r="P503" i="53"/>
  <c r="A503" i="53"/>
  <c r="S502" i="53"/>
  <c r="R502" i="53"/>
  <c r="Q502" i="53"/>
  <c r="P502" i="53"/>
  <c r="A502" i="53"/>
  <c r="S501" i="53"/>
  <c r="R501" i="53"/>
  <c r="Q501" i="53"/>
  <c r="P501" i="53"/>
  <c r="A501" i="53"/>
  <c r="S500" i="53"/>
  <c r="R500" i="53"/>
  <c r="Q500" i="53"/>
  <c r="P500" i="53"/>
  <c r="A500" i="53"/>
  <c r="S499" i="53"/>
  <c r="R499" i="53"/>
  <c r="Q499" i="53"/>
  <c r="P499" i="53"/>
  <c r="A499" i="53"/>
  <c r="S498" i="53"/>
  <c r="R498" i="53"/>
  <c r="Q498" i="53"/>
  <c r="P498" i="53"/>
  <c r="A498" i="53"/>
  <c r="S497" i="53"/>
  <c r="R497" i="53"/>
  <c r="Q497" i="53"/>
  <c r="P497" i="53"/>
  <c r="A497" i="53"/>
  <c r="S496" i="53"/>
  <c r="R496" i="53"/>
  <c r="Q496" i="53"/>
  <c r="P496" i="53"/>
  <c r="A496" i="53"/>
  <c r="S495" i="53"/>
  <c r="R495" i="53"/>
  <c r="Q495" i="53"/>
  <c r="P495" i="53"/>
  <c r="A495" i="53"/>
  <c r="S494" i="53"/>
  <c r="R494" i="53"/>
  <c r="Q494" i="53"/>
  <c r="P494" i="53"/>
  <c r="A494" i="53"/>
  <c r="S493" i="53"/>
  <c r="R493" i="53"/>
  <c r="Q493" i="53"/>
  <c r="P493" i="53"/>
  <c r="A493" i="53"/>
  <c r="S492" i="53"/>
  <c r="R492" i="53"/>
  <c r="Q492" i="53"/>
  <c r="P492" i="53"/>
  <c r="A492" i="53"/>
  <c r="S491" i="53"/>
  <c r="R491" i="53"/>
  <c r="Q491" i="53"/>
  <c r="P491" i="53"/>
  <c r="A491" i="53"/>
  <c r="S490" i="53"/>
  <c r="R490" i="53"/>
  <c r="Q490" i="53"/>
  <c r="P490" i="53"/>
  <c r="A490" i="53"/>
  <c r="S489" i="53"/>
  <c r="R489" i="53"/>
  <c r="Q489" i="53"/>
  <c r="P489" i="53"/>
  <c r="A489" i="53"/>
  <c r="S488" i="53"/>
  <c r="R488" i="53"/>
  <c r="Q488" i="53"/>
  <c r="P488" i="53"/>
  <c r="A488" i="53"/>
  <c r="S487" i="53"/>
  <c r="R487" i="53"/>
  <c r="Q487" i="53"/>
  <c r="P487" i="53"/>
  <c r="A487" i="53"/>
  <c r="S486" i="53"/>
  <c r="R486" i="53"/>
  <c r="Q486" i="53"/>
  <c r="P486" i="53"/>
  <c r="A486" i="53"/>
  <c r="S485" i="53"/>
  <c r="R485" i="53"/>
  <c r="Q485" i="53"/>
  <c r="P485" i="53"/>
  <c r="A485" i="53"/>
  <c r="S484" i="53"/>
  <c r="R484" i="53"/>
  <c r="Q484" i="53"/>
  <c r="P484" i="53"/>
  <c r="A484" i="53"/>
  <c r="S483" i="53"/>
  <c r="R483" i="53"/>
  <c r="Q483" i="53"/>
  <c r="P483" i="53"/>
  <c r="A483" i="53"/>
  <c r="S482" i="53"/>
  <c r="R482" i="53"/>
  <c r="Q482" i="53"/>
  <c r="P482" i="53"/>
  <c r="A482" i="53"/>
  <c r="S481" i="53"/>
  <c r="R481" i="53"/>
  <c r="Q481" i="53"/>
  <c r="P481" i="53"/>
  <c r="A481" i="53"/>
  <c r="S480" i="53"/>
  <c r="R480" i="53"/>
  <c r="Q480" i="53"/>
  <c r="P480" i="53"/>
  <c r="A480" i="53"/>
  <c r="S479" i="53"/>
  <c r="R479" i="53"/>
  <c r="Q479" i="53"/>
  <c r="P479" i="53"/>
  <c r="A479" i="53"/>
  <c r="S478" i="53"/>
  <c r="R478" i="53"/>
  <c r="Q478" i="53"/>
  <c r="P478" i="53"/>
  <c r="A478" i="53"/>
  <c r="S477" i="53"/>
  <c r="R477" i="53"/>
  <c r="Q477" i="53"/>
  <c r="P477" i="53"/>
  <c r="A477" i="53"/>
  <c r="S476" i="53"/>
  <c r="R476" i="53"/>
  <c r="Q476" i="53"/>
  <c r="P476" i="53"/>
  <c r="A476" i="53"/>
  <c r="S475" i="53"/>
  <c r="R475" i="53"/>
  <c r="Q475" i="53"/>
  <c r="P475" i="53"/>
  <c r="A475" i="53"/>
  <c r="S474" i="53"/>
  <c r="R474" i="53"/>
  <c r="Q474" i="53"/>
  <c r="P474" i="53"/>
  <c r="A474" i="53"/>
  <c r="S473" i="53"/>
  <c r="R473" i="53"/>
  <c r="Q473" i="53"/>
  <c r="P473" i="53"/>
  <c r="A473" i="53"/>
  <c r="S472" i="53"/>
  <c r="R472" i="53"/>
  <c r="Q472" i="53"/>
  <c r="P472" i="53"/>
  <c r="A472" i="53"/>
  <c r="S471" i="53"/>
  <c r="R471" i="53"/>
  <c r="Q471" i="53"/>
  <c r="P471" i="53"/>
  <c r="A471" i="53"/>
  <c r="S470" i="53"/>
  <c r="R470" i="53"/>
  <c r="Q470" i="53"/>
  <c r="P470" i="53"/>
  <c r="A470" i="53"/>
  <c r="S469" i="53"/>
  <c r="R469" i="53"/>
  <c r="Q469" i="53"/>
  <c r="P469" i="53"/>
  <c r="A469" i="53"/>
  <c r="S468" i="53"/>
  <c r="R468" i="53"/>
  <c r="Q468" i="53"/>
  <c r="P468" i="53"/>
  <c r="A468" i="53"/>
  <c r="S467" i="53"/>
  <c r="R467" i="53"/>
  <c r="Q467" i="53"/>
  <c r="P467" i="53"/>
  <c r="A467" i="53"/>
  <c r="S466" i="53"/>
  <c r="R466" i="53"/>
  <c r="Q466" i="53"/>
  <c r="P466" i="53"/>
  <c r="A466" i="53"/>
  <c r="S465" i="53"/>
  <c r="R465" i="53"/>
  <c r="Q465" i="53"/>
  <c r="P465" i="53"/>
  <c r="A465" i="53"/>
  <c r="S464" i="53"/>
  <c r="R464" i="53"/>
  <c r="Q464" i="53"/>
  <c r="P464" i="53"/>
  <c r="A464" i="53"/>
  <c r="S463" i="53"/>
  <c r="R463" i="53"/>
  <c r="Q463" i="53"/>
  <c r="P463" i="53"/>
  <c r="A463" i="53"/>
  <c r="S462" i="53"/>
  <c r="R462" i="53"/>
  <c r="Q462" i="53"/>
  <c r="P462" i="53"/>
  <c r="A462" i="53"/>
  <c r="S461" i="53"/>
  <c r="R461" i="53"/>
  <c r="Q461" i="53"/>
  <c r="P461" i="53"/>
  <c r="A461" i="53"/>
  <c r="S460" i="53"/>
  <c r="R460" i="53"/>
  <c r="Q460" i="53"/>
  <c r="P460" i="53"/>
  <c r="A460" i="53"/>
  <c r="S459" i="53"/>
  <c r="R459" i="53"/>
  <c r="Q459" i="53"/>
  <c r="P459" i="53"/>
  <c r="A459" i="53"/>
  <c r="S458" i="53"/>
  <c r="R458" i="53"/>
  <c r="Q458" i="53"/>
  <c r="P458" i="53"/>
  <c r="A458" i="53"/>
  <c r="S457" i="53"/>
  <c r="R457" i="53"/>
  <c r="Q457" i="53"/>
  <c r="P457" i="53"/>
  <c r="A457" i="53"/>
  <c r="S456" i="53"/>
  <c r="R456" i="53"/>
  <c r="Q456" i="53"/>
  <c r="P456" i="53"/>
  <c r="A456" i="53"/>
  <c r="S455" i="53"/>
  <c r="R455" i="53"/>
  <c r="Q455" i="53"/>
  <c r="P455" i="53"/>
  <c r="A455" i="53"/>
  <c r="S454" i="53"/>
  <c r="R454" i="53"/>
  <c r="Q454" i="53"/>
  <c r="P454" i="53"/>
  <c r="A454" i="53"/>
  <c r="S453" i="53"/>
  <c r="R453" i="53"/>
  <c r="Q453" i="53"/>
  <c r="P453" i="53"/>
  <c r="A453" i="53"/>
  <c r="S452" i="53"/>
  <c r="R452" i="53"/>
  <c r="Q452" i="53"/>
  <c r="P452" i="53"/>
  <c r="A452" i="53"/>
  <c r="S451" i="53"/>
  <c r="R451" i="53"/>
  <c r="Q451" i="53"/>
  <c r="P451" i="53"/>
  <c r="A451" i="53"/>
  <c r="S450" i="53"/>
  <c r="R450" i="53"/>
  <c r="Q450" i="53"/>
  <c r="P450" i="53"/>
  <c r="A450" i="53"/>
  <c r="S449" i="53"/>
  <c r="R449" i="53"/>
  <c r="Q449" i="53"/>
  <c r="P449" i="53"/>
  <c r="A449" i="53"/>
  <c r="S448" i="53"/>
  <c r="R448" i="53"/>
  <c r="Q448" i="53"/>
  <c r="P448" i="53"/>
  <c r="A448" i="53"/>
  <c r="S447" i="53"/>
  <c r="R447" i="53"/>
  <c r="Q447" i="53"/>
  <c r="P447" i="53"/>
  <c r="A447" i="53"/>
  <c r="S446" i="53"/>
  <c r="R446" i="53"/>
  <c r="Q446" i="53"/>
  <c r="P446" i="53"/>
  <c r="A446" i="53"/>
  <c r="S445" i="53"/>
  <c r="R445" i="53"/>
  <c r="Q445" i="53"/>
  <c r="P445" i="53"/>
  <c r="A445" i="53"/>
  <c r="S444" i="53"/>
  <c r="R444" i="53"/>
  <c r="Q444" i="53"/>
  <c r="P444" i="53"/>
  <c r="A444" i="53"/>
  <c r="S443" i="53"/>
  <c r="R443" i="53"/>
  <c r="Q443" i="53"/>
  <c r="P443" i="53"/>
  <c r="A443" i="53"/>
  <c r="S442" i="53"/>
  <c r="R442" i="53"/>
  <c r="Q442" i="53"/>
  <c r="P442" i="53"/>
  <c r="A442" i="53"/>
  <c r="S441" i="53"/>
  <c r="R441" i="53"/>
  <c r="Q441" i="53"/>
  <c r="P441" i="53"/>
  <c r="A441" i="53"/>
  <c r="S440" i="53"/>
  <c r="R440" i="53"/>
  <c r="Q440" i="53"/>
  <c r="P440" i="53"/>
  <c r="A440" i="53"/>
  <c r="S439" i="53"/>
  <c r="R439" i="53"/>
  <c r="Q439" i="53"/>
  <c r="P439" i="53"/>
  <c r="A439" i="53"/>
  <c r="S438" i="53"/>
  <c r="R438" i="53"/>
  <c r="Q438" i="53"/>
  <c r="P438" i="53"/>
  <c r="A438" i="53"/>
  <c r="S437" i="53"/>
  <c r="R437" i="53"/>
  <c r="Q437" i="53"/>
  <c r="P437" i="53"/>
  <c r="A437" i="53"/>
  <c r="S436" i="53"/>
  <c r="R436" i="53"/>
  <c r="Q436" i="53"/>
  <c r="P436" i="53"/>
  <c r="A436" i="53"/>
  <c r="S435" i="53"/>
  <c r="R435" i="53"/>
  <c r="Q435" i="53"/>
  <c r="P435" i="53"/>
  <c r="A435" i="53"/>
  <c r="S434" i="53"/>
  <c r="R434" i="53"/>
  <c r="Q434" i="53"/>
  <c r="P434" i="53"/>
  <c r="A434" i="53"/>
  <c r="S433" i="53"/>
  <c r="R433" i="53"/>
  <c r="Q433" i="53"/>
  <c r="P433" i="53"/>
  <c r="A433" i="53"/>
  <c r="S432" i="53"/>
  <c r="R432" i="53"/>
  <c r="Q432" i="53"/>
  <c r="P432" i="53"/>
  <c r="A432" i="53"/>
  <c r="S431" i="53"/>
  <c r="R431" i="53"/>
  <c r="Q431" i="53"/>
  <c r="P431" i="53"/>
  <c r="A431" i="53"/>
  <c r="S430" i="53"/>
  <c r="R430" i="53"/>
  <c r="Q430" i="53"/>
  <c r="P430" i="53"/>
  <c r="A430" i="53"/>
  <c r="S429" i="53"/>
  <c r="R429" i="53"/>
  <c r="Q429" i="53"/>
  <c r="P429" i="53"/>
  <c r="A429" i="53"/>
  <c r="S428" i="53"/>
  <c r="R428" i="53"/>
  <c r="Q428" i="53"/>
  <c r="P428" i="53"/>
  <c r="A428" i="53"/>
  <c r="S427" i="53"/>
  <c r="R427" i="53"/>
  <c r="Q427" i="53"/>
  <c r="P427" i="53"/>
  <c r="A427" i="53"/>
  <c r="S426" i="53"/>
  <c r="R426" i="53"/>
  <c r="Q426" i="53"/>
  <c r="P426" i="53"/>
  <c r="A426" i="53"/>
  <c r="S425" i="53"/>
  <c r="R425" i="53"/>
  <c r="Q425" i="53"/>
  <c r="P425" i="53"/>
  <c r="A425" i="53"/>
  <c r="S424" i="53"/>
  <c r="R424" i="53"/>
  <c r="Q424" i="53"/>
  <c r="P424" i="53"/>
  <c r="A424" i="53"/>
  <c r="S423" i="53"/>
  <c r="R423" i="53"/>
  <c r="Q423" i="53"/>
  <c r="P423" i="53"/>
  <c r="A423" i="53"/>
  <c r="S422" i="53"/>
  <c r="R422" i="53"/>
  <c r="Q422" i="53"/>
  <c r="P422" i="53"/>
  <c r="A422" i="53"/>
  <c r="S421" i="53"/>
  <c r="R421" i="53"/>
  <c r="Q421" i="53"/>
  <c r="P421" i="53"/>
  <c r="A421" i="53"/>
  <c r="S420" i="53"/>
  <c r="R420" i="53"/>
  <c r="Q420" i="53"/>
  <c r="P420" i="53"/>
  <c r="A420" i="53"/>
  <c r="S419" i="53"/>
  <c r="R419" i="53"/>
  <c r="Q419" i="53"/>
  <c r="P419" i="53"/>
  <c r="A419" i="53"/>
  <c r="S418" i="53"/>
  <c r="R418" i="53"/>
  <c r="Q418" i="53"/>
  <c r="P418" i="53"/>
  <c r="A418" i="53"/>
  <c r="S417" i="53"/>
  <c r="R417" i="53"/>
  <c r="Q417" i="53"/>
  <c r="P417" i="53"/>
  <c r="A417" i="53"/>
  <c r="S416" i="53"/>
  <c r="R416" i="53"/>
  <c r="Q416" i="53"/>
  <c r="P416" i="53"/>
  <c r="A416" i="53"/>
  <c r="S415" i="53"/>
  <c r="R415" i="53"/>
  <c r="Q415" i="53"/>
  <c r="P415" i="53"/>
  <c r="A415" i="53"/>
  <c r="S414" i="53"/>
  <c r="R414" i="53"/>
  <c r="Q414" i="53"/>
  <c r="P414" i="53"/>
  <c r="A414" i="53"/>
  <c r="S413" i="53"/>
  <c r="R413" i="53"/>
  <c r="Q413" i="53"/>
  <c r="P413" i="53"/>
  <c r="A413" i="53"/>
  <c r="S412" i="53"/>
  <c r="R412" i="53"/>
  <c r="Q412" i="53"/>
  <c r="P412" i="53"/>
  <c r="A412" i="53"/>
  <c r="S411" i="53"/>
  <c r="R411" i="53"/>
  <c r="Q411" i="53"/>
  <c r="P411" i="53"/>
  <c r="A411" i="53"/>
  <c r="S410" i="53"/>
  <c r="R410" i="53"/>
  <c r="Q410" i="53"/>
  <c r="P410" i="53"/>
  <c r="A410" i="53"/>
  <c r="S409" i="53"/>
  <c r="R409" i="53"/>
  <c r="Q409" i="53"/>
  <c r="P409" i="53"/>
  <c r="A409" i="53"/>
  <c r="S408" i="53"/>
  <c r="R408" i="53"/>
  <c r="Q408" i="53"/>
  <c r="P408" i="53"/>
  <c r="A408" i="53"/>
  <c r="S407" i="53"/>
  <c r="R407" i="53"/>
  <c r="Q407" i="53"/>
  <c r="P407" i="53"/>
  <c r="A407" i="53"/>
  <c r="S406" i="53"/>
  <c r="R406" i="53"/>
  <c r="Q406" i="53"/>
  <c r="P406" i="53"/>
  <c r="A406" i="53"/>
  <c r="S405" i="53"/>
  <c r="R405" i="53"/>
  <c r="Q405" i="53"/>
  <c r="P405" i="53"/>
  <c r="A405" i="53"/>
  <c r="S404" i="53"/>
  <c r="R404" i="53"/>
  <c r="Q404" i="53"/>
  <c r="P404" i="53"/>
  <c r="A404" i="53"/>
  <c r="S403" i="53"/>
  <c r="R403" i="53"/>
  <c r="Q403" i="53"/>
  <c r="P403" i="53"/>
  <c r="A403" i="53"/>
  <c r="S402" i="53"/>
  <c r="R402" i="53"/>
  <c r="Q402" i="53"/>
  <c r="P402" i="53"/>
  <c r="A402" i="53"/>
  <c r="S401" i="53"/>
  <c r="R401" i="53"/>
  <c r="Q401" i="53"/>
  <c r="P401" i="53"/>
  <c r="A401" i="53"/>
  <c r="S400" i="53"/>
  <c r="R400" i="53"/>
  <c r="Q400" i="53"/>
  <c r="P400" i="53"/>
  <c r="A400" i="53"/>
  <c r="S399" i="53"/>
  <c r="R399" i="53"/>
  <c r="Q399" i="53"/>
  <c r="P399" i="53"/>
  <c r="A399" i="53"/>
  <c r="S398" i="53"/>
  <c r="R398" i="53"/>
  <c r="Q398" i="53"/>
  <c r="P398" i="53"/>
  <c r="A398" i="53"/>
  <c r="S397" i="53"/>
  <c r="R397" i="53"/>
  <c r="Q397" i="53"/>
  <c r="P397" i="53"/>
  <c r="A397" i="53"/>
  <c r="S396" i="53"/>
  <c r="R396" i="53"/>
  <c r="Q396" i="53"/>
  <c r="P396" i="53"/>
  <c r="A396" i="53"/>
  <c r="S395" i="53"/>
  <c r="R395" i="53"/>
  <c r="Q395" i="53"/>
  <c r="P395" i="53"/>
  <c r="A395" i="53"/>
  <c r="S394" i="53"/>
  <c r="R394" i="53"/>
  <c r="Q394" i="53"/>
  <c r="P394" i="53"/>
  <c r="A394" i="53"/>
  <c r="S393" i="53"/>
  <c r="R393" i="53"/>
  <c r="Q393" i="53"/>
  <c r="P393" i="53"/>
  <c r="A393" i="53"/>
  <c r="S392" i="53"/>
  <c r="R392" i="53"/>
  <c r="Q392" i="53"/>
  <c r="P392" i="53"/>
  <c r="A392" i="53"/>
  <c r="S391" i="53"/>
  <c r="R391" i="53"/>
  <c r="Q391" i="53"/>
  <c r="P391" i="53"/>
  <c r="A391" i="53"/>
  <c r="S390" i="53"/>
  <c r="R390" i="53"/>
  <c r="Q390" i="53"/>
  <c r="P390" i="53"/>
  <c r="A390" i="53"/>
  <c r="S389" i="53"/>
  <c r="R389" i="53"/>
  <c r="Q389" i="53"/>
  <c r="P389" i="53"/>
  <c r="A389" i="53"/>
  <c r="S388" i="53"/>
  <c r="R388" i="53"/>
  <c r="Q388" i="53"/>
  <c r="P388" i="53"/>
  <c r="A388" i="53"/>
  <c r="S387" i="53"/>
  <c r="R387" i="53"/>
  <c r="Q387" i="53"/>
  <c r="P387" i="53"/>
  <c r="A387" i="53"/>
  <c r="S386" i="53"/>
  <c r="R386" i="53"/>
  <c r="Q386" i="53"/>
  <c r="P386" i="53"/>
  <c r="A386" i="53"/>
  <c r="S385" i="53"/>
  <c r="R385" i="53"/>
  <c r="Q385" i="53"/>
  <c r="P385" i="53"/>
  <c r="A385" i="53"/>
  <c r="S384" i="53"/>
  <c r="R384" i="53"/>
  <c r="Q384" i="53"/>
  <c r="P384" i="53"/>
  <c r="A384" i="53"/>
  <c r="S383" i="53"/>
  <c r="R383" i="53"/>
  <c r="Q383" i="53"/>
  <c r="P383" i="53"/>
  <c r="A383" i="53"/>
  <c r="S382" i="53"/>
  <c r="R382" i="53"/>
  <c r="Q382" i="53"/>
  <c r="P382" i="53"/>
  <c r="A382" i="53"/>
  <c r="S381" i="53"/>
  <c r="R381" i="53"/>
  <c r="Q381" i="53"/>
  <c r="P381" i="53"/>
  <c r="A381" i="53"/>
  <c r="S380" i="53"/>
  <c r="R380" i="53"/>
  <c r="Q380" i="53"/>
  <c r="P380" i="53"/>
  <c r="A380" i="53"/>
  <c r="S379" i="53"/>
  <c r="R379" i="53"/>
  <c r="Q379" i="53"/>
  <c r="P379" i="53"/>
  <c r="A379" i="53"/>
  <c r="S378" i="53"/>
  <c r="R378" i="53"/>
  <c r="Q378" i="53"/>
  <c r="P378" i="53"/>
  <c r="A378" i="53"/>
  <c r="S377" i="53"/>
  <c r="R377" i="53"/>
  <c r="Q377" i="53"/>
  <c r="P377" i="53"/>
  <c r="A377" i="53"/>
  <c r="S376" i="53"/>
  <c r="R376" i="53"/>
  <c r="Q376" i="53"/>
  <c r="P376" i="53"/>
  <c r="A376" i="53"/>
  <c r="S375" i="53"/>
  <c r="R375" i="53"/>
  <c r="Q375" i="53"/>
  <c r="P375" i="53"/>
  <c r="A375" i="53"/>
  <c r="S374" i="53"/>
  <c r="R374" i="53"/>
  <c r="Q374" i="53"/>
  <c r="P374" i="53"/>
  <c r="A374" i="53"/>
  <c r="S373" i="53"/>
  <c r="R373" i="53"/>
  <c r="Q373" i="53"/>
  <c r="P373" i="53"/>
  <c r="A373" i="53"/>
  <c r="S372" i="53"/>
  <c r="R372" i="53"/>
  <c r="Q372" i="53"/>
  <c r="P372" i="53"/>
  <c r="A372" i="53"/>
  <c r="S371" i="53"/>
  <c r="R371" i="53"/>
  <c r="Q371" i="53"/>
  <c r="P371" i="53"/>
  <c r="A371" i="53"/>
  <c r="S370" i="53"/>
  <c r="R370" i="53"/>
  <c r="Q370" i="53"/>
  <c r="P370" i="53"/>
  <c r="A370" i="53"/>
  <c r="S369" i="53"/>
  <c r="R369" i="53"/>
  <c r="Q369" i="53"/>
  <c r="P369" i="53"/>
  <c r="A369" i="53"/>
  <c r="S368" i="53"/>
  <c r="R368" i="53"/>
  <c r="Q368" i="53"/>
  <c r="P368" i="53"/>
  <c r="A368" i="53"/>
  <c r="S367" i="53"/>
  <c r="R367" i="53"/>
  <c r="Q367" i="53"/>
  <c r="P367" i="53"/>
  <c r="A367" i="53"/>
  <c r="S366" i="53"/>
  <c r="R366" i="53"/>
  <c r="Q366" i="53"/>
  <c r="P366" i="53"/>
  <c r="A366" i="53"/>
  <c r="S365" i="53"/>
  <c r="R365" i="53"/>
  <c r="Q365" i="53"/>
  <c r="P365" i="53"/>
  <c r="A365" i="53"/>
  <c r="S364" i="53"/>
  <c r="R364" i="53"/>
  <c r="Q364" i="53"/>
  <c r="P364" i="53"/>
  <c r="A364" i="53"/>
  <c r="S363" i="53"/>
  <c r="R363" i="53"/>
  <c r="Q363" i="53"/>
  <c r="P363" i="53"/>
  <c r="A363" i="53"/>
  <c r="S362" i="53"/>
  <c r="R362" i="53"/>
  <c r="Q362" i="53"/>
  <c r="P362" i="53"/>
  <c r="A362" i="53"/>
  <c r="S361" i="53"/>
  <c r="R361" i="53"/>
  <c r="Q361" i="53"/>
  <c r="P361" i="53"/>
  <c r="A361" i="53"/>
  <c r="S360" i="53"/>
  <c r="R360" i="53"/>
  <c r="Q360" i="53"/>
  <c r="P360" i="53"/>
  <c r="A360" i="53"/>
  <c r="S359" i="53"/>
  <c r="R359" i="53"/>
  <c r="Q359" i="53"/>
  <c r="P359" i="53"/>
  <c r="A359" i="53"/>
  <c r="S358" i="53"/>
  <c r="R358" i="53"/>
  <c r="Q358" i="53"/>
  <c r="P358" i="53"/>
  <c r="A358" i="53"/>
  <c r="S357" i="53"/>
  <c r="R357" i="53"/>
  <c r="Q357" i="53"/>
  <c r="P357" i="53"/>
  <c r="A357" i="53"/>
  <c r="S356" i="53"/>
  <c r="R356" i="53"/>
  <c r="Q356" i="53"/>
  <c r="P356" i="53"/>
  <c r="A356" i="53"/>
  <c r="S355" i="53"/>
  <c r="R355" i="53"/>
  <c r="Q355" i="53"/>
  <c r="P355" i="53"/>
  <c r="A355" i="53"/>
  <c r="S354" i="53"/>
  <c r="R354" i="53"/>
  <c r="Q354" i="53"/>
  <c r="P354" i="53"/>
  <c r="A354" i="53"/>
  <c r="S353" i="53"/>
  <c r="R353" i="53"/>
  <c r="Q353" i="53"/>
  <c r="P353" i="53"/>
  <c r="A353" i="53"/>
  <c r="S352" i="53"/>
  <c r="R352" i="53"/>
  <c r="Q352" i="53"/>
  <c r="P352" i="53"/>
  <c r="A352" i="53"/>
  <c r="S351" i="53"/>
  <c r="R351" i="53"/>
  <c r="Q351" i="53"/>
  <c r="P351" i="53"/>
  <c r="A351" i="53"/>
  <c r="S350" i="53"/>
  <c r="R350" i="53"/>
  <c r="Q350" i="53"/>
  <c r="P350" i="53"/>
  <c r="A350" i="53"/>
  <c r="S349" i="53"/>
  <c r="R349" i="53"/>
  <c r="Q349" i="53"/>
  <c r="P349" i="53"/>
  <c r="A349" i="53"/>
  <c r="S348" i="53"/>
  <c r="R348" i="53"/>
  <c r="Q348" i="53"/>
  <c r="P348" i="53"/>
  <c r="A348" i="53"/>
  <c r="S347" i="53"/>
  <c r="R347" i="53"/>
  <c r="Q347" i="53"/>
  <c r="P347" i="53"/>
  <c r="A347" i="53"/>
  <c r="S346" i="53"/>
  <c r="R346" i="53"/>
  <c r="Q346" i="53"/>
  <c r="P346" i="53"/>
  <c r="A346" i="53"/>
  <c r="S345" i="53"/>
  <c r="R345" i="53"/>
  <c r="Q345" i="53"/>
  <c r="P345" i="53"/>
  <c r="A345" i="53"/>
  <c r="S344" i="53"/>
  <c r="R344" i="53"/>
  <c r="Q344" i="53"/>
  <c r="P344" i="53"/>
  <c r="A344" i="53"/>
  <c r="S343" i="53"/>
  <c r="R343" i="53"/>
  <c r="Q343" i="53"/>
  <c r="P343" i="53"/>
  <c r="A343" i="53"/>
  <c r="S342" i="53"/>
  <c r="R342" i="53"/>
  <c r="Q342" i="53"/>
  <c r="P342" i="53"/>
  <c r="A342" i="53"/>
  <c r="S341" i="53"/>
  <c r="R341" i="53"/>
  <c r="Q341" i="53"/>
  <c r="P341" i="53"/>
  <c r="A341" i="53"/>
  <c r="S340" i="53"/>
  <c r="R340" i="53"/>
  <c r="Q340" i="53"/>
  <c r="P340" i="53"/>
  <c r="A340" i="53"/>
  <c r="S339" i="53"/>
  <c r="R339" i="53"/>
  <c r="Q339" i="53"/>
  <c r="P339" i="53"/>
  <c r="A339" i="53"/>
  <c r="S338" i="53"/>
  <c r="R338" i="53"/>
  <c r="Q338" i="53"/>
  <c r="P338" i="53"/>
  <c r="A338" i="53"/>
  <c r="S337" i="53"/>
  <c r="R337" i="53"/>
  <c r="Q337" i="53"/>
  <c r="P337" i="53"/>
  <c r="A337" i="53"/>
  <c r="S336" i="53"/>
  <c r="R336" i="53"/>
  <c r="Q336" i="53"/>
  <c r="P336" i="53"/>
  <c r="A336" i="53"/>
  <c r="S335" i="53"/>
  <c r="R335" i="53"/>
  <c r="Q335" i="53"/>
  <c r="P335" i="53"/>
  <c r="A335" i="53"/>
  <c r="S334" i="53"/>
  <c r="R334" i="53"/>
  <c r="Q334" i="53"/>
  <c r="P334" i="53"/>
  <c r="A334" i="53"/>
  <c r="S333" i="53"/>
  <c r="R333" i="53"/>
  <c r="Q333" i="53"/>
  <c r="P333" i="53"/>
  <c r="A333" i="53"/>
  <c r="S332" i="53"/>
  <c r="R332" i="53"/>
  <c r="Q332" i="53"/>
  <c r="P332" i="53"/>
  <c r="A332" i="53"/>
  <c r="S331" i="53"/>
  <c r="R331" i="53"/>
  <c r="Q331" i="53"/>
  <c r="P331" i="53"/>
  <c r="A331" i="53"/>
  <c r="S330" i="53"/>
  <c r="R330" i="53"/>
  <c r="Q330" i="53"/>
  <c r="P330" i="53"/>
  <c r="A330" i="53"/>
  <c r="S329" i="53"/>
  <c r="R329" i="53"/>
  <c r="Q329" i="53"/>
  <c r="P329" i="53"/>
  <c r="A329" i="53"/>
  <c r="S328" i="53"/>
  <c r="R328" i="53"/>
  <c r="Q328" i="53"/>
  <c r="P328" i="53"/>
  <c r="A328" i="53"/>
  <c r="S327" i="53"/>
  <c r="R327" i="53"/>
  <c r="Q327" i="53"/>
  <c r="P327" i="53"/>
  <c r="A327" i="53"/>
  <c r="S326" i="53"/>
  <c r="R326" i="53"/>
  <c r="Q326" i="53"/>
  <c r="P326" i="53"/>
  <c r="A326" i="53"/>
  <c r="S325" i="53"/>
  <c r="R325" i="53"/>
  <c r="Q325" i="53"/>
  <c r="P325" i="53"/>
  <c r="A325" i="53"/>
  <c r="S324" i="53"/>
  <c r="R324" i="53"/>
  <c r="Q324" i="53"/>
  <c r="P324" i="53"/>
  <c r="A324" i="53"/>
  <c r="S323" i="53"/>
  <c r="R323" i="53"/>
  <c r="Q323" i="53"/>
  <c r="P323" i="53"/>
  <c r="A323" i="53"/>
  <c r="S322" i="53"/>
  <c r="R322" i="53"/>
  <c r="Q322" i="53"/>
  <c r="P322" i="53"/>
  <c r="A322" i="53"/>
  <c r="S321" i="53"/>
  <c r="R321" i="53"/>
  <c r="Q321" i="53"/>
  <c r="P321" i="53"/>
  <c r="A321" i="53"/>
  <c r="S320" i="53"/>
  <c r="R320" i="53"/>
  <c r="Q320" i="53"/>
  <c r="P320" i="53"/>
  <c r="A320" i="53"/>
  <c r="S319" i="53"/>
  <c r="R319" i="53"/>
  <c r="Q319" i="53"/>
  <c r="P319" i="53"/>
  <c r="A319" i="53"/>
  <c r="S318" i="53"/>
  <c r="R318" i="53"/>
  <c r="Q318" i="53"/>
  <c r="P318" i="53"/>
  <c r="A318" i="53"/>
  <c r="S317" i="53"/>
  <c r="R317" i="53"/>
  <c r="Q317" i="53"/>
  <c r="P317" i="53"/>
  <c r="A317" i="53"/>
  <c r="S316" i="53"/>
  <c r="R316" i="53"/>
  <c r="Q316" i="53"/>
  <c r="P316" i="53"/>
  <c r="A316" i="53"/>
  <c r="S315" i="53"/>
  <c r="R315" i="53"/>
  <c r="Q315" i="53"/>
  <c r="P315" i="53"/>
  <c r="A315" i="53"/>
  <c r="S314" i="53"/>
  <c r="R314" i="53"/>
  <c r="Q314" i="53"/>
  <c r="P314" i="53"/>
  <c r="A314" i="53"/>
  <c r="S313" i="53"/>
  <c r="R313" i="53"/>
  <c r="Q313" i="53"/>
  <c r="P313" i="53"/>
  <c r="A313" i="53"/>
  <c r="S312" i="53"/>
  <c r="R312" i="53"/>
  <c r="Q312" i="53"/>
  <c r="P312" i="53"/>
  <c r="A312" i="53"/>
  <c r="S311" i="53"/>
  <c r="R311" i="53"/>
  <c r="Q311" i="53"/>
  <c r="P311" i="53"/>
  <c r="A311" i="53"/>
  <c r="S310" i="53"/>
  <c r="R310" i="53"/>
  <c r="Q310" i="53"/>
  <c r="P310" i="53"/>
  <c r="A310" i="53"/>
  <c r="S309" i="53"/>
  <c r="R309" i="53"/>
  <c r="Q309" i="53"/>
  <c r="P309" i="53"/>
  <c r="A309" i="53"/>
  <c r="S308" i="53"/>
  <c r="R308" i="53"/>
  <c r="Q308" i="53"/>
  <c r="P308" i="53"/>
  <c r="A308" i="53"/>
  <c r="S307" i="53"/>
  <c r="R307" i="53"/>
  <c r="Q307" i="53"/>
  <c r="P307" i="53"/>
  <c r="A307" i="53"/>
  <c r="S306" i="53"/>
  <c r="R306" i="53"/>
  <c r="Q306" i="53"/>
  <c r="P306" i="53"/>
  <c r="A306" i="53"/>
  <c r="S305" i="53"/>
  <c r="R305" i="53"/>
  <c r="Q305" i="53"/>
  <c r="P305" i="53"/>
  <c r="A305" i="53"/>
  <c r="S304" i="53"/>
  <c r="R304" i="53"/>
  <c r="Q304" i="53"/>
  <c r="P304" i="53"/>
  <c r="A304" i="53"/>
  <c r="S303" i="53"/>
  <c r="R303" i="53"/>
  <c r="Q303" i="53"/>
  <c r="P303" i="53"/>
  <c r="A303" i="53"/>
  <c r="S302" i="53"/>
  <c r="R302" i="53"/>
  <c r="Q302" i="53"/>
  <c r="P302" i="53"/>
  <c r="A302" i="53"/>
  <c r="S301" i="53"/>
  <c r="R301" i="53"/>
  <c r="Q301" i="53"/>
  <c r="P301" i="53"/>
  <c r="A301" i="53"/>
  <c r="S300" i="53"/>
  <c r="R300" i="53"/>
  <c r="Q300" i="53"/>
  <c r="P300" i="53"/>
  <c r="A300" i="53"/>
  <c r="S299" i="53"/>
  <c r="R299" i="53"/>
  <c r="Q299" i="53"/>
  <c r="P299" i="53"/>
  <c r="A299" i="53"/>
  <c r="S298" i="53"/>
  <c r="R298" i="53"/>
  <c r="Q298" i="53"/>
  <c r="P298" i="53"/>
  <c r="A298" i="53"/>
  <c r="S297" i="53"/>
  <c r="R297" i="53"/>
  <c r="Q297" i="53"/>
  <c r="P297" i="53"/>
  <c r="A297" i="53"/>
  <c r="S296" i="53"/>
  <c r="R296" i="53"/>
  <c r="Q296" i="53"/>
  <c r="P296" i="53"/>
  <c r="A296" i="53"/>
  <c r="S295" i="53"/>
  <c r="R295" i="53"/>
  <c r="Q295" i="53"/>
  <c r="P295" i="53"/>
  <c r="A295" i="53"/>
  <c r="S294" i="53"/>
  <c r="R294" i="53"/>
  <c r="Q294" i="53"/>
  <c r="P294" i="53"/>
  <c r="A294" i="53"/>
  <c r="S293" i="53"/>
  <c r="R293" i="53"/>
  <c r="Q293" i="53"/>
  <c r="P293" i="53"/>
  <c r="A293" i="53"/>
  <c r="S292" i="53"/>
  <c r="R292" i="53"/>
  <c r="Q292" i="53"/>
  <c r="P292" i="53"/>
  <c r="A292" i="53"/>
  <c r="S291" i="53"/>
  <c r="R291" i="53"/>
  <c r="Q291" i="53"/>
  <c r="P291" i="53"/>
  <c r="A291" i="53"/>
  <c r="S290" i="53"/>
  <c r="R290" i="53"/>
  <c r="Q290" i="53"/>
  <c r="P290" i="53"/>
  <c r="A290" i="53"/>
  <c r="S289" i="53"/>
  <c r="R289" i="53"/>
  <c r="Q289" i="53"/>
  <c r="P289" i="53"/>
  <c r="A289" i="53"/>
  <c r="S288" i="53"/>
  <c r="R288" i="53"/>
  <c r="Q288" i="53"/>
  <c r="P288" i="53"/>
  <c r="A288" i="53"/>
  <c r="S287" i="53"/>
  <c r="R287" i="53"/>
  <c r="Q287" i="53"/>
  <c r="P287" i="53"/>
  <c r="A287" i="53"/>
  <c r="S286" i="53"/>
  <c r="R286" i="53"/>
  <c r="Q286" i="53"/>
  <c r="P286" i="53"/>
  <c r="A286" i="53"/>
  <c r="S285" i="53"/>
  <c r="R285" i="53"/>
  <c r="Q285" i="53"/>
  <c r="P285" i="53"/>
  <c r="A285" i="53"/>
  <c r="S284" i="53"/>
  <c r="R284" i="53"/>
  <c r="Q284" i="53"/>
  <c r="P284" i="53"/>
  <c r="A284" i="53"/>
  <c r="S283" i="53"/>
  <c r="R283" i="53"/>
  <c r="Q283" i="53"/>
  <c r="P283" i="53"/>
  <c r="A283" i="53"/>
  <c r="S282" i="53"/>
  <c r="R282" i="53"/>
  <c r="Q282" i="53"/>
  <c r="P282" i="53"/>
  <c r="A282" i="53"/>
  <c r="S281" i="53"/>
  <c r="R281" i="53"/>
  <c r="Q281" i="53"/>
  <c r="P281" i="53"/>
  <c r="A281" i="53"/>
  <c r="S280" i="53"/>
  <c r="R280" i="53"/>
  <c r="Q280" i="53"/>
  <c r="P280" i="53"/>
  <c r="A280" i="53"/>
  <c r="S279" i="53"/>
  <c r="R279" i="53"/>
  <c r="Q279" i="53"/>
  <c r="P279" i="53"/>
  <c r="A279" i="53"/>
  <c r="S278" i="53"/>
  <c r="R278" i="53"/>
  <c r="Q278" i="53"/>
  <c r="P278" i="53"/>
  <c r="A278" i="53"/>
  <c r="S277" i="53"/>
  <c r="R277" i="53"/>
  <c r="Q277" i="53"/>
  <c r="P277" i="53"/>
  <c r="A277" i="53"/>
  <c r="S276" i="53"/>
  <c r="R276" i="53"/>
  <c r="Q276" i="53"/>
  <c r="P276" i="53"/>
  <c r="A276" i="53"/>
  <c r="S275" i="53"/>
  <c r="R275" i="53"/>
  <c r="Q275" i="53"/>
  <c r="P275" i="53"/>
  <c r="A275" i="53"/>
  <c r="S274" i="53"/>
  <c r="R274" i="53"/>
  <c r="Q274" i="53"/>
  <c r="P274" i="53"/>
  <c r="A274" i="53"/>
  <c r="S273" i="53"/>
  <c r="R273" i="53"/>
  <c r="Q273" i="53"/>
  <c r="P273" i="53"/>
  <c r="A273" i="53"/>
  <c r="S272" i="53"/>
  <c r="R272" i="53"/>
  <c r="Q272" i="53"/>
  <c r="P272" i="53"/>
  <c r="A272" i="53"/>
  <c r="S271" i="53"/>
  <c r="R271" i="53"/>
  <c r="Q271" i="53"/>
  <c r="P271" i="53"/>
  <c r="A271" i="53"/>
  <c r="S270" i="53"/>
  <c r="R270" i="53"/>
  <c r="Q270" i="53"/>
  <c r="P270" i="53"/>
  <c r="A270" i="53"/>
  <c r="S269" i="53"/>
  <c r="R269" i="53"/>
  <c r="Q269" i="53"/>
  <c r="P269" i="53"/>
  <c r="A269" i="53"/>
  <c r="S268" i="53"/>
  <c r="R268" i="53"/>
  <c r="Q268" i="53"/>
  <c r="P268" i="53"/>
  <c r="A268" i="53"/>
  <c r="S267" i="53"/>
  <c r="R267" i="53"/>
  <c r="Q267" i="53"/>
  <c r="P267" i="53"/>
  <c r="A267" i="53"/>
  <c r="S266" i="53"/>
  <c r="R266" i="53"/>
  <c r="Q266" i="53"/>
  <c r="P266" i="53"/>
  <c r="A266" i="53"/>
  <c r="S265" i="53"/>
  <c r="R265" i="53"/>
  <c r="Q265" i="53"/>
  <c r="P265" i="53"/>
  <c r="A265" i="53"/>
  <c r="S264" i="53"/>
  <c r="R264" i="53"/>
  <c r="Q264" i="53"/>
  <c r="P264" i="53"/>
  <c r="A264" i="53"/>
  <c r="S263" i="53"/>
  <c r="R263" i="53"/>
  <c r="Q263" i="53"/>
  <c r="P263" i="53"/>
  <c r="A263" i="53"/>
  <c r="S262" i="53"/>
  <c r="R262" i="53"/>
  <c r="Q262" i="53"/>
  <c r="P262" i="53"/>
  <c r="A262" i="53"/>
  <c r="S261" i="53"/>
  <c r="R261" i="53"/>
  <c r="Q261" i="53"/>
  <c r="P261" i="53"/>
  <c r="A261" i="53"/>
  <c r="S260" i="53"/>
  <c r="R260" i="53"/>
  <c r="Q260" i="53"/>
  <c r="P260" i="53"/>
  <c r="A260" i="53"/>
  <c r="S259" i="53"/>
  <c r="R259" i="53"/>
  <c r="Q259" i="53"/>
  <c r="P259" i="53"/>
  <c r="A259" i="53"/>
  <c r="S258" i="53"/>
  <c r="R258" i="53"/>
  <c r="Q258" i="53"/>
  <c r="P258" i="53"/>
  <c r="A258" i="53"/>
  <c r="S257" i="53"/>
  <c r="R257" i="53"/>
  <c r="Q257" i="53"/>
  <c r="P257" i="53"/>
  <c r="A257" i="53"/>
  <c r="S256" i="53"/>
  <c r="R256" i="53"/>
  <c r="Q256" i="53"/>
  <c r="P256" i="53"/>
  <c r="A256" i="53"/>
  <c r="S255" i="53"/>
  <c r="R255" i="53"/>
  <c r="Q255" i="53"/>
  <c r="P255" i="53"/>
  <c r="A255" i="53"/>
  <c r="S254" i="53"/>
  <c r="R254" i="53"/>
  <c r="Q254" i="53"/>
  <c r="P254" i="53"/>
  <c r="A254" i="53"/>
  <c r="S253" i="53"/>
  <c r="R253" i="53"/>
  <c r="Q253" i="53"/>
  <c r="P253" i="53"/>
  <c r="A253" i="53"/>
  <c r="S252" i="53"/>
  <c r="R252" i="53"/>
  <c r="Q252" i="53"/>
  <c r="P252" i="53"/>
  <c r="A252" i="53"/>
  <c r="S251" i="53"/>
  <c r="R251" i="53"/>
  <c r="Q251" i="53"/>
  <c r="P251" i="53"/>
  <c r="A251" i="53"/>
  <c r="S250" i="53"/>
  <c r="R250" i="53"/>
  <c r="Q250" i="53"/>
  <c r="P250" i="53"/>
  <c r="A250" i="53"/>
  <c r="S249" i="53"/>
  <c r="R249" i="53"/>
  <c r="Q249" i="53"/>
  <c r="P249" i="53"/>
  <c r="A249" i="53"/>
  <c r="S248" i="53"/>
  <c r="R248" i="53"/>
  <c r="Q248" i="53"/>
  <c r="P248" i="53"/>
  <c r="A248" i="53"/>
  <c r="S247" i="53"/>
  <c r="R247" i="53"/>
  <c r="Q247" i="53"/>
  <c r="P247" i="53"/>
  <c r="A247" i="53"/>
  <c r="S246" i="53"/>
  <c r="R246" i="53"/>
  <c r="Q246" i="53"/>
  <c r="P246" i="53"/>
  <c r="A246" i="53"/>
  <c r="S245" i="53"/>
  <c r="R245" i="53"/>
  <c r="Q245" i="53"/>
  <c r="P245" i="53"/>
  <c r="A245" i="53"/>
  <c r="S244" i="53"/>
  <c r="R244" i="53"/>
  <c r="Q244" i="53"/>
  <c r="P244" i="53"/>
  <c r="A244" i="53"/>
  <c r="S243" i="53"/>
  <c r="R243" i="53"/>
  <c r="Q243" i="53"/>
  <c r="P243" i="53"/>
  <c r="A243" i="53"/>
  <c r="S242" i="53"/>
  <c r="R242" i="53"/>
  <c r="Q242" i="53"/>
  <c r="P242" i="53"/>
  <c r="A242" i="53"/>
  <c r="S241" i="53"/>
  <c r="R241" i="53"/>
  <c r="Q241" i="53"/>
  <c r="P241" i="53"/>
  <c r="A241" i="53"/>
  <c r="S240" i="53"/>
  <c r="R240" i="53"/>
  <c r="Q240" i="53"/>
  <c r="P240" i="53"/>
  <c r="A240" i="53"/>
  <c r="S239" i="53"/>
  <c r="R239" i="53"/>
  <c r="Q239" i="53"/>
  <c r="P239" i="53"/>
  <c r="A239" i="53"/>
  <c r="S238" i="53"/>
  <c r="R238" i="53"/>
  <c r="Q238" i="53"/>
  <c r="P238" i="53"/>
  <c r="A238" i="53"/>
  <c r="S237" i="53"/>
  <c r="R237" i="53"/>
  <c r="Q237" i="53"/>
  <c r="P237" i="53"/>
  <c r="A237" i="53"/>
  <c r="S236" i="53"/>
  <c r="R236" i="53"/>
  <c r="Q236" i="53"/>
  <c r="P236" i="53"/>
  <c r="A236" i="53"/>
  <c r="S235" i="53"/>
  <c r="R235" i="53"/>
  <c r="Q235" i="53"/>
  <c r="P235" i="53"/>
  <c r="A235" i="53"/>
  <c r="S234" i="53"/>
  <c r="R234" i="53"/>
  <c r="Q234" i="53"/>
  <c r="P234" i="53"/>
  <c r="A234" i="53"/>
  <c r="S233" i="53"/>
  <c r="R233" i="53"/>
  <c r="Q233" i="53"/>
  <c r="P233" i="53"/>
  <c r="A233" i="53"/>
  <c r="S232" i="53"/>
  <c r="R232" i="53"/>
  <c r="Q232" i="53"/>
  <c r="P232" i="53"/>
  <c r="A232" i="53"/>
  <c r="S231" i="53"/>
  <c r="R231" i="53"/>
  <c r="Q231" i="53"/>
  <c r="P231" i="53"/>
  <c r="A231" i="53"/>
  <c r="S230" i="53"/>
  <c r="R230" i="53"/>
  <c r="Q230" i="53"/>
  <c r="P230" i="53"/>
  <c r="A230" i="53"/>
  <c r="S229" i="53"/>
  <c r="R229" i="53"/>
  <c r="Q229" i="53"/>
  <c r="P229" i="53"/>
  <c r="A229" i="53"/>
  <c r="S228" i="53"/>
  <c r="R228" i="53"/>
  <c r="Q228" i="53"/>
  <c r="P228" i="53"/>
  <c r="A228" i="53"/>
  <c r="S227" i="53"/>
  <c r="R227" i="53"/>
  <c r="Q227" i="53"/>
  <c r="P227" i="53"/>
  <c r="A227" i="53"/>
  <c r="S226" i="53"/>
  <c r="R226" i="53"/>
  <c r="Q226" i="53"/>
  <c r="P226" i="53"/>
  <c r="A226" i="53"/>
  <c r="S225" i="53"/>
  <c r="R225" i="53"/>
  <c r="Q225" i="53"/>
  <c r="P225" i="53"/>
  <c r="A225" i="53"/>
  <c r="S224" i="53"/>
  <c r="R224" i="53"/>
  <c r="Q224" i="53"/>
  <c r="P224" i="53"/>
  <c r="A224" i="53"/>
  <c r="S223" i="53"/>
  <c r="R223" i="53"/>
  <c r="Q223" i="53"/>
  <c r="P223" i="53"/>
  <c r="A223" i="53"/>
  <c r="S222" i="53"/>
  <c r="R222" i="53"/>
  <c r="Q222" i="53"/>
  <c r="P222" i="53"/>
  <c r="A222" i="53"/>
  <c r="S221" i="53"/>
  <c r="R221" i="53"/>
  <c r="Q221" i="53"/>
  <c r="P221" i="53"/>
  <c r="A221" i="53"/>
  <c r="S220" i="53"/>
  <c r="R220" i="53"/>
  <c r="Q220" i="53"/>
  <c r="P220" i="53"/>
  <c r="A220" i="53"/>
  <c r="S219" i="53"/>
  <c r="R219" i="53"/>
  <c r="Q219" i="53"/>
  <c r="P219" i="53"/>
  <c r="A219" i="53"/>
  <c r="S218" i="53"/>
  <c r="R218" i="53"/>
  <c r="Q218" i="53"/>
  <c r="P218" i="53"/>
  <c r="A218" i="53"/>
  <c r="S217" i="53"/>
  <c r="R217" i="53"/>
  <c r="Q217" i="53"/>
  <c r="P217" i="53"/>
  <c r="A217" i="53"/>
  <c r="S216" i="53"/>
  <c r="R216" i="53"/>
  <c r="Q216" i="53"/>
  <c r="P216" i="53"/>
  <c r="A216" i="53"/>
  <c r="S215" i="53"/>
  <c r="R215" i="53"/>
  <c r="Q215" i="53"/>
  <c r="P215" i="53"/>
  <c r="A215" i="53"/>
  <c r="S214" i="53"/>
  <c r="R214" i="53"/>
  <c r="Q214" i="53"/>
  <c r="P214" i="53"/>
  <c r="A214" i="53"/>
  <c r="S213" i="53"/>
  <c r="R213" i="53"/>
  <c r="Q213" i="53"/>
  <c r="P213" i="53"/>
  <c r="A213" i="53"/>
  <c r="S212" i="53"/>
  <c r="R212" i="53"/>
  <c r="Q212" i="53"/>
  <c r="P212" i="53"/>
  <c r="A212" i="53"/>
  <c r="S211" i="53"/>
  <c r="R211" i="53"/>
  <c r="Q211" i="53"/>
  <c r="P211" i="53"/>
  <c r="A211" i="53"/>
  <c r="S210" i="53"/>
  <c r="R210" i="53"/>
  <c r="Q210" i="53"/>
  <c r="P210" i="53"/>
  <c r="A210" i="53"/>
  <c r="S209" i="53"/>
  <c r="R209" i="53"/>
  <c r="Q209" i="53"/>
  <c r="P209" i="53"/>
  <c r="A209" i="53"/>
  <c r="S208" i="53"/>
  <c r="R208" i="53"/>
  <c r="Q208" i="53"/>
  <c r="P208" i="53"/>
  <c r="A208" i="53"/>
  <c r="S207" i="53"/>
  <c r="R207" i="53"/>
  <c r="Q207" i="53"/>
  <c r="P207" i="53"/>
  <c r="A207" i="53"/>
  <c r="S206" i="53"/>
  <c r="R206" i="53"/>
  <c r="Q206" i="53"/>
  <c r="P206" i="53"/>
  <c r="A206" i="53"/>
  <c r="S205" i="53"/>
  <c r="R205" i="53"/>
  <c r="Q205" i="53"/>
  <c r="P205" i="53"/>
  <c r="A205" i="53"/>
  <c r="S204" i="53"/>
  <c r="R204" i="53"/>
  <c r="Q204" i="53"/>
  <c r="P204" i="53"/>
  <c r="A204" i="53"/>
  <c r="S203" i="53"/>
  <c r="R203" i="53"/>
  <c r="Q203" i="53"/>
  <c r="P203" i="53"/>
  <c r="A203" i="53"/>
  <c r="S202" i="53"/>
  <c r="R202" i="53"/>
  <c r="Q202" i="53"/>
  <c r="P202" i="53"/>
  <c r="A202" i="53"/>
  <c r="S201" i="53"/>
  <c r="R201" i="53"/>
  <c r="Q201" i="53"/>
  <c r="P201" i="53"/>
  <c r="A201" i="53"/>
  <c r="S200" i="53"/>
  <c r="R200" i="53"/>
  <c r="Q200" i="53"/>
  <c r="P200" i="53"/>
  <c r="A200" i="53"/>
  <c r="S199" i="53"/>
  <c r="R199" i="53"/>
  <c r="Q199" i="53"/>
  <c r="P199" i="53"/>
  <c r="A199" i="53"/>
  <c r="S198" i="53"/>
  <c r="R198" i="53"/>
  <c r="Q198" i="53"/>
  <c r="P198" i="53"/>
  <c r="A198" i="53"/>
  <c r="S197" i="53"/>
  <c r="R197" i="53"/>
  <c r="Q197" i="53"/>
  <c r="P197" i="53"/>
  <c r="A197" i="53"/>
  <c r="S196" i="53"/>
  <c r="R196" i="53"/>
  <c r="Q196" i="53"/>
  <c r="P196" i="53"/>
  <c r="A196" i="53"/>
  <c r="S195" i="53"/>
  <c r="R195" i="53"/>
  <c r="Q195" i="53"/>
  <c r="P195" i="53"/>
  <c r="A195" i="53"/>
  <c r="S194" i="53"/>
  <c r="R194" i="53"/>
  <c r="Q194" i="53"/>
  <c r="P194" i="53"/>
  <c r="A194" i="53"/>
  <c r="S193" i="53"/>
  <c r="R193" i="53"/>
  <c r="Q193" i="53"/>
  <c r="P193" i="53"/>
  <c r="A193" i="53"/>
  <c r="S192" i="53"/>
  <c r="R192" i="53"/>
  <c r="Q192" i="53"/>
  <c r="P192" i="53"/>
  <c r="A192" i="53"/>
  <c r="S191" i="53"/>
  <c r="R191" i="53"/>
  <c r="Q191" i="53"/>
  <c r="P191" i="53"/>
  <c r="A191" i="53"/>
  <c r="S190" i="53"/>
  <c r="R190" i="53"/>
  <c r="Q190" i="53"/>
  <c r="P190" i="53"/>
  <c r="A190" i="53"/>
  <c r="S189" i="53"/>
  <c r="R189" i="53"/>
  <c r="Q189" i="53"/>
  <c r="P189" i="53"/>
  <c r="A189" i="53"/>
  <c r="S188" i="53"/>
  <c r="R188" i="53"/>
  <c r="Q188" i="53"/>
  <c r="P188" i="53"/>
  <c r="A188" i="53"/>
  <c r="S187" i="53"/>
  <c r="R187" i="53"/>
  <c r="Q187" i="53"/>
  <c r="P187" i="53"/>
  <c r="A187" i="53"/>
  <c r="S186" i="53"/>
  <c r="R186" i="53"/>
  <c r="Q186" i="53"/>
  <c r="P186" i="53"/>
  <c r="A186" i="53"/>
  <c r="S185" i="53"/>
  <c r="R185" i="53"/>
  <c r="Q185" i="53"/>
  <c r="P185" i="53"/>
  <c r="A185" i="53"/>
  <c r="S184" i="53"/>
  <c r="R184" i="53"/>
  <c r="Q184" i="53"/>
  <c r="P184" i="53"/>
  <c r="A184" i="53"/>
  <c r="S183" i="53"/>
  <c r="R183" i="53"/>
  <c r="Q183" i="53"/>
  <c r="P183" i="53"/>
  <c r="A183" i="53"/>
  <c r="S182" i="53"/>
  <c r="R182" i="53"/>
  <c r="Q182" i="53"/>
  <c r="P182" i="53"/>
  <c r="A182" i="53"/>
  <c r="S181" i="53"/>
  <c r="R181" i="53"/>
  <c r="Q181" i="53"/>
  <c r="P181" i="53"/>
  <c r="A181" i="53"/>
  <c r="S180" i="53"/>
  <c r="R180" i="53"/>
  <c r="Q180" i="53"/>
  <c r="P180" i="53"/>
  <c r="A180" i="53"/>
  <c r="S179" i="53"/>
  <c r="R179" i="53"/>
  <c r="Q179" i="53"/>
  <c r="P179" i="53"/>
  <c r="A179" i="53"/>
  <c r="S178" i="53"/>
  <c r="R178" i="53"/>
  <c r="Q178" i="53"/>
  <c r="P178" i="53"/>
  <c r="A178" i="53"/>
  <c r="S177" i="53"/>
  <c r="R177" i="53"/>
  <c r="Q177" i="53"/>
  <c r="P177" i="53"/>
  <c r="A177" i="53"/>
  <c r="S176" i="53"/>
  <c r="R176" i="53"/>
  <c r="Q176" i="53"/>
  <c r="P176" i="53"/>
  <c r="A176" i="53"/>
  <c r="S175" i="53"/>
  <c r="R175" i="53"/>
  <c r="Q175" i="53"/>
  <c r="P175" i="53"/>
  <c r="A175" i="53"/>
  <c r="S174" i="53"/>
  <c r="R174" i="53"/>
  <c r="Q174" i="53"/>
  <c r="P174" i="53"/>
  <c r="A174" i="53"/>
  <c r="S173" i="53"/>
  <c r="R173" i="53"/>
  <c r="Q173" i="53"/>
  <c r="P173" i="53"/>
  <c r="A173" i="53"/>
  <c r="S172" i="53"/>
  <c r="R172" i="53"/>
  <c r="Q172" i="53"/>
  <c r="P172" i="53"/>
  <c r="A172" i="53"/>
  <c r="S171" i="53"/>
  <c r="R171" i="53"/>
  <c r="Q171" i="53"/>
  <c r="P171" i="53"/>
  <c r="A171" i="53"/>
  <c r="S170" i="53"/>
  <c r="R170" i="53"/>
  <c r="Q170" i="53"/>
  <c r="P170" i="53"/>
  <c r="A170" i="53"/>
  <c r="S169" i="53"/>
  <c r="R169" i="53"/>
  <c r="Q169" i="53"/>
  <c r="P169" i="53"/>
  <c r="A169" i="53"/>
  <c r="S168" i="53"/>
  <c r="R168" i="53"/>
  <c r="Q168" i="53"/>
  <c r="P168" i="53"/>
  <c r="A168" i="53"/>
  <c r="S167" i="53"/>
  <c r="R167" i="53"/>
  <c r="Q167" i="53"/>
  <c r="P167" i="53"/>
  <c r="A167" i="53"/>
  <c r="S166" i="53"/>
  <c r="R166" i="53"/>
  <c r="Q166" i="53"/>
  <c r="P166" i="53"/>
  <c r="A166" i="53"/>
  <c r="S165" i="53"/>
  <c r="R165" i="53"/>
  <c r="Q165" i="53"/>
  <c r="P165" i="53"/>
  <c r="A165" i="53"/>
  <c r="S164" i="53"/>
  <c r="R164" i="53"/>
  <c r="Q164" i="53"/>
  <c r="P164" i="53"/>
  <c r="A164" i="53"/>
  <c r="S163" i="53"/>
  <c r="R163" i="53"/>
  <c r="Q163" i="53"/>
  <c r="P163" i="53"/>
  <c r="A163" i="53"/>
  <c r="S162" i="53"/>
  <c r="R162" i="53"/>
  <c r="Q162" i="53"/>
  <c r="P162" i="53"/>
  <c r="A162" i="53"/>
  <c r="S161" i="53"/>
  <c r="R161" i="53"/>
  <c r="Q161" i="53"/>
  <c r="P161" i="53"/>
  <c r="A161" i="53"/>
  <c r="S160" i="53"/>
  <c r="R160" i="53"/>
  <c r="Q160" i="53"/>
  <c r="P160" i="53"/>
  <c r="A160" i="53"/>
  <c r="S159" i="53"/>
  <c r="R159" i="53"/>
  <c r="Q159" i="53"/>
  <c r="P159" i="53"/>
  <c r="A159" i="53"/>
  <c r="S158" i="53"/>
  <c r="R158" i="53"/>
  <c r="Q158" i="53"/>
  <c r="P158" i="53"/>
  <c r="A158" i="53"/>
  <c r="S157" i="53"/>
  <c r="R157" i="53"/>
  <c r="Q157" i="53"/>
  <c r="P157" i="53"/>
  <c r="A157" i="53"/>
  <c r="S156" i="53"/>
  <c r="R156" i="53"/>
  <c r="Q156" i="53"/>
  <c r="P156" i="53"/>
  <c r="A156" i="53"/>
  <c r="S155" i="53"/>
  <c r="R155" i="53"/>
  <c r="Q155" i="53"/>
  <c r="P155" i="53"/>
  <c r="A155" i="53"/>
  <c r="S154" i="53"/>
  <c r="R154" i="53"/>
  <c r="Q154" i="53"/>
  <c r="P154" i="53"/>
  <c r="A154" i="53"/>
  <c r="S153" i="53"/>
  <c r="R153" i="53"/>
  <c r="Q153" i="53"/>
  <c r="P153" i="53"/>
  <c r="A153" i="53"/>
  <c r="S152" i="53"/>
  <c r="R152" i="53"/>
  <c r="Q152" i="53"/>
  <c r="P152" i="53"/>
  <c r="A152" i="53"/>
  <c r="S151" i="53"/>
  <c r="R151" i="53"/>
  <c r="Q151" i="53"/>
  <c r="P151" i="53"/>
  <c r="A151" i="53"/>
  <c r="S150" i="53"/>
  <c r="R150" i="53"/>
  <c r="Q150" i="53"/>
  <c r="P150" i="53"/>
  <c r="A150" i="53"/>
  <c r="S149" i="53"/>
  <c r="R149" i="53"/>
  <c r="Q149" i="53"/>
  <c r="P149" i="53"/>
  <c r="A149" i="53"/>
  <c r="S148" i="53"/>
  <c r="R148" i="53"/>
  <c r="Q148" i="53"/>
  <c r="P148" i="53"/>
  <c r="A148" i="53"/>
  <c r="S147" i="53"/>
  <c r="R147" i="53"/>
  <c r="Q147" i="53"/>
  <c r="P147" i="53"/>
  <c r="A147" i="53"/>
  <c r="S146" i="53"/>
  <c r="R146" i="53"/>
  <c r="Q146" i="53"/>
  <c r="P146" i="53"/>
  <c r="A146" i="53"/>
  <c r="S145" i="53"/>
  <c r="R145" i="53"/>
  <c r="Q145" i="53"/>
  <c r="P145" i="53"/>
  <c r="A145" i="53"/>
  <c r="S144" i="53"/>
  <c r="R144" i="53"/>
  <c r="Q144" i="53"/>
  <c r="P144" i="53"/>
  <c r="A144" i="53"/>
  <c r="S143" i="53"/>
  <c r="R143" i="53"/>
  <c r="Q143" i="53"/>
  <c r="P143" i="53"/>
  <c r="A143" i="53"/>
  <c r="S142" i="53"/>
  <c r="R142" i="53"/>
  <c r="Q142" i="53"/>
  <c r="P142" i="53"/>
  <c r="A142" i="53"/>
  <c r="S141" i="53"/>
  <c r="R141" i="53"/>
  <c r="Q141" i="53"/>
  <c r="P141" i="53"/>
  <c r="A141" i="53"/>
  <c r="S140" i="53"/>
  <c r="R140" i="53"/>
  <c r="Q140" i="53"/>
  <c r="P140" i="53"/>
  <c r="A140" i="53"/>
  <c r="S139" i="53"/>
  <c r="R139" i="53"/>
  <c r="Q139" i="53"/>
  <c r="P139" i="53"/>
  <c r="A139" i="53"/>
  <c r="S138" i="53"/>
  <c r="R138" i="53"/>
  <c r="Q138" i="53"/>
  <c r="P138" i="53"/>
  <c r="A138" i="53"/>
  <c r="S137" i="53"/>
  <c r="R137" i="53"/>
  <c r="Q137" i="53"/>
  <c r="P137" i="53"/>
  <c r="A137" i="53"/>
  <c r="S136" i="53"/>
  <c r="R136" i="53"/>
  <c r="Q136" i="53"/>
  <c r="P136" i="53"/>
  <c r="A136" i="53"/>
  <c r="S135" i="53"/>
  <c r="R135" i="53"/>
  <c r="Q135" i="53"/>
  <c r="P135" i="53"/>
  <c r="A135" i="53"/>
  <c r="S134" i="53"/>
  <c r="R134" i="53"/>
  <c r="Q134" i="53"/>
  <c r="P134" i="53"/>
  <c r="A134" i="53"/>
  <c r="S133" i="53"/>
  <c r="R133" i="53"/>
  <c r="Q133" i="53"/>
  <c r="P133" i="53"/>
  <c r="A133" i="53"/>
  <c r="S132" i="53"/>
  <c r="R132" i="53"/>
  <c r="Q132" i="53"/>
  <c r="P132" i="53"/>
  <c r="A132" i="53"/>
  <c r="S131" i="53"/>
  <c r="R131" i="53"/>
  <c r="Q131" i="53"/>
  <c r="P131" i="53"/>
  <c r="A131" i="53"/>
  <c r="S130" i="53"/>
  <c r="R130" i="53"/>
  <c r="Q130" i="53"/>
  <c r="P130" i="53"/>
  <c r="A130" i="53"/>
  <c r="S129" i="53"/>
  <c r="R129" i="53"/>
  <c r="Q129" i="53"/>
  <c r="P129" i="53"/>
  <c r="A129" i="53"/>
  <c r="S128" i="53"/>
  <c r="R128" i="53"/>
  <c r="Q128" i="53"/>
  <c r="P128" i="53"/>
  <c r="A128" i="53"/>
  <c r="S127" i="53"/>
  <c r="R127" i="53"/>
  <c r="Q127" i="53"/>
  <c r="P127" i="53"/>
  <c r="A127" i="53"/>
  <c r="S126" i="53"/>
  <c r="R126" i="53"/>
  <c r="Q126" i="53"/>
  <c r="P126" i="53"/>
  <c r="A126" i="53"/>
  <c r="S125" i="53"/>
  <c r="R125" i="53"/>
  <c r="Q125" i="53"/>
  <c r="P125" i="53"/>
  <c r="A125" i="53"/>
  <c r="S124" i="53"/>
  <c r="R124" i="53"/>
  <c r="Q124" i="53"/>
  <c r="P124" i="53"/>
  <c r="A124" i="53"/>
  <c r="S123" i="53"/>
  <c r="R123" i="53"/>
  <c r="Q123" i="53"/>
  <c r="P123" i="53"/>
  <c r="A123" i="53"/>
  <c r="S122" i="53"/>
  <c r="R122" i="53"/>
  <c r="Q122" i="53"/>
  <c r="P122" i="53"/>
  <c r="A122" i="53"/>
  <c r="S121" i="53"/>
  <c r="R121" i="53"/>
  <c r="Q121" i="53"/>
  <c r="P121" i="53"/>
  <c r="A121" i="53"/>
  <c r="S120" i="53"/>
  <c r="R120" i="53"/>
  <c r="Q120" i="53"/>
  <c r="P120" i="53"/>
  <c r="A120" i="53"/>
  <c r="S119" i="53"/>
  <c r="R119" i="53"/>
  <c r="Q119" i="53"/>
  <c r="P119" i="53"/>
  <c r="A119" i="53"/>
  <c r="S118" i="53"/>
  <c r="R118" i="53"/>
  <c r="Q118" i="53"/>
  <c r="P118" i="53"/>
  <c r="A118" i="53"/>
  <c r="S117" i="53"/>
  <c r="R117" i="53"/>
  <c r="Q117" i="53"/>
  <c r="P117" i="53"/>
  <c r="A117" i="53"/>
  <c r="S116" i="53"/>
  <c r="R116" i="53"/>
  <c r="Q116" i="53"/>
  <c r="P116" i="53"/>
  <c r="A116" i="53"/>
  <c r="S115" i="53"/>
  <c r="R115" i="53"/>
  <c r="Q115" i="53"/>
  <c r="P115" i="53"/>
  <c r="A115" i="53"/>
  <c r="S114" i="53"/>
  <c r="R114" i="53"/>
  <c r="Q114" i="53"/>
  <c r="P114" i="53"/>
  <c r="A114" i="53"/>
  <c r="S113" i="53"/>
  <c r="R113" i="53"/>
  <c r="Q113" i="53"/>
  <c r="P113" i="53"/>
  <c r="A113" i="53"/>
  <c r="S112" i="53"/>
  <c r="R112" i="53"/>
  <c r="Q112" i="53"/>
  <c r="P112" i="53"/>
  <c r="A112" i="53"/>
  <c r="S111" i="53"/>
  <c r="R111" i="53"/>
  <c r="Q111" i="53"/>
  <c r="P111" i="53"/>
  <c r="A111" i="53"/>
  <c r="S110" i="53"/>
  <c r="R110" i="53"/>
  <c r="Q110" i="53"/>
  <c r="P110" i="53"/>
  <c r="A110" i="53"/>
  <c r="S109" i="53"/>
  <c r="R109" i="53"/>
  <c r="Q109" i="53"/>
  <c r="P109" i="53"/>
  <c r="A109" i="53"/>
  <c r="S108" i="53"/>
  <c r="R108" i="53"/>
  <c r="Q108" i="53"/>
  <c r="P108" i="53"/>
  <c r="A108" i="53"/>
  <c r="S107" i="53"/>
  <c r="R107" i="53"/>
  <c r="Q107" i="53"/>
  <c r="P107" i="53"/>
  <c r="A107" i="53"/>
  <c r="S106" i="53"/>
  <c r="R106" i="53"/>
  <c r="Q106" i="53"/>
  <c r="P106" i="53"/>
  <c r="A106" i="53"/>
  <c r="S105" i="53"/>
  <c r="R105" i="53"/>
  <c r="Q105" i="53"/>
  <c r="P105" i="53"/>
  <c r="A105" i="53"/>
  <c r="S104" i="53"/>
  <c r="R104" i="53"/>
  <c r="Q104" i="53"/>
  <c r="P104" i="53"/>
  <c r="A104" i="53"/>
  <c r="S103" i="53"/>
  <c r="R103" i="53"/>
  <c r="Q103" i="53"/>
  <c r="P103" i="53"/>
  <c r="A103" i="53"/>
  <c r="S102" i="53"/>
  <c r="R102" i="53"/>
  <c r="Q102" i="53"/>
  <c r="P102" i="53"/>
  <c r="A102" i="53"/>
  <c r="S101" i="53"/>
  <c r="R101" i="53"/>
  <c r="Q101" i="53"/>
  <c r="P101" i="53"/>
  <c r="A101" i="53"/>
  <c r="S100" i="53"/>
  <c r="R100" i="53"/>
  <c r="Q100" i="53"/>
  <c r="P100" i="53"/>
  <c r="A100" i="53"/>
  <c r="S99" i="53"/>
  <c r="R99" i="53"/>
  <c r="Q99" i="53"/>
  <c r="P99" i="53"/>
  <c r="A99" i="53"/>
  <c r="S98" i="53"/>
  <c r="R98" i="53"/>
  <c r="Q98" i="53"/>
  <c r="P98" i="53"/>
  <c r="A98" i="53"/>
  <c r="S97" i="53"/>
  <c r="R97" i="53"/>
  <c r="Q97" i="53"/>
  <c r="P97" i="53"/>
  <c r="A97" i="53"/>
  <c r="S96" i="53"/>
  <c r="R96" i="53"/>
  <c r="Q96" i="53"/>
  <c r="P96" i="53"/>
  <c r="A96" i="53"/>
  <c r="S95" i="53"/>
  <c r="R95" i="53"/>
  <c r="Q95" i="53"/>
  <c r="P95" i="53"/>
  <c r="A95" i="53"/>
  <c r="S94" i="53"/>
  <c r="R94" i="53"/>
  <c r="Q94" i="53"/>
  <c r="P94" i="53"/>
  <c r="A94" i="53"/>
  <c r="S93" i="53"/>
  <c r="R93" i="53"/>
  <c r="Q93" i="53"/>
  <c r="P93" i="53"/>
  <c r="A93" i="53"/>
  <c r="S92" i="53"/>
  <c r="R92" i="53"/>
  <c r="Q92" i="53"/>
  <c r="P92" i="53"/>
  <c r="A92" i="53"/>
  <c r="S91" i="53"/>
  <c r="R91" i="53"/>
  <c r="Q91" i="53"/>
  <c r="P91" i="53"/>
  <c r="A91" i="53"/>
  <c r="S90" i="53"/>
  <c r="R90" i="53"/>
  <c r="Q90" i="53"/>
  <c r="P90" i="53"/>
  <c r="A90" i="53"/>
  <c r="S89" i="53"/>
  <c r="R89" i="53"/>
  <c r="Q89" i="53"/>
  <c r="P89" i="53"/>
  <c r="A89" i="53"/>
  <c r="S88" i="53"/>
  <c r="R88" i="53"/>
  <c r="Q88" i="53"/>
  <c r="P88" i="53"/>
  <c r="A88" i="53"/>
  <c r="S87" i="53"/>
  <c r="R87" i="53"/>
  <c r="Q87" i="53"/>
  <c r="P87" i="53"/>
  <c r="A87" i="53"/>
  <c r="S86" i="53"/>
  <c r="R86" i="53"/>
  <c r="Q86" i="53"/>
  <c r="P86" i="53"/>
  <c r="A86" i="53"/>
  <c r="S85" i="53"/>
  <c r="R85" i="53"/>
  <c r="Q85" i="53"/>
  <c r="P85" i="53"/>
  <c r="A85" i="53"/>
  <c r="S84" i="53"/>
  <c r="R84" i="53"/>
  <c r="Q84" i="53"/>
  <c r="P84" i="53"/>
  <c r="A84" i="53"/>
  <c r="S83" i="53"/>
  <c r="R83" i="53"/>
  <c r="Q83" i="53"/>
  <c r="P83" i="53"/>
  <c r="A83" i="53"/>
  <c r="S82" i="53"/>
  <c r="R82" i="53"/>
  <c r="Q82" i="53"/>
  <c r="P82" i="53"/>
  <c r="A82" i="53"/>
  <c r="S81" i="53"/>
  <c r="R81" i="53"/>
  <c r="Q81" i="53"/>
  <c r="P81" i="53"/>
  <c r="A81" i="53"/>
  <c r="S80" i="53"/>
  <c r="R80" i="53"/>
  <c r="Q80" i="53"/>
  <c r="P80" i="53"/>
  <c r="A80" i="53"/>
  <c r="S79" i="53"/>
  <c r="R79" i="53"/>
  <c r="Q79" i="53"/>
  <c r="P79" i="53"/>
  <c r="A79" i="53"/>
  <c r="S78" i="53"/>
  <c r="R78" i="53"/>
  <c r="Q78" i="53"/>
  <c r="P78" i="53"/>
  <c r="A78" i="53"/>
  <c r="S77" i="53"/>
  <c r="R77" i="53"/>
  <c r="Q77" i="53"/>
  <c r="P77" i="53"/>
  <c r="A77" i="53"/>
  <c r="S76" i="53"/>
  <c r="R76" i="53"/>
  <c r="Q76" i="53"/>
  <c r="P76" i="53"/>
  <c r="A76" i="53"/>
  <c r="S75" i="53"/>
  <c r="R75" i="53"/>
  <c r="Q75" i="53"/>
  <c r="P75" i="53"/>
  <c r="A75" i="53"/>
  <c r="S74" i="53"/>
  <c r="R74" i="53"/>
  <c r="Q74" i="53"/>
  <c r="P74" i="53"/>
  <c r="A74" i="53"/>
  <c r="S73" i="53"/>
  <c r="R73" i="53"/>
  <c r="Q73" i="53"/>
  <c r="P73" i="53"/>
  <c r="A73" i="53"/>
  <c r="S72" i="53"/>
  <c r="R72" i="53"/>
  <c r="Q72" i="53"/>
  <c r="P72" i="53"/>
  <c r="A72" i="53"/>
  <c r="S71" i="53"/>
  <c r="R71" i="53"/>
  <c r="Q71" i="53"/>
  <c r="P71" i="53"/>
  <c r="A71" i="53"/>
  <c r="S70" i="53"/>
  <c r="R70" i="53"/>
  <c r="Q70" i="53"/>
  <c r="P70" i="53"/>
  <c r="A70" i="53"/>
  <c r="S69" i="53"/>
  <c r="R69" i="53"/>
  <c r="Q69" i="53"/>
  <c r="P69" i="53"/>
  <c r="A69" i="53"/>
  <c r="S68" i="53"/>
  <c r="R68" i="53"/>
  <c r="Q68" i="53"/>
  <c r="P68" i="53"/>
  <c r="A68" i="53"/>
  <c r="S67" i="53"/>
  <c r="R67" i="53"/>
  <c r="Q67" i="53"/>
  <c r="P67" i="53"/>
  <c r="A67" i="53"/>
  <c r="S66" i="53"/>
  <c r="R66" i="53"/>
  <c r="Q66" i="53"/>
  <c r="P66" i="53"/>
  <c r="A66" i="53"/>
  <c r="S65" i="53"/>
  <c r="R65" i="53"/>
  <c r="Q65" i="53"/>
  <c r="P65" i="53"/>
  <c r="A65" i="53"/>
  <c r="S64" i="53"/>
  <c r="R64" i="53"/>
  <c r="Q64" i="53"/>
  <c r="P64" i="53"/>
  <c r="A64" i="53"/>
  <c r="S63" i="53"/>
  <c r="R63" i="53"/>
  <c r="Q63" i="53"/>
  <c r="P63" i="53"/>
  <c r="A63" i="53"/>
  <c r="S62" i="53"/>
  <c r="R62" i="53"/>
  <c r="Q62" i="53"/>
  <c r="P62" i="53"/>
  <c r="A62" i="53"/>
  <c r="S61" i="53"/>
  <c r="R61" i="53"/>
  <c r="Q61" i="53"/>
  <c r="P61" i="53"/>
  <c r="A61" i="53"/>
  <c r="S60" i="53"/>
  <c r="R60" i="53"/>
  <c r="Q60" i="53"/>
  <c r="P60" i="53"/>
  <c r="A60" i="53"/>
  <c r="S59" i="53"/>
  <c r="R59" i="53"/>
  <c r="Q59" i="53"/>
  <c r="P59" i="53"/>
  <c r="A59" i="53"/>
  <c r="S58" i="53"/>
  <c r="R58" i="53"/>
  <c r="Q58" i="53"/>
  <c r="P58" i="53"/>
  <c r="A58" i="53"/>
  <c r="S57" i="53"/>
  <c r="R57" i="53"/>
  <c r="Q57" i="53"/>
  <c r="P57" i="53"/>
  <c r="A57" i="53"/>
  <c r="S56" i="53"/>
  <c r="R56" i="53"/>
  <c r="Q56" i="53"/>
  <c r="P56" i="53"/>
  <c r="A56" i="53"/>
  <c r="S55" i="53"/>
  <c r="R55" i="53"/>
  <c r="Q55" i="53"/>
  <c r="P55" i="53"/>
  <c r="A55" i="53"/>
  <c r="S54" i="53"/>
  <c r="R54" i="53"/>
  <c r="Q54" i="53"/>
  <c r="P54" i="53"/>
  <c r="A54" i="53"/>
  <c r="S53" i="53"/>
  <c r="R53" i="53"/>
  <c r="Q53" i="53"/>
  <c r="P53" i="53"/>
  <c r="A53" i="53"/>
  <c r="S52" i="53"/>
  <c r="R52" i="53"/>
  <c r="Q52" i="53"/>
  <c r="P52" i="53"/>
  <c r="A52" i="53"/>
  <c r="S51" i="53"/>
  <c r="R51" i="53"/>
  <c r="Q51" i="53"/>
  <c r="P51" i="53"/>
  <c r="A51" i="53"/>
  <c r="S50" i="53"/>
  <c r="R50" i="53"/>
  <c r="Q50" i="53"/>
  <c r="P50" i="53"/>
  <c r="A50" i="53"/>
  <c r="S49" i="53"/>
  <c r="R49" i="53"/>
  <c r="Q49" i="53"/>
  <c r="P49" i="53"/>
  <c r="A49" i="53"/>
  <c r="S48" i="53"/>
  <c r="R48" i="53"/>
  <c r="Q48" i="53"/>
  <c r="P48" i="53"/>
  <c r="A48" i="53"/>
  <c r="S47" i="53"/>
  <c r="R47" i="53"/>
  <c r="Q47" i="53"/>
  <c r="P47" i="53"/>
  <c r="A47" i="53"/>
  <c r="S46" i="53"/>
  <c r="R46" i="53"/>
  <c r="Q46" i="53"/>
  <c r="P46" i="53"/>
  <c r="A46" i="53"/>
  <c r="S45" i="53"/>
  <c r="R45" i="53"/>
  <c r="Q45" i="53"/>
  <c r="P45" i="53"/>
  <c r="A45" i="53"/>
  <c r="S44" i="53"/>
  <c r="R44" i="53"/>
  <c r="Q44" i="53"/>
  <c r="P44" i="53"/>
  <c r="A44" i="53"/>
  <c r="S43" i="53"/>
  <c r="R43" i="53"/>
  <c r="Q43" i="53"/>
  <c r="P43" i="53"/>
  <c r="A43" i="53"/>
  <c r="S42" i="53"/>
  <c r="R42" i="53"/>
  <c r="Q42" i="53"/>
  <c r="P42" i="53"/>
  <c r="A42" i="53"/>
  <c r="S41" i="53"/>
  <c r="R41" i="53"/>
  <c r="Q41" i="53"/>
  <c r="P41" i="53"/>
  <c r="A41" i="53"/>
  <c r="S40" i="53"/>
  <c r="R40" i="53"/>
  <c r="Q40" i="53"/>
  <c r="P40" i="53"/>
  <c r="A40" i="53"/>
  <c r="S39" i="53"/>
  <c r="R39" i="53"/>
  <c r="Q39" i="53"/>
  <c r="P39" i="53"/>
  <c r="A39" i="53"/>
  <c r="S38" i="53"/>
  <c r="R38" i="53"/>
  <c r="Q38" i="53"/>
  <c r="P38" i="53"/>
  <c r="A38" i="53"/>
  <c r="S37" i="53"/>
  <c r="R37" i="53"/>
  <c r="Q37" i="53"/>
  <c r="P37" i="53"/>
  <c r="A37" i="53"/>
  <c r="S36" i="53"/>
  <c r="R36" i="53"/>
  <c r="Q36" i="53"/>
  <c r="P36" i="53"/>
  <c r="A36" i="53"/>
  <c r="S35" i="53"/>
  <c r="R35" i="53"/>
  <c r="Q35" i="53"/>
  <c r="P35" i="53"/>
  <c r="A35" i="53"/>
  <c r="S34" i="53"/>
  <c r="R34" i="53"/>
  <c r="Q34" i="53"/>
  <c r="P34" i="53"/>
  <c r="A34" i="53"/>
  <c r="S33" i="53"/>
  <c r="R33" i="53"/>
  <c r="Q33" i="53"/>
  <c r="P33" i="53"/>
  <c r="A33" i="53"/>
  <c r="S32" i="53"/>
  <c r="R32" i="53"/>
  <c r="Q32" i="53"/>
  <c r="P32" i="53"/>
  <c r="A32" i="53"/>
  <c r="S31" i="53"/>
  <c r="R31" i="53"/>
  <c r="Q31" i="53"/>
  <c r="P31" i="53"/>
  <c r="A31" i="53"/>
  <c r="S30" i="53"/>
  <c r="R30" i="53"/>
  <c r="Q30" i="53"/>
  <c r="P30" i="53"/>
  <c r="A30" i="53"/>
  <c r="S29" i="53"/>
  <c r="R29" i="53"/>
  <c r="Q29" i="53"/>
  <c r="P29" i="53"/>
  <c r="A29" i="53"/>
  <c r="S28" i="53"/>
  <c r="R28" i="53"/>
  <c r="Q28" i="53"/>
  <c r="P28" i="53"/>
  <c r="A28" i="53"/>
  <c r="S27" i="53"/>
  <c r="R27" i="53"/>
  <c r="Q27" i="53"/>
  <c r="P27" i="53"/>
  <c r="A27" i="53"/>
  <c r="S26" i="53"/>
  <c r="R26" i="53"/>
  <c r="Q26" i="53"/>
  <c r="P26" i="53"/>
  <c r="A26" i="53"/>
  <c r="S25" i="53"/>
  <c r="R25" i="53"/>
  <c r="Q25" i="53"/>
  <c r="P25" i="53"/>
  <c r="A25" i="53"/>
  <c r="S24" i="53"/>
  <c r="R24" i="53"/>
  <c r="Q24" i="53"/>
  <c r="P24" i="53"/>
  <c r="A24" i="53"/>
  <c r="S23" i="53"/>
  <c r="R23" i="53"/>
  <c r="Q23" i="53"/>
  <c r="P23" i="53"/>
  <c r="A23" i="53"/>
  <c r="S22" i="53"/>
  <c r="R22" i="53"/>
  <c r="Q22" i="53"/>
  <c r="P22" i="53"/>
  <c r="A22" i="53"/>
  <c r="S21" i="53"/>
  <c r="R21" i="53"/>
  <c r="Q21" i="53"/>
  <c r="P21" i="53"/>
  <c r="A21" i="53"/>
  <c r="S20" i="53"/>
  <c r="R20" i="53"/>
  <c r="Q20" i="53"/>
  <c r="P20" i="53"/>
  <c r="A20" i="53"/>
  <c r="S19" i="53"/>
  <c r="R19" i="53"/>
  <c r="Q19" i="53"/>
  <c r="P19" i="53"/>
  <c r="A19" i="53"/>
  <c r="S18" i="53"/>
  <c r="R18" i="53"/>
  <c r="Q18" i="53"/>
  <c r="P18" i="53"/>
  <c r="A18" i="53"/>
  <c r="S17" i="53"/>
  <c r="R17" i="53"/>
  <c r="Q17" i="53"/>
  <c r="P17" i="53"/>
  <c r="A17" i="53"/>
  <c r="S16" i="53"/>
  <c r="R16" i="53"/>
  <c r="Q16" i="53"/>
  <c r="P16" i="53"/>
  <c r="A16" i="53"/>
  <c r="S15" i="53"/>
  <c r="R15" i="53"/>
  <c r="Q15" i="53"/>
  <c r="P15" i="53"/>
  <c r="A15" i="53"/>
  <c r="S14" i="53"/>
  <c r="R14" i="53"/>
  <c r="Q14" i="53"/>
  <c r="P14" i="53"/>
  <c r="A14" i="53"/>
  <c r="S13" i="53"/>
  <c r="R13" i="53"/>
  <c r="Q13" i="53"/>
  <c r="P13" i="53"/>
  <c r="A13" i="53"/>
  <c r="S12" i="53"/>
  <c r="R12" i="53"/>
  <c r="Q12" i="53"/>
  <c r="P12" i="53"/>
  <c r="A12" i="53"/>
  <c r="S11" i="53"/>
  <c r="R11" i="53"/>
  <c r="Q11" i="53"/>
  <c r="P11" i="53"/>
  <c r="A11" i="53"/>
  <c r="S10" i="53"/>
  <c r="R10" i="53"/>
  <c r="Q10" i="53"/>
  <c r="P10" i="53"/>
  <c r="A10" i="53"/>
  <c r="S9" i="53"/>
  <c r="R9" i="53"/>
  <c r="Q9" i="53"/>
  <c r="P9" i="53"/>
  <c r="A9" i="53"/>
  <c r="S8" i="53"/>
  <c r="R8" i="53"/>
  <c r="Q8" i="53"/>
  <c r="P8" i="53"/>
  <c r="A8" i="53"/>
  <c r="S7" i="53"/>
  <c r="R7" i="53"/>
  <c r="Q7" i="53"/>
  <c r="P7" i="53"/>
  <c r="A7" i="53"/>
  <c r="S6" i="53"/>
  <c r="R6" i="53"/>
  <c r="Q6" i="53"/>
  <c r="P6" i="53"/>
  <c r="A6" i="53"/>
  <c r="S5" i="53"/>
  <c r="R5" i="53"/>
  <c r="Q5" i="53"/>
  <c r="P5" i="53"/>
  <c r="A5" i="53"/>
  <c r="A2" i="53"/>
  <c r="Q1" i="53"/>
  <c r="P1" i="53"/>
  <c r="A1" i="53"/>
  <c r="S1411" i="33"/>
  <c r="R1411" i="33"/>
  <c r="Q1411" i="33"/>
  <c r="P1411" i="33"/>
  <c r="A1411" i="33"/>
  <c r="S1410" i="33"/>
  <c r="R1410" i="33"/>
  <c r="Q1410" i="33"/>
  <c r="P1410" i="33"/>
  <c r="A1410" i="33"/>
  <c r="S1409" i="33"/>
  <c r="R1409" i="33"/>
  <c r="Q1409" i="33"/>
  <c r="P1409" i="33"/>
  <c r="A1409" i="33"/>
  <c r="S1408" i="33"/>
  <c r="R1408" i="33"/>
  <c r="Q1408" i="33"/>
  <c r="P1408" i="33"/>
  <c r="A1408" i="33"/>
  <c r="S1407" i="33"/>
  <c r="R1407" i="33"/>
  <c r="Q1407" i="33"/>
  <c r="P1407" i="33"/>
  <c r="A1407" i="33"/>
  <c r="S1406" i="33"/>
  <c r="R1406" i="33"/>
  <c r="Q1406" i="33"/>
  <c r="P1406" i="33"/>
  <c r="A1406" i="33"/>
  <c r="S1405" i="33"/>
  <c r="R1405" i="33"/>
  <c r="Q1405" i="33"/>
  <c r="P1405" i="33"/>
  <c r="A1405" i="33"/>
  <c r="S1404" i="33"/>
  <c r="R1404" i="33"/>
  <c r="Q1404" i="33"/>
  <c r="P1404" i="33"/>
  <c r="A1404" i="33"/>
  <c r="S1403" i="33"/>
  <c r="R1403" i="33"/>
  <c r="Q1403" i="33"/>
  <c r="P1403" i="33"/>
  <c r="A1403" i="33"/>
  <c r="S1402" i="33"/>
  <c r="R1402" i="33"/>
  <c r="Q1402" i="33"/>
  <c r="P1402" i="33"/>
  <c r="A1402" i="33"/>
  <c r="S1401" i="33"/>
  <c r="R1401" i="33"/>
  <c r="Q1401" i="33"/>
  <c r="P1401" i="33"/>
  <c r="A1401" i="33"/>
  <c r="S1400" i="33"/>
  <c r="R1400" i="33"/>
  <c r="Q1400" i="33"/>
  <c r="P1400" i="33"/>
  <c r="A1400" i="33"/>
  <c r="S1399" i="33"/>
  <c r="R1399" i="33"/>
  <c r="Q1399" i="33"/>
  <c r="P1399" i="33"/>
  <c r="A1399" i="33"/>
  <c r="S1398" i="33"/>
  <c r="R1398" i="33"/>
  <c r="Q1398" i="33"/>
  <c r="P1398" i="33"/>
  <c r="A1398" i="33"/>
  <c r="S1397" i="33"/>
  <c r="R1397" i="33"/>
  <c r="Q1397" i="33"/>
  <c r="P1397" i="33"/>
  <c r="A1397" i="33"/>
  <c r="S1396" i="33"/>
  <c r="R1396" i="33"/>
  <c r="Q1396" i="33"/>
  <c r="P1396" i="33"/>
  <c r="A1396" i="33"/>
  <c r="S1395" i="33"/>
  <c r="R1395" i="33"/>
  <c r="Q1395" i="33"/>
  <c r="P1395" i="33"/>
  <c r="A1395" i="33"/>
  <c r="S1394" i="33"/>
  <c r="R1394" i="33"/>
  <c r="Q1394" i="33"/>
  <c r="P1394" i="33"/>
  <c r="A1394" i="33"/>
  <c r="S1393" i="33"/>
  <c r="R1393" i="33"/>
  <c r="Q1393" i="33"/>
  <c r="P1393" i="33"/>
  <c r="A1393" i="33"/>
  <c r="S1392" i="33"/>
  <c r="R1392" i="33"/>
  <c r="Q1392" i="33"/>
  <c r="P1392" i="33"/>
  <c r="A1392" i="33"/>
  <c r="S1391" i="33"/>
  <c r="R1391" i="33"/>
  <c r="Q1391" i="33"/>
  <c r="P1391" i="33"/>
  <c r="A1391" i="33"/>
  <c r="S1390" i="33"/>
  <c r="R1390" i="33"/>
  <c r="Q1390" i="33"/>
  <c r="P1390" i="33"/>
  <c r="A1390" i="33"/>
  <c r="S1389" i="33"/>
  <c r="R1389" i="33"/>
  <c r="Q1389" i="33"/>
  <c r="P1389" i="33"/>
  <c r="A1389" i="33"/>
  <c r="S1388" i="33"/>
  <c r="R1388" i="33"/>
  <c r="Q1388" i="33"/>
  <c r="P1388" i="33"/>
  <c r="A1388" i="33"/>
  <c r="S1387" i="33"/>
  <c r="R1387" i="33"/>
  <c r="Q1387" i="33"/>
  <c r="P1387" i="33"/>
  <c r="A1387" i="33"/>
  <c r="S1386" i="33"/>
  <c r="R1386" i="33"/>
  <c r="Q1386" i="33"/>
  <c r="P1386" i="33"/>
  <c r="A1386" i="33"/>
  <c r="S1385" i="33"/>
  <c r="R1385" i="33"/>
  <c r="Q1385" i="33"/>
  <c r="P1385" i="33"/>
  <c r="A1385" i="33"/>
  <c r="S1384" i="33"/>
  <c r="R1384" i="33"/>
  <c r="Q1384" i="33"/>
  <c r="P1384" i="33"/>
  <c r="A1384" i="33"/>
  <c r="S1383" i="33"/>
  <c r="R1383" i="33"/>
  <c r="Q1383" i="33"/>
  <c r="P1383" i="33"/>
  <c r="A1383" i="33"/>
  <c r="S1382" i="33"/>
  <c r="R1382" i="33"/>
  <c r="Q1382" i="33"/>
  <c r="P1382" i="33"/>
  <c r="A1382" i="33"/>
  <c r="S1381" i="33"/>
  <c r="R1381" i="33"/>
  <c r="Q1381" i="33"/>
  <c r="P1381" i="33"/>
  <c r="A1381" i="33"/>
  <c r="S1380" i="33"/>
  <c r="R1380" i="33"/>
  <c r="Q1380" i="33"/>
  <c r="P1380" i="33"/>
  <c r="A1380" i="33"/>
  <c r="S1379" i="33"/>
  <c r="R1379" i="33"/>
  <c r="Q1379" i="33"/>
  <c r="P1379" i="33"/>
  <c r="A1379" i="33"/>
  <c r="S1378" i="33"/>
  <c r="R1378" i="33"/>
  <c r="Q1378" i="33"/>
  <c r="P1378" i="33"/>
  <c r="A1378" i="33"/>
  <c r="S1377" i="33"/>
  <c r="R1377" i="33"/>
  <c r="Q1377" i="33"/>
  <c r="P1377" i="33"/>
  <c r="A1377" i="33"/>
  <c r="S1376" i="33"/>
  <c r="R1376" i="33"/>
  <c r="Q1376" i="33"/>
  <c r="P1376" i="33"/>
  <c r="A1376" i="33"/>
  <c r="S1375" i="33"/>
  <c r="R1375" i="33"/>
  <c r="Q1375" i="33"/>
  <c r="P1375" i="33"/>
  <c r="A1375" i="33"/>
  <c r="S1374" i="33"/>
  <c r="R1374" i="33"/>
  <c r="Q1374" i="33"/>
  <c r="P1374" i="33"/>
  <c r="A1374" i="33"/>
  <c r="S1373" i="33"/>
  <c r="R1373" i="33"/>
  <c r="Q1373" i="33"/>
  <c r="P1373" i="33"/>
  <c r="A1373" i="33"/>
  <c r="S1372" i="33"/>
  <c r="R1372" i="33"/>
  <c r="Q1372" i="33"/>
  <c r="P1372" i="33"/>
  <c r="A1372" i="33"/>
  <c r="S1371" i="33"/>
  <c r="R1371" i="33"/>
  <c r="Q1371" i="33"/>
  <c r="P1371" i="33"/>
  <c r="A1371" i="33"/>
  <c r="S1370" i="33"/>
  <c r="R1370" i="33"/>
  <c r="Q1370" i="33"/>
  <c r="P1370" i="33"/>
  <c r="A1370" i="33"/>
  <c r="S1369" i="33"/>
  <c r="R1369" i="33"/>
  <c r="Q1369" i="33"/>
  <c r="P1369" i="33"/>
  <c r="A1369" i="33"/>
  <c r="S1368" i="33"/>
  <c r="R1368" i="33"/>
  <c r="Q1368" i="33"/>
  <c r="P1368" i="33"/>
  <c r="A1368" i="33"/>
  <c r="S1367" i="33"/>
  <c r="R1367" i="33"/>
  <c r="Q1367" i="33"/>
  <c r="P1367" i="33"/>
  <c r="A1367" i="33"/>
  <c r="S1366" i="33"/>
  <c r="R1366" i="33"/>
  <c r="Q1366" i="33"/>
  <c r="P1366" i="33"/>
  <c r="A1366" i="33"/>
  <c r="S1365" i="33"/>
  <c r="R1365" i="33"/>
  <c r="Q1365" i="33"/>
  <c r="P1365" i="33"/>
  <c r="A1365" i="33"/>
  <c r="S1364" i="33"/>
  <c r="R1364" i="33"/>
  <c r="Q1364" i="33"/>
  <c r="P1364" i="33"/>
  <c r="A1364" i="33"/>
  <c r="S1363" i="33"/>
  <c r="R1363" i="33"/>
  <c r="Q1363" i="33"/>
  <c r="P1363" i="33"/>
  <c r="A1363" i="33"/>
  <c r="S1362" i="33"/>
  <c r="R1362" i="33"/>
  <c r="Q1362" i="33"/>
  <c r="P1362" i="33"/>
  <c r="A1362" i="33"/>
  <c r="S1361" i="33"/>
  <c r="R1361" i="33"/>
  <c r="Q1361" i="33"/>
  <c r="P1361" i="33"/>
  <c r="A1361" i="33"/>
  <c r="S1360" i="33"/>
  <c r="R1360" i="33"/>
  <c r="Q1360" i="33"/>
  <c r="P1360" i="33"/>
  <c r="A1360" i="33"/>
  <c r="S1359" i="33"/>
  <c r="R1359" i="33"/>
  <c r="Q1359" i="33"/>
  <c r="P1359" i="33"/>
  <c r="A1359" i="33"/>
  <c r="S1358" i="33"/>
  <c r="R1358" i="33"/>
  <c r="Q1358" i="33"/>
  <c r="P1358" i="33"/>
  <c r="A1358" i="33"/>
  <c r="S1357" i="33"/>
  <c r="R1357" i="33"/>
  <c r="Q1357" i="33"/>
  <c r="P1357" i="33"/>
  <c r="A1357" i="33"/>
  <c r="S1356" i="33"/>
  <c r="R1356" i="33"/>
  <c r="Q1356" i="33"/>
  <c r="P1356" i="33"/>
  <c r="A1356" i="33"/>
  <c r="S1355" i="33"/>
  <c r="R1355" i="33"/>
  <c r="Q1355" i="33"/>
  <c r="P1355" i="33"/>
  <c r="A1355" i="33"/>
  <c r="S1354" i="33"/>
  <c r="R1354" i="33"/>
  <c r="Q1354" i="33"/>
  <c r="P1354" i="33"/>
  <c r="A1354" i="33"/>
  <c r="S1353" i="33"/>
  <c r="R1353" i="33"/>
  <c r="Q1353" i="33"/>
  <c r="P1353" i="33"/>
  <c r="A1353" i="33"/>
  <c r="S1352" i="33"/>
  <c r="R1352" i="33"/>
  <c r="Q1352" i="33"/>
  <c r="P1352" i="33"/>
  <c r="A1352" i="33"/>
  <c r="S1351" i="33"/>
  <c r="R1351" i="33"/>
  <c r="Q1351" i="33"/>
  <c r="P1351" i="33"/>
  <c r="A1351" i="33"/>
  <c r="S1350" i="33"/>
  <c r="R1350" i="33"/>
  <c r="Q1350" i="33"/>
  <c r="P1350" i="33"/>
  <c r="A1350" i="33"/>
  <c r="S1349" i="33"/>
  <c r="R1349" i="33"/>
  <c r="Q1349" i="33"/>
  <c r="P1349" i="33"/>
  <c r="A1349" i="33"/>
  <c r="S1348" i="33"/>
  <c r="R1348" i="33"/>
  <c r="Q1348" i="33"/>
  <c r="P1348" i="33"/>
  <c r="A1348" i="33"/>
  <c r="S1347" i="33"/>
  <c r="R1347" i="33"/>
  <c r="Q1347" i="33"/>
  <c r="P1347" i="33"/>
  <c r="A1347" i="33"/>
  <c r="S1346" i="33"/>
  <c r="R1346" i="33"/>
  <c r="Q1346" i="33"/>
  <c r="P1346" i="33"/>
  <c r="A1346" i="33"/>
  <c r="S1345" i="33"/>
  <c r="R1345" i="33"/>
  <c r="Q1345" i="33"/>
  <c r="P1345" i="33"/>
  <c r="A1345" i="33"/>
  <c r="S1344" i="33"/>
  <c r="R1344" i="33"/>
  <c r="Q1344" i="33"/>
  <c r="P1344" i="33"/>
  <c r="A1344" i="33"/>
  <c r="S1343" i="33"/>
  <c r="R1343" i="33"/>
  <c r="Q1343" i="33"/>
  <c r="P1343" i="33"/>
  <c r="A1343" i="33"/>
  <c r="S1342" i="33"/>
  <c r="R1342" i="33"/>
  <c r="Q1342" i="33"/>
  <c r="P1342" i="33"/>
  <c r="A1342" i="33"/>
  <c r="S1341" i="33"/>
  <c r="R1341" i="33"/>
  <c r="Q1341" i="33"/>
  <c r="P1341" i="33"/>
  <c r="A1341" i="33"/>
  <c r="S1340" i="33"/>
  <c r="R1340" i="33"/>
  <c r="Q1340" i="33"/>
  <c r="P1340" i="33"/>
  <c r="A1340" i="33"/>
  <c r="S1339" i="33"/>
  <c r="R1339" i="33"/>
  <c r="Q1339" i="33"/>
  <c r="P1339" i="33"/>
  <c r="A1339" i="33"/>
  <c r="S1338" i="33"/>
  <c r="R1338" i="33"/>
  <c r="Q1338" i="33"/>
  <c r="P1338" i="33"/>
  <c r="A1338" i="33"/>
  <c r="S1337" i="33"/>
  <c r="R1337" i="33"/>
  <c r="Q1337" i="33"/>
  <c r="P1337" i="33"/>
  <c r="A1337" i="33"/>
  <c r="S1336" i="33"/>
  <c r="R1336" i="33"/>
  <c r="Q1336" i="33"/>
  <c r="P1336" i="33"/>
  <c r="A1336" i="33"/>
  <c r="S1335" i="33"/>
  <c r="R1335" i="33"/>
  <c r="Q1335" i="33"/>
  <c r="P1335" i="33"/>
  <c r="A1335" i="33"/>
  <c r="S1334" i="33"/>
  <c r="R1334" i="33"/>
  <c r="Q1334" i="33"/>
  <c r="P1334" i="33"/>
  <c r="A1334" i="33"/>
  <c r="S1333" i="33"/>
  <c r="R1333" i="33"/>
  <c r="Q1333" i="33"/>
  <c r="P1333" i="33"/>
  <c r="A1333" i="33"/>
  <c r="S1332" i="33"/>
  <c r="R1332" i="33"/>
  <c r="Q1332" i="33"/>
  <c r="P1332" i="33"/>
  <c r="A1332" i="33"/>
  <c r="S1331" i="33"/>
  <c r="R1331" i="33"/>
  <c r="Q1331" i="33"/>
  <c r="P1331" i="33"/>
  <c r="A1331" i="33"/>
  <c r="S1330" i="33"/>
  <c r="R1330" i="33"/>
  <c r="Q1330" i="33"/>
  <c r="P1330" i="33"/>
  <c r="A1330" i="33"/>
  <c r="S1329" i="33"/>
  <c r="R1329" i="33"/>
  <c r="Q1329" i="33"/>
  <c r="P1329" i="33"/>
  <c r="A1329" i="33"/>
  <c r="S1328" i="33"/>
  <c r="R1328" i="33"/>
  <c r="Q1328" i="33"/>
  <c r="P1328" i="33"/>
  <c r="A1328" i="33"/>
  <c r="S1327" i="33"/>
  <c r="R1327" i="33"/>
  <c r="Q1327" i="33"/>
  <c r="P1327" i="33"/>
  <c r="A1327" i="33"/>
  <c r="S1326" i="33"/>
  <c r="R1326" i="33"/>
  <c r="Q1326" i="33"/>
  <c r="P1326" i="33"/>
  <c r="A1326" i="33"/>
  <c r="S1325" i="33"/>
  <c r="R1325" i="33"/>
  <c r="Q1325" i="33"/>
  <c r="P1325" i="33"/>
  <c r="A1325" i="33"/>
  <c r="S1324" i="33"/>
  <c r="R1324" i="33"/>
  <c r="Q1324" i="33"/>
  <c r="P1324" i="33"/>
  <c r="A1324" i="33"/>
  <c r="S1323" i="33"/>
  <c r="R1323" i="33"/>
  <c r="Q1323" i="33"/>
  <c r="P1323" i="33"/>
  <c r="A1323" i="33"/>
  <c r="S1322" i="33"/>
  <c r="R1322" i="33"/>
  <c r="Q1322" i="33"/>
  <c r="P1322" i="33"/>
  <c r="A1322" i="33"/>
  <c r="S1321" i="33"/>
  <c r="R1321" i="33"/>
  <c r="Q1321" i="33"/>
  <c r="P1321" i="33"/>
  <c r="A1321" i="33"/>
  <c r="S1320" i="33"/>
  <c r="R1320" i="33"/>
  <c r="Q1320" i="33"/>
  <c r="P1320" i="33"/>
  <c r="A1320" i="33"/>
  <c r="S1319" i="33"/>
  <c r="R1319" i="33"/>
  <c r="Q1319" i="33"/>
  <c r="P1319" i="33"/>
  <c r="A1319" i="33"/>
  <c r="S1318" i="33"/>
  <c r="R1318" i="33"/>
  <c r="Q1318" i="33"/>
  <c r="P1318" i="33"/>
  <c r="A1318" i="33"/>
  <c r="S1317" i="33"/>
  <c r="R1317" i="33"/>
  <c r="Q1317" i="33"/>
  <c r="P1317" i="33"/>
  <c r="A1317" i="33"/>
  <c r="S1316" i="33"/>
  <c r="R1316" i="33"/>
  <c r="Q1316" i="33"/>
  <c r="P1316" i="33"/>
  <c r="A1316" i="33"/>
  <c r="S1315" i="33"/>
  <c r="R1315" i="33"/>
  <c r="Q1315" i="33"/>
  <c r="P1315" i="33"/>
  <c r="A1315" i="33"/>
  <c r="S1314" i="33"/>
  <c r="R1314" i="33"/>
  <c r="Q1314" i="33"/>
  <c r="P1314" i="33"/>
  <c r="A1314" i="33"/>
  <c r="S1313" i="33"/>
  <c r="R1313" i="33"/>
  <c r="Q1313" i="33"/>
  <c r="P1313" i="33"/>
  <c r="A1313" i="33"/>
  <c r="S1312" i="33"/>
  <c r="R1312" i="33"/>
  <c r="Q1312" i="33"/>
  <c r="P1312" i="33"/>
  <c r="A1312" i="33"/>
  <c r="S1311" i="33"/>
  <c r="R1311" i="33"/>
  <c r="Q1311" i="33"/>
  <c r="P1311" i="33"/>
  <c r="A1311" i="33"/>
  <c r="S1310" i="33"/>
  <c r="R1310" i="33"/>
  <c r="Q1310" i="33"/>
  <c r="P1310" i="33"/>
  <c r="A1310" i="33"/>
  <c r="S1309" i="33"/>
  <c r="R1309" i="33"/>
  <c r="Q1309" i="33"/>
  <c r="P1309" i="33"/>
  <c r="A1309" i="33"/>
  <c r="S1308" i="33"/>
  <c r="R1308" i="33"/>
  <c r="Q1308" i="33"/>
  <c r="P1308" i="33"/>
  <c r="A1308" i="33"/>
  <c r="S1307" i="33"/>
  <c r="R1307" i="33"/>
  <c r="Q1307" i="33"/>
  <c r="P1307" i="33"/>
  <c r="A1307" i="33"/>
  <c r="S1306" i="33"/>
  <c r="R1306" i="33"/>
  <c r="Q1306" i="33"/>
  <c r="P1306" i="33"/>
  <c r="A1306" i="33"/>
  <c r="S1305" i="33"/>
  <c r="R1305" i="33"/>
  <c r="Q1305" i="33"/>
  <c r="P1305" i="33"/>
  <c r="A1305" i="33"/>
  <c r="S1304" i="33"/>
  <c r="R1304" i="33"/>
  <c r="Q1304" i="33"/>
  <c r="P1304" i="33"/>
  <c r="A1304" i="33"/>
  <c r="S1303" i="33"/>
  <c r="R1303" i="33"/>
  <c r="Q1303" i="33"/>
  <c r="P1303" i="33"/>
  <c r="A1303" i="33"/>
  <c r="S1302" i="33"/>
  <c r="R1302" i="33"/>
  <c r="Q1302" i="33"/>
  <c r="P1302" i="33"/>
  <c r="A1302" i="33"/>
  <c r="S1301" i="33"/>
  <c r="R1301" i="33"/>
  <c r="Q1301" i="33"/>
  <c r="P1301" i="33"/>
  <c r="A1301" i="33"/>
  <c r="S1300" i="33"/>
  <c r="R1300" i="33"/>
  <c r="Q1300" i="33"/>
  <c r="P1300" i="33"/>
  <c r="A1300" i="33"/>
  <c r="S1299" i="33"/>
  <c r="R1299" i="33"/>
  <c r="Q1299" i="33"/>
  <c r="P1299" i="33"/>
  <c r="A1299" i="33"/>
  <c r="S1298" i="33"/>
  <c r="R1298" i="33"/>
  <c r="Q1298" i="33"/>
  <c r="P1298" i="33"/>
  <c r="A1298" i="33"/>
  <c r="S1297" i="33"/>
  <c r="R1297" i="33"/>
  <c r="Q1297" i="33"/>
  <c r="P1297" i="33"/>
  <c r="A1297" i="33"/>
  <c r="S1296" i="33"/>
  <c r="R1296" i="33"/>
  <c r="Q1296" i="33"/>
  <c r="P1296" i="33"/>
  <c r="A1296" i="33"/>
  <c r="S1295" i="33"/>
  <c r="R1295" i="33"/>
  <c r="Q1295" i="33"/>
  <c r="P1295" i="33"/>
  <c r="A1295" i="33"/>
  <c r="S1294" i="33"/>
  <c r="R1294" i="33"/>
  <c r="Q1294" i="33"/>
  <c r="P1294" i="33"/>
  <c r="A1294" i="33"/>
  <c r="S1293" i="33"/>
  <c r="R1293" i="33"/>
  <c r="Q1293" i="33"/>
  <c r="P1293" i="33"/>
  <c r="A1293" i="33"/>
  <c r="S1292" i="33"/>
  <c r="R1292" i="33"/>
  <c r="Q1292" i="33"/>
  <c r="P1292" i="33"/>
  <c r="A1292" i="33"/>
  <c r="S1291" i="33"/>
  <c r="R1291" i="33"/>
  <c r="Q1291" i="33"/>
  <c r="P1291" i="33"/>
  <c r="A1291" i="33"/>
  <c r="S1290" i="33"/>
  <c r="R1290" i="33"/>
  <c r="Q1290" i="33"/>
  <c r="P1290" i="33"/>
  <c r="A1290" i="33"/>
  <c r="S1289" i="33"/>
  <c r="R1289" i="33"/>
  <c r="Q1289" i="33"/>
  <c r="P1289" i="33"/>
  <c r="A1289" i="33"/>
  <c r="S1288" i="33"/>
  <c r="R1288" i="33"/>
  <c r="Q1288" i="33"/>
  <c r="P1288" i="33"/>
  <c r="A1288" i="33"/>
  <c r="S1287" i="33"/>
  <c r="R1287" i="33"/>
  <c r="Q1287" i="33"/>
  <c r="P1287" i="33"/>
  <c r="A1287" i="33"/>
  <c r="S1286" i="33"/>
  <c r="R1286" i="33"/>
  <c r="Q1286" i="33"/>
  <c r="P1286" i="33"/>
  <c r="A1286" i="33"/>
  <c r="S1285" i="33"/>
  <c r="R1285" i="33"/>
  <c r="Q1285" i="33"/>
  <c r="P1285" i="33"/>
  <c r="A1285" i="33"/>
  <c r="S1284" i="33"/>
  <c r="R1284" i="33"/>
  <c r="Q1284" i="33"/>
  <c r="P1284" i="33"/>
  <c r="A1284" i="33"/>
  <c r="S1283" i="33"/>
  <c r="R1283" i="33"/>
  <c r="Q1283" i="33"/>
  <c r="P1283" i="33"/>
  <c r="A1283" i="33"/>
  <c r="S1282" i="33"/>
  <c r="R1282" i="33"/>
  <c r="Q1282" i="33"/>
  <c r="P1282" i="33"/>
  <c r="A1282" i="33"/>
  <c r="S1281" i="33"/>
  <c r="R1281" i="33"/>
  <c r="Q1281" i="33"/>
  <c r="P1281" i="33"/>
  <c r="A1281" i="33"/>
  <c r="S1280" i="33"/>
  <c r="R1280" i="33"/>
  <c r="Q1280" i="33"/>
  <c r="P1280" i="33"/>
  <c r="A1280" i="33"/>
  <c r="S1279" i="33"/>
  <c r="R1279" i="33"/>
  <c r="Q1279" i="33"/>
  <c r="P1279" i="33"/>
  <c r="A1279" i="33"/>
  <c r="S1278" i="33"/>
  <c r="R1278" i="33"/>
  <c r="Q1278" i="33"/>
  <c r="P1278" i="33"/>
  <c r="A1278" i="33"/>
  <c r="S1277" i="33"/>
  <c r="R1277" i="33"/>
  <c r="Q1277" i="33"/>
  <c r="P1277" i="33"/>
  <c r="A1277" i="33"/>
  <c r="S1276" i="33"/>
  <c r="R1276" i="33"/>
  <c r="Q1276" i="33"/>
  <c r="P1276" i="33"/>
  <c r="A1276" i="33"/>
  <c r="S1275" i="33"/>
  <c r="R1275" i="33"/>
  <c r="Q1275" i="33"/>
  <c r="P1275" i="33"/>
  <c r="A1275" i="33"/>
  <c r="S1274" i="33"/>
  <c r="R1274" i="33"/>
  <c r="Q1274" i="33"/>
  <c r="P1274" i="33"/>
  <c r="A1274" i="33"/>
  <c r="S1273" i="33"/>
  <c r="R1273" i="33"/>
  <c r="Q1273" i="33"/>
  <c r="P1273" i="33"/>
  <c r="A1273" i="33"/>
  <c r="S1272" i="33"/>
  <c r="R1272" i="33"/>
  <c r="Q1272" i="33"/>
  <c r="P1272" i="33"/>
  <c r="A1272" i="33"/>
  <c r="S1271" i="33"/>
  <c r="R1271" i="33"/>
  <c r="Q1271" i="33"/>
  <c r="P1271" i="33"/>
  <c r="A1271" i="33"/>
  <c r="S1270" i="33"/>
  <c r="R1270" i="33"/>
  <c r="Q1270" i="33"/>
  <c r="P1270" i="33"/>
  <c r="A1270" i="33"/>
  <c r="S1269" i="33"/>
  <c r="R1269" i="33"/>
  <c r="Q1269" i="33"/>
  <c r="P1269" i="33"/>
  <c r="A1269" i="33"/>
  <c r="S1268" i="33"/>
  <c r="R1268" i="33"/>
  <c r="Q1268" i="33"/>
  <c r="P1268" i="33"/>
  <c r="A1268" i="33"/>
  <c r="S1267" i="33"/>
  <c r="R1267" i="33"/>
  <c r="Q1267" i="33"/>
  <c r="P1267" i="33"/>
  <c r="A1267" i="33"/>
  <c r="S1266" i="33"/>
  <c r="R1266" i="33"/>
  <c r="Q1266" i="33"/>
  <c r="P1266" i="33"/>
  <c r="A1266" i="33"/>
  <c r="S1265" i="33"/>
  <c r="R1265" i="33"/>
  <c r="Q1265" i="33"/>
  <c r="P1265" i="33"/>
  <c r="A1265" i="33"/>
  <c r="S1264" i="33"/>
  <c r="R1264" i="33"/>
  <c r="Q1264" i="33"/>
  <c r="P1264" i="33"/>
  <c r="A1264" i="33"/>
  <c r="S1263" i="33"/>
  <c r="R1263" i="33"/>
  <c r="Q1263" i="33"/>
  <c r="P1263" i="33"/>
  <c r="A1263" i="33"/>
  <c r="S1262" i="33"/>
  <c r="R1262" i="33"/>
  <c r="Q1262" i="33"/>
  <c r="P1262" i="33"/>
  <c r="A1262" i="33"/>
  <c r="S1261" i="33"/>
  <c r="R1261" i="33"/>
  <c r="Q1261" i="33"/>
  <c r="P1261" i="33"/>
  <c r="A1261" i="33"/>
  <c r="S1260" i="33"/>
  <c r="R1260" i="33"/>
  <c r="Q1260" i="33"/>
  <c r="P1260" i="33"/>
  <c r="A1260" i="33"/>
  <c r="S1259" i="33"/>
  <c r="R1259" i="33"/>
  <c r="Q1259" i="33"/>
  <c r="P1259" i="33"/>
  <c r="A1259" i="33"/>
  <c r="S1258" i="33"/>
  <c r="R1258" i="33"/>
  <c r="Q1258" i="33"/>
  <c r="P1258" i="33"/>
  <c r="A1258" i="33"/>
  <c r="S1257" i="33"/>
  <c r="R1257" i="33"/>
  <c r="Q1257" i="33"/>
  <c r="P1257" i="33"/>
  <c r="A1257" i="33"/>
  <c r="S1256" i="33"/>
  <c r="R1256" i="33"/>
  <c r="Q1256" i="33"/>
  <c r="P1256" i="33"/>
  <c r="A1256" i="33"/>
  <c r="S1255" i="33"/>
  <c r="R1255" i="33"/>
  <c r="Q1255" i="33"/>
  <c r="P1255" i="33"/>
  <c r="A1255" i="33"/>
  <c r="S1254" i="33"/>
  <c r="R1254" i="33"/>
  <c r="Q1254" i="33"/>
  <c r="P1254" i="33"/>
  <c r="A1254" i="33"/>
  <c r="S1253" i="33"/>
  <c r="R1253" i="33"/>
  <c r="Q1253" i="33"/>
  <c r="P1253" i="33"/>
  <c r="A1253" i="33"/>
  <c r="S1252" i="33"/>
  <c r="R1252" i="33"/>
  <c r="Q1252" i="33"/>
  <c r="P1252" i="33"/>
  <c r="A1252" i="33"/>
  <c r="S1251" i="33"/>
  <c r="R1251" i="33"/>
  <c r="Q1251" i="33"/>
  <c r="P1251" i="33"/>
  <c r="A1251" i="33"/>
  <c r="S1250" i="33"/>
  <c r="R1250" i="33"/>
  <c r="Q1250" i="33"/>
  <c r="P1250" i="33"/>
  <c r="A1250" i="33"/>
  <c r="S1249" i="33"/>
  <c r="R1249" i="33"/>
  <c r="Q1249" i="33"/>
  <c r="P1249" i="33"/>
  <c r="A1249" i="33"/>
  <c r="S1248" i="33"/>
  <c r="R1248" i="33"/>
  <c r="Q1248" i="33"/>
  <c r="P1248" i="33"/>
  <c r="A1248" i="33"/>
  <c r="S1247" i="33"/>
  <c r="R1247" i="33"/>
  <c r="Q1247" i="33"/>
  <c r="P1247" i="33"/>
  <c r="A1247" i="33"/>
  <c r="S1246" i="33"/>
  <c r="R1246" i="33"/>
  <c r="Q1246" i="33"/>
  <c r="P1246" i="33"/>
  <c r="A1246" i="33"/>
  <c r="S1245" i="33"/>
  <c r="R1245" i="33"/>
  <c r="Q1245" i="33"/>
  <c r="P1245" i="33"/>
  <c r="A1245" i="33"/>
  <c r="S1244" i="33"/>
  <c r="R1244" i="33"/>
  <c r="Q1244" i="33"/>
  <c r="P1244" i="33"/>
  <c r="A1244" i="33"/>
  <c r="S1243" i="33"/>
  <c r="R1243" i="33"/>
  <c r="Q1243" i="33"/>
  <c r="P1243" i="33"/>
  <c r="A1243" i="33"/>
  <c r="S1242" i="33"/>
  <c r="R1242" i="33"/>
  <c r="Q1242" i="33"/>
  <c r="P1242" i="33"/>
  <c r="A1242" i="33"/>
  <c r="S1241" i="33"/>
  <c r="R1241" i="33"/>
  <c r="Q1241" i="33"/>
  <c r="P1241" i="33"/>
  <c r="A1241" i="33"/>
  <c r="S1240" i="33"/>
  <c r="R1240" i="33"/>
  <c r="Q1240" i="33"/>
  <c r="P1240" i="33"/>
  <c r="A1240" i="33"/>
  <c r="S1239" i="33"/>
  <c r="R1239" i="33"/>
  <c r="Q1239" i="33"/>
  <c r="P1239" i="33"/>
  <c r="A1239" i="33"/>
  <c r="S1238" i="33"/>
  <c r="R1238" i="33"/>
  <c r="Q1238" i="33"/>
  <c r="P1238" i="33"/>
  <c r="A1238" i="33"/>
  <c r="S1237" i="33"/>
  <c r="R1237" i="33"/>
  <c r="Q1237" i="33"/>
  <c r="P1237" i="33"/>
  <c r="A1237" i="33"/>
  <c r="S1236" i="33"/>
  <c r="R1236" i="33"/>
  <c r="Q1236" i="33"/>
  <c r="P1236" i="33"/>
  <c r="A1236" i="33"/>
  <c r="S1235" i="33"/>
  <c r="R1235" i="33"/>
  <c r="Q1235" i="33"/>
  <c r="P1235" i="33"/>
  <c r="A1235" i="33"/>
  <c r="S1234" i="33"/>
  <c r="R1234" i="33"/>
  <c r="Q1234" i="33"/>
  <c r="P1234" i="33"/>
  <c r="A1234" i="33"/>
  <c r="S1233" i="33"/>
  <c r="R1233" i="33"/>
  <c r="Q1233" i="33"/>
  <c r="P1233" i="33"/>
  <c r="A1233" i="33"/>
  <c r="S1232" i="33"/>
  <c r="R1232" i="33"/>
  <c r="Q1232" i="33"/>
  <c r="P1232" i="33"/>
  <c r="A1232" i="33"/>
  <c r="S1231" i="33"/>
  <c r="R1231" i="33"/>
  <c r="Q1231" i="33"/>
  <c r="P1231" i="33"/>
  <c r="A1231" i="33"/>
  <c r="S1230" i="33"/>
  <c r="R1230" i="33"/>
  <c r="Q1230" i="33"/>
  <c r="P1230" i="33"/>
  <c r="A1230" i="33"/>
  <c r="S1229" i="33"/>
  <c r="R1229" i="33"/>
  <c r="Q1229" i="33"/>
  <c r="P1229" i="33"/>
  <c r="A1229" i="33"/>
  <c r="S1228" i="33"/>
  <c r="R1228" i="33"/>
  <c r="Q1228" i="33"/>
  <c r="P1228" i="33"/>
  <c r="A1228" i="33"/>
  <c r="S1227" i="33"/>
  <c r="R1227" i="33"/>
  <c r="Q1227" i="33"/>
  <c r="P1227" i="33"/>
  <c r="A1227" i="33"/>
  <c r="S1226" i="33"/>
  <c r="R1226" i="33"/>
  <c r="Q1226" i="33"/>
  <c r="P1226" i="33"/>
  <c r="A1226" i="33"/>
  <c r="S1225" i="33"/>
  <c r="R1225" i="33"/>
  <c r="Q1225" i="33"/>
  <c r="P1225" i="33"/>
  <c r="A1225" i="33"/>
  <c r="S1224" i="33"/>
  <c r="R1224" i="33"/>
  <c r="Q1224" i="33"/>
  <c r="P1224" i="33"/>
  <c r="A1224" i="33"/>
  <c r="S1223" i="33"/>
  <c r="R1223" i="33"/>
  <c r="Q1223" i="33"/>
  <c r="P1223" i="33"/>
  <c r="A1223" i="33"/>
  <c r="S1222" i="33"/>
  <c r="R1222" i="33"/>
  <c r="Q1222" i="33"/>
  <c r="P1222" i="33"/>
  <c r="A1222" i="33"/>
  <c r="S1221" i="33"/>
  <c r="R1221" i="33"/>
  <c r="Q1221" i="33"/>
  <c r="P1221" i="33"/>
  <c r="A1221" i="33"/>
  <c r="S1220" i="33"/>
  <c r="R1220" i="33"/>
  <c r="Q1220" i="33"/>
  <c r="P1220" i="33"/>
  <c r="A1220" i="33"/>
  <c r="S1219" i="33"/>
  <c r="R1219" i="33"/>
  <c r="Q1219" i="33"/>
  <c r="P1219" i="33"/>
  <c r="A1219" i="33"/>
  <c r="S1218" i="33"/>
  <c r="R1218" i="33"/>
  <c r="Q1218" i="33"/>
  <c r="P1218" i="33"/>
  <c r="A1218" i="33"/>
  <c r="S1217" i="33"/>
  <c r="R1217" i="33"/>
  <c r="Q1217" i="33"/>
  <c r="P1217" i="33"/>
  <c r="A1217" i="33"/>
  <c r="S1216" i="33"/>
  <c r="R1216" i="33"/>
  <c r="Q1216" i="33"/>
  <c r="P1216" i="33"/>
  <c r="A1216" i="33"/>
  <c r="S1215" i="33"/>
  <c r="R1215" i="33"/>
  <c r="Q1215" i="33"/>
  <c r="P1215" i="33"/>
  <c r="A1215" i="33"/>
  <c r="S1214" i="33"/>
  <c r="R1214" i="33"/>
  <c r="Q1214" i="33"/>
  <c r="P1214" i="33"/>
  <c r="A1214" i="33"/>
  <c r="S1213" i="33"/>
  <c r="R1213" i="33"/>
  <c r="Q1213" i="33"/>
  <c r="P1213" i="33"/>
  <c r="A1213" i="33"/>
  <c r="S1212" i="33"/>
  <c r="R1212" i="33"/>
  <c r="Q1212" i="33"/>
  <c r="P1212" i="33"/>
  <c r="A1212" i="33"/>
  <c r="S1211" i="33"/>
  <c r="R1211" i="33"/>
  <c r="Q1211" i="33"/>
  <c r="P1211" i="33"/>
  <c r="A1211" i="33"/>
  <c r="S1210" i="33"/>
  <c r="R1210" i="33"/>
  <c r="Q1210" i="33"/>
  <c r="P1210" i="33"/>
  <c r="A1210" i="33"/>
  <c r="S1209" i="33"/>
  <c r="R1209" i="33"/>
  <c r="Q1209" i="33"/>
  <c r="P1209" i="33"/>
  <c r="A1209" i="33"/>
  <c r="S1208" i="33"/>
  <c r="R1208" i="33"/>
  <c r="Q1208" i="33"/>
  <c r="P1208" i="33"/>
  <c r="A1208" i="33"/>
  <c r="S1207" i="33"/>
  <c r="R1207" i="33"/>
  <c r="Q1207" i="33"/>
  <c r="P1207" i="33"/>
  <c r="A1207" i="33"/>
  <c r="S1206" i="33"/>
  <c r="R1206" i="33"/>
  <c r="Q1206" i="33"/>
  <c r="P1206" i="33"/>
  <c r="A1206" i="33"/>
  <c r="S1205" i="33"/>
  <c r="R1205" i="33"/>
  <c r="Q1205" i="33"/>
  <c r="P1205" i="33"/>
  <c r="A1205" i="33"/>
  <c r="S1204" i="33"/>
  <c r="R1204" i="33"/>
  <c r="Q1204" i="33"/>
  <c r="P1204" i="33"/>
  <c r="A1204" i="33"/>
  <c r="S1203" i="33"/>
  <c r="R1203" i="33"/>
  <c r="Q1203" i="33"/>
  <c r="P1203" i="33"/>
  <c r="A1203" i="33"/>
  <c r="S1202" i="33"/>
  <c r="R1202" i="33"/>
  <c r="Q1202" i="33"/>
  <c r="P1202" i="33"/>
  <c r="A1202" i="33"/>
  <c r="S1201" i="33"/>
  <c r="R1201" i="33"/>
  <c r="Q1201" i="33"/>
  <c r="P1201" i="33"/>
  <c r="A1201" i="33"/>
  <c r="S1200" i="33"/>
  <c r="R1200" i="33"/>
  <c r="Q1200" i="33"/>
  <c r="P1200" i="33"/>
  <c r="A1200" i="33"/>
  <c r="S1199" i="33"/>
  <c r="R1199" i="33"/>
  <c r="Q1199" i="33"/>
  <c r="P1199" i="33"/>
  <c r="A1199" i="33"/>
  <c r="S1198" i="33"/>
  <c r="R1198" i="33"/>
  <c r="Q1198" i="33"/>
  <c r="P1198" i="33"/>
  <c r="A1198" i="33"/>
  <c r="S1197" i="33"/>
  <c r="R1197" i="33"/>
  <c r="Q1197" i="33"/>
  <c r="P1197" i="33"/>
  <c r="A1197" i="33"/>
  <c r="S1196" i="33"/>
  <c r="R1196" i="33"/>
  <c r="Q1196" i="33"/>
  <c r="P1196" i="33"/>
  <c r="A1196" i="33"/>
  <c r="S1195" i="33"/>
  <c r="R1195" i="33"/>
  <c r="Q1195" i="33"/>
  <c r="P1195" i="33"/>
  <c r="A1195" i="33"/>
  <c r="S1194" i="33"/>
  <c r="R1194" i="33"/>
  <c r="Q1194" i="33"/>
  <c r="P1194" i="33"/>
  <c r="A1194" i="33"/>
  <c r="S1193" i="33"/>
  <c r="R1193" i="33"/>
  <c r="Q1193" i="33"/>
  <c r="P1193" i="33"/>
  <c r="A1193" i="33"/>
  <c r="S1192" i="33"/>
  <c r="R1192" i="33"/>
  <c r="Q1192" i="33"/>
  <c r="P1192" i="33"/>
  <c r="A1192" i="33"/>
  <c r="S1191" i="33"/>
  <c r="R1191" i="33"/>
  <c r="Q1191" i="33"/>
  <c r="P1191" i="33"/>
  <c r="A1191" i="33"/>
  <c r="S1190" i="33"/>
  <c r="R1190" i="33"/>
  <c r="Q1190" i="33"/>
  <c r="P1190" i="33"/>
  <c r="A1190" i="33"/>
  <c r="S1189" i="33"/>
  <c r="R1189" i="33"/>
  <c r="Q1189" i="33"/>
  <c r="P1189" i="33"/>
  <c r="A1189" i="33"/>
  <c r="S1188" i="33"/>
  <c r="R1188" i="33"/>
  <c r="Q1188" i="33"/>
  <c r="P1188" i="33"/>
  <c r="A1188" i="33"/>
  <c r="S1187" i="33"/>
  <c r="R1187" i="33"/>
  <c r="Q1187" i="33"/>
  <c r="P1187" i="33"/>
  <c r="A1187" i="33"/>
  <c r="S1186" i="33"/>
  <c r="R1186" i="33"/>
  <c r="Q1186" i="33"/>
  <c r="P1186" i="33"/>
  <c r="A1186" i="33"/>
  <c r="S1185" i="33"/>
  <c r="R1185" i="33"/>
  <c r="Q1185" i="33"/>
  <c r="P1185" i="33"/>
  <c r="A1185" i="33"/>
  <c r="S1184" i="33"/>
  <c r="R1184" i="33"/>
  <c r="Q1184" i="33"/>
  <c r="P1184" i="33"/>
  <c r="A1184" i="33"/>
  <c r="S1183" i="33"/>
  <c r="R1183" i="33"/>
  <c r="Q1183" i="33"/>
  <c r="P1183" i="33"/>
  <c r="A1183" i="33"/>
  <c r="S1182" i="33"/>
  <c r="R1182" i="33"/>
  <c r="Q1182" i="33"/>
  <c r="P1182" i="33"/>
  <c r="A1182" i="33"/>
  <c r="S1181" i="33"/>
  <c r="R1181" i="33"/>
  <c r="Q1181" i="33"/>
  <c r="P1181" i="33"/>
  <c r="A1181" i="33"/>
  <c r="S1180" i="33"/>
  <c r="R1180" i="33"/>
  <c r="Q1180" i="33"/>
  <c r="P1180" i="33"/>
  <c r="A1180" i="33"/>
  <c r="S1179" i="33"/>
  <c r="R1179" i="33"/>
  <c r="Q1179" i="33"/>
  <c r="P1179" i="33"/>
  <c r="A1179" i="33"/>
  <c r="S1178" i="33"/>
  <c r="R1178" i="33"/>
  <c r="Q1178" i="33"/>
  <c r="P1178" i="33"/>
  <c r="A1178" i="33"/>
  <c r="S1177" i="33"/>
  <c r="R1177" i="33"/>
  <c r="Q1177" i="33"/>
  <c r="P1177" i="33"/>
  <c r="A1177" i="33"/>
  <c r="S1176" i="33"/>
  <c r="R1176" i="33"/>
  <c r="Q1176" i="33"/>
  <c r="P1176" i="33"/>
  <c r="A1176" i="33"/>
  <c r="S1175" i="33"/>
  <c r="R1175" i="33"/>
  <c r="Q1175" i="33"/>
  <c r="P1175" i="33"/>
  <c r="A1175" i="33"/>
  <c r="S1174" i="33"/>
  <c r="R1174" i="33"/>
  <c r="Q1174" i="33"/>
  <c r="P1174" i="33"/>
  <c r="A1174" i="33"/>
  <c r="S1173" i="33"/>
  <c r="R1173" i="33"/>
  <c r="Q1173" i="33"/>
  <c r="P1173" i="33"/>
  <c r="A1173" i="33"/>
  <c r="S1172" i="33"/>
  <c r="R1172" i="33"/>
  <c r="Q1172" i="33"/>
  <c r="P1172" i="33"/>
  <c r="A1172" i="33"/>
  <c r="S1171" i="33"/>
  <c r="R1171" i="33"/>
  <c r="Q1171" i="33"/>
  <c r="P1171" i="33"/>
  <c r="A1171" i="33"/>
  <c r="S1170" i="33"/>
  <c r="R1170" i="33"/>
  <c r="Q1170" i="33"/>
  <c r="P1170" i="33"/>
  <c r="A1170" i="33"/>
  <c r="S1169" i="33"/>
  <c r="R1169" i="33"/>
  <c r="Q1169" i="33"/>
  <c r="P1169" i="33"/>
  <c r="A1169" i="33"/>
  <c r="S1168" i="33"/>
  <c r="R1168" i="33"/>
  <c r="Q1168" i="33"/>
  <c r="P1168" i="33"/>
  <c r="A1168" i="33"/>
  <c r="S1167" i="33"/>
  <c r="R1167" i="33"/>
  <c r="Q1167" i="33"/>
  <c r="P1167" i="33"/>
  <c r="A1167" i="33"/>
  <c r="S1166" i="33"/>
  <c r="R1166" i="33"/>
  <c r="Q1166" i="33"/>
  <c r="P1166" i="33"/>
  <c r="A1166" i="33"/>
  <c r="S1165" i="33"/>
  <c r="R1165" i="33"/>
  <c r="Q1165" i="33"/>
  <c r="P1165" i="33"/>
  <c r="A1165" i="33"/>
  <c r="S1164" i="33"/>
  <c r="R1164" i="33"/>
  <c r="Q1164" i="33"/>
  <c r="P1164" i="33"/>
  <c r="A1164" i="33"/>
  <c r="S1163" i="33"/>
  <c r="R1163" i="33"/>
  <c r="Q1163" i="33"/>
  <c r="P1163" i="33"/>
  <c r="A1163" i="33"/>
  <c r="S1162" i="33"/>
  <c r="R1162" i="33"/>
  <c r="Q1162" i="33"/>
  <c r="P1162" i="33"/>
  <c r="A1162" i="33"/>
  <c r="S1161" i="33"/>
  <c r="R1161" i="33"/>
  <c r="Q1161" i="33"/>
  <c r="P1161" i="33"/>
  <c r="A1161" i="33"/>
  <c r="S1160" i="33"/>
  <c r="R1160" i="33"/>
  <c r="Q1160" i="33"/>
  <c r="P1160" i="33"/>
  <c r="A1160" i="33"/>
  <c r="S1159" i="33"/>
  <c r="R1159" i="33"/>
  <c r="Q1159" i="33"/>
  <c r="P1159" i="33"/>
  <c r="A1159" i="33"/>
  <c r="S1158" i="33"/>
  <c r="R1158" i="33"/>
  <c r="Q1158" i="33"/>
  <c r="P1158" i="33"/>
  <c r="A1158" i="33"/>
  <c r="S1157" i="33"/>
  <c r="R1157" i="33"/>
  <c r="Q1157" i="33"/>
  <c r="P1157" i="33"/>
  <c r="A1157" i="33"/>
  <c r="S1156" i="33"/>
  <c r="R1156" i="33"/>
  <c r="Q1156" i="33"/>
  <c r="P1156" i="33"/>
  <c r="A1156" i="33"/>
  <c r="S1155" i="33"/>
  <c r="R1155" i="33"/>
  <c r="Q1155" i="33"/>
  <c r="P1155" i="33"/>
  <c r="A1155" i="33"/>
  <c r="S1154" i="33"/>
  <c r="R1154" i="33"/>
  <c r="Q1154" i="33"/>
  <c r="P1154" i="33"/>
  <c r="A1154" i="33"/>
  <c r="S1153" i="33"/>
  <c r="R1153" i="33"/>
  <c r="Q1153" i="33"/>
  <c r="P1153" i="33"/>
  <c r="A1153" i="33"/>
  <c r="S1152" i="33"/>
  <c r="R1152" i="33"/>
  <c r="Q1152" i="33"/>
  <c r="P1152" i="33"/>
  <c r="A1152" i="33"/>
  <c r="S1151" i="33"/>
  <c r="R1151" i="33"/>
  <c r="Q1151" i="33"/>
  <c r="P1151" i="33"/>
  <c r="A1151" i="33"/>
  <c r="S1150" i="33"/>
  <c r="R1150" i="33"/>
  <c r="Q1150" i="33"/>
  <c r="P1150" i="33"/>
  <c r="A1150" i="33"/>
  <c r="S1149" i="33"/>
  <c r="R1149" i="33"/>
  <c r="Q1149" i="33"/>
  <c r="P1149" i="33"/>
  <c r="A1149" i="33"/>
  <c r="S1148" i="33"/>
  <c r="R1148" i="33"/>
  <c r="Q1148" i="33"/>
  <c r="P1148" i="33"/>
  <c r="A1148" i="33"/>
  <c r="S1147" i="33"/>
  <c r="R1147" i="33"/>
  <c r="Q1147" i="33"/>
  <c r="P1147" i="33"/>
  <c r="A1147" i="33"/>
  <c r="S1146" i="33"/>
  <c r="R1146" i="33"/>
  <c r="Q1146" i="33"/>
  <c r="P1146" i="33"/>
  <c r="A1146" i="33"/>
  <c r="S1145" i="33"/>
  <c r="R1145" i="33"/>
  <c r="Q1145" i="33"/>
  <c r="P1145" i="33"/>
  <c r="A1145" i="33"/>
  <c r="S1144" i="33"/>
  <c r="R1144" i="33"/>
  <c r="Q1144" i="33"/>
  <c r="P1144" i="33"/>
  <c r="A1144" i="33"/>
  <c r="S1143" i="33"/>
  <c r="R1143" i="33"/>
  <c r="Q1143" i="33"/>
  <c r="P1143" i="33"/>
  <c r="A1143" i="33"/>
  <c r="S1142" i="33"/>
  <c r="R1142" i="33"/>
  <c r="Q1142" i="33"/>
  <c r="P1142" i="33"/>
  <c r="A1142" i="33"/>
  <c r="S1141" i="33"/>
  <c r="R1141" i="33"/>
  <c r="Q1141" i="33"/>
  <c r="P1141" i="33"/>
  <c r="A1141" i="33"/>
  <c r="S1140" i="33"/>
  <c r="R1140" i="33"/>
  <c r="Q1140" i="33"/>
  <c r="P1140" i="33"/>
  <c r="A1140" i="33"/>
  <c r="S1139" i="33"/>
  <c r="R1139" i="33"/>
  <c r="Q1139" i="33"/>
  <c r="P1139" i="33"/>
  <c r="A1139" i="33"/>
  <c r="S1138" i="33"/>
  <c r="R1138" i="33"/>
  <c r="Q1138" i="33"/>
  <c r="P1138" i="33"/>
  <c r="A1138" i="33"/>
  <c r="S1137" i="33"/>
  <c r="R1137" i="33"/>
  <c r="Q1137" i="33"/>
  <c r="P1137" i="33"/>
  <c r="A1137" i="33"/>
  <c r="S1136" i="33"/>
  <c r="R1136" i="33"/>
  <c r="Q1136" i="33"/>
  <c r="P1136" i="33"/>
  <c r="A1136" i="33"/>
  <c r="S1135" i="33"/>
  <c r="R1135" i="33"/>
  <c r="Q1135" i="33"/>
  <c r="P1135" i="33"/>
  <c r="A1135" i="33"/>
  <c r="S1134" i="33"/>
  <c r="R1134" i="33"/>
  <c r="Q1134" i="33"/>
  <c r="P1134" i="33"/>
  <c r="A1134" i="33"/>
  <c r="S1133" i="33"/>
  <c r="R1133" i="33"/>
  <c r="Q1133" i="33"/>
  <c r="P1133" i="33"/>
  <c r="A1133" i="33"/>
  <c r="S1132" i="33"/>
  <c r="R1132" i="33"/>
  <c r="Q1132" i="33"/>
  <c r="P1132" i="33"/>
  <c r="A1132" i="33"/>
  <c r="S1131" i="33"/>
  <c r="R1131" i="33"/>
  <c r="Q1131" i="33"/>
  <c r="P1131" i="33"/>
  <c r="A1131" i="33"/>
  <c r="S1130" i="33"/>
  <c r="R1130" i="33"/>
  <c r="Q1130" i="33"/>
  <c r="P1130" i="33"/>
  <c r="A1130" i="33"/>
  <c r="S1129" i="33"/>
  <c r="R1129" i="33"/>
  <c r="Q1129" i="33"/>
  <c r="P1129" i="33"/>
  <c r="A1129" i="33"/>
  <c r="S1128" i="33"/>
  <c r="R1128" i="33"/>
  <c r="Q1128" i="33"/>
  <c r="P1128" i="33"/>
  <c r="A1128" i="33"/>
  <c r="S1127" i="33"/>
  <c r="R1127" i="33"/>
  <c r="Q1127" i="33"/>
  <c r="P1127" i="33"/>
  <c r="A1127" i="33"/>
  <c r="S1126" i="33"/>
  <c r="R1126" i="33"/>
  <c r="Q1126" i="33"/>
  <c r="P1126" i="33"/>
  <c r="A1126" i="33"/>
  <c r="S1125" i="33"/>
  <c r="R1125" i="33"/>
  <c r="Q1125" i="33"/>
  <c r="P1125" i="33"/>
  <c r="A1125" i="33"/>
  <c r="S1124" i="33"/>
  <c r="R1124" i="33"/>
  <c r="Q1124" i="33"/>
  <c r="P1124" i="33"/>
  <c r="A1124" i="33"/>
  <c r="S1123" i="33"/>
  <c r="R1123" i="33"/>
  <c r="Q1123" i="33"/>
  <c r="P1123" i="33"/>
  <c r="A1123" i="33"/>
  <c r="S1122" i="33"/>
  <c r="R1122" i="33"/>
  <c r="Q1122" i="33"/>
  <c r="P1122" i="33"/>
  <c r="A1122" i="33"/>
  <c r="S1121" i="33"/>
  <c r="R1121" i="33"/>
  <c r="Q1121" i="33"/>
  <c r="P1121" i="33"/>
  <c r="A1121" i="33"/>
  <c r="S1120" i="33"/>
  <c r="R1120" i="33"/>
  <c r="Q1120" i="33"/>
  <c r="P1120" i="33"/>
  <c r="A1120" i="33"/>
  <c r="S1119" i="33"/>
  <c r="R1119" i="33"/>
  <c r="Q1119" i="33"/>
  <c r="P1119" i="33"/>
  <c r="A1119" i="33"/>
  <c r="S1118" i="33"/>
  <c r="R1118" i="33"/>
  <c r="Q1118" i="33"/>
  <c r="P1118" i="33"/>
  <c r="A1118" i="33"/>
  <c r="S1117" i="33"/>
  <c r="R1117" i="33"/>
  <c r="Q1117" i="33"/>
  <c r="P1117" i="33"/>
  <c r="A1117" i="33"/>
  <c r="S1116" i="33"/>
  <c r="R1116" i="33"/>
  <c r="Q1116" i="33"/>
  <c r="P1116" i="33"/>
  <c r="A1116" i="33"/>
  <c r="S1115" i="33"/>
  <c r="R1115" i="33"/>
  <c r="Q1115" i="33"/>
  <c r="P1115" i="33"/>
  <c r="A1115" i="33"/>
  <c r="S1114" i="33"/>
  <c r="R1114" i="33"/>
  <c r="Q1114" i="33"/>
  <c r="P1114" i="33"/>
  <c r="A1114" i="33"/>
  <c r="S1113" i="33"/>
  <c r="R1113" i="33"/>
  <c r="Q1113" i="33"/>
  <c r="P1113" i="33"/>
  <c r="A1113" i="33"/>
  <c r="S1112" i="33"/>
  <c r="R1112" i="33"/>
  <c r="Q1112" i="33"/>
  <c r="P1112" i="33"/>
  <c r="A1112" i="33"/>
  <c r="S1111" i="33"/>
  <c r="R1111" i="33"/>
  <c r="Q1111" i="33"/>
  <c r="P1111" i="33"/>
  <c r="A1111" i="33"/>
  <c r="S1110" i="33"/>
  <c r="R1110" i="33"/>
  <c r="Q1110" i="33"/>
  <c r="P1110" i="33"/>
  <c r="A1110" i="33"/>
  <c r="S1109" i="33"/>
  <c r="R1109" i="33"/>
  <c r="Q1109" i="33"/>
  <c r="P1109" i="33"/>
  <c r="A1109" i="33"/>
  <c r="S1108" i="33"/>
  <c r="R1108" i="33"/>
  <c r="Q1108" i="33"/>
  <c r="P1108" i="33"/>
  <c r="A1108" i="33"/>
  <c r="S1107" i="33"/>
  <c r="R1107" i="33"/>
  <c r="Q1107" i="33"/>
  <c r="P1107" i="33"/>
  <c r="A1107" i="33"/>
  <c r="S1106" i="33"/>
  <c r="R1106" i="33"/>
  <c r="Q1106" i="33"/>
  <c r="P1106" i="33"/>
  <c r="A1106" i="33"/>
  <c r="S1105" i="33"/>
  <c r="R1105" i="33"/>
  <c r="Q1105" i="33"/>
  <c r="P1105" i="33"/>
  <c r="A1105" i="33"/>
  <c r="S1104" i="33"/>
  <c r="R1104" i="33"/>
  <c r="Q1104" i="33"/>
  <c r="P1104" i="33"/>
  <c r="A1104" i="33"/>
  <c r="S1103" i="33"/>
  <c r="R1103" i="33"/>
  <c r="Q1103" i="33"/>
  <c r="P1103" i="33"/>
  <c r="A1103" i="33"/>
  <c r="S1102" i="33"/>
  <c r="R1102" i="33"/>
  <c r="Q1102" i="33"/>
  <c r="P1102" i="33"/>
  <c r="A1102" i="33"/>
  <c r="S1101" i="33"/>
  <c r="R1101" i="33"/>
  <c r="Q1101" i="33"/>
  <c r="P1101" i="33"/>
  <c r="A1101" i="33"/>
  <c r="S1100" i="33"/>
  <c r="R1100" i="33"/>
  <c r="Q1100" i="33"/>
  <c r="P1100" i="33"/>
  <c r="A1100" i="33"/>
  <c r="S1099" i="33"/>
  <c r="R1099" i="33"/>
  <c r="Q1099" i="33"/>
  <c r="P1099" i="33"/>
  <c r="A1099" i="33"/>
  <c r="S1098" i="33"/>
  <c r="R1098" i="33"/>
  <c r="Q1098" i="33"/>
  <c r="P1098" i="33"/>
  <c r="A1098" i="33"/>
  <c r="S1097" i="33"/>
  <c r="R1097" i="33"/>
  <c r="Q1097" i="33"/>
  <c r="P1097" i="33"/>
  <c r="A1097" i="33"/>
  <c r="S1096" i="33"/>
  <c r="R1096" i="33"/>
  <c r="Q1096" i="33"/>
  <c r="P1096" i="33"/>
  <c r="A1096" i="33"/>
  <c r="S1095" i="33"/>
  <c r="R1095" i="33"/>
  <c r="Q1095" i="33"/>
  <c r="P1095" i="33"/>
  <c r="A1095" i="33"/>
  <c r="S1094" i="33"/>
  <c r="R1094" i="33"/>
  <c r="Q1094" i="33"/>
  <c r="P1094" i="33"/>
  <c r="A1094" i="33"/>
  <c r="S1093" i="33"/>
  <c r="R1093" i="33"/>
  <c r="Q1093" i="33"/>
  <c r="P1093" i="33"/>
  <c r="A1093" i="33"/>
  <c r="S1092" i="33"/>
  <c r="R1092" i="33"/>
  <c r="Q1092" i="33"/>
  <c r="P1092" i="33"/>
  <c r="A1092" i="33"/>
  <c r="S1091" i="33"/>
  <c r="R1091" i="33"/>
  <c r="Q1091" i="33"/>
  <c r="P1091" i="33"/>
  <c r="A1091" i="33"/>
  <c r="S1090" i="33"/>
  <c r="R1090" i="33"/>
  <c r="Q1090" i="33"/>
  <c r="P1090" i="33"/>
  <c r="A1090" i="33"/>
  <c r="S1089" i="33"/>
  <c r="R1089" i="33"/>
  <c r="Q1089" i="33"/>
  <c r="P1089" i="33"/>
  <c r="A1089" i="33"/>
  <c r="S1088" i="33"/>
  <c r="R1088" i="33"/>
  <c r="Q1088" i="33"/>
  <c r="P1088" i="33"/>
  <c r="A1088" i="33"/>
  <c r="S1087" i="33"/>
  <c r="R1087" i="33"/>
  <c r="Q1087" i="33"/>
  <c r="P1087" i="33"/>
  <c r="A1087" i="33"/>
  <c r="S1086" i="33"/>
  <c r="R1086" i="33"/>
  <c r="Q1086" i="33"/>
  <c r="P1086" i="33"/>
  <c r="A1086" i="33"/>
  <c r="S1085" i="33"/>
  <c r="R1085" i="33"/>
  <c r="Q1085" i="33"/>
  <c r="P1085" i="33"/>
  <c r="A1085" i="33"/>
  <c r="S1084" i="33"/>
  <c r="R1084" i="33"/>
  <c r="Q1084" i="33"/>
  <c r="P1084" i="33"/>
  <c r="A1084" i="33"/>
  <c r="S1083" i="33"/>
  <c r="R1083" i="33"/>
  <c r="Q1083" i="33"/>
  <c r="P1083" i="33"/>
  <c r="A1083" i="33"/>
  <c r="S1082" i="33"/>
  <c r="R1082" i="33"/>
  <c r="Q1082" i="33"/>
  <c r="P1082" i="33"/>
  <c r="A1082" i="33"/>
  <c r="S1081" i="33"/>
  <c r="R1081" i="33"/>
  <c r="Q1081" i="33"/>
  <c r="P1081" i="33"/>
  <c r="A1081" i="33"/>
  <c r="S1080" i="33"/>
  <c r="R1080" i="33"/>
  <c r="Q1080" i="33"/>
  <c r="P1080" i="33"/>
  <c r="A1080" i="33"/>
  <c r="S1079" i="33"/>
  <c r="R1079" i="33"/>
  <c r="Q1079" i="33"/>
  <c r="P1079" i="33"/>
  <c r="A1079" i="33"/>
  <c r="S1078" i="33"/>
  <c r="R1078" i="33"/>
  <c r="Q1078" i="33"/>
  <c r="P1078" i="33"/>
  <c r="A1078" i="33"/>
  <c r="S1077" i="33"/>
  <c r="R1077" i="33"/>
  <c r="Q1077" i="33"/>
  <c r="P1077" i="33"/>
  <c r="A1077" i="33"/>
  <c r="S1076" i="33"/>
  <c r="R1076" i="33"/>
  <c r="Q1076" i="33"/>
  <c r="P1076" i="33"/>
  <c r="A1076" i="33"/>
  <c r="S1075" i="33"/>
  <c r="R1075" i="33"/>
  <c r="Q1075" i="33"/>
  <c r="P1075" i="33"/>
  <c r="A1075" i="33"/>
  <c r="S1074" i="33"/>
  <c r="R1074" i="33"/>
  <c r="Q1074" i="33"/>
  <c r="P1074" i="33"/>
  <c r="A1074" i="33"/>
  <c r="S1073" i="33"/>
  <c r="R1073" i="33"/>
  <c r="Q1073" i="33"/>
  <c r="P1073" i="33"/>
  <c r="A1073" i="33"/>
  <c r="S1072" i="33"/>
  <c r="R1072" i="33"/>
  <c r="Q1072" i="33"/>
  <c r="P1072" i="33"/>
  <c r="A1072" i="33"/>
  <c r="S1071" i="33"/>
  <c r="R1071" i="33"/>
  <c r="Q1071" i="33"/>
  <c r="P1071" i="33"/>
  <c r="A1071" i="33"/>
  <c r="S1070" i="33"/>
  <c r="R1070" i="33"/>
  <c r="Q1070" i="33"/>
  <c r="P1070" i="33"/>
  <c r="A1070" i="33"/>
  <c r="S1069" i="33"/>
  <c r="R1069" i="33"/>
  <c r="Q1069" i="33"/>
  <c r="P1069" i="33"/>
  <c r="A1069" i="33"/>
  <c r="S1068" i="33"/>
  <c r="R1068" i="33"/>
  <c r="Q1068" i="33"/>
  <c r="P1068" i="33"/>
  <c r="A1068" i="33"/>
  <c r="S1067" i="33"/>
  <c r="R1067" i="33"/>
  <c r="Q1067" i="33"/>
  <c r="P1067" i="33"/>
  <c r="A1067" i="33"/>
  <c r="S1066" i="33"/>
  <c r="R1066" i="33"/>
  <c r="Q1066" i="33"/>
  <c r="P1066" i="33"/>
  <c r="A1066" i="33"/>
  <c r="S1065" i="33"/>
  <c r="R1065" i="33"/>
  <c r="Q1065" i="33"/>
  <c r="P1065" i="33"/>
  <c r="A1065" i="33"/>
  <c r="S1064" i="33"/>
  <c r="R1064" i="33"/>
  <c r="Q1064" i="33"/>
  <c r="P1064" i="33"/>
  <c r="A1064" i="33"/>
  <c r="S1063" i="33"/>
  <c r="R1063" i="33"/>
  <c r="Q1063" i="33"/>
  <c r="P1063" i="33"/>
  <c r="A1063" i="33"/>
  <c r="S1062" i="33"/>
  <c r="R1062" i="33"/>
  <c r="Q1062" i="33"/>
  <c r="P1062" i="33"/>
  <c r="A1062" i="33"/>
  <c r="S1061" i="33"/>
  <c r="R1061" i="33"/>
  <c r="Q1061" i="33"/>
  <c r="P1061" i="33"/>
  <c r="A1061" i="33"/>
  <c r="S1060" i="33"/>
  <c r="R1060" i="33"/>
  <c r="Q1060" i="33"/>
  <c r="P1060" i="33"/>
  <c r="A1060" i="33"/>
  <c r="S1059" i="33"/>
  <c r="R1059" i="33"/>
  <c r="Q1059" i="33"/>
  <c r="P1059" i="33"/>
  <c r="A1059" i="33"/>
  <c r="S1058" i="33"/>
  <c r="R1058" i="33"/>
  <c r="Q1058" i="33"/>
  <c r="P1058" i="33"/>
  <c r="A1058" i="33"/>
  <c r="S1057" i="33"/>
  <c r="R1057" i="33"/>
  <c r="Q1057" i="33"/>
  <c r="P1057" i="33"/>
  <c r="A1057" i="33"/>
  <c r="S1056" i="33"/>
  <c r="R1056" i="33"/>
  <c r="Q1056" i="33"/>
  <c r="P1056" i="33"/>
  <c r="A1056" i="33"/>
  <c r="S1055" i="33"/>
  <c r="R1055" i="33"/>
  <c r="Q1055" i="33"/>
  <c r="P1055" i="33"/>
  <c r="A1055" i="33"/>
  <c r="S1054" i="33"/>
  <c r="R1054" i="33"/>
  <c r="Q1054" i="33"/>
  <c r="P1054" i="33"/>
  <c r="A1054" i="33"/>
  <c r="S1053" i="33"/>
  <c r="R1053" i="33"/>
  <c r="Q1053" i="33"/>
  <c r="P1053" i="33"/>
  <c r="A1053" i="33"/>
  <c r="S1052" i="33"/>
  <c r="R1052" i="33"/>
  <c r="Q1052" i="33"/>
  <c r="P1052" i="33"/>
  <c r="A1052" i="33"/>
  <c r="S1051" i="33"/>
  <c r="R1051" i="33"/>
  <c r="Q1051" i="33"/>
  <c r="P1051" i="33"/>
  <c r="A1051" i="33"/>
  <c r="S1050" i="33"/>
  <c r="R1050" i="33"/>
  <c r="Q1050" i="33"/>
  <c r="P1050" i="33"/>
  <c r="A1050" i="33"/>
  <c r="S1049" i="33"/>
  <c r="R1049" i="33"/>
  <c r="Q1049" i="33"/>
  <c r="P1049" i="33"/>
  <c r="A1049" i="33"/>
  <c r="S1048" i="33"/>
  <c r="R1048" i="33"/>
  <c r="Q1048" i="33"/>
  <c r="P1048" i="33"/>
  <c r="A1048" i="33"/>
  <c r="S1047" i="33"/>
  <c r="R1047" i="33"/>
  <c r="Q1047" i="33"/>
  <c r="P1047" i="33"/>
  <c r="A1047" i="33"/>
  <c r="S1046" i="33"/>
  <c r="R1046" i="33"/>
  <c r="Q1046" i="33"/>
  <c r="P1046" i="33"/>
  <c r="A1046" i="33"/>
  <c r="S1045" i="33"/>
  <c r="R1045" i="33"/>
  <c r="Q1045" i="33"/>
  <c r="P1045" i="33"/>
  <c r="A1045" i="33"/>
  <c r="S1044" i="33"/>
  <c r="R1044" i="33"/>
  <c r="Q1044" i="33"/>
  <c r="P1044" i="33"/>
  <c r="A1044" i="33"/>
  <c r="S1043" i="33"/>
  <c r="R1043" i="33"/>
  <c r="Q1043" i="33"/>
  <c r="P1043" i="33"/>
  <c r="A1043" i="33"/>
  <c r="S1042" i="33"/>
  <c r="R1042" i="33"/>
  <c r="Q1042" i="33"/>
  <c r="P1042" i="33"/>
  <c r="A1042" i="33"/>
  <c r="S1041" i="33"/>
  <c r="R1041" i="33"/>
  <c r="Q1041" i="33"/>
  <c r="P1041" i="33"/>
  <c r="A1041" i="33"/>
  <c r="S1040" i="33"/>
  <c r="R1040" i="33"/>
  <c r="Q1040" i="33"/>
  <c r="P1040" i="33"/>
  <c r="A1040" i="33"/>
  <c r="S1039" i="33"/>
  <c r="R1039" i="33"/>
  <c r="Q1039" i="33"/>
  <c r="P1039" i="33"/>
  <c r="A1039" i="33"/>
  <c r="S1038" i="33"/>
  <c r="R1038" i="33"/>
  <c r="Q1038" i="33"/>
  <c r="P1038" i="33"/>
  <c r="A1038" i="33"/>
  <c r="S1037" i="33"/>
  <c r="R1037" i="33"/>
  <c r="Q1037" i="33"/>
  <c r="P1037" i="33"/>
  <c r="A1037" i="33"/>
  <c r="S1036" i="33"/>
  <c r="R1036" i="33"/>
  <c r="Q1036" i="33"/>
  <c r="P1036" i="33"/>
  <c r="A1036" i="33"/>
  <c r="S1035" i="33"/>
  <c r="R1035" i="33"/>
  <c r="Q1035" i="33"/>
  <c r="P1035" i="33"/>
  <c r="A1035" i="33"/>
  <c r="S1034" i="33"/>
  <c r="R1034" i="33"/>
  <c r="Q1034" i="33"/>
  <c r="P1034" i="33"/>
  <c r="A1034" i="33"/>
  <c r="S1033" i="33"/>
  <c r="R1033" i="33"/>
  <c r="Q1033" i="33"/>
  <c r="P1033" i="33"/>
  <c r="A1033" i="33"/>
  <c r="S1032" i="33"/>
  <c r="R1032" i="33"/>
  <c r="Q1032" i="33"/>
  <c r="P1032" i="33"/>
  <c r="A1032" i="33"/>
  <c r="S1031" i="33"/>
  <c r="R1031" i="33"/>
  <c r="Q1031" i="33"/>
  <c r="P1031" i="33"/>
  <c r="A1031" i="33"/>
  <c r="S1030" i="33"/>
  <c r="R1030" i="33"/>
  <c r="Q1030" i="33"/>
  <c r="P1030" i="33"/>
  <c r="A1030" i="33"/>
  <c r="S1029" i="33"/>
  <c r="R1029" i="33"/>
  <c r="Q1029" i="33"/>
  <c r="P1029" i="33"/>
  <c r="A1029" i="33"/>
  <c r="S1028" i="33"/>
  <c r="R1028" i="33"/>
  <c r="Q1028" i="33"/>
  <c r="P1028" i="33"/>
  <c r="A1028" i="33"/>
  <c r="S1027" i="33"/>
  <c r="R1027" i="33"/>
  <c r="Q1027" i="33"/>
  <c r="P1027" i="33"/>
  <c r="A1027" i="33"/>
  <c r="S1026" i="33"/>
  <c r="R1026" i="33"/>
  <c r="Q1026" i="33"/>
  <c r="P1026" i="33"/>
  <c r="A1026" i="33"/>
  <c r="S1025" i="33"/>
  <c r="R1025" i="33"/>
  <c r="Q1025" i="33"/>
  <c r="P1025" i="33"/>
  <c r="A1025" i="33"/>
  <c r="S1024" i="33"/>
  <c r="R1024" i="33"/>
  <c r="Q1024" i="33"/>
  <c r="P1024" i="33"/>
  <c r="A1024" i="33"/>
  <c r="S1023" i="33"/>
  <c r="R1023" i="33"/>
  <c r="Q1023" i="33"/>
  <c r="P1023" i="33"/>
  <c r="A1023" i="33"/>
  <c r="S1022" i="33"/>
  <c r="R1022" i="33"/>
  <c r="Q1022" i="33"/>
  <c r="P1022" i="33"/>
  <c r="A1022" i="33"/>
  <c r="S1021" i="33"/>
  <c r="R1021" i="33"/>
  <c r="Q1021" i="33"/>
  <c r="P1021" i="33"/>
  <c r="A1021" i="33"/>
  <c r="S1020" i="33"/>
  <c r="R1020" i="33"/>
  <c r="Q1020" i="33"/>
  <c r="P1020" i="33"/>
  <c r="A1020" i="33"/>
  <c r="S1019" i="33"/>
  <c r="R1019" i="33"/>
  <c r="Q1019" i="33"/>
  <c r="P1019" i="33"/>
  <c r="A1019" i="33"/>
  <c r="S1018" i="33"/>
  <c r="R1018" i="33"/>
  <c r="Q1018" i="33"/>
  <c r="P1018" i="33"/>
  <c r="A1018" i="33"/>
  <c r="S1017" i="33"/>
  <c r="R1017" i="33"/>
  <c r="Q1017" i="33"/>
  <c r="P1017" i="33"/>
  <c r="A1017" i="33"/>
  <c r="S1016" i="33"/>
  <c r="R1016" i="33"/>
  <c r="Q1016" i="33"/>
  <c r="P1016" i="33"/>
  <c r="A1016" i="33"/>
  <c r="S1015" i="33"/>
  <c r="R1015" i="33"/>
  <c r="Q1015" i="33"/>
  <c r="P1015" i="33"/>
  <c r="A1015" i="33"/>
  <c r="S1014" i="33"/>
  <c r="R1014" i="33"/>
  <c r="Q1014" i="33"/>
  <c r="P1014" i="33"/>
  <c r="A1014" i="33"/>
  <c r="S1013" i="33"/>
  <c r="R1013" i="33"/>
  <c r="Q1013" i="33"/>
  <c r="P1013" i="33"/>
  <c r="A1013" i="33"/>
  <c r="S1012" i="33"/>
  <c r="R1012" i="33"/>
  <c r="Q1012" i="33"/>
  <c r="P1012" i="33"/>
  <c r="A1012" i="33"/>
  <c r="S1011" i="33"/>
  <c r="R1011" i="33"/>
  <c r="Q1011" i="33"/>
  <c r="P1011" i="33"/>
  <c r="A1011" i="33"/>
  <c r="S1010" i="33"/>
  <c r="R1010" i="33"/>
  <c r="Q1010" i="33"/>
  <c r="P1010" i="33"/>
  <c r="A1010" i="33"/>
  <c r="S1009" i="33"/>
  <c r="R1009" i="33"/>
  <c r="Q1009" i="33"/>
  <c r="P1009" i="33"/>
  <c r="A1009" i="33"/>
  <c r="S1008" i="33"/>
  <c r="R1008" i="33"/>
  <c r="Q1008" i="33"/>
  <c r="P1008" i="33"/>
  <c r="A1008" i="33"/>
  <c r="S1007" i="33"/>
  <c r="R1007" i="33"/>
  <c r="Q1007" i="33"/>
  <c r="P1007" i="33"/>
  <c r="A1007" i="33"/>
  <c r="S1006" i="33"/>
  <c r="R1006" i="33"/>
  <c r="Q1006" i="33"/>
  <c r="P1006" i="33"/>
  <c r="A1006" i="33"/>
  <c r="S1005" i="33"/>
  <c r="R1005" i="33"/>
  <c r="Q1005" i="33"/>
  <c r="P1005" i="33"/>
  <c r="A1005" i="33"/>
  <c r="S1004" i="33"/>
  <c r="R1004" i="33"/>
  <c r="Q1004" i="33"/>
  <c r="P1004" i="33"/>
  <c r="A1004" i="33"/>
  <c r="S1003" i="33"/>
  <c r="R1003" i="33"/>
  <c r="Q1003" i="33"/>
  <c r="P1003" i="33"/>
  <c r="A1003" i="33"/>
  <c r="S1002" i="33"/>
  <c r="R1002" i="33"/>
  <c r="Q1002" i="33"/>
  <c r="P1002" i="33"/>
  <c r="A1002" i="33"/>
  <c r="S1001" i="33"/>
  <c r="R1001" i="33"/>
  <c r="Q1001" i="33"/>
  <c r="P1001" i="33"/>
  <c r="A1001" i="33"/>
  <c r="S1000" i="33"/>
  <c r="R1000" i="33"/>
  <c r="Q1000" i="33"/>
  <c r="P1000" i="33"/>
  <c r="A1000" i="33"/>
  <c r="S999" i="33"/>
  <c r="R999" i="33"/>
  <c r="Q999" i="33"/>
  <c r="P999" i="33"/>
  <c r="A999" i="33"/>
  <c r="S998" i="33"/>
  <c r="R998" i="33"/>
  <c r="Q998" i="33"/>
  <c r="P998" i="33"/>
  <c r="A998" i="33"/>
  <c r="S997" i="33"/>
  <c r="R997" i="33"/>
  <c r="Q997" i="33"/>
  <c r="P997" i="33"/>
  <c r="A997" i="33"/>
  <c r="S996" i="33"/>
  <c r="R996" i="33"/>
  <c r="Q996" i="33"/>
  <c r="P996" i="33"/>
  <c r="A996" i="33"/>
  <c r="S995" i="33"/>
  <c r="R995" i="33"/>
  <c r="Q995" i="33"/>
  <c r="P995" i="33"/>
  <c r="A995" i="33"/>
  <c r="S994" i="33"/>
  <c r="R994" i="33"/>
  <c r="Q994" i="33"/>
  <c r="P994" i="33"/>
  <c r="A994" i="33"/>
  <c r="S993" i="33"/>
  <c r="R993" i="33"/>
  <c r="Q993" i="33"/>
  <c r="P993" i="33"/>
  <c r="A993" i="33"/>
  <c r="S992" i="33"/>
  <c r="R992" i="33"/>
  <c r="Q992" i="33"/>
  <c r="P992" i="33"/>
  <c r="A992" i="33"/>
  <c r="S991" i="33"/>
  <c r="R991" i="33"/>
  <c r="Q991" i="33"/>
  <c r="P991" i="33"/>
  <c r="A991" i="33"/>
  <c r="S990" i="33"/>
  <c r="R990" i="33"/>
  <c r="Q990" i="33"/>
  <c r="P990" i="33"/>
  <c r="A990" i="33"/>
  <c r="S989" i="33"/>
  <c r="R989" i="33"/>
  <c r="Q989" i="33"/>
  <c r="P989" i="33"/>
  <c r="A989" i="33"/>
  <c r="S988" i="33"/>
  <c r="R988" i="33"/>
  <c r="Q988" i="33"/>
  <c r="P988" i="33"/>
  <c r="A988" i="33"/>
  <c r="S987" i="33"/>
  <c r="R987" i="33"/>
  <c r="Q987" i="33"/>
  <c r="P987" i="33"/>
  <c r="A987" i="33"/>
  <c r="S986" i="33"/>
  <c r="R986" i="33"/>
  <c r="Q986" i="33"/>
  <c r="P986" i="33"/>
  <c r="A986" i="33"/>
  <c r="S985" i="33"/>
  <c r="R985" i="33"/>
  <c r="Q985" i="33"/>
  <c r="P985" i="33"/>
  <c r="A985" i="33"/>
  <c r="S984" i="33"/>
  <c r="R984" i="33"/>
  <c r="Q984" i="33"/>
  <c r="P984" i="33"/>
  <c r="A984" i="33"/>
  <c r="S983" i="33"/>
  <c r="R983" i="33"/>
  <c r="Q983" i="33"/>
  <c r="P983" i="33"/>
  <c r="A983" i="33"/>
  <c r="S982" i="33"/>
  <c r="R982" i="33"/>
  <c r="Q982" i="33"/>
  <c r="P982" i="33"/>
  <c r="A982" i="33"/>
  <c r="S981" i="33"/>
  <c r="R981" i="33"/>
  <c r="Q981" i="33"/>
  <c r="P981" i="33"/>
  <c r="A981" i="33"/>
  <c r="S980" i="33"/>
  <c r="R980" i="33"/>
  <c r="Q980" i="33"/>
  <c r="P980" i="33"/>
  <c r="A980" i="33"/>
  <c r="S979" i="33"/>
  <c r="R979" i="33"/>
  <c r="Q979" i="33"/>
  <c r="P979" i="33"/>
  <c r="A979" i="33"/>
  <c r="S978" i="33"/>
  <c r="R978" i="33"/>
  <c r="Q978" i="33"/>
  <c r="P978" i="33"/>
  <c r="A978" i="33"/>
  <c r="S977" i="33"/>
  <c r="R977" i="33"/>
  <c r="Q977" i="33"/>
  <c r="P977" i="33"/>
  <c r="A977" i="33"/>
  <c r="S976" i="33"/>
  <c r="R976" i="33"/>
  <c r="Q976" i="33"/>
  <c r="P976" i="33"/>
  <c r="A976" i="33"/>
  <c r="S975" i="33"/>
  <c r="R975" i="33"/>
  <c r="Q975" i="33"/>
  <c r="P975" i="33"/>
  <c r="A975" i="33"/>
  <c r="S974" i="33"/>
  <c r="R974" i="33"/>
  <c r="Q974" i="33"/>
  <c r="P974" i="33"/>
  <c r="A974" i="33"/>
  <c r="S973" i="33"/>
  <c r="R973" i="33"/>
  <c r="Q973" i="33"/>
  <c r="P973" i="33"/>
  <c r="A973" i="33"/>
  <c r="S972" i="33"/>
  <c r="R972" i="33"/>
  <c r="Q972" i="33"/>
  <c r="P972" i="33"/>
  <c r="A972" i="33"/>
  <c r="S971" i="33"/>
  <c r="R971" i="33"/>
  <c r="Q971" i="33"/>
  <c r="P971" i="33"/>
  <c r="A971" i="33"/>
  <c r="S970" i="33"/>
  <c r="R970" i="33"/>
  <c r="Q970" i="33"/>
  <c r="P970" i="33"/>
  <c r="A970" i="33"/>
  <c r="S969" i="33"/>
  <c r="R969" i="33"/>
  <c r="Q969" i="33"/>
  <c r="P969" i="33"/>
  <c r="A969" i="33"/>
  <c r="S968" i="33"/>
  <c r="R968" i="33"/>
  <c r="Q968" i="33"/>
  <c r="P968" i="33"/>
  <c r="A968" i="33"/>
  <c r="S967" i="33"/>
  <c r="R967" i="33"/>
  <c r="Q967" i="33"/>
  <c r="P967" i="33"/>
  <c r="A967" i="33"/>
  <c r="S966" i="33"/>
  <c r="R966" i="33"/>
  <c r="Q966" i="33"/>
  <c r="P966" i="33"/>
  <c r="A966" i="33"/>
  <c r="S965" i="33"/>
  <c r="R965" i="33"/>
  <c r="Q965" i="33"/>
  <c r="P965" i="33"/>
  <c r="A965" i="33"/>
  <c r="S964" i="33"/>
  <c r="R964" i="33"/>
  <c r="Q964" i="33"/>
  <c r="P964" i="33"/>
  <c r="A964" i="33"/>
  <c r="S963" i="33"/>
  <c r="R963" i="33"/>
  <c r="Q963" i="33"/>
  <c r="P963" i="33"/>
  <c r="A963" i="33"/>
  <c r="S962" i="33"/>
  <c r="R962" i="33"/>
  <c r="Q962" i="33"/>
  <c r="P962" i="33"/>
  <c r="A962" i="33"/>
  <c r="S961" i="33"/>
  <c r="R961" i="33"/>
  <c r="Q961" i="33"/>
  <c r="P961" i="33"/>
  <c r="A961" i="33"/>
  <c r="S960" i="33"/>
  <c r="R960" i="33"/>
  <c r="Q960" i="33"/>
  <c r="P960" i="33"/>
  <c r="A960" i="33"/>
  <c r="S959" i="33"/>
  <c r="R959" i="33"/>
  <c r="Q959" i="33"/>
  <c r="P959" i="33"/>
  <c r="A959" i="33"/>
  <c r="S958" i="33"/>
  <c r="R958" i="33"/>
  <c r="Q958" i="33"/>
  <c r="P958" i="33"/>
  <c r="A958" i="33"/>
  <c r="S957" i="33"/>
  <c r="R957" i="33"/>
  <c r="Q957" i="33"/>
  <c r="P957" i="33"/>
  <c r="A957" i="33"/>
  <c r="S956" i="33"/>
  <c r="R956" i="33"/>
  <c r="Q956" i="33"/>
  <c r="P956" i="33"/>
  <c r="A956" i="33"/>
  <c r="S955" i="33"/>
  <c r="R955" i="33"/>
  <c r="Q955" i="33"/>
  <c r="P955" i="33"/>
  <c r="A955" i="33"/>
  <c r="S954" i="33"/>
  <c r="R954" i="33"/>
  <c r="Q954" i="33"/>
  <c r="P954" i="33"/>
  <c r="A954" i="33"/>
  <c r="S953" i="33"/>
  <c r="R953" i="33"/>
  <c r="Q953" i="33"/>
  <c r="P953" i="33"/>
  <c r="A953" i="33"/>
  <c r="S952" i="33"/>
  <c r="R952" i="33"/>
  <c r="Q952" i="33"/>
  <c r="P952" i="33"/>
  <c r="A952" i="33"/>
  <c r="S951" i="33"/>
  <c r="R951" i="33"/>
  <c r="Q951" i="33"/>
  <c r="P951" i="33"/>
  <c r="A951" i="33"/>
  <c r="S950" i="33"/>
  <c r="R950" i="33"/>
  <c r="Q950" i="33"/>
  <c r="P950" i="33"/>
  <c r="A950" i="33"/>
  <c r="S949" i="33"/>
  <c r="R949" i="33"/>
  <c r="Q949" i="33"/>
  <c r="P949" i="33"/>
  <c r="A949" i="33"/>
  <c r="S948" i="33"/>
  <c r="R948" i="33"/>
  <c r="Q948" i="33"/>
  <c r="P948" i="33"/>
  <c r="A948" i="33"/>
  <c r="S947" i="33"/>
  <c r="R947" i="33"/>
  <c r="Q947" i="33"/>
  <c r="P947" i="33"/>
  <c r="A947" i="33"/>
  <c r="S946" i="33"/>
  <c r="R946" i="33"/>
  <c r="Q946" i="33"/>
  <c r="P946" i="33"/>
  <c r="A946" i="33"/>
  <c r="S945" i="33"/>
  <c r="R945" i="33"/>
  <c r="Q945" i="33"/>
  <c r="P945" i="33"/>
  <c r="A945" i="33"/>
  <c r="S944" i="33"/>
  <c r="R944" i="33"/>
  <c r="Q944" i="33"/>
  <c r="P944" i="33"/>
  <c r="A944" i="33"/>
  <c r="S943" i="33"/>
  <c r="R943" i="33"/>
  <c r="Q943" i="33"/>
  <c r="P943" i="33"/>
  <c r="A943" i="33"/>
  <c r="S942" i="33"/>
  <c r="R942" i="33"/>
  <c r="Q942" i="33"/>
  <c r="P942" i="33"/>
  <c r="A942" i="33"/>
  <c r="S941" i="33"/>
  <c r="R941" i="33"/>
  <c r="Q941" i="33"/>
  <c r="P941" i="33"/>
  <c r="A941" i="33"/>
  <c r="S940" i="33"/>
  <c r="R940" i="33"/>
  <c r="Q940" i="33"/>
  <c r="P940" i="33"/>
  <c r="A940" i="33"/>
  <c r="S939" i="33"/>
  <c r="R939" i="33"/>
  <c r="Q939" i="33"/>
  <c r="P939" i="33"/>
  <c r="A939" i="33"/>
  <c r="S938" i="33"/>
  <c r="R938" i="33"/>
  <c r="Q938" i="33"/>
  <c r="P938" i="33"/>
  <c r="A938" i="33"/>
  <c r="S937" i="33"/>
  <c r="R937" i="33"/>
  <c r="Q937" i="33"/>
  <c r="P937" i="33"/>
  <c r="A937" i="33"/>
  <c r="S936" i="33"/>
  <c r="R936" i="33"/>
  <c r="Q936" i="33"/>
  <c r="P936" i="33"/>
  <c r="A936" i="33"/>
  <c r="S935" i="33"/>
  <c r="R935" i="33"/>
  <c r="Q935" i="33"/>
  <c r="P935" i="33"/>
  <c r="A935" i="33"/>
  <c r="S934" i="33"/>
  <c r="R934" i="33"/>
  <c r="Q934" i="33"/>
  <c r="P934" i="33"/>
  <c r="A934" i="33"/>
  <c r="S933" i="33"/>
  <c r="R933" i="33"/>
  <c r="Q933" i="33"/>
  <c r="P933" i="33"/>
  <c r="A933" i="33"/>
  <c r="S932" i="33"/>
  <c r="R932" i="33"/>
  <c r="Q932" i="33"/>
  <c r="P932" i="33"/>
  <c r="A932" i="33"/>
  <c r="S931" i="33"/>
  <c r="R931" i="33"/>
  <c r="Q931" i="33"/>
  <c r="P931" i="33"/>
  <c r="A931" i="33"/>
  <c r="S930" i="33"/>
  <c r="R930" i="33"/>
  <c r="Q930" i="33"/>
  <c r="P930" i="33"/>
  <c r="A930" i="33"/>
  <c r="S929" i="33"/>
  <c r="R929" i="33"/>
  <c r="Q929" i="33"/>
  <c r="P929" i="33"/>
  <c r="A929" i="33"/>
  <c r="S928" i="33"/>
  <c r="R928" i="33"/>
  <c r="Q928" i="33"/>
  <c r="P928" i="33"/>
  <c r="A928" i="33"/>
  <c r="S927" i="33"/>
  <c r="R927" i="33"/>
  <c r="Q927" i="33"/>
  <c r="P927" i="33"/>
  <c r="A927" i="33"/>
  <c r="S926" i="33"/>
  <c r="R926" i="33"/>
  <c r="Q926" i="33"/>
  <c r="P926" i="33"/>
  <c r="A926" i="33"/>
  <c r="S925" i="33"/>
  <c r="R925" i="33"/>
  <c r="Q925" i="33"/>
  <c r="P925" i="33"/>
  <c r="A925" i="33"/>
  <c r="S924" i="33"/>
  <c r="R924" i="33"/>
  <c r="Q924" i="33"/>
  <c r="P924" i="33"/>
  <c r="A924" i="33"/>
  <c r="S923" i="33"/>
  <c r="R923" i="33"/>
  <c r="Q923" i="33"/>
  <c r="P923" i="33"/>
  <c r="A923" i="33"/>
  <c r="S922" i="33"/>
  <c r="R922" i="33"/>
  <c r="Q922" i="33"/>
  <c r="P922" i="33"/>
  <c r="A922" i="33"/>
  <c r="S921" i="33"/>
  <c r="R921" i="33"/>
  <c r="Q921" i="33"/>
  <c r="P921" i="33"/>
  <c r="A921" i="33"/>
  <c r="S920" i="33"/>
  <c r="R920" i="33"/>
  <c r="Q920" i="33"/>
  <c r="P920" i="33"/>
  <c r="A920" i="33"/>
  <c r="S919" i="33"/>
  <c r="R919" i="33"/>
  <c r="Q919" i="33"/>
  <c r="P919" i="33"/>
  <c r="A919" i="33"/>
  <c r="S918" i="33"/>
  <c r="R918" i="33"/>
  <c r="Q918" i="33"/>
  <c r="P918" i="33"/>
  <c r="A918" i="33"/>
  <c r="S917" i="33"/>
  <c r="R917" i="33"/>
  <c r="Q917" i="33"/>
  <c r="P917" i="33"/>
  <c r="A917" i="33"/>
  <c r="S916" i="33"/>
  <c r="R916" i="33"/>
  <c r="Q916" i="33"/>
  <c r="P916" i="33"/>
  <c r="A916" i="33"/>
  <c r="S915" i="33"/>
  <c r="R915" i="33"/>
  <c r="Q915" i="33"/>
  <c r="P915" i="33"/>
  <c r="A915" i="33"/>
  <c r="S914" i="33"/>
  <c r="R914" i="33"/>
  <c r="Q914" i="33"/>
  <c r="P914" i="33"/>
  <c r="A914" i="33"/>
  <c r="S913" i="33"/>
  <c r="R913" i="33"/>
  <c r="Q913" i="33"/>
  <c r="P913" i="33"/>
  <c r="A913" i="33"/>
  <c r="S912" i="33"/>
  <c r="R912" i="33"/>
  <c r="Q912" i="33"/>
  <c r="P912" i="33"/>
  <c r="A912" i="33"/>
  <c r="S911" i="33"/>
  <c r="R911" i="33"/>
  <c r="Q911" i="33"/>
  <c r="P911" i="33"/>
  <c r="A911" i="33"/>
  <c r="S910" i="33"/>
  <c r="R910" i="33"/>
  <c r="Q910" i="33"/>
  <c r="P910" i="33"/>
  <c r="A910" i="33"/>
  <c r="S909" i="33"/>
  <c r="R909" i="33"/>
  <c r="Q909" i="33"/>
  <c r="P909" i="33"/>
  <c r="A909" i="33"/>
  <c r="S908" i="33"/>
  <c r="R908" i="33"/>
  <c r="Q908" i="33"/>
  <c r="P908" i="33"/>
  <c r="A908" i="33"/>
  <c r="S907" i="33"/>
  <c r="R907" i="33"/>
  <c r="Q907" i="33"/>
  <c r="P907" i="33"/>
  <c r="A907" i="33"/>
  <c r="S906" i="33"/>
  <c r="R906" i="33"/>
  <c r="Q906" i="33"/>
  <c r="P906" i="33"/>
  <c r="A906" i="33"/>
  <c r="S905" i="33"/>
  <c r="R905" i="33"/>
  <c r="Q905" i="33"/>
  <c r="P905" i="33"/>
  <c r="A905" i="33"/>
  <c r="S904" i="33"/>
  <c r="R904" i="33"/>
  <c r="Q904" i="33"/>
  <c r="P904" i="33"/>
  <c r="A904" i="33"/>
  <c r="S903" i="33"/>
  <c r="R903" i="33"/>
  <c r="Q903" i="33"/>
  <c r="P903" i="33"/>
  <c r="A903" i="33"/>
  <c r="S902" i="33"/>
  <c r="R902" i="33"/>
  <c r="Q902" i="33"/>
  <c r="P902" i="33"/>
  <c r="A902" i="33"/>
  <c r="S901" i="33"/>
  <c r="R901" i="33"/>
  <c r="Q901" i="33"/>
  <c r="P901" i="33"/>
  <c r="A901" i="33"/>
  <c r="S900" i="33"/>
  <c r="R900" i="33"/>
  <c r="Q900" i="33"/>
  <c r="P900" i="33"/>
  <c r="A900" i="33"/>
  <c r="S899" i="33"/>
  <c r="R899" i="33"/>
  <c r="Q899" i="33"/>
  <c r="P899" i="33"/>
  <c r="A899" i="33"/>
  <c r="S884" i="33"/>
  <c r="R884" i="33"/>
  <c r="S883" i="33"/>
  <c r="R883" i="33"/>
  <c r="S882" i="33"/>
  <c r="R882" i="33"/>
  <c r="S881" i="33"/>
  <c r="R881" i="33"/>
  <c r="S880" i="33"/>
  <c r="R880" i="33"/>
  <c r="S879" i="33"/>
  <c r="R879" i="33"/>
  <c r="S878" i="33"/>
  <c r="R878" i="33"/>
  <c r="S877" i="33"/>
  <c r="R877" i="33"/>
  <c r="S876" i="33"/>
  <c r="R876" i="33"/>
  <c r="S875" i="33"/>
  <c r="R875" i="33"/>
  <c r="S874" i="33"/>
  <c r="R874" i="33"/>
  <c r="S873" i="33"/>
  <c r="R873" i="33"/>
  <c r="S872" i="33"/>
  <c r="R872" i="33"/>
  <c r="S871" i="33"/>
  <c r="R871" i="33"/>
  <c r="S870" i="33"/>
  <c r="R870" i="33"/>
  <c r="S869" i="33"/>
  <c r="R869" i="33"/>
  <c r="S868" i="33"/>
  <c r="R868" i="33"/>
  <c r="S867" i="33"/>
  <c r="R867" i="33"/>
  <c r="S866" i="33"/>
  <c r="R866" i="33"/>
  <c r="S865" i="33"/>
  <c r="R865" i="33"/>
  <c r="S864" i="33"/>
  <c r="R864" i="33"/>
  <c r="S863" i="33"/>
  <c r="R863" i="33"/>
  <c r="S862" i="33"/>
  <c r="R862" i="33"/>
  <c r="S861" i="33"/>
  <c r="R861" i="33"/>
  <c r="S860" i="33"/>
  <c r="R860" i="33"/>
  <c r="S859" i="33"/>
  <c r="R859" i="33"/>
  <c r="S858" i="33"/>
  <c r="R858" i="33"/>
  <c r="S857" i="33"/>
  <c r="R857" i="33"/>
  <c r="S856" i="33"/>
  <c r="R856" i="33"/>
  <c r="S855" i="33"/>
  <c r="R855" i="33"/>
  <c r="S854" i="33"/>
  <c r="R854" i="33"/>
  <c r="S853" i="33"/>
  <c r="R853" i="33"/>
  <c r="S852" i="33"/>
  <c r="R852" i="33"/>
  <c r="S851" i="33"/>
  <c r="R851" i="33"/>
  <c r="S850" i="33"/>
  <c r="R850" i="33"/>
  <c r="S849" i="33"/>
  <c r="R849" i="33"/>
  <c r="S848" i="33"/>
  <c r="R848" i="33"/>
  <c r="S847" i="33"/>
  <c r="R847" i="33"/>
  <c r="S846" i="33"/>
  <c r="R846" i="33"/>
  <c r="S845" i="33"/>
  <c r="R845" i="33"/>
  <c r="S844" i="33"/>
  <c r="R844" i="33"/>
  <c r="S843" i="33"/>
  <c r="R843" i="33"/>
  <c r="S842" i="33"/>
  <c r="R842" i="33"/>
  <c r="S841" i="33"/>
  <c r="R841" i="33"/>
  <c r="S840" i="33"/>
  <c r="R840" i="33"/>
  <c r="S839" i="33"/>
  <c r="R839" i="33"/>
  <c r="S838" i="33"/>
  <c r="R838" i="33"/>
  <c r="S837" i="33"/>
  <c r="R837" i="33"/>
  <c r="S836" i="33"/>
  <c r="R836" i="33"/>
  <c r="S835" i="33"/>
  <c r="R835" i="33"/>
  <c r="S834" i="33"/>
  <c r="R834" i="33"/>
  <c r="S833" i="33"/>
  <c r="R833" i="33"/>
  <c r="S832" i="33"/>
  <c r="R832" i="33"/>
  <c r="S831" i="33"/>
  <c r="R831" i="33"/>
  <c r="S830" i="33"/>
  <c r="R830" i="33"/>
  <c r="S829" i="33"/>
  <c r="R829" i="33"/>
  <c r="S828" i="33"/>
  <c r="R828" i="33"/>
  <c r="S827" i="33"/>
  <c r="R827" i="33"/>
  <c r="S826" i="33"/>
  <c r="R826" i="33"/>
  <c r="S825" i="33"/>
  <c r="R825" i="33"/>
  <c r="S824" i="33"/>
  <c r="R824" i="33"/>
  <c r="S823" i="33"/>
  <c r="R823" i="33"/>
  <c r="S822" i="33"/>
  <c r="R822" i="33"/>
  <c r="S821" i="33"/>
  <c r="R821" i="33"/>
  <c r="S820" i="33"/>
  <c r="R820" i="33"/>
  <c r="S819" i="33"/>
  <c r="R819" i="33"/>
  <c r="S818" i="33"/>
  <c r="R818" i="33"/>
  <c r="S817" i="33"/>
  <c r="R817" i="33"/>
  <c r="S816" i="33"/>
  <c r="R816" i="33"/>
  <c r="S815" i="33"/>
  <c r="R815" i="33"/>
  <c r="S814" i="33"/>
  <c r="R814" i="33"/>
  <c r="S813" i="33"/>
  <c r="R813" i="33"/>
  <c r="S812" i="33"/>
  <c r="R812" i="33"/>
  <c r="S811" i="33"/>
  <c r="R811" i="33"/>
  <c r="S810" i="33"/>
  <c r="R810" i="33"/>
  <c r="S809" i="33"/>
  <c r="R809" i="33"/>
  <c r="S808" i="33"/>
  <c r="R808" i="33"/>
  <c r="S807" i="33"/>
  <c r="R807" i="33"/>
  <c r="S806" i="33"/>
  <c r="R806" i="33"/>
  <c r="S805" i="33"/>
  <c r="R805" i="33"/>
  <c r="S804" i="33"/>
  <c r="R804" i="33"/>
  <c r="S803" i="33"/>
  <c r="R803" i="33"/>
  <c r="S802" i="33"/>
  <c r="R802" i="33"/>
  <c r="S801" i="33"/>
  <c r="R801" i="33"/>
  <c r="S800" i="33"/>
  <c r="R800" i="33"/>
  <c r="S799" i="33"/>
  <c r="R799" i="33"/>
  <c r="S798" i="33"/>
  <c r="R798" i="33"/>
  <c r="S797" i="33"/>
  <c r="R797" i="33"/>
  <c r="S796" i="33"/>
  <c r="R796" i="33"/>
  <c r="S795" i="33"/>
  <c r="R795" i="33"/>
  <c r="S794" i="33"/>
  <c r="R794" i="33"/>
  <c r="S793" i="33"/>
  <c r="R793" i="33"/>
  <c r="S792" i="33"/>
  <c r="R792" i="33"/>
  <c r="S791" i="33"/>
  <c r="R791" i="33"/>
  <c r="S790" i="33"/>
  <c r="R790" i="33"/>
  <c r="S789" i="33"/>
  <c r="R789" i="33"/>
  <c r="S788" i="33"/>
  <c r="R788" i="33"/>
  <c r="S787" i="33"/>
  <c r="R787" i="33"/>
  <c r="S786" i="33"/>
  <c r="R786" i="33"/>
  <c r="S785" i="33"/>
  <c r="R785" i="33"/>
  <c r="S784" i="33"/>
  <c r="R784" i="33"/>
  <c r="S783" i="33"/>
  <c r="R783" i="33"/>
  <c r="S782" i="33"/>
  <c r="R782" i="33"/>
  <c r="S781" i="33"/>
  <c r="R781" i="33"/>
  <c r="S780" i="33"/>
  <c r="R780" i="33"/>
  <c r="S779" i="33"/>
  <c r="R779" i="33"/>
  <c r="S778" i="33"/>
  <c r="R778" i="33"/>
  <c r="S777" i="33"/>
  <c r="R777" i="33"/>
  <c r="S776" i="33"/>
  <c r="R776" i="33"/>
  <c r="S775" i="33"/>
  <c r="R775" i="33"/>
  <c r="S774" i="33"/>
  <c r="R774" i="33"/>
  <c r="S773" i="33"/>
  <c r="R773" i="33"/>
  <c r="S772" i="33"/>
  <c r="R772" i="33"/>
  <c r="S771" i="33"/>
  <c r="R771" i="33"/>
  <c r="S770" i="33"/>
  <c r="R770" i="33"/>
  <c r="S769" i="33"/>
  <c r="R769" i="33"/>
  <c r="S768" i="33"/>
  <c r="R768" i="33"/>
  <c r="S767" i="33"/>
  <c r="R767" i="33"/>
  <c r="S766" i="33"/>
  <c r="R766" i="33"/>
  <c r="S765" i="33"/>
  <c r="R765" i="33"/>
  <c r="S764" i="33"/>
  <c r="R764" i="33"/>
  <c r="S763" i="33"/>
  <c r="R763" i="33"/>
  <c r="S762" i="33"/>
  <c r="R762" i="33"/>
  <c r="S761" i="33"/>
  <c r="R761" i="33"/>
  <c r="S760" i="33"/>
  <c r="R760" i="33"/>
  <c r="S759" i="33"/>
  <c r="R759" i="33"/>
  <c r="S758" i="33"/>
  <c r="R758" i="33"/>
  <c r="S757" i="33"/>
  <c r="R757" i="33"/>
  <c r="S756" i="33"/>
  <c r="R756" i="33"/>
  <c r="S755" i="33"/>
  <c r="R755" i="33"/>
  <c r="S754" i="33"/>
  <c r="R754" i="33"/>
  <c r="S753" i="33"/>
  <c r="R753" i="33"/>
  <c r="S752" i="33"/>
  <c r="R752" i="33"/>
  <c r="S751" i="33"/>
  <c r="R751" i="33"/>
  <c r="S750" i="33"/>
  <c r="R750" i="33"/>
  <c r="S749" i="33"/>
  <c r="R749" i="33"/>
  <c r="S748" i="33"/>
  <c r="R748" i="33"/>
  <c r="S747" i="33"/>
  <c r="R747" i="33"/>
  <c r="S746" i="33"/>
  <c r="R746" i="33"/>
  <c r="S745" i="33"/>
  <c r="R745" i="33"/>
  <c r="S744" i="33"/>
  <c r="R744" i="33"/>
  <c r="S743" i="33"/>
  <c r="R743" i="33"/>
  <c r="S742" i="33"/>
  <c r="R742" i="33"/>
  <c r="S741" i="33"/>
  <c r="R741" i="33"/>
  <c r="S740" i="33"/>
  <c r="R740" i="33"/>
  <c r="S739" i="33"/>
  <c r="R739" i="33"/>
  <c r="S738" i="33"/>
  <c r="R738" i="33"/>
  <c r="S737" i="33"/>
  <c r="R737" i="33"/>
  <c r="S736" i="33"/>
  <c r="R736" i="33"/>
  <c r="S735" i="33"/>
  <c r="R735" i="33"/>
  <c r="S734" i="33"/>
  <c r="R734" i="33"/>
  <c r="S733" i="33"/>
  <c r="R733" i="33"/>
  <c r="S732" i="33"/>
  <c r="R732" i="33"/>
  <c r="S731" i="33"/>
  <c r="R731" i="33"/>
  <c r="S730" i="33"/>
  <c r="R730" i="33"/>
  <c r="S729" i="33"/>
  <c r="R729" i="33"/>
  <c r="S728" i="33"/>
  <c r="R728" i="33"/>
  <c r="S727" i="33"/>
  <c r="R727" i="33"/>
  <c r="S726" i="33"/>
  <c r="R726" i="33"/>
  <c r="S725" i="33"/>
  <c r="R725" i="33"/>
  <c r="S724" i="33"/>
  <c r="R724" i="33"/>
  <c r="S723" i="33"/>
  <c r="R723" i="33"/>
  <c r="S722" i="33"/>
  <c r="R722" i="33"/>
  <c r="S721" i="33"/>
  <c r="R721" i="33"/>
  <c r="S720" i="33"/>
  <c r="R720" i="33"/>
  <c r="S719" i="33"/>
  <c r="R719" i="33"/>
  <c r="S718" i="33"/>
  <c r="R718" i="33"/>
  <c r="S717" i="33"/>
  <c r="R717" i="33"/>
  <c r="S716" i="33"/>
  <c r="R716" i="33"/>
  <c r="S715" i="33"/>
  <c r="R715" i="33"/>
  <c r="S714" i="33"/>
  <c r="R714" i="33"/>
  <c r="S713" i="33"/>
  <c r="R713" i="33"/>
  <c r="S712" i="33"/>
  <c r="R712" i="33"/>
  <c r="S711" i="33"/>
  <c r="R711" i="33"/>
  <c r="S710" i="33"/>
  <c r="R710" i="33"/>
  <c r="S709" i="33"/>
  <c r="R709" i="33"/>
  <c r="S708" i="33"/>
  <c r="R708" i="33"/>
  <c r="S707" i="33"/>
  <c r="R707" i="33"/>
  <c r="S706" i="33"/>
  <c r="R706" i="33"/>
  <c r="S705" i="33"/>
  <c r="R705" i="33"/>
  <c r="S704" i="33"/>
  <c r="R704" i="33"/>
  <c r="S703" i="33"/>
  <c r="R703" i="33"/>
  <c r="S702" i="33"/>
  <c r="R702" i="33"/>
  <c r="S701" i="33"/>
  <c r="R701" i="33"/>
  <c r="S700" i="33"/>
  <c r="R700" i="33"/>
  <c r="S699" i="33"/>
  <c r="R699" i="33"/>
  <c r="S698" i="33"/>
  <c r="R698" i="33"/>
  <c r="S697" i="33"/>
  <c r="R697" i="33"/>
  <c r="S696" i="33"/>
  <c r="R696" i="33"/>
  <c r="S695" i="33"/>
  <c r="R695" i="33"/>
  <c r="S694" i="33"/>
  <c r="R694" i="33"/>
  <c r="S693" i="33"/>
  <c r="R693" i="33"/>
  <c r="S692" i="33"/>
  <c r="R692" i="33"/>
  <c r="S691" i="33"/>
  <c r="R691" i="33"/>
  <c r="S690" i="33"/>
  <c r="R690" i="33"/>
  <c r="S689" i="33"/>
  <c r="R689" i="33"/>
  <c r="S688" i="33"/>
  <c r="R688" i="33"/>
  <c r="S687" i="33"/>
  <c r="R687" i="33"/>
  <c r="S686" i="33"/>
  <c r="R686" i="33"/>
  <c r="S685" i="33"/>
  <c r="R685" i="33"/>
  <c r="S684" i="33"/>
  <c r="R684" i="33"/>
  <c r="S683" i="33"/>
  <c r="R683" i="33"/>
  <c r="S682" i="33"/>
  <c r="R682" i="33"/>
  <c r="S681" i="33"/>
  <c r="R681" i="33"/>
  <c r="S680" i="33"/>
  <c r="R680" i="33"/>
  <c r="S679" i="33"/>
  <c r="R679" i="33"/>
  <c r="S678" i="33"/>
  <c r="R678" i="33"/>
  <c r="S677" i="33"/>
  <c r="R677" i="33"/>
  <c r="S676" i="33"/>
  <c r="R676" i="33"/>
  <c r="S675" i="33"/>
  <c r="R675" i="33"/>
  <c r="S674" i="33"/>
  <c r="R674" i="33"/>
  <c r="S673" i="33"/>
  <c r="R673" i="33"/>
  <c r="S672" i="33"/>
  <c r="R672" i="33"/>
  <c r="S671" i="33"/>
  <c r="R671" i="33"/>
  <c r="S670" i="33"/>
  <c r="R670" i="33"/>
  <c r="S669" i="33"/>
  <c r="R669" i="33"/>
  <c r="S668" i="33"/>
  <c r="R668" i="33"/>
  <c r="S667" i="33"/>
  <c r="R667" i="33"/>
  <c r="S666" i="33"/>
  <c r="R666" i="33"/>
  <c r="S665" i="33"/>
  <c r="R665" i="33"/>
  <c r="S664" i="33"/>
  <c r="R664" i="33"/>
  <c r="S663" i="33"/>
  <c r="R663" i="33"/>
  <c r="S662" i="33"/>
  <c r="R662" i="33"/>
  <c r="S661" i="33"/>
  <c r="R661" i="33"/>
  <c r="S660" i="33"/>
  <c r="R660" i="33"/>
  <c r="S659" i="33"/>
  <c r="R659" i="33"/>
  <c r="S658" i="33"/>
  <c r="R658" i="33"/>
  <c r="S657" i="33"/>
  <c r="R657" i="33"/>
  <c r="S656" i="33"/>
  <c r="R656" i="33"/>
  <c r="S655" i="33"/>
  <c r="R655" i="33"/>
  <c r="S654" i="33"/>
  <c r="R654" i="33"/>
  <c r="S653" i="33"/>
  <c r="R653" i="33"/>
  <c r="S652" i="33"/>
  <c r="R652" i="33"/>
  <c r="S651" i="33"/>
  <c r="R651" i="33"/>
  <c r="S650" i="33"/>
  <c r="R650" i="33"/>
  <c r="S649" i="33"/>
  <c r="R649" i="33"/>
  <c r="S648" i="33"/>
  <c r="R648" i="33"/>
  <c r="S647" i="33"/>
  <c r="R647" i="33"/>
  <c r="S646" i="33"/>
  <c r="R646" i="33"/>
  <c r="S645" i="33"/>
  <c r="R645" i="33"/>
  <c r="S644" i="33"/>
  <c r="R644" i="33"/>
  <c r="S643" i="33"/>
  <c r="R643" i="33"/>
  <c r="S642" i="33"/>
  <c r="R642" i="33"/>
  <c r="S641" i="33"/>
  <c r="R641" i="33"/>
  <c r="S640" i="33"/>
  <c r="R640" i="33"/>
  <c r="S639" i="33"/>
  <c r="R639" i="33"/>
  <c r="S638" i="33"/>
  <c r="R638" i="33"/>
  <c r="S637" i="33"/>
  <c r="R637" i="33"/>
  <c r="S636" i="33"/>
  <c r="R636" i="33"/>
  <c r="S635" i="33"/>
  <c r="R635" i="33"/>
  <c r="S634" i="33"/>
  <c r="R634" i="33"/>
  <c r="S633" i="33"/>
  <c r="R633" i="33"/>
  <c r="S632" i="33"/>
  <c r="R632" i="33"/>
  <c r="S631" i="33"/>
  <c r="R631" i="33"/>
  <c r="S630" i="33"/>
  <c r="R630" i="33"/>
  <c r="S629" i="33"/>
  <c r="R629" i="33"/>
  <c r="S628" i="33"/>
  <c r="R628" i="33"/>
  <c r="S627" i="33"/>
  <c r="R627" i="33"/>
  <c r="S626" i="33"/>
  <c r="R626" i="33"/>
  <c r="S625" i="33"/>
  <c r="R625" i="33"/>
  <c r="S624" i="33"/>
  <c r="R624" i="33"/>
  <c r="S623" i="33"/>
  <c r="R623" i="33"/>
  <c r="S622" i="33"/>
  <c r="R622" i="33"/>
  <c r="S621" i="33"/>
  <c r="R621" i="33"/>
  <c r="S620" i="33"/>
  <c r="R620" i="33"/>
  <c r="S619" i="33"/>
  <c r="R619" i="33"/>
  <c r="S618" i="33"/>
  <c r="R618" i="33"/>
  <c r="S617" i="33"/>
  <c r="R617" i="33"/>
  <c r="S616" i="33"/>
  <c r="R616" i="33"/>
  <c r="S615" i="33"/>
  <c r="R615" i="33"/>
  <c r="S614" i="33"/>
  <c r="R614" i="33"/>
  <c r="S613" i="33"/>
  <c r="R613" i="33"/>
  <c r="S612" i="33"/>
  <c r="R612" i="33"/>
  <c r="S611" i="33"/>
  <c r="R611" i="33"/>
  <c r="S610" i="33"/>
  <c r="R610" i="33"/>
  <c r="S609" i="33"/>
  <c r="R609" i="33"/>
  <c r="S608" i="33"/>
  <c r="R608" i="33"/>
  <c r="S607" i="33"/>
  <c r="R607" i="33"/>
  <c r="S606" i="33"/>
  <c r="R606" i="33"/>
  <c r="S605" i="33"/>
  <c r="R605" i="33"/>
  <c r="S604" i="33"/>
  <c r="R604" i="33"/>
  <c r="S603" i="33"/>
  <c r="R603" i="33"/>
  <c r="S602" i="33"/>
  <c r="R602" i="33"/>
  <c r="S601" i="33"/>
  <c r="R601" i="33"/>
  <c r="S600" i="33"/>
  <c r="R600" i="33"/>
  <c r="S599" i="33"/>
  <c r="R599" i="33"/>
  <c r="S598" i="33"/>
  <c r="R598" i="33"/>
  <c r="S597" i="33"/>
  <c r="R597" i="33"/>
  <c r="S596" i="33"/>
  <c r="R596" i="33"/>
  <c r="S595" i="33"/>
  <c r="R595" i="33"/>
  <c r="S594" i="33"/>
  <c r="R594" i="33"/>
  <c r="S593" i="33"/>
  <c r="R593" i="33"/>
  <c r="S592" i="33"/>
  <c r="R592" i="33"/>
  <c r="S591" i="33"/>
  <c r="R591" i="33"/>
  <c r="S590" i="33"/>
  <c r="R590" i="33"/>
  <c r="S589" i="33"/>
  <c r="R589" i="33"/>
  <c r="S588" i="33"/>
  <c r="R588" i="33"/>
  <c r="S587" i="33"/>
  <c r="R587" i="33"/>
  <c r="S586" i="33"/>
  <c r="R586" i="33"/>
  <c r="S585" i="33"/>
  <c r="R585" i="33"/>
  <c r="S584" i="33"/>
  <c r="R584" i="33"/>
  <c r="S583" i="33"/>
  <c r="R583" i="33"/>
  <c r="S582" i="33"/>
  <c r="R582" i="33"/>
  <c r="S581" i="33"/>
  <c r="R581" i="33"/>
  <c r="S580" i="33"/>
  <c r="R580" i="33"/>
  <c r="S579" i="33"/>
  <c r="R579" i="33"/>
  <c r="S578" i="33"/>
  <c r="R578" i="33"/>
  <c r="S577" i="33"/>
  <c r="R577" i="33"/>
  <c r="S576" i="33"/>
  <c r="R576" i="33"/>
  <c r="S575" i="33"/>
  <c r="R575" i="33"/>
  <c r="S574" i="33"/>
  <c r="R574" i="33"/>
  <c r="S573" i="33"/>
  <c r="R573" i="33"/>
  <c r="S572" i="33"/>
  <c r="R572" i="33"/>
  <c r="S571" i="33"/>
  <c r="R571" i="33"/>
  <c r="S570" i="33"/>
  <c r="R570" i="33"/>
  <c r="S569" i="33"/>
  <c r="R569" i="33"/>
  <c r="S568" i="33"/>
  <c r="R568" i="33"/>
  <c r="S567" i="33"/>
  <c r="R567" i="33"/>
  <c r="S566" i="33"/>
  <c r="R566" i="33"/>
  <c r="S565" i="33"/>
  <c r="R565" i="33"/>
  <c r="S564" i="33"/>
  <c r="R564" i="33"/>
  <c r="S563" i="33"/>
  <c r="R563" i="33"/>
  <c r="S562" i="33"/>
  <c r="R562" i="33"/>
  <c r="S561" i="33"/>
  <c r="R561" i="33"/>
  <c r="S560" i="33"/>
  <c r="R560" i="33"/>
  <c r="S559" i="33"/>
  <c r="R559" i="33"/>
  <c r="S558" i="33"/>
  <c r="R558" i="33"/>
  <c r="S557" i="33"/>
  <c r="R557" i="33"/>
  <c r="S556" i="33"/>
  <c r="R556" i="33"/>
  <c r="S555" i="33"/>
  <c r="R555" i="33"/>
  <c r="S554" i="33"/>
  <c r="R554" i="33"/>
  <c r="S553" i="33"/>
  <c r="R553" i="33"/>
  <c r="S552" i="33"/>
  <c r="R552" i="33"/>
  <c r="S551" i="33"/>
  <c r="R551" i="33"/>
  <c r="S550" i="33"/>
  <c r="R550" i="33"/>
  <c r="S549" i="33"/>
  <c r="R549" i="33"/>
  <c r="S548" i="33"/>
  <c r="R548" i="33"/>
  <c r="S547" i="33"/>
  <c r="R547" i="33"/>
  <c r="S546" i="33"/>
  <c r="R546" i="33"/>
  <c r="S545" i="33"/>
  <c r="R545" i="33"/>
  <c r="S544" i="33"/>
  <c r="R544" i="33"/>
  <c r="S543" i="33"/>
  <c r="R543" i="33"/>
  <c r="S542" i="33"/>
  <c r="R542" i="33"/>
  <c r="S541" i="33"/>
  <c r="R541" i="33"/>
  <c r="S540" i="33"/>
  <c r="R540" i="33"/>
  <c r="S539" i="33"/>
  <c r="R539" i="33"/>
  <c r="S538" i="33"/>
  <c r="R538" i="33"/>
  <c r="S537" i="33"/>
  <c r="R537" i="33"/>
  <c r="S536" i="33"/>
  <c r="R536" i="33"/>
  <c r="S535" i="33"/>
  <c r="R535" i="33"/>
  <c r="S534" i="33"/>
  <c r="R534" i="33"/>
  <c r="S533" i="33"/>
  <c r="R533" i="33"/>
  <c r="S532" i="33"/>
  <c r="R532" i="33"/>
  <c r="S531" i="33"/>
  <c r="R531" i="33"/>
  <c r="S530" i="33"/>
  <c r="R530" i="33"/>
  <c r="S529" i="33"/>
  <c r="R529" i="33"/>
  <c r="S528" i="33"/>
  <c r="R528" i="33"/>
  <c r="S527" i="33"/>
  <c r="R527" i="33"/>
  <c r="S526" i="33"/>
  <c r="R526" i="33"/>
  <c r="S525" i="33"/>
  <c r="R525" i="33"/>
  <c r="S524" i="33"/>
  <c r="R524" i="33"/>
  <c r="S523" i="33"/>
  <c r="R523" i="33"/>
  <c r="S522" i="33"/>
  <c r="R522" i="33"/>
  <c r="S521" i="33"/>
  <c r="R521" i="33"/>
  <c r="S520" i="33"/>
  <c r="R520" i="33"/>
  <c r="S519" i="33"/>
  <c r="R519" i="33"/>
  <c r="S518" i="33"/>
  <c r="R518" i="33"/>
  <c r="S517" i="33"/>
  <c r="R517" i="33"/>
  <c r="S516" i="33"/>
  <c r="R516" i="33"/>
  <c r="S515" i="33"/>
  <c r="R515" i="33"/>
  <c r="S514" i="33"/>
  <c r="R514" i="33"/>
  <c r="S513" i="33"/>
  <c r="R513" i="33"/>
  <c r="S512" i="33"/>
  <c r="R512" i="33"/>
  <c r="S511" i="33"/>
  <c r="R511" i="33"/>
  <c r="S510" i="33"/>
  <c r="R510" i="33"/>
  <c r="S509" i="33"/>
  <c r="R509" i="33"/>
  <c r="S508" i="33"/>
  <c r="R508" i="33"/>
  <c r="S507" i="33"/>
  <c r="R507" i="33"/>
  <c r="S506" i="33"/>
  <c r="R506" i="33"/>
  <c r="S505" i="33"/>
  <c r="R505" i="33"/>
  <c r="S504" i="33"/>
  <c r="R504" i="33"/>
  <c r="S503" i="33"/>
  <c r="R503" i="33"/>
  <c r="S502" i="33"/>
  <c r="R502" i="33"/>
  <c r="S501" i="33"/>
  <c r="R501" i="33"/>
  <c r="S500" i="33"/>
  <c r="R500" i="33"/>
  <c r="S499" i="33"/>
  <c r="R499" i="33"/>
  <c r="S498" i="33"/>
  <c r="R498" i="33"/>
  <c r="S497" i="33"/>
  <c r="R497" i="33"/>
  <c r="S496" i="33"/>
  <c r="R496" i="33"/>
  <c r="S495" i="33"/>
  <c r="R495" i="33"/>
  <c r="S494" i="33"/>
  <c r="R494" i="33"/>
  <c r="S493" i="33"/>
  <c r="R493" i="33"/>
  <c r="S492" i="33"/>
  <c r="R492" i="33"/>
  <c r="S491" i="33"/>
  <c r="R491" i="33"/>
  <c r="S490" i="33"/>
  <c r="R490" i="33"/>
  <c r="S489" i="33"/>
  <c r="R489" i="33"/>
  <c r="S488" i="33"/>
  <c r="R488" i="33"/>
  <c r="S487" i="33"/>
  <c r="R487" i="33"/>
  <c r="S486" i="33"/>
  <c r="R486" i="33"/>
  <c r="S485" i="33"/>
  <c r="R485" i="33"/>
  <c r="S484" i="33"/>
  <c r="R484" i="33"/>
  <c r="S483" i="33"/>
  <c r="R483" i="33"/>
  <c r="S482" i="33"/>
  <c r="R482" i="33"/>
  <c r="S481" i="33"/>
  <c r="R481" i="33"/>
  <c r="S480" i="33"/>
  <c r="R480" i="33"/>
  <c r="S479" i="33"/>
  <c r="R479" i="33"/>
  <c r="S478" i="33"/>
  <c r="R478" i="33"/>
  <c r="S477" i="33"/>
  <c r="R477" i="33"/>
  <c r="S476" i="33"/>
  <c r="R476" i="33"/>
  <c r="S475" i="33"/>
  <c r="R475" i="33"/>
  <c r="S474" i="33"/>
  <c r="R474" i="33"/>
  <c r="S473" i="33"/>
  <c r="R473" i="33"/>
  <c r="S472" i="33"/>
  <c r="R472" i="33"/>
  <c r="S471" i="33"/>
  <c r="R471" i="33"/>
  <c r="S470" i="33"/>
  <c r="R470" i="33"/>
  <c r="S469" i="33"/>
  <c r="R469" i="33"/>
  <c r="S468" i="33"/>
  <c r="R468" i="33"/>
  <c r="S467" i="33"/>
  <c r="R467" i="33"/>
  <c r="S466" i="33"/>
  <c r="R466" i="33"/>
  <c r="S465" i="33"/>
  <c r="R465" i="33"/>
  <c r="S464" i="33"/>
  <c r="R464" i="33"/>
  <c r="S463" i="33"/>
  <c r="R463" i="33"/>
  <c r="S462" i="33"/>
  <c r="R462" i="33"/>
  <c r="S461" i="33"/>
  <c r="R461" i="33"/>
  <c r="S460" i="33"/>
  <c r="R460" i="33"/>
  <c r="S459" i="33"/>
  <c r="R459" i="33"/>
  <c r="S458" i="33"/>
  <c r="R458" i="33"/>
  <c r="S457" i="33"/>
  <c r="R457" i="33"/>
  <c r="S456" i="33"/>
  <c r="R456" i="33"/>
  <c r="S455" i="33"/>
  <c r="R455" i="33"/>
  <c r="S454" i="33"/>
  <c r="R454" i="33"/>
  <c r="S453" i="33"/>
  <c r="R453" i="33"/>
  <c r="S452" i="33"/>
  <c r="R452" i="33"/>
  <c r="S451" i="33"/>
  <c r="R451" i="33"/>
  <c r="S450" i="33"/>
  <c r="R450" i="33"/>
  <c r="S449" i="33"/>
  <c r="R449" i="33"/>
  <c r="S448" i="33"/>
  <c r="R448" i="33"/>
  <c r="S447" i="33"/>
  <c r="R447" i="33"/>
  <c r="S446" i="33"/>
  <c r="R446" i="33"/>
  <c r="S445" i="33"/>
  <c r="R445" i="33"/>
  <c r="S444" i="33"/>
  <c r="R444" i="33"/>
  <c r="S443" i="33"/>
  <c r="R443" i="33"/>
  <c r="S442" i="33"/>
  <c r="R442" i="33"/>
  <c r="S441" i="33"/>
  <c r="R441" i="33"/>
  <c r="S440" i="33"/>
  <c r="R440" i="33"/>
  <c r="S439" i="33"/>
  <c r="R439" i="33"/>
  <c r="S438" i="33"/>
  <c r="R438" i="33"/>
  <c r="S437" i="33"/>
  <c r="R437" i="33"/>
  <c r="S436" i="33"/>
  <c r="R436" i="33"/>
  <c r="S435" i="33"/>
  <c r="R435" i="33"/>
  <c r="S434" i="33"/>
  <c r="R434" i="33"/>
  <c r="S433" i="33"/>
  <c r="R433" i="33"/>
  <c r="S432" i="33"/>
  <c r="R432" i="33"/>
  <c r="S431" i="33"/>
  <c r="R431" i="33"/>
  <c r="S430" i="33"/>
  <c r="R430" i="33"/>
  <c r="S429" i="33"/>
  <c r="R429" i="33"/>
  <c r="S428" i="33"/>
  <c r="R428" i="33"/>
  <c r="S427" i="33"/>
  <c r="R427" i="33"/>
  <c r="S426" i="33"/>
  <c r="R426" i="33"/>
  <c r="S425" i="33"/>
  <c r="R425" i="33"/>
  <c r="S424" i="33"/>
  <c r="R424" i="33"/>
  <c r="S423" i="33"/>
  <c r="R423" i="33"/>
  <c r="S422" i="33"/>
  <c r="R422" i="33"/>
  <c r="S421" i="33"/>
  <c r="R421" i="33"/>
  <c r="S420" i="33"/>
  <c r="R420" i="33"/>
  <c r="S419" i="33"/>
  <c r="R419" i="33"/>
  <c r="S418" i="33"/>
  <c r="R418" i="33"/>
  <c r="S417" i="33"/>
  <c r="R417" i="33"/>
  <c r="S416" i="33"/>
  <c r="R416" i="33"/>
  <c r="S415" i="33"/>
  <c r="R415" i="33"/>
  <c r="S414" i="33"/>
  <c r="R414" i="33"/>
  <c r="S413" i="33"/>
  <c r="R413" i="33"/>
  <c r="S412" i="33"/>
  <c r="R412" i="33"/>
  <c r="S411" i="33"/>
  <c r="R411" i="33"/>
  <c r="S410" i="33"/>
  <c r="R410" i="33"/>
  <c r="S409" i="33"/>
  <c r="R409" i="33"/>
  <c r="S408" i="33"/>
  <c r="R408" i="33"/>
  <c r="S407" i="33"/>
  <c r="R407" i="33"/>
  <c r="S406" i="33"/>
  <c r="R406" i="33"/>
  <c r="S405" i="33"/>
  <c r="R405" i="33"/>
  <c r="S404" i="33"/>
  <c r="R404" i="33"/>
  <c r="S403" i="33"/>
  <c r="R403" i="33"/>
  <c r="S402" i="33"/>
  <c r="R402" i="33"/>
  <c r="S401" i="33"/>
  <c r="R401" i="33"/>
  <c r="S400" i="33"/>
  <c r="R400" i="33"/>
  <c r="S399" i="33"/>
  <c r="R399" i="33"/>
  <c r="S398" i="33"/>
  <c r="R398" i="33"/>
  <c r="S397" i="33"/>
  <c r="R397" i="33"/>
  <c r="S396" i="33"/>
  <c r="R396" i="33"/>
  <c r="S395" i="33"/>
  <c r="R395" i="33"/>
  <c r="S394" i="33"/>
  <c r="R394" i="33"/>
  <c r="S393" i="33"/>
  <c r="R393" i="33"/>
  <c r="S392" i="33"/>
  <c r="R392" i="33"/>
  <c r="S391" i="33"/>
  <c r="R391" i="33"/>
  <c r="S390" i="33"/>
  <c r="R390" i="33"/>
  <c r="S389" i="33"/>
  <c r="R389" i="33"/>
  <c r="S388" i="33"/>
  <c r="R388" i="33"/>
  <c r="S387" i="33"/>
  <c r="R387" i="33"/>
  <c r="S386" i="33"/>
  <c r="R386" i="33"/>
  <c r="S385" i="33"/>
  <c r="R385" i="33"/>
  <c r="S384" i="33"/>
  <c r="R384" i="33"/>
  <c r="S383" i="33"/>
  <c r="R383" i="33"/>
  <c r="S382" i="33"/>
  <c r="R382" i="33"/>
  <c r="S381" i="33"/>
  <c r="R381" i="33"/>
  <c r="S380" i="33"/>
  <c r="R380" i="33"/>
  <c r="S379" i="33"/>
  <c r="R379" i="33"/>
  <c r="S378" i="33"/>
  <c r="R378" i="33"/>
  <c r="S377" i="33"/>
  <c r="R377" i="33"/>
  <c r="S376" i="33"/>
  <c r="R376" i="33"/>
  <c r="S375" i="33"/>
  <c r="R375" i="33"/>
  <c r="S374" i="33"/>
  <c r="R374" i="33"/>
  <c r="S373" i="33"/>
  <c r="R373" i="33"/>
  <c r="S372" i="33"/>
  <c r="R372" i="33"/>
  <c r="S371" i="33"/>
  <c r="R371" i="33"/>
  <c r="S370" i="33"/>
  <c r="R370" i="33"/>
  <c r="S369" i="33"/>
  <c r="R369" i="33"/>
  <c r="S368" i="33"/>
  <c r="R368" i="33"/>
  <c r="S367" i="33"/>
  <c r="R367" i="33"/>
  <c r="S366" i="33"/>
  <c r="R366" i="33"/>
  <c r="S365" i="33"/>
  <c r="R365" i="33"/>
  <c r="S364" i="33"/>
  <c r="R364" i="33"/>
  <c r="S363" i="33"/>
  <c r="R363" i="33"/>
  <c r="S362" i="33"/>
  <c r="R362" i="33"/>
  <c r="S361" i="33"/>
  <c r="R361" i="33"/>
  <c r="S360" i="33"/>
  <c r="R360" i="33"/>
  <c r="S359" i="33"/>
  <c r="R359" i="33"/>
  <c r="S358" i="33"/>
  <c r="R358" i="33"/>
  <c r="S357" i="33"/>
  <c r="R357" i="33"/>
  <c r="S356" i="33"/>
  <c r="R356" i="33"/>
  <c r="S355" i="33"/>
  <c r="R355" i="33"/>
  <c r="S354" i="33"/>
  <c r="R354" i="33"/>
  <c r="S353" i="33"/>
  <c r="R353" i="33"/>
  <c r="S352" i="33"/>
  <c r="R352" i="33"/>
  <c r="S351" i="33"/>
  <c r="R351" i="33"/>
  <c r="S350" i="33"/>
  <c r="R350" i="33"/>
  <c r="S349" i="33"/>
  <c r="R349" i="33"/>
  <c r="S348" i="33"/>
  <c r="R348" i="33"/>
  <c r="S347" i="33"/>
  <c r="R347" i="33"/>
  <c r="S346" i="33"/>
  <c r="R346" i="33"/>
  <c r="S345" i="33"/>
  <c r="R345" i="33"/>
  <c r="S344" i="33"/>
  <c r="R344" i="33"/>
  <c r="S343" i="33"/>
  <c r="R343" i="33"/>
  <c r="S342" i="33"/>
  <c r="R342" i="33"/>
  <c r="S341" i="33"/>
  <c r="R341" i="33"/>
  <c r="S340" i="33"/>
  <c r="R340" i="33"/>
  <c r="S339" i="33"/>
  <c r="R339" i="33"/>
  <c r="S338" i="33"/>
  <c r="R338" i="33"/>
  <c r="S337" i="33"/>
  <c r="R337" i="33"/>
  <c r="S336" i="33"/>
  <c r="R336" i="33"/>
  <c r="S335" i="33"/>
  <c r="R335" i="33"/>
  <c r="S334" i="33"/>
  <c r="R334" i="33"/>
  <c r="S333" i="33"/>
  <c r="R333" i="33"/>
  <c r="S332" i="33"/>
  <c r="R332" i="33"/>
  <c r="S331" i="33"/>
  <c r="R331" i="33"/>
  <c r="S330" i="33"/>
  <c r="R330" i="33"/>
  <c r="S329" i="33"/>
  <c r="R329" i="33"/>
  <c r="S328" i="33"/>
  <c r="R328" i="33"/>
  <c r="S327" i="33"/>
  <c r="R327" i="33"/>
  <c r="S326" i="33"/>
  <c r="R326" i="33"/>
  <c r="S325" i="33"/>
  <c r="R325" i="33"/>
  <c r="S324" i="33"/>
  <c r="R324" i="33"/>
  <c r="S323" i="33"/>
  <c r="R323" i="33"/>
  <c r="S322" i="33"/>
  <c r="R322" i="33"/>
  <c r="S321" i="33"/>
  <c r="R321" i="33"/>
  <c r="S320" i="33"/>
  <c r="R320" i="33"/>
  <c r="S319" i="33"/>
  <c r="R319" i="33"/>
  <c r="S318" i="33"/>
  <c r="R318" i="33"/>
  <c r="S317" i="33"/>
  <c r="R317" i="33"/>
  <c r="S316" i="33"/>
  <c r="R316" i="33"/>
  <c r="S315" i="33"/>
  <c r="R315" i="33"/>
  <c r="S314" i="33"/>
  <c r="R314" i="33"/>
  <c r="S313" i="33"/>
  <c r="R313" i="33"/>
  <c r="S311" i="33"/>
  <c r="R311" i="33"/>
  <c r="S310" i="33"/>
  <c r="R310" i="33"/>
  <c r="S309" i="33"/>
  <c r="R309" i="33"/>
  <c r="S308" i="33"/>
  <c r="R308" i="33"/>
  <c r="S307" i="33"/>
  <c r="R307" i="33"/>
  <c r="S306" i="33"/>
  <c r="R306" i="33"/>
  <c r="S305" i="33"/>
  <c r="R305" i="33"/>
  <c r="S304" i="33"/>
  <c r="R304" i="33"/>
  <c r="S303" i="33"/>
  <c r="R303" i="33"/>
  <c r="S302" i="33"/>
  <c r="R302" i="33"/>
  <c r="S301" i="33"/>
  <c r="R301" i="33"/>
  <c r="S300" i="33"/>
  <c r="R300" i="33"/>
  <c r="S299" i="33"/>
  <c r="R299" i="33"/>
  <c r="S298" i="33"/>
  <c r="R298" i="33"/>
  <c r="S297" i="33"/>
  <c r="R297" i="33"/>
  <c r="S296" i="33"/>
  <c r="R296" i="33"/>
  <c r="S295" i="33"/>
  <c r="R295" i="33"/>
  <c r="S294" i="33"/>
  <c r="R294" i="33"/>
  <c r="S293" i="33"/>
  <c r="R293" i="33"/>
  <c r="S292" i="33"/>
  <c r="R292" i="33"/>
  <c r="S291" i="33"/>
  <c r="R291" i="33"/>
  <c r="S290" i="33"/>
  <c r="R290" i="33"/>
  <c r="S289" i="33"/>
  <c r="R289" i="33"/>
  <c r="S288" i="33"/>
  <c r="R288" i="33"/>
  <c r="S287" i="33"/>
  <c r="R287" i="33"/>
  <c r="S286" i="33"/>
  <c r="R286" i="33"/>
  <c r="S285" i="33"/>
  <c r="R285" i="33"/>
  <c r="S284" i="33"/>
  <c r="R284" i="33"/>
  <c r="S283" i="33"/>
  <c r="R283" i="33"/>
  <c r="S282" i="33"/>
  <c r="R282" i="33"/>
  <c r="S281" i="33"/>
  <c r="R281" i="33"/>
  <c r="S280" i="33"/>
  <c r="R280" i="33"/>
  <c r="S279" i="33"/>
  <c r="R279" i="33"/>
  <c r="S278" i="33"/>
  <c r="R278" i="33"/>
  <c r="S277" i="33"/>
  <c r="R277" i="33"/>
  <c r="S276" i="33"/>
  <c r="R276" i="33"/>
  <c r="S275" i="33"/>
  <c r="R275" i="33"/>
  <c r="S274" i="33"/>
  <c r="R274" i="33"/>
  <c r="S273" i="33"/>
  <c r="R273" i="33"/>
  <c r="S272" i="33"/>
  <c r="R272" i="33"/>
  <c r="S271" i="33"/>
  <c r="R271" i="33"/>
  <c r="S270" i="33"/>
  <c r="R270" i="33"/>
  <c r="S269" i="33"/>
  <c r="R269" i="33"/>
  <c r="S268" i="33"/>
  <c r="R268" i="33"/>
  <c r="S267" i="33"/>
  <c r="R267" i="33"/>
  <c r="S266" i="33"/>
  <c r="R266" i="33"/>
  <c r="S265" i="33"/>
  <c r="R265" i="33"/>
  <c r="S264" i="33"/>
  <c r="R264" i="33"/>
  <c r="S263" i="33"/>
  <c r="R263" i="33"/>
  <c r="S262" i="33"/>
  <c r="R262" i="33"/>
  <c r="S261" i="33"/>
  <c r="R261" i="33"/>
  <c r="S260" i="33"/>
  <c r="R260" i="33"/>
  <c r="S259" i="33"/>
  <c r="R259" i="33"/>
  <c r="S258" i="33"/>
  <c r="R258" i="33"/>
  <c r="S257" i="33"/>
  <c r="R257" i="33"/>
  <c r="S256" i="33"/>
  <c r="R256" i="33"/>
  <c r="S255" i="33"/>
  <c r="R255" i="33"/>
  <c r="S254" i="33"/>
  <c r="R254" i="33"/>
  <c r="S253" i="33"/>
  <c r="R253" i="33"/>
  <c r="S252" i="33"/>
  <c r="R252" i="33"/>
  <c r="S251" i="33"/>
  <c r="R251" i="33"/>
  <c r="S250" i="33"/>
  <c r="R250" i="33"/>
  <c r="S249" i="33"/>
  <c r="R249" i="33"/>
  <c r="S248" i="33"/>
  <c r="R248" i="33"/>
  <c r="S247" i="33"/>
  <c r="R247" i="33"/>
  <c r="S246" i="33"/>
  <c r="R246" i="33"/>
  <c r="S245" i="33"/>
  <c r="R245" i="33"/>
  <c r="S244" i="33"/>
  <c r="R244" i="33"/>
  <c r="S243" i="33"/>
  <c r="R243" i="33"/>
  <c r="S242" i="33"/>
  <c r="R242" i="33"/>
  <c r="S241" i="33"/>
  <c r="R241" i="33"/>
  <c r="S240" i="33"/>
  <c r="R240" i="33"/>
  <c r="S239" i="33"/>
  <c r="R239" i="33"/>
  <c r="S238" i="33"/>
  <c r="R238" i="33"/>
  <c r="S237" i="33"/>
  <c r="R237" i="33"/>
  <c r="S236" i="33"/>
  <c r="R236" i="33"/>
  <c r="S235" i="33"/>
  <c r="R235" i="33"/>
  <c r="S234" i="33"/>
  <c r="R234" i="33"/>
  <c r="S233" i="33"/>
  <c r="R233" i="33"/>
  <c r="S232" i="33"/>
  <c r="R232" i="33"/>
  <c r="S231" i="33"/>
  <c r="R231" i="33"/>
  <c r="S230" i="33"/>
  <c r="R230" i="33"/>
  <c r="S229" i="33"/>
  <c r="R229" i="33"/>
  <c r="S228" i="33"/>
  <c r="R228" i="33"/>
  <c r="S227" i="33"/>
  <c r="R227" i="33"/>
  <c r="S226" i="33"/>
  <c r="R226" i="33"/>
  <c r="S225" i="33"/>
  <c r="R225" i="33"/>
  <c r="S224" i="33"/>
  <c r="R224" i="33"/>
  <c r="S223" i="33"/>
  <c r="R223" i="33"/>
  <c r="S222" i="33"/>
  <c r="R222" i="33"/>
  <c r="S221" i="33"/>
  <c r="R221" i="33"/>
  <c r="S220" i="33"/>
  <c r="R220" i="33"/>
  <c r="S219" i="33"/>
  <c r="R219" i="33"/>
  <c r="S218" i="33"/>
  <c r="R218" i="33"/>
  <c r="S217" i="33"/>
  <c r="R217" i="33"/>
  <c r="S216" i="33"/>
  <c r="R216" i="33"/>
  <c r="S215" i="33"/>
  <c r="R215" i="33"/>
  <c r="S214" i="33"/>
  <c r="R214" i="33"/>
  <c r="S213" i="33"/>
  <c r="R213" i="33"/>
  <c r="S212" i="33"/>
  <c r="R212" i="33"/>
  <c r="S211" i="33"/>
  <c r="R211" i="33"/>
  <c r="S210" i="33"/>
  <c r="R210" i="33"/>
  <c r="S209" i="33"/>
  <c r="R209" i="33"/>
  <c r="S208" i="33"/>
  <c r="R208" i="33"/>
  <c r="S207" i="33"/>
  <c r="R207" i="33"/>
  <c r="S206" i="33"/>
  <c r="R206" i="33"/>
  <c r="S205" i="33"/>
  <c r="R205" i="33"/>
  <c r="S204" i="33"/>
  <c r="R204" i="33"/>
  <c r="S203" i="33"/>
  <c r="R203" i="33"/>
  <c r="S202" i="33"/>
  <c r="R202" i="33"/>
  <c r="S201" i="33"/>
  <c r="R201" i="33"/>
  <c r="S200" i="33"/>
  <c r="R200" i="33"/>
  <c r="S199" i="33"/>
  <c r="R199" i="33"/>
  <c r="S198" i="33"/>
  <c r="R198" i="33"/>
  <c r="S197" i="33"/>
  <c r="R197" i="33"/>
  <c r="S196" i="33"/>
  <c r="R196" i="33"/>
  <c r="S195" i="33"/>
  <c r="R195" i="33"/>
  <c r="S194" i="33"/>
  <c r="R194" i="33"/>
  <c r="S193" i="33"/>
  <c r="R193" i="33"/>
  <c r="S192" i="33"/>
  <c r="R192" i="33"/>
  <c r="S191" i="33"/>
  <c r="R191" i="33"/>
  <c r="S190" i="33"/>
  <c r="R190" i="33"/>
  <c r="S189" i="33"/>
  <c r="R189" i="33"/>
  <c r="S188" i="33"/>
  <c r="R188" i="33"/>
  <c r="S187" i="33"/>
  <c r="R187" i="33"/>
  <c r="S186" i="33"/>
  <c r="R186" i="33"/>
  <c r="S185" i="33"/>
  <c r="R185" i="33"/>
  <c r="S184" i="33"/>
  <c r="R184" i="33"/>
  <c r="S183" i="33"/>
  <c r="R183" i="33"/>
  <c r="S182" i="33"/>
  <c r="R182" i="33"/>
  <c r="S181" i="33"/>
  <c r="R181" i="33"/>
  <c r="S180" i="33"/>
  <c r="R180" i="33"/>
  <c r="S179" i="33"/>
  <c r="R179" i="33"/>
  <c r="S178" i="33"/>
  <c r="R178" i="33"/>
  <c r="S177" i="33"/>
  <c r="R177" i="33"/>
  <c r="S176" i="33"/>
  <c r="R176" i="33"/>
  <c r="S175" i="33"/>
  <c r="R175" i="33"/>
  <c r="S174" i="33"/>
  <c r="R174" i="33"/>
  <c r="S173" i="33"/>
  <c r="R173" i="33"/>
  <c r="S172" i="33"/>
  <c r="R172" i="33"/>
  <c r="S171" i="33"/>
  <c r="R171" i="33"/>
  <c r="S170" i="33"/>
  <c r="R170" i="33"/>
  <c r="S169" i="33"/>
  <c r="R169" i="33"/>
  <c r="S168" i="33"/>
  <c r="R168" i="33"/>
  <c r="S167" i="33"/>
  <c r="R167" i="33"/>
  <c r="S166" i="33"/>
  <c r="R166" i="33"/>
  <c r="S165" i="33"/>
  <c r="R165" i="33"/>
  <c r="S164" i="33"/>
  <c r="R164" i="33"/>
  <c r="S163" i="33"/>
  <c r="R163" i="33"/>
  <c r="S162" i="33"/>
  <c r="R162" i="33"/>
  <c r="S161" i="33"/>
  <c r="R161" i="33"/>
  <c r="S160" i="33"/>
  <c r="R160" i="33"/>
  <c r="S159" i="33"/>
  <c r="R159" i="33"/>
  <c r="S158" i="33"/>
  <c r="R158" i="33"/>
  <c r="S157" i="33"/>
  <c r="R157" i="33"/>
  <c r="S156" i="33"/>
  <c r="R156" i="33"/>
  <c r="S155" i="33"/>
  <c r="R155" i="33"/>
  <c r="S154" i="33"/>
  <c r="R154" i="33"/>
  <c r="S153" i="33"/>
  <c r="R153" i="33"/>
  <c r="S152" i="33"/>
  <c r="R152" i="33"/>
  <c r="S151" i="33"/>
  <c r="R151" i="33"/>
  <c r="S150" i="33"/>
  <c r="R150" i="33"/>
  <c r="S149" i="33"/>
  <c r="R149" i="33"/>
  <c r="S148" i="33"/>
  <c r="R148" i="33"/>
  <c r="S147" i="33"/>
  <c r="R147" i="33"/>
  <c r="S146" i="33"/>
  <c r="R146" i="33"/>
  <c r="S145" i="33"/>
  <c r="R145" i="33"/>
  <c r="S144" i="33"/>
  <c r="R144" i="33"/>
  <c r="S143" i="33"/>
  <c r="R143" i="33"/>
  <c r="S142" i="33"/>
  <c r="R142" i="33"/>
  <c r="S141" i="33"/>
  <c r="R141" i="33"/>
  <c r="S140" i="33"/>
  <c r="R140" i="33"/>
  <c r="S139" i="33"/>
  <c r="R139" i="33"/>
  <c r="S138" i="33"/>
  <c r="R138" i="33"/>
  <c r="S137" i="33"/>
  <c r="R137" i="33"/>
  <c r="S136" i="33"/>
  <c r="R136" i="33"/>
  <c r="S135" i="33"/>
  <c r="R135" i="33"/>
  <c r="S134" i="33"/>
  <c r="R134" i="33"/>
  <c r="S123" i="33"/>
  <c r="R123" i="33"/>
  <c r="S122" i="33"/>
  <c r="R122" i="33"/>
  <c r="S121" i="33"/>
  <c r="R121" i="33"/>
  <c r="S120" i="33"/>
  <c r="R120" i="33"/>
  <c r="S119" i="33"/>
  <c r="R119" i="33"/>
  <c r="S118" i="33"/>
  <c r="R118" i="33"/>
  <c r="S117" i="33"/>
  <c r="R117" i="33"/>
  <c r="S116" i="33"/>
  <c r="R116" i="33"/>
  <c r="S115" i="33"/>
  <c r="R115" i="33"/>
  <c r="S114" i="33"/>
  <c r="R114" i="33"/>
  <c r="S113" i="33"/>
  <c r="R113" i="33"/>
  <c r="S112" i="33"/>
  <c r="R112" i="33"/>
  <c r="S111" i="33"/>
  <c r="R111" i="33"/>
  <c r="S110" i="33"/>
  <c r="R110" i="33"/>
  <c r="S109" i="33"/>
  <c r="R109" i="33"/>
  <c r="S108" i="33"/>
  <c r="R108" i="33"/>
  <c r="S107" i="33"/>
  <c r="R107" i="33"/>
  <c r="S106" i="33"/>
  <c r="R106" i="33"/>
  <c r="S105" i="33"/>
  <c r="R105" i="33"/>
  <c r="S104" i="33"/>
  <c r="R104" i="33"/>
  <c r="S103" i="33"/>
  <c r="R103" i="33"/>
  <c r="S102" i="33"/>
  <c r="R102" i="33"/>
  <c r="S101" i="33"/>
  <c r="R101" i="33"/>
  <c r="S100" i="33"/>
  <c r="R100" i="33"/>
  <c r="S99" i="33"/>
  <c r="R99" i="33"/>
  <c r="S98" i="33"/>
  <c r="R98" i="33"/>
  <c r="S97" i="33"/>
  <c r="R97" i="33"/>
  <c r="S96" i="33"/>
  <c r="R96" i="33"/>
  <c r="S95" i="33"/>
  <c r="R95" i="33"/>
  <c r="S94" i="33"/>
  <c r="R94" i="33"/>
  <c r="S93" i="33"/>
  <c r="R93" i="33"/>
  <c r="S92" i="33"/>
  <c r="R92" i="33"/>
  <c r="S91" i="33"/>
  <c r="R91" i="33"/>
  <c r="S90" i="33"/>
  <c r="R90" i="33"/>
  <c r="S89" i="33"/>
  <c r="R89" i="33"/>
  <c r="S88" i="33"/>
  <c r="R88" i="33"/>
  <c r="S87" i="33"/>
  <c r="R87" i="33"/>
  <c r="S86" i="33"/>
  <c r="R86" i="33"/>
  <c r="S85" i="33"/>
  <c r="R85" i="33"/>
  <c r="S84" i="33"/>
  <c r="R84" i="33"/>
  <c r="S83" i="33"/>
  <c r="R83" i="33"/>
  <c r="S82" i="33"/>
  <c r="R82" i="33"/>
  <c r="S81" i="33"/>
  <c r="R81" i="33"/>
  <c r="S80" i="33"/>
  <c r="R80" i="33"/>
  <c r="S79" i="33"/>
  <c r="R79" i="33"/>
  <c r="S78" i="33"/>
  <c r="R78" i="33"/>
  <c r="S77" i="33"/>
  <c r="R77" i="33"/>
  <c r="S76" i="33"/>
  <c r="R76" i="33"/>
  <c r="S75" i="33"/>
  <c r="R75" i="33"/>
  <c r="S74" i="33"/>
  <c r="R74" i="33"/>
  <c r="S73" i="33"/>
  <c r="R73" i="33"/>
  <c r="S72" i="33"/>
  <c r="R72" i="33"/>
  <c r="S71" i="33"/>
  <c r="R71" i="33"/>
  <c r="S70" i="33"/>
  <c r="R70" i="33"/>
  <c r="S69" i="33"/>
  <c r="R69" i="33"/>
  <c r="S68" i="33"/>
  <c r="R68" i="33"/>
  <c r="S67" i="33"/>
  <c r="R67" i="33"/>
  <c r="S66" i="33"/>
  <c r="R66" i="33"/>
  <c r="S65" i="33"/>
  <c r="R65" i="33"/>
  <c r="S64" i="33"/>
  <c r="R64" i="33"/>
  <c r="S63" i="33"/>
  <c r="R63" i="33"/>
  <c r="S62" i="33"/>
  <c r="R62" i="33"/>
  <c r="S61" i="33"/>
  <c r="R61" i="33"/>
  <c r="S60" i="33"/>
  <c r="R60" i="33"/>
  <c r="S59" i="33"/>
  <c r="R59" i="33"/>
  <c r="S58" i="33"/>
  <c r="R58" i="33"/>
  <c r="S57" i="33"/>
  <c r="R57" i="33"/>
  <c r="S56" i="33"/>
  <c r="R56" i="33"/>
  <c r="S55" i="33"/>
  <c r="R55" i="33"/>
  <c r="S54" i="33"/>
  <c r="R54" i="33"/>
  <c r="S53" i="33"/>
  <c r="R53" i="33"/>
  <c r="S52" i="33"/>
  <c r="R52" i="33"/>
  <c r="S51" i="33"/>
  <c r="R51" i="33"/>
  <c r="S50" i="33"/>
  <c r="R50" i="33"/>
  <c r="S49" i="33"/>
  <c r="R49" i="33"/>
  <c r="S48" i="33"/>
  <c r="R48" i="33"/>
  <c r="S47" i="33"/>
  <c r="R47" i="33"/>
  <c r="S46" i="33"/>
  <c r="R46" i="33"/>
  <c r="S45" i="33"/>
  <c r="R45" i="33"/>
  <c r="S44" i="33"/>
  <c r="R44" i="33"/>
  <c r="S43" i="33"/>
  <c r="R43" i="33"/>
  <c r="S42" i="33"/>
  <c r="R42" i="33"/>
  <c r="S41" i="33"/>
  <c r="R41" i="33"/>
  <c r="S40" i="33"/>
  <c r="R40" i="33"/>
  <c r="S39" i="33"/>
  <c r="R39" i="33"/>
  <c r="S38" i="33"/>
  <c r="R38" i="33"/>
  <c r="S37" i="33"/>
  <c r="R37" i="33"/>
  <c r="S36" i="33"/>
  <c r="R36" i="33"/>
  <c r="S35" i="33"/>
  <c r="R35" i="33"/>
  <c r="S34" i="33"/>
  <c r="R34" i="33"/>
  <c r="S33" i="33"/>
  <c r="R33" i="33"/>
  <c r="S32" i="33"/>
  <c r="R32" i="33"/>
  <c r="S31" i="33"/>
  <c r="R31" i="33"/>
  <c r="S30" i="33"/>
  <c r="R30" i="33"/>
  <c r="S29" i="33"/>
  <c r="R29" i="33"/>
  <c r="S28" i="33"/>
  <c r="R28" i="33"/>
  <c r="S27" i="33"/>
  <c r="R27" i="33"/>
  <c r="S26" i="33"/>
  <c r="R26" i="33"/>
  <c r="S25" i="33"/>
  <c r="R25" i="33"/>
  <c r="S24" i="33"/>
  <c r="R24" i="33"/>
  <c r="S23" i="33"/>
  <c r="R23" i="33"/>
  <c r="S22" i="33"/>
  <c r="R22" i="33"/>
  <c r="S21" i="33"/>
  <c r="R21" i="33"/>
  <c r="S20" i="33"/>
  <c r="R20" i="33"/>
  <c r="S19" i="33"/>
  <c r="R19" i="33"/>
  <c r="S18" i="33"/>
  <c r="R18" i="33"/>
  <c r="S17" i="33"/>
  <c r="R17" i="33"/>
  <c r="S16" i="33"/>
  <c r="R16" i="33"/>
  <c r="S15" i="33"/>
  <c r="R15" i="33"/>
  <c r="S14" i="33"/>
  <c r="R14" i="33"/>
  <c r="S13" i="33"/>
  <c r="R13" i="33"/>
  <c r="S12" i="33"/>
  <c r="R12" i="33"/>
  <c r="S11" i="33"/>
  <c r="R11" i="33"/>
  <c r="S10" i="33"/>
  <c r="R10" i="33"/>
  <c r="S9" i="33"/>
  <c r="R9" i="33"/>
  <c r="S8" i="33"/>
  <c r="R8" i="33"/>
  <c r="S7" i="33"/>
  <c r="R7" i="33"/>
  <c r="S6" i="33"/>
  <c r="R6" i="33"/>
  <c r="S5" i="33"/>
  <c r="R5" i="33"/>
  <c r="A2" i="33"/>
  <c r="Q1" i="33"/>
  <c r="P1" i="33"/>
  <c r="A1" i="33"/>
  <c r="E254" i="44"/>
  <c r="E256" i="44" s="1"/>
  <c r="C18" i="20" s="1"/>
  <c r="L253" i="44"/>
  <c r="K253" i="44"/>
  <c r="L252" i="44"/>
  <c r="K252" i="44"/>
  <c r="L251" i="44"/>
  <c r="K251" i="44"/>
  <c r="L250" i="44"/>
  <c r="K250" i="44"/>
  <c r="L249" i="44"/>
  <c r="K249" i="44"/>
  <c r="L248" i="44"/>
  <c r="K248" i="44"/>
  <c r="L247" i="44"/>
  <c r="K247" i="44"/>
  <c r="L246" i="44"/>
  <c r="K246" i="44"/>
  <c r="L245" i="44"/>
  <c r="K245" i="44"/>
  <c r="L244" i="44"/>
  <c r="K244" i="44"/>
  <c r="L243" i="44"/>
  <c r="K243" i="44"/>
  <c r="L242" i="44"/>
  <c r="K242" i="44"/>
  <c r="L241" i="44"/>
  <c r="K241" i="44"/>
  <c r="L240" i="44"/>
  <c r="K240" i="44"/>
  <c r="L239" i="44"/>
  <c r="K239" i="44"/>
  <c r="L238" i="44"/>
  <c r="K238" i="44"/>
  <c r="L237" i="44"/>
  <c r="K237" i="44"/>
  <c r="L236" i="44"/>
  <c r="K236" i="44"/>
  <c r="L235" i="44"/>
  <c r="K235" i="44"/>
  <c r="L234" i="44"/>
  <c r="K234" i="44"/>
  <c r="L233" i="44"/>
  <c r="K233" i="44"/>
  <c r="L232" i="44"/>
  <c r="K232" i="44"/>
  <c r="L231" i="44"/>
  <c r="K231" i="44"/>
  <c r="L230" i="44"/>
  <c r="K230" i="44"/>
  <c r="L229" i="44"/>
  <c r="K229" i="44"/>
  <c r="L228" i="44"/>
  <c r="K228" i="44"/>
  <c r="L227" i="44"/>
  <c r="K227" i="44"/>
  <c r="L226" i="44"/>
  <c r="K226" i="44"/>
  <c r="L225" i="44"/>
  <c r="K225" i="44"/>
  <c r="L224" i="44"/>
  <c r="K224" i="44"/>
  <c r="L223" i="44"/>
  <c r="K223" i="44"/>
  <c r="L222" i="44"/>
  <c r="K222" i="44"/>
  <c r="L221" i="44"/>
  <c r="K221" i="44"/>
  <c r="L220" i="44"/>
  <c r="K220" i="44"/>
  <c r="L219" i="44"/>
  <c r="K219" i="44"/>
  <c r="L218" i="44"/>
  <c r="K218" i="44"/>
  <c r="L217" i="44"/>
  <c r="K217" i="44"/>
  <c r="L216" i="44"/>
  <c r="K216" i="44"/>
  <c r="L215" i="44"/>
  <c r="K215" i="44"/>
  <c r="L214" i="44"/>
  <c r="K214" i="44"/>
  <c r="L213" i="44"/>
  <c r="K213" i="44"/>
  <c r="L212" i="44"/>
  <c r="K212" i="44"/>
  <c r="L211" i="44"/>
  <c r="K211" i="44"/>
  <c r="L210" i="44"/>
  <c r="K210" i="44"/>
  <c r="L209" i="44"/>
  <c r="K209" i="44"/>
  <c r="L208" i="44"/>
  <c r="K208" i="44"/>
  <c r="L207" i="44"/>
  <c r="K207" i="44"/>
  <c r="L206" i="44"/>
  <c r="K206" i="44"/>
  <c r="L205" i="44"/>
  <c r="K205" i="44"/>
  <c r="L204" i="44"/>
  <c r="K204" i="44"/>
  <c r="L203" i="44"/>
  <c r="K203" i="44"/>
  <c r="L202" i="44"/>
  <c r="K202" i="44"/>
  <c r="L201" i="44"/>
  <c r="K201" i="44"/>
  <c r="L200" i="44"/>
  <c r="K200" i="44"/>
  <c r="L199" i="44"/>
  <c r="K199" i="44"/>
  <c r="L198" i="44"/>
  <c r="K198" i="44"/>
  <c r="L197" i="44"/>
  <c r="K197" i="44"/>
  <c r="L196" i="44"/>
  <c r="K196" i="44"/>
  <c r="L195" i="44"/>
  <c r="K195" i="44"/>
  <c r="L194" i="44"/>
  <c r="K194" i="44"/>
  <c r="L193" i="44"/>
  <c r="K193" i="44"/>
  <c r="L192" i="44"/>
  <c r="K192" i="44"/>
  <c r="L191" i="44"/>
  <c r="K191" i="44"/>
  <c r="L190" i="44"/>
  <c r="K190" i="44"/>
  <c r="L189" i="44"/>
  <c r="K189" i="44"/>
  <c r="L188" i="44"/>
  <c r="K188" i="44"/>
  <c r="L187" i="44"/>
  <c r="K187" i="44"/>
  <c r="L186" i="44"/>
  <c r="K186" i="44"/>
  <c r="L185" i="44"/>
  <c r="K185" i="44"/>
  <c r="K184" i="44"/>
  <c r="K183" i="44"/>
  <c r="K182" i="44"/>
  <c r="K181" i="44"/>
  <c r="K180" i="44"/>
  <c r="K179" i="44"/>
  <c r="K178" i="44"/>
  <c r="K177" i="44"/>
  <c r="K176" i="44"/>
  <c r="K175" i="44"/>
  <c r="K174" i="44"/>
  <c r="K173" i="44"/>
  <c r="K172" i="44"/>
  <c r="K171" i="44"/>
  <c r="K170" i="44"/>
  <c r="K169" i="44"/>
  <c r="K168" i="44"/>
  <c r="K167" i="44"/>
  <c r="K166" i="44"/>
  <c r="K165" i="44"/>
  <c r="K164" i="44"/>
  <c r="K163" i="44"/>
  <c r="K162" i="44"/>
  <c r="K161" i="44"/>
  <c r="K160" i="44"/>
  <c r="K159" i="44"/>
  <c r="K158" i="44"/>
  <c r="K157" i="44"/>
  <c r="K156" i="44"/>
  <c r="K155" i="44"/>
  <c r="K154" i="44"/>
  <c r="K153" i="44"/>
  <c r="K152" i="44"/>
  <c r="K151" i="44"/>
  <c r="K150" i="44"/>
  <c r="K149" i="44"/>
  <c r="K148" i="44"/>
  <c r="K147" i="44"/>
  <c r="K146" i="44"/>
  <c r="K145" i="44"/>
  <c r="K144" i="44"/>
  <c r="K143" i="44"/>
  <c r="K142" i="44"/>
  <c r="K141" i="44"/>
  <c r="K140" i="44"/>
  <c r="K139" i="44"/>
  <c r="K138" i="44"/>
  <c r="K137" i="44"/>
  <c r="K136" i="44"/>
  <c r="K135" i="44"/>
  <c r="K134" i="44"/>
  <c r="K133" i="44"/>
  <c r="K132" i="44"/>
  <c r="K131" i="44"/>
  <c r="K130" i="44"/>
  <c r="K129" i="44"/>
  <c r="K128" i="44"/>
  <c r="K127" i="44"/>
  <c r="K126" i="44"/>
  <c r="K125" i="44"/>
  <c r="K124" i="44"/>
  <c r="K123" i="44"/>
  <c r="K122" i="44"/>
  <c r="K121" i="44"/>
  <c r="K120" i="44"/>
  <c r="K119" i="44"/>
  <c r="K118" i="44"/>
  <c r="K117" i="44"/>
  <c r="K116" i="44"/>
  <c r="K115" i="44"/>
  <c r="K114" i="44"/>
  <c r="K113" i="44"/>
  <c r="K112" i="44"/>
  <c r="K111" i="44"/>
  <c r="K110" i="44"/>
  <c r="K109" i="44"/>
  <c r="K108" i="44"/>
  <c r="K107" i="44"/>
  <c r="K106" i="44"/>
  <c r="K105" i="44"/>
  <c r="K104" i="44"/>
  <c r="K103" i="44"/>
  <c r="K102" i="44"/>
  <c r="K101" i="44"/>
  <c r="K100" i="44"/>
  <c r="K99" i="44"/>
  <c r="K98" i="44"/>
  <c r="K97" i="44"/>
  <c r="K96" i="44"/>
  <c r="K95" i="44"/>
  <c r="K94" i="44"/>
  <c r="K93" i="44"/>
  <c r="K92" i="44"/>
  <c r="K91" i="44"/>
  <c r="K90" i="44"/>
  <c r="K89" i="44"/>
  <c r="K88" i="44"/>
  <c r="K87" i="44"/>
  <c r="K86" i="44"/>
  <c r="K85" i="44"/>
  <c r="K84" i="44"/>
  <c r="K83" i="44"/>
  <c r="K82" i="44"/>
  <c r="K81" i="44"/>
  <c r="K80" i="44"/>
  <c r="K79" i="44"/>
  <c r="K78" i="44"/>
  <c r="K77" i="44"/>
  <c r="K76" i="44"/>
  <c r="K75" i="44"/>
  <c r="K74" i="44"/>
  <c r="K73" i="44"/>
  <c r="K72" i="44"/>
  <c r="K71" i="44"/>
  <c r="K70" i="44"/>
  <c r="K69" i="44"/>
  <c r="K67" i="44"/>
  <c r="K66" i="44"/>
  <c r="K65" i="44"/>
  <c r="K64" i="44"/>
  <c r="K63" i="44"/>
  <c r="K62" i="44"/>
  <c r="K61" i="44"/>
  <c r="K60" i="44"/>
  <c r="K59" i="44"/>
  <c r="K58" i="44"/>
  <c r="K57" i="44"/>
  <c r="K56" i="44"/>
  <c r="K55" i="44"/>
  <c r="K54" i="44"/>
  <c r="K53" i="44"/>
  <c r="K52" i="44"/>
  <c r="K51" i="44"/>
  <c r="K50" i="44"/>
  <c r="K47" i="44"/>
  <c r="K46" i="44"/>
  <c r="K45" i="44"/>
  <c r="K44" i="44"/>
  <c r="K43" i="44"/>
  <c r="K42" i="44"/>
  <c r="K41" i="44"/>
  <c r="K40" i="44"/>
  <c r="K39" i="44"/>
  <c r="K38" i="44"/>
  <c r="K37" i="44"/>
  <c r="K36" i="44"/>
  <c r="K35" i="44"/>
  <c r="K34" i="44"/>
  <c r="K33" i="44"/>
  <c r="K32" i="44"/>
  <c r="K31" i="44"/>
  <c r="K30" i="44"/>
  <c r="K29" i="44"/>
  <c r="K28" i="44"/>
  <c r="K27" i="44"/>
  <c r="K26" i="44"/>
  <c r="K25" i="44"/>
  <c r="K24" i="44"/>
  <c r="K23" i="44"/>
  <c r="K22" i="44"/>
  <c r="K21" i="44"/>
  <c r="K20" i="44"/>
  <c r="K19" i="44"/>
  <c r="K18" i="44"/>
  <c r="K17" i="44"/>
  <c r="K16" i="44"/>
  <c r="K15" i="44"/>
  <c r="K14" i="44"/>
  <c r="K13" i="44"/>
  <c r="K12" i="44"/>
  <c r="K11" i="44"/>
  <c r="K9" i="44"/>
  <c r="K8" i="44"/>
  <c r="K6" i="44"/>
  <c r="K5" i="44"/>
  <c r="A2" i="44"/>
  <c r="A1" i="44"/>
  <c r="D95" i="26"/>
  <c r="A2" i="26"/>
  <c r="A1" i="26"/>
  <c r="N28" i="21"/>
  <c r="M28" i="21"/>
  <c r="L28" i="21"/>
  <c r="K28" i="21"/>
  <c r="J28" i="21"/>
  <c r="I28" i="21"/>
  <c r="H28" i="21"/>
  <c r="G28" i="21"/>
  <c r="F28" i="21"/>
  <c r="E28" i="21"/>
  <c r="D28" i="21"/>
  <c r="C28" i="21"/>
  <c r="O28" i="21" s="1"/>
  <c r="O27" i="21"/>
  <c r="O26" i="21"/>
  <c r="O25" i="21"/>
  <c r="O24" i="21"/>
  <c r="O23" i="21"/>
  <c r="O22" i="21"/>
  <c r="O21" i="21"/>
  <c r="O20" i="21"/>
  <c r="N18" i="21"/>
  <c r="M18" i="21"/>
  <c r="L18" i="21"/>
  <c r="K18" i="21"/>
  <c r="J18" i="21"/>
  <c r="I18" i="21"/>
  <c r="H18" i="21"/>
  <c r="G18" i="21"/>
  <c r="F18" i="21"/>
  <c r="N7" i="21"/>
  <c r="M7" i="21"/>
  <c r="L7" i="21"/>
  <c r="K7" i="21"/>
  <c r="J7" i="21"/>
  <c r="I7" i="21"/>
  <c r="H7" i="21"/>
  <c r="G7" i="21"/>
  <c r="F7" i="21"/>
  <c r="E7" i="21"/>
  <c r="D7" i="21"/>
  <c r="C7" i="21"/>
  <c r="N6" i="21"/>
  <c r="M6" i="21"/>
  <c r="L6" i="21"/>
  <c r="K6" i="21"/>
  <c r="J6" i="21"/>
  <c r="I6" i="21"/>
  <c r="H6" i="21"/>
  <c r="G6" i="21"/>
  <c r="F6" i="21"/>
  <c r="E6" i="21"/>
  <c r="D6" i="21"/>
  <c r="C6" i="21"/>
  <c r="N5" i="21"/>
  <c r="M5" i="21"/>
  <c r="L5" i="21"/>
  <c r="K5" i="21"/>
  <c r="J5" i="21"/>
  <c r="I5" i="21"/>
  <c r="H5" i="21"/>
  <c r="G5" i="21"/>
  <c r="F5" i="21"/>
  <c r="E5" i="21"/>
  <c r="D5" i="21"/>
  <c r="C5" i="21"/>
  <c r="N4" i="21"/>
  <c r="M4" i="21"/>
  <c r="L4" i="21"/>
  <c r="K4" i="21"/>
  <c r="J4" i="21"/>
  <c r="I4" i="21"/>
  <c r="H4" i="21"/>
  <c r="G4" i="21"/>
  <c r="F4" i="21"/>
  <c r="E4" i="21"/>
  <c r="D4" i="21"/>
  <c r="C4" i="21"/>
  <c r="A2" i="21"/>
  <c r="A1" i="21"/>
  <c r="A2" i="42"/>
  <c r="N38" i="43"/>
  <c r="M38" i="43"/>
  <c r="L38" i="43"/>
  <c r="K38" i="43"/>
  <c r="J38" i="43"/>
  <c r="I38" i="43"/>
  <c r="H38" i="43"/>
  <c r="G38" i="43"/>
  <c r="F38" i="43"/>
  <c r="N37" i="43"/>
  <c r="M37" i="43"/>
  <c r="L37" i="43"/>
  <c r="K37" i="43"/>
  <c r="J37" i="43"/>
  <c r="I37" i="43"/>
  <c r="H37" i="43"/>
  <c r="G37" i="43"/>
  <c r="F37" i="43"/>
  <c r="E37" i="43"/>
  <c r="D37" i="43"/>
  <c r="N36" i="43"/>
  <c r="M36" i="43"/>
  <c r="L36" i="43"/>
  <c r="K36" i="43"/>
  <c r="J36" i="43"/>
  <c r="I36" i="43"/>
  <c r="H36" i="43"/>
  <c r="G36" i="43"/>
  <c r="F36" i="43"/>
  <c r="N35" i="43"/>
  <c r="M35" i="43"/>
  <c r="L35" i="43"/>
  <c r="K35" i="43"/>
  <c r="J35" i="43"/>
  <c r="I35" i="43"/>
  <c r="H35" i="43"/>
  <c r="G35" i="43"/>
  <c r="F35" i="43"/>
  <c r="N34" i="43"/>
  <c r="M34" i="43"/>
  <c r="L34" i="43"/>
  <c r="K34" i="43"/>
  <c r="J34" i="43"/>
  <c r="I34" i="43"/>
  <c r="H34" i="43"/>
  <c r="G34" i="43"/>
  <c r="F34" i="43"/>
  <c r="N33" i="43"/>
  <c r="M33" i="43"/>
  <c r="L33" i="43"/>
  <c r="K33" i="43"/>
  <c r="J33" i="43"/>
  <c r="I33" i="43"/>
  <c r="H33" i="43"/>
  <c r="G33" i="43"/>
  <c r="F33" i="43"/>
  <c r="N32" i="43"/>
  <c r="M32" i="43"/>
  <c r="L32" i="43"/>
  <c r="K32" i="43"/>
  <c r="J32" i="43"/>
  <c r="I32" i="43"/>
  <c r="H32" i="43"/>
  <c r="G32" i="43"/>
  <c r="F32" i="43"/>
  <c r="N31" i="43"/>
  <c r="M31" i="43"/>
  <c r="L31" i="43"/>
  <c r="K31" i="43"/>
  <c r="J31" i="43"/>
  <c r="I31" i="43"/>
  <c r="H31" i="43"/>
  <c r="G31" i="43"/>
  <c r="F31" i="43"/>
  <c r="N8" i="43"/>
  <c r="M8" i="43"/>
  <c r="L8" i="43"/>
  <c r="K8" i="43"/>
  <c r="J8" i="43"/>
  <c r="I8" i="43"/>
  <c r="H8" i="43"/>
  <c r="G8" i="43"/>
  <c r="F8" i="43"/>
  <c r="E8" i="43"/>
  <c r="D8" i="43"/>
  <c r="C8" i="43"/>
  <c r="N7" i="43"/>
  <c r="M7" i="43"/>
  <c r="L7" i="43"/>
  <c r="K7" i="43"/>
  <c r="J7" i="43"/>
  <c r="I7" i="43"/>
  <c r="H7" i="43"/>
  <c r="G7" i="43"/>
  <c r="F7" i="43"/>
  <c r="E7" i="43"/>
  <c r="D7" i="43"/>
  <c r="C7" i="43"/>
  <c r="N6" i="43"/>
  <c r="M6" i="43"/>
  <c r="L6" i="43"/>
  <c r="K6" i="43"/>
  <c r="J6" i="43"/>
  <c r="I6" i="43"/>
  <c r="H6" i="43"/>
  <c r="G6" i="43"/>
  <c r="F6" i="43"/>
  <c r="E6" i="43"/>
  <c r="D6" i="43"/>
  <c r="C6" i="43"/>
  <c r="N5" i="43"/>
  <c r="M5" i="43"/>
  <c r="L5" i="43"/>
  <c r="K5" i="43"/>
  <c r="J5" i="43"/>
  <c r="I5" i="43"/>
  <c r="H5" i="43"/>
  <c r="G5" i="43"/>
  <c r="F5" i="43"/>
  <c r="E5" i="43"/>
  <c r="D5" i="43"/>
  <c r="C5" i="43"/>
  <c r="A3" i="43"/>
  <c r="A2" i="43"/>
  <c r="C10" i="38"/>
  <c r="N8" i="38"/>
  <c r="M8" i="38"/>
  <c r="L8" i="38"/>
  <c r="K8" i="38"/>
  <c r="J8" i="38"/>
  <c r="I8" i="38"/>
  <c r="H8" i="38"/>
  <c r="G8" i="38"/>
  <c r="F8" i="38"/>
  <c r="E8" i="38"/>
  <c r="D8" i="38"/>
  <c r="C8" i="38"/>
  <c r="N7" i="38"/>
  <c r="M7" i="38"/>
  <c r="L7" i="38"/>
  <c r="K7" i="38"/>
  <c r="J7" i="38"/>
  <c r="I7" i="38"/>
  <c r="H7" i="38"/>
  <c r="G7" i="38"/>
  <c r="F7" i="38"/>
  <c r="E7" i="38"/>
  <c r="D7" i="38"/>
  <c r="C7" i="38"/>
  <c r="N6" i="38"/>
  <c r="M6" i="38"/>
  <c r="L6" i="38"/>
  <c r="K6" i="38"/>
  <c r="J6" i="38"/>
  <c r="I6" i="38"/>
  <c r="H6" i="38"/>
  <c r="G6" i="38"/>
  <c r="F6" i="38"/>
  <c r="E6" i="38"/>
  <c r="D6" i="38"/>
  <c r="C6" i="38"/>
  <c r="N5" i="38"/>
  <c r="M5" i="38"/>
  <c r="L5" i="38"/>
  <c r="K5" i="38"/>
  <c r="J5" i="38"/>
  <c r="I5" i="38"/>
  <c r="H5" i="38"/>
  <c r="G5" i="38"/>
  <c r="F5" i="38"/>
  <c r="E5" i="38"/>
  <c r="D5" i="38"/>
  <c r="C5" i="38"/>
  <c r="A3" i="38"/>
  <c r="A2" i="38"/>
  <c r="C37" i="46"/>
  <c r="D27" i="46"/>
  <c r="D25" i="46"/>
  <c r="D19" i="46"/>
  <c r="D17" i="46"/>
  <c r="D11" i="46"/>
  <c r="D9" i="46"/>
  <c r="E5" i="46"/>
  <c r="D34" i="46" s="1"/>
  <c r="A2" i="46"/>
  <c r="A1" i="46"/>
  <c r="R40" i="36"/>
  <c r="Q40" i="36"/>
  <c r="O40" i="36"/>
  <c r="N40" i="36"/>
  <c r="J40" i="36"/>
  <c r="F40" i="36"/>
  <c r="N32" i="36"/>
  <c r="M32" i="36"/>
  <c r="L32" i="36"/>
  <c r="K32" i="36"/>
  <c r="J32" i="36"/>
  <c r="I32" i="36"/>
  <c r="H32" i="36"/>
  <c r="G32" i="36"/>
  <c r="F32" i="36"/>
  <c r="E32" i="36"/>
  <c r="D32" i="36"/>
  <c r="C32" i="36"/>
  <c r="N31" i="36"/>
  <c r="M31" i="36"/>
  <c r="L31" i="36"/>
  <c r="K31" i="36"/>
  <c r="J31" i="36"/>
  <c r="I31" i="36"/>
  <c r="H31" i="36"/>
  <c r="G31" i="36"/>
  <c r="F31" i="36"/>
  <c r="E31" i="36"/>
  <c r="D31" i="36"/>
  <c r="C31" i="36"/>
  <c r="N30" i="36"/>
  <c r="M30" i="36"/>
  <c r="L30" i="36"/>
  <c r="K30" i="36"/>
  <c r="J30" i="36"/>
  <c r="I30" i="36"/>
  <c r="H30" i="36"/>
  <c r="G30" i="36"/>
  <c r="F30" i="36"/>
  <c r="E30" i="36"/>
  <c r="D30" i="36"/>
  <c r="C30" i="36"/>
  <c r="N29" i="36"/>
  <c r="M29" i="36"/>
  <c r="M40" i="36" s="1"/>
  <c r="L29" i="36"/>
  <c r="L40" i="36" s="1"/>
  <c r="K29" i="36"/>
  <c r="K40" i="36" s="1"/>
  <c r="J29" i="36"/>
  <c r="I29" i="36"/>
  <c r="I40" i="36" s="1"/>
  <c r="H29" i="36"/>
  <c r="H40" i="36" s="1"/>
  <c r="G29" i="36"/>
  <c r="G40" i="36" s="1"/>
  <c r="F29" i="36"/>
  <c r="E29" i="36"/>
  <c r="E40" i="36" s="1"/>
  <c r="D29" i="36"/>
  <c r="D40" i="36" s="1"/>
  <c r="C29" i="36"/>
  <c r="C40" i="36" s="1"/>
  <c r="K26" i="36"/>
  <c r="O25" i="36"/>
  <c r="O24" i="36"/>
  <c r="O23" i="36"/>
  <c r="N22" i="36"/>
  <c r="N26" i="36" s="1"/>
  <c r="M22" i="36"/>
  <c r="M26" i="36" s="1"/>
  <c r="L22" i="36"/>
  <c r="L26" i="36" s="1"/>
  <c r="K22" i="36"/>
  <c r="J22" i="36"/>
  <c r="J26" i="36" s="1"/>
  <c r="I22" i="36"/>
  <c r="I26" i="36" s="1"/>
  <c r="H22" i="36"/>
  <c r="H26" i="36" s="1"/>
  <c r="G22" i="36"/>
  <c r="G26" i="36" s="1"/>
  <c r="F22" i="36"/>
  <c r="F26" i="36" s="1"/>
  <c r="E22" i="36"/>
  <c r="E26" i="36" s="1"/>
  <c r="D22" i="36"/>
  <c r="D26" i="36" s="1"/>
  <c r="C22" i="36"/>
  <c r="C26" i="36" s="1"/>
  <c r="O21" i="36"/>
  <c r="O20" i="36"/>
  <c r="O19" i="36"/>
  <c r="Q43" i="36" s="1"/>
  <c r="O18" i="36"/>
  <c r="O16" i="36"/>
  <c r="N14" i="36"/>
  <c r="M14" i="36"/>
  <c r="L14" i="36"/>
  <c r="K14" i="36"/>
  <c r="J14" i="36"/>
  <c r="I14" i="36"/>
  <c r="H14" i="36"/>
  <c r="G14" i="36"/>
  <c r="F14" i="36"/>
  <c r="E14" i="36"/>
  <c r="D14" i="36"/>
  <c r="C14" i="36"/>
  <c r="O13" i="36"/>
  <c r="O12" i="36"/>
  <c r="O11" i="36"/>
  <c r="O10" i="36"/>
  <c r="N8" i="36"/>
  <c r="M8" i="36"/>
  <c r="L8" i="36"/>
  <c r="K8" i="36"/>
  <c r="J8" i="36"/>
  <c r="I8" i="36"/>
  <c r="H8" i="36"/>
  <c r="G8" i="36"/>
  <c r="F8" i="36"/>
  <c r="E8" i="36"/>
  <c r="D8" i="36"/>
  <c r="C8" i="36"/>
  <c r="N7" i="36"/>
  <c r="M7" i="36"/>
  <c r="L7" i="36"/>
  <c r="K7" i="36"/>
  <c r="J7" i="36"/>
  <c r="I7" i="36"/>
  <c r="H7" i="36"/>
  <c r="G7" i="36"/>
  <c r="F7" i="36"/>
  <c r="E7" i="36"/>
  <c r="D7" i="36"/>
  <c r="C7" i="36"/>
  <c r="N6" i="36"/>
  <c r="M6" i="36"/>
  <c r="L6" i="36"/>
  <c r="K6" i="36"/>
  <c r="J6" i="36"/>
  <c r="I6" i="36"/>
  <c r="H6" i="36"/>
  <c r="G6" i="36"/>
  <c r="F6" i="36"/>
  <c r="E6" i="36"/>
  <c r="D6" i="36"/>
  <c r="C6" i="36"/>
  <c r="N5" i="36"/>
  <c r="N16" i="36" s="1"/>
  <c r="M5" i="36"/>
  <c r="M16" i="36" s="1"/>
  <c r="L5" i="36"/>
  <c r="L16" i="36" s="1"/>
  <c r="K5" i="36"/>
  <c r="K16" i="36" s="1"/>
  <c r="J5" i="36"/>
  <c r="J16" i="36" s="1"/>
  <c r="I5" i="36"/>
  <c r="I16" i="36" s="1"/>
  <c r="H5" i="36"/>
  <c r="H16" i="36" s="1"/>
  <c r="G5" i="36"/>
  <c r="G16" i="36" s="1"/>
  <c r="F5" i="36"/>
  <c r="F16" i="36" s="1"/>
  <c r="E5" i="36"/>
  <c r="E16" i="36" s="1"/>
  <c r="D5" i="36"/>
  <c r="D16" i="36" s="1"/>
  <c r="C5" i="36"/>
  <c r="C16" i="36" s="1"/>
  <c r="A2" i="36"/>
  <c r="A1" i="36"/>
  <c r="N49" i="20"/>
  <c r="M49" i="20"/>
  <c r="L49" i="20"/>
  <c r="K49" i="20"/>
  <c r="J49" i="20"/>
  <c r="E26" i="20" s="1"/>
  <c r="I49" i="20"/>
  <c r="I52" i="20" s="1"/>
  <c r="E25" i="20" s="1"/>
  <c r="H49" i="20"/>
  <c r="G49" i="20"/>
  <c r="F49" i="20"/>
  <c r="F52" i="20" s="1"/>
  <c r="D25" i="20" s="1"/>
  <c r="E49" i="20"/>
  <c r="D49" i="20"/>
  <c r="C49" i="20"/>
  <c r="C52" i="20" s="1"/>
  <c r="C25" i="20" s="1"/>
  <c r="O48" i="20"/>
  <c r="O47" i="20"/>
  <c r="O46" i="20"/>
  <c r="O45" i="20"/>
  <c r="O44" i="20"/>
  <c r="O43" i="20"/>
  <c r="C37" i="20"/>
  <c r="C36" i="20"/>
  <c r="C35" i="20"/>
  <c r="F26" i="20"/>
  <c r="A2" i="20"/>
  <c r="A1" i="20"/>
  <c r="B2" i="48"/>
  <c r="A2" i="48"/>
  <c r="B1" i="48"/>
  <c r="A1" i="48"/>
  <c r="D12" i="46" l="1"/>
  <c r="D20" i="46"/>
  <c r="D28" i="46"/>
  <c r="F28" i="20"/>
  <c r="L52" i="20"/>
  <c r="F25" i="20" s="1"/>
  <c r="D26" i="20"/>
  <c r="D8" i="46"/>
  <c r="D16" i="46"/>
  <c r="D24" i="46"/>
  <c r="D36" i="46"/>
  <c r="L9" i="47"/>
  <c r="Q312" i="33"/>
  <c r="P312" i="33"/>
  <c r="Q885" i="33"/>
  <c r="P885" i="33"/>
  <c r="P482" i="33"/>
  <c r="Q628" i="33"/>
  <c r="Q482" i="33"/>
  <c r="P484" i="33"/>
  <c r="Q485" i="33"/>
  <c r="Q489" i="33"/>
  <c r="P492" i="33"/>
  <c r="Q495" i="33"/>
  <c r="P498" i="33"/>
  <c r="Q501" i="33"/>
  <c r="P504" i="33"/>
  <c r="Q507" i="33"/>
  <c r="P483" i="33"/>
  <c r="Q484" i="33"/>
  <c r="P488" i="33"/>
  <c r="P511" i="33"/>
  <c r="Q514" i="33"/>
  <c r="P525" i="33"/>
  <c r="Q532" i="33"/>
  <c r="P543" i="33"/>
  <c r="Q550" i="33"/>
  <c r="P561" i="33"/>
  <c r="Q568" i="33"/>
  <c r="P579" i="33"/>
  <c r="Q586" i="33"/>
  <c r="P597" i="33"/>
  <c r="Q604" i="33"/>
  <c r="P615" i="33"/>
  <c r="Q622" i="33"/>
  <c r="Q483" i="33"/>
  <c r="Q488" i="33"/>
  <c r="Q491" i="33"/>
  <c r="P494" i="33"/>
  <c r="Q497" i="33"/>
  <c r="P500" i="33"/>
  <c r="Q503" i="33"/>
  <c r="P506" i="33"/>
  <c r="P487" i="33"/>
  <c r="P513" i="33"/>
  <c r="Q520" i="33"/>
  <c r="P531" i="33"/>
  <c r="Q538" i="33"/>
  <c r="P549" i="33"/>
  <c r="Q556" i="33"/>
  <c r="P567" i="33"/>
  <c r="Q574" i="33"/>
  <c r="P585" i="33"/>
  <c r="Q592" i="33"/>
  <c r="P603" i="33"/>
  <c r="Q610" i="33"/>
  <c r="P621" i="33"/>
  <c r="Q881" i="33"/>
  <c r="P880" i="33"/>
  <c r="Q875" i="33"/>
  <c r="P874" i="33"/>
  <c r="Q882" i="33"/>
  <c r="P881" i="33"/>
  <c r="Q876" i="33"/>
  <c r="P875" i="33"/>
  <c r="Q870" i="33"/>
  <c r="P869" i="33"/>
  <c r="Q864" i="33"/>
  <c r="P863" i="33"/>
  <c r="Q858" i="33"/>
  <c r="P857" i="33"/>
  <c r="Q852" i="33"/>
  <c r="P851" i="33"/>
  <c r="Q846" i="33"/>
  <c r="P845" i="33"/>
  <c r="Q840" i="33"/>
  <c r="P839" i="33"/>
  <c r="Q834" i="33"/>
  <c r="Q829" i="33"/>
  <c r="P828" i="33"/>
  <c r="Q823" i="33"/>
  <c r="P822" i="33"/>
  <c r="Q817" i="33"/>
  <c r="P816" i="33"/>
  <c r="Q812" i="33"/>
  <c r="P811" i="33"/>
  <c r="Q806" i="33"/>
  <c r="P805" i="33"/>
  <c r="Q800" i="33"/>
  <c r="P799" i="33"/>
  <c r="Q794" i="33"/>
  <c r="P793" i="33"/>
  <c r="Q788" i="33"/>
  <c r="P787" i="33"/>
  <c r="Q782" i="33"/>
  <c r="P781" i="33"/>
  <c r="Q776" i="33"/>
  <c r="P775" i="33"/>
  <c r="Q770" i="33"/>
  <c r="P769" i="33"/>
  <c r="Q764" i="33"/>
  <c r="P763" i="33"/>
  <c r="Q758" i="33"/>
  <c r="P757" i="33"/>
  <c r="Q752" i="33"/>
  <c r="P751" i="33"/>
  <c r="Q746" i="33"/>
  <c r="P745" i="33"/>
  <c r="Q740" i="33"/>
  <c r="P739" i="33"/>
  <c r="Q734" i="33"/>
  <c r="Q729" i="33"/>
  <c r="P728" i="33"/>
  <c r="Q723" i="33"/>
  <c r="P722" i="33"/>
  <c r="Q717" i="33"/>
  <c r="Q713" i="33"/>
  <c r="P712" i="33"/>
  <c r="Q709" i="33"/>
  <c r="P708" i="33"/>
  <c r="Q703" i="33"/>
  <c r="P702" i="33"/>
  <c r="Q697" i="33"/>
  <c r="P696" i="33"/>
  <c r="Q691" i="33"/>
  <c r="P690" i="33"/>
  <c r="Q685" i="33"/>
  <c r="P684" i="33"/>
  <c r="Q680" i="33"/>
  <c r="P679" i="33"/>
  <c r="Q674" i="33"/>
  <c r="P673" i="33"/>
  <c r="Q668" i="33"/>
  <c r="P667" i="33"/>
  <c r="Q662" i="33"/>
  <c r="P661" i="33"/>
  <c r="Q656" i="33"/>
  <c r="P655" i="33"/>
  <c r="Q650" i="33"/>
  <c r="P649" i="33"/>
  <c r="P644" i="33"/>
  <c r="Q639" i="33"/>
  <c r="P638" i="33"/>
  <c r="Q633" i="33"/>
  <c r="Q883" i="33"/>
  <c r="P882" i="33"/>
  <c r="Q877" i="33"/>
  <c r="P876" i="33"/>
  <c r="Q871" i="33"/>
  <c r="P870" i="33"/>
  <c r="Q865" i="33"/>
  <c r="P864" i="33"/>
  <c r="Q859" i="33"/>
  <c r="P858" i="33"/>
  <c r="Q853" i="33"/>
  <c r="P852" i="33"/>
  <c r="Q847" i="33"/>
  <c r="P846" i="33"/>
  <c r="Q841" i="33"/>
  <c r="P840" i="33"/>
  <c r="Q835" i="33"/>
  <c r="P834" i="33"/>
  <c r="Q830" i="33"/>
  <c r="P829" i="33"/>
  <c r="Q824" i="33"/>
  <c r="P823" i="33"/>
  <c r="Q818" i="33"/>
  <c r="P817" i="33"/>
  <c r="Q813" i="33"/>
  <c r="P812" i="33"/>
  <c r="Q807" i="33"/>
  <c r="P806" i="33"/>
  <c r="Q801" i="33"/>
  <c r="P800" i="33"/>
  <c r="Q795" i="33"/>
  <c r="P794" i="33"/>
  <c r="Q789" i="33"/>
  <c r="P788" i="33"/>
  <c r="Q783" i="33"/>
  <c r="P782" i="33"/>
  <c r="Q777" i="33"/>
  <c r="P776" i="33"/>
  <c r="Q884" i="33"/>
  <c r="P883" i="33"/>
  <c r="Q878" i="33"/>
  <c r="P877" i="33"/>
  <c r="Q872" i="33"/>
  <c r="P871" i="33"/>
  <c r="Q866" i="33"/>
  <c r="P865" i="33"/>
  <c r="Q860" i="33"/>
  <c r="P859" i="33"/>
  <c r="Q854" i="33"/>
  <c r="P853" i="33"/>
  <c r="Q848" i="33"/>
  <c r="P847" i="33"/>
  <c r="Q842" i="33"/>
  <c r="P841" i="33"/>
  <c r="Q836" i="33"/>
  <c r="P835" i="33"/>
  <c r="Q831" i="33"/>
  <c r="P830" i="33"/>
  <c r="Q825" i="33"/>
  <c r="P824" i="33"/>
  <c r="Q819" i="33"/>
  <c r="P818" i="33"/>
  <c r="P813" i="33"/>
  <c r="Q808" i="33"/>
  <c r="P807" i="33"/>
  <c r="Q802" i="33"/>
  <c r="P801" i="33"/>
  <c r="Q796" i="33"/>
  <c r="P795" i="33"/>
  <c r="Q790" i="33"/>
  <c r="P789" i="33"/>
  <c r="Q784" i="33"/>
  <c r="P783" i="33"/>
  <c r="Q778" i="33"/>
  <c r="P777" i="33"/>
  <c r="Q772" i="33"/>
  <c r="P771" i="33"/>
  <c r="Q766" i="33"/>
  <c r="P765" i="33"/>
  <c r="Q760" i="33"/>
  <c r="P759" i="33"/>
  <c r="Q754" i="33"/>
  <c r="P753" i="33"/>
  <c r="Q748" i="33"/>
  <c r="P747" i="33"/>
  <c r="Q742" i="33"/>
  <c r="P741" i="33"/>
  <c r="Q736" i="33"/>
  <c r="P735" i="33"/>
  <c r="Q731" i="33"/>
  <c r="P730" i="33"/>
  <c r="Q725" i="33"/>
  <c r="P724" i="33"/>
  <c r="Q719" i="33"/>
  <c r="P718" i="33"/>
  <c r="Q715" i="33"/>
  <c r="P714" i="33"/>
  <c r="Q711" i="33"/>
  <c r="P710" i="33"/>
  <c r="Q705" i="33"/>
  <c r="P704" i="33"/>
  <c r="Q699" i="33"/>
  <c r="P698" i="33"/>
  <c r="Q693" i="33"/>
  <c r="P692" i="33"/>
  <c r="Q687" i="33"/>
  <c r="P686" i="33"/>
  <c r="Q681" i="33"/>
  <c r="Q676" i="33"/>
  <c r="P675" i="33"/>
  <c r="Q670" i="33"/>
  <c r="P669" i="33"/>
  <c r="P884" i="33"/>
  <c r="Q879" i="33"/>
  <c r="P878" i="33"/>
  <c r="Q873" i="33"/>
  <c r="P872" i="33"/>
  <c r="Q867" i="33"/>
  <c r="P866" i="33"/>
  <c r="Q861" i="33"/>
  <c r="P860" i="33"/>
  <c r="Q855" i="33"/>
  <c r="P854" i="33"/>
  <c r="Q849" i="33"/>
  <c r="P848" i="33"/>
  <c r="Q843" i="33"/>
  <c r="P842" i="33"/>
  <c r="Q837" i="33"/>
  <c r="P836" i="33"/>
  <c r="Q832" i="33"/>
  <c r="P831" i="33"/>
  <c r="Q826" i="33"/>
  <c r="P825" i="33"/>
  <c r="Q820" i="33"/>
  <c r="P819" i="33"/>
  <c r="Q814" i="33"/>
  <c r="Q809" i="33"/>
  <c r="P808" i="33"/>
  <c r="Q803" i="33"/>
  <c r="P802" i="33"/>
  <c r="Q797" i="33"/>
  <c r="P796" i="33"/>
  <c r="Q791" i="33"/>
  <c r="P790" i="33"/>
  <c r="Q785" i="33"/>
  <c r="P784" i="33"/>
  <c r="Q779" i="33"/>
  <c r="P778" i="33"/>
  <c r="Q773" i="33"/>
  <c r="P772" i="33"/>
  <c r="Q767" i="33"/>
  <c r="P766" i="33"/>
  <c r="Q761" i="33"/>
  <c r="P760" i="33"/>
  <c r="Q755" i="33"/>
  <c r="P754" i="33"/>
  <c r="Q749" i="33"/>
  <c r="P748" i="33"/>
  <c r="Q743" i="33"/>
  <c r="P742" i="33"/>
  <c r="Q737" i="33"/>
  <c r="P736" i="33"/>
  <c r="Q732" i="33"/>
  <c r="P731" i="33"/>
  <c r="Q726" i="33"/>
  <c r="P725" i="33"/>
  <c r="Q720" i="33"/>
  <c r="P719" i="33"/>
  <c r="Q716" i="33"/>
  <c r="P715" i="33"/>
  <c r="P711" i="33"/>
  <c r="Q706" i="33"/>
  <c r="P705" i="33"/>
  <c r="Q700" i="33"/>
  <c r="P699" i="33"/>
  <c r="Q694" i="33"/>
  <c r="Q880" i="33"/>
  <c r="P879" i="33"/>
  <c r="Q874" i="33"/>
  <c r="P873" i="33"/>
  <c r="Q868" i="33"/>
  <c r="P867" i="33"/>
  <c r="Q862" i="33"/>
  <c r="P861" i="33"/>
  <c r="Q856" i="33"/>
  <c r="P855" i="33"/>
  <c r="Q850" i="33"/>
  <c r="P849" i="33"/>
  <c r="Q844" i="33"/>
  <c r="P843" i="33"/>
  <c r="Q838" i="33"/>
  <c r="P837" i="33"/>
  <c r="Q833" i="33"/>
  <c r="P832" i="33"/>
  <c r="Q827" i="33"/>
  <c r="P826" i="33"/>
  <c r="Q821" i="33"/>
  <c r="P820" i="33"/>
  <c r="Q815" i="33"/>
  <c r="P814" i="33"/>
  <c r="Q810" i="33"/>
  <c r="P809" i="33"/>
  <c r="Q804" i="33"/>
  <c r="P803" i="33"/>
  <c r="Q798" i="33"/>
  <c r="P797" i="33"/>
  <c r="Q792" i="33"/>
  <c r="P791" i="33"/>
  <c r="Q786" i="33"/>
  <c r="P785" i="33"/>
  <c r="Q780" i="33"/>
  <c r="P779" i="33"/>
  <c r="Q774" i="33"/>
  <c r="P773" i="33"/>
  <c r="Q768" i="33"/>
  <c r="P767" i="33"/>
  <c r="Q762" i="33"/>
  <c r="P761" i="33"/>
  <c r="Q869" i="33"/>
  <c r="P862" i="33"/>
  <c r="Q851" i="33"/>
  <c r="P844" i="33"/>
  <c r="P827" i="33"/>
  <c r="Q816" i="33"/>
  <c r="Q805" i="33"/>
  <c r="P798" i="33"/>
  <c r="Q787" i="33"/>
  <c r="P780" i="33"/>
  <c r="Q771" i="33"/>
  <c r="P768" i="33"/>
  <c r="Q763" i="33"/>
  <c r="P758" i="33"/>
  <c r="P752" i="33"/>
  <c r="P746" i="33"/>
  <c r="P740" i="33"/>
  <c r="P734" i="33"/>
  <c r="P693" i="33"/>
  <c r="Q690" i="33"/>
  <c r="Q686" i="33"/>
  <c r="Q683" i="33"/>
  <c r="P682" i="33"/>
  <c r="P672" i="33"/>
  <c r="Q665" i="33"/>
  <c r="P664" i="33"/>
  <c r="P660" i="33"/>
  <c r="Q651" i="33"/>
  <c r="Q647" i="33"/>
  <c r="P646" i="33"/>
  <c r="Q643" i="33"/>
  <c r="P642" i="33"/>
  <c r="Q638" i="33"/>
  <c r="P633" i="33"/>
  <c r="P755" i="33"/>
  <c r="P749" i="33"/>
  <c r="P743" i="33"/>
  <c r="P737" i="33"/>
  <c r="P729" i="33"/>
  <c r="P723" i="33"/>
  <c r="P717" i="33"/>
  <c r="P713" i="33"/>
  <c r="P709" i="33"/>
  <c r="P703" i="33"/>
  <c r="P697" i="33"/>
  <c r="P683" i="33"/>
  <c r="P680" i="33"/>
  <c r="P676" i="33"/>
  <c r="Q673" i="33"/>
  <c r="Q669" i="33"/>
  <c r="Q666" i="33"/>
  <c r="P665" i="33"/>
  <c r="Q661" i="33"/>
  <c r="P656" i="33"/>
  <c r="Q652" i="33"/>
  <c r="P651" i="33"/>
  <c r="Q648" i="33"/>
  <c r="P647" i="33"/>
  <c r="P643" i="33"/>
  <c r="Q634" i="33"/>
  <c r="Q629" i="33"/>
  <c r="P628" i="33"/>
  <c r="Q623" i="33"/>
  <c r="P622" i="33"/>
  <c r="Q617" i="33"/>
  <c r="P616" i="33"/>
  <c r="Q611" i="33"/>
  <c r="P610" i="33"/>
  <c r="Q605" i="33"/>
  <c r="P604" i="33"/>
  <c r="Q599" i="33"/>
  <c r="P598" i="33"/>
  <c r="Q593" i="33"/>
  <c r="P592" i="33"/>
  <c r="Q587" i="33"/>
  <c r="P586" i="33"/>
  <c r="Q581" i="33"/>
  <c r="P580" i="33"/>
  <c r="Q575" i="33"/>
  <c r="P574" i="33"/>
  <c r="Q569" i="33"/>
  <c r="P568" i="33"/>
  <c r="Q563" i="33"/>
  <c r="P562" i="33"/>
  <c r="Q557" i="33"/>
  <c r="P556" i="33"/>
  <c r="Q551" i="33"/>
  <c r="P550" i="33"/>
  <c r="Q545" i="33"/>
  <c r="P544" i="33"/>
  <c r="Q539" i="33"/>
  <c r="P538" i="33"/>
  <c r="Q533" i="33"/>
  <c r="P532" i="33"/>
  <c r="Q527" i="33"/>
  <c r="P526" i="33"/>
  <c r="Q521" i="33"/>
  <c r="P520" i="33"/>
  <c r="Q515" i="33"/>
  <c r="P514" i="33"/>
  <c r="Q509" i="33"/>
  <c r="Q504" i="33"/>
  <c r="P503" i="33"/>
  <c r="Q498" i="33"/>
  <c r="P497" i="33"/>
  <c r="Q492" i="33"/>
  <c r="P491" i="33"/>
  <c r="Q863" i="33"/>
  <c r="P856" i="33"/>
  <c r="Q845" i="33"/>
  <c r="P838" i="33"/>
  <c r="Q828" i="33"/>
  <c r="P821" i="33"/>
  <c r="P810" i="33"/>
  <c r="Q799" i="33"/>
  <c r="P792" i="33"/>
  <c r="Q781" i="33"/>
  <c r="P774" i="33"/>
  <c r="Q769" i="33"/>
  <c r="P764" i="33"/>
  <c r="Q759" i="33"/>
  <c r="Q756" i="33"/>
  <c r="Q753" i="33"/>
  <c r="Q750" i="33"/>
  <c r="Q747" i="33"/>
  <c r="Q744" i="33"/>
  <c r="Q741" i="33"/>
  <c r="Q738" i="33"/>
  <c r="Q735" i="33"/>
  <c r="P732" i="33"/>
  <c r="P726" i="33"/>
  <c r="P720" i="33"/>
  <c r="P716" i="33"/>
  <c r="P706" i="33"/>
  <c r="P700" i="33"/>
  <c r="P694" i="33"/>
  <c r="P691" i="33"/>
  <c r="P687" i="33"/>
  <c r="Q684" i="33"/>
  <c r="Q677" i="33"/>
  <c r="P666" i="33"/>
  <c r="Q657" i="33"/>
  <c r="Q653" i="33"/>
  <c r="P652" i="33"/>
  <c r="P648" i="33"/>
  <c r="Q644" i="33"/>
  <c r="P639" i="33"/>
  <c r="Q635" i="33"/>
  <c r="P634" i="33"/>
  <c r="Q630" i="33"/>
  <c r="P629" i="33"/>
  <c r="Q624" i="33"/>
  <c r="P623" i="33"/>
  <c r="Q618" i="33"/>
  <c r="P617" i="33"/>
  <c r="Q612" i="33"/>
  <c r="P611" i="33"/>
  <c r="Q606" i="33"/>
  <c r="P605" i="33"/>
  <c r="Q600" i="33"/>
  <c r="P599" i="33"/>
  <c r="Q594" i="33"/>
  <c r="P593" i="33"/>
  <c r="Q588" i="33"/>
  <c r="P587" i="33"/>
  <c r="Q582" i="33"/>
  <c r="P581" i="33"/>
  <c r="Q576" i="33"/>
  <c r="P575" i="33"/>
  <c r="Q570" i="33"/>
  <c r="P569" i="33"/>
  <c r="Q564" i="33"/>
  <c r="P563" i="33"/>
  <c r="Q558" i="33"/>
  <c r="P557" i="33"/>
  <c r="Q552" i="33"/>
  <c r="P551" i="33"/>
  <c r="Q546" i="33"/>
  <c r="P545" i="33"/>
  <c r="Q540" i="33"/>
  <c r="P539" i="33"/>
  <c r="Q534" i="33"/>
  <c r="P533" i="33"/>
  <c r="Q528" i="33"/>
  <c r="P527" i="33"/>
  <c r="Q522" i="33"/>
  <c r="P521" i="33"/>
  <c r="Q516" i="33"/>
  <c r="P515" i="33"/>
  <c r="Q510" i="33"/>
  <c r="P509" i="33"/>
  <c r="P756" i="33"/>
  <c r="P750" i="33"/>
  <c r="P744" i="33"/>
  <c r="P738" i="33"/>
  <c r="Q733" i="33"/>
  <c r="Q730" i="33"/>
  <c r="Q727" i="33"/>
  <c r="Q724" i="33"/>
  <c r="Q721" i="33"/>
  <c r="Q718" i="33"/>
  <c r="Q714" i="33"/>
  <c r="Q710" i="33"/>
  <c r="Q707" i="33"/>
  <c r="Q704" i="33"/>
  <c r="Q701" i="33"/>
  <c r="Q698" i="33"/>
  <c r="Q695" i="33"/>
  <c r="Q688" i="33"/>
  <c r="Q678" i="33"/>
  <c r="P677" i="33"/>
  <c r="P674" i="33"/>
  <c r="P670" i="33"/>
  <c r="Q667" i="33"/>
  <c r="P662" i="33"/>
  <c r="Q658" i="33"/>
  <c r="P657" i="33"/>
  <c r="Q654" i="33"/>
  <c r="P653" i="33"/>
  <c r="Q649" i="33"/>
  <c r="Q640" i="33"/>
  <c r="Q636" i="33"/>
  <c r="P635" i="33"/>
  <c r="Q631" i="33"/>
  <c r="P630" i="33"/>
  <c r="Q625" i="33"/>
  <c r="P624" i="33"/>
  <c r="Q619" i="33"/>
  <c r="P618" i="33"/>
  <c r="Q613" i="33"/>
  <c r="P612" i="33"/>
  <c r="Q607" i="33"/>
  <c r="P606" i="33"/>
  <c r="Q601" i="33"/>
  <c r="P600" i="33"/>
  <c r="Q595" i="33"/>
  <c r="P594" i="33"/>
  <c r="Q589" i="33"/>
  <c r="P588" i="33"/>
  <c r="Q583" i="33"/>
  <c r="P582" i="33"/>
  <c r="Q577" i="33"/>
  <c r="P576" i="33"/>
  <c r="Q571" i="33"/>
  <c r="P570" i="33"/>
  <c r="Q565" i="33"/>
  <c r="P564" i="33"/>
  <c r="Q559" i="33"/>
  <c r="P558" i="33"/>
  <c r="Q553" i="33"/>
  <c r="P552" i="33"/>
  <c r="Q547" i="33"/>
  <c r="P546" i="33"/>
  <c r="Q541" i="33"/>
  <c r="P540" i="33"/>
  <c r="Q535" i="33"/>
  <c r="P534" i="33"/>
  <c r="Q529" i="33"/>
  <c r="P528" i="33"/>
  <c r="Q523" i="33"/>
  <c r="P522" i="33"/>
  <c r="Q517" i="33"/>
  <c r="P516" i="33"/>
  <c r="Q511" i="33"/>
  <c r="P510" i="33"/>
  <c r="Q506" i="33"/>
  <c r="P505" i="33"/>
  <c r="Q500" i="33"/>
  <c r="P499" i="33"/>
  <c r="Q494" i="33"/>
  <c r="P493" i="33"/>
  <c r="P868" i="33"/>
  <c r="Q857" i="33"/>
  <c r="P850" i="33"/>
  <c r="Q839" i="33"/>
  <c r="P833" i="33"/>
  <c r="Q822" i="33"/>
  <c r="P815" i="33"/>
  <c r="Q811" i="33"/>
  <c r="P804" i="33"/>
  <c r="Q793" i="33"/>
  <c r="P786" i="33"/>
  <c r="Q775" i="33"/>
  <c r="P770" i="33"/>
  <c r="Q765" i="33"/>
  <c r="P762" i="33"/>
  <c r="Q757" i="33"/>
  <c r="Q751" i="33"/>
  <c r="Q745" i="33"/>
  <c r="Q739" i="33"/>
  <c r="P733" i="33"/>
  <c r="P727" i="33"/>
  <c r="P721" i="33"/>
  <c r="P707" i="33"/>
  <c r="P701" i="33"/>
  <c r="P695" i="33"/>
  <c r="Q692" i="33"/>
  <c r="Q689" i="33"/>
  <c r="P688" i="33"/>
  <c r="P685" i="33"/>
  <c r="P681" i="33"/>
  <c r="P678" i="33"/>
  <c r="Q671" i="33"/>
  <c r="Q663" i="33"/>
  <c r="Q659" i="33"/>
  <c r="P658" i="33"/>
  <c r="P654" i="33"/>
  <c r="Q645" i="33"/>
  <c r="Q641" i="33"/>
  <c r="P640" i="33"/>
  <c r="Q637" i="33"/>
  <c r="P636" i="33"/>
  <c r="Q632" i="33"/>
  <c r="P631" i="33"/>
  <c r="Q626" i="33"/>
  <c r="P625" i="33"/>
  <c r="Q620" i="33"/>
  <c r="P619" i="33"/>
  <c r="Q614" i="33"/>
  <c r="P613" i="33"/>
  <c r="Q608" i="33"/>
  <c r="P607" i="33"/>
  <c r="Q602" i="33"/>
  <c r="P601" i="33"/>
  <c r="Q596" i="33"/>
  <c r="P595" i="33"/>
  <c r="Q590" i="33"/>
  <c r="P589" i="33"/>
  <c r="Q584" i="33"/>
  <c r="P583" i="33"/>
  <c r="Q578" i="33"/>
  <c r="P577" i="33"/>
  <c r="Q572" i="33"/>
  <c r="P571" i="33"/>
  <c r="Q566" i="33"/>
  <c r="P565" i="33"/>
  <c r="Q560" i="33"/>
  <c r="P559" i="33"/>
  <c r="Q554" i="33"/>
  <c r="P553" i="33"/>
  <c r="Q548" i="33"/>
  <c r="P547" i="33"/>
  <c r="Q542" i="33"/>
  <c r="P541" i="33"/>
  <c r="Q536" i="33"/>
  <c r="P535" i="33"/>
  <c r="Q530" i="33"/>
  <c r="P529" i="33"/>
  <c r="Q524" i="33"/>
  <c r="P523" i="33"/>
  <c r="Q518" i="33"/>
  <c r="P517" i="33"/>
  <c r="Q728" i="33"/>
  <c r="Q722" i="33"/>
  <c r="Q712" i="33"/>
  <c r="Q708" i="33"/>
  <c r="Q702" i="33"/>
  <c r="Q696" i="33"/>
  <c r="P689" i="33"/>
  <c r="Q682" i="33"/>
  <c r="Q679" i="33"/>
  <c r="Q675" i="33"/>
  <c r="Q672" i="33"/>
  <c r="P671" i="33"/>
  <c r="P668" i="33"/>
  <c r="Q664" i="33"/>
  <c r="P663" i="33"/>
  <c r="Q660" i="33"/>
  <c r="P659" i="33"/>
  <c r="Q655" i="33"/>
  <c r="P650" i="33"/>
  <c r="Q646" i="33"/>
  <c r="P645" i="33"/>
  <c r="Q642" i="33"/>
  <c r="P641" i="33"/>
  <c r="P637" i="33"/>
  <c r="P632" i="33"/>
  <c r="Q627" i="33"/>
  <c r="P626" i="33"/>
  <c r="Q621" i="33"/>
  <c r="P620" i="33"/>
  <c r="Q615" i="33"/>
  <c r="P614" i="33"/>
  <c r="Q609" i="33"/>
  <c r="P608" i="33"/>
  <c r="Q603" i="33"/>
  <c r="P602" i="33"/>
  <c r="Q597" i="33"/>
  <c r="P596" i="33"/>
  <c r="Q591" i="33"/>
  <c r="P590" i="33"/>
  <c r="Q585" i="33"/>
  <c r="P584" i="33"/>
  <c r="Q579" i="33"/>
  <c r="P578" i="33"/>
  <c r="Q573" i="33"/>
  <c r="P572" i="33"/>
  <c r="Q567" i="33"/>
  <c r="P566" i="33"/>
  <c r="Q561" i="33"/>
  <c r="P560" i="33"/>
  <c r="Q555" i="33"/>
  <c r="P554" i="33"/>
  <c r="Q549" i="33"/>
  <c r="P548" i="33"/>
  <c r="Q543" i="33"/>
  <c r="P542" i="33"/>
  <c r="Q537" i="33"/>
  <c r="P536" i="33"/>
  <c r="Q531" i="33"/>
  <c r="P530" i="33"/>
  <c r="Q525" i="33"/>
  <c r="P524" i="33"/>
  <c r="Q519" i="33"/>
  <c r="P518" i="33"/>
  <c r="Q513" i="33"/>
  <c r="P512" i="33"/>
  <c r="Q508" i="33"/>
  <c r="P507" i="33"/>
  <c r="Q502" i="33"/>
  <c r="P501" i="33"/>
  <c r="Q496" i="33"/>
  <c r="P495" i="33"/>
  <c r="Q490" i="33"/>
  <c r="P486" i="33"/>
  <c r="Q487" i="33"/>
  <c r="P490" i="33"/>
  <c r="Q493" i="33"/>
  <c r="P496" i="33"/>
  <c r="Q499" i="33"/>
  <c r="P502" i="33"/>
  <c r="Q505" i="33"/>
  <c r="P508" i="33"/>
  <c r="P485" i="33"/>
  <c r="Q486" i="33"/>
  <c r="P489" i="33"/>
  <c r="Q512" i="33"/>
  <c r="P519" i="33"/>
  <c r="Q526" i="33"/>
  <c r="P537" i="33"/>
  <c r="Q544" i="33"/>
  <c r="P555" i="33"/>
  <c r="Q562" i="33"/>
  <c r="P573" i="33"/>
  <c r="Q580" i="33"/>
  <c r="P591" i="33"/>
  <c r="Q598" i="33"/>
  <c r="P609" i="33"/>
  <c r="Q616" i="33"/>
  <c r="P627" i="33"/>
  <c r="P124" i="33"/>
  <c r="Q124" i="33"/>
  <c r="Q126" i="33"/>
  <c r="Q128" i="33"/>
  <c r="Q130" i="33"/>
  <c r="Q129" i="33"/>
  <c r="Q133" i="33"/>
  <c r="P125" i="33"/>
  <c r="P127" i="33"/>
  <c r="P129" i="33"/>
  <c r="P131" i="33"/>
  <c r="Q127" i="33"/>
  <c r="Q125" i="33"/>
  <c r="P126" i="33"/>
  <c r="P128" i="33"/>
  <c r="P130" i="33"/>
  <c r="P132" i="33"/>
  <c r="Q132" i="33"/>
  <c r="P133" i="33"/>
  <c r="Q131" i="33"/>
  <c r="P342" i="33"/>
  <c r="Q480" i="33"/>
  <c r="P479" i="33"/>
  <c r="Q474" i="33"/>
  <c r="P473" i="33"/>
  <c r="Q470" i="33"/>
  <c r="P469" i="33"/>
  <c r="Q464" i="33"/>
  <c r="P463" i="33"/>
  <c r="Q460" i="33"/>
  <c r="P459" i="33"/>
  <c r="Q456" i="33"/>
  <c r="Q453" i="33"/>
  <c r="Q450" i="33"/>
  <c r="Q446" i="33"/>
  <c r="P445" i="33"/>
  <c r="Q440" i="33"/>
  <c r="Q436" i="33"/>
  <c r="P435" i="33"/>
  <c r="Q430" i="33"/>
  <c r="P429" i="33"/>
  <c r="Q424" i="33"/>
  <c r="P423" i="33"/>
  <c r="Q418" i="33"/>
  <c r="P417" i="33"/>
  <c r="Q409" i="33"/>
  <c r="P408" i="33"/>
  <c r="Q403" i="33"/>
  <c r="P402" i="33"/>
  <c r="Q398" i="33"/>
  <c r="P397" i="33"/>
  <c r="Q392" i="33"/>
  <c r="P391" i="33"/>
  <c r="Q386" i="33"/>
  <c r="P385" i="33"/>
  <c r="Q380" i="33"/>
  <c r="P379" i="33"/>
  <c r="Q374" i="33"/>
  <c r="P373" i="33"/>
  <c r="Q368" i="33"/>
  <c r="P367" i="33"/>
  <c r="Q362" i="33"/>
  <c r="P361" i="33"/>
  <c r="Q356" i="33"/>
  <c r="P355" i="33"/>
  <c r="Q350" i="33"/>
  <c r="Q481" i="33"/>
  <c r="P480" i="33"/>
  <c r="Q475" i="33"/>
  <c r="P474" i="33"/>
  <c r="P470" i="33"/>
  <c r="Q465" i="33"/>
  <c r="P464" i="33"/>
  <c r="Q461" i="33"/>
  <c r="P460" i="33"/>
  <c r="P456" i="33"/>
  <c r="P453" i="33"/>
  <c r="Q451" i="33"/>
  <c r="P450" i="33"/>
  <c r="Q447" i="33"/>
  <c r="P446" i="33"/>
  <c r="Q441" i="33"/>
  <c r="P440" i="33"/>
  <c r="Q437" i="33"/>
  <c r="P436" i="33"/>
  <c r="Q431" i="33"/>
  <c r="P430" i="33"/>
  <c r="Q425" i="33"/>
  <c r="P424" i="33"/>
  <c r="Q419" i="33"/>
  <c r="P418" i="33"/>
  <c r="Q413" i="33"/>
  <c r="Q410" i="33"/>
  <c r="P409" i="33"/>
  <c r="Q404" i="33"/>
  <c r="P403" i="33"/>
  <c r="P398" i="33"/>
  <c r="Q393" i="33"/>
  <c r="P392" i="33"/>
  <c r="Q387" i="33"/>
  <c r="P386" i="33"/>
  <c r="Q381" i="33"/>
  <c r="P380" i="33"/>
  <c r="Q375" i="33"/>
  <c r="P374" i="33"/>
  <c r="Q369" i="33"/>
  <c r="P368" i="33"/>
  <c r="Q363" i="33"/>
  <c r="P362" i="33"/>
  <c r="Q357" i="33"/>
  <c r="P356" i="33"/>
  <c r="Q351" i="33"/>
  <c r="P350" i="33"/>
  <c r="Q345" i="33"/>
  <c r="P344" i="33"/>
  <c r="Q339" i="33"/>
  <c r="P338" i="33"/>
  <c r="Q333" i="33"/>
  <c r="P332" i="33"/>
  <c r="Q327" i="33"/>
  <c r="P326" i="33"/>
  <c r="Q321" i="33"/>
  <c r="P320" i="33"/>
  <c r="Q315" i="33"/>
  <c r="P314" i="33"/>
  <c r="Q308" i="33"/>
  <c r="P307" i="33"/>
  <c r="Q302" i="33"/>
  <c r="P481" i="33"/>
  <c r="Q476" i="33"/>
  <c r="P475" i="33"/>
  <c r="Q466" i="33"/>
  <c r="P465" i="33"/>
  <c r="Q462" i="33"/>
  <c r="P461" i="33"/>
  <c r="Q457" i="33"/>
  <c r="Q454" i="33"/>
  <c r="P451" i="33"/>
  <c r="Q448" i="33"/>
  <c r="P447" i="33"/>
  <c r="Q442" i="33"/>
  <c r="P441" i="33"/>
  <c r="Q438" i="33"/>
  <c r="P437" i="33"/>
  <c r="Q432" i="33"/>
  <c r="P431" i="33"/>
  <c r="Q426" i="33"/>
  <c r="P425" i="33"/>
  <c r="Q420" i="33"/>
  <c r="P419" i="33"/>
  <c r="Q414" i="33"/>
  <c r="P413" i="33"/>
  <c r="Q411" i="33"/>
  <c r="P410" i="33"/>
  <c r="Q405" i="33"/>
  <c r="P404" i="33"/>
  <c r="Q399" i="33"/>
  <c r="Q394" i="33"/>
  <c r="P393" i="33"/>
  <c r="Q388" i="33"/>
  <c r="P387" i="33"/>
  <c r="Q382" i="33"/>
  <c r="P381" i="33"/>
  <c r="Q376" i="33"/>
  <c r="P375" i="33"/>
  <c r="Q370" i="33"/>
  <c r="P369" i="33"/>
  <c r="Q364" i="33"/>
  <c r="P363" i="33"/>
  <c r="Q358" i="33"/>
  <c r="P357" i="33"/>
  <c r="Q352" i="33"/>
  <c r="P351" i="33"/>
  <c r="Q346" i="33"/>
  <c r="P345" i="33"/>
  <c r="Q340" i="33"/>
  <c r="P339" i="33"/>
  <c r="Q334" i="33"/>
  <c r="P333" i="33"/>
  <c r="Q328" i="33"/>
  <c r="P327" i="33"/>
  <c r="Q322" i="33"/>
  <c r="P321" i="33"/>
  <c r="Q316" i="33"/>
  <c r="P315" i="33"/>
  <c r="Q309" i="33"/>
  <c r="P308" i="33"/>
  <c r="Q303" i="33"/>
  <c r="P302" i="33"/>
  <c r="Q301" i="33"/>
  <c r="Q300" i="33"/>
  <c r="Q299" i="33"/>
  <c r="Q477" i="33"/>
  <c r="P476" i="33"/>
  <c r="Q471" i="33"/>
  <c r="Q467" i="33"/>
  <c r="P466" i="33"/>
  <c r="P462" i="33"/>
  <c r="P457" i="33"/>
  <c r="P454" i="33"/>
  <c r="P448" i="33"/>
  <c r="Q443" i="33"/>
  <c r="P442" i="33"/>
  <c r="Q439" i="33"/>
  <c r="P438" i="33"/>
  <c r="Q433" i="33"/>
  <c r="P432" i="33"/>
  <c r="Q427" i="33"/>
  <c r="P426" i="33"/>
  <c r="Q421" i="33"/>
  <c r="P420" i="33"/>
  <c r="Q415" i="33"/>
  <c r="P414" i="33"/>
  <c r="P411" i="33"/>
  <c r="Q406" i="33"/>
  <c r="P405" i="33"/>
  <c r="Q400" i="33"/>
  <c r="P399" i="33"/>
  <c r="Q395" i="33"/>
  <c r="P394" i="33"/>
  <c r="Q389" i="33"/>
  <c r="P388" i="33"/>
  <c r="Q383" i="33"/>
  <c r="P382" i="33"/>
  <c r="Q377" i="33"/>
  <c r="P376" i="33"/>
  <c r="Q371" i="33"/>
  <c r="P370" i="33"/>
  <c r="Q365" i="33"/>
  <c r="P364" i="33"/>
  <c r="Q359" i="33"/>
  <c r="P358" i="33"/>
  <c r="Q353" i="33"/>
  <c r="P352" i="33"/>
  <c r="Q347" i="33"/>
  <c r="P346" i="33"/>
  <c r="Q341" i="33"/>
  <c r="P340" i="33"/>
  <c r="Q335" i="33"/>
  <c r="P334" i="33"/>
  <c r="Q329" i="33"/>
  <c r="P328" i="33"/>
  <c r="Q323" i="33"/>
  <c r="P322" i="33"/>
  <c r="Q317" i="33"/>
  <c r="P316" i="33"/>
  <c r="Q310" i="33"/>
  <c r="P309" i="33"/>
  <c r="Q304" i="33"/>
  <c r="P303" i="33"/>
  <c r="P301" i="33"/>
  <c r="P300" i="33"/>
  <c r="P299" i="33"/>
  <c r="P298" i="33"/>
  <c r="Q478" i="33"/>
  <c r="P477" i="33"/>
  <c r="Q472" i="33"/>
  <c r="P471" i="33"/>
  <c r="Q468" i="33"/>
  <c r="P467" i="33"/>
  <c r="Q458" i="33"/>
  <c r="Q455" i="33"/>
  <c r="Q452" i="33"/>
  <c r="Q449" i="33"/>
  <c r="Q444" i="33"/>
  <c r="P443" i="33"/>
  <c r="P439" i="33"/>
  <c r="Q434" i="33"/>
  <c r="P433" i="33"/>
  <c r="Q428" i="33"/>
  <c r="P427" i="33"/>
  <c r="Q422" i="33"/>
  <c r="P421" i="33"/>
  <c r="Q416" i="33"/>
  <c r="P415" i="33"/>
  <c r="Q412" i="33"/>
  <c r="Q407" i="33"/>
  <c r="P406" i="33"/>
  <c r="Q401" i="33"/>
  <c r="P400" i="33"/>
  <c r="Q396" i="33"/>
  <c r="P395" i="33"/>
  <c r="Q390" i="33"/>
  <c r="P389" i="33"/>
  <c r="Q384" i="33"/>
  <c r="P383" i="33"/>
  <c r="Q378" i="33"/>
  <c r="P377" i="33"/>
  <c r="Q372" i="33"/>
  <c r="P371" i="33"/>
  <c r="Q366" i="33"/>
  <c r="P365" i="33"/>
  <c r="Q360" i="33"/>
  <c r="P359" i="33"/>
  <c r="Q354" i="33"/>
  <c r="P353" i="33"/>
  <c r="Q348" i="33"/>
  <c r="P347" i="33"/>
  <c r="Q342" i="33"/>
  <c r="P341" i="33"/>
  <c r="Q336" i="33"/>
  <c r="P335" i="33"/>
  <c r="Q330" i="33"/>
  <c r="P329" i="33"/>
  <c r="Q324" i="33"/>
  <c r="P323" i="33"/>
  <c r="Q318" i="33"/>
  <c r="P317" i="33"/>
  <c r="Q311" i="33"/>
  <c r="P310" i="33"/>
  <c r="Q305" i="33"/>
  <c r="P304" i="33"/>
  <c r="Q479" i="33"/>
  <c r="P478" i="33"/>
  <c r="Q473" i="33"/>
  <c r="P472" i="33"/>
  <c r="Q469" i="33"/>
  <c r="P468" i="33"/>
  <c r="Q463" i="33"/>
  <c r="Q459" i="33"/>
  <c r="P458" i="33"/>
  <c r="P455" i="33"/>
  <c r="P452" i="33"/>
  <c r="P449" i="33"/>
  <c r="Q445" i="33"/>
  <c r="P444" i="33"/>
  <c r="Q435" i="33"/>
  <c r="P434" i="33"/>
  <c r="Q429" i="33"/>
  <c r="P428" i="33"/>
  <c r="Q423" i="33"/>
  <c r="P422" i="33"/>
  <c r="Q417" i="33"/>
  <c r="P416" i="33"/>
  <c r="P412" i="33"/>
  <c r="Q408" i="33"/>
  <c r="P407" i="33"/>
  <c r="Q402" i="33"/>
  <c r="P401" i="33"/>
  <c r="Q397" i="33"/>
  <c r="P396" i="33"/>
  <c r="Q391" i="33"/>
  <c r="P390" i="33"/>
  <c r="Q385" i="33"/>
  <c r="P384" i="33"/>
  <c r="Q379" i="33"/>
  <c r="P378" i="33"/>
  <c r="Q373" i="33"/>
  <c r="P372" i="33"/>
  <c r="Q367" i="33"/>
  <c r="P366" i="33"/>
  <c r="Q361" i="33"/>
  <c r="P360" i="33"/>
  <c r="Q355" i="33"/>
  <c r="P354" i="33"/>
  <c r="P268" i="33"/>
  <c r="Q269" i="33"/>
  <c r="P274" i="33"/>
  <c r="Q275" i="33"/>
  <c r="P280" i="33"/>
  <c r="Q281" i="33"/>
  <c r="Q286" i="33"/>
  <c r="P287" i="33"/>
  <c r="Q288" i="33"/>
  <c r="Q292" i="33"/>
  <c r="P293" i="33"/>
  <c r="Q295" i="33"/>
  <c r="P296" i="33"/>
  <c r="Q314" i="33"/>
  <c r="Q319" i="33"/>
  <c r="Q332" i="33"/>
  <c r="Q337" i="33"/>
  <c r="Q268" i="33"/>
  <c r="P273" i="33"/>
  <c r="Q274" i="33"/>
  <c r="P279" i="33"/>
  <c r="Q280" i="33"/>
  <c r="P285" i="33"/>
  <c r="Q287" i="33"/>
  <c r="P291" i="33"/>
  <c r="Q293" i="33"/>
  <c r="Q296" i="33"/>
  <c r="Q298" i="33"/>
  <c r="P313" i="33"/>
  <c r="P318" i="33"/>
  <c r="P331" i="33"/>
  <c r="P336" i="33"/>
  <c r="P349" i="33"/>
  <c r="P272" i="33"/>
  <c r="Q273" i="33"/>
  <c r="P278" i="33"/>
  <c r="Q279" i="33"/>
  <c r="P284" i="33"/>
  <c r="Q285" i="33"/>
  <c r="P290" i="33"/>
  <c r="Q291" i="33"/>
  <c r="Q307" i="33"/>
  <c r="Q313" i="33"/>
  <c r="Q326" i="33"/>
  <c r="Q331" i="33"/>
  <c r="Q344" i="33"/>
  <c r="Q349" i="33"/>
  <c r="P271" i="33"/>
  <c r="Q272" i="33"/>
  <c r="P277" i="33"/>
  <c r="Q278" i="33"/>
  <c r="P283" i="33"/>
  <c r="Q284" i="33"/>
  <c r="Q290" i="33"/>
  <c r="P306" i="33"/>
  <c r="P311" i="33"/>
  <c r="P325" i="33"/>
  <c r="P330" i="33"/>
  <c r="P343" i="33"/>
  <c r="P348" i="33"/>
  <c r="P270" i="33"/>
  <c r="Q271" i="33"/>
  <c r="P276" i="33"/>
  <c r="Q277" i="33"/>
  <c r="P282" i="33"/>
  <c r="Q283" i="33"/>
  <c r="P289" i="33"/>
  <c r="P294" i="33"/>
  <c r="P297" i="33"/>
  <c r="Q306" i="33"/>
  <c r="Q320" i="33"/>
  <c r="Q325" i="33"/>
  <c r="Q338" i="33"/>
  <c r="Q343" i="33"/>
  <c r="P269" i="33"/>
  <c r="Q270" i="33"/>
  <c r="P275" i="33"/>
  <c r="Q276" i="33"/>
  <c r="P281" i="33"/>
  <c r="Q282" i="33"/>
  <c r="P286" i="33"/>
  <c r="P288" i="33"/>
  <c r="Q289" i="33"/>
  <c r="P292" i="33"/>
  <c r="Q294" i="33"/>
  <c r="P295" i="33"/>
  <c r="Q297" i="33"/>
  <c r="P305" i="33"/>
  <c r="P319" i="33"/>
  <c r="P324" i="33"/>
  <c r="P337" i="33"/>
  <c r="L183" i="44"/>
  <c r="L56" i="44"/>
  <c r="L133" i="44"/>
  <c r="L43" i="44"/>
  <c r="L100" i="44"/>
  <c r="L111" i="44"/>
  <c r="L63" i="44"/>
  <c r="L75" i="44"/>
  <c r="L118" i="44"/>
  <c r="L82" i="44"/>
  <c r="L93" i="44"/>
  <c r="L143" i="44"/>
  <c r="L5" i="44"/>
  <c r="L9" i="44"/>
  <c r="L13" i="44"/>
  <c r="L15" i="44"/>
  <c r="L18" i="44"/>
  <c r="L21" i="44"/>
  <c r="L24" i="44"/>
  <c r="L26" i="44"/>
  <c r="L29" i="44"/>
  <c r="L32" i="44"/>
  <c r="L35" i="44"/>
  <c r="L38" i="44"/>
  <c r="L53" i="44"/>
  <c r="L60" i="44"/>
  <c r="L72" i="44"/>
  <c r="L79" i="44"/>
  <c r="L90" i="44"/>
  <c r="L97" i="44"/>
  <c r="L108" i="44"/>
  <c r="L115" i="44"/>
  <c r="L126" i="44"/>
  <c r="L130" i="44"/>
  <c r="L137" i="44"/>
  <c r="L145" i="44"/>
  <c r="L154" i="44"/>
  <c r="L163" i="44"/>
  <c r="L172" i="44"/>
  <c r="L178" i="44"/>
  <c r="L50" i="44"/>
  <c r="L57" i="44"/>
  <c r="L69" i="44"/>
  <c r="L76" i="44"/>
  <c r="L87" i="44"/>
  <c r="L94" i="44"/>
  <c r="L105" i="44"/>
  <c r="L112" i="44"/>
  <c r="L123" i="44"/>
  <c r="L134" i="44"/>
  <c r="L142" i="44"/>
  <c r="L6" i="44"/>
  <c r="L11" i="44"/>
  <c r="L14" i="44"/>
  <c r="L16" i="44"/>
  <c r="L19" i="44"/>
  <c r="L22" i="44"/>
  <c r="L25" i="44"/>
  <c r="L27" i="44"/>
  <c r="L30" i="44"/>
  <c r="L33" i="44"/>
  <c r="L36" i="44"/>
  <c r="L39" i="44"/>
  <c r="L45" i="44"/>
  <c r="L54" i="44"/>
  <c r="L65" i="44"/>
  <c r="L73" i="44"/>
  <c r="L84" i="44"/>
  <c r="L91" i="44"/>
  <c r="L102" i="44"/>
  <c r="L109" i="44"/>
  <c r="L120" i="44"/>
  <c r="L127" i="44"/>
  <c r="L131" i="44"/>
  <c r="L151" i="44"/>
  <c r="L160" i="44"/>
  <c r="L169" i="44"/>
  <c r="L176" i="44"/>
  <c r="L184" i="44"/>
  <c r="L42" i="44"/>
  <c r="L51" i="44"/>
  <c r="L62" i="44"/>
  <c r="L70" i="44"/>
  <c r="L81" i="44"/>
  <c r="L88" i="44"/>
  <c r="L99" i="44"/>
  <c r="L106" i="44"/>
  <c r="L117" i="44"/>
  <c r="L124" i="44"/>
  <c r="L8" i="44"/>
  <c r="L12" i="44"/>
  <c r="L17" i="44"/>
  <c r="L20" i="44"/>
  <c r="L23" i="44"/>
  <c r="L28" i="44"/>
  <c r="L31" i="44"/>
  <c r="L34" i="44"/>
  <c r="L37" i="44"/>
  <c r="L40" i="44"/>
  <c r="L46" i="44"/>
  <c r="L59" i="44"/>
  <c r="L66" i="44"/>
  <c r="L78" i="44"/>
  <c r="L85" i="44"/>
  <c r="L96" i="44"/>
  <c r="L103" i="44"/>
  <c r="L114" i="44"/>
  <c r="L121" i="44"/>
  <c r="L136" i="44"/>
  <c r="L140" i="44"/>
  <c r="L148" i="44"/>
  <c r="L157" i="44"/>
  <c r="L166" i="44"/>
  <c r="L181" i="44"/>
  <c r="L182" i="44"/>
  <c r="L41" i="44"/>
  <c r="L44" i="44"/>
  <c r="L47" i="44"/>
  <c r="L52" i="44"/>
  <c r="L55" i="44"/>
  <c r="L58" i="44"/>
  <c r="L61" i="44"/>
  <c r="L64" i="44"/>
  <c r="L67" i="44"/>
  <c r="L71" i="44"/>
  <c r="L74" i="44"/>
  <c r="L77" i="44"/>
  <c r="L80" i="44"/>
  <c r="L83" i="44"/>
  <c r="L86" i="44"/>
  <c r="L89" i="44"/>
  <c r="L92" i="44"/>
  <c r="L95" i="44"/>
  <c r="L98" i="44"/>
  <c r="L101" i="44"/>
  <c r="L104" i="44"/>
  <c r="L107" i="44"/>
  <c r="L110" i="44"/>
  <c r="L113" i="44"/>
  <c r="L116" i="44"/>
  <c r="L119" i="44"/>
  <c r="L122" i="44"/>
  <c r="L125" i="44"/>
  <c r="L128" i="44"/>
  <c r="L139" i="44"/>
  <c r="L146" i="44"/>
  <c r="L149" i="44"/>
  <c r="L152" i="44"/>
  <c r="L155" i="44"/>
  <c r="L158" i="44"/>
  <c r="L161" i="44"/>
  <c r="L164" i="44"/>
  <c r="L167" i="44"/>
  <c r="L170" i="44"/>
  <c r="L173" i="44"/>
  <c r="L174" i="44"/>
  <c r="L177" i="44"/>
  <c r="L179" i="44"/>
  <c r="L129" i="44"/>
  <c r="L132" i="44"/>
  <c r="L135" i="44"/>
  <c r="L138" i="44"/>
  <c r="L141" i="44"/>
  <c r="L144" i="44"/>
  <c r="L147" i="44"/>
  <c r="L150" i="44"/>
  <c r="L153" i="44"/>
  <c r="L156" i="44"/>
  <c r="L159" i="44"/>
  <c r="L162" i="44"/>
  <c r="L165" i="44"/>
  <c r="L168" i="44"/>
  <c r="L171" i="44"/>
  <c r="L175" i="44"/>
  <c r="L180" i="44"/>
  <c r="D33" i="46"/>
  <c r="D35" i="46"/>
  <c r="D29" i="46"/>
  <c r="D13" i="46"/>
  <c r="D21" i="46"/>
  <c r="D7" i="46"/>
  <c r="D15" i="46"/>
  <c r="D23" i="46"/>
  <c r="D31" i="46"/>
  <c r="D32" i="46"/>
  <c r="L5" i="47"/>
  <c r="C38" i="20"/>
  <c r="P17" i="33"/>
  <c r="Q168" i="33"/>
  <c r="P138" i="33"/>
  <c r="P190" i="33"/>
  <c r="Q245" i="33"/>
  <c r="Q91" i="33"/>
  <c r="Q205" i="33"/>
  <c r="P224" i="33"/>
  <c r="Q123" i="33"/>
  <c r="P155" i="33"/>
  <c r="Q185" i="33"/>
  <c r="P240" i="33"/>
  <c r="Q257" i="33"/>
  <c r="P261" i="33"/>
  <c r="Q97" i="33"/>
  <c r="P101" i="33"/>
  <c r="P195" i="33"/>
  <c r="Q219" i="33"/>
  <c r="Q150" i="33"/>
  <c r="P252" i="33"/>
  <c r="P96" i="33"/>
  <c r="P209" i="33"/>
  <c r="Q12" i="33"/>
  <c r="P49" i="33"/>
  <c r="Q72" i="33"/>
  <c r="P95" i="33"/>
  <c r="Q96" i="33"/>
  <c r="Q101" i="33"/>
  <c r="P104" i="33"/>
  <c r="P105" i="33"/>
  <c r="P109" i="33"/>
  <c r="P110" i="33"/>
  <c r="P111" i="33"/>
  <c r="Q120" i="33"/>
  <c r="P135" i="33"/>
  <c r="Q147" i="33"/>
  <c r="P152" i="33"/>
  <c r="Q165" i="33"/>
  <c r="P170" i="33"/>
  <c r="Q182" i="33"/>
  <c r="P187" i="33"/>
  <c r="P192" i="33"/>
  <c r="P207" i="33"/>
  <c r="Q217" i="33"/>
  <c r="P221" i="33"/>
  <c r="P94" i="33"/>
  <c r="Q95" i="33"/>
  <c r="P100" i="33"/>
  <c r="P103" i="33"/>
  <c r="Q104" i="33"/>
  <c r="Q105" i="33"/>
  <c r="P108" i="33"/>
  <c r="Q109" i="33"/>
  <c r="Q110" i="33"/>
  <c r="Q111" i="33"/>
  <c r="P114" i="33"/>
  <c r="Q117" i="33"/>
  <c r="P122" i="33"/>
  <c r="Q144" i="33"/>
  <c r="P149" i="33"/>
  <c r="Q162" i="33"/>
  <c r="P167" i="33"/>
  <c r="Q179" i="33"/>
  <c r="P184" i="33"/>
  <c r="Q201" i="33"/>
  <c r="P204" i="33"/>
  <c r="Q214" i="33"/>
  <c r="Q231" i="33"/>
  <c r="P234" i="33"/>
  <c r="P244" i="33"/>
  <c r="Q250" i="33"/>
  <c r="P267" i="33"/>
  <c r="Q44" i="33"/>
  <c r="P93" i="33"/>
  <c r="Q94" i="33"/>
  <c r="P99" i="33"/>
  <c r="Q100" i="33"/>
  <c r="P102" i="33"/>
  <c r="Q103" i="33"/>
  <c r="P107" i="33"/>
  <c r="Q108" i="33"/>
  <c r="P112" i="33"/>
  <c r="P113" i="33"/>
  <c r="P119" i="33"/>
  <c r="Q142" i="33"/>
  <c r="P146" i="33"/>
  <c r="Q159" i="33"/>
  <c r="P164" i="33"/>
  <c r="Q176" i="33"/>
  <c r="P181" i="33"/>
  <c r="Q198" i="33"/>
  <c r="P203" i="33"/>
  <c r="P216" i="33"/>
  <c r="Q228" i="33"/>
  <c r="Q90" i="33"/>
  <c r="Q263" i="33"/>
  <c r="P262" i="33"/>
  <c r="Q258" i="33"/>
  <c r="P257" i="33"/>
  <c r="Q253" i="33"/>
  <c r="P250" i="33"/>
  <c r="Q246" i="33"/>
  <c r="P245" i="33"/>
  <c r="P241" i="33"/>
  <c r="Q237" i="33"/>
  <c r="Q232" i="33"/>
  <c r="P231" i="33"/>
  <c r="Q226" i="33"/>
  <c r="P225" i="33"/>
  <c r="Q220" i="33"/>
  <c r="P219" i="33"/>
  <c r="Q215" i="33"/>
  <c r="P214" i="33"/>
  <c r="Q211" i="33"/>
  <c r="P210" i="33"/>
  <c r="Q206" i="33"/>
  <c r="P205" i="33"/>
  <c r="Q202" i="33"/>
  <c r="P201" i="33"/>
  <c r="Q197" i="33"/>
  <c r="P196" i="33"/>
  <c r="P191" i="33"/>
  <c r="Q186" i="33"/>
  <c r="P185" i="33"/>
  <c r="Q180" i="33"/>
  <c r="P179" i="33"/>
  <c r="Q174" i="33"/>
  <c r="P173" i="33"/>
  <c r="Q169" i="33"/>
  <c r="P168" i="33"/>
  <c r="Q163" i="33"/>
  <c r="P162" i="33"/>
  <c r="Q157" i="33"/>
  <c r="P156" i="33"/>
  <c r="Q151" i="33"/>
  <c r="P150" i="33"/>
  <c r="Q145" i="33"/>
  <c r="P144" i="33"/>
  <c r="Q140" i="33"/>
  <c r="P139" i="33"/>
  <c r="Q134" i="33"/>
  <c r="P123" i="33"/>
  <c r="Q118" i="33"/>
  <c r="P117" i="33"/>
  <c r="Q264" i="33"/>
  <c r="P263" i="33"/>
  <c r="P258" i="33"/>
  <c r="Q254" i="33"/>
  <c r="P253" i="33"/>
  <c r="P246" i="33"/>
  <c r="Q238" i="33"/>
  <c r="P237" i="33"/>
  <c r="P232" i="33"/>
  <c r="Q227" i="33"/>
  <c r="P226" i="33"/>
  <c r="Q221" i="33"/>
  <c r="P220" i="33"/>
  <c r="Q216" i="33"/>
  <c r="P215" i="33"/>
  <c r="Q212" i="33"/>
  <c r="P211" i="33"/>
  <c r="Q207" i="33"/>
  <c r="P206" i="33"/>
  <c r="Q203" i="33"/>
  <c r="P202" i="33"/>
  <c r="P197" i="33"/>
  <c r="Q192" i="33"/>
  <c r="Q187" i="33"/>
  <c r="P186" i="33"/>
  <c r="Q181" i="33"/>
  <c r="P180" i="33"/>
  <c r="Q175" i="33"/>
  <c r="P174" i="33"/>
  <c r="Q170" i="33"/>
  <c r="P169" i="33"/>
  <c r="Q164" i="33"/>
  <c r="P163" i="33"/>
  <c r="Q158" i="33"/>
  <c r="P157" i="33"/>
  <c r="Q152" i="33"/>
  <c r="P151" i="33"/>
  <c r="Q146" i="33"/>
  <c r="P145" i="33"/>
  <c r="Q141" i="33"/>
  <c r="P140" i="33"/>
  <c r="Q135" i="33"/>
  <c r="P134" i="33"/>
  <c r="Q119" i="33"/>
  <c r="P118" i="33"/>
  <c r="Q265" i="33"/>
  <c r="P264" i="33"/>
  <c r="Q259" i="33"/>
  <c r="Q255" i="33"/>
  <c r="P254" i="33"/>
  <c r="Q247" i="33"/>
  <c r="Q242" i="33"/>
  <c r="P238" i="33"/>
  <c r="Q235" i="33"/>
  <c r="Q266" i="33"/>
  <c r="P265" i="33"/>
  <c r="Q260" i="33"/>
  <c r="P259" i="33"/>
  <c r="Q256" i="33"/>
  <c r="P255" i="33"/>
  <c r="Q251" i="33"/>
  <c r="Q248" i="33"/>
  <c r="P247" i="33"/>
  <c r="Q243" i="33"/>
  <c r="P242" i="33"/>
  <c r="Q239" i="33"/>
  <c r="Q236" i="33"/>
  <c r="P235" i="33"/>
  <c r="Q233" i="33"/>
  <c r="Q229" i="33"/>
  <c r="P228" i="33"/>
  <c r="Q223" i="33"/>
  <c r="P222" i="33"/>
  <c r="Q218" i="33"/>
  <c r="P217" i="33"/>
  <c r="P208" i="33"/>
  <c r="Q199" i="33"/>
  <c r="P198" i="33"/>
  <c r="Q194" i="33"/>
  <c r="P193" i="33"/>
  <c r="Q189" i="33"/>
  <c r="P188" i="33"/>
  <c r="Q183" i="33"/>
  <c r="P182" i="33"/>
  <c r="Q177" i="33"/>
  <c r="P176" i="33"/>
  <c r="Q172" i="33"/>
  <c r="P171" i="33"/>
  <c r="Q166" i="33"/>
  <c r="P165" i="33"/>
  <c r="Q160" i="33"/>
  <c r="P159" i="33"/>
  <c r="Q154" i="33"/>
  <c r="P153" i="33"/>
  <c r="Q148" i="33"/>
  <c r="P147" i="33"/>
  <c r="Q143" i="33"/>
  <c r="P142" i="33"/>
  <c r="Q137" i="33"/>
  <c r="P136" i="33"/>
  <c r="Q121" i="33"/>
  <c r="P120" i="33"/>
  <c r="Q115" i="33"/>
  <c r="Q267" i="33"/>
  <c r="P266" i="33"/>
  <c r="Q261" i="33"/>
  <c r="P260" i="33"/>
  <c r="P256" i="33"/>
  <c r="Q252" i="33"/>
  <c r="P251" i="33"/>
  <c r="Q249" i="33"/>
  <c r="P248" i="33"/>
  <c r="Q244" i="33"/>
  <c r="P243" i="33"/>
  <c r="Q240" i="33"/>
  <c r="P239" i="33"/>
  <c r="P236" i="33"/>
  <c r="Q234" i="33"/>
  <c r="P233" i="33"/>
  <c r="Q230" i="33"/>
  <c r="P229" i="33"/>
  <c r="Q224" i="33"/>
  <c r="P223" i="33"/>
  <c r="P218" i="33"/>
  <c r="Q213" i="33"/>
  <c r="Q209" i="33"/>
  <c r="Q204" i="33"/>
  <c r="Q200" i="33"/>
  <c r="P199" i="33"/>
  <c r="Q195" i="33"/>
  <c r="P194" i="33"/>
  <c r="Q190" i="33"/>
  <c r="P189" i="33"/>
  <c r="Q184" i="33"/>
  <c r="P183" i="33"/>
  <c r="Q178" i="33"/>
  <c r="P177" i="33"/>
  <c r="P172" i="33"/>
  <c r="Q167" i="33"/>
  <c r="P166" i="33"/>
  <c r="Q161" i="33"/>
  <c r="P160" i="33"/>
  <c r="Q155" i="33"/>
  <c r="P154" i="33"/>
  <c r="Q149" i="33"/>
  <c r="P148" i="33"/>
  <c r="P143" i="33"/>
  <c r="Q138" i="33"/>
  <c r="P137" i="33"/>
  <c r="Q122" i="33"/>
  <c r="P121" i="33"/>
  <c r="Q116" i="33"/>
  <c r="P115" i="33"/>
  <c r="Q114" i="33"/>
  <c r="P92" i="33"/>
  <c r="Q93" i="33"/>
  <c r="P98" i="33"/>
  <c r="Q99" i="33"/>
  <c r="Q102" i="33"/>
  <c r="P106" i="33"/>
  <c r="Q107" i="33"/>
  <c r="Q112" i="33"/>
  <c r="Q113" i="33"/>
  <c r="P116" i="33"/>
  <c r="Q139" i="33"/>
  <c r="Q156" i="33"/>
  <c r="P161" i="33"/>
  <c r="Q173" i="33"/>
  <c r="P178" i="33"/>
  <c r="Q191" i="33"/>
  <c r="Q196" i="33"/>
  <c r="P200" i="33"/>
  <c r="Q210" i="33"/>
  <c r="P213" i="33"/>
  <c r="Q225" i="33"/>
  <c r="P230" i="33"/>
  <c r="Q241" i="33"/>
  <c r="P249" i="33"/>
  <c r="Q262" i="33"/>
  <c r="Q64" i="33"/>
  <c r="P91" i="33"/>
  <c r="Q92" i="33"/>
  <c r="P97" i="33"/>
  <c r="Q98" i="33"/>
  <c r="Q106" i="33"/>
  <c r="Q136" i="33"/>
  <c r="P141" i="33"/>
  <c r="Q153" i="33"/>
  <c r="P158" i="33"/>
  <c r="Q171" i="33"/>
  <c r="P175" i="33"/>
  <c r="Q188" i="33"/>
  <c r="Q193" i="33"/>
  <c r="Q208" i="33"/>
  <c r="P212" i="33"/>
  <c r="Q222" i="33"/>
  <c r="P227" i="33"/>
  <c r="C26" i="20"/>
  <c r="C28" i="20" s="1"/>
  <c r="O49" i="20"/>
  <c r="P6" i="33"/>
  <c r="Q20" i="33"/>
  <c r="P25" i="33"/>
  <c r="Q52" i="33"/>
  <c r="P56" i="33"/>
  <c r="Q70" i="33"/>
  <c r="Q28" i="33"/>
  <c r="P33" i="33"/>
  <c r="Q59" i="33"/>
  <c r="Q77" i="33"/>
  <c r="P82" i="33"/>
  <c r="C8" i="57"/>
  <c r="E8" i="57" s="1"/>
  <c r="Q86" i="33"/>
  <c r="Q5" i="33"/>
  <c r="C4" i="57"/>
  <c r="E4" i="57" s="1"/>
  <c r="P9" i="33"/>
  <c r="Q36" i="33"/>
  <c r="P41" i="33"/>
  <c r="P61" i="33"/>
  <c r="Q74" i="33"/>
  <c r="Q85" i="33"/>
  <c r="P90" i="33"/>
  <c r="C5" i="57"/>
  <c r="E5" i="57" s="1"/>
  <c r="D9" i="57"/>
  <c r="E9" i="57" s="1"/>
  <c r="D28" i="20"/>
  <c r="E28" i="20"/>
  <c r="P11" i="33"/>
  <c r="Q14" i="33"/>
  <c r="P19" i="33"/>
  <c r="Q22" i="33"/>
  <c r="P27" i="33"/>
  <c r="Q30" i="33"/>
  <c r="P35" i="33"/>
  <c r="Q38" i="33"/>
  <c r="P43" i="33"/>
  <c r="Q46" i="33"/>
  <c r="P51" i="33"/>
  <c r="Q53" i="33"/>
  <c r="P58" i="33"/>
  <c r="Q60" i="33"/>
  <c r="P63" i="33"/>
  <c r="Q66" i="33"/>
  <c r="P76" i="33"/>
  <c r="Q79" i="33"/>
  <c r="P84" i="33"/>
  <c r="Q87" i="33"/>
  <c r="D7" i="57"/>
  <c r="E7" i="57" s="1"/>
  <c r="P8" i="33"/>
  <c r="Q11" i="33"/>
  <c r="P16" i="33"/>
  <c r="Q19" i="33"/>
  <c r="P24" i="33"/>
  <c r="Q27" i="33"/>
  <c r="P32" i="33"/>
  <c r="Q35" i="33"/>
  <c r="P40" i="33"/>
  <c r="Q43" i="33"/>
  <c r="P48" i="33"/>
  <c r="Q51" i="33"/>
  <c r="P55" i="33"/>
  <c r="Q58" i="33"/>
  <c r="Q63" i="33"/>
  <c r="P68" i="33"/>
  <c r="P71" i="33"/>
  <c r="P73" i="33"/>
  <c r="P75" i="33"/>
  <c r="Q76" i="33"/>
  <c r="P81" i="33"/>
  <c r="Q84" i="33"/>
  <c r="P89" i="33"/>
  <c r="P5" i="33"/>
  <c r="Q8" i="33"/>
  <c r="P13" i="33"/>
  <c r="Q16" i="33"/>
  <c r="P21" i="33"/>
  <c r="Q24" i="33"/>
  <c r="P29" i="33"/>
  <c r="Q32" i="33"/>
  <c r="P37" i="33"/>
  <c r="Q40" i="33"/>
  <c r="P45" i="33"/>
  <c r="Q48" i="33"/>
  <c r="Q55" i="33"/>
  <c r="P65" i="33"/>
  <c r="Q68" i="33"/>
  <c r="Q71" i="33"/>
  <c r="Q73" i="33"/>
  <c r="Q75" i="33"/>
  <c r="P78" i="33"/>
  <c r="Q81" i="33"/>
  <c r="P86" i="33"/>
  <c r="Q89" i="33"/>
  <c r="P10" i="33"/>
  <c r="Q13" i="33"/>
  <c r="P18" i="33"/>
  <c r="Q21" i="33"/>
  <c r="P26" i="33"/>
  <c r="Q29" i="33"/>
  <c r="P34" i="33"/>
  <c r="Q37" i="33"/>
  <c r="P42" i="33"/>
  <c r="Q45" i="33"/>
  <c r="P50" i="33"/>
  <c r="P57" i="33"/>
  <c r="P62" i="33"/>
  <c r="Q65" i="33"/>
  <c r="P69" i="33"/>
  <c r="Q78" i="33"/>
  <c r="P83" i="33"/>
  <c r="P7" i="33"/>
  <c r="Q10" i="33"/>
  <c r="P15" i="33"/>
  <c r="Q18" i="33"/>
  <c r="P23" i="33"/>
  <c r="Q26" i="33"/>
  <c r="P31" i="33"/>
  <c r="Q34" i="33"/>
  <c r="P39" i="33"/>
  <c r="Q42" i="33"/>
  <c r="P47" i="33"/>
  <c r="Q50" i="33"/>
  <c r="P54" i="33"/>
  <c r="Q57" i="33"/>
  <c r="Q62" i="33"/>
  <c r="P67" i="33"/>
  <c r="Q69" i="33"/>
  <c r="P80" i="33"/>
  <c r="Q83" i="33"/>
  <c r="P88" i="33"/>
  <c r="C6" i="57"/>
  <c r="E6" i="57" s="1"/>
  <c r="Q7" i="33"/>
  <c r="P12" i="33"/>
  <c r="Q15" i="33"/>
  <c r="P20" i="33"/>
  <c r="Q23" i="33"/>
  <c r="P28" i="33"/>
  <c r="Q31" i="33"/>
  <c r="P36" i="33"/>
  <c r="Q39" i="33"/>
  <c r="P44" i="33"/>
  <c r="Q47" i="33"/>
  <c r="P52" i="33"/>
  <c r="Q54" i="33"/>
  <c r="P59" i="33"/>
  <c r="P64" i="33"/>
  <c r="Q67" i="33"/>
  <c r="P70" i="33"/>
  <c r="P72" i="33"/>
  <c r="P74" i="33"/>
  <c r="P77" i="33"/>
  <c r="Q80" i="33"/>
  <c r="P85" i="33"/>
  <c r="Q88" i="33"/>
  <c r="D10" i="46"/>
  <c r="D14" i="46"/>
  <c r="D18" i="46"/>
  <c r="D22" i="46"/>
  <c r="D26" i="46"/>
  <c r="D30" i="46"/>
  <c r="Q6" i="33"/>
  <c r="Q9" i="33"/>
  <c r="P14" i="33"/>
  <c r="Q17" i="33"/>
  <c r="P22" i="33"/>
  <c r="Q25" i="33"/>
  <c r="P30" i="33"/>
  <c r="Q33" i="33"/>
  <c r="P38" i="33"/>
  <c r="Q41" i="33"/>
  <c r="P46" i="33"/>
  <c r="Q49" i="33"/>
  <c r="P53" i="33"/>
  <c r="Q56" i="33"/>
  <c r="P60" i="33"/>
  <c r="Q61" i="33"/>
  <c r="P66" i="33"/>
  <c r="P79" i="33"/>
  <c r="Q82" i="33"/>
  <c r="P87" i="33"/>
  <c r="O26" i="36"/>
  <c r="O22" i="36"/>
  <c r="O14" i="36"/>
  <c r="E27" i="46" l="1"/>
  <c r="F27" i="46" s="1"/>
  <c r="H27" i="46" s="1"/>
  <c r="E22" i="46"/>
  <c r="F22" i="46" s="1"/>
  <c r="H22" i="46" s="1"/>
  <c r="E32" i="46"/>
  <c r="F32" i="46" s="1"/>
  <c r="H32" i="46" s="1"/>
  <c r="E14" i="46"/>
  <c r="E35" i="46"/>
  <c r="F35" i="46" s="1"/>
  <c r="H35" i="46" s="1"/>
  <c r="E11" i="46"/>
  <c r="F11" i="46" s="1"/>
  <c r="H11" i="46" s="1"/>
  <c r="E25" i="46"/>
  <c r="F25" i="46" s="1"/>
  <c r="H25" i="46" s="1"/>
  <c r="E17" i="46"/>
  <c r="F17" i="46" s="1"/>
  <c r="H17" i="46" s="1"/>
  <c r="E18" i="46"/>
  <c r="F18" i="46" s="1"/>
  <c r="H18" i="46" s="1"/>
  <c r="E20" i="46"/>
  <c r="F20" i="46" s="1"/>
  <c r="H20" i="46" s="1"/>
  <c r="E36" i="46"/>
  <c r="F36" i="46" s="1"/>
  <c r="H36" i="46" s="1"/>
  <c r="E28" i="46"/>
  <c r="F28" i="46" s="1"/>
  <c r="H28" i="46" s="1"/>
  <c r="E7" i="46"/>
  <c r="F7" i="46" s="1"/>
  <c r="H7" i="46" s="1"/>
  <c r="E9" i="46"/>
  <c r="F9" i="46" s="1"/>
  <c r="H9" i="46" s="1"/>
  <c r="E31" i="46"/>
  <c r="F31" i="46" s="1"/>
  <c r="H31" i="46" s="1"/>
  <c r="E23" i="46"/>
  <c r="F23" i="46" s="1"/>
  <c r="H23" i="46" s="1"/>
  <c r="E21" i="46"/>
  <c r="F21" i="46" s="1"/>
  <c r="H21" i="46" s="1"/>
  <c r="E15" i="46"/>
  <c r="F15" i="46" s="1"/>
  <c r="H15" i="46" s="1"/>
  <c r="E12" i="46"/>
  <c r="F12" i="46" s="1"/>
  <c r="H12" i="46" s="1"/>
  <c r="E24" i="46"/>
  <c r="F24" i="46" s="1"/>
  <c r="H24" i="46" s="1"/>
  <c r="E13" i="46"/>
  <c r="F13" i="46" s="1"/>
  <c r="H13" i="46" s="1"/>
  <c r="E34" i="46"/>
  <c r="F34" i="46" s="1"/>
  <c r="H34" i="46" s="1"/>
  <c r="E30" i="46"/>
  <c r="F30" i="46" s="1"/>
  <c r="H30" i="46" s="1"/>
  <c r="E29" i="46"/>
  <c r="F29" i="46" s="1"/>
  <c r="H29" i="46" s="1"/>
  <c r="E8" i="46"/>
  <c r="F8" i="46" s="1"/>
  <c r="H8" i="46" s="1"/>
  <c r="E10" i="46"/>
  <c r="F10" i="46" s="1"/>
  <c r="H10" i="46" s="1"/>
  <c r="E26" i="46"/>
  <c r="F26" i="46" s="1"/>
  <c r="H26" i="46" s="1"/>
  <c r="E19" i="46"/>
  <c r="F19" i="46" s="1"/>
  <c r="H19" i="46" s="1"/>
  <c r="E33" i="46"/>
  <c r="F33" i="46" s="1"/>
  <c r="H33" i="46" s="1"/>
  <c r="E16" i="46"/>
  <c r="F16" i="46" s="1"/>
  <c r="H16" i="46" s="1"/>
  <c r="M100" i="38"/>
  <c r="J21" i="43"/>
  <c r="D37" i="46"/>
  <c r="G181" i="43"/>
  <c r="G49" i="36" s="1"/>
  <c r="I181" i="43"/>
  <c r="I49" i="36" s="1"/>
  <c r="F108" i="43"/>
  <c r="I111" i="43"/>
  <c r="I93" i="43"/>
  <c r="G83" i="43"/>
  <c r="I177" i="43"/>
  <c r="M172" i="43"/>
  <c r="H103" i="43"/>
  <c r="K176" i="43"/>
  <c r="K109" i="43"/>
  <c r="M163" i="43"/>
  <c r="J176" i="43"/>
  <c r="F181" i="43"/>
  <c r="F49" i="36" s="1"/>
  <c r="H51" i="43"/>
  <c r="M103" i="43"/>
  <c r="K181" i="43"/>
  <c r="K49" i="36" s="1"/>
  <c r="J109" i="43"/>
  <c r="F89" i="43"/>
  <c r="M181" i="43"/>
  <c r="M49" i="36" s="1"/>
  <c r="F175" i="43"/>
  <c r="K28" i="43"/>
  <c r="D12" i="43"/>
  <c r="D35" i="36" s="1"/>
  <c r="K91" i="43"/>
  <c r="H166" i="43"/>
  <c r="L88" i="43"/>
  <c r="C88" i="43"/>
  <c r="L90" i="43"/>
  <c r="H95" i="43"/>
  <c r="N90" i="43"/>
  <c r="F90" i="43"/>
  <c r="N92" i="43"/>
  <c r="N110" i="43"/>
  <c r="G88" i="43"/>
  <c r="N91" i="43"/>
  <c r="H108" i="43"/>
  <c r="C92" i="43"/>
  <c r="N108" i="43"/>
  <c r="I91" i="43"/>
  <c r="H106" i="43"/>
  <c r="L181" i="43"/>
  <c r="L49" i="36" s="1"/>
  <c r="J91" i="43"/>
  <c r="N109" i="43"/>
  <c r="N163" i="43"/>
  <c r="H170" i="43"/>
  <c r="C94" i="43"/>
  <c r="C97" i="43"/>
  <c r="C100" i="43"/>
  <c r="C103" i="43"/>
  <c r="C106" i="43"/>
  <c r="C109" i="43"/>
  <c r="C112" i="43"/>
  <c r="C115" i="43"/>
  <c r="C167" i="43"/>
  <c r="C170" i="43"/>
  <c r="C173" i="43"/>
  <c r="C176" i="43"/>
  <c r="D92" i="43"/>
  <c r="D95" i="43"/>
  <c r="D98" i="43"/>
  <c r="D101" i="43"/>
  <c r="D104" i="43"/>
  <c r="D107" i="43"/>
  <c r="D110" i="43"/>
  <c r="D113" i="43"/>
  <c r="D163" i="43"/>
  <c r="D168" i="43"/>
  <c r="D171" i="43"/>
  <c r="D174" i="43"/>
  <c r="E177" i="43"/>
  <c r="E95" i="43"/>
  <c r="E98" i="43"/>
  <c r="E101" i="43"/>
  <c r="E104" i="43"/>
  <c r="E107" i="43"/>
  <c r="E110" i="43"/>
  <c r="E113" i="43"/>
  <c r="E163" i="43"/>
  <c r="E168" i="43"/>
  <c r="E171" i="43"/>
  <c r="E174" i="43"/>
  <c r="F177" i="43"/>
  <c r="L93" i="43"/>
  <c r="L96" i="43"/>
  <c r="L99" i="43"/>
  <c r="L102" i="43"/>
  <c r="L105" i="43"/>
  <c r="L108" i="43"/>
  <c r="L111" i="43"/>
  <c r="L114" i="43"/>
  <c r="L166" i="43"/>
  <c r="L169" i="43"/>
  <c r="L172" i="43"/>
  <c r="L175" i="43"/>
  <c r="G89" i="43"/>
  <c r="G92" i="43"/>
  <c r="G95" i="43"/>
  <c r="G98" i="43"/>
  <c r="G101" i="43"/>
  <c r="G104" i="43"/>
  <c r="G107" i="43"/>
  <c r="G110" i="43"/>
  <c r="G113" i="43"/>
  <c r="G163" i="43"/>
  <c r="G168" i="43"/>
  <c r="G171" i="43"/>
  <c r="J11" i="43"/>
  <c r="G84" i="43"/>
  <c r="H86" i="43"/>
  <c r="H104" i="43"/>
  <c r="K89" i="43"/>
  <c r="N170" i="43"/>
  <c r="H113" i="43"/>
  <c r="H101" i="43"/>
  <c r="K92" i="43"/>
  <c r="N95" i="43"/>
  <c r="N113" i="43"/>
  <c r="N88" i="43"/>
  <c r="H93" i="43"/>
  <c r="H111" i="43"/>
  <c r="N93" i="43"/>
  <c r="N111" i="43"/>
  <c r="E92" i="43"/>
  <c r="H109" i="43"/>
  <c r="J88" i="43"/>
  <c r="H92" i="43"/>
  <c r="N112" i="43"/>
  <c r="N168" i="43"/>
  <c r="H173" i="43"/>
  <c r="I94" i="43"/>
  <c r="I97" i="43"/>
  <c r="I100" i="43"/>
  <c r="I103" i="43"/>
  <c r="I106" i="43"/>
  <c r="I109" i="43"/>
  <c r="I112" i="43"/>
  <c r="I115" i="43"/>
  <c r="I167" i="43"/>
  <c r="I170" i="43"/>
  <c r="I173" i="43"/>
  <c r="I176" i="43"/>
  <c r="J92" i="43"/>
  <c r="J95" i="43"/>
  <c r="J98" i="43"/>
  <c r="J101" i="43"/>
  <c r="J104" i="43"/>
  <c r="J107" i="43"/>
  <c r="J110" i="43"/>
  <c r="J113" i="43"/>
  <c r="J163" i="43"/>
  <c r="J168" i="43"/>
  <c r="J171" i="43"/>
  <c r="J174" i="43"/>
  <c r="N177" i="43"/>
  <c r="K95" i="43"/>
  <c r="K98" i="43"/>
  <c r="K101" i="43"/>
  <c r="K104" i="43"/>
  <c r="K107" i="43"/>
  <c r="K110" i="43"/>
  <c r="K113" i="43"/>
  <c r="K163" i="43"/>
  <c r="K168" i="43"/>
  <c r="K171" i="43"/>
  <c r="K174" i="43"/>
  <c r="N181" i="43"/>
  <c r="N49" i="36" s="1"/>
  <c r="F94" i="43"/>
  <c r="F97" i="43"/>
  <c r="F100" i="43"/>
  <c r="F103" i="43"/>
  <c r="F106" i="43"/>
  <c r="F109" i="43"/>
  <c r="F112" i="43"/>
  <c r="F115" i="43"/>
  <c r="F167" i="43"/>
  <c r="F170" i="43"/>
  <c r="F173" i="43"/>
  <c r="F176" i="43"/>
  <c r="M89" i="43"/>
  <c r="M92" i="43"/>
  <c r="M95" i="43"/>
  <c r="M98" i="43"/>
  <c r="M101" i="43"/>
  <c r="M104" i="43"/>
  <c r="M107" i="43"/>
  <c r="M110" i="43"/>
  <c r="H88" i="43"/>
  <c r="D89" i="43"/>
  <c r="H107" i="43"/>
  <c r="E90" i="43"/>
  <c r="F87" i="43"/>
  <c r="N106" i="43"/>
  <c r="H175" i="43"/>
  <c r="H110" i="43"/>
  <c r="N98" i="43"/>
  <c r="N166" i="43"/>
  <c r="I89" i="43"/>
  <c r="H96" i="43"/>
  <c r="H114" i="43"/>
  <c r="N96" i="43"/>
  <c r="N114" i="43"/>
  <c r="H94" i="43"/>
  <c r="H112" i="43"/>
  <c r="E89" i="43"/>
  <c r="N94" i="43"/>
  <c r="H163" i="43"/>
  <c r="N171" i="43"/>
  <c r="H176" i="43"/>
  <c r="C95" i="43"/>
  <c r="C98" i="43"/>
  <c r="C101" i="43"/>
  <c r="C104" i="43"/>
  <c r="C107" i="43"/>
  <c r="C110" i="43"/>
  <c r="C113" i="43"/>
  <c r="C163" i="43"/>
  <c r="C168" i="43"/>
  <c r="C171" i="43"/>
  <c r="C174" i="43"/>
  <c r="C177" i="43"/>
  <c r="D93" i="43"/>
  <c r="D96" i="43"/>
  <c r="D99" i="43"/>
  <c r="D102" i="43"/>
  <c r="D105" i="43"/>
  <c r="D108" i="43"/>
  <c r="D111" i="43"/>
  <c r="D114" i="43"/>
  <c r="D166" i="43"/>
  <c r="D169" i="43"/>
  <c r="D172" i="43"/>
  <c r="D175" i="43"/>
  <c r="E93" i="43"/>
  <c r="E96" i="43"/>
  <c r="E99" i="43"/>
  <c r="E102" i="43"/>
  <c r="E105" i="43"/>
  <c r="E108" i="43"/>
  <c r="E111" i="43"/>
  <c r="E114" i="43"/>
  <c r="E166" i="43"/>
  <c r="E169" i="43"/>
  <c r="E172" i="43"/>
  <c r="E175" i="43"/>
  <c r="D177" i="43"/>
  <c r="L94" i="43"/>
  <c r="L97" i="43"/>
  <c r="L100" i="43"/>
  <c r="L103" i="43"/>
  <c r="L106" i="43"/>
  <c r="L109" i="43"/>
  <c r="L112" i="43"/>
  <c r="L115" i="43"/>
  <c r="L167" i="43"/>
  <c r="L170" i="43"/>
  <c r="L173" i="43"/>
  <c r="L176" i="43"/>
  <c r="G90" i="43"/>
  <c r="G93" i="43"/>
  <c r="G96" i="43"/>
  <c r="G99" i="43"/>
  <c r="G102" i="43"/>
  <c r="G105" i="43"/>
  <c r="G108" i="43"/>
  <c r="G111" i="43"/>
  <c r="G114" i="43"/>
  <c r="G166" i="43"/>
  <c r="G169" i="43"/>
  <c r="G172" i="43"/>
  <c r="G175" i="43"/>
  <c r="D91" i="43"/>
  <c r="H87" i="43"/>
  <c r="F88" i="43"/>
  <c r="F86" i="43"/>
  <c r="H98" i="43"/>
  <c r="L87" i="43"/>
  <c r="E88" i="43"/>
  <c r="N176" i="43"/>
  <c r="J90" i="43"/>
  <c r="N101" i="43"/>
  <c r="H171" i="43"/>
  <c r="D90" i="43"/>
  <c r="H99" i="43"/>
  <c r="N167" i="43"/>
  <c r="N99" i="43"/>
  <c r="H168" i="43"/>
  <c r="H97" i="43"/>
  <c r="N115" i="43"/>
  <c r="L89" i="43"/>
  <c r="N97" i="43"/>
  <c r="N169" i="43"/>
  <c r="N174" i="43"/>
  <c r="I92" i="43"/>
  <c r="I95" i="43"/>
  <c r="I98" i="43"/>
  <c r="I101" i="43"/>
  <c r="I104" i="43"/>
  <c r="I107" i="43"/>
  <c r="I110" i="43"/>
  <c r="I113" i="43"/>
  <c r="I163" i="43"/>
  <c r="I168" i="43"/>
  <c r="I171" i="43"/>
  <c r="I174" i="43"/>
  <c r="L177" i="43"/>
  <c r="J93" i="43"/>
  <c r="J96" i="43"/>
  <c r="J99" i="43"/>
  <c r="J102" i="43"/>
  <c r="J105" i="43"/>
  <c r="J108" i="43"/>
  <c r="J111" i="43"/>
  <c r="J114" i="43"/>
  <c r="J166" i="43"/>
  <c r="J169" i="43"/>
  <c r="J172" i="43"/>
  <c r="J175" i="43"/>
  <c r="K93" i="43"/>
  <c r="K96" i="43"/>
  <c r="K99" i="43"/>
  <c r="K102" i="43"/>
  <c r="K105" i="43"/>
  <c r="K108" i="43"/>
  <c r="K111" i="43"/>
  <c r="K114" i="43"/>
  <c r="K166" i="43"/>
  <c r="K169" i="43"/>
  <c r="K172" i="43"/>
  <c r="K175" i="43"/>
  <c r="F92" i="43"/>
  <c r="F95" i="43"/>
  <c r="F98" i="43"/>
  <c r="F101" i="43"/>
  <c r="F104" i="43"/>
  <c r="F107" i="43"/>
  <c r="F110" i="43"/>
  <c r="F113" i="43"/>
  <c r="F163" i="43"/>
  <c r="F168" i="43"/>
  <c r="F171" i="43"/>
  <c r="F174" i="43"/>
  <c r="H177" i="43"/>
  <c r="M90" i="43"/>
  <c r="M93" i="43"/>
  <c r="M96" i="43"/>
  <c r="M99" i="43"/>
  <c r="M102" i="43"/>
  <c r="M105" i="43"/>
  <c r="M108" i="43"/>
  <c r="M111" i="43"/>
  <c r="M114" i="43"/>
  <c r="M166" i="43"/>
  <c r="G86" i="43"/>
  <c r="D86" i="43"/>
  <c r="C87" i="43"/>
  <c r="L86" i="43"/>
  <c r="D88" i="43"/>
  <c r="K88" i="43"/>
  <c r="C89" i="43"/>
  <c r="I88" i="43"/>
  <c r="E91" i="43"/>
  <c r="N104" i="43"/>
  <c r="N175" i="43"/>
  <c r="K90" i="43"/>
  <c r="H102" i="43"/>
  <c r="H172" i="43"/>
  <c r="N102" i="43"/>
  <c r="N172" i="43"/>
  <c r="H100" i="43"/>
  <c r="H169" i="43"/>
  <c r="H90" i="43"/>
  <c r="N100" i="43"/>
  <c r="H174" i="43"/>
  <c r="H115" i="43"/>
  <c r="C93" i="43"/>
  <c r="C96" i="43"/>
  <c r="C99" i="43"/>
  <c r="C102" i="43"/>
  <c r="C105" i="43"/>
  <c r="C108" i="43"/>
  <c r="C111" i="43"/>
  <c r="C114" i="43"/>
  <c r="C166" i="43"/>
  <c r="C169" i="43"/>
  <c r="C172" i="43"/>
  <c r="C175" i="43"/>
  <c r="H181" i="43"/>
  <c r="H49" i="36" s="1"/>
  <c r="D94" i="43"/>
  <c r="D97" i="43"/>
  <c r="D100" i="43"/>
  <c r="D103" i="43"/>
  <c r="D106" i="43"/>
  <c r="D109" i="43"/>
  <c r="D112" i="43"/>
  <c r="D115" i="43"/>
  <c r="D167" i="43"/>
  <c r="D170" i="43"/>
  <c r="D173" i="43"/>
  <c r="D176" i="43"/>
  <c r="E94" i="43"/>
  <c r="E97" i="43"/>
  <c r="E100" i="43"/>
  <c r="E103" i="43"/>
  <c r="E106" i="43"/>
  <c r="E109" i="43"/>
  <c r="E112" i="43"/>
  <c r="E115" i="43"/>
  <c r="E167" i="43"/>
  <c r="E170" i="43"/>
  <c r="E173" i="43"/>
  <c r="E176" i="43"/>
  <c r="L92" i="43"/>
  <c r="L95" i="43"/>
  <c r="L98" i="43"/>
  <c r="L101" i="43"/>
  <c r="L104" i="43"/>
  <c r="L107" i="43"/>
  <c r="L110" i="43"/>
  <c r="L113" i="43"/>
  <c r="L163" i="43"/>
  <c r="L168" i="43"/>
  <c r="L171" i="43"/>
  <c r="L174" i="43"/>
  <c r="J181" i="43"/>
  <c r="J49" i="36" s="1"/>
  <c r="G91" i="43"/>
  <c r="G94" i="43"/>
  <c r="G97" i="43"/>
  <c r="G100" i="43"/>
  <c r="G103" i="43"/>
  <c r="G106" i="43"/>
  <c r="G109" i="43"/>
  <c r="G112" i="43"/>
  <c r="G115" i="43"/>
  <c r="G167" i="43"/>
  <c r="G170" i="43"/>
  <c r="G173" i="43"/>
  <c r="E181" i="43"/>
  <c r="E49" i="36" s="1"/>
  <c r="M176" i="43"/>
  <c r="M171" i="43"/>
  <c r="M115" i="43"/>
  <c r="M100" i="43"/>
  <c r="F172" i="43"/>
  <c r="F105" i="43"/>
  <c r="K173" i="43"/>
  <c r="K106" i="43"/>
  <c r="J173" i="43"/>
  <c r="J106" i="43"/>
  <c r="I175" i="43"/>
  <c r="I108" i="43"/>
  <c r="H167" i="43"/>
  <c r="K177" i="43"/>
  <c r="N107" i="43"/>
  <c r="G87" i="43"/>
  <c r="G177" i="43"/>
  <c r="G176" i="43"/>
  <c r="M170" i="43"/>
  <c r="M113" i="43"/>
  <c r="M97" i="43"/>
  <c r="F169" i="43"/>
  <c r="F102" i="43"/>
  <c r="K170" i="43"/>
  <c r="K103" i="43"/>
  <c r="J170" i="43"/>
  <c r="J103" i="43"/>
  <c r="I172" i="43"/>
  <c r="I105" i="43"/>
  <c r="M175" i="43"/>
  <c r="N105" i="43"/>
  <c r="L91" i="43"/>
  <c r="J87" i="43"/>
  <c r="D181" i="43"/>
  <c r="D49" i="36" s="1"/>
  <c r="M174" i="43"/>
  <c r="M169" i="43"/>
  <c r="M112" i="43"/>
  <c r="M94" i="43"/>
  <c r="F166" i="43"/>
  <c r="F99" i="43"/>
  <c r="K167" i="43"/>
  <c r="K100" i="43"/>
  <c r="J167" i="43"/>
  <c r="J100" i="43"/>
  <c r="I169" i="43"/>
  <c r="I102" i="43"/>
  <c r="N103" i="43"/>
  <c r="H91" i="43"/>
  <c r="H89" i="43"/>
  <c r="K87" i="43"/>
  <c r="M177" i="43"/>
  <c r="J177" i="43"/>
  <c r="G174" i="43"/>
  <c r="M168" i="43"/>
  <c r="M109" i="43"/>
  <c r="M91" i="43"/>
  <c r="F114" i="43"/>
  <c r="F96" i="43"/>
  <c r="K115" i="43"/>
  <c r="K97" i="43"/>
  <c r="J115" i="43"/>
  <c r="J97" i="43"/>
  <c r="I166" i="43"/>
  <c r="I99" i="43"/>
  <c r="C91" i="43"/>
  <c r="H105" i="43"/>
  <c r="N89" i="43"/>
  <c r="C181" i="43"/>
  <c r="C49" i="36" s="1"/>
  <c r="M173" i="43"/>
  <c r="M167" i="43"/>
  <c r="M106" i="43"/>
  <c r="M88" i="43"/>
  <c r="F111" i="43"/>
  <c r="F93" i="43"/>
  <c r="K112" i="43"/>
  <c r="K94" i="43"/>
  <c r="J112" i="43"/>
  <c r="J94" i="43"/>
  <c r="I114" i="43"/>
  <c r="I96" i="43"/>
  <c r="N173" i="43"/>
  <c r="F91" i="43"/>
  <c r="C90" i="43"/>
  <c r="M87" i="43"/>
  <c r="F117" i="38"/>
  <c r="D20" i="43"/>
  <c r="E87" i="43"/>
  <c r="M86" i="43"/>
  <c r="I87" i="43"/>
  <c r="K86" i="43"/>
  <c r="J86" i="43"/>
  <c r="K85" i="43"/>
  <c r="J14" i="43"/>
  <c r="J37" i="36" s="1"/>
  <c r="D23" i="43"/>
  <c r="H75" i="43"/>
  <c r="E86" i="43"/>
  <c r="L85" i="43"/>
  <c r="E85" i="43"/>
  <c r="L84" i="43"/>
  <c r="D27" i="43"/>
  <c r="J22" i="43"/>
  <c r="H45" i="43"/>
  <c r="K20" i="43"/>
  <c r="I86" i="43"/>
  <c r="M85" i="43"/>
  <c r="J85" i="43"/>
  <c r="H85" i="43"/>
  <c r="D85" i="43"/>
  <c r="H84" i="43"/>
  <c r="D84" i="43"/>
  <c r="D22" i="43"/>
  <c r="J27" i="43"/>
  <c r="J20" i="43"/>
  <c r="I90" i="43"/>
  <c r="G85" i="43"/>
  <c r="J89" i="43"/>
  <c r="M84" i="43"/>
  <c r="J84" i="43"/>
  <c r="M83" i="43"/>
  <c r="J83" i="43"/>
  <c r="H78" i="43"/>
  <c r="L40" i="43"/>
  <c r="N87" i="43"/>
  <c r="H60" i="43"/>
  <c r="H63" i="43"/>
  <c r="E28" i="43"/>
  <c r="D28" i="43"/>
  <c r="J23" i="43"/>
  <c r="H72" i="43"/>
  <c r="E39" i="43"/>
  <c r="D21" i="43"/>
  <c r="H81" i="43"/>
  <c r="H66" i="43"/>
  <c r="H48" i="43"/>
  <c r="I84" i="43"/>
  <c r="D13" i="43"/>
  <c r="D36" i="36" s="1"/>
  <c r="E13" i="43"/>
  <c r="E36" i="36" s="1"/>
  <c r="J12" i="43"/>
  <c r="J35" i="36" s="1"/>
  <c r="D24" i="43"/>
  <c r="K13" i="43"/>
  <c r="K36" i="36" s="1"/>
  <c r="E27" i="43"/>
  <c r="H57" i="43"/>
  <c r="E14" i="43"/>
  <c r="E37" i="36" s="1"/>
  <c r="G27" i="43"/>
  <c r="G12" i="43"/>
  <c r="G35" i="36" s="1"/>
  <c r="F21" i="43"/>
  <c r="H69" i="43"/>
  <c r="J13" i="43"/>
  <c r="J36" i="36" s="1"/>
  <c r="E11" i="43"/>
  <c r="E23" i="43"/>
  <c r="E12" i="43"/>
  <c r="E35" i="36" s="1"/>
  <c r="J24" i="43"/>
  <c r="K12" i="43"/>
  <c r="K35" i="36" s="1"/>
  <c r="F24" i="43"/>
  <c r="K24" i="43"/>
  <c r="C40" i="43"/>
  <c r="E20" i="43"/>
  <c r="N40" i="43"/>
  <c r="H39" i="43"/>
  <c r="N63" i="43"/>
  <c r="H58" i="43"/>
  <c r="E22" i="43"/>
  <c r="N81" i="43"/>
  <c r="H76" i="43"/>
  <c r="F13" i="43"/>
  <c r="F36" i="36" s="1"/>
  <c r="M13" i="43"/>
  <c r="M36" i="36" s="1"/>
  <c r="N64" i="43"/>
  <c r="K39" i="43"/>
  <c r="K11" i="43"/>
  <c r="K14" i="43"/>
  <c r="K37" i="36" s="1"/>
  <c r="K22" i="43"/>
  <c r="K27" i="43"/>
  <c r="N45" i="43"/>
  <c r="N66" i="43"/>
  <c r="F85" i="43"/>
  <c r="L13" i="43"/>
  <c r="L36" i="36" s="1"/>
  <c r="L21" i="43"/>
  <c r="L24" i="43"/>
  <c r="E40" i="43"/>
  <c r="H61" i="43"/>
  <c r="H79" i="43"/>
  <c r="G13" i="43"/>
  <c r="G36" i="36" s="1"/>
  <c r="G28" i="43"/>
  <c r="N48" i="43"/>
  <c r="N69" i="43"/>
  <c r="F11" i="43"/>
  <c r="F14" i="43"/>
  <c r="F37" i="36" s="1"/>
  <c r="F22" i="43"/>
  <c r="F27" i="43"/>
  <c r="H41" i="43"/>
  <c r="H64" i="43"/>
  <c r="H82" i="43"/>
  <c r="G14" i="43"/>
  <c r="G37" i="36" s="1"/>
  <c r="N46" i="43"/>
  <c r="N11" i="43"/>
  <c r="K23" i="43"/>
  <c r="L28" i="43"/>
  <c r="N51" i="43"/>
  <c r="N72" i="43"/>
  <c r="L11" i="43"/>
  <c r="L14" i="43"/>
  <c r="L37" i="36" s="1"/>
  <c r="L22" i="43"/>
  <c r="L27" i="43"/>
  <c r="H46" i="43"/>
  <c r="H67" i="43"/>
  <c r="N86" i="43"/>
  <c r="G20" i="43"/>
  <c r="N67" i="43"/>
  <c r="E21" i="43"/>
  <c r="E24" i="43"/>
  <c r="F39" i="43"/>
  <c r="N57" i="43"/>
  <c r="N75" i="43"/>
  <c r="F12" i="43"/>
  <c r="F35" i="36" s="1"/>
  <c r="F20" i="43"/>
  <c r="F23" i="43"/>
  <c r="F28" i="43"/>
  <c r="H49" i="43"/>
  <c r="H70" i="43"/>
  <c r="G11" i="43"/>
  <c r="G22" i="43"/>
  <c r="H11" i="43"/>
  <c r="K21" i="43"/>
  <c r="N60" i="43"/>
  <c r="N78" i="43"/>
  <c r="L12" i="43"/>
  <c r="L35" i="36" s="1"/>
  <c r="L20" i="43"/>
  <c r="L23" i="43"/>
  <c r="M28" i="43"/>
  <c r="H55" i="43"/>
  <c r="H73" i="43"/>
  <c r="M11" i="43"/>
  <c r="M34" i="36" s="1"/>
  <c r="G23" i="43"/>
  <c r="N14" i="43"/>
  <c r="N37" i="36" s="1"/>
  <c r="H14" i="43"/>
  <c r="H37" i="36" s="1"/>
  <c r="M14" i="43"/>
  <c r="M37" i="36" s="1"/>
  <c r="M22" i="43"/>
  <c r="M27" i="43"/>
  <c r="N49" i="43"/>
  <c r="N70" i="43"/>
  <c r="H20" i="43"/>
  <c r="N55" i="43"/>
  <c r="N73" i="43"/>
  <c r="H12" i="43"/>
  <c r="H35" i="36" s="1"/>
  <c r="N20" i="43"/>
  <c r="N27" i="43"/>
  <c r="M12" i="43"/>
  <c r="M20" i="43"/>
  <c r="M23" i="43"/>
  <c r="I39" i="43"/>
  <c r="N58" i="43"/>
  <c r="N76" i="43"/>
  <c r="N12" i="43"/>
  <c r="N35" i="36" s="1"/>
  <c r="N21" i="43"/>
  <c r="G21" i="43"/>
  <c r="G24" i="43"/>
  <c r="F40" i="43"/>
  <c r="N61" i="43"/>
  <c r="N79" i="43"/>
  <c r="H13" i="43"/>
  <c r="H36" i="36" s="1"/>
  <c r="N22" i="43"/>
  <c r="M21" i="43"/>
  <c r="M24" i="43"/>
  <c r="N41" i="43"/>
  <c r="N82" i="43"/>
  <c r="N13" i="43"/>
  <c r="N36" i="36" s="1"/>
  <c r="I11" i="43"/>
  <c r="L66" i="43"/>
  <c r="H23" i="43"/>
  <c r="H40" i="43"/>
  <c r="E70" i="43"/>
  <c r="H24" i="43"/>
  <c r="H42" i="43"/>
  <c r="H21" i="43"/>
  <c r="N24" i="43"/>
  <c r="H47" i="43"/>
  <c r="H27" i="43"/>
  <c r="H83" i="43"/>
  <c r="H22" i="43"/>
  <c r="J50" i="43"/>
  <c r="I28" i="43"/>
  <c r="H56" i="43"/>
  <c r="I14" i="43"/>
  <c r="I37" i="36" s="1"/>
  <c r="E49" i="43"/>
  <c r="N23" i="43"/>
  <c r="C39" i="43"/>
  <c r="H62" i="43"/>
  <c r="N59" i="43"/>
  <c r="H65" i="43"/>
  <c r="C59" i="43"/>
  <c r="L45" i="43"/>
  <c r="H68" i="43"/>
  <c r="C77" i="43"/>
  <c r="C74" i="43"/>
  <c r="L63" i="43"/>
  <c r="J71" i="43"/>
  <c r="F82" i="38"/>
  <c r="C11" i="43"/>
  <c r="C20" i="43"/>
  <c r="N77" i="43"/>
  <c r="C62" i="43"/>
  <c r="C80" i="43"/>
  <c r="J56" i="43"/>
  <c r="J74" i="43"/>
  <c r="E55" i="43"/>
  <c r="E73" i="43"/>
  <c r="L48" i="43"/>
  <c r="L69" i="43"/>
  <c r="I21" i="43"/>
  <c r="C42" i="43"/>
  <c r="C65" i="43"/>
  <c r="C83" i="43"/>
  <c r="J59" i="43"/>
  <c r="J77" i="43"/>
  <c r="E58" i="43"/>
  <c r="E76" i="43"/>
  <c r="L51" i="43"/>
  <c r="L78" i="43"/>
  <c r="H50" i="43"/>
  <c r="H71" i="43"/>
  <c r="C12" i="43"/>
  <c r="C35" i="36" s="1"/>
  <c r="C23" i="43"/>
  <c r="C47" i="43"/>
  <c r="C68" i="43"/>
  <c r="J39" i="43"/>
  <c r="J62" i="43"/>
  <c r="J80" i="43"/>
  <c r="E61" i="43"/>
  <c r="E79" i="43"/>
  <c r="L57" i="43"/>
  <c r="G51" i="43"/>
  <c r="H74" i="43"/>
  <c r="I12" i="43"/>
  <c r="I35" i="36" s="1"/>
  <c r="I24" i="43"/>
  <c r="C50" i="43"/>
  <c r="C71" i="43"/>
  <c r="J42" i="43"/>
  <c r="J65" i="43"/>
  <c r="E41" i="43"/>
  <c r="E64" i="43"/>
  <c r="E82" i="43"/>
  <c r="L60" i="43"/>
  <c r="G72" i="43"/>
  <c r="H59" i="43"/>
  <c r="H77" i="43"/>
  <c r="I13" i="43"/>
  <c r="I36" i="36" s="1"/>
  <c r="L39" i="43"/>
  <c r="C56" i="43"/>
  <c r="J47" i="43"/>
  <c r="J68" i="43"/>
  <c r="E46" i="43"/>
  <c r="E67" i="43"/>
  <c r="N85" i="43"/>
  <c r="L173" i="38"/>
  <c r="N94" i="38"/>
  <c r="N76" i="38"/>
  <c r="M97" i="38"/>
  <c r="M79" i="38"/>
  <c r="F100" i="38"/>
  <c r="F94" i="38"/>
  <c r="F89" i="38"/>
  <c r="F85" i="38"/>
  <c r="L81" i="38"/>
  <c r="L78" i="38"/>
  <c r="L75" i="38"/>
  <c r="N109" i="38"/>
  <c r="N91" i="38"/>
  <c r="F173" i="38"/>
  <c r="M94" i="38"/>
  <c r="M76" i="38"/>
  <c r="F98" i="38"/>
  <c r="F93" i="38"/>
  <c r="L88" i="38"/>
  <c r="F84" i="38"/>
  <c r="F81" i="38"/>
  <c r="F78" i="38"/>
  <c r="F75" i="38"/>
  <c r="C94" i="38"/>
  <c r="N106" i="38"/>
  <c r="N88" i="38"/>
  <c r="M109" i="38"/>
  <c r="M91" i="38"/>
  <c r="L169" i="38"/>
  <c r="L97" i="38"/>
  <c r="F92" i="38"/>
  <c r="F88" i="38"/>
  <c r="L83" i="38"/>
  <c r="L80" i="38"/>
  <c r="L77" i="38"/>
  <c r="C83" i="38"/>
  <c r="N103" i="38"/>
  <c r="N85" i="38"/>
  <c r="M106" i="38"/>
  <c r="M88" i="38"/>
  <c r="F109" i="38"/>
  <c r="F97" i="38"/>
  <c r="L91" i="38"/>
  <c r="F87" i="38"/>
  <c r="F83" i="38"/>
  <c r="F80" i="38"/>
  <c r="F77" i="38"/>
  <c r="C79" i="38"/>
  <c r="N100" i="38"/>
  <c r="N82" i="38"/>
  <c r="M103" i="38"/>
  <c r="M85" i="38"/>
  <c r="F106" i="38"/>
  <c r="F95" i="38"/>
  <c r="F91" i="38"/>
  <c r="F86" i="38"/>
  <c r="L82" i="38"/>
  <c r="L79" i="38"/>
  <c r="L76" i="38"/>
  <c r="M80" i="43"/>
  <c r="M77" i="43"/>
  <c r="M74" i="43"/>
  <c r="M71" i="43"/>
  <c r="M68" i="43"/>
  <c r="M65" i="43"/>
  <c r="M62" i="43"/>
  <c r="M59" i="43"/>
  <c r="M56" i="43"/>
  <c r="M50" i="43"/>
  <c r="M47" i="43"/>
  <c r="M42" i="43"/>
  <c r="M39" i="43"/>
  <c r="F84" i="43"/>
  <c r="F81" i="43"/>
  <c r="F78" i="43"/>
  <c r="F75" i="43"/>
  <c r="F72" i="43"/>
  <c r="F69" i="43"/>
  <c r="F66" i="43"/>
  <c r="F63" i="43"/>
  <c r="F60" i="43"/>
  <c r="F57" i="43"/>
  <c r="F51" i="43"/>
  <c r="F48" i="43"/>
  <c r="F45" i="43"/>
  <c r="N84" i="43"/>
  <c r="K81" i="43"/>
  <c r="K78" i="43"/>
  <c r="K75" i="43"/>
  <c r="K72" i="43"/>
  <c r="K69" i="43"/>
  <c r="K66" i="43"/>
  <c r="K63" i="43"/>
  <c r="K60" i="43"/>
  <c r="K57" i="43"/>
  <c r="K51" i="43"/>
  <c r="K48" i="43"/>
  <c r="K45" i="43"/>
  <c r="D83" i="43"/>
  <c r="D80" i="43"/>
  <c r="D77" i="43"/>
  <c r="D74" i="43"/>
  <c r="D71" i="43"/>
  <c r="D68" i="43"/>
  <c r="D65" i="43"/>
  <c r="D62" i="43"/>
  <c r="D59" i="43"/>
  <c r="D56" i="43"/>
  <c r="D50" i="43"/>
  <c r="D47" i="43"/>
  <c r="D42" i="43"/>
  <c r="D87" i="43"/>
  <c r="I82" i="43"/>
  <c r="I79" i="43"/>
  <c r="I76" i="43"/>
  <c r="I73" i="43"/>
  <c r="I70" i="43"/>
  <c r="I67" i="43"/>
  <c r="I64" i="43"/>
  <c r="I61" i="43"/>
  <c r="I58" i="43"/>
  <c r="I55" i="43"/>
  <c r="I49" i="43"/>
  <c r="I46" i="43"/>
  <c r="I41" i="43"/>
  <c r="N74" i="43"/>
  <c r="N56" i="43"/>
  <c r="D39" i="43"/>
  <c r="C24" i="43"/>
  <c r="C21" i="43"/>
  <c r="C13" i="43"/>
  <c r="H80" i="43"/>
  <c r="G80" i="43"/>
  <c r="G77" i="43"/>
  <c r="G74" i="43"/>
  <c r="G71" i="43"/>
  <c r="G68" i="43"/>
  <c r="G65" i="43"/>
  <c r="G62" i="43"/>
  <c r="G59" i="43"/>
  <c r="G56" i="43"/>
  <c r="G50" i="43"/>
  <c r="G47" i="43"/>
  <c r="G42" i="43"/>
  <c r="G39" i="43"/>
  <c r="L83" i="43"/>
  <c r="L80" i="43"/>
  <c r="L77" i="43"/>
  <c r="L74" i="43"/>
  <c r="L71" i="43"/>
  <c r="L68" i="43"/>
  <c r="L65" i="43"/>
  <c r="L62" i="43"/>
  <c r="L59" i="43"/>
  <c r="L56" i="43"/>
  <c r="L50" i="43"/>
  <c r="L47" i="43"/>
  <c r="L42" i="43"/>
  <c r="E84" i="43"/>
  <c r="E81" i="43"/>
  <c r="E78" i="43"/>
  <c r="E75" i="43"/>
  <c r="E72" i="43"/>
  <c r="E69" i="43"/>
  <c r="E66" i="43"/>
  <c r="E63" i="43"/>
  <c r="E60" i="43"/>
  <c r="E57" i="43"/>
  <c r="E51" i="43"/>
  <c r="E48" i="43"/>
  <c r="E45" i="43"/>
  <c r="J82" i="43"/>
  <c r="J79" i="43"/>
  <c r="J76" i="43"/>
  <c r="J73" i="43"/>
  <c r="J70" i="43"/>
  <c r="J67" i="43"/>
  <c r="J64" i="43"/>
  <c r="J61" i="43"/>
  <c r="J58" i="43"/>
  <c r="J55" i="43"/>
  <c r="J49" i="43"/>
  <c r="J46" i="43"/>
  <c r="J41" i="43"/>
  <c r="I85" i="43"/>
  <c r="C82" i="43"/>
  <c r="C79" i="43"/>
  <c r="C76" i="43"/>
  <c r="C73" i="43"/>
  <c r="C70" i="43"/>
  <c r="C67" i="43"/>
  <c r="C64" i="43"/>
  <c r="C61" i="43"/>
  <c r="C58" i="43"/>
  <c r="C55" i="43"/>
  <c r="C49" i="43"/>
  <c r="C46" i="43"/>
  <c r="C41" i="43"/>
  <c r="N71" i="43"/>
  <c r="N50" i="43"/>
  <c r="J28" i="43"/>
  <c r="I23" i="43"/>
  <c r="I20" i="43"/>
  <c r="M82" i="43"/>
  <c r="M79" i="43"/>
  <c r="M76" i="43"/>
  <c r="M73" i="43"/>
  <c r="M70" i="43"/>
  <c r="M67" i="43"/>
  <c r="M64" i="43"/>
  <c r="M61" i="43"/>
  <c r="M58" i="43"/>
  <c r="M55" i="43"/>
  <c r="M49" i="43"/>
  <c r="M46" i="43"/>
  <c r="M41" i="43"/>
  <c r="N28" i="43"/>
  <c r="F83" i="43"/>
  <c r="F80" i="43"/>
  <c r="F77" i="43"/>
  <c r="F74" i="43"/>
  <c r="F71" i="43"/>
  <c r="F68" i="43"/>
  <c r="F65" i="43"/>
  <c r="F62" i="43"/>
  <c r="F59" i="43"/>
  <c r="F56" i="43"/>
  <c r="F50" i="43"/>
  <c r="F47" i="43"/>
  <c r="F42" i="43"/>
  <c r="K83" i="43"/>
  <c r="K80" i="43"/>
  <c r="K77" i="43"/>
  <c r="K74" i="43"/>
  <c r="K71" i="43"/>
  <c r="K68" i="43"/>
  <c r="K65" i="43"/>
  <c r="K62" i="43"/>
  <c r="K59" i="43"/>
  <c r="K56" i="43"/>
  <c r="K50" i="43"/>
  <c r="K47" i="43"/>
  <c r="K42" i="43"/>
  <c r="D82" i="43"/>
  <c r="D79" i="43"/>
  <c r="D76" i="43"/>
  <c r="D73" i="43"/>
  <c r="D70" i="43"/>
  <c r="D67" i="43"/>
  <c r="D64" i="43"/>
  <c r="D61" i="43"/>
  <c r="D58" i="43"/>
  <c r="D55" i="43"/>
  <c r="D49" i="43"/>
  <c r="D46" i="43"/>
  <c r="D41" i="43"/>
  <c r="K84" i="43"/>
  <c r="I81" i="43"/>
  <c r="I78" i="43"/>
  <c r="I75" i="43"/>
  <c r="I72" i="43"/>
  <c r="I69" i="43"/>
  <c r="I66" i="43"/>
  <c r="I63" i="43"/>
  <c r="I60" i="43"/>
  <c r="I57" i="43"/>
  <c r="I51" i="43"/>
  <c r="I48" i="43"/>
  <c r="I45" i="43"/>
  <c r="I40" i="43"/>
  <c r="N68" i="43"/>
  <c r="N47" i="43"/>
  <c r="C28" i="43"/>
  <c r="G82" i="43"/>
  <c r="G79" i="43"/>
  <c r="G76" i="43"/>
  <c r="G73" i="43"/>
  <c r="G70" i="43"/>
  <c r="G67" i="43"/>
  <c r="G64" i="43"/>
  <c r="G61" i="43"/>
  <c r="G58" i="43"/>
  <c r="G55" i="43"/>
  <c r="G49" i="43"/>
  <c r="G46" i="43"/>
  <c r="G41" i="43"/>
  <c r="H28" i="43"/>
  <c r="L82" i="43"/>
  <c r="L79" i="43"/>
  <c r="L76" i="43"/>
  <c r="L73" i="43"/>
  <c r="L70" i="43"/>
  <c r="L67" i="43"/>
  <c r="L64" i="43"/>
  <c r="L61" i="43"/>
  <c r="L58" i="43"/>
  <c r="L55" i="43"/>
  <c r="L49" i="43"/>
  <c r="L46" i="43"/>
  <c r="L41" i="43"/>
  <c r="E83" i="43"/>
  <c r="E80" i="43"/>
  <c r="E77" i="43"/>
  <c r="E74" i="43"/>
  <c r="E71" i="43"/>
  <c r="E68" i="43"/>
  <c r="E65" i="43"/>
  <c r="E62" i="43"/>
  <c r="E59" i="43"/>
  <c r="E56" i="43"/>
  <c r="E50" i="43"/>
  <c r="E47" i="43"/>
  <c r="E42" i="43"/>
  <c r="J81" i="43"/>
  <c r="J78" i="43"/>
  <c r="J75" i="43"/>
  <c r="J72" i="43"/>
  <c r="J69" i="43"/>
  <c r="J66" i="43"/>
  <c r="J63" i="43"/>
  <c r="J60" i="43"/>
  <c r="J57" i="43"/>
  <c r="J51" i="43"/>
  <c r="J48" i="43"/>
  <c r="J45" i="43"/>
  <c r="J40" i="43"/>
  <c r="C84" i="43"/>
  <c r="C81" i="43"/>
  <c r="C78" i="43"/>
  <c r="C75" i="43"/>
  <c r="C72" i="43"/>
  <c r="C69" i="43"/>
  <c r="C66" i="43"/>
  <c r="C63" i="43"/>
  <c r="C60" i="43"/>
  <c r="C57" i="43"/>
  <c r="C51" i="43"/>
  <c r="C48" i="43"/>
  <c r="C45" i="43"/>
  <c r="N83" i="43"/>
  <c r="N65" i="43"/>
  <c r="N42" i="43"/>
  <c r="I27" i="43"/>
  <c r="I22" i="43"/>
  <c r="M81" i="43"/>
  <c r="M78" i="43"/>
  <c r="M75" i="43"/>
  <c r="M72" i="43"/>
  <c r="M69" i="43"/>
  <c r="M66" i="43"/>
  <c r="M63" i="43"/>
  <c r="M60" i="43"/>
  <c r="M57" i="43"/>
  <c r="M51" i="43"/>
  <c r="M48" i="43"/>
  <c r="M45" i="43"/>
  <c r="M40" i="43"/>
  <c r="C86" i="43"/>
  <c r="O86" i="43" s="1"/>
  <c r="F82" i="43"/>
  <c r="F79" i="43"/>
  <c r="F76" i="43"/>
  <c r="F73" i="43"/>
  <c r="F70" i="43"/>
  <c r="F67" i="43"/>
  <c r="F64" i="43"/>
  <c r="F61" i="43"/>
  <c r="F58" i="43"/>
  <c r="F55" i="43"/>
  <c r="F49" i="43"/>
  <c r="F46" i="43"/>
  <c r="F41" i="43"/>
  <c r="K82" i="43"/>
  <c r="K79" i="43"/>
  <c r="K76" i="43"/>
  <c r="K73" i="43"/>
  <c r="K70" i="43"/>
  <c r="K67" i="43"/>
  <c r="K64" i="43"/>
  <c r="K61" i="43"/>
  <c r="K58" i="43"/>
  <c r="K55" i="43"/>
  <c r="K49" i="43"/>
  <c r="K46" i="43"/>
  <c r="K41" i="43"/>
  <c r="D81" i="43"/>
  <c r="D78" i="43"/>
  <c r="D75" i="43"/>
  <c r="D72" i="43"/>
  <c r="D69" i="43"/>
  <c r="D66" i="43"/>
  <c r="D63" i="43"/>
  <c r="D60" i="43"/>
  <c r="D57" i="43"/>
  <c r="D51" i="43"/>
  <c r="D48" i="43"/>
  <c r="D45" i="43"/>
  <c r="D40" i="43"/>
  <c r="I83" i="43"/>
  <c r="I80" i="43"/>
  <c r="I77" i="43"/>
  <c r="I74" i="43"/>
  <c r="I71" i="43"/>
  <c r="I68" i="43"/>
  <c r="I65" i="43"/>
  <c r="I62" i="43"/>
  <c r="I59" i="43"/>
  <c r="I56" i="43"/>
  <c r="I50" i="43"/>
  <c r="I47" i="43"/>
  <c r="I42" i="43"/>
  <c r="N80" i="43"/>
  <c r="N62" i="43"/>
  <c r="K40" i="43"/>
  <c r="C27" i="43"/>
  <c r="C22" i="43"/>
  <c r="C14" i="43"/>
  <c r="C37" i="36" s="1"/>
  <c r="J29" i="43"/>
  <c r="J43" i="36" s="1"/>
  <c r="L81" i="43"/>
  <c r="G57" i="43"/>
  <c r="G75" i="43"/>
  <c r="L85" i="38"/>
  <c r="N79" i="38"/>
  <c r="C85" i="43"/>
  <c r="G60" i="43"/>
  <c r="G78" i="43"/>
  <c r="F90" i="38"/>
  <c r="N97" i="38"/>
  <c r="G40" i="43"/>
  <c r="G63" i="43"/>
  <c r="G81" i="43"/>
  <c r="L94" i="38"/>
  <c r="I75" i="38"/>
  <c r="N29" i="43"/>
  <c r="N43" i="36" s="1"/>
  <c r="L72" i="43"/>
  <c r="G45" i="43"/>
  <c r="G66" i="43"/>
  <c r="F76" i="38"/>
  <c r="F103" i="38"/>
  <c r="L75" i="43"/>
  <c r="G48" i="43"/>
  <c r="G69" i="43"/>
  <c r="F79" i="38"/>
  <c r="M82" i="38"/>
  <c r="C90" i="38"/>
  <c r="L100" i="38"/>
  <c r="L103" i="38"/>
  <c r="L106" i="38"/>
  <c r="L109" i="38"/>
  <c r="L172" i="38"/>
  <c r="G77" i="38"/>
  <c r="G80" i="38"/>
  <c r="G83" i="38"/>
  <c r="G86" i="38"/>
  <c r="G89" i="38"/>
  <c r="G92" i="38"/>
  <c r="G95" i="38"/>
  <c r="G98" i="38"/>
  <c r="G101" i="38"/>
  <c r="G104" i="38"/>
  <c r="G107" i="38"/>
  <c r="H110" i="38"/>
  <c r="F176" i="38"/>
  <c r="H77" i="38"/>
  <c r="H80" i="38"/>
  <c r="H83" i="38"/>
  <c r="H86" i="38"/>
  <c r="H89" i="38"/>
  <c r="H92" i="38"/>
  <c r="H95" i="38"/>
  <c r="H98" i="38"/>
  <c r="H101" i="38"/>
  <c r="H104" i="38"/>
  <c r="H107" i="38"/>
  <c r="J110" i="38"/>
  <c r="L176" i="38"/>
  <c r="C76" i="38"/>
  <c r="C80" i="38"/>
  <c r="C84" i="38"/>
  <c r="C100" i="38"/>
  <c r="F101" i="38"/>
  <c r="F104" i="38"/>
  <c r="F107" i="38"/>
  <c r="G110" i="38"/>
  <c r="L175" i="38"/>
  <c r="M77" i="38"/>
  <c r="M80" i="38"/>
  <c r="M83" i="38"/>
  <c r="M86" i="38"/>
  <c r="M89" i="38"/>
  <c r="M92" i="38"/>
  <c r="M95" i="38"/>
  <c r="M98" i="38"/>
  <c r="M101" i="38"/>
  <c r="M104" i="38"/>
  <c r="M107" i="38"/>
  <c r="F112" i="38"/>
  <c r="F179" i="38"/>
  <c r="N77" i="38"/>
  <c r="N80" i="38"/>
  <c r="N83" i="38"/>
  <c r="N86" i="38"/>
  <c r="N89" i="38"/>
  <c r="N92" i="38"/>
  <c r="N95" i="38"/>
  <c r="N98" i="38"/>
  <c r="N101" i="38"/>
  <c r="N104" i="38"/>
  <c r="N107" i="38"/>
  <c r="L112" i="38"/>
  <c r="L179" i="38"/>
  <c r="C77" i="38"/>
  <c r="I80" i="38"/>
  <c r="I84" i="38"/>
  <c r="G118" i="38"/>
  <c r="C85" i="38"/>
  <c r="C89" i="38"/>
  <c r="I99" i="38"/>
  <c r="L86" i="38"/>
  <c r="L89" i="38"/>
  <c r="L92" i="38"/>
  <c r="L95" i="38"/>
  <c r="L98" i="38"/>
  <c r="L101" i="38"/>
  <c r="L104" i="38"/>
  <c r="L107" i="38"/>
  <c r="L111" i="38"/>
  <c r="L178" i="38"/>
  <c r="G78" i="38"/>
  <c r="G81" i="38"/>
  <c r="G84" i="38"/>
  <c r="G87" i="38"/>
  <c r="G90" i="38"/>
  <c r="G93" i="38"/>
  <c r="G96" i="38"/>
  <c r="G99" i="38"/>
  <c r="G102" i="38"/>
  <c r="G105" i="38"/>
  <c r="G108" i="38"/>
  <c r="F115" i="38"/>
  <c r="F184" i="38"/>
  <c r="H78" i="38"/>
  <c r="H81" i="38"/>
  <c r="H84" i="38"/>
  <c r="H87" i="38"/>
  <c r="H90" i="38"/>
  <c r="H93" i="38"/>
  <c r="H96" i="38"/>
  <c r="H99" i="38"/>
  <c r="H102" i="38"/>
  <c r="H105" i="38"/>
  <c r="H108" i="38"/>
  <c r="L115" i="38"/>
  <c r="L184" i="38"/>
  <c r="I77" i="38"/>
  <c r="C81" i="38"/>
  <c r="C86" i="38"/>
  <c r="F96" i="38"/>
  <c r="F99" i="38"/>
  <c r="F102" i="38"/>
  <c r="F105" i="38"/>
  <c r="F108" i="38"/>
  <c r="L114" i="38"/>
  <c r="M75" i="38"/>
  <c r="M78" i="38"/>
  <c r="M81" i="38"/>
  <c r="M84" i="38"/>
  <c r="M87" i="38"/>
  <c r="M90" i="38"/>
  <c r="M93" i="38"/>
  <c r="M96" i="38"/>
  <c r="M99" i="38"/>
  <c r="M102" i="38"/>
  <c r="M105" i="38"/>
  <c r="M108" i="38"/>
  <c r="F118" i="38"/>
  <c r="N75" i="38"/>
  <c r="N78" i="38"/>
  <c r="N81" i="38"/>
  <c r="N84" i="38"/>
  <c r="N87" i="38"/>
  <c r="N90" i="38"/>
  <c r="N93" i="38"/>
  <c r="N96" i="38"/>
  <c r="N99" i="38"/>
  <c r="N102" i="38"/>
  <c r="N105" i="38"/>
  <c r="N108" i="38"/>
  <c r="L118" i="38"/>
  <c r="I74" i="38"/>
  <c r="C78" i="38"/>
  <c r="I81" i="38"/>
  <c r="I86" i="38"/>
  <c r="L84" i="38"/>
  <c r="L87" i="38"/>
  <c r="L90" i="38"/>
  <c r="L93" i="38"/>
  <c r="L96" i="38"/>
  <c r="L99" i="38"/>
  <c r="L102" i="38"/>
  <c r="L105" i="38"/>
  <c r="L108" i="38"/>
  <c r="L117" i="38"/>
  <c r="G76" i="38"/>
  <c r="G79" i="38"/>
  <c r="G82" i="38"/>
  <c r="G85" i="38"/>
  <c r="G88" i="38"/>
  <c r="G91" i="38"/>
  <c r="G94" i="38"/>
  <c r="G97" i="38"/>
  <c r="G100" i="38"/>
  <c r="G103" i="38"/>
  <c r="G106" i="38"/>
  <c r="G109" i="38"/>
  <c r="F170" i="38"/>
  <c r="H76" i="38"/>
  <c r="H79" i="38"/>
  <c r="H82" i="38"/>
  <c r="H85" i="38"/>
  <c r="H88" i="38"/>
  <c r="H91" i="38"/>
  <c r="H94" i="38"/>
  <c r="H97" i="38"/>
  <c r="H100" i="38"/>
  <c r="H103" i="38"/>
  <c r="H106" i="38"/>
  <c r="H109" i="38"/>
  <c r="L170" i="38"/>
  <c r="C75" i="38"/>
  <c r="I78" i="38"/>
  <c r="C82" i="38"/>
  <c r="I90" i="38"/>
  <c r="C96" i="38"/>
  <c r="C102" i="38"/>
  <c r="J79" i="38"/>
  <c r="I83" i="38"/>
  <c r="C87" i="38"/>
  <c r="C91" i="38"/>
  <c r="I96" i="38"/>
  <c r="C103" i="38"/>
  <c r="I87" i="38"/>
  <c r="C92" i="38"/>
  <c r="C97" i="38"/>
  <c r="C108" i="38"/>
  <c r="J103" i="38"/>
  <c r="C88" i="38"/>
  <c r="C93" i="38"/>
  <c r="C99" i="38"/>
  <c r="F113" i="38"/>
  <c r="I93" i="38"/>
  <c r="J85" i="38"/>
  <c r="C105" i="38"/>
  <c r="C109" i="38"/>
  <c r="J88" i="38"/>
  <c r="I105" i="38"/>
  <c r="F180" i="38"/>
  <c r="J94" i="38"/>
  <c r="C106" i="38"/>
  <c r="J76" i="38"/>
  <c r="J97" i="38"/>
  <c r="J78" i="38"/>
  <c r="J100" i="38"/>
  <c r="I102" i="38"/>
  <c r="J84" i="38"/>
  <c r="F166" i="38"/>
  <c r="J87" i="38"/>
  <c r="D102" i="38"/>
  <c r="N177" i="38"/>
  <c r="D90" i="38"/>
  <c r="J81" i="38"/>
  <c r="J90" i="38"/>
  <c r="J106" i="38"/>
  <c r="J82" i="38"/>
  <c r="J91" i="38"/>
  <c r="J109" i="38"/>
  <c r="L180" i="38"/>
  <c r="J93" i="38"/>
  <c r="J96" i="38"/>
  <c r="J99" i="38"/>
  <c r="J102" i="38"/>
  <c r="J105" i="38"/>
  <c r="J108" i="38"/>
  <c r="L171" i="38"/>
  <c r="M114" i="38"/>
  <c r="K40" i="38"/>
  <c r="K36" i="21" s="1"/>
  <c r="M174" i="38"/>
  <c r="N171" i="38"/>
  <c r="I108" i="38"/>
  <c r="F116" i="38"/>
  <c r="D76" i="38"/>
  <c r="D79" i="38"/>
  <c r="D82" i="38"/>
  <c r="D85" i="38"/>
  <c r="D88" i="38"/>
  <c r="D91" i="38"/>
  <c r="D94" i="38"/>
  <c r="D97" i="38"/>
  <c r="D100" i="38"/>
  <c r="D103" i="38"/>
  <c r="D106" i="38"/>
  <c r="D109" i="38"/>
  <c r="L174" i="38"/>
  <c r="G115" i="38"/>
  <c r="I76" i="38"/>
  <c r="I79" i="38"/>
  <c r="I82" i="38"/>
  <c r="I85" i="38"/>
  <c r="I88" i="38"/>
  <c r="I91" i="38"/>
  <c r="I94" i="38"/>
  <c r="I97" i="38"/>
  <c r="I100" i="38"/>
  <c r="I103" i="38"/>
  <c r="I106" i="38"/>
  <c r="I109" i="38"/>
  <c r="F171" i="38"/>
  <c r="D77" i="38"/>
  <c r="D80" i="38"/>
  <c r="D83" i="38"/>
  <c r="D86" i="38"/>
  <c r="D89" i="38"/>
  <c r="D92" i="38"/>
  <c r="D95" i="38"/>
  <c r="D98" i="38"/>
  <c r="D101" i="38"/>
  <c r="D104" i="38"/>
  <c r="D107" i="38"/>
  <c r="E110" i="38"/>
  <c r="M110" i="38"/>
  <c r="G166" i="38"/>
  <c r="C95" i="38"/>
  <c r="C98" i="38"/>
  <c r="C101" i="38"/>
  <c r="C104" i="38"/>
  <c r="C107" i="38"/>
  <c r="D110" i="38"/>
  <c r="F174" i="38"/>
  <c r="J77" i="38"/>
  <c r="J80" i="38"/>
  <c r="J83" i="38"/>
  <c r="J86" i="38"/>
  <c r="J89" i="38"/>
  <c r="J92" i="38"/>
  <c r="J95" i="38"/>
  <c r="J98" i="38"/>
  <c r="J101" i="38"/>
  <c r="J104" i="38"/>
  <c r="J107" i="38"/>
  <c r="L110" i="38"/>
  <c r="G113" i="38"/>
  <c r="G175" i="38"/>
  <c r="I89" i="38"/>
  <c r="I92" i="38"/>
  <c r="I95" i="38"/>
  <c r="I98" i="38"/>
  <c r="I101" i="38"/>
  <c r="I104" i="38"/>
  <c r="I107" i="38"/>
  <c r="K110" i="38"/>
  <c r="F177" i="38"/>
  <c r="D78" i="38"/>
  <c r="D81" i="38"/>
  <c r="D84" i="38"/>
  <c r="D87" i="38"/>
  <c r="D93" i="38"/>
  <c r="D96" i="38"/>
  <c r="D99" i="38"/>
  <c r="D105" i="38"/>
  <c r="D108" i="38"/>
  <c r="L113" i="38"/>
  <c r="M113" i="38"/>
  <c r="C184" i="38"/>
  <c r="G178" i="38"/>
  <c r="H171" i="38"/>
  <c r="F54" i="38"/>
  <c r="M166" i="38"/>
  <c r="M178" i="38"/>
  <c r="I111" i="38"/>
  <c r="E64" i="38"/>
  <c r="M111" i="38"/>
  <c r="G116" i="38"/>
  <c r="M169" i="38"/>
  <c r="N110" i="38"/>
  <c r="I117" i="38"/>
  <c r="L116" i="38"/>
  <c r="G112" i="38"/>
  <c r="M116" i="38"/>
  <c r="G171" i="38"/>
  <c r="H114" i="38"/>
  <c r="I172" i="38"/>
  <c r="M117" i="38"/>
  <c r="M171" i="38"/>
  <c r="H118" i="38"/>
  <c r="N73" i="38"/>
  <c r="G45" i="38"/>
  <c r="D11" i="43"/>
  <c r="D34" i="36" s="1"/>
  <c r="D166" i="38"/>
  <c r="D177" i="38"/>
  <c r="L166" i="38"/>
  <c r="G111" i="38"/>
  <c r="G114" i="38"/>
  <c r="G117" i="38"/>
  <c r="G169" i="38"/>
  <c r="G172" i="38"/>
  <c r="M175" i="38"/>
  <c r="G179" i="38"/>
  <c r="H111" i="38"/>
  <c r="H115" i="38"/>
  <c r="N118" i="38"/>
  <c r="H172" i="38"/>
  <c r="H178" i="38"/>
  <c r="C112" i="38"/>
  <c r="C118" i="38"/>
  <c r="C173" i="38"/>
  <c r="D113" i="38"/>
  <c r="I69" i="38"/>
  <c r="M172" i="38"/>
  <c r="G176" i="38"/>
  <c r="M179" i="38"/>
  <c r="H112" i="38"/>
  <c r="N115" i="38"/>
  <c r="H166" i="38"/>
  <c r="H174" i="38"/>
  <c r="H180" i="38"/>
  <c r="C114" i="38"/>
  <c r="C169" i="38"/>
  <c r="C175" i="38"/>
  <c r="D180" i="38"/>
  <c r="H66" i="38"/>
  <c r="G170" i="38"/>
  <c r="G173" i="38"/>
  <c r="M176" i="38"/>
  <c r="M180" i="38"/>
  <c r="N112" i="38"/>
  <c r="H116" i="38"/>
  <c r="N166" i="38"/>
  <c r="N174" i="38"/>
  <c r="N180" i="38"/>
  <c r="I114" i="38"/>
  <c r="I169" i="38"/>
  <c r="I175" i="38"/>
  <c r="E176" i="38"/>
  <c r="L177" i="38"/>
  <c r="M112" i="38"/>
  <c r="M115" i="38"/>
  <c r="M118" i="38"/>
  <c r="M170" i="38"/>
  <c r="M173" i="38"/>
  <c r="M177" i="38"/>
  <c r="G184" i="38"/>
  <c r="H113" i="38"/>
  <c r="N116" i="38"/>
  <c r="H169" i="38"/>
  <c r="H175" i="38"/>
  <c r="H184" i="38"/>
  <c r="C115" i="38"/>
  <c r="C170" i="38"/>
  <c r="C176" i="38"/>
  <c r="E108" i="38"/>
  <c r="M184" i="38"/>
  <c r="N113" i="38"/>
  <c r="H117" i="38"/>
  <c r="H177" i="38"/>
  <c r="C111" i="38"/>
  <c r="C117" i="38"/>
  <c r="C172" i="38"/>
  <c r="C178" i="38"/>
  <c r="E95" i="38"/>
  <c r="J25" i="43"/>
  <c r="J42" i="36" s="1"/>
  <c r="D25" i="43"/>
  <c r="D42" i="36" s="1"/>
  <c r="D66" i="38"/>
  <c r="L37" i="38"/>
  <c r="L33" i="21" s="1"/>
  <c r="L40" i="38"/>
  <c r="L36" i="21" s="1"/>
  <c r="L43" i="38"/>
  <c r="L48" i="38"/>
  <c r="L51" i="38"/>
  <c r="L54" i="38"/>
  <c r="L60" i="38"/>
  <c r="G66" i="38"/>
  <c r="M36" i="38"/>
  <c r="M32" i="21" s="1"/>
  <c r="M39" i="38"/>
  <c r="M35" i="21" s="1"/>
  <c r="M42" i="38"/>
  <c r="M45" i="38"/>
  <c r="M50" i="38"/>
  <c r="M53" i="38"/>
  <c r="M59" i="38"/>
  <c r="D64" i="38"/>
  <c r="K63" i="38"/>
  <c r="G65" i="38"/>
  <c r="I66" i="38"/>
  <c r="L63" i="38"/>
  <c r="J68" i="38"/>
  <c r="I65" i="38"/>
  <c r="E66" i="38"/>
  <c r="C67" i="38"/>
  <c r="I72" i="38"/>
  <c r="F67" i="38"/>
  <c r="C68" i="38"/>
  <c r="E68" i="38"/>
  <c r="M74" i="38"/>
  <c r="I70" i="38"/>
  <c r="J70" i="38"/>
  <c r="F70" i="38"/>
  <c r="G72" i="38"/>
  <c r="E76" i="38"/>
  <c r="H71" i="38"/>
  <c r="H74" i="38"/>
  <c r="C74" i="38"/>
  <c r="F169" i="38"/>
  <c r="G75" i="38"/>
  <c r="E71" i="38"/>
  <c r="L74" i="38"/>
  <c r="E91" i="38"/>
  <c r="E77" i="38"/>
  <c r="E81" i="38"/>
  <c r="K87" i="38"/>
  <c r="K83" i="38"/>
  <c r="K102" i="38"/>
  <c r="F175" i="38"/>
  <c r="E79" i="38"/>
  <c r="K100" i="38"/>
  <c r="F111" i="38"/>
  <c r="K184" i="38"/>
  <c r="K178" i="38"/>
  <c r="K175" i="38"/>
  <c r="K172" i="38"/>
  <c r="K169" i="38"/>
  <c r="K117" i="38"/>
  <c r="K114" i="38"/>
  <c r="K111" i="38"/>
  <c r="J179" i="38"/>
  <c r="J176" i="38"/>
  <c r="J173" i="38"/>
  <c r="J170" i="38"/>
  <c r="J118" i="38"/>
  <c r="J115" i="38"/>
  <c r="J112" i="38"/>
  <c r="I180" i="38"/>
  <c r="I177" i="38"/>
  <c r="I174" i="38"/>
  <c r="I171" i="38"/>
  <c r="I166" i="38"/>
  <c r="I116" i="38"/>
  <c r="I113" i="38"/>
  <c r="I110" i="38"/>
  <c r="N179" i="38"/>
  <c r="N176" i="38"/>
  <c r="N173" i="38"/>
  <c r="N170" i="38"/>
  <c r="F38" i="38"/>
  <c r="F34" i="21" s="1"/>
  <c r="F41" i="38"/>
  <c r="F37" i="21" s="1"/>
  <c r="F44" i="38"/>
  <c r="F49" i="38"/>
  <c r="F52" i="38"/>
  <c r="F58" i="38"/>
  <c r="F61" i="38"/>
  <c r="G34" i="38"/>
  <c r="G37" i="38"/>
  <c r="G33" i="21" s="1"/>
  <c r="G40" i="38"/>
  <c r="G36" i="21" s="1"/>
  <c r="G43" i="38"/>
  <c r="G48" i="38"/>
  <c r="G51" i="38"/>
  <c r="G54" i="38"/>
  <c r="G60" i="38"/>
  <c r="L66" i="38"/>
  <c r="M64" i="38"/>
  <c r="G67" i="38"/>
  <c r="J63" i="38"/>
  <c r="F64" i="38"/>
  <c r="L69" i="38"/>
  <c r="F66" i="38"/>
  <c r="K66" i="38"/>
  <c r="D68" i="38"/>
  <c r="E67" i="38"/>
  <c r="L67" i="38"/>
  <c r="L68" i="38"/>
  <c r="K68" i="38"/>
  <c r="I71" i="38"/>
  <c r="J71" i="38"/>
  <c r="G71" i="38"/>
  <c r="C71" i="38"/>
  <c r="M72" i="38"/>
  <c r="K81" i="38"/>
  <c r="N71" i="38"/>
  <c r="D75" i="38"/>
  <c r="J74" i="38"/>
  <c r="J72" i="38"/>
  <c r="E78" i="38"/>
  <c r="K71" i="38"/>
  <c r="H75" i="38"/>
  <c r="K75" i="38"/>
  <c r="K80" i="38"/>
  <c r="K85" i="38"/>
  <c r="E92" i="38"/>
  <c r="K86" i="38"/>
  <c r="E107" i="38"/>
  <c r="F172" i="38"/>
  <c r="E82" i="38"/>
  <c r="E105" i="38"/>
  <c r="E184" i="38"/>
  <c r="E178" i="38"/>
  <c r="E175" i="38"/>
  <c r="E172" i="38"/>
  <c r="E169" i="38"/>
  <c r="E117" i="38"/>
  <c r="E114" i="38"/>
  <c r="E111" i="38"/>
  <c r="D179" i="38"/>
  <c r="D176" i="38"/>
  <c r="D173" i="38"/>
  <c r="D170" i="38"/>
  <c r="D118" i="38"/>
  <c r="D115" i="38"/>
  <c r="D112" i="38"/>
  <c r="C180" i="38"/>
  <c r="C177" i="38"/>
  <c r="C174" i="38"/>
  <c r="C171" i="38"/>
  <c r="C166" i="38"/>
  <c r="C116" i="38"/>
  <c r="C113" i="38"/>
  <c r="C110" i="38"/>
  <c r="H179" i="38"/>
  <c r="H176" i="38"/>
  <c r="H173" i="38"/>
  <c r="H170" i="38"/>
  <c r="L41" i="38"/>
  <c r="L37" i="21" s="1"/>
  <c r="L44" i="38"/>
  <c r="L49" i="38"/>
  <c r="L52" i="38"/>
  <c r="L58" i="38"/>
  <c r="L61" i="38"/>
  <c r="M34" i="38"/>
  <c r="M37" i="38"/>
  <c r="M33" i="21" s="1"/>
  <c r="M40" i="38"/>
  <c r="M36" i="21" s="1"/>
  <c r="M43" i="38"/>
  <c r="M48" i="38"/>
  <c r="M51" i="38"/>
  <c r="M54" i="38"/>
  <c r="M60" i="38"/>
  <c r="H64" i="38"/>
  <c r="M67" i="38"/>
  <c r="C64" i="38"/>
  <c r="G64" i="38"/>
  <c r="L64" i="38"/>
  <c r="M66" i="38"/>
  <c r="D67" i="38"/>
  <c r="H67" i="38"/>
  <c r="L70" i="38"/>
  <c r="N67" i="38"/>
  <c r="G68" i="38"/>
  <c r="K69" i="38"/>
  <c r="E69" i="38"/>
  <c r="L73" i="38"/>
  <c r="J75" i="38"/>
  <c r="F72" i="38"/>
  <c r="L71" i="38"/>
  <c r="G73" i="38"/>
  <c r="K91" i="38"/>
  <c r="H72" i="38"/>
  <c r="K76" i="38"/>
  <c r="E75" i="38"/>
  <c r="D73" i="38"/>
  <c r="E86" i="38"/>
  <c r="E72" i="38"/>
  <c r="K79" i="38"/>
  <c r="K78" i="38"/>
  <c r="E87" i="38"/>
  <c r="E90" i="38"/>
  <c r="K97" i="38"/>
  <c r="K89" i="38"/>
  <c r="E96" i="38"/>
  <c r="E104" i="38"/>
  <c r="E85" i="38"/>
  <c r="K109" i="38"/>
  <c r="E100" i="38"/>
  <c r="K180" i="38"/>
  <c r="K177" i="38"/>
  <c r="K174" i="38"/>
  <c r="K171" i="38"/>
  <c r="K166" i="38"/>
  <c r="K116" i="38"/>
  <c r="K113" i="38"/>
  <c r="J184" i="38"/>
  <c r="J178" i="38"/>
  <c r="J175" i="38"/>
  <c r="J172" i="38"/>
  <c r="J169" i="38"/>
  <c r="J117" i="38"/>
  <c r="J114" i="38"/>
  <c r="J111" i="38"/>
  <c r="I179" i="38"/>
  <c r="I176" i="38"/>
  <c r="I173" i="38"/>
  <c r="I170" i="38"/>
  <c r="I118" i="38"/>
  <c r="I115" i="38"/>
  <c r="I112" i="38"/>
  <c r="N184" i="38"/>
  <c r="N178" i="38"/>
  <c r="N175" i="38"/>
  <c r="N172" i="38"/>
  <c r="N169" i="38"/>
  <c r="N117" i="38"/>
  <c r="N114" i="38"/>
  <c r="N111" i="38"/>
  <c r="G180" i="38"/>
  <c r="G177" i="38"/>
  <c r="G174" i="38"/>
  <c r="F36" i="38"/>
  <c r="F32" i="21" s="1"/>
  <c r="F39" i="38"/>
  <c r="F35" i="21" s="1"/>
  <c r="F42" i="38"/>
  <c r="F45" i="38"/>
  <c r="F50" i="38"/>
  <c r="F53" i="38"/>
  <c r="F59" i="38"/>
  <c r="F62" i="38"/>
  <c r="G35" i="38"/>
  <c r="G31" i="21" s="1"/>
  <c r="G38" i="38"/>
  <c r="G34" i="21" s="1"/>
  <c r="G41" i="38"/>
  <c r="G37" i="21" s="1"/>
  <c r="G44" i="38"/>
  <c r="G49" i="38"/>
  <c r="G52" i="38"/>
  <c r="G58" i="38"/>
  <c r="M61" i="38"/>
  <c r="J65" i="38"/>
  <c r="M62" i="38"/>
  <c r="N63" i="38"/>
  <c r="D65" i="38"/>
  <c r="F65" i="38"/>
  <c r="H69" i="38"/>
  <c r="D70" i="38"/>
  <c r="M68" i="38"/>
  <c r="N66" i="38"/>
  <c r="C69" i="38"/>
  <c r="D69" i="38"/>
  <c r="C72" i="38"/>
  <c r="C70" i="38"/>
  <c r="H68" i="38"/>
  <c r="F74" i="38"/>
  <c r="E93" i="38"/>
  <c r="F73" i="38"/>
  <c r="M73" i="38"/>
  <c r="N69" i="38"/>
  <c r="N72" i="38"/>
  <c r="K82" i="38"/>
  <c r="K77" i="38"/>
  <c r="J73" i="38"/>
  <c r="K99" i="38"/>
  <c r="K72" i="38"/>
  <c r="K88" i="38"/>
  <c r="E84" i="38"/>
  <c r="K93" i="38"/>
  <c r="K94" i="38"/>
  <c r="F110" i="38"/>
  <c r="K92" i="38"/>
  <c r="E99" i="38"/>
  <c r="K108" i="38"/>
  <c r="E88" i="38"/>
  <c r="K101" i="38"/>
  <c r="E103" i="38"/>
  <c r="E180" i="38"/>
  <c r="E177" i="38"/>
  <c r="E174" i="38"/>
  <c r="E171" i="38"/>
  <c r="E166" i="38"/>
  <c r="E116" i="38"/>
  <c r="E113" i="38"/>
  <c r="D184" i="38"/>
  <c r="D178" i="38"/>
  <c r="D175" i="38"/>
  <c r="D172" i="38"/>
  <c r="D169" i="38"/>
  <c r="D117" i="38"/>
  <c r="D114" i="38"/>
  <c r="D111" i="38"/>
  <c r="C179" i="38"/>
  <c r="L36" i="38"/>
  <c r="L32" i="21" s="1"/>
  <c r="L39" i="38"/>
  <c r="L35" i="21" s="1"/>
  <c r="L42" i="38"/>
  <c r="L45" i="38"/>
  <c r="L50" i="38"/>
  <c r="L53" i="38"/>
  <c r="L59" i="38"/>
  <c r="N62" i="38"/>
  <c r="M35" i="38"/>
  <c r="M31" i="21" s="1"/>
  <c r="M38" i="38"/>
  <c r="M34" i="21" s="1"/>
  <c r="M41" i="38"/>
  <c r="M37" i="21" s="1"/>
  <c r="M44" i="38"/>
  <c r="M49" i="38"/>
  <c r="M52" i="38"/>
  <c r="M58" i="38"/>
  <c r="G62" i="38"/>
  <c r="J62" i="38"/>
  <c r="G63" i="38"/>
  <c r="K64" i="38"/>
  <c r="C66" i="38"/>
  <c r="M65" i="38"/>
  <c r="I64" i="38"/>
  <c r="F68" i="38"/>
  <c r="N65" i="38"/>
  <c r="J67" i="38"/>
  <c r="F71" i="38"/>
  <c r="G70" i="38"/>
  <c r="M70" i="38"/>
  <c r="D71" i="38"/>
  <c r="N68" i="38"/>
  <c r="G69" i="38"/>
  <c r="E80" i="38"/>
  <c r="E89" i="38"/>
  <c r="G74" i="38"/>
  <c r="H70" i="38"/>
  <c r="H73" i="38"/>
  <c r="C73" i="38"/>
  <c r="K84" i="38"/>
  <c r="D74" i="38"/>
  <c r="E70" i="38"/>
  <c r="E73" i="38"/>
  <c r="E102" i="38"/>
  <c r="K90" i="38"/>
  <c r="K105" i="38"/>
  <c r="E101" i="38"/>
  <c r="K106" i="38"/>
  <c r="K95" i="38"/>
  <c r="K103" i="38"/>
  <c r="F178" i="38"/>
  <c r="E94" i="38"/>
  <c r="K104" i="38"/>
  <c r="E106" i="38"/>
  <c r="K179" i="38"/>
  <c r="K176" i="38"/>
  <c r="K173" i="38"/>
  <c r="K170" i="38"/>
  <c r="K118" i="38"/>
  <c r="K115" i="38"/>
  <c r="K112" i="38"/>
  <c r="J180" i="38"/>
  <c r="J177" i="38"/>
  <c r="J174" i="38"/>
  <c r="J171" i="38"/>
  <c r="J166" i="38"/>
  <c r="J116" i="38"/>
  <c r="J113" i="38"/>
  <c r="I184" i="38"/>
  <c r="I178" i="38"/>
  <c r="N39" i="43"/>
  <c r="D116" i="38"/>
  <c r="E112" i="38"/>
  <c r="E179" i="38"/>
  <c r="K98" i="38"/>
  <c r="K73" i="38"/>
  <c r="N70" i="38"/>
  <c r="L72" i="38"/>
  <c r="K65" i="38"/>
  <c r="D63" i="38"/>
  <c r="G42" i="38"/>
  <c r="F51" i="38"/>
  <c r="E115" i="38"/>
  <c r="E109" i="38"/>
  <c r="F114" i="38"/>
  <c r="K70" i="38"/>
  <c r="N74" i="38"/>
  <c r="D72" i="38"/>
  <c r="C65" i="38"/>
  <c r="C63" i="38"/>
  <c r="G39" i="38"/>
  <c r="G35" i="21" s="1"/>
  <c r="F48" i="38"/>
  <c r="D171" i="38"/>
  <c r="E118" i="38"/>
  <c r="K107" i="38"/>
  <c r="E83" i="38"/>
  <c r="K74" i="38"/>
  <c r="M71" i="38"/>
  <c r="I67" i="38"/>
  <c r="J66" i="38"/>
  <c r="G59" i="38"/>
  <c r="G36" i="38"/>
  <c r="G32" i="21" s="1"/>
  <c r="F43" i="38"/>
  <c r="D174" i="38"/>
  <c r="E170" i="38"/>
  <c r="E97" i="38"/>
  <c r="D14" i="43"/>
  <c r="K96" i="38"/>
  <c r="J69" i="38"/>
  <c r="E74" i="38"/>
  <c r="K67" i="38"/>
  <c r="G53" i="38"/>
  <c r="M63" i="38"/>
  <c r="F40" i="38"/>
  <c r="F36" i="21" s="1"/>
  <c r="E173" i="38"/>
  <c r="E98" i="38"/>
  <c r="I73" i="38"/>
  <c r="M69" i="38"/>
  <c r="I68" i="38"/>
  <c r="H65" i="38"/>
  <c r="G50" i="38"/>
  <c r="F60" i="38"/>
  <c r="F37" i="38"/>
  <c r="F33" i="21" s="1"/>
  <c r="K58" i="38"/>
  <c r="L38" i="38"/>
  <c r="L34" i="21" s="1"/>
  <c r="L35" i="38"/>
  <c r="L31" i="21" s="1"/>
  <c r="L65" i="38"/>
  <c r="K59" i="38"/>
  <c r="I63" i="38"/>
  <c r="K61" i="38"/>
  <c r="K60" i="38"/>
  <c r="J60" i="38"/>
  <c r="K45" i="38"/>
  <c r="J42" i="38"/>
  <c r="L62" i="38"/>
  <c r="K53" i="38"/>
  <c r="E62" i="38"/>
  <c r="K50" i="38"/>
  <c r="E48" i="38"/>
  <c r="K41" i="38"/>
  <c r="K37" i="21" s="1"/>
  <c r="J61" i="38"/>
  <c r="J45" i="38"/>
  <c r="E43" i="38"/>
  <c r="E40" i="38"/>
  <c r="E36" i="21" s="1"/>
  <c r="H63" i="38"/>
  <c r="E59" i="38"/>
  <c r="E53" i="38"/>
  <c r="E50" i="38"/>
  <c r="E45" i="38"/>
  <c r="K39" i="38"/>
  <c r="K35" i="21" s="1"/>
  <c r="J59" i="38"/>
  <c r="D37" i="38"/>
  <c r="D33" i="21" s="1"/>
  <c r="K52" i="38"/>
  <c r="K49" i="38"/>
  <c r="K44" i="38"/>
  <c r="K38" i="38"/>
  <c r="K34" i="21" s="1"/>
  <c r="J54" i="38"/>
  <c r="I52" i="38"/>
  <c r="E61" i="38"/>
  <c r="E58" i="38"/>
  <c r="E52" i="38"/>
  <c r="E49" i="38"/>
  <c r="K43" i="38"/>
  <c r="K37" i="38"/>
  <c r="K33" i="21" s="1"/>
  <c r="J53" i="38"/>
  <c r="K54" i="38"/>
  <c r="K51" i="38"/>
  <c r="K48" i="38"/>
  <c r="K42" i="38"/>
  <c r="K62" i="38"/>
  <c r="J50" i="38"/>
  <c r="E60" i="38"/>
  <c r="E54" i="38"/>
  <c r="E51" i="38"/>
  <c r="J41" i="38"/>
  <c r="J37" i="21" s="1"/>
  <c r="J35" i="38"/>
  <c r="J31" i="21" s="1"/>
  <c r="H59" i="38"/>
  <c r="E42" i="38"/>
  <c r="E39" i="38"/>
  <c r="E35" i="21" s="1"/>
  <c r="D62" i="38"/>
  <c r="D59" i="38"/>
  <c r="D53" i="38"/>
  <c r="D50" i="38"/>
  <c r="D45" i="38"/>
  <c r="D42" i="38"/>
  <c r="D35" i="38"/>
  <c r="D31" i="21" s="1"/>
  <c r="D11" i="21" s="1"/>
  <c r="C39" i="38"/>
  <c r="C35" i="21" s="1"/>
  <c r="C36" i="43" s="1"/>
  <c r="J58" i="38"/>
  <c r="J52" i="38"/>
  <c r="J49" i="38"/>
  <c r="J44" i="38"/>
  <c r="D41" i="38"/>
  <c r="D37" i="21" s="1"/>
  <c r="D34" i="38"/>
  <c r="D30" i="21" s="1"/>
  <c r="K35" i="38"/>
  <c r="K31" i="21" s="1"/>
  <c r="E44" i="38"/>
  <c r="E41" i="38"/>
  <c r="E37" i="21" s="1"/>
  <c r="E17" i="21" s="1"/>
  <c r="E38" i="43" s="1"/>
  <c r="E38" i="38"/>
  <c r="E34" i="21" s="1"/>
  <c r="E14" i="21" s="1"/>
  <c r="E35" i="43" s="1"/>
  <c r="D61" i="38"/>
  <c r="D58" i="38"/>
  <c r="D52" i="38"/>
  <c r="D49" i="38"/>
  <c r="D44" i="38"/>
  <c r="J40" i="38"/>
  <c r="J36" i="21" s="1"/>
  <c r="I62" i="38"/>
  <c r="J51" i="38"/>
  <c r="J48" i="38"/>
  <c r="J43" i="38"/>
  <c r="D40" i="38"/>
  <c r="D36" i="21" s="1"/>
  <c r="I61" i="38"/>
  <c r="D60" i="38"/>
  <c r="D54" i="38"/>
  <c r="D51" i="38"/>
  <c r="D48" i="38"/>
  <c r="D43" i="38"/>
  <c r="D38" i="38"/>
  <c r="D34" i="21" s="1"/>
  <c r="D14" i="21" s="1"/>
  <c r="C59" i="38"/>
  <c r="I59" i="38"/>
  <c r="I53" i="38"/>
  <c r="J37" i="38"/>
  <c r="J33" i="21" s="1"/>
  <c r="J34" i="38"/>
  <c r="J30" i="21" s="1"/>
  <c r="C62" i="38"/>
  <c r="I58" i="38"/>
  <c r="I51" i="38"/>
  <c r="C36" i="38"/>
  <c r="C32" i="21" s="1"/>
  <c r="C12" i="21" s="1"/>
  <c r="H42" i="38"/>
  <c r="C58" i="38"/>
  <c r="C50" i="38"/>
  <c r="N61" i="38"/>
  <c r="N45" i="38"/>
  <c r="J39" i="38"/>
  <c r="J35" i="21" s="1"/>
  <c r="J36" i="38"/>
  <c r="J32" i="21" s="1"/>
  <c r="F69" i="38"/>
  <c r="C61" i="38"/>
  <c r="I54" i="38"/>
  <c r="I49" i="38"/>
  <c r="E63" i="38"/>
  <c r="D39" i="38"/>
  <c r="D35" i="21" s="1"/>
  <c r="D15" i="21" s="1"/>
  <c r="D36" i="38"/>
  <c r="D32" i="21" s="1"/>
  <c r="D12" i="21" s="1"/>
  <c r="N64" i="38"/>
  <c r="I60" i="38"/>
  <c r="C54" i="38"/>
  <c r="C45" i="38"/>
  <c r="H61" i="38"/>
  <c r="J38" i="38"/>
  <c r="J34" i="21" s="1"/>
  <c r="F63" i="38"/>
  <c r="C60" i="38"/>
  <c r="C53" i="38"/>
  <c r="C42" i="38"/>
  <c r="N35" i="38"/>
  <c r="N31" i="21" s="1"/>
  <c r="E30" i="38"/>
  <c r="I44" i="38"/>
  <c r="I41" i="38"/>
  <c r="I37" i="21" s="1"/>
  <c r="I38" i="38"/>
  <c r="I34" i="21" s="1"/>
  <c r="J64" i="38"/>
  <c r="N58" i="38"/>
  <c r="H58" i="38"/>
  <c r="H53" i="38"/>
  <c r="N51" i="38"/>
  <c r="N59" i="38"/>
  <c r="H40" i="38"/>
  <c r="H36" i="21" s="1"/>
  <c r="H43" i="38"/>
  <c r="C52" i="38"/>
  <c r="C49" i="38"/>
  <c r="C44" i="38"/>
  <c r="C41" i="38"/>
  <c r="C38" i="38"/>
  <c r="C34" i="21" s="1"/>
  <c r="C35" i="43" s="1"/>
  <c r="H60" i="38"/>
  <c r="N52" i="38"/>
  <c r="N50" i="38"/>
  <c r="N48" i="38"/>
  <c r="H62" i="38"/>
  <c r="N53" i="38"/>
  <c r="L34" i="38"/>
  <c r="K27" i="38"/>
  <c r="I48" i="38"/>
  <c r="I43" i="38"/>
  <c r="I40" i="38"/>
  <c r="I36" i="21" s="1"/>
  <c r="I37" i="38"/>
  <c r="I33" i="21" s="1"/>
  <c r="H54" i="38"/>
  <c r="N49" i="38"/>
  <c r="H44" i="38"/>
  <c r="N42" i="38"/>
  <c r="H49" i="38"/>
  <c r="H39" i="38"/>
  <c r="H35" i="21" s="1"/>
  <c r="E35" i="38"/>
  <c r="E31" i="21" s="1"/>
  <c r="C51" i="38"/>
  <c r="C48" i="38"/>
  <c r="C43" i="38"/>
  <c r="C40" i="38"/>
  <c r="C36" i="21" s="1"/>
  <c r="O16" i="21" s="1"/>
  <c r="C37" i="38"/>
  <c r="C33" i="21" s="1"/>
  <c r="H51" i="38"/>
  <c r="N44" i="38"/>
  <c r="H41" i="38"/>
  <c r="H37" i="21" s="1"/>
  <c r="N39" i="38"/>
  <c r="N35" i="21" s="1"/>
  <c r="N41" i="38"/>
  <c r="N37" i="21" s="1"/>
  <c r="H36" i="38"/>
  <c r="H32" i="21" s="1"/>
  <c r="L31" i="38"/>
  <c r="I50" i="38"/>
  <c r="I45" i="38"/>
  <c r="I42" i="38"/>
  <c r="I39" i="38"/>
  <c r="I35" i="21" s="1"/>
  <c r="I36" i="38"/>
  <c r="I32" i="21" s="1"/>
  <c r="H48" i="38"/>
  <c r="G61" i="38"/>
  <c r="E65" i="38"/>
  <c r="E37" i="38"/>
  <c r="E33" i="21" s="1"/>
  <c r="E13" i="21" s="1"/>
  <c r="E34" i="43" s="1"/>
  <c r="H37" i="38"/>
  <c r="H33" i="21" s="1"/>
  <c r="F35" i="38"/>
  <c r="F31" i="21" s="1"/>
  <c r="I34" i="38"/>
  <c r="I30" i="21" s="1"/>
  <c r="H34" i="38"/>
  <c r="H30" i="21" s="1"/>
  <c r="J31" i="38"/>
  <c r="N34" i="38"/>
  <c r="N30" i="21" s="1"/>
  <c r="N60" i="38"/>
  <c r="H35" i="38"/>
  <c r="H31" i="21" s="1"/>
  <c r="O88" i="43"/>
  <c r="N38" i="38"/>
  <c r="N34" i="21" s="1"/>
  <c r="I31" i="38"/>
  <c r="E34" i="38"/>
  <c r="E30" i="21" s="1"/>
  <c r="E10" i="21" s="1"/>
  <c r="K31" i="38"/>
  <c r="H50" i="38"/>
  <c r="C34" i="38"/>
  <c r="C30" i="21" s="1"/>
  <c r="C10" i="21" s="1"/>
  <c r="N40" i="38"/>
  <c r="N36" i="21" s="1"/>
  <c r="C35" i="38"/>
  <c r="C31" i="21" s="1"/>
  <c r="C11" i="21" s="1"/>
  <c r="N30" i="38"/>
  <c r="E31" i="38"/>
  <c r="H38" i="38"/>
  <c r="H34" i="21" s="1"/>
  <c r="H45" i="38"/>
  <c r="H52" i="38"/>
  <c r="N31" i="38"/>
  <c r="H30" i="38"/>
  <c r="K30" i="38"/>
  <c r="N43" i="38"/>
  <c r="N54" i="38"/>
  <c r="N36" i="38"/>
  <c r="N32" i="21" s="1"/>
  <c r="E36" i="38"/>
  <c r="E32" i="21" s="1"/>
  <c r="G31" i="38"/>
  <c r="N27" i="38"/>
  <c r="F14" i="46"/>
  <c r="H14" i="46" s="1"/>
  <c r="F181" i="38"/>
  <c r="N181" i="38"/>
  <c r="J182" i="38"/>
  <c r="F119" i="38"/>
  <c r="N119" i="38"/>
  <c r="J120" i="38"/>
  <c r="F121" i="38"/>
  <c r="N121" i="38"/>
  <c r="J122" i="38"/>
  <c r="F123" i="38"/>
  <c r="N123" i="38"/>
  <c r="G181" i="38"/>
  <c r="C182" i="38"/>
  <c r="K182" i="38"/>
  <c r="G119" i="38"/>
  <c r="C120" i="38"/>
  <c r="K120" i="38"/>
  <c r="G121" i="38"/>
  <c r="C122" i="38"/>
  <c r="K122" i="38"/>
  <c r="G123" i="38"/>
  <c r="C124" i="38"/>
  <c r="C181" i="38"/>
  <c r="M181" i="38"/>
  <c r="M182" i="38"/>
  <c r="I119" i="38"/>
  <c r="G120" i="38"/>
  <c r="E121" i="38"/>
  <c r="E122" i="38"/>
  <c r="C123" i="38"/>
  <c r="M123" i="38"/>
  <c r="K124" i="38"/>
  <c r="G125" i="38"/>
  <c r="C126" i="38"/>
  <c r="K126" i="38"/>
  <c r="G127" i="38"/>
  <c r="C128" i="38"/>
  <c r="K128" i="38"/>
  <c r="G129" i="38"/>
  <c r="C130" i="38"/>
  <c r="K130" i="38"/>
  <c r="G131" i="38"/>
  <c r="C132" i="38"/>
  <c r="K132" i="38"/>
  <c r="G133" i="38"/>
  <c r="C134" i="38"/>
  <c r="K134" i="38"/>
  <c r="G135" i="38"/>
  <c r="C136" i="38"/>
  <c r="K136" i="38"/>
  <c r="G137" i="38"/>
  <c r="C138" i="38"/>
  <c r="K138" i="38"/>
  <c r="G139" i="38"/>
  <c r="C140" i="38"/>
  <c r="K140" i="38"/>
  <c r="G141" i="38"/>
  <c r="C142" i="38"/>
  <c r="K142" i="38"/>
  <c r="G143" i="38"/>
  <c r="C144" i="38"/>
  <c r="K144" i="38"/>
  <c r="G145" i="38"/>
  <c r="C146" i="38"/>
  <c r="K146" i="38"/>
  <c r="G147" i="38"/>
  <c r="C148" i="38"/>
  <c r="K148" i="38"/>
  <c r="G149" i="38"/>
  <c r="C150" i="38"/>
  <c r="K150" i="38"/>
  <c r="G151" i="38"/>
  <c r="C152" i="38"/>
  <c r="K152" i="38"/>
  <c r="G153" i="38"/>
  <c r="C154" i="38"/>
  <c r="K154" i="38"/>
  <c r="G155" i="38"/>
  <c r="C156" i="38"/>
  <c r="K156" i="38"/>
  <c r="D181" i="38"/>
  <c r="D182" i="38"/>
  <c r="N182" i="38"/>
  <c r="J119" i="38"/>
  <c r="H120" i="38"/>
  <c r="H121" i="38"/>
  <c r="F122" i="38"/>
  <c r="D123" i="38"/>
  <c r="D124" i="38"/>
  <c r="E181" i="38"/>
  <c r="E182" i="38"/>
  <c r="K119" i="38"/>
  <c r="I120" i="38"/>
  <c r="I121" i="38"/>
  <c r="G122" i="38"/>
  <c r="E123" i="38"/>
  <c r="E124" i="38"/>
  <c r="M124" i="38"/>
  <c r="I125" i="38"/>
  <c r="E126" i="38"/>
  <c r="M126" i="38"/>
  <c r="I127" i="38"/>
  <c r="E128" i="38"/>
  <c r="M128" i="38"/>
  <c r="I129" i="38"/>
  <c r="E130" i="38"/>
  <c r="M130" i="38"/>
  <c r="I131" i="38"/>
  <c r="E132" i="38"/>
  <c r="H181" i="38"/>
  <c r="F182" i="38"/>
  <c r="L119" i="38"/>
  <c r="L120" i="38"/>
  <c r="J121" i="38"/>
  <c r="H122" i="38"/>
  <c r="H123" i="38"/>
  <c r="F124" i="38"/>
  <c r="N124" i="38"/>
  <c r="J125" i="38"/>
  <c r="F126" i="38"/>
  <c r="N126" i="38"/>
  <c r="J127" i="38"/>
  <c r="F128" i="38"/>
  <c r="N128" i="38"/>
  <c r="J129" i="38"/>
  <c r="F130" i="38"/>
  <c r="N130" i="38"/>
  <c r="J131" i="38"/>
  <c r="F132" i="38"/>
  <c r="N132" i="38"/>
  <c r="J133" i="38"/>
  <c r="F134" i="38"/>
  <c r="N134" i="38"/>
  <c r="J135" i="38"/>
  <c r="F136" i="38"/>
  <c r="N136" i="38"/>
  <c r="J137" i="38"/>
  <c r="F138" i="38"/>
  <c r="N138" i="38"/>
  <c r="J139" i="38"/>
  <c r="F140" i="38"/>
  <c r="N140" i="38"/>
  <c r="J141" i="38"/>
  <c r="F142" i="38"/>
  <c r="N142" i="38"/>
  <c r="J143" i="38"/>
  <c r="F144" i="38"/>
  <c r="N144" i="38"/>
  <c r="J145" i="38"/>
  <c r="F146" i="38"/>
  <c r="N146" i="38"/>
  <c r="J147" i="38"/>
  <c r="F148" i="38"/>
  <c r="N148" i="38"/>
  <c r="J149" i="38"/>
  <c r="F150" i="38"/>
  <c r="N150" i="38"/>
  <c r="J151" i="38"/>
  <c r="F152" i="38"/>
  <c r="N152" i="38"/>
  <c r="J153" i="38"/>
  <c r="F154" i="38"/>
  <c r="N154" i="38"/>
  <c r="J155" i="38"/>
  <c r="F156" i="38"/>
  <c r="I181" i="38"/>
  <c r="G182" i="38"/>
  <c r="C119" i="38"/>
  <c r="M119" i="38"/>
  <c r="M120" i="38"/>
  <c r="K121" i="38"/>
  <c r="J181" i="38"/>
  <c r="H182" i="38"/>
  <c r="D119" i="38"/>
  <c r="D120" i="38"/>
  <c r="N120" i="38"/>
  <c r="L121" i="38"/>
  <c r="L122" i="38"/>
  <c r="K181" i="38"/>
  <c r="I182" i="38"/>
  <c r="E119" i="38"/>
  <c r="E120" i="38"/>
  <c r="C121" i="38"/>
  <c r="M121" i="38"/>
  <c r="M122" i="38"/>
  <c r="K123" i="38"/>
  <c r="I124" i="38"/>
  <c r="E125" i="38"/>
  <c r="M125" i="38"/>
  <c r="I126" i="38"/>
  <c r="E127" i="38"/>
  <c r="M127" i="38"/>
  <c r="I128" i="38"/>
  <c r="E129" i="38"/>
  <c r="M129" i="38"/>
  <c r="I130" i="38"/>
  <c r="E131" i="38"/>
  <c r="M131" i="38"/>
  <c r="L181" i="38"/>
  <c r="L182" i="38"/>
  <c r="I123" i="38"/>
  <c r="D125" i="38"/>
  <c r="H126" i="38"/>
  <c r="L127" i="38"/>
  <c r="D129" i="38"/>
  <c r="H130" i="38"/>
  <c r="L131" i="38"/>
  <c r="M132" i="38"/>
  <c r="L133" i="38"/>
  <c r="J134" i="38"/>
  <c r="I135" i="38"/>
  <c r="H136" i="38"/>
  <c r="F137" i="38"/>
  <c r="E138" i="38"/>
  <c r="D139" i="38"/>
  <c r="N139" i="38"/>
  <c r="M140" i="38"/>
  <c r="L141" i="38"/>
  <c r="J142" i="38"/>
  <c r="I143" i="38"/>
  <c r="H144" i="38"/>
  <c r="F145" i="38"/>
  <c r="E146" i="38"/>
  <c r="D147" i="38"/>
  <c r="L149" i="38"/>
  <c r="H152" i="38"/>
  <c r="D155" i="38"/>
  <c r="I157" i="38"/>
  <c r="I159" i="38"/>
  <c r="I161" i="38"/>
  <c r="I163" i="38"/>
  <c r="I165" i="38"/>
  <c r="D156" i="38"/>
  <c r="N158" i="38"/>
  <c r="J161" i="38"/>
  <c r="F164" i="38"/>
  <c r="J123" i="38"/>
  <c r="F125" i="38"/>
  <c r="J126" i="38"/>
  <c r="N127" i="38"/>
  <c r="F129" i="38"/>
  <c r="J130" i="38"/>
  <c r="N131" i="38"/>
  <c r="C133" i="38"/>
  <c r="M133" i="38"/>
  <c r="L134" i="38"/>
  <c r="K135" i="38"/>
  <c r="I136" i="38"/>
  <c r="H137" i="38"/>
  <c r="G138" i="38"/>
  <c r="E139" i="38"/>
  <c r="D140" i="38"/>
  <c r="C141" i="38"/>
  <c r="M141" i="38"/>
  <c r="L142" i="38"/>
  <c r="K143" i="38"/>
  <c r="I144" i="38"/>
  <c r="H145" i="38"/>
  <c r="G146" i="38"/>
  <c r="E147" i="38"/>
  <c r="D148" i="38"/>
  <c r="C149" i="38"/>
  <c r="M149" i="38"/>
  <c r="L150" i="38"/>
  <c r="K151" i="38"/>
  <c r="I152" i="38"/>
  <c r="G154" i="38"/>
  <c r="F158" i="38"/>
  <c r="N160" i="38"/>
  <c r="J163" i="38"/>
  <c r="H119" i="38"/>
  <c r="L123" i="38"/>
  <c r="H125" i="38"/>
  <c r="L126" i="38"/>
  <c r="D128" i="38"/>
  <c r="H129" i="38"/>
  <c r="L130" i="38"/>
  <c r="D132" i="38"/>
  <c r="D133" i="38"/>
  <c r="N133" i="38"/>
  <c r="M134" i="38"/>
  <c r="L135" i="38"/>
  <c r="J136" i="38"/>
  <c r="I137" i="38"/>
  <c r="H138" i="38"/>
  <c r="F139" i="38"/>
  <c r="E140" i="38"/>
  <c r="D141" i="38"/>
  <c r="N141" i="38"/>
  <c r="M142" i="38"/>
  <c r="L143" i="38"/>
  <c r="J144" i="38"/>
  <c r="I145" i="38"/>
  <c r="H146" i="38"/>
  <c r="F147" i="38"/>
  <c r="E148" i="38"/>
  <c r="D149" i="38"/>
  <c r="N149" i="38"/>
  <c r="M150" i="38"/>
  <c r="L151" i="38"/>
  <c r="J152" i="38"/>
  <c r="I153" i="38"/>
  <c r="H154" i="38"/>
  <c r="F155" i="38"/>
  <c r="E156" i="38"/>
  <c r="C157" i="38"/>
  <c r="K157" i="38"/>
  <c r="G158" i="38"/>
  <c r="C159" i="38"/>
  <c r="K159" i="38"/>
  <c r="G160" i="38"/>
  <c r="C161" i="38"/>
  <c r="K161" i="38"/>
  <c r="G162" i="38"/>
  <c r="C163" i="38"/>
  <c r="K163" i="38"/>
  <c r="G164" i="38"/>
  <c r="C165" i="38"/>
  <c r="K165" i="38"/>
  <c r="K145" i="38"/>
  <c r="H147" i="38"/>
  <c r="G148" i="38"/>
  <c r="D150" i="38"/>
  <c r="C151" i="38"/>
  <c r="L152" i="38"/>
  <c r="K153" i="38"/>
  <c r="H155" i="38"/>
  <c r="G156" i="38"/>
  <c r="L157" i="38"/>
  <c r="H158" i="38"/>
  <c r="D159" i="38"/>
  <c r="H160" i="38"/>
  <c r="D161" i="38"/>
  <c r="H162" i="38"/>
  <c r="D163" i="38"/>
  <c r="H164" i="38"/>
  <c r="D165" i="38"/>
  <c r="H156" i="38"/>
  <c r="M157" i="38"/>
  <c r="E159" i="38"/>
  <c r="I160" i="38"/>
  <c r="M161" i="38"/>
  <c r="E163" i="38"/>
  <c r="I164" i="38"/>
  <c r="F120" i="38"/>
  <c r="G124" i="38"/>
  <c r="K125" i="38"/>
  <c r="C127" i="38"/>
  <c r="G128" i="38"/>
  <c r="K129" i="38"/>
  <c r="C131" i="38"/>
  <c r="G132" i="38"/>
  <c r="E133" i="38"/>
  <c r="D134" i="38"/>
  <c r="C135" i="38"/>
  <c r="M135" i="38"/>
  <c r="L136" i="38"/>
  <c r="K137" i="38"/>
  <c r="I138" i="38"/>
  <c r="H139" i="38"/>
  <c r="G140" i="38"/>
  <c r="E141" i="38"/>
  <c r="D142" i="38"/>
  <c r="C143" i="38"/>
  <c r="M143" i="38"/>
  <c r="L144" i="38"/>
  <c r="I146" i="38"/>
  <c r="E149" i="38"/>
  <c r="M151" i="38"/>
  <c r="I154" i="38"/>
  <c r="D157" i="38"/>
  <c r="L159" i="38"/>
  <c r="L161" i="38"/>
  <c r="L163" i="38"/>
  <c r="L165" i="38"/>
  <c r="I158" i="38"/>
  <c r="E161" i="38"/>
  <c r="M163" i="38"/>
  <c r="D121" i="38"/>
  <c r="H124" i="38"/>
  <c r="L125" i="38"/>
  <c r="D127" i="38"/>
  <c r="H128" i="38"/>
  <c r="L129" i="38"/>
  <c r="D131" i="38"/>
  <c r="H132" i="38"/>
  <c r="F133" i="38"/>
  <c r="E134" i="38"/>
  <c r="D135" i="38"/>
  <c r="N135" i="38"/>
  <c r="M136" i="38"/>
  <c r="L137" i="38"/>
  <c r="J138" i="38"/>
  <c r="I139" i="38"/>
  <c r="H140" i="38"/>
  <c r="F141" i="38"/>
  <c r="E142" i="38"/>
  <c r="D143" i="38"/>
  <c r="N143" i="38"/>
  <c r="M144" i="38"/>
  <c r="L145" i="38"/>
  <c r="J146" i="38"/>
  <c r="I147" i="38"/>
  <c r="H148" i="38"/>
  <c r="F149" i="38"/>
  <c r="E150" i="38"/>
  <c r="D151" i="38"/>
  <c r="N151" i="38"/>
  <c r="M152" i="38"/>
  <c r="L153" i="38"/>
  <c r="J154" i="38"/>
  <c r="I155" i="38"/>
  <c r="E157" i="38"/>
  <c r="M159" i="38"/>
  <c r="I162" i="38"/>
  <c r="M165" i="38"/>
  <c r="D122" i="38"/>
  <c r="J124" i="38"/>
  <c r="N125" i="38"/>
  <c r="F127" i="38"/>
  <c r="J128" i="38"/>
  <c r="N129" i="38"/>
  <c r="F131" i="38"/>
  <c r="I132" i="38"/>
  <c r="H133" i="38"/>
  <c r="G134" i="38"/>
  <c r="E135" i="38"/>
  <c r="D136" i="38"/>
  <c r="C137" i="38"/>
  <c r="M137" i="38"/>
  <c r="L138" i="38"/>
  <c r="K139" i="38"/>
  <c r="I140" i="38"/>
  <c r="H141" i="38"/>
  <c r="G142" i="38"/>
  <c r="E143" i="38"/>
  <c r="D144" i="38"/>
  <c r="C145" i="38"/>
  <c r="M145" i="38"/>
  <c r="L146" i="38"/>
  <c r="K147" i="38"/>
  <c r="I148" i="38"/>
  <c r="H149" i="38"/>
  <c r="G150" i="38"/>
  <c r="E151" i="38"/>
  <c r="D152" i="38"/>
  <c r="C153" i="38"/>
  <c r="M153" i="38"/>
  <c r="L154" i="38"/>
  <c r="K155" i="38"/>
  <c r="I156" i="38"/>
  <c r="F157" i="38"/>
  <c r="N157" i="38"/>
  <c r="J158" i="38"/>
  <c r="F159" i="38"/>
  <c r="N159" i="38"/>
  <c r="J160" i="38"/>
  <c r="F161" i="38"/>
  <c r="N161" i="38"/>
  <c r="J162" i="38"/>
  <c r="F163" i="38"/>
  <c r="N163" i="38"/>
  <c r="J164" i="38"/>
  <c r="F165" i="38"/>
  <c r="N165" i="38"/>
  <c r="I122" i="38"/>
  <c r="L124" i="38"/>
  <c r="D126" i="38"/>
  <c r="H127" i="38"/>
  <c r="L128" i="38"/>
  <c r="D130" i="38"/>
  <c r="H131" i="38"/>
  <c r="J132" i="38"/>
  <c r="I133" i="38"/>
  <c r="H134" i="38"/>
  <c r="F135" i="38"/>
  <c r="E136" i="38"/>
  <c r="D137" i="38"/>
  <c r="N137" i="38"/>
  <c r="M138" i="38"/>
  <c r="L139" i="38"/>
  <c r="J140" i="38"/>
  <c r="I141" i="38"/>
  <c r="H142" i="38"/>
  <c r="F143" i="38"/>
  <c r="E144" i="38"/>
  <c r="D145" i="38"/>
  <c r="N145" i="38"/>
  <c r="M146" i="38"/>
  <c r="L147" i="38"/>
  <c r="J148" i="38"/>
  <c r="I149" i="38"/>
  <c r="H150" i="38"/>
  <c r="F151" i="38"/>
  <c r="E152" i="38"/>
  <c r="D153" i="38"/>
  <c r="N153" i="38"/>
  <c r="M154" i="38"/>
  <c r="L155" i="38"/>
  <c r="J156" i="38"/>
  <c r="G157" i="38"/>
  <c r="C158" i="38"/>
  <c r="K158" i="38"/>
  <c r="G159" i="38"/>
  <c r="C160" i="38"/>
  <c r="K160" i="38"/>
  <c r="G161" i="38"/>
  <c r="C162" i="38"/>
  <c r="K162" i="38"/>
  <c r="G163" i="38"/>
  <c r="C164" i="38"/>
  <c r="K164" i="38"/>
  <c r="G165" i="38"/>
  <c r="J165" i="38"/>
  <c r="N122" i="38"/>
  <c r="C125" i="38"/>
  <c r="G126" i="38"/>
  <c r="K127" i="38"/>
  <c r="C129" i="38"/>
  <c r="G130" i="38"/>
  <c r="K131" i="38"/>
  <c r="L132" i="38"/>
  <c r="K133" i="38"/>
  <c r="I134" i="38"/>
  <c r="H135" i="38"/>
  <c r="G136" i="38"/>
  <c r="E137" i="38"/>
  <c r="D138" i="38"/>
  <c r="C139" i="38"/>
  <c r="M139" i="38"/>
  <c r="L140" i="38"/>
  <c r="K141" i="38"/>
  <c r="I142" i="38"/>
  <c r="H143" i="38"/>
  <c r="G144" i="38"/>
  <c r="E145" i="38"/>
  <c r="D146" i="38"/>
  <c r="C147" i="38"/>
  <c r="M147" i="38"/>
  <c r="L148" i="38"/>
  <c r="K149" i="38"/>
  <c r="I150" i="38"/>
  <c r="H151" i="38"/>
  <c r="G152" i="38"/>
  <c r="E153" i="38"/>
  <c r="D154" i="38"/>
  <c r="C155" i="38"/>
  <c r="M155" i="38"/>
  <c r="L156" i="38"/>
  <c r="H157" i="38"/>
  <c r="D158" i="38"/>
  <c r="L158" i="38"/>
  <c r="H159" i="38"/>
  <c r="D160" i="38"/>
  <c r="L160" i="38"/>
  <c r="H161" i="38"/>
  <c r="D162" i="38"/>
  <c r="L162" i="38"/>
  <c r="H163" i="38"/>
  <c r="D164" i="38"/>
  <c r="L164" i="38"/>
  <c r="H165" i="38"/>
  <c r="N147" i="38"/>
  <c r="M148" i="38"/>
  <c r="J150" i="38"/>
  <c r="I151" i="38"/>
  <c r="F153" i="38"/>
  <c r="E154" i="38"/>
  <c r="N155" i="38"/>
  <c r="M156" i="38"/>
  <c r="E158" i="38"/>
  <c r="M158" i="38"/>
  <c r="E160" i="38"/>
  <c r="M160" i="38"/>
  <c r="E162" i="38"/>
  <c r="M162" i="38"/>
  <c r="E164" i="38"/>
  <c r="M164" i="38"/>
  <c r="H153" i="38"/>
  <c r="E155" i="38"/>
  <c r="N156" i="38"/>
  <c r="J157" i="38"/>
  <c r="J159" i="38"/>
  <c r="F160" i="38"/>
  <c r="F162" i="38"/>
  <c r="N162" i="38"/>
  <c r="N164" i="38"/>
  <c r="E165" i="38"/>
  <c r="I116" i="43"/>
  <c r="E117" i="43"/>
  <c r="M117" i="43"/>
  <c r="I118" i="43"/>
  <c r="E119" i="43"/>
  <c r="M119" i="43"/>
  <c r="I120" i="43"/>
  <c r="E121" i="43"/>
  <c r="M121" i="43"/>
  <c r="I122" i="43"/>
  <c r="E123" i="43"/>
  <c r="M123" i="43"/>
  <c r="I124" i="43"/>
  <c r="D125" i="43"/>
  <c r="L125" i="43"/>
  <c r="H126" i="43"/>
  <c r="D127" i="43"/>
  <c r="L127" i="43"/>
  <c r="H128" i="43"/>
  <c r="C129" i="43"/>
  <c r="K129" i="43"/>
  <c r="G130" i="43"/>
  <c r="C131" i="43"/>
  <c r="K131" i="43"/>
  <c r="G132" i="43"/>
  <c r="J133" i="43"/>
  <c r="F134" i="43"/>
  <c r="N134" i="43"/>
  <c r="J135" i="43"/>
  <c r="F136" i="43"/>
  <c r="N136" i="43"/>
  <c r="I137" i="43"/>
  <c r="E138" i="43"/>
  <c r="M138" i="43"/>
  <c r="J116" i="43"/>
  <c r="F117" i="43"/>
  <c r="N117" i="43"/>
  <c r="J118" i="43"/>
  <c r="F119" i="43"/>
  <c r="N119" i="43"/>
  <c r="J120" i="43"/>
  <c r="F121" i="43"/>
  <c r="N121" i="43"/>
  <c r="J122" i="43"/>
  <c r="F123" i="43"/>
  <c r="N123" i="43"/>
  <c r="J124" i="43"/>
  <c r="E125" i="43"/>
  <c r="M125" i="43"/>
  <c r="I126" i="43"/>
  <c r="E127" i="43"/>
  <c r="M127" i="43"/>
  <c r="I128" i="43"/>
  <c r="D129" i="43"/>
  <c r="L129" i="43"/>
  <c r="H130" i="43"/>
  <c r="D131" i="43"/>
  <c r="L131" i="43"/>
  <c r="H132" i="43"/>
  <c r="C133" i="43"/>
  <c r="K133" i="43"/>
  <c r="G134" i="43"/>
  <c r="C135" i="43"/>
  <c r="K135" i="43"/>
  <c r="G136" i="43"/>
  <c r="J137" i="43"/>
  <c r="F138" i="43"/>
  <c r="N138" i="43"/>
  <c r="J139" i="43"/>
  <c r="F140" i="43"/>
  <c r="N140" i="43"/>
  <c r="I141" i="43"/>
  <c r="E142" i="43"/>
  <c r="M142" i="43"/>
  <c r="I143" i="43"/>
  <c r="E144" i="43"/>
  <c r="C116" i="43"/>
  <c r="K116" i="43"/>
  <c r="G117" i="43"/>
  <c r="C118" i="43"/>
  <c r="K118" i="43"/>
  <c r="G119" i="43"/>
  <c r="C120" i="43"/>
  <c r="K120" i="43"/>
  <c r="G121" i="43"/>
  <c r="C122" i="43"/>
  <c r="K122" i="43"/>
  <c r="G123" i="43"/>
  <c r="C124" i="43"/>
  <c r="K124" i="43"/>
  <c r="F125" i="43"/>
  <c r="N125" i="43"/>
  <c r="J126" i="43"/>
  <c r="F127" i="43"/>
  <c r="N127" i="43"/>
  <c r="J128" i="43"/>
  <c r="E129" i="43"/>
  <c r="M129" i="43"/>
  <c r="I130" i="43"/>
  <c r="E131" i="43"/>
  <c r="M131" i="43"/>
  <c r="I132" i="43"/>
  <c r="D133" i="43"/>
  <c r="L133" i="43"/>
  <c r="H134" i="43"/>
  <c r="D135" i="43"/>
  <c r="L135" i="43"/>
  <c r="H136" i="43"/>
  <c r="C137" i="43"/>
  <c r="K137" i="43"/>
  <c r="G138" i="43"/>
  <c r="C139" i="43"/>
  <c r="K139" i="43"/>
  <c r="G140" i="43"/>
  <c r="J141" i="43"/>
  <c r="F142" i="43"/>
  <c r="D116" i="43"/>
  <c r="L116" i="43"/>
  <c r="H117" i="43"/>
  <c r="D118" i="43"/>
  <c r="L118" i="43"/>
  <c r="H119" i="43"/>
  <c r="D120" i="43"/>
  <c r="L120" i="43"/>
  <c r="H121" i="43"/>
  <c r="D122" i="43"/>
  <c r="L122" i="43"/>
  <c r="H123" i="43"/>
  <c r="D124" i="43"/>
  <c r="L124" i="43"/>
  <c r="G125" i="43"/>
  <c r="C126" i="43"/>
  <c r="K126" i="43"/>
  <c r="G127" i="43"/>
  <c r="C128" i="43"/>
  <c r="K128" i="43"/>
  <c r="F129" i="43"/>
  <c r="N129" i="43"/>
  <c r="J130" i="43"/>
  <c r="F131" i="43"/>
  <c r="N131" i="43"/>
  <c r="J132" i="43"/>
  <c r="E133" i="43"/>
  <c r="M133" i="43"/>
  <c r="I134" i="43"/>
  <c r="E135" i="43"/>
  <c r="E116" i="43"/>
  <c r="M116" i="43"/>
  <c r="I117" i="43"/>
  <c r="E118" i="43"/>
  <c r="M118" i="43"/>
  <c r="I119" i="43"/>
  <c r="E120" i="43"/>
  <c r="M120" i="43"/>
  <c r="I121" i="43"/>
  <c r="E122" i="43"/>
  <c r="M122" i="43"/>
  <c r="I123" i="43"/>
  <c r="E124" i="43"/>
  <c r="M124" i="43"/>
  <c r="H125" i="43"/>
  <c r="D126" i="43"/>
  <c r="L126" i="43"/>
  <c r="H127" i="43"/>
  <c r="D128" i="43"/>
  <c r="L128" i="43"/>
  <c r="G129" i="43"/>
  <c r="C130" i="43"/>
  <c r="K130" i="43"/>
  <c r="G131" i="43"/>
  <c r="C132" i="43"/>
  <c r="K132" i="43"/>
  <c r="F133" i="43"/>
  <c r="N133" i="43"/>
  <c r="J134" i="43"/>
  <c r="F135" i="43"/>
  <c r="N135" i="43"/>
  <c r="J136" i="43"/>
  <c r="E137" i="43"/>
  <c r="M137" i="43"/>
  <c r="I138" i="43"/>
  <c r="E139" i="43"/>
  <c r="F116" i="43"/>
  <c r="N116" i="43"/>
  <c r="J117" i="43"/>
  <c r="F118" i="43"/>
  <c r="N118" i="43"/>
  <c r="J119" i="43"/>
  <c r="F120" i="43"/>
  <c r="N120" i="43"/>
  <c r="J121" i="43"/>
  <c r="F122" i="43"/>
  <c r="N122" i="43"/>
  <c r="J123" i="43"/>
  <c r="F124" i="43"/>
  <c r="N124" i="43"/>
  <c r="I125" i="43"/>
  <c r="E126" i="43"/>
  <c r="M126" i="43"/>
  <c r="I127" i="43"/>
  <c r="E128" i="43"/>
  <c r="M128" i="43"/>
  <c r="H129" i="43"/>
  <c r="D130" i="43"/>
  <c r="L130" i="43"/>
  <c r="H131" i="43"/>
  <c r="D132" i="43"/>
  <c r="L132" i="43"/>
  <c r="G133" i="43"/>
  <c r="C134" i="43"/>
  <c r="K134" i="43"/>
  <c r="G135" i="43"/>
  <c r="C136" i="43"/>
  <c r="K136" i="43"/>
  <c r="F137" i="43"/>
  <c r="N137" i="43"/>
  <c r="J138" i="43"/>
  <c r="F139" i="43"/>
  <c r="G116" i="43"/>
  <c r="C117" i="43"/>
  <c r="K117" i="43"/>
  <c r="G118" i="43"/>
  <c r="C119" i="43"/>
  <c r="K119" i="43"/>
  <c r="G120" i="43"/>
  <c r="C121" i="43"/>
  <c r="K121" i="43"/>
  <c r="G122" i="43"/>
  <c r="C123" i="43"/>
  <c r="K123" i="43"/>
  <c r="G124" i="43"/>
  <c r="J125" i="43"/>
  <c r="F126" i="43"/>
  <c r="N126" i="43"/>
  <c r="J127" i="43"/>
  <c r="F128" i="43"/>
  <c r="N128" i="43"/>
  <c r="I129" i="43"/>
  <c r="E130" i="43"/>
  <c r="M130" i="43"/>
  <c r="I131" i="43"/>
  <c r="E132" i="43"/>
  <c r="M132" i="43"/>
  <c r="H133" i="43"/>
  <c r="D134" i="43"/>
  <c r="L134" i="43"/>
  <c r="H135" i="43"/>
  <c r="D136" i="43"/>
  <c r="L136" i="43"/>
  <c r="G137" i="43"/>
  <c r="C138" i="43"/>
  <c r="K138" i="43"/>
  <c r="G139" i="43"/>
  <c r="C140" i="43"/>
  <c r="K140" i="43"/>
  <c r="F141" i="43"/>
  <c r="N141" i="43"/>
  <c r="J142" i="43"/>
  <c r="F143" i="43"/>
  <c r="N143" i="43"/>
  <c r="J144" i="43"/>
  <c r="F145" i="43"/>
  <c r="N145" i="43"/>
  <c r="J146" i="43"/>
  <c r="F147" i="43"/>
  <c r="N147" i="43"/>
  <c r="J148" i="43"/>
  <c r="F149" i="43"/>
  <c r="N149" i="43"/>
  <c r="J150" i="43"/>
  <c r="F151" i="43"/>
  <c r="N151" i="43"/>
  <c r="J152" i="43"/>
  <c r="F153" i="43"/>
  <c r="N153" i="43"/>
  <c r="J154" i="43"/>
  <c r="F155" i="43"/>
  <c r="N155" i="43"/>
  <c r="J156" i="43"/>
  <c r="F157" i="43"/>
  <c r="N157" i="43"/>
  <c r="J158" i="43"/>
  <c r="F159" i="43"/>
  <c r="N159" i="43"/>
  <c r="J160" i="43"/>
  <c r="F161" i="43"/>
  <c r="N161" i="43"/>
  <c r="J162" i="43"/>
  <c r="F178" i="43"/>
  <c r="N178" i="43"/>
  <c r="J179" i="43"/>
  <c r="H116" i="43"/>
  <c r="D117" i="43"/>
  <c r="L117" i="43"/>
  <c r="H118" i="43"/>
  <c r="D119" i="43"/>
  <c r="L119" i="43"/>
  <c r="H120" i="43"/>
  <c r="D121" i="43"/>
  <c r="L121" i="43"/>
  <c r="H122" i="43"/>
  <c r="D123" i="43"/>
  <c r="L123" i="43"/>
  <c r="H124" i="43"/>
  <c r="C125" i="43"/>
  <c r="K125" i="43"/>
  <c r="G126" i="43"/>
  <c r="C127" i="43"/>
  <c r="K127" i="43"/>
  <c r="G128" i="43"/>
  <c r="J129" i="43"/>
  <c r="F130" i="43"/>
  <c r="N130" i="43"/>
  <c r="J131" i="43"/>
  <c r="F132" i="43"/>
  <c r="N132" i="43"/>
  <c r="I133" i="43"/>
  <c r="E134" i="43"/>
  <c r="M134" i="43"/>
  <c r="I135" i="43"/>
  <c r="E136" i="43"/>
  <c r="M136" i="43"/>
  <c r="H137" i="43"/>
  <c r="D138" i="43"/>
  <c r="L138" i="43"/>
  <c r="H139" i="43"/>
  <c r="D140" i="43"/>
  <c r="L140" i="43"/>
  <c r="G141" i="43"/>
  <c r="C142" i="43"/>
  <c r="K142" i="43"/>
  <c r="G143" i="43"/>
  <c r="C144" i="43"/>
  <c r="K144" i="43"/>
  <c r="G145" i="43"/>
  <c r="C146" i="43"/>
  <c r="K146" i="43"/>
  <c r="G147" i="43"/>
  <c r="C148" i="43"/>
  <c r="K148" i="43"/>
  <c r="G149" i="43"/>
  <c r="C150" i="43"/>
  <c r="K150" i="43"/>
  <c r="G151" i="43"/>
  <c r="C152" i="43"/>
  <c r="K152" i="43"/>
  <c r="G153" i="43"/>
  <c r="C154" i="43"/>
  <c r="K154" i="43"/>
  <c r="G155" i="43"/>
  <c r="C156" i="43"/>
  <c r="K156" i="43"/>
  <c r="G157" i="43"/>
  <c r="C158" i="43"/>
  <c r="K158" i="43"/>
  <c r="G159" i="43"/>
  <c r="C160" i="43"/>
  <c r="K160" i="43"/>
  <c r="G161" i="43"/>
  <c r="C162" i="43"/>
  <c r="K162" i="43"/>
  <c r="G178" i="43"/>
  <c r="C179" i="43"/>
  <c r="K179" i="43"/>
  <c r="I139" i="43"/>
  <c r="M140" i="43"/>
  <c r="D142" i="43"/>
  <c r="E143" i="43"/>
  <c r="G144" i="43"/>
  <c r="E145" i="43"/>
  <c r="E146" i="43"/>
  <c r="C147" i="43"/>
  <c r="M147" i="43"/>
  <c r="M148" i="43"/>
  <c r="K149" i="43"/>
  <c r="I150" i="43"/>
  <c r="I151" i="43"/>
  <c r="G152" i="43"/>
  <c r="E153" i="43"/>
  <c r="E154" i="43"/>
  <c r="C155" i="43"/>
  <c r="M155" i="43"/>
  <c r="M156" i="43"/>
  <c r="K157" i="43"/>
  <c r="I158" i="43"/>
  <c r="I159" i="43"/>
  <c r="G160" i="43"/>
  <c r="E161" i="43"/>
  <c r="E162" i="43"/>
  <c r="K178" i="43"/>
  <c r="I179" i="43"/>
  <c r="L139" i="43"/>
  <c r="C141" i="43"/>
  <c r="G142" i="43"/>
  <c r="H143" i="43"/>
  <c r="H144" i="43"/>
  <c r="H145" i="43"/>
  <c r="F146" i="43"/>
  <c r="D147" i="43"/>
  <c r="D148" i="43"/>
  <c r="N148" i="43"/>
  <c r="L149" i="43"/>
  <c r="L150" i="43"/>
  <c r="J151" i="43"/>
  <c r="H152" i="43"/>
  <c r="H153" i="43"/>
  <c r="F154" i="43"/>
  <c r="D155" i="43"/>
  <c r="D156" i="43"/>
  <c r="N156" i="43"/>
  <c r="L157" i="43"/>
  <c r="L158" i="43"/>
  <c r="J159" i="43"/>
  <c r="H160" i="43"/>
  <c r="H161" i="43"/>
  <c r="F162" i="43"/>
  <c r="L178" i="43"/>
  <c r="L179" i="43"/>
  <c r="M135" i="43"/>
  <c r="M139" i="43"/>
  <c r="D141" i="43"/>
  <c r="H142" i="43"/>
  <c r="J143" i="43"/>
  <c r="I144" i="43"/>
  <c r="I145" i="43"/>
  <c r="G146" i="43"/>
  <c r="E147" i="43"/>
  <c r="E148" i="43"/>
  <c r="C149" i="43"/>
  <c r="M149" i="43"/>
  <c r="M150" i="43"/>
  <c r="K151" i="43"/>
  <c r="I152" i="43"/>
  <c r="I153" i="43"/>
  <c r="G154" i="43"/>
  <c r="E155" i="43"/>
  <c r="E156" i="43"/>
  <c r="C157" i="43"/>
  <c r="M157" i="43"/>
  <c r="M158" i="43"/>
  <c r="K159" i="43"/>
  <c r="I160" i="43"/>
  <c r="I161" i="43"/>
  <c r="G162" i="43"/>
  <c r="C178" i="43"/>
  <c r="M178" i="43"/>
  <c r="M179" i="43"/>
  <c r="I136" i="43"/>
  <c r="N139" i="43"/>
  <c r="E141" i="43"/>
  <c r="I142" i="43"/>
  <c r="K143" i="43"/>
  <c r="L144" i="43"/>
  <c r="J145" i="43"/>
  <c r="H146" i="43"/>
  <c r="H147" i="43"/>
  <c r="F148" i="43"/>
  <c r="D149" i="43"/>
  <c r="D150" i="43"/>
  <c r="N150" i="43"/>
  <c r="L151" i="43"/>
  <c r="L152" i="43"/>
  <c r="J153" i="43"/>
  <c r="H154" i="43"/>
  <c r="H155" i="43"/>
  <c r="F156" i="43"/>
  <c r="D157" i="43"/>
  <c r="D158" i="43"/>
  <c r="N158" i="43"/>
  <c r="L159" i="43"/>
  <c r="L160" i="43"/>
  <c r="J161" i="43"/>
  <c r="H162" i="43"/>
  <c r="D178" i="43"/>
  <c r="D179" i="43"/>
  <c r="N179" i="43"/>
  <c r="D137" i="43"/>
  <c r="E140" i="43"/>
  <c r="H141" i="43"/>
  <c r="L142" i="43"/>
  <c r="L143" i="43"/>
  <c r="M144" i="43"/>
  <c r="K145" i="43"/>
  <c r="I146" i="43"/>
  <c r="I147" i="43"/>
  <c r="G148" i="43"/>
  <c r="E149" i="43"/>
  <c r="E150" i="43"/>
  <c r="C151" i="43"/>
  <c r="M151" i="43"/>
  <c r="M152" i="43"/>
  <c r="K153" i="43"/>
  <c r="I154" i="43"/>
  <c r="I155" i="43"/>
  <c r="G156" i="43"/>
  <c r="E157" i="43"/>
  <c r="E158" i="43"/>
  <c r="C159" i="43"/>
  <c r="M159" i="43"/>
  <c r="M160" i="43"/>
  <c r="K161" i="43"/>
  <c r="I162" i="43"/>
  <c r="E178" i="43"/>
  <c r="E179" i="43"/>
  <c r="L137" i="43"/>
  <c r="H140" i="43"/>
  <c r="K141" i="43"/>
  <c r="N142" i="43"/>
  <c r="M143" i="43"/>
  <c r="N144" i="43"/>
  <c r="L145" i="43"/>
  <c r="L146" i="43"/>
  <c r="J147" i="43"/>
  <c r="H148" i="43"/>
  <c r="H149" i="43"/>
  <c r="F150" i="43"/>
  <c r="D151" i="43"/>
  <c r="D152" i="43"/>
  <c r="N152" i="43"/>
  <c r="L153" i="43"/>
  <c r="L154" i="43"/>
  <c r="J155" i="43"/>
  <c r="H156" i="43"/>
  <c r="H157" i="43"/>
  <c r="F158" i="43"/>
  <c r="D159" i="43"/>
  <c r="D160" i="43"/>
  <c r="N160" i="43"/>
  <c r="L161" i="43"/>
  <c r="L162" i="43"/>
  <c r="H178" i="43"/>
  <c r="F179" i="43"/>
  <c r="H138" i="43"/>
  <c r="I140" i="43"/>
  <c r="L141" i="43"/>
  <c r="C143" i="43"/>
  <c r="D144" i="43"/>
  <c r="C145" i="43"/>
  <c r="M145" i="43"/>
  <c r="M146" i="43"/>
  <c r="K147" i="43"/>
  <c r="I148" i="43"/>
  <c r="I149" i="43"/>
  <c r="G150" i="43"/>
  <c r="E151" i="43"/>
  <c r="E152" i="43"/>
  <c r="C153" i="43"/>
  <c r="M153" i="43"/>
  <c r="M154" i="43"/>
  <c r="K155" i="43"/>
  <c r="I156" i="43"/>
  <c r="I157" i="43"/>
  <c r="G158" i="43"/>
  <c r="E159" i="43"/>
  <c r="E160" i="43"/>
  <c r="C161" i="43"/>
  <c r="M161" i="43"/>
  <c r="M162" i="43"/>
  <c r="I178" i="43"/>
  <c r="G179" i="43"/>
  <c r="D139" i="43"/>
  <c r="J140" i="43"/>
  <c r="M141" i="43"/>
  <c r="D143" i="43"/>
  <c r="F144" i="43"/>
  <c r="D145" i="43"/>
  <c r="D146" i="43"/>
  <c r="N146" i="43"/>
  <c r="L147" i="43"/>
  <c r="L148" i="43"/>
  <c r="J149" i="43"/>
  <c r="H150" i="43"/>
  <c r="H151" i="43"/>
  <c r="F152" i="43"/>
  <c r="D153" i="43"/>
  <c r="D154" i="43"/>
  <c r="N154" i="43"/>
  <c r="L155" i="43"/>
  <c r="L156" i="43"/>
  <c r="J157" i="43"/>
  <c r="H158" i="43"/>
  <c r="H159" i="43"/>
  <c r="F160" i="43"/>
  <c r="D161" i="43"/>
  <c r="D162" i="43"/>
  <c r="N162" i="43"/>
  <c r="J178" i="43"/>
  <c r="H179" i="43"/>
  <c r="I43" i="43"/>
  <c r="I44" i="36" s="1"/>
  <c r="O166" i="38"/>
  <c r="N32" i="38"/>
  <c r="O118" i="38"/>
  <c r="O107" i="38"/>
  <c r="O170" i="38"/>
  <c r="O109" i="38"/>
  <c r="O98" i="38"/>
  <c r="O184" i="38"/>
  <c r="O105" i="38"/>
  <c r="O101" i="38"/>
  <c r="O106" i="38"/>
  <c r="O89" i="38"/>
  <c r="O81" i="38"/>
  <c r="O112" i="38"/>
  <c r="O77" i="38"/>
  <c r="O93" i="38"/>
  <c r="O97" i="38"/>
  <c r="O82" i="38"/>
  <c r="O94" i="38"/>
  <c r="O83" i="38"/>
  <c r="O87" i="38"/>
  <c r="O99" i="38"/>
  <c r="O110" i="38"/>
  <c r="O90" i="38"/>
  <c r="O102" i="38"/>
  <c r="O86" i="38"/>
  <c r="O75" i="38"/>
  <c r="O79" i="38"/>
  <c r="O91" i="38"/>
  <c r="O95" i="38"/>
  <c r="O103" i="38"/>
  <c r="O76" i="38"/>
  <c r="O88" i="38"/>
  <c r="O96" i="38"/>
  <c r="O100" i="38"/>
  <c r="O104" i="38"/>
  <c r="O108" i="38"/>
  <c r="O85" i="38"/>
  <c r="O78" i="38"/>
  <c r="O80" i="38"/>
  <c r="O84" i="38"/>
  <c r="O92" i="38"/>
  <c r="K32" i="38"/>
  <c r="O117" i="38"/>
  <c r="K36" i="38"/>
  <c r="M31" i="38"/>
  <c r="I30" i="38"/>
  <c r="I27" i="38"/>
  <c r="M26" i="38"/>
  <c r="E26" i="38"/>
  <c r="I25" i="38"/>
  <c r="M24" i="38"/>
  <c r="E24" i="38"/>
  <c r="I23" i="38"/>
  <c r="M17" i="38"/>
  <c r="E17" i="38"/>
  <c r="I16" i="38"/>
  <c r="M15" i="38"/>
  <c r="E15" i="38"/>
  <c r="I14" i="38"/>
  <c r="D24" i="38"/>
  <c r="H23" i="38"/>
  <c r="H16" i="38"/>
  <c r="H31" i="38"/>
  <c r="H32" i="38" s="1"/>
  <c r="G30" i="38"/>
  <c r="G32" i="38" s="1"/>
  <c r="H27" i="38"/>
  <c r="L26" i="38"/>
  <c r="D26" i="38"/>
  <c r="H25" i="38"/>
  <c r="L24" i="38"/>
  <c r="L17" i="38"/>
  <c r="L15" i="38"/>
  <c r="H14" i="38"/>
  <c r="F31" i="38"/>
  <c r="F30" i="38"/>
  <c r="G27" i="38"/>
  <c r="K26" i="38"/>
  <c r="C26" i="38"/>
  <c r="G25" i="38"/>
  <c r="K24" i="38"/>
  <c r="C24" i="38"/>
  <c r="G23" i="38"/>
  <c r="K17" i="38"/>
  <c r="C17" i="38"/>
  <c r="G16" i="38"/>
  <c r="K15" i="38"/>
  <c r="C15" i="38"/>
  <c r="G14" i="38"/>
  <c r="F16" i="38"/>
  <c r="N14" i="38"/>
  <c r="E14" i="38"/>
  <c r="D31" i="38"/>
  <c r="D30" i="38"/>
  <c r="F27" i="38"/>
  <c r="J26" i="38"/>
  <c r="N25" i="38"/>
  <c r="F25" i="38"/>
  <c r="J24" i="38"/>
  <c r="N23" i="38"/>
  <c r="F23" i="38"/>
  <c r="J17" i="38"/>
  <c r="N16" i="38"/>
  <c r="J15" i="38"/>
  <c r="F14" i="38"/>
  <c r="L14" i="38"/>
  <c r="N37" i="38"/>
  <c r="C31" i="38"/>
  <c r="C30" i="38"/>
  <c r="E27" i="38"/>
  <c r="I26" i="38"/>
  <c r="M25" i="38"/>
  <c r="E25" i="38"/>
  <c r="I24" i="38"/>
  <c r="M23" i="38"/>
  <c r="E23" i="38"/>
  <c r="I17" i="38"/>
  <c r="M16" i="38"/>
  <c r="E16" i="38"/>
  <c r="I15" i="38"/>
  <c r="M14" i="38"/>
  <c r="D14" i="38"/>
  <c r="I35" i="38"/>
  <c r="M30" i="38"/>
  <c r="M27" i="38"/>
  <c r="D27" i="38"/>
  <c r="H26" i="38"/>
  <c r="L25" i="38"/>
  <c r="D25" i="38"/>
  <c r="H24" i="38"/>
  <c r="L23" i="38"/>
  <c r="D23" i="38"/>
  <c r="H17" i="38"/>
  <c r="L16" i="38"/>
  <c r="D16" i="38"/>
  <c r="H15" i="38"/>
  <c r="K34" i="38"/>
  <c r="L30" i="38"/>
  <c r="L32" i="38" s="1"/>
  <c r="L27" i="38"/>
  <c r="C27" i="38"/>
  <c r="G26" i="38"/>
  <c r="K25" i="38"/>
  <c r="C25" i="38"/>
  <c r="G24" i="38"/>
  <c r="K23" i="38"/>
  <c r="C23" i="38"/>
  <c r="G17" i="38"/>
  <c r="K16" i="38"/>
  <c r="C16" i="38"/>
  <c r="G15" i="38"/>
  <c r="K14" i="38"/>
  <c r="C14" i="38"/>
  <c r="F34" i="38"/>
  <c r="J30" i="38"/>
  <c r="J32" i="38" s="1"/>
  <c r="J27" i="38"/>
  <c r="N26" i="38"/>
  <c r="F26" i="38"/>
  <c r="J25" i="38"/>
  <c r="N24" i="38"/>
  <c r="F24" i="38"/>
  <c r="J23" i="38"/>
  <c r="N17" i="38"/>
  <c r="F17" i="38"/>
  <c r="J16" i="38"/>
  <c r="N15" i="38"/>
  <c r="F15" i="38"/>
  <c r="J14" i="38"/>
  <c r="D17" i="38"/>
  <c r="D15" i="38"/>
  <c r="L55" i="38"/>
  <c r="K55" i="38"/>
  <c r="J55" i="38"/>
  <c r="F55" i="38"/>
  <c r="E55" i="38"/>
  <c r="D55" i="38"/>
  <c r="M55" i="38"/>
  <c r="G55" i="38"/>
  <c r="G29" i="43"/>
  <c r="G43" i="36" s="1"/>
  <c r="O93" i="43"/>
  <c r="O90" i="43"/>
  <c r="O105" i="43"/>
  <c r="J183" i="38"/>
  <c r="O170" i="43"/>
  <c r="O97" i="43"/>
  <c r="O104" i="43"/>
  <c r="O174" i="43"/>
  <c r="O110" i="43"/>
  <c r="O98" i="43"/>
  <c r="O95" i="43"/>
  <c r="O92" i="43"/>
  <c r="O89" i="43"/>
  <c r="F52" i="43"/>
  <c r="F45" i="36" s="1"/>
  <c r="M43" i="43"/>
  <c r="M44" i="36" s="1"/>
  <c r="O167" i="43"/>
  <c r="O112" i="43"/>
  <c r="O109" i="43"/>
  <c r="O106" i="43"/>
  <c r="O103" i="43"/>
  <c r="O100" i="43"/>
  <c r="O94" i="43"/>
  <c r="O91" i="43"/>
  <c r="H52" i="43"/>
  <c r="H45" i="36" s="1"/>
  <c r="F43" i="43"/>
  <c r="F44" i="36" s="1"/>
  <c r="F183" i="38"/>
  <c r="E29" i="43"/>
  <c r="E43" i="36" s="1"/>
  <c r="H43" i="43"/>
  <c r="H44" i="36" s="1"/>
  <c r="D29" i="43"/>
  <c r="D43" i="36" s="1"/>
  <c r="F15" i="43"/>
  <c r="F34" i="36"/>
  <c r="F38" i="36" s="1"/>
  <c r="F29" i="43"/>
  <c r="G43" i="43"/>
  <c r="G44" i="36" s="1"/>
  <c r="L15" i="43"/>
  <c r="L34" i="36"/>
  <c r="L38" i="36" s="1"/>
  <c r="L29" i="43"/>
  <c r="H15" i="43"/>
  <c r="H34" i="36"/>
  <c r="H38" i="36" s="1"/>
  <c r="L43" i="43"/>
  <c r="L44" i="36" s="1"/>
  <c r="J15" i="43"/>
  <c r="J34" i="36"/>
  <c r="J38" i="36" s="1"/>
  <c r="M29" i="43"/>
  <c r="M43" i="36" s="1"/>
  <c r="N15" i="43"/>
  <c r="N34" i="36"/>
  <c r="N38" i="36" s="1"/>
  <c r="C15" i="43"/>
  <c r="C34" i="36"/>
  <c r="E15" i="43"/>
  <c r="E34" i="36"/>
  <c r="E38" i="36" s="1"/>
  <c r="I15" i="43"/>
  <c r="I34" i="36"/>
  <c r="I38" i="36" s="1"/>
  <c r="I29" i="43"/>
  <c r="I43" i="36" s="1"/>
  <c r="J52" i="43"/>
  <c r="J45" i="36" s="1"/>
  <c r="K15" i="43"/>
  <c r="K34" i="36"/>
  <c r="K38" i="36" s="1"/>
  <c r="K29" i="43"/>
  <c r="K43" i="36" s="1"/>
  <c r="N52" i="43"/>
  <c r="N45" i="36" s="1"/>
  <c r="I52" i="43"/>
  <c r="I45" i="36" s="1"/>
  <c r="O111" i="43"/>
  <c r="O102" i="43"/>
  <c r="O99" i="43"/>
  <c r="O96" i="43"/>
  <c r="O175" i="43"/>
  <c r="O115" i="43"/>
  <c r="E10" i="57"/>
  <c r="O173" i="43"/>
  <c r="O176" i="43"/>
  <c r="O166" i="43"/>
  <c r="O114" i="43"/>
  <c r="O108" i="43"/>
  <c r="O163" i="43"/>
  <c r="O169" i="43"/>
  <c r="O168" i="43"/>
  <c r="O113" i="43"/>
  <c r="O107" i="43"/>
  <c r="O101" i="43"/>
  <c r="O49" i="36"/>
  <c r="R49" i="36" s="1"/>
  <c r="O171" i="43"/>
  <c r="O172" i="43"/>
  <c r="O177" i="43"/>
  <c r="O181" i="43"/>
  <c r="C16" i="20"/>
  <c r="H183" i="38" l="1"/>
  <c r="N55" i="38"/>
  <c r="E32" i="38"/>
  <c r="O12" i="43"/>
  <c r="E11" i="21"/>
  <c r="E32" i="43" s="1"/>
  <c r="C13" i="21"/>
  <c r="C34" i="43" s="1"/>
  <c r="D10" i="21"/>
  <c r="D31" i="43" s="1"/>
  <c r="E12" i="21"/>
  <c r="E33" i="43" s="1"/>
  <c r="E15" i="21"/>
  <c r="O15" i="21" s="1"/>
  <c r="H55" i="38"/>
  <c r="I32" i="38"/>
  <c r="N43" i="43"/>
  <c r="N44" i="36" s="1"/>
  <c r="L52" i="43"/>
  <c r="L45" i="36" s="1"/>
  <c r="E52" i="43"/>
  <c r="E45" i="36" s="1"/>
  <c r="O87" i="43"/>
  <c r="E37" i="46"/>
  <c r="H29" i="43"/>
  <c r="H43" i="36" s="1"/>
  <c r="O20" i="43"/>
  <c r="O85" i="43"/>
  <c r="O39" i="43"/>
  <c r="D52" i="43"/>
  <c r="D45" i="36" s="1"/>
  <c r="K52" i="43"/>
  <c r="K45" i="36" s="1"/>
  <c r="D15" i="43"/>
  <c r="E31" i="43"/>
  <c r="O22" i="43"/>
  <c r="O27" i="43"/>
  <c r="O69" i="43"/>
  <c r="F37" i="46"/>
  <c r="G180" i="43"/>
  <c r="G48" i="36" s="1"/>
  <c r="O172" i="38"/>
  <c r="I180" i="43"/>
  <c r="I48" i="36" s="1"/>
  <c r="D34" i="43"/>
  <c r="O24" i="43"/>
  <c r="J43" i="43"/>
  <c r="J44" i="36" s="1"/>
  <c r="J46" i="36" s="1"/>
  <c r="G167" i="38"/>
  <c r="O23" i="43"/>
  <c r="O175" i="38"/>
  <c r="L25" i="43"/>
  <c r="L42" i="36" s="1"/>
  <c r="F25" i="43"/>
  <c r="F42" i="36" s="1"/>
  <c r="E25" i="43"/>
  <c r="E42" i="36" s="1"/>
  <c r="N25" i="43"/>
  <c r="N42" i="36" s="1"/>
  <c r="K25" i="43"/>
  <c r="K42" i="36" s="1"/>
  <c r="C29" i="43"/>
  <c r="C43" i="36" s="1"/>
  <c r="G25" i="43"/>
  <c r="G42" i="36" s="1"/>
  <c r="M25" i="43"/>
  <c r="M42" i="36" s="1"/>
  <c r="G34" i="36"/>
  <c r="G38" i="36" s="1"/>
  <c r="G15" i="43"/>
  <c r="M35" i="36"/>
  <c r="M15" i="43"/>
  <c r="O111" i="38"/>
  <c r="L180" i="43"/>
  <c r="L48" i="36" s="1"/>
  <c r="H25" i="43"/>
  <c r="H42" i="36" s="1"/>
  <c r="G52" i="43"/>
  <c r="G45" i="36" s="1"/>
  <c r="L167" i="38"/>
  <c r="O169" i="38"/>
  <c r="O171" i="38"/>
  <c r="O65" i="38"/>
  <c r="O178" i="38"/>
  <c r="O177" i="38"/>
  <c r="O11" i="43"/>
  <c r="O84" i="43"/>
  <c r="O40" i="43"/>
  <c r="O176" i="38"/>
  <c r="K43" i="43"/>
  <c r="K44" i="36" s="1"/>
  <c r="O60" i="43"/>
  <c r="O78" i="43"/>
  <c r="I25" i="43"/>
  <c r="I42" i="36" s="1"/>
  <c r="I46" i="36" s="1"/>
  <c r="O46" i="43"/>
  <c r="O67" i="43"/>
  <c r="C36" i="36"/>
  <c r="O36" i="36" s="1"/>
  <c r="O13" i="43"/>
  <c r="O59" i="43"/>
  <c r="O77" i="43"/>
  <c r="O63" i="43"/>
  <c r="O81" i="43"/>
  <c r="O49" i="43"/>
  <c r="O70" i="43"/>
  <c r="C25" i="43"/>
  <c r="C42" i="36" s="1"/>
  <c r="O21" i="43"/>
  <c r="O62" i="43"/>
  <c r="O80" i="43"/>
  <c r="O45" i="43"/>
  <c r="C52" i="43"/>
  <c r="C45" i="36" s="1"/>
  <c r="O66" i="43"/>
  <c r="O28" i="43"/>
  <c r="O55" i="43"/>
  <c r="O73" i="43"/>
  <c r="O42" i="43"/>
  <c r="O65" i="43"/>
  <c r="O83" i="43"/>
  <c r="M52" i="43"/>
  <c r="M45" i="36" s="1"/>
  <c r="O48" i="43"/>
  <c r="O58" i="43"/>
  <c r="O76" i="43"/>
  <c r="O47" i="43"/>
  <c r="O68" i="43"/>
  <c r="O51" i="43"/>
  <c r="O72" i="43"/>
  <c r="O61" i="43"/>
  <c r="O79" i="43"/>
  <c r="O50" i="43"/>
  <c r="O71" i="43"/>
  <c r="O57" i="43"/>
  <c r="O75" i="43"/>
  <c r="O41" i="43"/>
  <c r="O64" i="43"/>
  <c r="O82" i="43"/>
  <c r="O56" i="43"/>
  <c r="O74" i="43"/>
  <c r="O179" i="38"/>
  <c r="O174" i="38"/>
  <c r="O173" i="38"/>
  <c r="O66" i="38"/>
  <c r="O59" i="38"/>
  <c r="O69" i="38"/>
  <c r="O180" i="38"/>
  <c r="O114" i="38"/>
  <c r="J38" i="21"/>
  <c r="C55" i="38"/>
  <c r="O53" i="38"/>
  <c r="O63" i="38"/>
  <c r="O64" i="38"/>
  <c r="O61" i="38"/>
  <c r="J46" i="38"/>
  <c r="O52" i="38"/>
  <c r="O58" i="38"/>
  <c r="J180" i="43"/>
  <c r="J48" i="36" s="1"/>
  <c r="C37" i="43"/>
  <c r="O37" i="43" s="1"/>
  <c r="O42" i="38"/>
  <c r="O70" i="38"/>
  <c r="O68" i="38"/>
  <c r="D46" i="38"/>
  <c r="O72" i="38"/>
  <c r="O71" i="38"/>
  <c r="G30" i="21"/>
  <c r="G38" i="21" s="1"/>
  <c r="G46" i="38"/>
  <c r="O73" i="38"/>
  <c r="O74" i="38"/>
  <c r="D37" i="36"/>
  <c r="O14" i="43"/>
  <c r="M30" i="21"/>
  <c r="M38" i="21" s="1"/>
  <c r="M46" i="38"/>
  <c r="O113" i="38"/>
  <c r="O67" i="38"/>
  <c r="O116" i="38"/>
  <c r="O115" i="38"/>
  <c r="F180" i="43"/>
  <c r="F48" i="36" s="1"/>
  <c r="O34" i="21"/>
  <c r="O36" i="21"/>
  <c r="O35" i="21"/>
  <c r="K164" i="43"/>
  <c r="K47" i="36" s="1"/>
  <c r="O60" i="38"/>
  <c r="O48" i="38"/>
  <c r="I55" i="38"/>
  <c r="O49" i="38"/>
  <c r="H38" i="21"/>
  <c r="O50" i="38"/>
  <c r="O51" i="38"/>
  <c r="C32" i="43"/>
  <c r="O125" i="38"/>
  <c r="O39" i="38"/>
  <c r="O54" i="38"/>
  <c r="O45" i="38"/>
  <c r="K183" i="38"/>
  <c r="C46" i="38"/>
  <c r="O43" i="38"/>
  <c r="E46" i="38"/>
  <c r="O62" i="38"/>
  <c r="H46" i="38"/>
  <c r="O40" i="38"/>
  <c r="O38" i="38"/>
  <c r="D38" i="43"/>
  <c r="E38" i="21"/>
  <c r="D35" i="43"/>
  <c r="O35" i="43" s="1"/>
  <c r="O14" i="21"/>
  <c r="D38" i="21"/>
  <c r="D36" i="43"/>
  <c r="C33" i="43"/>
  <c r="C37" i="21"/>
  <c r="C38" i="43" s="1"/>
  <c r="O41" i="38"/>
  <c r="O44" i="38"/>
  <c r="L30" i="21"/>
  <c r="L38" i="21" s="1"/>
  <c r="L46" i="38"/>
  <c r="E164" i="43"/>
  <c r="E47" i="36" s="1"/>
  <c r="C167" i="38"/>
  <c r="O129" i="38"/>
  <c r="M167" i="38"/>
  <c r="M32" i="38"/>
  <c r="O161" i="43"/>
  <c r="M180" i="43"/>
  <c r="M48" i="36" s="1"/>
  <c r="O119" i="43"/>
  <c r="F167" i="38"/>
  <c r="I164" i="43"/>
  <c r="I47" i="36" s="1"/>
  <c r="E180" i="43"/>
  <c r="E48" i="36" s="1"/>
  <c r="D180" i="43"/>
  <c r="D48" i="36" s="1"/>
  <c r="K180" i="43"/>
  <c r="K48" i="36" s="1"/>
  <c r="E183" i="38"/>
  <c r="D183" i="38"/>
  <c r="H164" i="43"/>
  <c r="H47" i="36" s="1"/>
  <c r="M164" i="43"/>
  <c r="M47" i="36" s="1"/>
  <c r="O121" i="43"/>
  <c r="O117" i="43"/>
  <c r="N167" i="38"/>
  <c r="D32" i="38"/>
  <c r="G164" i="43"/>
  <c r="G47" i="36" s="1"/>
  <c r="D164" i="43"/>
  <c r="D47" i="36" s="1"/>
  <c r="H180" i="43"/>
  <c r="H48" i="36" s="1"/>
  <c r="C180" i="43"/>
  <c r="C48" i="36" s="1"/>
  <c r="H167" i="38"/>
  <c r="N183" i="38"/>
  <c r="J164" i="43"/>
  <c r="J47" i="36" s="1"/>
  <c r="F164" i="43"/>
  <c r="F47" i="36" s="1"/>
  <c r="L183" i="38"/>
  <c r="O143" i="43"/>
  <c r="L164" i="43"/>
  <c r="L47" i="36" s="1"/>
  <c r="D167" i="38"/>
  <c r="O137" i="38"/>
  <c r="K167" i="38"/>
  <c r="I167" i="38"/>
  <c r="O151" i="43"/>
  <c r="O144" i="43"/>
  <c r="O124" i="43"/>
  <c r="O120" i="43"/>
  <c r="O127" i="43"/>
  <c r="O159" i="38"/>
  <c r="O141" i="38"/>
  <c r="E167" i="38"/>
  <c r="O144" i="38"/>
  <c r="O128" i="38"/>
  <c r="O162" i="43"/>
  <c r="O146" i="43"/>
  <c r="O122" i="43"/>
  <c r="N164" i="43"/>
  <c r="N47" i="36" s="1"/>
  <c r="O130" i="43"/>
  <c r="O139" i="43"/>
  <c r="O162" i="38"/>
  <c r="O143" i="38"/>
  <c r="O127" i="38"/>
  <c r="O133" i="38"/>
  <c r="O139" i="38"/>
  <c r="J167" i="38"/>
  <c r="O154" i="38"/>
  <c r="O138" i="38"/>
  <c r="G183" i="38"/>
  <c r="O31" i="38"/>
  <c r="O153" i="43"/>
  <c r="O156" i="43"/>
  <c r="O128" i="43"/>
  <c r="O133" i="43"/>
  <c r="O135" i="43"/>
  <c r="O131" i="43"/>
  <c r="O155" i="38"/>
  <c r="O163" i="38"/>
  <c r="O148" i="38"/>
  <c r="O132" i="38"/>
  <c r="O122" i="38"/>
  <c r="O145" i="43"/>
  <c r="O148" i="43"/>
  <c r="O150" i="43"/>
  <c r="O123" i="43"/>
  <c r="O140" i="43"/>
  <c r="O129" i="43"/>
  <c r="O125" i="43"/>
  <c r="O157" i="38"/>
  <c r="O182" i="38"/>
  <c r="O142" i="38"/>
  <c r="O126" i="38"/>
  <c r="O137" i="43"/>
  <c r="O178" i="43"/>
  <c r="O141" i="43"/>
  <c r="O155" i="43"/>
  <c r="O136" i="43"/>
  <c r="O116" i="43"/>
  <c r="C164" i="43"/>
  <c r="C47" i="36" s="1"/>
  <c r="O160" i="38"/>
  <c r="O152" i="38"/>
  <c r="O136" i="38"/>
  <c r="O147" i="43"/>
  <c r="O154" i="43"/>
  <c r="O126" i="43"/>
  <c r="O161" i="38"/>
  <c r="O119" i="38"/>
  <c r="O147" i="38"/>
  <c r="O146" i="38"/>
  <c r="O130" i="38"/>
  <c r="M183" i="38"/>
  <c r="O120" i="38"/>
  <c r="O157" i="43"/>
  <c r="O160" i="43"/>
  <c r="O179" i="43"/>
  <c r="O138" i="43"/>
  <c r="O132" i="43"/>
  <c r="O164" i="38"/>
  <c r="O153" i="38"/>
  <c r="O131" i="38"/>
  <c r="O121" i="38"/>
  <c r="O156" i="38"/>
  <c r="O140" i="38"/>
  <c r="O181" i="38"/>
  <c r="C183" i="38"/>
  <c r="O159" i="43"/>
  <c r="O149" i="43"/>
  <c r="O152" i="43"/>
  <c r="O158" i="43"/>
  <c r="O142" i="43"/>
  <c r="N180" i="43"/>
  <c r="N48" i="36" s="1"/>
  <c r="O134" i="43"/>
  <c r="O118" i="43"/>
  <c r="O158" i="38"/>
  <c r="O145" i="38"/>
  <c r="O165" i="38"/>
  <c r="O149" i="38"/>
  <c r="I183" i="38"/>
  <c r="O151" i="38"/>
  <c r="O135" i="38"/>
  <c r="O150" i="38"/>
  <c r="O134" i="38"/>
  <c r="O123" i="38"/>
  <c r="O124" i="38"/>
  <c r="J18" i="38"/>
  <c r="J10" i="20" s="1"/>
  <c r="K18" i="38"/>
  <c r="K10" i="20" s="1"/>
  <c r="D18" i="38"/>
  <c r="D10" i="20" s="1"/>
  <c r="L18" i="38"/>
  <c r="L10" i="20" s="1"/>
  <c r="H18" i="38"/>
  <c r="H10" i="20" s="1"/>
  <c r="M28" i="38"/>
  <c r="O24" i="38"/>
  <c r="J28" i="38"/>
  <c r="F30" i="21"/>
  <c r="F46" i="38"/>
  <c r="O34" i="38"/>
  <c r="K28" i="38"/>
  <c r="K30" i="21"/>
  <c r="K46" i="38"/>
  <c r="M18" i="38"/>
  <c r="M10" i="20" s="1"/>
  <c r="F18" i="38"/>
  <c r="F10" i="20" s="1"/>
  <c r="G18" i="38"/>
  <c r="G10" i="20" s="1"/>
  <c r="C18" i="38"/>
  <c r="C10" i="20" s="1"/>
  <c r="O14" i="38"/>
  <c r="O15" i="38"/>
  <c r="O25" i="38"/>
  <c r="O26" i="38"/>
  <c r="H28" i="38"/>
  <c r="I28" i="38"/>
  <c r="K32" i="21"/>
  <c r="O32" i="21" s="1"/>
  <c r="O36" i="38"/>
  <c r="O23" i="38"/>
  <c r="C28" i="38"/>
  <c r="O16" i="38"/>
  <c r="C32" i="38"/>
  <c r="O30" i="38"/>
  <c r="F28" i="38"/>
  <c r="O17" i="38"/>
  <c r="I18" i="38"/>
  <c r="I10" i="20" s="1"/>
  <c r="O27" i="38"/>
  <c r="D28" i="38"/>
  <c r="E28" i="38"/>
  <c r="N28" i="38"/>
  <c r="E18" i="38"/>
  <c r="E10" i="20" s="1"/>
  <c r="F32" i="38"/>
  <c r="L28" i="38"/>
  <c r="I31" i="21"/>
  <c r="I46" i="38"/>
  <c r="O35" i="38"/>
  <c r="N33" i="21"/>
  <c r="O37" i="38"/>
  <c r="N46" i="38"/>
  <c r="N18" i="38"/>
  <c r="N10" i="20" s="1"/>
  <c r="G28" i="38"/>
  <c r="F43" i="36"/>
  <c r="L43" i="36"/>
  <c r="Q49" i="36"/>
  <c r="E18" i="21" l="1"/>
  <c r="O13" i="21"/>
  <c r="E36" i="43"/>
  <c r="O36" i="43" s="1"/>
  <c r="O10" i="21"/>
  <c r="O11" i="21"/>
  <c r="O12" i="21"/>
  <c r="O34" i="43"/>
  <c r="N46" i="36"/>
  <c r="N50" i="36" s="1"/>
  <c r="H46" i="36"/>
  <c r="H50" i="36" s="1"/>
  <c r="R36" i="36"/>
  <c r="Q36" i="36"/>
  <c r="F53" i="43"/>
  <c r="F182" i="43" s="1"/>
  <c r="O38" i="43"/>
  <c r="C18" i="21"/>
  <c r="O17" i="21"/>
  <c r="C31" i="43"/>
  <c r="O31" i="43" s="1"/>
  <c r="D32" i="43"/>
  <c r="O32" i="43" s="1"/>
  <c r="O29" i="43"/>
  <c r="J53" i="43"/>
  <c r="J182" i="43" s="1"/>
  <c r="C38" i="36"/>
  <c r="O25" i="43"/>
  <c r="K46" i="36"/>
  <c r="K50" i="36" s="1"/>
  <c r="G46" i="36"/>
  <c r="G50" i="36" s="1"/>
  <c r="L53" i="43"/>
  <c r="L182" i="43" s="1"/>
  <c r="L46" i="36"/>
  <c r="L50" i="36" s="1"/>
  <c r="M53" i="43"/>
  <c r="M182" i="43" s="1"/>
  <c r="L56" i="38"/>
  <c r="L185" i="38" s="1"/>
  <c r="L11" i="20" s="1"/>
  <c r="I53" i="43"/>
  <c r="I182" i="43" s="1"/>
  <c r="H53" i="43"/>
  <c r="H182" i="43" s="1"/>
  <c r="N53" i="43"/>
  <c r="N182" i="43" s="1"/>
  <c r="O34" i="36"/>
  <c r="R34" i="36" s="1"/>
  <c r="G53" i="43"/>
  <c r="G182" i="43" s="1"/>
  <c r="K53" i="43"/>
  <c r="K182" i="43" s="1"/>
  <c r="M46" i="36"/>
  <c r="M50" i="36" s="1"/>
  <c r="O45" i="36"/>
  <c r="R45" i="36" s="1"/>
  <c r="M38" i="36"/>
  <c r="O35" i="36"/>
  <c r="O183" i="38"/>
  <c r="O15" i="43"/>
  <c r="P11" i="43" s="1"/>
  <c r="O42" i="36"/>
  <c r="O52" i="43"/>
  <c r="G56" i="38"/>
  <c r="G185" i="38" s="1"/>
  <c r="G11" i="20" s="1"/>
  <c r="J56" i="38"/>
  <c r="J185" i="38" s="1"/>
  <c r="J11" i="20" s="1"/>
  <c r="O37" i="36"/>
  <c r="D38" i="36"/>
  <c r="E56" i="38"/>
  <c r="E185" i="38" s="1"/>
  <c r="E11" i="20" s="1"/>
  <c r="D56" i="38"/>
  <c r="D185" i="38" s="1"/>
  <c r="D11" i="20" s="1"/>
  <c r="O55" i="38"/>
  <c r="M56" i="38"/>
  <c r="M185" i="38" s="1"/>
  <c r="M11" i="20" s="1"/>
  <c r="D33" i="43"/>
  <c r="D18" i="21"/>
  <c r="O48" i="36"/>
  <c r="R48" i="36" s="1"/>
  <c r="O37" i="21"/>
  <c r="C38" i="21"/>
  <c r="J50" i="36"/>
  <c r="I50" i="36"/>
  <c r="O47" i="36"/>
  <c r="R47" i="36" s="1"/>
  <c r="O180" i="43"/>
  <c r="O32" i="38"/>
  <c r="O164" i="43"/>
  <c r="O167" i="38"/>
  <c r="C56" i="38"/>
  <c r="C185" i="38" s="1"/>
  <c r="C11" i="20" s="1"/>
  <c r="C13" i="20" s="1"/>
  <c r="F56" i="38"/>
  <c r="F185" i="38" s="1"/>
  <c r="F11" i="20" s="1"/>
  <c r="O18" i="38"/>
  <c r="I56" i="38"/>
  <c r="I185" i="38" s="1"/>
  <c r="I11" i="20" s="1"/>
  <c r="K38" i="21"/>
  <c r="O28" i="38"/>
  <c r="K56" i="38"/>
  <c r="K185" i="38" s="1"/>
  <c r="K11" i="20" s="1"/>
  <c r="O33" i="21"/>
  <c r="N38" i="21"/>
  <c r="N56" i="38"/>
  <c r="N185" i="38" s="1"/>
  <c r="N11" i="20" s="1"/>
  <c r="O46" i="38"/>
  <c r="O31" i="21"/>
  <c r="I38" i="21"/>
  <c r="H56" i="38"/>
  <c r="H185" i="38" s="1"/>
  <c r="H11" i="20" s="1"/>
  <c r="F38" i="21"/>
  <c r="O30" i="21"/>
  <c r="O43" i="36"/>
  <c r="R43" i="36" s="1"/>
  <c r="F46" i="36"/>
  <c r="E43" i="43" l="1"/>
  <c r="E44" i="36" s="1"/>
  <c r="E46" i="36" s="1"/>
  <c r="E50" i="36" s="1"/>
  <c r="O18" i="21"/>
  <c r="C39" i="21"/>
  <c r="D8" i="21" s="1"/>
  <c r="D39" i="21" s="1"/>
  <c r="E8" i="21" s="1"/>
  <c r="E39" i="21" s="1"/>
  <c r="F8" i="21" s="1"/>
  <c r="F39" i="21" s="1"/>
  <c r="G8" i="21" s="1"/>
  <c r="G39" i="21" s="1"/>
  <c r="H8" i="21" s="1"/>
  <c r="H39" i="21" s="1"/>
  <c r="I8" i="21" s="1"/>
  <c r="I39" i="21" s="1"/>
  <c r="J8" i="21" s="1"/>
  <c r="J39" i="21" s="1"/>
  <c r="K8" i="21" s="1"/>
  <c r="K39" i="21" s="1"/>
  <c r="L8" i="21" s="1"/>
  <c r="L39" i="21" s="1"/>
  <c r="M8" i="21" s="1"/>
  <c r="M39" i="21" s="1"/>
  <c r="N8" i="21" s="1"/>
  <c r="N39" i="21" s="1"/>
  <c r="C17" i="20" s="1"/>
  <c r="C43" i="43"/>
  <c r="C53" i="43" s="1"/>
  <c r="C182" i="43" s="1"/>
  <c r="Q34" i="36"/>
  <c r="Q45" i="36"/>
  <c r="O38" i="36"/>
  <c r="Q38" i="36" s="1"/>
  <c r="Q35" i="36"/>
  <c r="R35" i="36"/>
  <c r="P12" i="43"/>
  <c r="P14" i="43"/>
  <c r="P15" i="43"/>
  <c r="P13" i="43"/>
  <c r="R42" i="36"/>
  <c r="Q42" i="36"/>
  <c r="R37" i="36"/>
  <c r="Q37" i="36"/>
  <c r="Q47" i="36"/>
  <c r="Q48" i="36"/>
  <c r="D43" i="43"/>
  <c r="D53" i="43" s="1"/>
  <c r="O33" i="43"/>
  <c r="O56" i="38"/>
  <c r="O185" i="38" s="1"/>
  <c r="P182" i="38" s="1"/>
  <c r="D10" i="38"/>
  <c r="E10" i="38" s="1"/>
  <c r="E8" i="20" s="1"/>
  <c r="E13" i="20" s="1"/>
  <c r="C30" i="20" s="1"/>
  <c r="P15" i="38"/>
  <c r="P18" i="38"/>
  <c r="P16" i="38"/>
  <c r="P14" i="38"/>
  <c r="P17" i="38"/>
  <c r="O38" i="21"/>
  <c r="F50" i="36"/>
  <c r="E53" i="43" l="1"/>
  <c r="E182" i="43" s="1"/>
  <c r="C44" i="36"/>
  <c r="C46" i="36" s="1"/>
  <c r="R38" i="36"/>
  <c r="O43" i="43"/>
  <c r="O53" i="43" s="1"/>
  <c r="D44" i="36"/>
  <c r="D46" i="36" s="1"/>
  <c r="D50" i="36" s="1"/>
  <c r="D182" i="43"/>
  <c r="P39" i="38"/>
  <c r="P49" i="38"/>
  <c r="P167" i="38"/>
  <c r="P23" i="38"/>
  <c r="P38" i="38"/>
  <c r="P59" i="38"/>
  <c r="P48" i="38"/>
  <c r="P24" i="38"/>
  <c r="P145" i="38"/>
  <c r="P42" i="38"/>
  <c r="P97" i="38"/>
  <c r="P98" i="38"/>
  <c r="P109" i="38"/>
  <c r="P94" i="38"/>
  <c r="P70" i="38"/>
  <c r="P72" i="38"/>
  <c r="P37" i="38"/>
  <c r="P118" i="38"/>
  <c r="P71" i="38"/>
  <c r="P92" i="38"/>
  <c r="P115" i="38"/>
  <c r="P85" i="38"/>
  <c r="P75" i="38"/>
  <c r="P34" i="38"/>
  <c r="P41" i="38"/>
  <c r="P50" i="38"/>
  <c r="P55" i="38"/>
  <c r="P31" i="38"/>
  <c r="P179" i="38"/>
  <c r="P58" i="38"/>
  <c r="P142" i="38"/>
  <c r="P35" i="38"/>
  <c r="P53" i="38"/>
  <c r="P81" i="38"/>
  <c r="P170" i="38"/>
  <c r="P79" i="38"/>
  <c r="P36" i="38"/>
  <c r="P91" i="38"/>
  <c r="P138" i="38"/>
  <c r="P52" i="38"/>
  <c r="P87" i="38"/>
  <c r="P176" i="38"/>
  <c r="P65" i="38"/>
  <c r="P77" i="38"/>
  <c r="P80" i="38"/>
  <c r="P105" i="38"/>
  <c r="P76" i="38"/>
  <c r="D8" i="20"/>
  <c r="D13" i="20" s="1"/>
  <c r="P40" i="38"/>
  <c r="P56" i="38"/>
  <c r="P74" i="38"/>
  <c r="P62" i="38"/>
  <c r="P100" i="38"/>
  <c r="P45" i="38"/>
  <c r="P66" i="38"/>
  <c r="P183" i="38"/>
  <c r="P84" i="38"/>
  <c r="P47" i="38"/>
  <c r="P86" i="38"/>
  <c r="P104" i="38"/>
  <c r="P174" i="38"/>
  <c r="P46" i="38"/>
  <c r="P185" i="38"/>
  <c r="P147" i="38"/>
  <c r="P112" i="38"/>
  <c r="P83" i="38"/>
  <c r="P63" i="38"/>
  <c r="P113" i="38"/>
  <c r="P68" i="38"/>
  <c r="P111" i="38"/>
  <c r="P114" i="38"/>
  <c r="P54" i="38"/>
  <c r="P172" i="38"/>
  <c r="P78" i="38"/>
  <c r="P88" i="38"/>
  <c r="P30" i="38"/>
  <c r="P107" i="38"/>
  <c r="P108" i="38"/>
  <c r="P180" i="38"/>
  <c r="P143" i="38"/>
  <c r="P103" i="38"/>
  <c r="P69" i="38"/>
  <c r="P96" i="38"/>
  <c r="P67" i="38"/>
  <c r="P101" i="38"/>
  <c r="P95" i="38"/>
  <c r="P178" i="38"/>
  <c r="P51" i="38"/>
  <c r="P93" i="38"/>
  <c r="P27" i="38"/>
  <c r="P43" i="38"/>
  <c r="P60" i="38"/>
  <c r="P25" i="38"/>
  <c r="P116" i="38"/>
  <c r="P171" i="38"/>
  <c r="P148" i="38"/>
  <c r="P126" i="38"/>
  <c r="P139" i="38"/>
  <c r="P144" i="38"/>
  <c r="P141" i="38"/>
  <c r="P44" i="38"/>
  <c r="P102" i="38"/>
  <c r="P117" i="38"/>
  <c r="P61" i="38"/>
  <c r="P82" i="38"/>
  <c r="P28" i="38"/>
  <c r="P110" i="38"/>
  <c r="P154" i="38"/>
  <c r="P122" i="38"/>
  <c r="P123" i="38"/>
  <c r="P128" i="38"/>
  <c r="P125" i="38"/>
  <c r="P64" i="38"/>
  <c r="P89" i="38"/>
  <c r="P177" i="38"/>
  <c r="P173" i="38"/>
  <c r="P175" i="38"/>
  <c r="P184" i="38"/>
  <c r="P73" i="38"/>
  <c r="P106" i="38"/>
  <c r="P166" i="38"/>
  <c r="P26" i="38"/>
  <c r="P169" i="38"/>
  <c r="P32" i="38"/>
  <c r="P150" i="38"/>
  <c r="P162" i="38"/>
  <c r="P119" i="38"/>
  <c r="P124" i="38"/>
  <c r="P121" i="38"/>
  <c r="P90" i="38"/>
  <c r="P99" i="38"/>
  <c r="P146" i="38"/>
  <c r="P163" i="38"/>
  <c r="P165" i="38"/>
  <c r="P120" i="38"/>
  <c r="P152" i="38"/>
  <c r="P149" i="38"/>
  <c r="P158" i="38"/>
  <c r="P134" i="38"/>
  <c r="P159" i="38"/>
  <c r="P135" i="38"/>
  <c r="P164" i="38"/>
  <c r="P140" i="38"/>
  <c r="P161" i="38"/>
  <c r="P137" i="38"/>
  <c r="P130" i="38"/>
  <c r="P155" i="38"/>
  <c r="P131" i="38"/>
  <c r="P160" i="38"/>
  <c r="P136" i="38"/>
  <c r="P157" i="38"/>
  <c r="P133" i="38"/>
  <c r="P181" i="38"/>
  <c r="P151" i="38"/>
  <c r="P127" i="38"/>
  <c r="P156" i="38"/>
  <c r="P132" i="38"/>
  <c r="P153" i="38"/>
  <c r="P129" i="38"/>
  <c r="F10" i="38"/>
  <c r="O44" i="36" l="1"/>
  <c r="R44" i="36" s="1"/>
  <c r="O182" i="43"/>
  <c r="P118" i="43" s="1"/>
  <c r="C50" i="36"/>
  <c r="O50" i="36" s="1"/>
  <c r="O46" i="36"/>
  <c r="G10" i="38"/>
  <c r="F8" i="20"/>
  <c r="F13" i="20" s="1"/>
  <c r="Q44" i="36" l="1"/>
  <c r="P120" i="43"/>
  <c r="P63" i="43"/>
  <c r="P169" i="43"/>
  <c r="P57" i="43"/>
  <c r="P160" i="43"/>
  <c r="P156" i="43"/>
  <c r="P41" i="43"/>
  <c r="P180" i="43"/>
  <c r="P166" i="43"/>
  <c r="P146" i="43"/>
  <c r="P115" i="43"/>
  <c r="P157" i="43"/>
  <c r="P105" i="43"/>
  <c r="P77" i="43"/>
  <c r="P35" i="43"/>
  <c r="P151" i="43"/>
  <c r="P125" i="43"/>
  <c r="P179" i="43"/>
  <c r="P138" i="43"/>
  <c r="P132" i="43"/>
  <c r="P47" i="43"/>
  <c r="P136" i="43"/>
  <c r="P33" i="43"/>
  <c r="P48" i="43"/>
  <c r="P67" i="43"/>
  <c r="P53" i="43"/>
  <c r="P59" i="43"/>
  <c r="P122" i="43"/>
  <c r="P162" i="43"/>
  <c r="P66" i="43"/>
  <c r="P68" i="43"/>
  <c r="P93" i="43"/>
  <c r="P172" i="43"/>
  <c r="P101" i="43"/>
  <c r="P21" i="43"/>
  <c r="P117" i="43"/>
  <c r="P40" i="43"/>
  <c r="P158" i="43"/>
  <c r="P27" i="43"/>
  <c r="P135" i="43"/>
  <c r="P111" i="43"/>
  <c r="P34" i="43"/>
  <c r="P78" i="43"/>
  <c r="P112" i="43"/>
  <c r="P133" i="43"/>
  <c r="P84" i="43"/>
  <c r="P80" i="43"/>
  <c r="P110" i="43"/>
  <c r="P89" i="43"/>
  <c r="P72" i="43"/>
  <c r="P51" i="43"/>
  <c r="P73" i="43"/>
  <c r="P76" i="43"/>
  <c r="P74" i="43"/>
  <c r="P182" i="43"/>
  <c r="P99" i="43"/>
  <c r="P61" i="43"/>
  <c r="P109" i="43"/>
  <c r="P69" i="43"/>
  <c r="P142" i="43"/>
  <c r="P108" i="43"/>
  <c r="P94" i="43"/>
  <c r="P98" i="43"/>
  <c r="P92" i="43"/>
  <c r="P65" i="43"/>
  <c r="P106" i="43"/>
  <c r="P45" i="43"/>
  <c r="P71" i="43"/>
  <c r="P167" i="43"/>
  <c r="P152" i="43"/>
  <c r="P124" i="43"/>
  <c r="P64" i="43"/>
  <c r="P168" i="43"/>
  <c r="P123" i="43"/>
  <c r="P130" i="43"/>
  <c r="P37" i="43"/>
  <c r="P75" i="43"/>
  <c r="P23" i="43"/>
  <c r="P121" i="43"/>
  <c r="P39" i="43"/>
  <c r="P79" i="43"/>
  <c r="P95" i="43"/>
  <c r="P140" i="43"/>
  <c r="P43" i="43"/>
  <c r="P102" i="43"/>
  <c r="P143" i="43"/>
  <c r="P150" i="43"/>
  <c r="P32" i="43"/>
  <c r="P70" i="43"/>
  <c r="P100" i="43"/>
  <c r="P116" i="43"/>
  <c r="P28" i="43"/>
  <c r="P103" i="43"/>
  <c r="P171" i="43"/>
  <c r="P153" i="43"/>
  <c r="P177" i="43"/>
  <c r="P38" i="43"/>
  <c r="P87" i="43"/>
  <c r="P128" i="43"/>
  <c r="P174" i="43"/>
  <c r="P163" i="43"/>
  <c r="P46" i="43"/>
  <c r="P119" i="43"/>
  <c r="P126" i="43"/>
  <c r="P20" i="43"/>
  <c r="P52" i="43"/>
  <c r="P83" i="43"/>
  <c r="P137" i="43"/>
  <c r="P139" i="43"/>
  <c r="P25" i="43"/>
  <c r="P173" i="43"/>
  <c r="P141" i="43"/>
  <c r="P96" i="43"/>
  <c r="P97" i="43"/>
  <c r="P181" i="43"/>
  <c r="P58" i="43"/>
  <c r="P86" i="43"/>
  <c r="P129" i="43"/>
  <c r="P36" i="43"/>
  <c r="P82" i="43"/>
  <c r="P113" i="43"/>
  <c r="P149" i="43"/>
  <c r="P175" i="43"/>
  <c r="P49" i="43"/>
  <c r="P90" i="43"/>
  <c r="P148" i="43"/>
  <c r="P24" i="43"/>
  <c r="P81" i="43"/>
  <c r="P104" i="43"/>
  <c r="P178" i="43"/>
  <c r="P161" i="43"/>
  <c r="P42" i="43"/>
  <c r="P144" i="43"/>
  <c r="P31" i="43"/>
  <c r="P22" i="43"/>
  <c r="P107" i="43"/>
  <c r="P131" i="43"/>
  <c r="P60" i="43"/>
  <c r="P164" i="43"/>
  <c r="P155" i="43"/>
  <c r="P170" i="43"/>
  <c r="P62" i="43"/>
  <c r="P176" i="43"/>
  <c r="P127" i="43"/>
  <c r="P134" i="43"/>
  <c r="P29" i="43"/>
  <c r="P56" i="43"/>
  <c r="P147" i="43"/>
  <c r="P154" i="43"/>
  <c r="P85" i="43"/>
  <c r="P50" i="43"/>
  <c r="P88" i="43"/>
  <c r="P145" i="43"/>
  <c r="P114" i="43"/>
  <c r="P55" i="43"/>
  <c r="P91" i="43"/>
  <c r="P159" i="43"/>
  <c r="D42" i="46"/>
  <c r="C47" i="46" s="1"/>
  <c r="R46" i="36"/>
  <c r="Q46" i="36"/>
  <c r="D41" i="46"/>
  <c r="C46" i="46" s="1"/>
  <c r="R50" i="36"/>
  <c r="Q50" i="36"/>
  <c r="H10" i="38"/>
  <c r="G8" i="20"/>
  <c r="G13" i="20" s="1"/>
  <c r="H8" i="20" l="1"/>
  <c r="H13" i="20" s="1"/>
  <c r="D30" i="20" s="1"/>
  <c r="I10" i="38"/>
  <c r="J10" i="38" l="1"/>
  <c r="I8" i="20"/>
  <c r="I13" i="20" s="1"/>
  <c r="J8" i="20" l="1"/>
  <c r="J13" i="20" s="1"/>
  <c r="K10" i="38"/>
  <c r="K8" i="20" l="1"/>
  <c r="K13" i="20" s="1"/>
  <c r="E30" i="20" s="1"/>
  <c r="L10" i="38"/>
  <c r="M10" i="38" l="1"/>
  <c r="L8" i="20"/>
  <c r="L13" i="20" s="1"/>
  <c r="M8" i="20" l="1"/>
  <c r="M13" i="20" s="1"/>
  <c r="N10" i="38"/>
  <c r="N8" i="20" l="1"/>
  <c r="N13" i="20" s="1"/>
  <c r="O10" i="38"/>
  <c r="P10" i="38" s="1"/>
  <c r="C20" i="20" l="1"/>
  <c r="F30" i="20"/>
  <c r="F10" i="57"/>
</calcChain>
</file>

<file path=xl/sharedStrings.xml><?xml version="1.0" encoding="utf-8"?>
<sst xmlns="http://schemas.openxmlformats.org/spreadsheetml/2006/main" count="12957" uniqueCount="2016">
  <si>
    <t>Mês 1</t>
  </si>
  <si>
    <t>Mês 3</t>
  </si>
  <si>
    <t>Cargo</t>
  </si>
  <si>
    <t>Salários</t>
  </si>
  <si>
    <t>Aluguel</t>
  </si>
  <si>
    <t>FGTS</t>
  </si>
  <si>
    <t>TOTAL</t>
  </si>
  <si>
    <t>Vale Alimentação</t>
  </si>
  <si>
    <t>Estagiários</t>
  </si>
  <si>
    <t>Seguro de Vida</t>
  </si>
  <si>
    <t>Assessoria Jurídica</t>
  </si>
  <si>
    <t>FGTS Multa Rescisória</t>
  </si>
  <si>
    <t>2.1.1</t>
  </si>
  <si>
    <t>2.1.2</t>
  </si>
  <si>
    <t>2.1.3</t>
  </si>
  <si>
    <t>2.1.4</t>
  </si>
  <si>
    <t>1.1</t>
  </si>
  <si>
    <t>2.2.1</t>
  </si>
  <si>
    <t>2.2.2</t>
  </si>
  <si>
    <t>2.2.3</t>
  </si>
  <si>
    <t>2.2.4</t>
  </si>
  <si>
    <t>2.2.5</t>
  </si>
  <si>
    <t>__________________________________</t>
  </si>
  <si>
    <t>Período Avaliatório</t>
  </si>
  <si>
    <t>2.3.2</t>
  </si>
  <si>
    <t>2.3.3</t>
  </si>
  <si>
    <t>2.3.4</t>
  </si>
  <si>
    <t>2.3.5</t>
  </si>
  <si>
    <t>2.3.6</t>
  </si>
  <si>
    <t>2.3.7</t>
  </si>
  <si>
    <t>2.3.1</t>
  </si>
  <si>
    <t>Data de Aquisição</t>
  </si>
  <si>
    <t>Fornecedor</t>
  </si>
  <si>
    <t>Nota Fiscal</t>
  </si>
  <si>
    <t>Carga-Horária 
(Semanal)</t>
  </si>
  <si>
    <t>Receitas</t>
  </si>
  <si>
    <t>Categoria</t>
  </si>
  <si>
    <t>Forma de Contratação</t>
  </si>
  <si>
    <t>Encargos</t>
  </si>
  <si>
    <t>Benefícios</t>
  </si>
  <si>
    <t>2.1</t>
  </si>
  <si>
    <t>2.2</t>
  </si>
  <si>
    <t>2.3</t>
  </si>
  <si>
    <t>1.1.1</t>
  </si>
  <si>
    <t>1.1.2</t>
  </si>
  <si>
    <t>Subcategoria</t>
  </si>
  <si>
    <t>1.1.4</t>
  </si>
  <si>
    <t>Subtotal:</t>
  </si>
  <si>
    <t>T</t>
  </si>
  <si>
    <t>(T)</t>
  </si>
  <si>
    <t>(A)</t>
  </si>
  <si>
    <t>(E)</t>
  </si>
  <si>
    <t>(C)</t>
  </si>
  <si>
    <t>Tipo do Documento</t>
  </si>
  <si>
    <t>Subtotal (Pessoal):</t>
  </si>
  <si>
    <t>Favorecido</t>
  </si>
  <si>
    <t>Vinculação ao Objeto / Justificativa</t>
  </si>
  <si>
    <t>CNPJ - CPF (Favorecido)</t>
  </si>
  <si>
    <t>Plano Odontológico</t>
  </si>
  <si>
    <t>Cesta Básica</t>
  </si>
  <si>
    <t>Assessoria Contábil</t>
  </si>
  <si>
    <t>Cartório</t>
  </si>
  <si>
    <t>Correios e Telégrafos</t>
  </si>
  <si>
    <t>Lanches e Refeiçoes</t>
  </si>
  <si>
    <t>Estacionamento</t>
  </si>
  <si>
    <t>Taxi</t>
  </si>
  <si>
    <t>Assinatura de Certificado Digital</t>
  </si>
  <si>
    <t>Taxas Municipais, Estaduais e Federais</t>
  </si>
  <si>
    <t>Taxa de Expediente</t>
  </si>
  <si>
    <t>Juros e Multas</t>
  </si>
  <si>
    <t>Despesas Bancárias</t>
  </si>
  <si>
    <t>Veículos</t>
  </si>
  <si>
    <t>Número do Patrimônio</t>
  </si>
  <si>
    <t>Descrição Completa</t>
  </si>
  <si>
    <t>Nº do Documento</t>
  </si>
  <si>
    <t>Forma de Pagamento</t>
  </si>
  <si>
    <t>Outros Benefícios</t>
  </si>
  <si>
    <t>Mês 4</t>
  </si>
  <si>
    <t>Mês 5</t>
  </si>
  <si>
    <t>Saldo Extrato C/C no período</t>
  </si>
  <si>
    <t>Saldo Extrato CI no período</t>
  </si>
  <si>
    <t>( = ) Saldo Financeiro no período</t>
  </si>
  <si>
    <t>Uniformes</t>
  </si>
  <si>
    <t>Combustível</t>
  </si>
  <si>
    <t>Água e Esgoto</t>
  </si>
  <si>
    <t>Energia Elétrica</t>
  </si>
  <si>
    <t>Serviços de Motoboy</t>
  </si>
  <si>
    <t>Locação de Veículos</t>
  </si>
  <si>
    <t>Serviços Gráficos</t>
  </si>
  <si>
    <t>Material Pedagógico/Didático</t>
  </si>
  <si>
    <t>Fretes e Carretos</t>
  </si>
  <si>
    <t>Locação de Equipamentos e Máquinas</t>
  </si>
  <si>
    <t>Salários e Remunerações</t>
  </si>
  <si>
    <t>Outros Gastos com Pessoal</t>
  </si>
  <si>
    <t>Mês 2</t>
  </si>
  <si>
    <t>Mês 6</t>
  </si>
  <si>
    <t>Localização do Bem</t>
  </si>
  <si>
    <t>(G)</t>
  </si>
  <si>
    <t>Nº Lançto</t>
  </si>
  <si>
    <t>2.1.1.1</t>
  </si>
  <si>
    <t>2.1.1.2</t>
  </si>
  <si>
    <t>2.1.1.3</t>
  </si>
  <si>
    <t>2.1.1.4</t>
  </si>
  <si>
    <t>2.1.1.5</t>
  </si>
  <si>
    <t>Subtotal Salários :</t>
  </si>
  <si>
    <t>2.1.2.1</t>
  </si>
  <si>
    <t>Subtotal Estagiários:</t>
  </si>
  <si>
    <t>2.1.3.1</t>
  </si>
  <si>
    <t>2.1.4.1</t>
  </si>
  <si>
    <t>2.1.4.2</t>
  </si>
  <si>
    <t>2.1.4.3</t>
  </si>
  <si>
    <t>2.1.4.4</t>
  </si>
  <si>
    <t>2.1.4.5</t>
  </si>
  <si>
    <t>Subtotal Encargos Trabalhistas:</t>
  </si>
  <si>
    <t>Subtotal Benefícios:</t>
  </si>
  <si>
    <t>2.2.6</t>
  </si>
  <si>
    <t>2.2.7</t>
  </si>
  <si>
    <t>2.2.8</t>
  </si>
  <si>
    <t>2.2.9</t>
  </si>
  <si>
    <t>2.2.10</t>
  </si>
  <si>
    <t>2.2.11</t>
  </si>
  <si>
    <t>2.2.12</t>
  </si>
  <si>
    <t>2.2.13</t>
  </si>
  <si>
    <t>2.2.14</t>
  </si>
  <si>
    <t>2.2.15</t>
  </si>
  <si>
    <t>2.2.16</t>
  </si>
  <si>
    <t>2.2.17</t>
  </si>
  <si>
    <t>2.2.18</t>
  </si>
  <si>
    <t>2.2.19</t>
  </si>
  <si>
    <t>2.2.20</t>
  </si>
  <si>
    <t>2.2.21</t>
  </si>
  <si>
    <t>2.2.22</t>
  </si>
  <si>
    <t>2.2.23</t>
  </si>
  <si>
    <t>2.2.24</t>
  </si>
  <si>
    <t>2.2.25</t>
  </si>
  <si>
    <t>2.3.8</t>
  </si>
  <si>
    <t>2.3.9</t>
  </si>
  <si>
    <t>2.3.10</t>
  </si>
  <si>
    <t>2.3.11</t>
  </si>
  <si>
    <t>Material de Limpeza</t>
  </si>
  <si>
    <t>2.3.12</t>
  </si>
  <si>
    <t>2.3.13</t>
  </si>
  <si>
    <t>Aquisição de Bens Permanentes</t>
  </si>
  <si>
    <t>Número do Mês</t>
  </si>
  <si>
    <t>2.2.26</t>
  </si>
  <si>
    <t>2.2.27</t>
  </si>
  <si>
    <t>2.2.28</t>
  </si>
  <si>
    <t>2.2.29</t>
  </si>
  <si>
    <t>2.2.30</t>
  </si>
  <si>
    <t>2.2.31</t>
  </si>
  <si>
    <t>2.2.32</t>
  </si>
  <si>
    <t>2.2.33</t>
  </si>
  <si>
    <t>2.2.34</t>
  </si>
  <si>
    <t>Condomínio</t>
  </si>
  <si>
    <t>Belo Horizonte,             de                                 de              .</t>
  </si>
  <si>
    <t>Entrada de Recursos</t>
  </si>
  <si>
    <t>Saída de Recursos</t>
  </si>
  <si>
    <t>Previsto
(-) Realizado</t>
  </si>
  <si>
    <t>Previsto</t>
  </si>
  <si>
    <t>Realizado</t>
  </si>
  <si>
    <t>Vale Transporte</t>
  </si>
  <si>
    <t>Valor</t>
  </si>
  <si>
    <t>Data do Documento</t>
  </si>
  <si>
    <t>Transporte de Saldo Acumulado Anterior</t>
  </si>
  <si>
    <t>Outras Receitas</t>
  </si>
  <si>
    <t>Celetista</t>
  </si>
  <si>
    <t>Estágiario</t>
  </si>
  <si>
    <t>Adicional Noturno</t>
  </si>
  <si>
    <t>2.1.4.6</t>
  </si>
  <si>
    <t>2.1.4.7</t>
  </si>
  <si>
    <t>2.1.3.2</t>
  </si>
  <si>
    <t>Hora Extra</t>
  </si>
  <si>
    <t>DSR sobre Hora Extra/Adic. Noturno</t>
  </si>
  <si>
    <t>Rescisão de Trabalho (Saldo Salário, Aviso Prévio, outros)</t>
  </si>
  <si>
    <t>Despesas Sindicais</t>
  </si>
  <si>
    <t>Consultoria</t>
  </si>
  <si>
    <t>Medicina e Segurança do Trabalho</t>
  </si>
  <si>
    <t>Justificativa para a aquisição</t>
  </si>
  <si>
    <t>Gastos com Pessoal</t>
  </si>
  <si>
    <t>Internet</t>
  </si>
  <si>
    <t>Publicidade, Comunicação e Marketing</t>
  </si>
  <si>
    <t>Manutenção e Reparos em Ar Condicionado</t>
  </si>
  <si>
    <t>Serviços de Entrega/Recarga de Vale Transportes</t>
  </si>
  <si>
    <t>2.2.35</t>
  </si>
  <si>
    <t>2.2.36</t>
  </si>
  <si>
    <t>2.2.37</t>
  </si>
  <si>
    <t>2.2.38</t>
  </si>
  <si>
    <t>2.2.39</t>
  </si>
  <si>
    <t>2.2.40</t>
  </si>
  <si>
    <t>2.2.41</t>
  </si>
  <si>
    <t>2.2.42</t>
  </si>
  <si>
    <t>2.2.43</t>
  </si>
  <si>
    <t>2.2.44</t>
  </si>
  <si>
    <t>2.2.45</t>
  </si>
  <si>
    <t>2.2.46</t>
  </si>
  <si>
    <t>2.2.47</t>
  </si>
  <si>
    <t>2.2.48</t>
  </si>
  <si>
    <t>Locação de Veículos com Motorista</t>
  </si>
  <si>
    <t>2.2.49</t>
  </si>
  <si>
    <t>2.2.50</t>
  </si>
  <si>
    <t>2.2.51</t>
  </si>
  <si>
    <t>2.2.52</t>
  </si>
  <si>
    <t>2.2.53</t>
  </si>
  <si>
    <t>2.2.54</t>
  </si>
  <si>
    <t>Manutenção em Veículos</t>
  </si>
  <si>
    <t>2.2.55</t>
  </si>
  <si>
    <t>2.2.56</t>
  </si>
  <si>
    <t>Despesas de Viagem - Passagem Terrestre</t>
  </si>
  <si>
    <t>2.2.57</t>
  </si>
  <si>
    <t>2.2.58</t>
  </si>
  <si>
    <t>2.2.59</t>
  </si>
  <si>
    <t>2.2.60</t>
  </si>
  <si>
    <t>Serviços de Registro/Produção Audiovisual</t>
  </si>
  <si>
    <t>Locação de Espaço</t>
  </si>
  <si>
    <t>Coleção e Materiais Bibliográficos</t>
  </si>
  <si>
    <t>Equipamentos de Comunicação e Telefonia</t>
  </si>
  <si>
    <t>Equipamentos de Informática</t>
  </si>
  <si>
    <t>Equipamentos de Segurança Eletrônica</t>
  </si>
  <si>
    <t>Equipamentos de Som, Vídeo, Fotográfico e Cinematográfico</t>
  </si>
  <si>
    <t>Instrumentos Musicais e Artísticos</t>
  </si>
  <si>
    <t>Máquinas, Aparelhos, Utensílios e Equip. de Uso Administrativo</t>
  </si>
  <si>
    <t>Máquinas, Aparelhos, Utensílios e Equipamentos de Uso Industrial</t>
  </si>
  <si>
    <t>Material Didático</t>
  </si>
  <si>
    <t>Material Esportivo e Recreativo</t>
  </si>
  <si>
    <t>Mobiliário</t>
  </si>
  <si>
    <t>Outros Materiais Permanentes</t>
  </si>
  <si>
    <t>(S)</t>
  </si>
  <si>
    <t>(SA)</t>
  </si>
  <si>
    <t>(SR)</t>
  </si>
  <si>
    <t>2.1.3.3</t>
  </si>
  <si>
    <t>2.1.3.4</t>
  </si>
  <si>
    <t>2.1.3.5</t>
  </si>
  <si>
    <t>2.1.3.6</t>
  </si>
  <si>
    <t>2.1.3.7</t>
  </si>
  <si>
    <t>2.1.3.8</t>
  </si>
  <si>
    <t>2.1.3.9</t>
  </si>
  <si>
    <t>2.1.3.10</t>
  </si>
  <si>
    <t>2.1.3.11</t>
  </si>
  <si>
    <t>2.1.3.12</t>
  </si>
  <si>
    <t>Bolsa Estágio</t>
  </si>
  <si>
    <t>2.1.2.2</t>
  </si>
  <si>
    <t>Auxílio Transporte</t>
  </si>
  <si>
    <t>INSS Patronal</t>
  </si>
  <si>
    <t>Serviços de Montagem e Desmontagem de Mobiliário</t>
  </si>
  <si>
    <t>Material de Informática</t>
  </si>
  <si>
    <t>(S) Total de Saídas:</t>
  </si>
  <si>
    <t>(E) Total de Entradas:</t>
  </si>
  <si>
    <t>Saldo Acumulado (T+E-S)</t>
  </si>
  <si>
    <t>(SF)</t>
  </si>
  <si>
    <t>CONFERENCIA (SA) - (SF) = 0,00</t>
  </si>
  <si>
    <t>Recursos Comprometidos</t>
  </si>
  <si>
    <t>(S) Total de Saídas</t>
  </si>
  <si>
    <t>Subtotal Pessoal:</t>
  </si>
  <si>
    <t>(E) Total de Entradas</t>
  </si>
  <si>
    <t>Buffet</t>
  </si>
  <si>
    <t>2.2.61</t>
  </si>
  <si>
    <t>2.2.62</t>
  </si>
  <si>
    <t>PIS</t>
  </si>
  <si>
    <t>13º Salário</t>
  </si>
  <si>
    <t>1/3 de Férias</t>
  </si>
  <si>
    <t>Composição Financeira do Saldo Acumulado (SF)</t>
  </si>
  <si>
    <t>Gastos Gerais</t>
  </si>
  <si>
    <t>Gasto Mensal
do Cargo
(Rem. Brut + Encargos + Benefícios)</t>
  </si>
  <si>
    <t>Valor (R$)</t>
  </si>
  <si>
    <t>Termo de Parceria celebrado entre o Órgão Estatal Parceiro - OEP e a Organização da Sociedade Civil de Interesse Público - OSCIP</t>
  </si>
  <si>
    <t>Total</t>
  </si>
  <si>
    <t>Entrada de Provisionamentos com Pessoal</t>
  </si>
  <si>
    <t>Total de Entradas</t>
  </si>
  <si>
    <t>Transporte de Provisionamentos Anteriores</t>
  </si>
  <si>
    <t>Provisionamento do Período</t>
  </si>
  <si>
    <t>Provisonamentos de Pessoal</t>
  </si>
  <si>
    <t>(PP)</t>
  </si>
  <si>
    <t>Data
Pgto</t>
  </si>
  <si>
    <t>MÊS
Pgto</t>
  </si>
  <si>
    <t>MÊS
Comp.</t>
  </si>
  <si>
    <t>Mês
Comp.</t>
  </si>
  <si>
    <r>
      <rPr>
        <sz val="9"/>
        <rFont val="Arial"/>
        <family val="2"/>
      </rPr>
      <t>N</t>
    </r>
    <r>
      <rPr>
        <b/>
        <sz val="9"/>
        <rFont val="Arial"/>
        <family val="2"/>
      </rPr>
      <t>º</t>
    </r>
  </si>
  <si>
    <t>Mês de
Comp.</t>
  </si>
  <si>
    <t>Custas com Justiça do Trabalho</t>
  </si>
  <si>
    <t>Férias</t>
  </si>
  <si>
    <t>Valor de Aquisição</t>
  </si>
  <si>
    <t>Saldo Fundo Fixo no período</t>
  </si>
  <si>
    <t>Tabela 1 - Resumo das Movimentações Financeiras no Período em Regime de Caixa</t>
  </si>
  <si>
    <t>Transporte de Saldo Acumulado (SA)</t>
  </si>
  <si>
    <t>Realizado
(/) Previsto</t>
  </si>
  <si>
    <t>% do TOTAL</t>
  </si>
  <si>
    <t>Saldo Remanescente (SA-A-PP-C)</t>
  </si>
  <si>
    <t>Tabela 2 - Comparativo entre Receitas e Gastos Previstos e Realizados no Período em Regime de Competência</t>
  </si>
  <si>
    <t>Rendimentos de Aplicações Fin.</t>
  </si>
  <si>
    <t>Outros Encargos Trabalhistas</t>
  </si>
  <si>
    <t>Total de Entradas de Recursos</t>
  </si>
  <si>
    <t>Total de Saídas de Recursos</t>
  </si>
  <si>
    <t>Soma:</t>
  </si>
  <si>
    <t>Gastos do Próximo Período Cobertos pelo Repasse Anterior:</t>
  </si>
  <si>
    <t>Despesas de Viagem</t>
  </si>
  <si>
    <t>(C) Total de Recursos comprometidos no período:</t>
  </si>
  <si>
    <t>Gastos do Provisionamentos com Pessoal</t>
  </si>
  <si>
    <t>Total de Gastos</t>
  </si>
  <si>
    <t>Cancelamento de Provisionamentos com Pessoal</t>
  </si>
  <si>
    <t>Total de Cancelamentos</t>
  </si>
  <si>
    <t>Apropriação às Atividades</t>
  </si>
  <si>
    <t>Área Fim</t>
  </si>
  <si>
    <t>Área Meio</t>
  </si>
  <si>
    <t>Acumulado
dos Períodos Anteriores</t>
  </si>
  <si>
    <t>Nº</t>
  </si>
  <si>
    <t>Área Meio - Atividades e Gastos</t>
  </si>
  <si>
    <t>N/A</t>
  </si>
  <si>
    <t>Destinação dos Gastos do Termo de Parceria</t>
  </si>
  <si>
    <t>Destinação</t>
  </si>
  <si>
    <t>Destinação dos Gastos do Termo de Parceria com Pessoal</t>
  </si>
  <si>
    <t>%</t>
  </si>
  <si>
    <t>Transferência para Reserva de Recursos</t>
  </si>
  <si>
    <t>Tabela 4 - Demonstrativo Analítico das Receitas e Gastos Mensais em Regime de Caixa</t>
  </si>
  <si>
    <t>Tabela 5 - Demonstrativo Analítico das Receitas e Gastos Mensais em Regime de Competência</t>
  </si>
  <si>
    <t>Tabela 7 - Demonstrativo Mensal dos Recursos Provisionados com Pessoal</t>
  </si>
  <si>
    <t>Tabela 9 - Demonstrativo dos Recursos Comprometidos ao Final do Período</t>
  </si>
  <si>
    <t>2.4</t>
  </si>
  <si>
    <t>1.2</t>
  </si>
  <si>
    <t>Gastos da Reserva de Recursos</t>
  </si>
  <si>
    <t>Saldo da Reserva de Recursos</t>
  </si>
  <si>
    <t>Movimentação Financeira da Reserva de Recursos</t>
  </si>
  <si>
    <t>Tabela 11 - Diário de Entradas e Saídas da Reserva de Recursos</t>
  </si>
  <si>
    <t>Transporte de Saldo da Reserva de Recursos</t>
  </si>
  <si>
    <t>Rendimentos Financeiros da Reserva de Recursos</t>
  </si>
  <si>
    <t>Plano de Saúde</t>
  </si>
  <si>
    <t>Auditoria Externa</t>
  </si>
  <si>
    <t>Admissão</t>
  </si>
  <si>
    <t>Demissão</t>
  </si>
  <si>
    <t>Admissão / Demissão</t>
  </si>
  <si>
    <t>Data</t>
  </si>
  <si>
    <t>Análise das Despesas e Receitas do Período</t>
  </si>
  <si>
    <t>Data de entrega à Comissão de Monitoramento:        /        /</t>
  </si>
  <si>
    <t>Repasses do Contrato de Gestão</t>
  </si>
  <si>
    <t>Receita Arrecadada em Função do CG</t>
  </si>
  <si>
    <t>Tabela 3 - Demonstrativo dos Gastos das Atividades do Contrato de Gestão</t>
  </si>
  <si>
    <t>Atividades do Contrato de Gestão -
Vinculação ao Programa de Trabalho</t>
  </si>
  <si>
    <t>DECLARAÇÃO DO DIRIGENTE DA OS</t>
  </si>
  <si>
    <t>Mês 7</t>
  </si>
  <si>
    <t>Mês 8</t>
  </si>
  <si>
    <t>Mês 9</t>
  </si>
  <si>
    <t>Mês 10</t>
  </si>
  <si>
    <t>Mês 11</t>
  </si>
  <si>
    <t>Mês 12</t>
  </si>
  <si>
    <t>1º PA</t>
  </si>
  <si>
    <t>2º PA</t>
  </si>
  <si>
    <t>3º PA</t>
  </si>
  <si>
    <t>4º PA</t>
  </si>
  <si>
    <t>dd/mm/aaaa</t>
  </si>
  <si>
    <t>a</t>
  </si>
  <si>
    <t>Tabela 10 - Diário de Entradas e Saídas do Contrato de Gestão - 1º Período Avaliatório</t>
  </si>
  <si>
    <t>Tabela 10 - Diário de Entradas e Saídas do Contrato de Gestão - 2º Período Avaliatório</t>
  </si>
  <si>
    <t>Tabela 10 - Diário de Entradas e Saídas do Contrato de Gestão - 3º Período Avaliatório</t>
  </si>
  <si>
    <t>Tabela 10 - Diário de Entradas e Saídas do Contrato de Gestão - 4º Período Avaliatório</t>
  </si>
  <si>
    <t>Saldo de Recursos Arrecadados do CG</t>
  </si>
  <si>
    <t>Tabela 6 - Lista de Admissões e Demissões de Trabalhadores e Estagiários</t>
  </si>
  <si>
    <t>Tabela 8 - Lista de Bens Permanentes Adquiridos</t>
  </si>
  <si>
    <t>Conta Bancária</t>
  </si>
  <si>
    <t>C/C</t>
  </si>
  <si>
    <t>CI 1</t>
  </si>
  <si>
    <t>CI 2</t>
  </si>
  <si>
    <t>Origem do Recurso</t>
  </si>
  <si>
    <t>Extratos Contas Bancárias</t>
  </si>
  <si>
    <t>Transporte de Saldo de Recursos Arrecadados do CG</t>
  </si>
  <si>
    <t>(TA)</t>
  </si>
  <si>
    <t>Cálculo do saldo das contas</t>
  </si>
  <si>
    <t>entrada</t>
  </si>
  <si>
    <t>saída</t>
  </si>
  <si>
    <t>saldo</t>
  </si>
  <si>
    <t>Conferência</t>
  </si>
  <si>
    <t>Relatório Gerencial Financeiro | Belo Horizonte | Versão 1.2 | março | 2020 |</t>
  </si>
  <si>
    <t>Contrato de Gestão nº.06/2020 celebrado entre a Secretaria de Estado de Cultura e Turismo de Minas Gerais e o Instituto Cultural Filarmônica</t>
  </si>
  <si>
    <t>00267-9 - Termo de Parceria</t>
  </si>
  <si>
    <t>00268-7 - Prestação de Serviços</t>
  </si>
  <si>
    <t>00519-3 - Contrato de Gestão</t>
  </si>
  <si>
    <t>00514-4 - Captação Estadual</t>
  </si>
  <si>
    <t>00518-5 - Captação Estadual</t>
  </si>
  <si>
    <t>54944-4 - Captação Federal</t>
  </si>
  <si>
    <t>04/08/2020</t>
  </si>
  <si>
    <t>06/08/2020</t>
  </si>
  <si>
    <t>01/05/2020</t>
  </si>
  <si>
    <t>22/04/2020</t>
  </si>
  <si>
    <t>11/08/2020</t>
  </si>
  <si>
    <t>29/06/2020</t>
  </si>
  <si>
    <t>17/08/2020</t>
  </si>
  <si>
    <t>20/08/2020</t>
  </si>
  <si>
    <t>01/09/2020</t>
  </si>
  <si>
    <t>31/08/2020</t>
  </si>
  <si>
    <t>25/06/2020</t>
  </si>
  <si>
    <t>ASSESSORIA DE GESTÃO PROJETOS CULTURAIS</t>
  </si>
  <si>
    <t>REGENCIA MUSICAL (MAESTRO)</t>
  </si>
  <si>
    <t>MANUTENCAO/SUPORTE A SISTEMAS E WEBSITES</t>
  </si>
  <si>
    <t>MANUTENÇÃO, SUPORTE EM REDES, COMPUTADOR</t>
  </si>
  <si>
    <t>ASSESSORIA DE IMPRENSA</t>
  </si>
  <si>
    <t>DESP. GERENCIAMENTO E VENDAS INGRESSOS/A</t>
  </si>
  <si>
    <t>HOSPEDAGENS</t>
  </si>
  <si>
    <t>PLANO DE SAÚDE</t>
  </si>
  <si>
    <t>ASSESSORIA JURÍDICA</t>
  </si>
  <si>
    <t>MEDICINA E SEGURANÇA DO TRABALHO</t>
  </si>
  <si>
    <t>MÃO-DE-OBRA TERCEIRIZADA</t>
  </si>
  <si>
    <t>DESENVOLVIMENTO DE TEXTOS/ ARTES</t>
  </si>
  <si>
    <t>PARTITURAS</t>
  </si>
  <si>
    <t>TELEFONIA FIXA E INTERNET</t>
  </si>
  <si>
    <t>VALE TRANSPORTE</t>
  </si>
  <si>
    <t>SALÁRIOS</t>
  </si>
  <si>
    <t>OUTRAS DESPESAS ADMINISTRATIVAS</t>
  </si>
  <si>
    <t>SEGURO DE VIDA</t>
  </si>
  <si>
    <t>ASSINATURA DE PERIÓDICOS</t>
  </si>
  <si>
    <t>TAXI</t>
  </si>
  <si>
    <t>Aluguel/Licença de Obras/Partituras</t>
  </si>
  <si>
    <t>DESENVOLVIMENTO DE VÍDEOS (EDIÇÃO)</t>
  </si>
  <si>
    <t>MATERIAL DE CONSUMO</t>
  </si>
  <si>
    <t>ALIMENTAÇÃO</t>
  </si>
  <si>
    <t>RÁDIO/ INTERNET</t>
  </si>
  <si>
    <t>OUTRAS ASSESSORIAS</t>
  </si>
  <si>
    <t>TELEFONIA MÓVEL</t>
  </si>
  <si>
    <t>OUTRAS DESPESAS COM PRODUÇÃO DE CONCERTO</t>
  </si>
  <si>
    <t>CORREIOS E TELÉGRAFOS</t>
  </si>
  <si>
    <t>CARTÓRIO</t>
  </si>
  <si>
    <t>SEGURO DE RESPONSABILIDADE CIVIL</t>
  </si>
  <si>
    <t>ALUGUEL E MANUT. DE EQUIP. REPROGRÁFICOS</t>
  </si>
  <si>
    <t>Mão-de-Obra Terceirizada</t>
  </si>
  <si>
    <t>CAPACITAÇÃO E TREINAMENTOS</t>
  </si>
  <si>
    <t>VALE ALIMENTAÇÃO</t>
  </si>
  <si>
    <t>OUTROS BENEFÍCIOS</t>
  </si>
  <si>
    <t>I.R.R.F E IOF  S/ Aplicações</t>
  </si>
  <si>
    <t>AUDITORIA EXTERNA</t>
  </si>
  <si>
    <t>PASSAGENS</t>
  </si>
  <si>
    <t>SERVIÇOS DE MANUTENÇÃO E REPAROS</t>
  </si>
  <si>
    <t>SEGURO DE CARGA</t>
  </si>
  <si>
    <t xml:space="preserve">Receita de doação não identificada - Depósito em dinheiro                                                                                                                                                                                                      </t>
  </si>
  <si>
    <t xml:space="preserve">Renegociação 632 referente ao FGTS folha das competências 03,04 e 05/2020. Essas 03 competências serão pagas em 06 parcelas a partir de 07/07/2020.                                                                                                            </t>
  </si>
  <si>
    <t>Compra de partituras para os concertos: Fora de Série VI (5 de Setembro), Fora de Série VII (10 de Outubro), Presto X e Veloce X (15 e 16 de Outubro), Allegro IX e Vivace IX (22 e 23 de Outubro), Fora de Série VIII (31 de Outubro), Allegro X e Vivace X (5 e 6 de Novembro), Presto XII e Veloce XII (3 e 4 de Dezembro) e Fora de Série IX (12 de Dezembro)</t>
  </si>
  <si>
    <t>Assinatura online com empresa especializada na área de publicações de natureza tributária, contábil, trabalhista e previdênciaria, bem como consultoria por e-mail com direito a 36 consultas para o ano 2020.</t>
  </si>
  <si>
    <t>Pagamento de 15% de captação de doação livre da empresa MRV, conforme contrato. Parcelas mensais.</t>
  </si>
  <si>
    <t xml:space="preserve">Repasse SEC - Contrato de Gestão                                                                                                                                                                                                                               </t>
  </si>
  <si>
    <t>Seguro de responsabilidade civil de eventos.</t>
  </si>
  <si>
    <t>Prestação mensal de Internet link dedicado de 20MB para a SMG.</t>
  </si>
  <si>
    <t xml:space="preserve">Repasse patrocínio na conta 00514-4 - USIMINAS - 60.894.730/0001-05                                                                                                                                                                                            </t>
  </si>
  <si>
    <t>Parcela de contratação de seguro de instrumentos pelo período de 06/2020 a 06/2021.</t>
  </si>
  <si>
    <t xml:space="preserve">INSTITUTO CULTURAL FILARMONICA                              </t>
  </si>
  <si>
    <t>07837375000150</t>
  </si>
  <si>
    <t xml:space="preserve">PREFEITURA MUNICIPAL DE BELO HORIZONTE                      </t>
  </si>
  <si>
    <t>18715383000140</t>
  </si>
  <si>
    <t xml:space="preserve">OCUPACIONAL - MEDICINA DO TRABALHO LTDA.                    </t>
  </si>
  <si>
    <t>26231266000139</t>
  </si>
  <si>
    <t xml:space="preserve">CONTROLE TECNOLOGIA EM BIOMETRIA LTDA                       </t>
  </si>
  <si>
    <t>11277858000114</t>
  </si>
  <si>
    <t xml:space="preserve">FAMA PRODUÇOES CULTURAIS LTDA                               </t>
  </si>
  <si>
    <t>08941493000176</t>
  </si>
  <si>
    <t xml:space="preserve">CAIXA ECONOMICA FEDERAL                                     </t>
  </si>
  <si>
    <t xml:space="preserve">NET                                                         </t>
  </si>
  <si>
    <t>00108786015359</t>
  </si>
  <si>
    <t xml:space="preserve">TRANSFACIL                                                  </t>
  </si>
  <si>
    <t>04398505000107</t>
  </si>
  <si>
    <t xml:space="preserve">VANESSA PEREIRA PAGANINI                                    </t>
  </si>
  <si>
    <t xml:space="preserve">27226769824   </t>
  </si>
  <si>
    <t xml:space="preserve">DIEGO RIBEIRO DA SILVA                                      </t>
  </si>
  <si>
    <t xml:space="preserve">12857563710   </t>
  </si>
  <si>
    <t xml:space="preserve">EVGUENI GERASSIMOV                                          </t>
  </si>
  <si>
    <t xml:space="preserve">51217988220   </t>
  </si>
  <si>
    <t xml:space="preserve">MARCELO NEBIAS                                              </t>
  </si>
  <si>
    <t xml:space="preserve">80879047615   </t>
  </si>
  <si>
    <t xml:space="preserve">PEDRO HENRIQUE EUGENIO DE ALMEIDA                           </t>
  </si>
  <si>
    <t xml:space="preserve">13237513601   </t>
  </si>
  <si>
    <t xml:space="preserve">RENATO BRETAS COELHO                                        </t>
  </si>
  <si>
    <t xml:space="preserve">65013433649   </t>
  </si>
  <si>
    <t xml:space="preserve">VICTOR MORAIS ARAUJO                                        </t>
  </si>
  <si>
    <t xml:space="preserve">38440673884   </t>
  </si>
  <si>
    <t xml:space="preserve">SHIRLEY SANTOS NASCIMENTO DA CRUZ                           </t>
  </si>
  <si>
    <t xml:space="preserve">95014187587   </t>
  </si>
  <si>
    <t xml:space="preserve">DANIELA RODRIGUES COSTA LISBOA                              </t>
  </si>
  <si>
    <t xml:space="preserve">01364835690   </t>
  </si>
  <si>
    <t xml:space="preserve">GRAZIELLA SILVA TEIXEIRA LISBOA                             </t>
  </si>
  <si>
    <t xml:space="preserve">04447236680   </t>
  </si>
  <si>
    <t xml:space="preserve">PATRICIA AMANDA DE FREITAS                                  </t>
  </si>
  <si>
    <t xml:space="preserve">37107044800   </t>
  </si>
  <si>
    <t xml:space="preserve">RAYSSA RAYANE SANTOS DE MATOS                               </t>
  </si>
  <si>
    <t xml:space="preserve">13018926617   </t>
  </si>
  <si>
    <t xml:space="preserve">PRUDENTIAL DO BRASIL VIDA EM GRUPO S.A.                     </t>
  </si>
  <si>
    <t>21986074000119</t>
  </si>
  <si>
    <t xml:space="preserve">MUSIMED EDICOES MUSICAIS IMPORTACAO E EXPORTACAO LTDA       </t>
  </si>
  <si>
    <t>37146172000188</t>
  </si>
  <si>
    <t xml:space="preserve">ATUALIZACAO PROFISSIONAL CONTINUADA LTDA.                   </t>
  </si>
  <si>
    <t>27922913000111</t>
  </si>
  <si>
    <t xml:space="preserve">SANKHYA GESTAO DE NEGOCIOS                                  </t>
  </si>
  <si>
    <t>26314062000161</t>
  </si>
  <si>
    <t xml:space="preserve">API PRODUCOES ARTISTICAS E AUDIOVISUAIS LTDA - EPP          </t>
  </si>
  <si>
    <t>14026079000134</t>
  </si>
  <si>
    <t xml:space="preserve">BANCO ITAÚCARD S.A.                                         </t>
  </si>
  <si>
    <t>17192451000170</t>
  </si>
  <si>
    <t xml:space="preserve">HILVIC JOSMAN GONZALEZ CASTILLO                             </t>
  </si>
  <si>
    <t xml:space="preserve">MAILCHIMP                                                   </t>
  </si>
  <si>
    <t xml:space="preserve">FACEBOOK                                                    </t>
  </si>
  <si>
    <t>13347016000117</t>
  </si>
  <si>
    <t xml:space="preserve">RB INFORMATICA LTDA                                         </t>
  </si>
  <si>
    <t>08250034000146</t>
  </si>
  <si>
    <t xml:space="preserve">LEVISKY NEGOCIOS &amp; CULTURA LTDA - EPP                       </t>
  </si>
  <si>
    <t>05029938000158</t>
  </si>
  <si>
    <t xml:space="preserve">CLAC GESTAO                                                 </t>
  </si>
  <si>
    <t>12266416000135</t>
  </si>
  <si>
    <t>OLIVEIRA ANDRADE SERVICOS DE MONITORAMENTO DE INFORMACOES LT</t>
  </si>
  <si>
    <t>07290137000177</t>
  </si>
  <si>
    <t xml:space="preserve">FW ESTAMPARIA EIRELI                                        </t>
  </si>
  <si>
    <t>22081409000112</t>
  </si>
  <si>
    <t xml:space="preserve">FACILITA MOVEL MENSAGENS MOVEIS EIRELI                      </t>
  </si>
  <si>
    <t>06965809000134</t>
  </si>
  <si>
    <t xml:space="preserve">EMPRESA BRASILEIRA DE CORREIOS E TELEGRAFOS                 </t>
  </si>
  <si>
    <t>34028316001509</t>
  </si>
  <si>
    <t xml:space="preserve">TOKIO MARINE BRASIL SEGURADORA S.A.                         </t>
  </si>
  <si>
    <t>60831344000174</t>
  </si>
  <si>
    <t xml:space="preserve">TELEFONICA BRASIL S.A.                                      </t>
  </si>
  <si>
    <t>02558157000910</t>
  </si>
  <si>
    <t xml:space="preserve">UNIMED BH - MENSALIDADE                                     </t>
  </si>
  <si>
    <t>16513178000176</t>
  </si>
  <si>
    <t xml:space="preserve">UNIMED BH                                                   </t>
  </si>
  <si>
    <t xml:space="preserve">MUNDIVOX DO BRASIL LTDA                                     </t>
  </si>
  <si>
    <t>03580510000173</t>
  </si>
  <si>
    <t xml:space="preserve">MINASCOPY NACIONAL EIRELI                                   </t>
  </si>
  <si>
    <t>19425487000182</t>
  </si>
  <si>
    <t xml:space="preserve">PLANTAO SERVICOS DE VIGILANCIA LTDA                         </t>
  </si>
  <si>
    <t>25183468000190</t>
  </si>
  <si>
    <t>HOSTGATOR BRASIL HOSPEDAGEM E SUPORTE TECNICO PARA PAGINAS D</t>
  </si>
  <si>
    <t>08852780000100</t>
  </si>
  <si>
    <t xml:space="preserve">IT.ART TECNOLOGIA LTDA                                      </t>
  </si>
  <si>
    <t>23823212000174</t>
  </si>
  <si>
    <t xml:space="preserve">IT.ART TECNOLOGIA LTDA (SEM RETENCAO)                       </t>
  </si>
  <si>
    <t xml:space="preserve">DOLABELLA ADVOCACIA E CONSULTORIA                           </t>
  </si>
  <si>
    <t>08215660000100</t>
  </si>
  <si>
    <t xml:space="preserve">MINISTERIO DA PREVIDENCIA SOCIAL                            </t>
  </si>
  <si>
    <t>11925834000124</t>
  </si>
  <si>
    <t xml:space="preserve">MINISTERIO DA FAZENDA                                       </t>
  </si>
  <si>
    <t>16907746000113</t>
  </si>
  <si>
    <t>A FUNDACAO CDL-BH PARA O DESENVOLVIMENTO SOCIAL DA CRIANCA E</t>
  </si>
  <si>
    <t>22441463000121</t>
  </si>
  <si>
    <t xml:space="preserve">ALELO S.A                                                   </t>
  </si>
  <si>
    <t>04740876000125</t>
  </si>
  <si>
    <t>JUSTICA FEDERAL DE PRIMEIRO GRAU/MG - SUBSECAO JUDICIARIA DE</t>
  </si>
  <si>
    <t>08412834000116</t>
  </si>
  <si>
    <t xml:space="preserve">MITSUI SUMITOMO SEGUROS S.A.                                </t>
  </si>
  <si>
    <t>33016221000107</t>
  </si>
  <si>
    <t xml:space="preserve">BANCO ITAÚ                                                  </t>
  </si>
  <si>
    <t>60701190000104</t>
  </si>
  <si>
    <t>00000000513814</t>
  </si>
  <si>
    <t>DINHEIRO -ESPÉCIE</t>
  </si>
  <si>
    <t xml:space="preserve">RECURSO DE PRESTAÇÃO DE SERVIÇOS        </t>
  </si>
  <si>
    <t>COMPENSACAO FINANCEIRA</t>
  </si>
  <si>
    <t>GUIA ISSQN - FORNECEDORES</t>
  </si>
  <si>
    <t xml:space="preserve">CIRCULAÇÃO LC - 2019                    </t>
  </si>
  <si>
    <t xml:space="preserve">PLANO ANUAL 2020                        </t>
  </si>
  <si>
    <t xml:space="preserve">MANUTENÇÃO LE - 2019                    </t>
  </si>
  <si>
    <t xml:space="preserve">CONTRATO DE GESTÃO                      </t>
  </si>
  <si>
    <t>BOLETO BANCARIO</t>
  </si>
  <si>
    <t>CREDITO CT CORRENTE</t>
  </si>
  <si>
    <t>TED</t>
  </si>
  <si>
    <t>GUIA FGTS</t>
  </si>
  <si>
    <t>AGUA/LUZ/TELEFONE</t>
  </si>
  <si>
    <t>COMPENSACAO EMPRES/ADIANTAMENT</t>
  </si>
  <si>
    <t>PAG. ELETRONICO</t>
  </si>
  <si>
    <t>RPS ITAUCARD IOF - CARTÃO</t>
  </si>
  <si>
    <t xml:space="preserve">SUPRIMENTO DE CAIXA RPS                 </t>
  </si>
  <si>
    <t>GPS - FOLHA</t>
  </si>
  <si>
    <t>DARF IR 1708</t>
  </si>
  <si>
    <t>DARF (PIS COFINS CSLL)</t>
  </si>
  <si>
    <t>GPS - RETENÇÃO</t>
  </si>
  <si>
    <t>DARF IR 3280</t>
  </si>
  <si>
    <t>DARF IR 0561 FOPAG</t>
  </si>
  <si>
    <t>DARF - PIS FOPAG</t>
  </si>
  <si>
    <t xml:space="preserve">TERMO DE PARCERIA                       </t>
  </si>
  <si>
    <t>IRRF - APLIC FINAN - RPS</t>
  </si>
  <si>
    <t>DEPÓSITO</t>
  </si>
  <si>
    <t>RENDIMENTO APLIC FINAN - TP</t>
  </si>
  <si>
    <t xml:space="preserve">TP - FUNDO DE APLICAÇÃO 202             </t>
  </si>
  <si>
    <t>RENDIMENTO APLIC FINAN - RPS</t>
  </si>
  <si>
    <t xml:space="preserve">REC. PREST. SERV -FUNDO APLICACAO 201   </t>
  </si>
  <si>
    <t>RENDIMENTO APLIC FIN LE MANUT</t>
  </si>
  <si>
    <t xml:space="preserve">MANUTENÇÃO LE - 2019 - FUNDO 201        </t>
  </si>
  <si>
    <t>IRRF - APLIC FINAN - LE</t>
  </si>
  <si>
    <t>RENDIMENTO APLIC FIN LE CIRC</t>
  </si>
  <si>
    <t xml:space="preserve">CIRCULAÇÃO LC - 2019 - FUNDO 201        </t>
  </si>
  <si>
    <t>RENDIMENTO APLIC FINAN - CG</t>
  </si>
  <si>
    <t xml:space="preserve">CONTRATO DE GESTÃO - FUNDO 201          </t>
  </si>
  <si>
    <t>IRRF - APLIC FINAN - CG</t>
  </si>
  <si>
    <t>IOF - APLIC FINAN - CG</t>
  </si>
  <si>
    <t>RENDIMENTO APLIC FIN - LF</t>
  </si>
  <si>
    <t xml:space="preserve">PLANO ANUAL 2020 APLICAÇÃO              </t>
  </si>
  <si>
    <t>IRRF - APLIC FINAN - LF</t>
  </si>
  <si>
    <t>Instrumentos Musicais</t>
  </si>
  <si>
    <t>Importação de 2 pianos</t>
  </si>
  <si>
    <t>BANCO DO BRASIL</t>
  </si>
  <si>
    <t>1a Ação 2a Vara de Feitos Trib.MG - ICMS</t>
  </si>
  <si>
    <t>DEPOSITO JUDICIAL</t>
  </si>
  <si>
    <t>2333905-86.2014.8.13.0024</t>
  </si>
  <si>
    <t>CAIXA ECONOMICA FEDERAL</t>
  </si>
  <si>
    <t>360305000104</t>
  </si>
  <si>
    <t>2a Ação 15a Vara de Feitos Trib.MG - Imposto de  Importação</t>
  </si>
  <si>
    <t>83753-42.2014.4.01.3800</t>
  </si>
  <si>
    <t>3a Ação 5a Vara de Feitos Trib.MG - PIS</t>
  </si>
  <si>
    <t>83963-93.2014.4.01.3800</t>
  </si>
  <si>
    <t>3a Ação 5a Vara de Feitos Trib.MG - PIS/COMPLEMENTO</t>
  </si>
  <si>
    <t>3a Ação 5a Vara de Feitos Trib.MG - COFINS</t>
  </si>
  <si>
    <t>3a Ação 5a Vara de Feitos Trib.MG - COFINS/COMPLEMENTO</t>
  </si>
  <si>
    <t>Móveis e utensílios</t>
  </si>
  <si>
    <t>Importação de cadeiras e praticáveis</t>
  </si>
  <si>
    <t>4a Ação 1a Vara de Feitos Trib.MG - ICMS</t>
  </si>
  <si>
    <t>6005937-52.2015.8.13.0024</t>
  </si>
  <si>
    <t>5a Ação 15a Vara de Feitos Trib.MG - Imposto de  Importação</t>
  </si>
  <si>
    <t>6858-06.2015.4.01.3800</t>
  </si>
  <si>
    <t>6a Ação 15a Vara de Feitos Trib.MG - PIS</t>
  </si>
  <si>
    <t>6859-88.2015.4.01.3800</t>
  </si>
  <si>
    <t>6a Ação 15a Vara de Feitos Trib.MG - COFINS</t>
  </si>
  <si>
    <t>7a Ação 15a Vara de Feitos Trib.MG - Imposto de  Importação</t>
  </si>
  <si>
    <t>11997-36.2015.4.01.3800</t>
  </si>
  <si>
    <t>Importação de cadeiras para os músicos</t>
  </si>
  <si>
    <t>9a Ação 15a Vara de Feitos Trib.MG - Imposto de  Importação</t>
  </si>
  <si>
    <t>6861-58.2015.4.01.3800</t>
  </si>
  <si>
    <t>8a Ação 15a Vara de Feitos Trib.MG - IPI</t>
  </si>
  <si>
    <t>11998-21.2015.4.01.3800</t>
  </si>
  <si>
    <t>10a Ação 15a Vara de Feitos Trib.MG - PIS</t>
  </si>
  <si>
    <t>6860-73.2015.4.01.3800</t>
  </si>
  <si>
    <t>10a Ação 15a Vara de Feitos Trib.MG - COFINS</t>
  </si>
  <si>
    <t>11a Ação 3a Vara de Feitos Trib.MG - ICMS</t>
  </si>
  <si>
    <t>6005970-42.2015.8.13.0024</t>
  </si>
  <si>
    <t>Importação da Harpa</t>
  </si>
  <si>
    <t>12a Ação 7a Turma Trib.MG - Imposto de  Importação</t>
  </si>
  <si>
    <t>52333-82.2015.4.01.3800</t>
  </si>
  <si>
    <t>13a Ação 3a Vara de Feitos Trib.MG - ICMS</t>
  </si>
  <si>
    <t>6008346-98.2015.8.13.0024</t>
  </si>
  <si>
    <t>Importação de cinco tímpanos</t>
  </si>
  <si>
    <t>17a Ação 2a Vara de Feitos Trib.MG - ICMS</t>
  </si>
  <si>
    <t>6072386-89.2015.8.13.0024</t>
  </si>
  <si>
    <t>15a Ação 12a Vara de Feitos Trib.MG - COFINS</t>
  </si>
  <si>
    <t>43012-23.2015.4.01.3800</t>
  </si>
  <si>
    <t>CODEMIG</t>
  </si>
  <si>
    <t>15a Ação 12a Vara de Feitos Trib.MG - PIS</t>
  </si>
  <si>
    <t>15a Ação 12a Vara de Feitos Trib.MG - Imposto de  Importação</t>
  </si>
  <si>
    <t>43011-38.2015.4.01.3800</t>
  </si>
  <si>
    <t>Tabela 12 - Demonstrativo Conta Adiantamento ao Fornecedor</t>
  </si>
  <si>
    <t xml:space="preserve">Área Meio  </t>
  </si>
  <si>
    <t>Comunicação</t>
  </si>
  <si>
    <t>Produção Artística</t>
  </si>
  <si>
    <t>Despesas com o CCPIF</t>
  </si>
  <si>
    <t xml:space="preserve">DIOMAR DONIZETTE DA SILVEIRA </t>
  </si>
  <si>
    <t>DIRETOR PRESIDENTE</t>
  </si>
  <si>
    <t>CPF 306.729.706-78</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</si>
  <si>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</si>
  <si>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</si>
  <si>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</si>
  <si>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</si>
  <si>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</si>
  <si>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</si>
  <si>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</si>
  <si>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</si>
  <si>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</si>
  <si>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</si>
  <si>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</si>
  <si>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</si>
  <si>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</si>
  <si>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</si>
  <si>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</si>
  <si>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</si>
  <si>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</si>
  <si>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</si>
  <si>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</si>
  <si>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</si>
  <si>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</si>
  <si>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</si>
  <si>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</si>
  <si>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</si>
  <si>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</si>
  <si>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</si>
  <si>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</si>
  <si>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</si>
  <si>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</si>
  <si>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</si>
  <si>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</si>
  <si>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</si>
  <si>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</si>
  <si>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</si>
  <si>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</si>
  <si>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</si>
  <si>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</si>
  <si>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2.2.100</t>
  </si>
  <si>
    <t>2.2.101</t>
  </si>
  <si>
    <t>2.2.102</t>
  </si>
  <si>
    <t>2.2.103</t>
  </si>
  <si>
    <t>2.2.104</t>
  </si>
  <si>
    <t>2.2.105</t>
  </si>
  <si>
    <t>2.2.106</t>
  </si>
  <si>
    <t>2.2.107</t>
  </si>
  <si>
    <t>2.2.108</t>
  </si>
  <si>
    <t>2.2.109</t>
  </si>
  <si>
    <t xml:space="preserve">Relatórios Qualitativos </t>
  </si>
  <si>
    <t>IRFF Cont. Individual</t>
  </si>
  <si>
    <t>Outras Despesas Administrativas</t>
  </si>
  <si>
    <t>Aluguel e Manut. de Equip. Reprográficos</t>
  </si>
  <si>
    <t>Assessoria de Imigração/ Traduções</t>
  </si>
  <si>
    <t>Assessoria de Gestão Projetos Culturais</t>
  </si>
  <si>
    <t>Outras Assessorias</t>
  </si>
  <si>
    <t>Distribuição de Cartazes, Folders, Etc</t>
  </si>
  <si>
    <t>Assessoria de Imprensa</t>
  </si>
  <si>
    <t>Agência de Publicidade</t>
  </si>
  <si>
    <t>Desenvolvimento de Textos/ Artes</t>
  </si>
  <si>
    <t>Desenvolvimento de Audios</t>
  </si>
  <si>
    <t>Desenvolvimento de Vídeos (Edição)</t>
  </si>
  <si>
    <t>Rádio/ Internet</t>
  </si>
  <si>
    <t>Televisão/ Cinema</t>
  </si>
  <si>
    <t>Revista/ Outdoor /Jornal</t>
  </si>
  <si>
    <t>Serviços de Reprodução Gráfica</t>
  </si>
  <si>
    <t>Captação de Vídeo</t>
  </si>
  <si>
    <t>Fotografia</t>
  </si>
  <si>
    <t>Captação de Audio</t>
  </si>
  <si>
    <t>Transporte Terrestre</t>
  </si>
  <si>
    <t>Seguro de Carga</t>
  </si>
  <si>
    <t>Carro Executivo</t>
  </si>
  <si>
    <t>Ônibus/ Van</t>
  </si>
  <si>
    <t>Locação de Palcos e Tendas</t>
  </si>
  <si>
    <t>Locação de Cadeiras</t>
  </si>
  <si>
    <t>Locação de Grades Disciplinadoras</t>
  </si>
  <si>
    <t>Locação de Banheiros Químicos</t>
  </si>
  <si>
    <t>Locação de Ambulâncias</t>
  </si>
  <si>
    <t>Locação de Espaços</t>
  </si>
  <si>
    <t>Locação de Instrumentos Musicais</t>
  </si>
  <si>
    <t>Locação de Outros Equipamentos</t>
  </si>
  <si>
    <t>Regencia Musical (Maestro)</t>
  </si>
  <si>
    <t>Solistas e Regentes Convidados</t>
  </si>
  <si>
    <t>Complementação Orquestra (Músico Cachê)</t>
  </si>
  <si>
    <t>Recepção a Solistas e Maestro</t>
  </si>
  <si>
    <t>Passagens</t>
  </si>
  <si>
    <t>Hospedagens</t>
  </si>
  <si>
    <t>Alimentação</t>
  </si>
  <si>
    <t>Serviços de Buffet</t>
  </si>
  <si>
    <t>Manutenção de Instrumentos</t>
  </si>
  <si>
    <t>Ecad</t>
  </si>
  <si>
    <t>Desp. Gerenciamento e Vendas Ingressos/A</t>
  </si>
  <si>
    <t>Serviço de Sonorização e Iluminação</t>
  </si>
  <si>
    <t>Outras Despesas com Produção de Concerto</t>
  </si>
  <si>
    <t>Material de Consumo</t>
  </si>
  <si>
    <t>Serviços de Manutenção e Reparos</t>
  </si>
  <si>
    <t>Partituras</t>
  </si>
  <si>
    <t>2.3.14</t>
  </si>
  <si>
    <t>(D)</t>
  </si>
  <si>
    <t>Depósitos Judiciais</t>
  </si>
  <si>
    <t>Adiantamento de Fornecedores</t>
  </si>
  <si>
    <t>IPTU e Taxas</t>
  </si>
  <si>
    <t>Seguros de Imóvel</t>
  </si>
  <si>
    <t>Telefonia Fixa e Internet</t>
  </si>
  <si>
    <t>Telefonia Móvel</t>
  </si>
  <si>
    <t>Manutencao/Suporte a Sistemas e Websites</t>
  </si>
  <si>
    <t>Assinatura de Periódicos</t>
  </si>
  <si>
    <t>Suporte em Softwares</t>
  </si>
  <si>
    <t>Manutenção, Suporte em Redes, Computador</t>
  </si>
  <si>
    <t>Serviços de Instalação e Manutenção Elétrica E Hidráulica</t>
  </si>
  <si>
    <t xml:space="preserve">Serviços de Manutenção em Equipamentos e Máquinas </t>
  </si>
  <si>
    <t>Serviços de Segurança Eletrônica</t>
  </si>
  <si>
    <t>COFINS e ISS Sobre Receitas</t>
  </si>
  <si>
    <t>Material de Copa E Cozinha</t>
  </si>
  <si>
    <t>Material de Escritório</t>
  </si>
  <si>
    <t>Guia Única de ISS</t>
  </si>
  <si>
    <t>Capacitação e Treinamentos</t>
  </si>
  <si>
    <t>Ipva/Seguro Obrigatório/Licenciamento</t>
  </si>
  <si>
    <t>Seguro de Responsabilidade Civil</t>
  </si>
  <si>
    <t>Despesas de Viagem - Passagem Áerea</t>
  </si>
  <si>
    <t>02/09/2020</t>
  </si>
  <si>
    <t>03/09/2020</t>
  </si>
  <si>
    <t>04/09/2020</t>
  </si>
  <si>
    <t>08/09/2020</t>
  </si>
  <si>
    <t>09/09/2020</t>
  </si>
  <si>
    <t>10/09/2020</t>
  </si>
  <si>
    <t>11/09/2020</t>
  </si>
  <si>
    <t>18/09/2020</t>
  </si>
  <si>
    <t>21/09/2020</t>
  </si>
  <si>
    <t>22/09/2020</t>
  </si>
  <si>
    <t>23/09/2020</t>
  </si>
  <si>
    <t>24/09/2020</t>
  </si>
  <si>
    <t>28/09/2020</t>
  </si>
  <si>
    <t>29/09/2020</t>
  </si>
  <si>
    <t>30/09/2020</t>
  </si>
  <si>
    <t>21/08/2020</t>
  </si>
  <si>
    <t>SOLISTAS E REGENTES CONVIDADOS</t>
  </si>
  <si>
    <t>CAPTAÇÃO DE AUDIO</t>
  </si>
  <si>
    <t>LOCAÇÃO DE OUTROS EQUIPAMENTOS</t>
  </si>
  <si>
    <t>MANUTENÇÃO DE INSTRUMENTOS</t>
  </si>
  <si>
    <t>COMPLEMENTAÇÃO ORQUESTRA (MÚSICO CACHÊ)</t>
  </si>
  <si>
    <t>CAPTAÇÃO DE VÍDEO</t>
  </si>
  <si>
    <t>CARRO EXECUTIVO</t>
  </si>
  <si>
    <t>Fornecimento de profissionais para os serviços de portaria, recepção, limpeza e conservação patrimonial nas dependências e instalações da Sala Minas Gerais, bem como de todos os materiais necessários à execução do serviço.</t>
  </si>
  <si>
    <t>Contratação de sistema via módulo web (do fornecedor do atual sistema de controle de ponto do ICF) para que os funcionários marquem o ponto virtualmente, devido à realização de homeoffice em função da pandemia.</t>
  </si>
  <si>
    <t>Contratação de serviço de envio automático/seriado de e-mails para o banco de contatos da Filarmônica.</t>
  </si>
  <si>
    <t>Contratação de serviço de streaming para a Academia Virtual para as aulas coletivas gerais, feitas em formato de live, no YouTube. Essa plataforma permite que criemos uma identidade visual com logomarca da Filarmônica, que o anfitrião gerencie perguntas dos expectadores sem precisar manusear duas ou três janelas ao mesmo tempo, o layout para explanações com materiais gráficos fica mais organizado na tela e o limite de pessoas no plano básico atende ao número de professores que o utilizarão. Essa plataforma será um complemento ao zoom, que já está sendo usado pela Academia.</t>
  </si>
  <si>
    <t>Devido às restrições que pandemia por Covid-19 nos impõe, foi realizada a readequação da temporada 2020, de acordo com cronograma em anexo. Para isso, a compra de novas obras para atender a nova programação será necessária. Essas obras passarão a integrar o nosso acervo permanente, ficando disponíveis também para utilização em eventos futuros.</t>
  </si>
  <si>
    <t xml:space="preserve">JOSE HENRIQUE ARANTES SOARES FILHO 28.745.125/0001-60       </t>
  </si>
  <si>
    <t xml:space="preserve">46577344825   </t>
  </si>
  <si>
    <t>00360305000104</t>
  </si>
  <si>
    <t xml:space="preserve">CARTÓRIO JAGUARÃO                                           </t>
  </si>
  <si>
    <t>21856596000104</t>
  </si>
  <si>
    <t xml:space="preserve">CONSERVO SERVICOS GERAIS LTDA                               </t>
  </si>
  <si>
    <t>17027806000176</t>
  </si>
  <si>
    <t xml:space="preserve">WAZ HARDWARE STORE                                          </t>
  </si>
  <si>
    <t>06036939000192</t>
  </si>
  <si>
    <t xml:space="preserve">MURILLO CORREA E CIA                                        </t>
  </si>
  <si>
    <t>00099221000169</t>
  </si>
  <si>
    <t xml:space="preserve">STREAMYARD                                                  </t>
  </si>
  <si>
    <t xml:space="preserve">DIGITECNICA EQUIPAMENTOS E SERVICOS LTDA                    </t>
  </si>
  <si>
    <t>18545608000167</t>
  </si>
  <si>
    <t xml:space="preserve">NOVOS TEMPOS VIAGENS LTDA                                   </t>
  </si>
  <si>
    <t>37790050000120</t>
  </si>
  <si>
    <t xml:space="preserve">LEANDRO VASCONCELLOS DE OLIVEIRA                            </t>
  </si>
  <si>
    <t>07897782000152</t>
  </si>
  <si>
    <t xml:space="preserve">WISEFOX AGENCIA DE VIAGENS E TURISMO LTDA - ME              </t>
  </si>
  <si>
    <t>16758212000172</t>
  </si>
  <si>
    <t>COFINS S/ RECEITA DEPOSITOS</t>
  </si>
  <si>
    <t>DOC/TED DEVOLVIDO</t>
  </si>
  <si>
    <t>RENDIMENTO</t>
  </si>
  <si>
    <t>MUSIMED EDICOES MUSICAIS IMPORTACAO E EXPORTACAO LTDA</t>
  </si>
  <si>
    <t>Arquivo</t>
  </si>
  <si>
    <t>Analista de Comunicação Pleno</t>
  </si>
  <si>
    <t>INSTITUTO CULTURAL FILARMONICA</t>
  </si>
  <si>
    <t>Transferência para Reserva de Recursos, conta RPS, mês de Agosto.</t>
  </si>
  <si>
    <t>Transferência para Reserva de Recursos, conta TP, mês de Agosto.</t>
  </si>
  <si>
    <t>Transferência para Reserva de Recursos, conta RPS, mês de Setembro</t>
  </si>
  <si>
    <t>Transferência para Reserva de Recursos, conta TP, mês de Setembro</t>
  </si>
  <si>
    <t>MINISTERIO DA PREVIDENCIA SOCIAL</t>
  </si>
  <si>
    <t>MINISTERIO DA FAZENDA</t>
  </si>
  <si>
    <t>FOTOGRAFIA</t>
  </si>
  <si>
    <t>MINASCOPY NACIONAL EIRELI</t>
  </si>
  <si>
    <t>PREFEITURA MUNICIPAL DE BELO HORIZONTE</t>
  </si>
  <si>
    <t>MURILLO CORREA E CIA</t>
  </si>
  <si>
    <t>CARTÓRIO JAGUARÃO</t>
  </si>
  <si>
    <t>EMPRESA BRASILEIRA DE CORREIOS E TELEGRAFOS</t>
  </si>
  <si>
    <t>IT.ART TECNOLOGIA LTDA</t>
  </si>
  <si>
    <t>IT.ART TECNOLOGIA LTDA (SEM RETENCAO)</t>
  </si>
  <si>
    <t>CONTROLE TECNOLOGIA EM BIOMETRIA LTDA</t>
  </si>
  <si>
    <t>PLANTAO SERVICOS DE VIGILANCIA LTDA</t>
  </si>
  <si>
    <t>CONSERVO SERVICOS GERAIS LTDA</t>
  </si>
  <si>
    <t>OCUPACIONAL - MEDICINA DO TRABALHO LTDA.</t>
  </si>
  <si>
    <t>LEVISKY NEGOCIOS &amp; CULTURA LTDA - EPP</t>
  </si>
  <si>
    <t>UNIMED BH - MENSALIDADE</t>
  </si>
  <si>
    <t>UNIMED BH</t>
  </si>
  <si>
    <t>CLASSICOS EDITORIAL LTDA</t>
  </si>
  <si>
    <t>CAETE SISTEMA DE COMUNICACAO LIMITADA</t>
  </si>
  <si>
    <t>FACEBOOK</t>
  </si>
  <si>
    <t>MAILCHIMP</t>
  </si>
  <si>
    <t>PRUDENTIAL DO BRASIL VIDA EM GRUPO S.A.</t>
  </si>
  <si>
    <t>UBER</t>
  </si>
  <si>
    <t>MUNDIVOX DO BRASIL LTDA</t>
  </si>
  <si>
    <t>NET</t>
  </si>
  <si>
    <t>TELEFONICA BRASIL S.A.</t>
  </si>
  <si>
    <t>Mensalidade para locação de 6 impressoras mais franquia de 30.000 cópias na sede administrativa do Instituto Cultural Filarmônica. Competência, setembro/2020.</t>
  </si>
  <si>
    <t>Mensalidade de assessoria administrativa-financeira para a gestão dos projetos aprovados nos mecanismos de incentivo fiscal para a manutenção e realização da Temporada 2020 da Orquestra Filarmônica de Minas Gerais. Competência, setembro/2020.</t>
  </si>
  <si>
    <t>Serviço de cartório de notas referente ao mês de setembro/2020. 2 reconhecimentos de firma e 22 autenticações de renovação de contrato para atender demanda do setor de Recursos Humanos.</t>
  </si>
  <si>
    <t>Contratação de serviços de correios mensal. Competência setembro/2020.</t>
  </si>
  <si>
    <t>Locação de equipamento de venda do Programa Amigos da Filarmônica. Temporada 2020. Competência, setembro/2020.</t>
  </si>
  <si>
    <t>Serviço de gestão de assinatura - licenciamento de software, locação de equipamentos, impresão de cartões de assinante. Temporada 2020. Competência, setembro/2020.</t>
  </si>
  <si>
    <t>Mensalidade de serviços de gerenciamento de bilhetria e controle de acesso para a Temporada 2020. Competência, setembro/2020.</t>
  </si>
  <si>
    <t>Cobertura fotográfica do concerto e dos bastidores da Maratona Beethoven (PV2), transmitido ao vivo da Sala Minas Gerais para os assinates via link privado no dia 13/08/2020.</t>
  </si>
  <si>
    <t>Mensalidade de serviço de suporte interno de TI para o ICF. Competência, setembro/2020.</t>
  </si>
  <si>
    <t>Compra de 184 máscaras de proteção facial para serem distribuídas entre os funcionários e músicos do Instituto.</t>
  </si>
  <si>
    <t>Mensalidade de medicina e segurança do trabalho (PPRA,PCMSO). Mês de agosto/2020.</t>
  </si>
  <si>
    <t>Plano de saúde corporativo com abrangência nacional. Mensalidades referente a agosto/2020.</t>
  </si>
  <si>
    <t>Anúncio de banner em no site da Revista Concerto, para divulgação da Maratona Beethoven e do Filarmônica em Câmara Digital, ambos com transmissões (ao vivo e gravadas) semanais abertas.</t>
  </si>
  <si>
    <t>Veiculação de spot para divulgação dos concertos, divulgação institucional da Orquestra e atração de público. Referente ao mês de setembro.</t>
  </si>
  <si>
    <t>Contratação de impulsionamento de conteúdo no Facebook a fim de aumentar o alcance das publicações do perfil da Orquestra Filarmônica de Minas Gerais. Referente a setembro/2020.</t>
  </si>
  <si>
    <t>Contratação de impulsionamento de conteúdo no Facebook a fim de aumentar o alcance das publicações do perfil da Orquestra Filarmônica de Minas Gerais. Referente a agosto/2020.</t>
  </si>
  <si>
    <t>Prestação mensal referente à contratação do regente assistente José Soares.  Competência setembro/2020.</t>
  </si>
  <si>
    <t>Prestação mensal referente a serviços de regente titular e Direção Musical da Orquestra Filarmônica de Minas Gerais pelo Maestro Fábio Mechetti, competência setembro/2020.</t>
  </si>
  <si>
    <t>Mensalidade referente ao seguro de vida para os funcionários do ICF. Competência agosto/2020.</t>
  </si>
  <si>
    <t>Contratação do solista Pablo Rossi (piano) para apresentação na transmissão do concerto Allegro/Vivace 4 (17/09/2020), às 20h30, na Sala Minas Gerais.</t>
  </si>
  <si>
    <t>Contratação do solista Cristian Budu (piano) para apresentação na transmissão do concerto Presto/Veloce 4 (10/09/2020), às 20h30, na Sala Minas Gerais.</t>
  </si>
  <si>
    <t>Serviço de deslocamento urbano (Uber), referente ao mês de agosto/2020.</t>
  </si>
  <si>
    <t>Serviço de deslocamento urbano (Uber), referente ao mês de setembro/2020.</t>
  </si>
  <si>
    <t>Mensalidade de internet banda larga de 120MB para a Sala Minas Gerais, competência, setembro/2020.</t>
  </si>
  <si>
    <t>Mensalidade de telefonia móvel e modens móveis para o Instituto Cultural Filarmônica. Referente ao mês de setembro/2020.</t>
  </si>
  <si>
    <t>Mensalidade referente ao seguro de vida para os funcionários do ICF. Competência setembro/2020.</t>
  </si>
  <si>
    <t>Transferência para Reserva de Recursos, conta CG, mês de Agosto.</t>
  </si>
  <si>
    <t>Transferência para Reserva de Recursos, conta CG, mês de Setembro</t>
  </si>
  <si>
    <t>Depois de deduzido os valores de Provisionamento, Depósito Judiciais e os valores de recursos já comprometidos com despesas que ocorreram no período analisado, segue abaixo a composição do valor de R$ 4.274.330,75 de saldo remanescente.</t>
  </si>
  <si>
    <t>Uma análise superficial deste valor poderia sugerir um saldo positivo de R$ 4.274.330,75 ao final do 1º Período Avaliatório do CG 06/2020. Mas para melhor entendimento da situação financeira em 30/09 é necessário esclarecer a destinação de cada fonte de recursos.</t>
  </si>
  <si>
    <r>
      <t xml:space="preserve">Analisando a conta do Contrato de Gestão (CG) e Provisionamento, verifica-se um déficit de </t>
    </r>
    <r>
      <rPr>
        <sz val="11"/>
        <color rgb="FFFF0000"/>
        <rFont val="Calibri"/>
        <family val="2"/>
      </rPr>
      <t>R$ 1.259.318,63 (R$ 579.899,72 + R$ 679.418,91)</t>
    </r>
    <r>
      <rPr>
        <sz val="11"/>
        <rFont val="Calibri"/>
        <family val="2"/>
      </rPr>
      <t>. Desta forma reiteramos a necessidade de se regularizar os repasses do estado para sanar esse déficit e para que o ICF possa arcar com a folha de pagamento e provisionamento referente ao próximo período avaliatório.</t>
    </r>
  </si>
  <si>
    <t>Conforme podemos verificar no quadro acima a conta do RPS (Receita de Prestação de Serviços) apresenta um saldo de  R$ 712.431,31, que será utilizado para realizar os pagamentos comprometidos com benefícios da folha e outros gastos gerais até dezembro/2020, além dos gastos com CCPIF pois, neste momento, não estamos gerando recursos com a utilização do mesmo. Vale lembrar que ainda temos o risco de devolução dos valores de assinaturas da temporada 2020, o que comprometerá o saldo de RPS.</t>
  </si>
  <si>
    <t>As contas da Captação Federal e Estadual, que se referem a valores captados junto a patrocinadores mediante apresentação de projetos que serão executados até meados de 2021, temos um saldo no valor de R$ 4.821.218,07. Portanto estes recursos serão responsáveis pela programação artística a ser executada no quarto trimestre de 2020 e que avançarão também o primeiro semestre de 2021. Isto porque algumas das metas pactuadas com os órgãos Estadual e Federal, bem como com os patrocinadores só poderão ocorrer após a liberação para apresentações presenciais da OFMG. Desta forma, a rigor, são recursos também já comprometidos.</t>
  </si>
  <si>
    <t>INSS sobre Mensalidade de serviços de gerenciamento de bilhetria e controle de acesso para a Temporada 2020. Competência, setembro/2020.</t>
  </si>
  <si>
    <t>INSS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setembro/2020.</t>
  </si>
  <si>
    <t>INSS sobre Fornecimento de profissionais para os serviços de portaria, recepção, limpeza e conservação patrimonial nas dependências e instalações da Sala Minas Gerais, bem como de todos os materiais necessários à execução do serviço.</t>
  </si>
  <si>
    <t>2º Relatório Gerencial Financeiro</t>
  </si>
  <si>
    <t>01 de outubro de  2020 a 31 de dezembro de 2020</t>
  </si>
  <si>
    <t>01/10/2020</t>
  </si>
  <si>
    <t>02/10/2020</t>
  </si>
  <si>
    <t>05/10/2020</t>
  </si>
  <si>
    <t>07/10/2020</t>
  </si>
  <si>
    <t>08/10/2020</t>
  </si>
  <si>
    <t>09/10/2020</t>
  </si>
  <si>
    <t>13/10/2020</t>
  </si>
  <si>
    <t>14/10/2020</t>
  </si>
  <si>
    <t>15/10/2020</t>
  </si>
  <si>
    <t>16/10/2020</t>
  </si>
  <si>
    <t>19/10/2020</t>
  </si>
  <si>
    <t>20/10/2020</t>
  </si>
  <si>
    <t>21/10/2020</t>
  </si>
  <si>
    <t>23/10/2020</t>
  </si>
  <si>
    <t>26/10/2020</t>
  </si>
  <si>
    <t>27/10/2020</t>
  </si>
  <si>
    <t>28/10/2020</t>
  </si>
  <si>
    <t>29/10/2020</t>
  </si>
  <si>
    <t>30/10/2020</t>
  </si>
  <si>
    <t>12/09/2020</t>
  </si>
  <si>
    <t>11/10/2020</t>
  </si>
  <si>
    <t>01/04/2020</t>
  </si>
  <si>
    <t>06/10/2020</t>
  </si>
  <si>
    <t>25/10/2020</t>
  </si>
  <si>
    <t>22/10/2020</t>
  </si>
  <si>
    <t>31/01/2020</t>
  </si>
  <si>
    <t xml:space="preserve">CRISTIAN BUDU                                               </t>
  </si>
  <si>
    <t>19598617000189</t>
  </si>
  <si>
    <t xml:space="preserve">PABLO NICOLAS ROSSI 06236422982                             </t>
  </si>
  <si>
    <t>19114935000127</t>
  </si>
  <si>
    <t xml:space="preserve">E. HOTELARIA E TURISMO LTDA                                 </t>
  </si>
  <si>
    <t>11796602001357</t>
  </si>
  <si>
    <t xml:space="preserve">RMOTTA PRODUCOES FOTOGRAFICAS                               </t>
  </si>
  <si>
    <t>09454305000148</t>
  </si>
  <si>
    <t xml:space="preserve">CAETE SISTEMA DE COMUNICACAO LIMITADA                       </t>
  </si>
  <si>
    <t>23970247000136</t>
  </si>
  <si>
    <t xml:space="preserve">LEONARDO CAIRE DA SILVA                                     </t>
  </si>
  <si>
    <t xml:space="preserve">41364847809   </t>
  </si>
  <si>
    <t xml:space="preserve">CLASSICOS EDITORIAL LTDA                                    </t>
  </si>
  <si>
    <t>00723345000173</t>
  </si>
  <si>
    <t xml:space="preserve">CLAUDIA SHIRLEY RODRIGUES DE OLIVEIRA 28.235.276/0001-78    </t>
  </si>
  <si>
    <t xml:space="preserve">09950142644   </t>
  </si>
  <si>
    <t xml:space="preserve">2M TRANSPORTES EXECUTIVOS LTDA - ME                         </t>
  </si>
  <si>
    <t>13730017000146</t>
  </si>
  <si>
    <t xml:space="preserve">AEROMUSICA ESTUDIO DE GRAV CRIACAO E POS PRODUCAO LTDA      </t>
  </si>
  <si>
    <t>38741070000173</t>
  </si>
  <si>
    <t xml:space="preserve">MISAEL CRESCENCIO CASCAES PACHECO                           </t>
  </si>
  <si>
    <t>38570314000100</t>
  </si>
  <si>
    <t xml:space="preserve">BOAS E BOAS CONSULTORIA E PESQUISAS LTDA - ME               </t>
  </si>
  <si>
    <t>01269029000136</t>
  </si>
  <si>
    <t xml:space="preserve">DHL EXPRESS (BRAZIL) LTDA                                   </t>
  </si>
  <si>
    <t>58890252000385</t>
  </si>
  <si>
    <t xml:space="preserve">SOCIEDADE TOTAL DE COMERCIO LTDA                            </t>
  </si>
  <si>
    <t>03250858000100</t>
  </si>
  <si>
    <t xml:space="preserve">CONSORCIO OTIMO                                             </t>
  </si>
  <si>
    <t>10426715000164</t>
  </si>
  <si>
    <t xml:space="preserve">RENATA GIBSON DE CASTRO GONCALVES 31.453.465/0001-21        </t>
  </si>
  <si>
    <t xml:space="preserve">07285015628   </t>
  </si>
  <si>
    <t xml:space="preserve">FRANCO PERPETUO REPRESENTAÇÕES LTDA                         </t>
  </si>
  <si>
    <t>02697264000171</t>
  </si>
  <si>
    <t xml:space="preserve">JOSE LUIZ DE SOUZA 22728813604                              </t>
  </si>
  <si>
    <t>24767158000150</t>
  </si>
  <si>
    <t>Prestação de serviços de assessoria jurídica.
Competência agosto/2020.</t>
  </si>
  <si>
    <t>Hospedagem para o solista convidado Pablo Rossi, nos concertos allegro e Vivace dia 17/09, na Sala Minas Gerais.
Check in:13/09 
Check Out; 18/09</t>
  </si>
  <si>
    <t xml:space="preserve">Repasse Patrocínio incentivado recebido na conta 54943-6 no dia 30/09/20- LOCALIZA FLEET S.A.  (PATROCINIO) - 02286479000108                                                                                                                                   </t>
  </si>
  <si>
    <t>Cópias de chave para atender demanda do setor de operações. Ponto Seguro Eireli. CNPJ: 04.773.588/0001-77.</t>
  </si>
  <si>
    <t xml:space="preserve">Repasse doações incentivadas recebida na conta captação (54943-6) LUCIANA SANTORO CAMPANARIO	02/10/2020	761.095	500,00	E	Transferência internacional em reais	 795.154.876-68                                                                                  </t>
  </si>
  <si>
    <t>Serviço de clippagem diária e análise de mídia dos principais veículos impressos (jornais e revistas) e digitais, com foco na Orquestra Filarmônica de Minas Gerais e no setor cultural. Referente ao mês de outubro/2020.</t>
  </si>
  <si>
    <t xml:space="preserve">Folha 09/2020                                                                                                                                                                                                                                                  </t>
  </si>
  <si>
    <t xml:space="preserve"> Pensão folha 09/20                                                                                                                                                                                                                                            </t>
  </si>
  <si>
    <t xml:space="preserve">FGTS Aprendiz folha 09/2020                                                                                                                                                                                                                                    </t>
  </si>
  <si>
    <t xml:space="preserve">FGTS folha 09/2020                                                                                                                                                                                                                                             </t>
  </si>
  <si>
    <t>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setembro/2020</t>
  </si>
  <si>
    <t>Complemento ao pedido 42610 para compra de passagem aérea (Goiânia /BH/Goiânia) para o músico Leonardo Caire da Silva, convidado para participar da segunda fase da Audição de tímpano, nos concertos e transmissao das séries Presto e Veloce 6, realizados nos dias 15, 16 e 17 de outubro de 2020, na Sala Minas Gerais. Em funcao da pandemia Covi</t>
  </si>
  <si>
    <t xml:space="preserve">Depósito judicial referente ao IR sobre aplicação financeira, competência Agosto/20 - contas 00267-9 e 00268-7(fundo 201)
Número do processo: 00.100.43-81.2017.4.01.3800
ID: 120621000062003112
</t>
  </si>
  <si>
    <t xml:space="preserve">Estorno de reembolso indevido                                                                                                                                                                                                                                  </t>
  </si>
  <si>
    <t>Despesas de alimentação no período de 10/10/2020 a 19/10/20, para o timpanista Hilvic Gonzalez, o músico veio para participar da segunda fase de audições para posição de timpanista da OFMG e participação nos concertos Fora de Série 2, Allegro 2 e Vivace 2. Despesa necessária devido à extensão da estadia do músico em virtude da pandemia causada pelo COVID-19 e cancelamentos dos voos para Venezuela por tempo indeterminado. Valor das diárias em acordo com o RCDPR.</t>
  </si>
  <si>
    <t xml:space="preserve">Repasse doações incentivadas recebida na conta captação (54943-6) Transferência recebida, 08/10 3609 ROBERTA M 874.389.256-68, agência de origem 3609                                                                                                          </t>
  </si>
  <si>
    <t>Receita Bruta de locação do Estacionamento no mês de Setembro/2020.</t>
  </si>
  <si>
    <t xml:space="preserve">Devido a dificuldade de acesso ao fornecedor que não está no Brasil, e a dificuldade de solicitar a substituição da invoice optou se por fazer  um lançamento complementar de 0,01.                                                                            </t>
  </si>
  <si>
    <t xml:space="preserve">IOF referente a compra e cancelamento da Perc Orch                                                                                                                                                                                                             </t>
  </si>
  <si>
    <t>Compra sistema de hospedagem para site o da Filarmônica. Valores mensais. Período, outubro/2020.</t>
  </si>
  <si>
    <t>Direção de transmissão ao vivo de vinte concertos, direção de gravação de quatorze concertos de câmara e direção de gravação de três episódios de podcasts, no projeto Filarmônica Digital. Parcela mês de setembro/2020.</t>
  </si>
  <si>
    <t>Recibo referente à despesas de alimentação no período de 13/10/20 a 17/10/20, para participação de Leonardo Caire da Silva como timpanista convidado para participação nos ensaios e concerto da Maratona Beethoven Presto/Veloce de 15/10/2020.</t>
  </si>
  <si>
    <t>Mensalidade referente a licença de uso do sistema de gestão Sankhya-W e EAD para capacitação dos funcionários. Referente, outubro/2020.</t>
  </si>
  <si>
    <t>Contratação de serviço de SMS para  divulgacao das campanhas de Assinanturas e Amigos da Filarmônica, e complementacao de disparos de lembretes dos concertos.</t>
  </si>
  <si>
    <t xml:space="preserve">Repasse doações incentivadas recebida na conta captação (54943-6) 669.728.241
10.000,00 C
341 7824 65635450687 RAQUEL DISCACC                                                                                                                                  </t>
  </si>
  <si>
    <t>A It.Art Tecnologia foi contratada para desenvolver e operar  a plataforma tecnológica para venda do programa Amigos da Filarmônica. Valor referente a percentual sobre o arrecadação do Programa Amigos da Filarmônica no mês de setembro/2020.</t>
  </si>
  <si>
    <t>Mensalidade de telefonia fixa para a Sala Minas Gerais, sede do Instituto Cultural Filarmônica. Referente ao mês de setembro/2020.</t>
  </si>
  <si>
    <t xml:space="preserve">INSS sobre folha 04/2020 - (De acordo com a MP 932, o pagamento parcial do INSS sobre a folha das competências Março/Abril e Maio foi prorrogado)                                                                                                              </t>
  </si>
  <si>
    <t>Prorrogação do contrato de trabalho da jovem aprendiz Sunamita, devido a sua gestação.
Competência - setembro/2020.</t>
  </si>
  <si>
    <t xml:space="preserve">INSS sobre folha 09/2020                                                                                                                                                                                                                                       </t>
  </si>
  <si>
    <t>Despesas de alimentação no período de 20/10/2020 a 29/10/20, para o timpanista Hilvic Gonzalez, o músico veio para participar da segunda fase de audições para posição de timpanista da OFMG e participação nos concertos Fora de Série 2, Allegro 2 e Vivace 2. Despesa necessária devido à extensão da estadia do músico em virtude da pandemia causada pelo COVID-19 e cancelamentos dos voos para Venezuela por tempo indeterminado. Valor das diárias em acordo com o RCDPR.</t>
  </si>
  <si>
    <t xml:space="preserve">Adiantamento referente a compra e instalação de vidro temperado com película de segurança na bancada da Bilheteria do Instituto, separando os funcionários do público. Empresa- Claudia Shirley                                                                </t>
  </si>
  <si>
    <t xml:space="preserve">Repasse doações incentivadas recebida na conta captação (54943-6) 607.150.000.020.249
3.000,00 C
</t>
  </si>
  <si>
    <t>Serviço de motoboy referente a o mês de setembro de 2020. Entrega de documentos solicitados pelo setor de Marketing e financeiro.</t>
  </si>
  <si>
    <t>Prorrogação do seguro saúde (viagem) para o timpanista Hilvic Gonzalez no período de estadia espandida devido à situação relacionada ao CODIV 19 combinada a situaçao politica do pais. Os voos comerciais seguem suspensos até novembro e de acordo com a Embaixada da Venezuela, não é possível levar o timpanista de volta, sem deixá-lo em condições deploráveis.</t>
  </si>
  <si>
    <t>Edição de spot para divulgação de parcela dos concertos da OFMG, spots institucionais e produção de conteúdo radiofônico. (DATAS: 03/09/20- 04/09/20- 11/09/20- 18/09/20- 25/09/20)</t>
  </si>
  <si>
    <t>Serviço de 9 edições audiovisual para aulas da Orquestra Filarmônica de Minas Gerais realizadas em parceria com a empresa Kinross.</t>
  </si>
  <si>
    <t>Hospedagem para a solista convidada  Camila Titinger, no concerto Fora de Serie 4  (Marathoveen), na Sala Minas Gerais.
Check in;07/10 
Check Out; 11/10</t>
  </si>
  <si>
    <t>Contratação de traslado executivo mensal para atendimento à solistas e  regentes convidados. Referente a setembro/2020.</t>
  </si>
  <si>
    <t>Contratação de empresa especializada em pesquisa de mercado, para identificar e analisar percepções dos assinantes sobre o retorno das apresentações presenciais na Sala Minas Gerais apos o período de isolamento social e campanha de assinaturas para a Temporada 2021, com o objetivo de contribuir para o elaboração de estrategias capazes de minimizar pedidos de cancelamentos de assinatura da atual temporada e ações mais assertivas para a campanha de assinaturas de 2021.</t>
  </si>
  <si>
    <t xml:space="preserve">PIS sobre folha 04/2020 - (De acordo com a MP 932 pagamento do PIS sobre folha da competência Abril foi adiado para 25/10/2020)                                                                                                                                </t>
  </si>
  <si>
    <t>Aluguel de partituras para os concertos Presto V e Veloce V (4 e 5 de Junho). Obra: V. Williams - Sinfonia n.4. Regente: Neil Thomson.</t>
  </si>
  <si>
    <t>Complemento de taxas de envio/devolução referente ao aluguel de partituras para os concertos Presto V e Veloce V (4 e 5 de Junho). Obra: V. Williams - Sinfonia n.4. Regente: Neil Thomson.</t>
  </si>
  <si>
    <t>Compra de açucar para reposição da copa. Dia Brasil Sociedade LTDA. CNPJ: 03.476.811/0601-38.</t>
  </si>
  <si>
    <t xml:space="preserve">PIS sobre folha 09/2020                                                                                                                                                                                                                                        </t>
  </si>
  <si>
    <t xml:space="preserve">Adiantamento referente a compra de 2100 metros de cordão de algodão para amarrar do assento ao encosto das cadeiras da Sala de Concertos. Empresa - SOCIEDADE TOTAL DE COMERCIO LTDA                                                                           </t>
  </si>
  <si>
    <t xml:space="preserve">25/27 parcelas referente ao patrocínio Associação Instituto MRV, conforme contrato SK2328/18                                                                                                                                                                   </t>
  </si>
  <si>
    <t xml:space="preserve">Repasse doações incentivadas recebida na conta captação (54943-6)                                                                                                                                                                                              </t>
  </si>
  <si>
    <t>Veiculação de spot para divulgação dos concertos, divulgação institucional da Orquestra e atração de público. Referente a outubro/2020.</t>
  </si>
  <si>
    <t xml:space="preserve">Adiantamento referente a Alelo vale alimentação para utilização no mês 11/2020. Empresa - Companhia Brasileira de Soluções.                                                                                                                                    </t>
  </si>
  <si>
    <t xml:space="preserve">Adiantamento referente a Alelo vale refeição para utilização no mês 11/2020. Empresa - Companhia Brasileira de Soluções.                                                                                                                                       </t>
  </si>
  <si>
    <t xml:space="preserve">Adiantamento referente a Alelo vale cultura para utilização no mês 11/2020. Empresa - Companhia Brasileira de Soluções.                                                                                                                                        </t>
  </si>
  <si>
    <t xml:space="preserve">Adiantamento referente a Vale Transporte para utilização no mês  11/2020. Empresa - Consorcio Ótimo.                                                                                                                                                           </t>
  </si>
  <si>
    <t xml:space="preserve">Adiantamento referente a Vale Transporte para utilização no mês 11/2020. Empresa - Transfacil                                                                                                                                                                  </t>
  </si>
  <si>
    <t>Horas extras referente ao serviço prestado para a Filarmônica Digital, em setembro de 2020.  Instalação, configuração e operação do sistema nas transmissões dos concertos.</t>
  </si>
  <si>
    <t>Prestação de serviços de assessoria jurídica.
Competência setembro/2020.</t>
  </si>
  <si>
    <t>Criação de layouts e diagramação das peça gráficas e editoriais da Campanha de Assinaturas 2021, Campanha Amigos 2021 e além de outras demandas internas. Parcela referente ao serviço prestado de 14 de setembro a 04 de outubro.</t>
  </si>
  <si>
    <t>Edição dos vídeos de depoimentos de integrantes da Orquestra para divulgação da Campanha Amigos da Filarmônica 2021. Os vídeos serão a principal ferramenta de divulgação da campanha, sendo inseridos em e-mail e postagens nas redes sociais.</t>
  </si>
  <si>
    <t>Contratação do jornalista Irineu Franco Perpetuo para serviço especializado de tradução e adaptação do texto da peça "Egmont, op. 84" de L.V. Beethoven, peça que compõe a transmissão do concerto Fora de Série 4 (10/10/2020), às 18h00, na Sala Minas Gerais.</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</si>
  <si>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setembro/2020.</t>
  </si>
  <si>
    <t>Cancelamento parcial de venda de Assinatura 2020, série Veloce - Walter Santos Júnior.        Id. assinante: 137584747</t>
  </si>
  <si>
    <t xml:space="preserve">Valor da taxa de entrega cobrada dos asiinantes para entrega do Kit de Assinante 2020. Recebido no repasse de Assinaturas do dia 29/10/20                                                                                                                      </t>
  </si>
  <si>
    <t>Compra de álcool gel e asseptgel para atender demanda do setor de Operações. Drograria Araujo SA. CNPJ: 17.256512/0206-56</t>
  </si>
  <si>
    <t>Com retorno dos concertos, será necessário a troca das torneiras dos bebedouros dos três níveis de Foyer, sendo no total de seis unidades. Às mesmas existentes hoje não atendem os padrões de segurança estabelecidos em função ao combate ao COVID-19. Será necessário a instalação de uma torneira onde permite que o consumo de água seja feita somente através da utilização de copos.</t>
  </si>
  <si>
    <t>Produção de conteúdo audiovisual com captação e edição de imagens para o canal no YouTube da Orquestra Filarmônica de Minas Gerais. Os web-vídeos são desenvolvidos pela Diretoria de Comunicação do Instituto Cultural Filarmônica e representam um importante vínculo com os nossos públicos, além de uma ferramenta de grande valor na divulgação do trabalho da Orquestra. O conteúdo de vídeo se tornou principal ativo da Orquestra no período de isolamento, uma vez que os vídeos divulgados nas plataformas digitais são a melhor maneira de fazer as performances musicais chegarem ao público.</t>
  </si>
  <si>
    <t>Edição de 72 (setenta e dois) vídeos, com duração média de 10 min (detalhamento de escopo no Ato Convocatório em anexo), que constituem os conteúdos digitais a serem disponibilizados pela Orquestra durante o período de isolamento social.</t>
  </si>
  <si>
    <t xml:space="preserve">Depósito judicial referente ao Cofins sobre receita da competência Setembro/20
Processo: 0020308-45.2017.4.01.3800
ID: 120621000042010298
</t>
  </si>
  <si>
    <t>Despesas de alimentação no período de 30/10/2020 a 08/11/20, para o timpanista Hilvic Gonzalez, o músico veio para participar da segunda fase de audições para posição de timpanista da OFMG e participação nos concertos Fora de Série 2, Allegro 2 e Vivace 2. Despesa necessária devido à extensão da estadia do músico em virtude da pandemia causada pelo COVID-19 e cancelamentos dos voos para Venezuela por tempo indeterminado. Valor das diárias em acordo com o RCDPR.</t>
  </si>
  <si>
    <t>Mensalidade referente a locação de 2 NO-BREAK'S para serem utilizados na trasmissão online do Concertos de outubro.</t>
  </si>
  <si>
    <t>Repassado ao funcionario Douglas Ravacini o valor de R$15,00 referente a passagens de ônibus para executar serviços administrativos. Douglas Ravacini Conrado. Cpf: 130.580.086-94.</t>
  </si>
  <si>
    <t xml:space="preserve">25/27 parcelas referente ao patrocínio Banco Intermedium, conforme contrato SK2272/18                                                                                                                                                                          </t>
  </si>
  <si>
    <t xml:space="preserve">Rendimento aplicação financeira Outubro/2020                                                                                                                                                                                                                   </t>
  </si>
  <si>
    <t xml:space="preserve">IR Rendimento aplicação financeira Outubro/2020                                                                                                                                                                                                                </t>
  </si>
  <si>
    <t xml:space="preserve">IOF Rendimento aplicação financeira Outubro/2020                                                                                                                                                                                                               </t>
  </si>
  <si>
    <t>Taxa de operação referente a receita bruta de recebimento de doações Amigos da Filarmônica 2021, competência Outubro/2020</t>
  </si>
  <si>
    <t>Receita Bruta doações Amigos da Filarmônica 2021 Outubro/2020.</t>
  </si>
  <si>
    <t xml:space="preserve">Rendimento líquido aplicação financeira conta movimento Outubro/2020                                                                                                                                                                                           </t>
  </si>
  <si>
    <t>OUTRAS RECEITAS</t>
  </si>
  <si>
    <t>REVISTA/ OUTDOOR /JORNAL</t>
  </si>
  <si>
    <t>SERVIÇOS DE MOTOBOY</t>
  </si>
  <si>
    <t>DESENVOLVIMENTO DE AUDIOS</t>
  </si>
  <si>
    <t>ALUGUEL/LICENÇA DE OBRAS/PARTITURAS</t>
  </si>
  <si>
    <t xml:space="preserve">CREDITO CT </t>
  </si>
  <si>
    <t>IRRF - APLIC FINAN - PROGRAM</t>
  </si>
  <si>
    <t>Saldo de Conta Corrente</t>
  </si>
  <si>
    <t>SALDO</t>
  </si>
  <si>
    <t xml:space="preserve">Adiantamento referente a compra de HDs dedicados para gravação adequada do conteúdo audiovisual. Empresa - Waz Hardware Store (Valor devolvido pelo fornecedor)                                                                                                                           </t>
  </si>
  <si>
    <t>Setor Info Comercio e Informatica EIRELI</t>
  </si>
  <si>
    <t>31.674.527/0001-25</t>
  </si>
  <si>
    <t>Ponto Seguro Eireli</t>
  </si>
  <si>
    <t>04.773.588/0001-77</t>
  </si>
  <si>
    <t>Dia Brasil Sociedade LTDA</t>
  </si>
  <si>
    <t>03.476.811/0601-38</t>
  </si>
  <si>
    <t>Drograria Araujo SA</t>
  </si>
  <si>
    <t>17.256512/0206-56</t>
  </si>
  <si>
    <t>Douglas Ravacini Conrado</t>
  </si>
  <si>
    <t>130.580.086-94</t>
  </si>
  <si>
    <t>ISS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agosto/2020.</t>
  </si>
  <si>
    <t>ISS sobre  assessoria administrativa-financeira para a gestão dos projetos aprovados nos mecanismos de incentivo fiscal para a manutenção e realização da Temporada 2020 da Orquestra Filarmônica de Minas Gerais. Competência, agosto/2020.</t>
  </si>
  <si>
    <t>ISS sobre  contratação de sistema via módulo web (do fornecedor do atual sistema de controle de ponto do ICF) para que os funcionários marquem o ponto virtualmente, devido à realização de homeoffice em função da pandemia.</t>
  </si>
  <si>
    <t>ISS sobre  serviço de clippagem diária e análise de mídia dos principais veículos impressos (jornais e revistas) e digitais, com foco na Orquestra Filarmônica de Minas Gerais e no setor cultural. Referente ao mês de setembro/2020.</t>
  </si>
  <si>
    <t>ISS sobre  serviço de suporte interno de TI para o ICF. Competência, agosto/2020.</t>
  </si>
  <si>
    <t>ISS sobre  serviços de portaria, recepção, limpeza e conservação patrimonial nas dependências e instalações da Sala Minas Gerais, bem como de todos os materiais necessários à execução do serviço.</t>
  </si>
  <si>
    <t>ISS sobre  serviços de gerenciamento de bilhetria e controle de acesso para a Temporada 2020. Competência, agosto/2020.</t>
  </si>
  <si>
    <t>ISS sobre  direção de transmissão ao vivo de vinte concertos, direção de gravação de quatorze concertos de câmara e direção de gravação de três episódios de podcasts, no projeto Filarmônica Digital. Parcela mês de agosto/2020.</t>
  </si>
  <si>
    <t>ISS sobre  hospedagem para o solista convidado Lucas Thomazinho, nos concertos Presto e Veloce 3 (Marathoveen), na Sala Minas Gerais.
Check in;16/08 
Check Out; 21/08</t>
  </si>
  <si>
    <t>ISS sobre  contratação de traslado executivo mensal para atendimento à solistas e  regentes convidados. Referente a agosto/2020.</t>
  </si>
  <si>
    <t>ISS sobre   suporte em informatica referente ao serviço prestado para a Filarmônica Digital, em agosto de 2020 (Instalação, configuração e operação do sistema, nos testes da transmissão fechada).</t>
  </si>
  <si>
    <t>ISS sobre  serviços de regente titular e Direção Musical da Orquestra Filarmônica de Minas Gerais pelo Maestro Fábio Mechetti, competência agosto/2020.</t>
  </si>
  <si>
    <t>ISS sobre  plano de saúde corporativo com abrangência nacional. Mensalidades referente a agosto/2020.</t>
  </si>
  <si>
    <t>ISS sobre  edição de vídeos, com duração média de 10 min (detalhamento de escopo no Ato Convocatório em anexo), que constituem os conteúdos digitais a serem disponibilizados pela Orquestra durante o período de isolamento social.</t>
  </si>
  <si>
    <t>ISS sobre  serviços de assessoria jurídica.
Competência agosto/2020.</t>
  </si>
  <si>
    <t>ISS sobre  vale transporte para o funcionário Rodrigo Brandão, devido a mudança na escala de trabalho.</t>
  </si>
  <si>
    <t>ISS sobre  afinação avulsa do Steinway para a transmissão ao vivo do concerto Allegro/Vivace 3, dia 27/08/2020, na sala Minas Gerais.</t>
  </si>
  <si>
    <t>ISS sobre  afinação avulsa do Steinway para a transmissão ao vivo do concerto Presto/Veloce 4, dia 10/09/2020, na sala Minas Gerais.</t>
  </si>
  <si>
    <t>ISS sobre  afinação avulsa do Steinway para a transmissão ao vivo do concerto Allegro/Vivace 4, dia 17/09/2020, na sala Minas Gerais.</t>
  </si>
  <si>
    <t>ISS sobre  afinação avulsa do Steinway para a transmissão ao vivo do concerto Presto/Veloce 3, dia 20/08/2020, na sala Minas Gerais.</t>
  </si>
  <si>
    <t>ISS sobre  afinação avulsa do Steinway para a transmissão ao vivo do concerto Presto/Veloce 2, dia 13/08/2020, na sala Minas Gerais.</t>
  </si>
  <si>
    <t>ISS sobre  afinação avulsa do Steinway para a transmissão ao vivo do concerto Fora de Série 2, dia 05/09/2020, na sala Minas Gerais.</t>
  </si>
  <si>
    <t>ISS sobre  afinação dos dois pianos Steinway (após quatro meses) para a transmissão ao vivo do concerto Allegro/Vivace 2, dia 06/08/2020, na sala Minas Gerais.</t>
  </si>
  <si>
    <t>ISS sobre  mensalidade de medicina e segurança do trabalho (PPRA,PCMSO). Mês de agosto/2020.</t>
  </si>
  <si>
    <t>ISS sobre  contratação de Flávio Gabriel Parro da Silva, musicista de notória qualidade musical, pela participação como Trompetista junto à Orquestra Filarmônica de MG, por intermédio da empresa EUGENIA LAURA PRESTES PINON PRODUCAO MUSICAL, a título de complementação de posições necessárias ao repertório apresentado no concerto Presto 1 e Veloce 1 e gravação realizados nos dias 10/02/2020 a  17/02/2020 , na Sala Minas Gerais.</t>
  </si>
  <si>
    <t>ISS sobre  vale transporte mensal para os funcionários do ICF, que utilizam o tranporte pelo sistema Transfacil. Referente a outubro/2020.</t>
  </si>
  <si>
    <t>ISS sobre  manutenção e correção do website da Filarmônica, que teve seu funcionamento afetado, demandando manutenção nos sistemas que envolvem disparos de emails e cadastro de e-mails de internautas.</t>
  </si>
  <si>
    <t>ISS sobre  captação de áudio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agosto/2020</t>
  </si>
  <si>
    <t>ISS sobre  contratação do solista Cristian Budu (piano) para apresentação na transmissão do concerto Presto/Veloce 4 (10/09/2020), às 20h30, na Sala Minas Gerais.</t>
  </si>
  <si>
    <t>ISS sobre  hospedagem para o solista convidado Pablo Rossi, nos concertos allegro e Vivace dia 17/09, na Sala Minas Gerais.
Check in:13/09 
Check Out; 18/09</t>
  </si>
  <si>
    <t>Imposto de Renda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agosto/2020.</t>
  </si>
  <si>
    <t>Imposto de Renda sobre pagamento de 15% de captação de doação livre da empresa MRV, conforme contrato. Parcelas mensais.</t>
  </si>
  <si>
    <t>Imposto de Renda sobre serviços de portaria, recepção, limpeza e conservação patrimonial nas dependências e instalações da Sala Minas Gerais, bem como de todos os materiais necessários à execução do serviço.</t>
  </si>
  <si>
    <t>Imposto de Renda sobre serviços de gerenciamento de bilhetria e controle de acesso para a Temporada 2020. Competência, agosto/2020.</t>
  </si>
  <si>
    <t>Imposto de Renda sobre auditoria referente ao exercício financeiro de 2020 do ICF, a fim de atender à prestação de contas do Contrato de Gestão, conforme previsão legal: art. 72 da Lei nº 23.081 de 2018 e Decreto nº 47.553 arts. 65 a 68.</t>
  </si>
  <si>
    <t>Imposto de Renda sobre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Setembro/2020.</t>
  </si>
  <si>
    <t>Imposto de Renda sobre  serviços de regente titular e Direção Musical da Orquestra Filarmônica de Minas Gerais pelo Maestro Fábio Mechetti, competência agosto/2020.</t>
  </si>
  <si>
    <t>Imposto de Renda sobre plano de saúde corporativo com abrangência nacional. Mensalidades referente a agosto/2020.</t>
  </si>
  <si>
    <t xml:space="preserve">Imposto de Renda sobre rendimento aplicação financeira Outubro/2020                                                                                                                                                                                                                </t>
  </si>
  <si>
    <t xml:space="preserve">Imposto de Renda sobre rendimento líquido aplicação financeira conta movimento Outubro/2020                                                                                                                                                                                        </t>
  </si>
  <si>
    <t>PIS/COFINS/CSLL sobre  mensalidade de medicina e segurança do trabalho (PPRA,PCMSO). Competência julho/2020.</t>
  </si>
  <si>
    <t>PIS/COFINS/CSLL sobre mensalidade de medicina e segurança do trabalho (PPRA,PCMSO). Competência julho/2020.</t>
  </si>
  <si>
    <t>PIS/COFINS/CSLL sobre serviço especializado de
elaboração de Parecer Técnico sobre retomada segura das atividades presenciais do Instituto Cultural Filarmônica durante a
pandemia do Covid-19, incluindo validação de Protocolo de Segurança Sanitária para músicos e demais funcionários.</t>
  </si>
  <si>
    <t>INSS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agosto/2020.</t>
  </si>
  <si>
    <t>INSS sobre serviços de portaria, recepção, limpeza e conservação patrimonial nas dependências e instalações da Sala Minas Gerais, bem como de todos os materiais necessários à execução do serviço.</t>
  </si>
  <si>
    <t>INSS sobre serviços de gerenciamento de bilhetria e controle de acesso para a Temporada 2020. Competência, agosto/2020.</t>
  </si>
  <si>
    <t xml:space="preserve">PCC NF 2020378775 referente ao plano de saúde Unimed.                                                                                                                                                                                                                                    </t>
  </si>
  <si>
    <t xml:space="preserve">PIS/COFINS/CSLL sobre  NF 202022, referente a serviços de assessoria de imprensa.                                                                                                                                                                                                                                            </t>
  </si>
  <si>
    <t xml:space="preserve">Imposto de Renda sobre folha 09/2020                                                                                                                                                                                                                                        </t>
  </si>
  <si>
    <t>PIS/COFINS/CSLL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agosto/2020.</t>
  </si>
  <si>
    <t>PIS/COFINS/CSLL  sobre serviços de portaria, recepção, limpeza e conservação patrimonial nas dependências e instalações da Sala Minas Gerais, bem como de todos os materiais necessários à execução do serviço.</t>
  </si>
  <si>
    <t>PIS/COFINS/CSLL  sobre  serviços de gerenciamento de bilhetria e controle de acesso para a Temporada 2020. Competência, agosto/2020.</t>
  </si>
  <si>
    <t>PIS/COFINS/CSLL sobre  serviços de regente titular e Direção Musical da Orquestra Filarmônica de Minas Gerais pelo Maestro Fábio Mechetti, competência agosto/2020.</t>
  </si>
  <si>
    <t>PIS/COFINS/CSLL sobre serviços de portaria, recepção, limpeza e conservação patrimonial nas dependências e instalações da Sala Minas Gerais, bem como de todos os materiais necessários à execução do serviço.</t>
  </si>
  <si>
    <t>PIS/COFINS/CSLL sobre auditoria referente ao exercício financeiro de 2020 do ICF, a fim de atender à prestação de contas do Contrato de Gestão, conforme previsão legal: art. 72 da Lei nº 23.081 de 2018 e Decreto nº 47.553 arts. 65 a 68.</t>
  </si>
  <si>
    <t>PIS/COFINS/CSLL sobre  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Setembro/2020.</t>
  </si>
  <si>
    <t>UBER DO BRASIL TECNOLOGIA</t>
  </si>
  <si>
    <t>17895646000187</t>
  </si>
  <si>
    <t xml:space="preserve">PERSONAL PRESS ASSESSORIA DE IMPRENSA E PROJETOS LTDA       </t>
  </si>
  <si>
    <t>15682080000180</t>
  </si>
  <si>
    <t xml:space="preserve">SCAPOLE MALHAS LTDA                                         </t>
  </si>
  <si>
    <t>07677098000165</t>
  </si>
  <si>
    <t xml:space="preserve">CC CASTELLO PRODUCOES ARTISTICAS LTDA                       </t>
  </si>
  <si>
    <t>05746365000183</t>
  </si>
  <si>
    <t xml:space="preserve">PLM ATACADO DE SUPRIMENTOS PARA ESCRITORIO LTDA             </t>
  </si>
  <si>
    <t>06338304000140</t>
  </si>
  <si>
    <t xml:space="preserve">TITINGER PRODUCOES MUSICAIS LTDA                            </t>
  </si>
  <si>
    <t>06114989000140</t>
  </si>
  <si>
    <t>ASSOCIACAO DOS MUSICOS DA ORQUESTRA FILARMONICA DE MINAS GER</t>
  </si>
  <si>
    <t>24684936000147</t>
  </si>
  <si>
    <t xml:space="preserve">SUNAMITA SOUZA SILVA                                        </t>
  </si>
  <si>
    <t xml:space="preserve">14943624650   </t>
  </si>
  <si>
    <t xml:space="preserve">CARTORIO DO REGISTRO CIVIL DAS PESSOAS JURIDICAS            </t>
  </si>
  <si>
    <t>25568072000160</t>
  </si>
  <si>
    <t xml:space="preserve">UBER                                                        </t>
  </si>
  <si>
    <t xml:space="preserve">PIPEDRIVE INC.                                              </t>
  </si>
  <si>
    <t xml:space="preserve">CANTINA PIACENZA LTDA - ME                                  </t>
  </si>
  <si>
    <t>09325611000184</t>
  </si>
  <si>
    <t xml:space="preserve">ENTERCOM IMPRESSAO E COMERCIO EIRELI                        </t>
  </si>
  <si>
    <t>37456463000172</t>
  </si>
  <si>
    <t xml:space="preserve">HOSTESS ADMINISTRADORA DE HOTEIS LTDA - EPP                 </t>
  </si>
  <si>
    <t>71419238000102</t>
  </si>
  <si>
    <t xml:space="preserve">GOOGLE BRASIL INTERNET LTDA.                                </t>
  </si>
  <si>
    <t>06990590000204</t>
  </si>
  <si>
    <t xml:space="preserve">BRUNA LOPES CANCADO BRANDAO 22.307.939/0001-36              </t>
  </si>
  <si>
    <t xml:space="preserve">11307694616   </t>
  </si>
  <si>
    <t xml:space="preserve">MUV.AC GMBH                                                 </t>
  </si>
  <si>
    <t xml:space="preserve">PEERMUSIC DO BRASIL EDICOES MUSICAIS LTDA                   </t>
  </si>
  <si>
    <t>35943240000104</t>
  </si>
  <si>
    <t xml:space="preserve">ELEVADORES OTIS LTDA                                        </t>
  </si>
  <si>
    <t>29739737000536</t>
  </si>
  <si>
    <t xml:space="preserve">DANIELLE GONCALVES PINTO 31.411.874/0001-65                 </t>
  </si>
  <si>
    <t xml:space="preserve">09795840606   </t>
  </si>
  <si>
    <t xml:space="preserve">A &amp; A TRADUCOES E INTERPRETACOES LTDA - ME                  </t>
  </si>
  <si>
    <t>10740910000164</t>
  </si>
  <si>
    <t>58890252000113</t>
  </si>
  <si>
    <t xml:space="preserve">BRENO RODRIGUES DA SILVA 36.618.115/0001-91                 </t>
  </si>
  <si>
    <t xml:space="preserve">12115315626   </t>
  </si>
  <si>
    <t xml:space="preserve">CAROLINA RIBEIRO DINIZ                                      </t>
  </si>
  <si>
    <t xml:space="preserve">05433443639   </t>
  </si>
  <si>
    <t xml:space="preserve">KALUNGA COMERCIO E INDUSTRIA GRAFICA LTDA                   </t>
  </si>
  <si>
    <t>43283811012328</t>
  </si>
  <si>
    <t xml:space="preserve">LIXEIRAS MG DISTRIBUIDORA EIRELI                            </t>
  </si>
  <si>
    <t>37495288000122</t>
  </si>
  <si>
    <t xml:space="preserve">ARTES GRAFICAS FORMATO LTDA                                 </t>
  </si>
  <si>
    <t>42914408000119</t>
  </si>
  <si>
    <t xml:space="preserve">BONFANTI TRANSPORTES &amp; COMERCIO DE AUTOPECAS LTDA           </t>
  </si>
  <si>
    <t>93925014000369</t>
  </si>
  <si>
    <t xml:space="preserve">AGENOR OLIVEIRA CARVALHO                                    </t>
  </si>
  <si>
    <t xml:space="preserve">27711327889   </t>
  </si>
  <si>
    <t xml:space="preserve">DEPARTAMENTO DE POLICIA FEDERAL                             </t>
  </si>
  <si>
    <t xml:space="preserve">INGRAM MICRO BRASIL LTDA                                    </t>
  </si>
  <si>
    <t>01771935000215</t>
  </si>
  <si>
    <t xml:space="preserve">BANCO DO BRASIL S/A                                         </t>
  </si>
  <si>
    <t xml:space="preserve">DOUGLAS RAVACINI CONRADO                                    </t>
  </si>
  <si>
    <t xml:space="preserve">13058008694   </t>
  </si>
  <si>
    <t>31/10/2020</t>
  </si>
  <si>
    <t>05/11/2020</t>
  </si>
  <si>
    <t>03/11/2020</t>
  </si>
  <si>
    <t>04/11/2020</t>
  </si>
  <si>
    <t>01/11/2020</t>
  </si>
  <si>
    <t>06/11/2020</t>
  </si>
  <si>
    <t>24/10/2020</t>
  </si>
  <si>
    <t>09/11/2020</t>
  </si>
  <si>
    <t>02/11/2020</t>
  </si>
  <si>
    <t>18/10/2020</t>
  </si>
  <si>
    <t>11/11/2020</t>
  </si>
  <si>
    <t>12/11/2020</t>
  </si>
  <si>
    <t>13/11/2020</t>
  </si>
  <si>
    <t>17/11/2020</t>
  </si>
  <si>
    <t>16/11/2020</t>
  </si>
  <si>
    <t>18/11/2020</t>
  </si>
  <si>
    <t>10/11/2020</t>
  </si>
  <si>
    <t>19/11/2020</t>
  </si>
  <si>
    <t>20/11/2020</t>
  </si>
  <si>
    <t>23/11/2020</t>
  </si>
  <si>
    <t>24/11/2020</t>
  </si>
  <si>
    <t>25/11/2020</t>
  </si>
  <si>
    <t>26/11/2020</t>
  </si>
  <si>
    <t>01/12/2020</t>
  </si>
  <si>
    <t>27/11/2020</t>
  </si>
  <si>
    <t>30/11/2020</t>
  </si>
  <si>
    <t>IR REMESSA-RÁDIO  INTERNET RPS</t>
  </si>
  <si>
    <t>PIS - RÁDIO E INTERNET - RPS</t>
  </si>
  <si>
    <t>COFINS - RÁDIO E INTERNET - RP</t>
  </si>
  <si>
    <t>REMESSA EXTERIOR</t>
  </si>
  <si>
    <t>IOF - RÁDIO E INTERNET RPS</t>
  </si>
  <si>
    <t xml:space="preserve">DARF (PIS COFINS </t>
  </si>
  <si>
    <t>IOF - APLIC FINAN - LF</t>
  </si>
  <si>
    <t>MATERIAL DE ESCRITÓRIO</t>
  </si>
  <si>
    <t>UNIFORMES</t>
  </si>
  <si>
    <t>SERVIÇOS DE REPRODUÇÃO GRÁFICA</t>
  </si>
  <si>
    <t>FÉRIAS</t>
  </si>
  <si>
    <t>RECEPÇÃO A SOLISTAS E MAESTRO</t>
  </si>
  <si>
    <t>ASSESSORIA DE IMIGRAÇÃO/ TRADUÇÕES</t>
  </si>
  <si>
    <t xml:space="preserve">TP - FUNDO DE APLICAÇÃO 201             </t>
  </si>
  <si>
    <t>Compra de manteiga para reposição da copa. Dia Brasil Sociedade LTDA. CNPJ: 03.476.811/0601-38.</t>
  </si>
  <si>
    <t>Compra de caixa com repartição interna para controlar o acesso ao fluxo de pessoas nos banheiros dos 3 andares da Sala Minas Gerais. Arte Facil Artesanato LTDA. CNPJ: 11.753.538/0001-92.</t>
  </si>
  <si>
    <t>Compra de fichas para controlar o acesso ao fluxo de pessoas nos banheiros dos 3 andares da Sala Minas Gerais. Dac Comercial LTDA. CNPJ: 23.874.365/0001-30.</t>
  </si>
  <si>
    <t xml:space="preserve">Repasse doações incentivadas recebida na conta captação (54943-6) 6                                                                                                                                                                                            </t>
  </si>
  <si>
    <t>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Outubro/2020.</t>
  </si>
  <si>
    <t>Prestação mensal referente à contratação do regente assistente José Soares. Competência outubro/2020.</t>
  </si>
  <si>
    <t xml:space="preserve">Adiantamento referente a compra de camisetas de divulgação do Programa Amigos da Filarmônica 2021 para equipe de marketing. Empresa - Scapole Malhas Ltda.                                                                                                     </t>
  </si>
  <si>
    <t>Contratação do ator Antonio Grassi para narração da peça "Egmont, op. 84" de L.V. Beethoven, na transmissão do concerto Fora de Série 4 (10/10/2020), às 18h00, na Sala Minas Gerais.</t>
  </si>
  <si>
    <t>Plano de saúde corporativo com abrangência nacional. Mensalidades referente a setembro/2020.</t>
  </si>
  <si>
    <t>Impressão preliminar dos folders de divulgação do Programa Amigos da Filarmônica para a Campanha de 2021. A peça traz todas as informações para os interssados em doar e a distribuição será feita, incialmenete, pelo marketing em reunioes com empresas parceiras.</t>
  </si>
  <si>
    <t>Mensalidade de medicina e segurança do trabalho (PPRA,PCMSO). Setembro/2020.</t>
  </si>
  <si>
    <t>Contratação da soprano Camila Titinger para apresentação na transmissão do concerto Fora de Série 4 (10/10/2020), às 18h00, na Sala Minas Gerais.</t>
  </si>
  <si>
    <t>Prestação mensal referente a serviços de regente titular e Direção Musical da Orquestra Filarmônica de Minas Gerais pelo Maestro Fábio Mechetti, competência outubro/2020.</t>
  </si>
  <si>
    <t>Compra de acuçar para reposição da copa. Dia Brasil. Dia Brasil Sociedade LTDA. CNPJ: 03.476.811/0601-38.</t>
  </si>
  <si>
    <t xml:space="preserve">Ressarcimento de multa trabahista de PCD referente ao processo 47747 001691/2014-11 – dispensar PCD sem substituição imediatamente.                                                                                                                            </t>
  </si>
  <si>
    <t>Compra de material de escritório para reposição: 3 fitas crepe (50mm x 50M), 10 fitas crepe (24mm x 50M), 1 caixa de papel sulfite tamanho ofício, 1 caixa de lábis 6B, 1 pacote de espiral 9mm, 1 pacote Capa para encadernação preta tamanho ofício, 1 pacote Capa para encadernação transparente tamanho ofício, 1 caixa de papel A4, 1 caixa de caneta azul, ponta fina, 1 caixa de caneta preta, ponta fina, 05 uni corretivo líquido, 10 uni borracha com capa, 05 uni cola bastão, 20 unid pilhas AAA, 1 uni fita dupla face.</t>
  </si>
  <si>
    <t xml:space="preserve">Contribuição Assoçiação dos músicos folha 102020                                                                                                                                                                                                               </t>
  </si>
  <si>
    <t xml:space="preserve">FGTS folha 10/2020                                                                                                                                                                                                                                             </t>
  </si>
  <si>
    <t xml:space="preserve">FGTS Aprendiz folha 10/2020                                                                                                                                                                                                                                    </t>
  </si>
  <si>
    <t xml:space="preserve">Férias aprendiz                                                                                                                                                                                                                                                </t>
  </si>
  <si>
    <t>Despesas de alimentação no período de 09/11/2020 a 18/11/20, para o timpanista Hilvic Gonzalez, o músico veio para participar da segunda fase de audições para posição de timpanista da OFMG e participação nos concertos Fora de Série 2, Allegro 2 e Vivace 2. Despesa necessária devido à extensão da estadia do músico em virtude da pandemia causada pelo COVID-19 e cancelamentos dos voos para Venezuela por tempo indeterminado. Valor das diárias em acordo com o RCDPR.</t>
  </si>
  <si>
    <t xml:space="preserve">Depósito judicial referente ao IR sobre aplicação financeira, competência Setembro/20 - conta 00268-7(fundo 201)
Número do processo: 00.100.43-81.2017.4.01.3800
ID: 120621000062003112
DEPOSITO JUDICIAL IR TP E RPS SETEMBRO                                 </t>
  </si>
  <si>
    <t>Serviço de cartório de notas referente ao mês de outubro/2020. 3 reconhecimentos de firma do Diomar.</t>
  </si>
  <si>
    <t>Mensalidade de internet banda larga de 120MB para a Sala Minas Gerais, competência, outubro/2020.</t>
  </si>
  <si>
    <t>Renovação anual do sistema de segurança e certificado digital para o site da Filarmônica (vencimento em 08/11/2020).</t>
  </si>
  <si>
    <t>Receita Bruta de locação do Estacionamento no mês de Outubro/2020.</t>
  </si>
  <si>
    <t>Registro de 3 Atas de reuniões do Conselho Administrativo e da Assembleia Geral ocorridas nos dias 10/02/20 e 02/06/20.</t>
  </si>
  <si>
    <t>Mensalidade referente a licença de uso do sistema de gestão Sankhya-W e EAD para capacitação dos funcionários. Referente, novembro/2020.</t>
  </si>
  <si>
    <t>Contratação de serviços de correios mensal. Competência outubro/2020.</t>
  </si>
  <si>
    <t>Mensalidade de assessoria administrativa-financeira para a gestão dos projetos aprovados nos mecanismos de incentivo fiscal para a manutenção e realização da Temporada 2020 da Orquestra Filarmônica de Minas Gerais. Competência, outubro/2020.</t>
  </si>
  <si>
    <t>Serviço de clippagem diária e análise de mídia dos principais veículos impressos (jornais e revistas) e digitais, com foco na Orquestra Filarmônica de Minas Gerais e no setor cultural. Referente ao mês de novembro/2020.</t>
  </si>
  <si>
    <t>Mensalidade de serviço de suporte interno de TI para o ICF. Competência, outubro/2020.</t>
  </si>
  <si>
    <t>Prorrogação do seguro saúde (viagem) para o timpanista Hilvic Gonzalez no período de estadia espandida devido à situação relacionada ao CODIV 19 combinada a situaçao politica do pais. Os voos comerciais seguem suspensos e de acordo com a Embaixada da Venezuela, não é possível levar o timpanista de volta, sem deixá-lo em condições deploráveis.</t>
  </si>
  <si>
    <t>Contratação de um serviço de CRM (Gestão de Relacionamento com o Cliente) para a organização, gestão, relacionamento e prospecção de patrocinaodres.</t>
  </si>
  <si>
    <t>Contratação de impulsionamento de conteúdo no Facebook a fim de aumentar o alcance das publicações do perfil da Orquestra Filarmônica de Minas Gerais. Referente a outubro/2020.</t>
  </si>
  <si>
    <t>Jantar realizado no dia 10/10/2020, após o concerto Maratona Beethoven com a solista Camila Titinger o maestro José Soares.</t>
  </si>
  <si>
    <t xml:space="preserve">Repasse Patrocínio incentivado na conta 54.493-6 17.298.092/0001-30                                                                                                                                                                                            </t>
  </si>
  <si>
    <t xml:space="preserve">Repasse Patrocínio incentivado na conta 54.493-6 61.194.353/0001-64                                                                                                                                                                                            </t>
  </si>
  <si>
    <t>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outubro/2020.</t>
  </si>
  <si>
    <t>Confeccao de 50 adesivos em vinil leitoso com proteção pisomax, 18cm diâmetro. Adesivos para demarcação de distância de proteção necessarios para o retorno dos concertos presenciais na Sala Minas Gerais respeitando as normas de segurança da prefeitura referente ao Covid-19.</t>
  </si>
  <si>
    <t>Hospedagem para o Timpanista Leonardo Caire, Para fazer audição na Sala Minas Gerais.
Check in;12/10
Check Out; 18/10</t>
  </si>
  <si>
    <t>Repassado à  funcionaria Jéssica Dayana Nascimento o valor de R$9,00 referente a passagens de ônibus para executar serviços administrativos. Jéssica Dayana Nascimento. CPF: 107.179.746-85</t>
  </si>
  <si>
    <t>Melhoria na capacidade de armazenamento do  e-mail corporativo da Presidência.</t>
  </si>
  <si>
    <t xml:space="preserve">Crédito cartão final (0954) referente a cancelamento de compra da Perc Orch e IOF respectivo, praticado na fatura Itaucard do mês de novembro/2020. Valor esse deduzido do pagamento total da fatura.                                                          </t>
  </si>
  <si>
    <t xml:space="preserve">Estorno de IOF (27/10/2020)referente ao cancelamento de pagamento da invoice da Perc Orch (08/10/2020).Valor esse deduzido do pagamento total da fatura.                                                                                                       </t>
  </si>
  <si>
    <t>Compra sistema de hospedagem para site o da Filarmônica. Valores mensais. Período, novembro/2020.</t>
  </si>
  <si>
    <t>Mensalidade para locação de 6 impressoras mais franquia de 30.000 cópias na sede administrativa do Instituto Cultural Filarmônica. Competência, outubro/2020.</t>
  </si>
  <si>
    <t>Compra de 160 máscaras de proteção facial para serem distribuídas entre os funcionários, músicos   colaboradores que trabalharão no retorno dos concertos presenciais. Medida de seguranca em funcao da pandemia COVID-19.</t>
  </si>
  <si>
    <t>Contratação de traslado executivo mensal para atendimento à solistas e  regentes convidados. Referente a outubro/2020.</t>
  </si>
  <si>
    <t>Registro fotográfico (retrato oficial) de 10 músicos da Orquestra, para composição do Caderno da Temporada 2021, uma vez que estes músicos serão solistas convidados.</t>
  </si>
  <si>
    <t>Taxa de recadastramento de 2° via de cartão de ônibus para utilização do funcionário Douglas Ravacini e Catherine Carignan. Cons. Oper. Transp. Col. Passag. Onibus. Mun. BH. CNPJ: 04.398.505/0001-07.</t>
  </si>
  <si>
    <t>Compra de papel A4 para reposição no setor financeiro, Maria Regina Mendonca Gaspar CNPJ: 03.545.560/0001-10.</t>
  </si>
  <si>
    <t>Exames Clínicos e Complementares - Periódicos</t>
  </si>
  <si>
    <t>Mensalidade de telefonia móvel e modens móveis para o Instituto Cultural Filarmônica. Referente ao mês de outubro/2020.</t>
  </si>
  <si>
    <t>Compra de placa de rede para atender demanda do setor de cominicação. PowerPc Com de Equipamentos de Informatica LTDA. CNPJ: 06.697.988/0001-76.</t>
  </si>
  <si>
    <t xml:space="preserve">Adiantamento referente a aquisição de direitos autorais de publicação digital de duas obras de propriedade da Boosey and Hawkes). Empresa - Peermusic do Brasil                                                                                                </t>
  </si>
  <si>
    <t>Locação de equipamento de venda do Programa Amigos da Filarmônica. Temporada 2020. Competência, outubro/2020.</t>
  </si>
  <si>
    <t>Serviço de gestão de assinatura - licenciamento de software, locação de equipamentos, impresão de cartões de assinante. Temporada 2020. Competência, outubro/2020.</t>
  </si>
  <si>
    <t>Mensalidade de serviços de gerenciamento de bilhetria e controle de acesso para a Temporada 2020. Competência, outubro/2020.</t>
  </si>
  <si>
    <t>A It.Art Tecnologia foi contratada para desenvolver e operar  a plataforma tecnológica para venda do programa Amigos da Filarmônica. Valor referente a percentual sobre o arrecadação do Programa Amigos da Filarmônica no mês de outubro/2020.</t>
  </si>
  <si>
    <t>Prestação de serviços de assessoria jurídica.
Competência outubro/2020.</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</si>
  <si>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outubro/2020.</t>
  </si>
  <si>
    <t>Serviço de manutenção preventiva/corretiva dos 10 elevadores do predio da Sala Minas Gerais. Referente ao mês de agosto/2020.</t>
  </si>
  <si>
    <t>Serviço de manutenção preventiva/corretiva dos 10 elevadores do predio da Sala Minas Gerais. Referente ao mês de setembro/2020.</t>
  </si>
  <si>
    <t>Serviço de manutenção preventiva/corretiva dos 10 elevadores do predio da Sala Minas Gerais. Referente ao mês de outubro/2020.</t>
  </si>
  <si>
    <t>Serviço técnico especializado em pesquisa de conteúdos e redação de textos para o site e mídias sociais da Filarmônica, com foco no lançamento da Temporada 2021, mas podendo contribuir também em outras frentes de pesquisa  necessárias.</t>
  </si>
  <si>
    <t>Pagamento referente a tradução juramentada, das cartas de recomendações do novo funcionário Hilvic González, timpanista da Filarmônica, para compor o processo de visto do musico que foi selecionado pela banca como novo timpanista da OFMG.</t>
  </si>
  <si>
    <t xml:space="preserve">Repasse Patrocínio incentivado recebido na conta bloqueada (54943-6) em 17/11/20                                                                                                                                                                               </t>
  </si>
  <si>
    <t>Aluguel de partituras para os concertos Allegro III e Vivace III (7 e 8 de Maio). Obra: Prokofiev - Concerto para piano n.1. Solista: Cristian Budu. Regente: Fabio Mechetti.</t>
  </si>
  <si>
    <t>Despesas com deslocamento urbano para realização de serviços administrativos para atender demanda da Gerente Graziela Coelho tendo em vista a indisponibilidade dos motoristas de Uber. Coopertáxi-BH. CNPJ: 25.289.969/0001-11.</t>
  </si>
  <si>
    <t>Gravação de três áudios a serem usados no retorno do público à Sala Minas Gerais: uma narração para o vídeo de instruções sobre o protocolo sanitário a ser enviado para os assinantes e dois áudios de avisos a serem reproduzidos na Sala, informando sobre os procediemntos de ocupação do local.</t>
  </si>
  <si>
    <t>Edição de spot para divulgação de parcela dos concertos da OFMG, spots institucionais e produção de conteúdo radiofônico.</t>
  </si>
  <si>
    <t>Edição de um episódio do podcast Filarmônica do Ar, do projeto Filarmônica Digital, de aproximadamente 15 minutos, em caráter experimental.</t>
  </si>
  <si>
    <t>Pagamento referente a tradução juramentada, das cartas de recomendações em espanhol do novo funcionário Hilvic González, timpanista da Filarmônica, para compor o processo de visto do musico que foi selecionado pela banca como novo timpanista da OFMG.</t>
  </si>
  <si>
    <t>Despesas de alimentação no período de 19/11/2020 a 29/11/20, para o timpanista Hilvic Gonzalez, o músico veio para participar da segunda fase de audições para posição de timpanista da OFMG e participação nos concertos Fora de Série 2, Allegro 2 e Vivace 2. Despesa necessária devido à extensão da estadia do músico em virtude da pandemia causada pelo COVID-19 e cancelamentos dos voos para Venezuela por tempo indeterminado. Valor das diárias em acordo com o RCDPR.</t>
  </si>
  <si>
    <t xml:space="preserve">INSS sobre folha 05/2020 - (De acordo com a MP 932, o pagamento parcial do INSS sobre a folha das competências Março/Abril e Maio foi prorrogado)                                                                                                              </t>
  </si>
  <si>
    <t>Prorrogação do contrato de trabalho da jovem aprendiz Sunamita, devido a sua gestação.
Competência - outubro/2020.</t>
  </si>
  <si>
    <t xml:space="preserve">INSS sobre folha 10/2020                                                                                                                                                                                                                                       </t>
  </si>
  <si>
    <t>Compra de pastas para armazenamento das partituras do Arquivo.</t>
  </si>
  <si>
    <t>Repassado ao funcionario Douglas Ravacini o valor de R$15,30 referente a passagens de ônibus para executar serviços administrativos. Douglas Ravacini Conrado. Cpf: 130.580.086-94.</t>
  </si>
  <si>
    <t>Compra de base de corte para atender demanda do setor de arquivo. CD Comercio e Serviços LTDA. CNPJ: 03.273.678/0001-36'</t>
  </si>
  <si>
    <t>Com retorno dos concertos, será necessário adequar o Foyer para recebimento do plúbico,  previdencia necessária como precaução ao COVID-19, por isso a necessidade de instalação de porta álcool gel, porta copos e compra de copos descartáveis.</t>
  </si>
  <si>
    <t>Compra de pilhas para atender demanda da Gerência da Orquestra. Drograria Araujo S.A. CNPJ: 17.256.512/0116-65.</t>
  </si>
  <si>
    <t xml:space="preserve">PIS sobre folha 05/2020 - (De acordo com a MP 932 pagamento do PIS sobre folha da competência Maio foi adiado para 25/11/2020)                                                                                                                                 </t>
  </si>
  <si>
    <t xml:space="preserve">Adiantamento referente a complemento ao vale transporte mensal do ICF, tivemos uma demanda maior em relação ao previsto. Empresa - Transfacil                                                                                                                  </t>
  </si>
  <si>
    <t>Horas extras referente ao serviço prestado para a Filarmônica Digital, em Outubro de 2020, sendo eles: Instalação, configuração e operação do sistema, nas transmissões dos concertos no canal do Youtube da Filarmônica.</t>
  </si>
  <si>
    <t xml:space="preserve">Adiantamento referente a Alelo vale alimentação para utilização no mês 12/2020. Empresa - Companhia Brasileira de Soluções.                                                                                                                                    </t>
  </si>
  <si>
    <t xml:space="preserve">Adiantamento referente a Alelo vale refeição para utilização no mês 12/2020. Empresa - Companhia Brasileira de Soluções.                                                                                                                                       </t>
  </si>
  <si>
    <t xml:space="preserve">Adiantamento referente a Alelo vale cultura para utilização no mês 12/2020. Empresa - Companhia Brasileira de Soluções.                                                                                                                                        </t>
  </si>
  <si>
    <t xml:space="preserve">Adiantamento referente a Vale Transporte para utilização no mês 12/2020. Empresa - Transfacil                                                                                                                                                                  </t>
  </si>
  <si>
    <t xml:space="preserve">PIS sobre folha 10/2020                                                                                                                                                                                                                                        </t>
  </si>
  <si>
    <t>Passagem aérea para o solista Eduardo Monteiro (piano), referente aos ensaios e transmissão ao vivo do concerto Allegro/Vivace 7, realizado no dia 26/11/2020, com possibilidade de repetição nos dias 27 e 28/11/2020 na Sala Minas Gerais. Itinerário: São Paulo (CGH) / Belo Horizonte (CNF) / São Paulo (CGH)</t>
  </si>
  <si>
    <t>Criação de layouts e diagramação das peça gráficas e editoriais da Campanha de Assinaturas 2021, Campanha Amigos 2021 e além de outras demandas internas. Parcela referente ao serviço prestado 05 de outubro a 31 de outubro.</t>
  </si>
  <si>
    <t xml:space="preserve">26/27 parcelas referente ao patrocínio Associação Instituto MRV, conforme contrato SK2328/18                                                                                                                                                                   </t>
  </si>
  <si>
    <t>Direção de transmissão ao vivo de vinte concertos, direção de gravação de quatorze concertos de câmara e direção de gravação de três episódios de podcasts, no projeto Filarmônica Digital. Parcelo mês de outubro/2020.</t>
  </si>
  <si>
    <t>transporte rodoviário de instrumento musical (cravo), até o Atelier de Maren GHAP Machado situado na  cidade de São Roque SP saindo da SMG.</t>
  </si>
  <si>
    <t>Compra de Protetor facial - Face Shield para funcionarios do ICF utilizarem, em atendimento do protocolo COVID19 da prefeitura na Sala Minas Gerais.</t>
  </si>
  <si>
    <t xml:space="preserve">Férias Dezembro                                                                                                                                                                                                                                                </t>
  </si>
  <si>
    <t>Taxas para Policia Federal referentes ao processo de autorização de residência do novo funcionário Hilvic González, timpanista da Filarmônica.</t>
  </si>
  <si>
    <t>Despesas de alimentação no período de 30/11/2020 a 09/12/20, para o timpanista Hilvic Gonzalez, o músico veio para participar da segunda fase de audições para posição de timpanista da OFMG e participação nos concertos Fora de Série 2, Allegro 2 e Vivace 2. Despesa necessária devido à extensão da estadia do músico em virtude da pandemia causada pelo COVID-19 e cancelamentos dos voos para Venezuela por tempo indeterminado. Valor das diárias em acordo com o RCDPR.</t>
  </si>
  <si>
    <t>Renovação de duas licenças M365 Business e compra de uma nova licença. Sendo para renovação uma máquina da gerência do setor de comunicação e uma máquina para acessoria da diretoria artística. A compra da nova licença será para máquina da diretoria de comunicação.</t>
  </si>
  <si>
    <t>Mensalidade de telefonia fixa para a Sala Minas Gerais, sede do Instituto Cultural Filarmônica. Referente ao mês de outubro/2020.</t>
  </si>
  <si>
    <t>Mensalidade referente a locação de 2 NO-BREAK'S para serem utilizados na trasmissão online dos Concertos de novembro e dezembro.</t>
  </si>
  <si>
    <t xml:space="preserve">26/27 parcelas referente ao patrocínio Banco Intermedium, conforme contrato SK2272/18                                                                                                                                                                          </t>
  </si>
  <si>
    <t xml:space="preserve">Rendimento líquido aplicação financeira conta movimento Novembro/2020                                                                                                                                                                                          </t>
  </si>
  <si>
    <t xml:space="preserve">IR Rendimento líquido aplicação financeira conta movimento Novembro/2020                                                                                                                                                                                       </t>
  </si>
  <si>
    <t xml:space="preserve">IOF Rendimento líquido aplicação financeira conta movimento Novembro/2020                                                                                                                                                                                      </t>
  </si>
  <si>
    <t xml:space="preserve">Rendimento aplicação financeira Novembro/2020                                                                                                                                                                                                                  </t>
  </si>
  <si>
    <t>Taxa de operação referente as Doações Amigos da Filarmônica Novembro/2020.</t>
  </si>
  <si>
    <t>Receita Bruta doações Amigos da Filarmônica da competência Novembro/2020.</t>
  </si>
  <si>
    <t xml:space="preserve">IR Rendimento aplicação financeira Novembro/2020                                                                                                                                                                                                               </t>
  </si>
  <si>
    <t xml:space="preserve">IOF Rendimento aplicação financeira Novembro/2020                                                                                                                                                                                                              </t>
  </si>
  <si>
    <t xml:space="preserve">Reembolso dos funcionarios para o ICF referente a 2a via de cartoes de alimentacao, refeicao e cultura, sendo: Jeferson 7,05; Gustavo 9,95; Larissa 9,95; Andre 9,95; Klenio 4,00; Gabriela 9,95 e Rodrigo 9,95                                                </t>
  </si>
  <si>
    <t xml:space="preserve">2a via Cartão Transfácil                                                                                                                                                                                                                                       </t>
  </si>
  <si>
    <t xml:space="preserve">TED devolvida Direção de transmissão ao vivo de vinte concertos, direção de gravação de quatorze concertos de câmara e direção de gravação de três episódios de podcasts, no projeto Filarmônica Digital. Parcelo mês de outubro/2020.                                                                                                                                                                                                                                  </t>
  </si>
  <si>
    <t>IRRF sobre a folha de dezembro</t>
  </si>
  <si>
    <t>FGTS sobre a folha de dezembro</t>
  </si>
  <si>
    <t>INSS sobre a folha de dezembro</t>
  </si>
  <si>
    <t>PIS sobre a folha de dezembro</t>
  </si>
  <si>
    <t>ISS sobre prestação mensal de  serviços de regente titular e Direção Musical da Orquestra Filarmônica de Minas Gerais pelo Maestro Fábio Mechetti, competência setembro/2020.</t>
  </si>
  <si>
    <t>ISS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setembro/2020.</t>
  </si>
  <si>
    <t>ISS sobre  Mensalidade de assessoria administrativa-financeira para a gestão dos projetos aprovados nos mecanismos de incentivo fiscal para a manutenção e realização da Temporada 2020 da Orquestra Filarmônica de Minas Gerais. Competência, setembro/2020.</t>
  </si>
  <si>
    <t>ISS sobre  Contratação de sistema via módulo web (do fornecedor do atual sistema de controle de ponto do ICF) para que os funcionários marquem o ponto virtualmente, devido à realização de homeoffice em função da pandemia.</t>
  </si>
  <si>
    <t>ISS sobre  Mensalidade de serviço de suporte interno de TI para o ICF. Competência, setembro/2020.</t>
  </si>
  <si>
    <t>ISS sobre  Serviço de clippagem diária e análise de mídia dos principais veículos impressos (jornais e revistas) e digitais, com foco na Orquestra Filarmônica de Minas Gerais e no setor cultural. Referente ao mês de outubro/2020.</t>
  </si>
  <si>
    <t>ISS sobre  Cobertura fotográfica do concerto e dos bastidores da Maratona Beethoven (PV2), transmitido ao vivo da Sala Minas Gerais para os assinates via link privado no dia 13/08/2020.</t>
  </si>
  <si>
    <t>ISS sobre  Mensalidade de serviços de gerenciamento de bilhetria e controle de acesso para a Temporada 2020. Competência, setembro/2020.</t>
  </si>
  <si>
    <t>ISS sobre  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Outubro/2020.</t>
  </si>
  <si>
    <t>ISS sobre  Plano de saúde corporativo com abrangência nacional. Mensalidades referente a setembro/2020.</t>
  </si>
  <si>
    <t>ISS sobre  Serviço de motoboy referente a o mês de setembro de 2020. Entrega de documentos solicitados pelo setor de Marketing e financeiro.</t>
  </si>
  <si>
    <t>ISS sobre  Impressão preliminar dos folders de divulgação do Programa Amigos da Filarmônica para a Campanha de 2021. A peça traz todas as informações para os interssados em doar e a distribuição será feita, incialmenete, pelo marketing em reunioes com empresas parceiras.</t>
  </si>
  <si>
    <t>ISS sobre  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setembro/2020</t>
  </si>
  <si>
    <t>ISS sobre  Mensalidade de medicina e segurança do trabalho (PPRA,PCMSO). Setembro/2020.</t>
  </si>
  <si>
    <t>ISS sobre  Direção de transmissão ao vivo de vinte concertos, direção de gravação de quatorze concertos de câmara e direção de gravação de três episódios de podcasts, no projeto Filarmônica Digital. Parcela mês de setembro/2020.</t>
  </si>
  <si>
    <t>ISS sobre  Contratação da soprano Camila Titinger para apresentação na transmissão do concerto Fora de Série 4 (10/10/2020), às 18h00, na Sala Minas Gerais.</t>
  </si>
  <si>
    <t>ISS sobre  Edição de spot para divulgação de parcela dos concertos da OFMG, spots institucionais e produção de conteúdo radiofônico. (DATAS: 03/09/20- 04/09/20- 11/09/20- 18/09/20- 25/09/20)</t>
  </si>
  <si>
    <t>ISS sobre  Hospedagem para a solista convidada  Camila Titinger, no concerto Fora de Serie 4  (Marathoveen), na Sala Minas Gerais.
Check in;07/10 
Check Out; 11/10</t>
  </si>
  <si>
    <t>ISS sobre  Contratação de traslado executivo mensal para atendimento à solistas e  regentes convidados. Referente a setembro/2020.</t>
  </si>
  <si>
    <t>ISS sobre  Horas extras referente ao serviço prestado para a Filarmônica Digital, em setembro de 2020.  Instalação, configuração e operação do sistema nas transmissões dos concertos.</t>
  </si>
  <si>
    <t>ISS sobre  Prestação de serviços de assessoria jurídica.
Competência setembro/2020.</t>
  </si>
  <si>
    <t>ISS sobre  Produção de conteúdo audiovisual com captação e edição de imagens para o canal no YouTube da Orquestra Filarmônica de Minas Gerais. Os web-vídeos são desenvolvidos pela Diretoria de Comunicação do Instituto Cultural Filarmônica e representam um importante vínculo com os nossos públicos, além de uma ferramenta de grande valor na divulgação do trabalho da Orquestra. O conteúdo de vídeo se tornou principal ativo da Orquestra no período de isolamento, uma vez que os vídeos divulgados nas plataformas digitais são a melhor maneira de fazer as performances musicais chegarem ao público.</t>
  </si>
  <si>
    <t>ISS sobre  Edição de 72 (setenta e dois) vídeos, com duração média de 10 min (detalhamento de escopo no Ato Convocatório em anexo), que constituem os conteúdos digitais a serem disponibilizados pela Orquestra durante o período de isolamento social.</t>
  </si>
  <si>
    <t>ISS sobre  Vale transporte mensal para os funcionários que utilizam o transporte pelo sistema DER. Referente a novembro/2020.</t>
  </si>
  <si>
    <t>ISS sobre  Vale transporte mensal para os funcionários do ICF, que utilizam o tranporte pelo sistema Transfacil. Referente a novembro/2020.</t>
  </si>
  <si>
    <t>ISS sobre  Contratação de empresa especializada em pesquisa de mercado, para identificar e analisar percepções dos assinantes sobre o retorno das apresentações presenciais na Sala Minas Gerais apos o período de isolamento social e campanha de assinaturas para a Temporada 2021, com o objetivo de contribuir para o elaboração de estrategias capazes de minimizar pedidos de cancelamentos de assinatura da atual temporada e ações mais assertivas para a campanha de assinaturas de 2021.</t>
  </si>
  <si>
    <t>ISS sobre  Fornecimento de profissionais para os serviços de portaria, recepção, limpeza e conservação patrimonial nas dependências e instalações da Sala Minas Gerais, bem como de todos os materiais necessários à execução do serviço.</t>
  </si>
  <si>
    <t>Imposto de Renda sobre Prestação mensal referente a serviços de regente titular e Direção Musical da Orquestra Filarmônica de Minas Gerais pelo Maestro Fábio Mechetti, competência setembro/2020.</t>
  </si>
  <si>
    <t>Imposto de Renda sobre Mensalidade de serviços de gerenciamento de bilhetria e controle de acesso para a Temporada 2020. Competência, setembro/2020.</t>
  </si>
  <si>
    <t>Imposto de Renda sobre 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Outubro/2020.</t>
  </si>
  <si>
    <t>Imposto de Renda sobre Plano de saúde corporativo com abrangência nacional. Mensalidades referente a setembro/2020.</t>
  </si>
  <si>
    <t>PIS/COFINS/CSLL sobre plano de saúde</t>
  </si>
  <si>
    <t>PIS/COFINS/CSLL sobre Imposto de Renda sobre Prestação mensal referente a serviços de regente titular e Direção Musical da Orquestra Filarmônica de Minas Gerais pelo Maestro Fábio Mechetti, competência setembro/2020.</t>
  </si>
  <si>
    <t>PIS/COFINS/CSLL sobre Mensalidade de serviços de gerenciamento de bilhetria e controle de acesso para a Temporada 2020. Competência, setembro/2020.</t>
  </si>
  <si>
    <t>Dia Brasil Sociedade LTDA.</t>
  </si>
  <si>
    <t>Arte Facil Artesanato LTDA</t>
  </si>
  <si>
    <t>11.753.538/0001-92</t>
  </si>
  <si>
    <t>Dac Comercial LTDA</t>
  </si>
  <si>
    <t>23.874.365/0001-30</t>
  </si>
  <si>
    <t>Cons. Oper. Transp. Col. Passag. Onibus. Mun. BH</t>
  </si>
  <si>
    <t>04.398.505/0001-07</t>
  </si>
  <si>
    <t>Maria Regina Mendonca Gaspar</t>
  </si>
  <si>
    <t>03.545.560/0001-10</t>
  </si>
  <si>
    <t>PowerPc Com de Equipamentos de Informatica LTDA</t>
  </si>
  <si>
    <t>06.697.988/0001-76</t>
  </si>
  <si>
    <t>Coopertáxi-BH</t>
  </si>
  <si>
    <t>25.289.969/0001-11</t>
  </si>
  <si>
    <t>CD Comercio e Serviços LTDA</t>
  </si>
  <si>
    <t>03.273.678/0001-36</t>
  </si>
  <si>
    <t>Drograria Araujo S.A.</t>
  </si>
  <si>
    <t>17.256.512/0116-65</t>
  </si>
  <si>
    <t xml:space="preserve">1ª parcela do  13º  salário                                                                                                                                                                                                                 </t>
  </si>
  <si>
    <t xml:space="preserve">Pensão 1ª parcela 13º  salário                                                                                                                                                                                                                            </t>
  </si>
  <si>
    <t xml:space="preserve">1ª parcela 13º  salário                                                                                                                                                                                                                   </t>
  </si>
  <si>
    <t xml:space="preserve">1ª parcela 13º salário                                                                                                                                                                                                                   </t>
  </si>
  <si>
    <t xml:space="preserve">Pensão 1ª parcela 13º salário                                                                                                                                                                                                                            </t>
  </si>
  <si>
    <t xml:space="preserve">Pensão folha  de pagamento 102020                                                                                                                                                                                                                                            </t>
  </si>
  <si>
    <t xml:space="preserve">Folhade pagamento 102020                                                                                                                                                                                                                                           </t>
  </si>
  <si>
    <t xml:space="preserve">Folha de pagamento  102020                                                                                                                                                                                                                                          </t>
  </si>
  <si>
    <t xml:space="preserve">Folha de pagamento 102020                                                                                                                                                                                                                                   </t>
  </si>
  <si>
    <t xml:space="preserve">Pensão folha de pagamento 102020                                                                                                                                                                                                                                            </t>
  </si>
  <si>
    <t>Imposto de Renda folha de pagamento</t>
  </si>
  <si>
    <t xml:space="preserve">Ted devolvida. Confeccao de 50 adesivos em vinil leitoso com proteção pisomax, 18cm diâmetro. Adesivos para demarcação de distância de proteção necessarios para o retorno dos concertos presenciais na Sala Minas Gerais respeitando as normas de segurança da prefeitura referente ao Covid-19.                                                                                                                                                                                                                                                </t>
  </si>
  <si>
    <t xml:space="preserve">Pagamento refeito Ted devolvida. Confeccao de 50 adesivos em vinil leitoso com proteção pisomax, 18cm diâmetro. Adesivos para demarcação de distância de proteção necessarios para o retorno dos concertos presenciais na Sala Minas Gerais respeitando as normas de segurança da prefeitura referente ao Covid-19.                                                                                                                                                                                                                </t>
  </si>
  <si>
    <t>Pagto refeito de TED devolvida. Direção de transmissão ao vivo de vinte concertos, direção de gravação de quatorze concertos de câmara e direção de gravação de três episódios de podcasts, no projeto Filarmônica Digital. Parcelo mês de outubro/2020.</t>
  </si>
  <si>
    <t xml:space="preserve">TED devolvida. Serviço técnico especializado em pesquisa de conteúdos e redação de textos para o site e mídias sociais da Filarmônica, com foco no lançamento da Temporada 2021, mas podendo contribuir também em outras frentes de pesquisa  necessárias.                                                                                                                                                                                                                                                </t>
  </si>
  <si>
    <t xml:space="preserve">Pagamento refeito Ted devolvida. Serviço técnico especializado em pesquisa de conteúdos e redação de textos para o site e mídias sociais da Filarmônica, com foco no lançamento da Temporada 2021, mas podendo contribuir também em outras frentes de pesquisa  necessárias.                                                                                                                                                                                                            </t>
  </si>
  <si>
    <t xml:space="preserve">Receita de doação  (Amigos 2021) - LUCIA GOUVEA PIMENTEL
CPF / CNPJ:	591.311.016-15
</t>
  </si>
  <si>
    <t xml:space="preserve">Receita de doação  (Amigos 2021) - VANIA LUCIA V TERTO
CPF / CNPJ:	324.596.106-53
</t>
  </si>
  <si>
    <t>02/12/2020</t>
  </si>
  <si>
    <t>03/12/2020</t>
  </si>
  <si>
    <t>04/12/2020</t>
  </si>
  <si>
    <t>07/12/2020</t>
  </si>
  <si>
    <t>08/12/2020</t>
  </si>
  <si>
    <t>09/12/2020</t>
  </si>
  <si>
    <t>10/12/2020</t>
  </si>
  <si>
    <t>11/12/2020</t>
  </si>
  <si>
    <t>14/12/2020</t>
  </si>
  <si>
    <t>15/12/2020</t>
  </si>
  <si>
    <t>16/12/2020</t>
  </si>
  <si>
    <t>17/12/2020</t>
  </si>
  <si>
    <t>18/12/2020</t>
  </si>
  <si>
    <t>21/12/2020</t>
  </si>
  <si>
    <t>22/12/2020</t>
  </si>
  <si>
    <t>23/12/2020</t>
  </si>
  <si>
    <t>24/12/2020</t>
  </si>
  <si>
    <t>28/12/2020</t>
  </si>
  <si>
    <t>29/12/2020</t>
  </si>
  <si>
    <t>30/12/2020</t>
  </si>
  <si>
    <t>31/12/2020</t>
  </si>
  <si>
    <t>22/11/2020</t>
  </si>
  <si>
    <t>13/12/2020</t>
  </si>
  <si>
    <t>05/12/2020</t>
  </si>
  <si>
    <t>01/01/2021</t>
  </si>
  <si>
    <t xml:space="preserve">ENGEHALL COMERCIO E TREINAMENTO LTDA - ME                   </t>
  </si>
  <si>
    <t>17000267000181</t>
  </si>
  <si>
    <t xml:space="preserve">DOAÇÕES LIVRES                                              </t>
  </si>
  <si>
    <t xml:space="preserve">MULTFLUXO LTDA - ME                                         </t>
  </si>
  <si>
    <t>15181901000102</t>
  </si>
  <si>
    <t xml:space="preserve">WALDIR DIAS BARBOSA 22.738.433/0001-81                      </t>
  </si>
  <si>
    <t xml:space="preserve">22940030634   </t>
  </si>
  <si>
    <t xml:space="preserve">POLIPLAC DISTRIBUIDORA LTDA                                 </t>
  </si>
  <si>
    <t>19802941000177</t>
  </si>
  <si>
    <t xml:space="preserve">TAMOIOS EDITORA                                             </t>
  </si>
  <si>
    <t>17175993000135</t>
  </si>
  <si>
    <t xml:space="preserve">ALEXANDRE MAGALHAES REZENDE 01390633667                     </t>
  </si>
  <si>
    <t>14464540000130</t>
  </si>
  <si>
    <t xml:space="preserve">JUSTICA FEDERAL DE PRIMEIRO GRAU/MG - SUBSECAO JUDICIARIA </t>
  </si>
  <si>
    <t xml:space="preserve">E. P. DE SOUZA EDITORA E CONSULTORIA FISCAL LTDA            </t>
  </si>
  <si>
    <t xml:space="preserve">CTRL P IMPRESSAO DIGITAL LTDA ME                            </t>
  </si>
  <si>
    <t>10199466000111</t>
  </si>
  <si>
    <t xml:space="preserve">BRIGADA DE INCENDIO BH LTDA - ME                            </t>
  </si>
  <si>
    <t>17865599000129</t>
  </si>
  <si>
    <t xml:space="preserve">MOISÉS ALVES BARCELOS 05749171604  ME                       </t>
  </si>
  <si>
    <t>20534088000139</t>
  </si>
  <si>
    <t xml:space="preserve">TELESTREAM NEVADA CITY                                      </t>
  </si>
  <si>
    <t xml:space="preserve">JDM COMERCIO DE ALIMENTOS                                   </t>
  </si>
  <si>
    <t>09206926000102</t>
  </si>
  <si>
    <t xml:space="preserve">NAXOS DIGITAL SERVICS LIMITED                               </t>
  </si>
  <si>
    <t xml:space="preserve">OXFORD JOURNALS - OXFORD UNIVERSITY PRESS                   </t>
  </si>
  <si>
    <t xml:space="preserve">CRISTIANE APARECIDA ROCHA DOS REIS                          </t>
  </si>
  <si>
    <t xml:space="preserve">05525584603   </t>
  </si>
  <si>
    <t xml:space="preserve">LIVIA MOREIRA DE AGUIAR                                     </t>
  </si>
  <si>
    <t xml:space="preserve">08435220621   </t>
  </si>
  <si>
    <t xml:space="preserve">RH TIME RECURSOS HUMANOS LTDA.                              </t>
  </si>
  <si>
    <t>03584542000147</t>
  </si>
  <si>
    <t xml:space="preserve">VITORIA REGIA PRODUCOES CULTURAIS LTDA                      </t>
  </si>
  <si>
    <t>10530937000122</t>
  </si>
  <si>
    <t xml:space="preserve">FUTURA EXPRESS SOLUCOES DIGITAIS LTDA - EPP                 </t>
  </si>
  <si>
    <t>04125446000101</t>
  </si>
  <si>
    <t xml:space="preserve">DANIELA TAVARES PAOLIELLO 17.987.624/0001-47                </t>
  </si>
  <si>
    <t xml:space="preserve">07731733661   </t>
  </si>
  <si>
    <t xml:space="preserve">ASSISTIR - ASSISTENCIA MEDICA ESPECIALIZADA LTDA            </t>
  </si>
  <si>
    <t>06939123000179</t>
  </si>
  <si>
    <t xml:space="preserve">CATHERINE CARIGNAN                                          </t>
  </si>
  <si>
    <t xml:space="preserve">01769894632   </t>
  </si>
  <si>
    <t xml:space="preserve">LUIS FERNANDO UMBELINO DA SILVA 34.961.442/0001-16          </t>
  </si>
  <si>
    <t xml:space="preserve">11187957682   </t>
  </si>
  <si>
    <t xml:space="preserve">ACRILDAM IND E COM DE ARTEFATOS DE ACRILICO LTDA            </t>
  </si>
  <si>
    <t>19173186000109</t>
  </si>
  <si>
    <t xml:space="preserve">CENTRAIS DE DISTRIBUICAO RAPIDA DO BRASIL LTDA - ME         </t>
  </si>
  <si>
    <t>42764746000111</t>
  </si>
  <si>
    <t xml:space="preserve">FILADELFIA COMUNICACAO LTDA.                                </t>
  </si>
  <si>
    <t>02827027000188</t>
  </si>
  <si>
    <t xml:space="preserve">UNIVERSAL EDITION AG                                        </t>
  </si>
  <si>
    <t xml:space="preserve">PAO DE CASA COMERCIO E INDUSTRIA LTDA - EPP                 </t>
  </si>
  <si>
    <t>21101654000181</t>
  </si>
  <si>
    <t xml:space="preserve">COMPANHIA ALMA DELL' ART                                    </t>
  </si>
  <si>
    <t>04712715000128</t>
  </si>
  <si>
    <t xml:space="preserve">PONTO SEGURO LTDA - ME                                      </t>
  </si>
  <si>
    <t>04773588000177</t>
  </si>
  <si>
    <t xml:space="preserve">MIKHAIL BUGAEV                                              </t>
  </si>
  <si>
    <t xml:space="preserve">70576859630   </t>
  </si>
  <si>
    <t xml:space="preserve">AFINACAO DE PIANOS LTDA                                     </t>
  </si>
  <si>
    <t>13866111000127</t>
  </si>
  <si>
    <t xml:space="preserve">ELISETE GOMES JOAQUIM DE OLIVEIRA                           </t>
  </si>
  <si>
    <t>31964548000185</t>
  </si>
  <si>
    <t xml:space="preserve">OLADA PRODUCOES AUDIOVISUAIS LTDA - ME                      </t>
  </si>
  <si>
    <t>14637918000150</t>
  </si>
  <si>
    <t xml:space="preserve">LIGA PRODUCAO CULTURAL LTDA - ME                            </t>
  </si>
  <si>
    <t>07314267000100</t>
  </si>
  <si>
    <t xml:space="preserve">MKT PRODUCAO E EVENTOS LTDA - ME                            </t>
  </si>
  <si>
    <t>10851265000157</t>
  </si>
  <si>
    <t xml:space="preserve">WEVERTON DOS SANTOS ARAUJO 25.376.638/0001-52               </t>
  </si>
  <si>
    <t xml:space="preserve">12157476679   </t>
  </si>
  <si>
    <t xml:space="preserve">VIVAS CULTURA E ESPORTE LTDA                                </t>
  </si>
  <si>
    <t>20389940000121</t>
  </si>
  <si>
    <t xml:space="preserve">PREFEITURA MUNICIPAL DE BELO </t>
  </si>
  <si>
    <t xml:space="preserve">IVAR HARTVIG HUITFELDT SIEWERS                              </t>
  </si>
  <si>
    <t xml:space="preserve">01220396885   </t>
  </si>
  <si>
    <t xml:space="preserve">JOAQUIM BARRETO GUIMARAES                                   </t>
  </si>
  <si>
    <t xml:space="preserve">48679097691   </t>
  </si>
  <si>
    <t xml:space="preserve">QUEZIA MACEDO SILVA                                         </t>
  </si>
  <si>
    <t xml:space="preserve">01518767621   </t>
  </si>
  <si>
    <t>DOC</t>
  </si>
  <si>
    <t>IRRF - APLIC FINAN - TP</t>
  </si>
  <si>
    <t>IOF - APLIC FINAN - TP</t>
  </si>
  <si>
    <t>NOTA FISCAL</t>
  </si>
  <si>
    <t>IOF - ALUGUEL/PARTITURA RPS</t>
  </si>
  <si>
    <t>COMPENSACAO EMPRES/ADIANTAME</t>
  </si>
  <si>
    <t>IR REMESSA-ALUG/PARTITURA RPS</t>
  </si>
  <si>
    <t>CHEQUE</t>
  </si>
  <si>
    <t xml:space="preserve">GUIA ISSQN - </t>
  </si>
  <si>
    <t>Conforme determinado no PPRA- Programa de Prevenção de Riscos Ambientais, deve ser realizado o treinamento em NR10 e NR35 (serviço em altura/ serviço com eletricidade) para o funcionário Graziano de Carvalho (técnico de áudio e iluminação) e NR35 para o funcionário Rodrigo de Castro ( supervisor de montagem).</t>
  </si>
  <si>
    <t>Compra de etiquetas para ateder demanda do setor administrativo.  Maria Regina Mendoca Gaspar. CNPJ: 03.545.560/0001-10</t>
  </si>
  <si>
    <t xml:space="preserve">Receita de doação Amigos da Filarmônica - NA MARIA GINI MADEIRA
CPF / CNPJ:	304.950.167-72
</t>
  </si>
  <si>
    <t>Locação de 100 unifilas do dia 02 a 30 de novembro para organizar entrada do publico na sala minas gerais.</t>
  </si>
  <si>
    <t>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Novembro/2020.</t>
  </si>
  <si>
    <t>Complemento do Pedido; 44251  Hospedagem para o musico timpanista Hilvic Josman Gonzalez Castillo, no hotel San Diego Express Barro Petro com check in; 10/09/2020 e check Out; 12/10/2020.
Período de estadia espandida devido à situação relacionada ao CODIV 19. Os voos comerciais seguem suspensos até outibro segundo informaçao da cia aerea e de acordo com a Embaixada da Venezuela, não é possível levar o timpanista de volta sem deixa-lo em condiçoes deploraveis.</t>
  </si>
  <si>
    <t>Encadernações para atender demanda da contabilidade, Fabiano Silveira Scarano 00199379629. CNPJ: 23.927.751/0001-97</t>
  </si>
  <si>
    <t>Compra de material de copa para reposição: 04 pacotes de açúcar; 24 pacotes de café; 20 unidades de detergente, 06 pacotes de filtro para café; 20 unidades de leite e 02 potes de manteiga.</t>
  </si>
  <si>
    <t>Impressão de book de apresentação institucional da Orquestra Filarmônica de Minas Gerais para captação de recursos de patrocínio. Material para distribuição em reuniões com potenciais parceiros.</t>
  </si>
  <si>
    <t>Registro fotográfico da apresentação da Orquestra Filarmonica de Minas Gerais no dia 12 de Novembro (concerto Presto Veloce).</t>
  </si>
  <si>
    <t>Taxa de imposto no envio/devolução referente ao aluguel de partituras da Obra: Sibelius - Sinfonia n.7. Pedido do aluguel: 43061.</t>
  </si>
  <si>
    <t xml:space="preserve">FGTS folha 11/2020                                                                                                                                                                                                                                             </t>
  </si>
  <si>
    <t xml:space="preserve">FGTS aprendiz folha 11/2020                                                                                                                                                                                                                                    </t>
  </si>
  <si>
    <t xml:space="preserve">Associação dos músicos folha 11/20                                                                                                                                                                                                                             </t>
  </si>
  <si>
    <t xml:space="preserve">Pensão alimentícia folha 11/20                                                                                                                                                                                                                                 </t>
  </si>
  <si>
    <t xml:space="preserve">Pagamento refeito. Depósito judicial referente ao IR sobre aplicação financeira, competência 11/2020 - conta 00267-9(fundo 202)
Número do processo: 00.100.43-81.2017.4.01.3800
ID: 12062100061911042                                                          </t>
  </si>
  <si>
    <t xml:space="preserve">Depósito judicial referente ao IOF sobre aplicação financeira, competência 11/2020- contas 00267-9 (fundo 201)
Número do processo: 00.100.43-81.2017.4.01.3800
ID: 120621000241912168                                                                          </t>
  </si>
  <si>
    <t xml:space="preserve">Depósito judicial referente ao IR sobre aplicação financeira, competência Novembro/20 - conta 00268-7(fundo 201)
</t>
  </si>
  <si>
    <t xml:space="preserve">Folha 11/2020                                                                                                                                                                                                                                                  </t>
  </si>
  <si>
    <t>Plano de saúde corporativo com abrangência nacional. Mensalidades referente a outubro/2020.</t>
  </si>
  <si>
    <t>Mensalidade de medicina e segurança do trabalho (PPRA,PCMSO). Outubro/2020.</t>
  </si>
  <si>
    <t>Sinalização do protocolo sanitário de retorno a Sala Minas, que informa as novas regras de circulação e comportamento no retorno aos concertos presenciais após o período de isolamento de 2020. PROTOCOLO</t>
  </si>
  <si>
    <t>Receita Bruta de locação do Estacionamento no mês de Novembro/2020.</t>
  </si>
  <si>
    <t>Contratação de 02 carregadores para auxiliar o setor de operações e produção no dia 03/11/20, referente às demandas do protocolo do Covid 19 na Sala Minas Gerais.</t>
  </si>
  <si>
    <t xml:space="preserve">Repasse indevido. Será devolvido ao paceiro para os ajustes necessários.                                                                                                                                                                                       </t>
  </si>
  <si>
    <t>Aquisição de copos plásticos descartáveis, para atendimento aos funcionários da OFMG bem como ao ICF.</t>
  </si>
  <si>
    <t>Mensalidade de internet banda larga de 120MB para a Sala Minas Gerais, competência, novembro/2020.</t>
  </si>
  <si>
    <t xml:space="preserve">Pagamento refeito da Ted devolvida                                                                                                                                                                                                                             </t>
  </si>
  <si>
    <t>Mensalidade referente ao seguro de vida para os funcionários do ICF. Competência outubro/2020.</t>
  </si>
  <si>
    <t>Mensalidade referente a licença de uso do sistema de gestão Sankhya-W e EAD para capacitação dos funcionários. Referente, dezembro/2020.</t>
  </si>
  <si>
    <t>Prestação mensal referente a serviços de regente titular e Direção Musical da Orquestra Filarmônica de Minas Gerais pelo Maestro Fábio Mechetti, competência novembro/2020.</t>
  </si>
  <si>
    <t>Prestação mensal referente à contratação do regente assistente José Soares. Competência novembro/2020.</t>
  </si>
  <si>
    <t>Mensalidade de serviço de suporte interno de TI para o ICF. Competência, novembro/2020.</t>
  </si>
  <si>
    <t>Serviço de clippagem diária e análise de mídia dos principais veículos impressos (jornais e revistas) e digitais, com foco na Orquestra Filarmônica de Minas Gerais e no setor cultural. Referente ao mês de dezembro/2020.</t>
  </si>
  <si>
    <t>Contratação do suporte em licença e manutenção de software para as maquinas de ponto do Instituto. Competência, dezembro/2020.</t>
  </si>
  <si>
    <t>Mensalidade de assessoria administrativa-financeira para a gestão dos projetos aprovados nos mecanismos de incentivo fiscal para a manutenção e realização da Temporada 2020 da Orquestra Filarmônica de Minas Gerais. Competência, novembro/2020.</t>
  </si>
  <si>
    <t>Contratação de Brigadistas para atender o licenciamento exigidos pelo Corpo de Bombeiros para acompanhamento dos concertos da OFMG referente ao mes de Novembro nos dias 05/11 - Allegro, 06/11 Vivace , 12/11- Presto , 13/11 -Veloce, 21/11 -Fora de Serie , 26/11 -Allegro,27/11- Vivace realizados na Sala Minas Gerais.</t>
  </si>
  <si>
    <t>Registro fotográfico do concerto Allegro 6, dia 5 de novembro de 2020.</t>
  </si>
  <si>
    <t>Despesas de alimentação no período de 10/12/2020 a 19/12/20, para o timpanista Hilvic Gonzalez, o músico veio para participar da segunda fase de audições para posição de timpanista da OFMG e participação nos concertos Fora de Série 2, Allegro 2 e Vivace 2. Despesa necessária devido à extensão da estadia do músico em virtude da pandemia causada pelo COVID-19 e cancelamentos dos voos para Venezuela por tempo indeterminado. Valor das diárias em acordo com o RCDPR.</t>
  </si>
  <si>
    <t>Realização de 13 podcast com duração aproximada de 20 (vinte) minutos, contemplando edição de áudio, finalização do material e entrega em formato de alta qualidade. Os podcasts abordam a temática da música sinfônica e são contrapartidas de contratos de patrocínio. O conteúdo será veiculado nas principais plataformas de distribuição de podcasts, como Spotify e Soudcloud.</t>
  </si>
  <si>
    <t>Direção de transmissão ao vivo de vinte concertos, direção de gravação de quatorze concertos de câmara e direção de gravação de três episódios de podcasts, no projeto Filarmônica Digital. Parcela mês de novembro/2020.</t>
  </si>
  <si>
    <t>Compra de pães para fornecer aos funcionários do ICF. Padaria Super Pão LTDA. CNPJ: 16.501.975/0001-33</t>
  </si>
  <si>
    <t xml:space="preserve">TED devolvida, referente a serviço de clippagem diária e análise de mídia dos principais veículos impressos (jornais e revistas) e digitais, com foco na Orquestra Filarmônica de Minas Gerais e no setor cultural. Ref ao mês dezembro                        </t>
  </si>
  <si>
    <t>Assinatura de suporte técnico especializado com a fabricante do software Wirecast, utilizado para as transmissões ao vivo de concertos realizadas pela Filarmônica.</t>
  </si>
  <si>
    <t>Melhoria na capacidade de armazenamento de um dos e-mails corporativos do setor de Comunição. O e-mail em questão é responsável pelo envio de laypouts finais, trilhas, spots, fotos em alta definição e vídeos.</t>
  </si>
  <si>
    <t>Compra de material de escritório para reposição: 1 régua de alumínio 30 cm; 3 caixa de lápis 6B; 1 caixa de papel sulfite Oficio; 4 caixa de papel sulfite A4; 4 fitas crepe 50m x 25mm; 1 refil de borracha Clic Eraser ZE22; 1 caneta vermelha de retroprojetor; 04 rolos Fita craft (marrom); 01 fita para etiquetadora 12mm TZe321; 02 caixas de grampos 26/06; 04 pacotes de etiquetas adesivas colorida.</t>
  </si>
  <si>
    <t>Despesa realizada com cartão corporativo em almoço executivo com o Gerente de Patrocínio da Unimed.</t>
  </si>
  <si>
    <t>Serviço de deslocamento urbano (Uber),  referente ao mês de outubro/2020.</t>
  </si>
  <si>
    <t>Contratação de serviços de correios mensal. Competência novembro/2020.</t>
  </si>
  <si>
    <t>Contratação de impulsionamento de conteúdo no Facebook a fim de aumentar o alcance das publicações do perfil da Orquestra Filarmônica de Minas Gerais. Referente a novembro/2020.</t>
  </si>
  <si>
    <t>Renovação da assinatura com o site www.naxos.com. A Naxos oferece um serviço essencial para a orquestra que é uma biblioteca com um enorme acervo musical que serve de material de estudo para os músicos e de pesquisa para o Artístico e Comunicação. Tempo de vigencia da assinatura: 19/11/2020 - 18/11/2021. Não é possível renovar por período inferior.</t>
  </si>
  <si>
    <t>Melhoria na capacidade de armazenamento de um dos e-mails corporativos do setor de Comunição. O e-mail em questão é da Gerente de Comunicação, o que torna importante manter todo o histórico de mensagens e contatos.</t>
  </si>
  <si>
    <t>Pagamento de taxa de conferência/homologação de recisão contratatual de Lívia Moreira de Aguiar. Sindicato dos Trabalhadores em Entidades Culturais. Cnpj:00.786.960/0001-29</t>
  </si>
  <si>
    <t xml:space="preserve">Repasse Patrocínio incentivado na conta captação 2020 - 54493-6 - CONCESSIONARIA DO SISTEMA ANHANGUERA-BANDEIRANTES S/A CNPJ:02.451848/0001-62                                                                                                                 </t>
  </si>
  <si>
    <t xml:space="preserve">Repasse Patrocínio incentivado na conta captação 2020 - 54493-6 -  VALE S.A CNPJ:33.592.51/00001-54                                                                                                                                                            </t>
  </si>
  <si>
    <t>Renovação da assinatura com a Oxford University Press. A Oxforf Music Press oferece o serviço da Grove Music Online, que é uma biblioteca com um enorme acervo de informações para consulta e pesquisa do Artístico e da Comunicação. Tempo de vigencia da assinatura: 07/11/2020 - 06/11/2021. Não é possível renovar por período inferior.</t>
  </si>
  <si>
    <t xml:space="preserve">Ressarcimento de devolução indevida da Perc Orch na fatura anterior (compra não chegou a ser efetuada), foi estornada em duplicidade nas faturas anteriores.                                                                                                   </t>
  </si>
  <si>
    <t xml:space="preserve">IOF referente a cobrança de ressarcimento de devolução indevida da Perc Orch na fatura anterior (compra não chegou a ser efetuada), foi estornada em duplicidade nas faturas anteriores.                                                                       </t>
  </si>
  <si>
    <t>Veiculação de spot para divulgação dos concertos, divulgação institucional da Orquestra e atração de público. Pedido visa atender o segundo semestre de 2020.</t>
  </si>
  <si>
    <t>Compra sistema de hospedagem para site o da Filarmônica. Valores mensais. Período, dezembro/2020.</t>
  </si>
  <si>
    <t>Mensalidade para locação de 6 impressoras mais franquia de 30.000 cópias na sede administrativa do Instituto Cultural Filarmônica. Competência, novembro/2020.</t>
  </si>
  <si>
    <t>Compra de tintas sprays para atender demanda do setor de gerência da orquestra. Varejão das Tintas. CNPJ: 19.972.249/0009-44</t>
  </si>
  <si>
    <t>Exames clínicos e complementares.</t>
  </si>
  <si>
    <t xml:space="preserve">Depósito judicial referente ao Cofins sobre receita da competência Outubro/2020
Processo: 0020308-45.2017.4.01.3800
ID: 120621000182011093
houve cobrança de encargos já reembolsado
                                                                         </t>
  </si>
  <si>
    <t xml:space="preserve">reembolso referente a multa e juros pagamento Cofins sobre receita Outubro/2020                                                                                                                                                                                </t>
  </si>
  <si>
    <t>Compra de pães para atender aos funcionários do Instituto no dia 09/12/2020. Padaria Super Pão LTDA. CNPJ: 16.501.975/0001-33.</t>
  </si>
  <si>
    <t>Compra de mini clipes para atender demanda do setor de comunicação. Maria Regina Mendonca Gaspar. CNPJ: 03.545.560/0001-10</t>
  </si>
  <si>
    <t xml:space="preserve">AVISO INDENIZADO Lívia Aguiar                                                                                                                                                                                                                                  </t>
  </si>
  <si>
    <t xml:space="preserve">FGTS sobre rescição (Lívia Aguiar)                                                                                                                                                                                                                             </t>
  </si>
  <si>
    <t>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novembro/2020.</t>
  </si>
  <si>
    <t>Mensalidade de assessoria administrativa-financeira para a gestão dos projetos aprovados nos mecanismos de incentivo fiscal para a manutenção e realização da Temporada 2020 da Orquestra Filarmônica de Minas Gerais. Competência, dezembro/2020.</t>
  </si>
  <si>
    <t>Prestação de serviços de assessoria jurídica.
Competência novembro/2020.</t>
  </si>
  <si>
    <t>Contratação de atendimento de traslado executivo mensal para atendimento à solistas e  regentes convidados. Referente ao mês de novembro/2020.</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</si>
  <si>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novembro/2020.</t>
  </si>
  <si>
    <t>Compra de café para reposição da copa. Dia Brasil Sociedade LTDA. CNPJ:03.476.811/0601-38.</t>
  </si>
  <si>
    <t>Compra de pães para fornecer aos funcionários do ICF no dia 16/12. Padaria Super Pão LTDA. CNPJ: 16.501.975/0001-33</t>
  </si>
  <si>
    <t>Hospedagem para o solista convidado Ricardo Castro, nos concertos Presto 8 e Veloce 8 (Marathoveen), na Sala Minas Gerais.
Check in;01/12 
Check Out; 05/12</t>
  </si>
  <si>
    <t>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novembro/2020.</t>
  </si>
  <si>
    <t>Contratação do pianista Eduardo Monteiro para execução do "Concerto para piano nº 1 em Dó maior, op. 15", "Concerto para piano nº 2 em Si bemol maior, op. 19" e o "Concerto para piano nº 5 em Mi bemol maior, op. 73, ‘Imperador’" de L.V. Beethoven, nos concertos e transmissão do Presto/Veloce 8 (03/12/2020), às 20h30, na Sala Minas Gerais.</t>
  </si>
  <si>
    <t>Impressão de adesivos de divulgação do Programa Amigos da Filarmônica que simulam bottons, incentivando doações, a ser usado por equipe técnica e administrativa durante transmissões, reuniões e eventos.</t>
  </si>
  <si>
    <t xml:space="preserve">Hospedagem para o solista convidado Eduardo Monteiro, nos concertos Allegro 7 e Vivace 7 (Marathoveen), na Sala Minas Gerais.
</t>
  </si>
  <si>
    <t>Cobertura fotográfica do concerto do dia 03 de dezembro, da Orquestra Filarmônica de Minas Gerais, na Sala Minas Gerais.</t>
  </si>
  <si>
    <t>Serviço de gestão de assinatura - licenciamento de software, locação de equipamentos, impresão de cartões de assinante. Temporada 2020. Competência, novembro/2020.</t>
  </si>
  <si>
    <t>Locação de equipamento de venda do Programa Amigos da Filarmônica. Temporada 2020. Competência, novembro/2020.</t>
  </si>
  <si>
    <t>Contratação de traslado executivo mensal para atendimento à solistas e  regentes convidados. Referente a novembro/2020.</t>
  </si>
  <si>
    <t>Contratação de traslado executivo mensal para atendimento à solistas e  regentes convidados. Referente a dezembro/2020.</t>
  </si>
  <si>
    <t>Prestação mensal referente a serviços de regente titular e Direção Musical da Orquestra Filarmônica de Minas Gerais pelo Maestro Fábio Mechetti, competência dezembro/2020.</t>
  </si>
  <si>
    <t>Contratação de serviço especializado de
elaboração de Parecer Técnico para retomada segura das atividades com presença de público durante a pandemia de COVID-19. O escopo do projeto é a validação do Protocolo de Segurança Sanitária para retorno das atividades da Orquestra Filarmônica com presença do público na Sala Minas Gerais, 2a. Fase.</t>
  </si>
  <si>
    <t xml:space="preserve">AVISO INDENIZADO CATHERINE                                                                                                                                                                                                                                     </t>
  </si>
  <si>
    <t xml:space="preserve">Pagamento refeito da TED devolvida, referente a serviço de clippagem diária e análise de mídia dos principais veículos impressos (jornais e revistas) e digitais, com foco na Orquestra Filarmônica de Minas Gerais e no setor cultural. Ref ao mês dezembro   </t>
  </si>
  <si>
    <t xml:space="preserve">Devolução de repasse indevido.                                                                                                                                                                                                                                 </t>
  </si>
  <si>
    <t xml:space="preserve">Devolução de repasse indevido. Será devolvido ao paceiro para os ajustes necessários.                                                                                                                                                                          </t>
  </si>
  <si>
    <t>Contratação de LUIS FERNANDO UMBELINO DA SILVA, musicista de notória qualidade musical, pela participação como clarinetista seção junto à Orquestra Filarmônica de MG, a título de substutuição de musico em afastamento ocupante de posição necessária ao repertório apresentado no concertos Presto e Veloce 8 realizados nos dias 03/12/2020 e 04/12/2020, na Sala Minas Gerais.</t>
  </si>
  <si>
    <t xml:space="preserve">TED devolvida ref cobertura fotográfica do concerto do dia 03 de dezembro, da Orquestra Filarmônica de Minas Gerais, na Sala Minas Gerais                                                                                                                      </t>
  </si>
  <si>
    <t>Mensalidade de serviços de gerenciamento de bilhetria e controle de acesso para a Temporada 2020. Competência, novembro/2020.</t>
  </si>
  <si>
    <t xml:space="preserve">2ª parcela 13º salário                                                                                                                                                                                                                                         </t>
  </si>
  <si>
    <t xml:space="preserve">FGTS sobre rescição (Catherine Carigan)                                                                                                                                                                                                                        </t>
  </si>
  <si>
    <t xml:space="preserve">Pensão 2ª parcela 13º                                                                                                                                                                                                                                          </t>
  </si>
  <si>
    <t xml:space="preserve">IR folha 11/2020                                                                                                                                                                                                                                               </t>
  </si>
  <si>
    <t xml:space="preserve">INSS sobre folha 11/2020                                                                                                                                                                                                                                       </t>
  </si>
  <si>
    <t>Entrega de kits contendo: Carta / folder /2 postais / CD musical encaminhados para influenciadores a fim de divulgarem o Programa Amigos da Filarmônica.</t>
  </si>
  <si>
    <t>Manutenção e correção do website da Filarmônica, com adequação à nova Lei Geral de Proteção de Dados, demandando manutenção nos sistemas que envolvem o formulário de contato e a página do Programa Amigos.</t>
  </si>
  <si>
    <t>Aluguel de partituras para o concerto Serenatas de Verão 3 (28 de Janeiro de 2021). Obra: Schnittke - Serenata.</t>
  </si>
  <si>
    <t>Despesas de alimentação no período de 20/12/2020 a 03/01/21, para o timpanista Hilvic Gonzalez, o músico veio para participar da segunda fase de audições para posição de timpanista da OFMG e participação nos concertos Fora de Série 2, Allegro 2 e Vivace 2. Despesa necessária devido à extensão da estadia do músico em virtude da pandemia causada pelo COVID-19 e cancelamentos dos voos para Venezuela por tempo indeterminado. Valor das diárias em acordo com o RCDPR.</t>
  </si>
  <si>
    <t>Prorrogação do contrato de trabalho da jovem aprendiz Sunamita, devido a sua gestação.
Competência - novembro/2020.</t>
  </si>
  <si>
    <t>Mensalidade de telefonia móvel e modens móveis para o Instituto Cultural Filarmônica. Referente ao mês de novembro/2020.</t>
  </si>
  <si>
    <t>Mensalidade de telefonia móvel e modens móveis para o Instituto Cultural Filarmônica. Referente ao mês novembro de /2020.</t>
  </si>
  <si>
    <t>Compra e instalação de vidro temperado com película de segurança na bancada da Bilheteria do Instituto, separando os funcionários do público. Providência essa, necessária, pois, retornaremos com os concertos presenciais e devido a pandemia do COVID, como forma de segurança, deverá ser instalado o mesmo. </t>
  </si>
  <si>
    <t>Compra de café e coador para reposição da copa. Dia Brasil Sociedade LTDA. CNPJ: 03.476.811/0601-38.</t>
  </si>
  <si>
    <t xml:space="preserve">Depósito judicial referente ao Cofins sobre receita da competência Novembro/2020
Processo: 0020308-45.2017.4.01.3800
ID: 120621000072012113
                                                                                                                  </t>
  </si>
  <si>
    <t xml:space="preserve">Repasse Patrocínio incentivado na conta captação 54943-6 - INSTITUTO UNIMED-BH - 05935357000185                                                                                                                                                                </t>
  </si>
  <si>
    <t>Complemento de taxa de envio/devolução de aluguel de partituras para os concertos Presto V e Veloce V (4 e 5 de Junho). Obra: Hindemith - Tema e Variações. Regente: Neil Thomson.</t>
  </si>
  <si>
    <t>Complemento de taxa de envio/devolução de aluguel de partituras para os concertos Allegro III e Vivace III (7 e 8 de Maio). Obra: Prokofiev - Concerto para piano n.1. Solista: Cristian Budu. Regente: Fabio Mechetti.</t>
  </si>
  <si>
    <t>Aluguel de partituras para os concertos Allegro IV e Vivace IV - 28 e 29 de Maio. Obra: Sibelius - Sinfonia n.7. Regente: Leif Segerstam</t>
  </si>
  <si>
    <t>Complemento de taxas de envio/devolução de aluguel de partituras para os concertos Allegro IV e Vivace IV - 28 e 29 de Maio. Obra: Sibelius - Sinfonia n.7. Regente: Leif Segerstam</t>
  </si>
  <si>
    <t>Locação de 100 unifilas do dia 03 a 18 de dezembro para organizar entrada do publico na Sala Minas Gerais.</t>
  </si>
  <si>
    <t xml:space="preserve">Adiantamento referente a Alelo vale alimentação para utilização no mês 01/2021. Empresa - Companhia Brasileira de Soluções.                                                                                                                                    </t>
  </si>
  <si>
    <t xml:space="preserve">Adiantamento referente a Alelo vale refeição para utilização no mês 01/2021. Empresa - Companhia Brasileira de Soluções.                                                                                                                                       </t>
  </si>
  <si>
    <t xml:space="preserve">Adiantamento referente a Alelo vale cultura para utilização no mês 01/2021. Empresa - Companhia Brasileira de Soluções.                                                                                                                                        </t>
  </si>
  <si>
    <t xml:space="preserve">Adiantamento referente a Vale Transporte para utilização no mês 01/2021. Empresa - Transfacil                                                                                                                                                                  </t>
  </si>
  <si>
    <t>Aluguel de partituras para os concertos Presto V e Veloce V (4 e 5 de Jumjo). Obra: Hindemith - Tema e Variações. Regente: Neil Thomson.</t>
  </si>
  <si>
    <t xml:space="preserve">Receita de doação Amigos da Filarmônica - Depósito em dinheiro, não identificado.                                                                                                                                                                              </t>
  </si>
  <si>
    <t xml:space="preserve">Receita de doação Amigos da Filarmônica - Depósito indevido em cheque, banco Mercantil, nº1350, Ítalo Aurélio Gaetani                                                                                                                                          </t>
  </si>
  <si>
    <t>Compra de partituras para compor a programação de música de câmara do segundo semestre de 2020.</t>
  </si>
  <si>
    <t>Mensalidade de serviço de suporte interno de TI para o ICF. Competência, dezembro/2020.</t>
  </si>
  <si>
    <t>Anúncio de banner em no site da Revista Concerto, para divulgação da Maratona Beethoven e do Filarmônica em Câmara Digital e da Temporada 2021.</t>
  </si>
  <si>
    <t>Horas extras referente ao serviço prestado para a Filarmônica Digital, em Novembro de 2020, sendo eles: Instalação, configuração e operação do sistema, nas transmissões dos concertos no canal do Youtube da Filarmônica).</t>
  </si>
  <si>
    <t>Lanche para atender em reunião entre o Sr. Diomar e Embaixador e Senador Antônio Anastasia no dia 12/11/20.</t>
  </si>
  <si>
    <t>Contratação de PEDRO PAULO PARREIRAS EMÍLIO, musicista de notória qualidade musical, pela participação como Fagotista junto à Orquestra Filarmônica de MG, por intermédio da empresa COMPANHIA ALMA DELL' ART, a título de complementação de posições necessárias ao repertório apresentado no concerto Allegro 6 e Vivace 6 realizados nos dias 05/11/2020 e 06/11/2020, na Sala Minas Gerais.</t>
  </si>
  <si>
    <t>Prestação de serviços de assessoria jurídica.
Competência dezembro/2020.</t>
  </si>
  <si>
    <t>Contratação de atendimento de traslado executivo mensal para atendimento à solistas e  regentes convidados. Referente ao mês de dezembro/2020.</t>
  </si>
  <si>
    <t>Confecções de cópias de chaves durante o período de julho/19 a dezembro/2020.</t>
  </si>
  <si>
    <t>Prestação mensal referente à contratação do regente assistente José Soares. Competência dezembro/2020.</t>
  </si>
  <si>
    <t>Cobertura fotográfica do último concerto do ano, incluindo público e bastidores. O concerto é parte da Maratona Beethoven (AV8), que também será transmitido ao vivo da Sala Minas Gerais no dia 17/12/2020.</t>
  </si>
  <si>
    <t>Contratação de PEDRO PAULO PARREIRAS EMÍLIO, musicista de notória qualidade musical, pela participação como Fagotista junto à Orquestra Filarmônica de MG, por intermédio da empresa COMPANHIA ALMA DELL' ART, a título de complementação de posições necessárias ao repertório apresentado no concerto Allegro 8 e Vivace 8 realizados nos dias 17/12/2020 e 18/12/2020, na Sala Minas Gerais.</t>
  </si>
  <si>
    <t>Solicitação de reembolso referente ao exame de Covid-19, para o musico Mikhail Bugaev.
Foi necessário arcar com os custos do exame de forma particular, pois não estavamos conseguindo consulta na Unimed. Ele estava escalado para tocar na semana seguinte, e a  esposa do musico havia testado positivo para COVID e ele estava com sintomas. Era urgente a necessidade do exame e como no dia da realização do exame não tinhamos fechado a parceria com o laboratório, nao foi possivel fazer a compra atraves do ICF pois o laboratorio exigia pagamento por cartao de debito ou dinheiro no momento da testagem.</t>
  </si>
  <si>
    <t xml:space="preserve">Pagamento refeito ref cobertura fotográfica do concerto do dia 03 de dezembro, da Orquestra Filarmônica de Minas Gerais, na Sala Minas Gerais                                                                                                                  </t>
  </si>
  <si>
    <t>Impressão de cartões com mensagem do Maestro Fabio Mechetti para compor kit enviado para a imprensa sobre o lançamento da Temporada 2021.</t>
  </si>
  <si>
    <t>Serviços de afinação do Steinway referente a ensaios e concertos Presto e Veloce 8, realizados nos dias 03 e 04/12/2020, às 20h30, na sala Minas Gerais.</t>
  </si>
  <si>
    <t>Serviços de afinação do Steinway referente a ensaios e concertos Allegro e Vivace 7, realizados nos dias 26 e 27/11/2020, às 20h30, na sala Minas Gerais.</t>
  </si>
  <si>
    <t>Contratação de, ELISETE GOMES JOAQUIM DE OLIVEIRA, empresa agenciadora da artista Priscila Martins Viana Vieira, musicista de notória qualidade musical, pela participação como Trompista seção junto à Orquestra Filarmônica de MG, a título de substituição de musico em afastamento ocupante de posição necessária ao repertório apresentado no concerto Fora de Série 7 realizado no dia 12/12/2020 , na Sala Minas Gerais.</t>
  </si>
  <si>
    <t>Produção de vinhetas/vídeos durante o segundo semestre. Os vídeos tem o propósito de divulgar a programação de concertos e digital, além da agenda de lançamentos futuros da Orquestra. A peça também funciona como contrapartida de marketing para os parceiros, trazendo suas logos e eventuais vídeos institucionais.</t>
  </si>
  <si>
    <t>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dezembro/2020.</t>
  </si>
  <si>
    <t>Contratação do pianista Eduardo Monteiro para execução do "Concerto para piano nº 3 em dó menor, op. 37" e do "Concerto para piano nº 4 em Sol maior, op. 58" de L.V. Beethoven, nos concertos e transmissão do Allegro/Vivace 7 (26, 27 e 28/11/2020), às 20h30 e 18h00, na Sala Minas Gerais.</t>
  </si>
  <si>
    <t>Mensalidade de prestação de serviços de receptivo para os concertos da Orquestra Filarmônica na Sala Minas Gerais referente ao mes de Novembro sendo 7 concertos.</t>
  </si>
  <si>
    <t>Cobertura fotográfica do concerto Fora de Série do  dia 12 de dezembro, da Orquestra Filarmônica de Minas Gerais, na Sala Minas Gerais.</t>
  </si>
  <si>
    <t>Criação de layouts e diagramação das peça gráficas e editoriais da Campanha de Assinaturas 2021, Campanha Amigos 2021 e além de outras demandas internas. Parcela referente ao serviço prestado de 01 de novembro a 30 de novembro.</t>
  </si>
  <si>
    <t xml:space="preserve">TED devolvida ref. Confecções de cópias de chaves durante o período de julho/19 a dezembro/2020.                                                                                                                                                               </t>
  </si>
  <si>
    <t>Contratação de Weverton dos Santos Araújo, musicista de notória qualidade musical, pela participação como Trompista seção junto à Orquestra Filarmônica de MG, a título de substutuição de musico em afastamento ocupante de posição necessária ao repertório apresentado no concerto Fora de Série 7 realizado no dia 12/12/2020 , na Sala Minas Gerais.</t>
  </si>
  <si>
    <t>Pagamento de agenciamento e captação de recursos (Unimed) para o projeto Orquestra Filarmônica de Minas Gerais: Plano anual 2020 - pronac: 192971</t>
  </si>
  <si>
    <t xml:space="preserve">PIS sobre folha 11/2020                                                                                                                                                                                                                                        </t>
  </si>
  <si>
    <t>Compra de pães para fornecer aos funcionários do ICF no dia 15/12. Padaria Super Pão LTDA. CNPJ: 16.501.975/0001-33</t>
  </si>
  <si>
    <t>Entrega de caderno da temporada 2021 para aproximadamente 2000 assinantes e entrega kits de assinatura e amigos da filarmônica, previsão de 800 kits, contendo os cartões de assinatura e amigos. Período de entrega: Etapa 1 - 04/12/2020 a 07/12/2020 e etapa 2 - 20/01/2021 a 20/02/2021.</t>
  </si>
  <si>
    <t xml:space="preserve">27/27 parcelas referente ao patrocínio Banco Intermedium, conforme contrato SK2272/18                                                                                                                                                                          </t>
  </si>
  <si>
    <t xml:space="preserve">27/27 parcelas referente ao patrocínio Associação Instituto MRV, conforme contrato SK2328/18                                                                                                                                                                   </t>
  </si>
  <si>
    <t>Impressão de folders de divulgação do Programa Amigos da Filarmônica para a Campanha de 2021. A peça traz todas as informações para os interssados em doar e a distribuição será feita, incialmenete, pelo marketing em reunioes com empresas parceiras.</t>
  </si>
  <si>
    <t>Impressão do Livreto da Temporada 2021. A peça divulga toda a programação dos concertos das séries Allegro, Vivace, Presto, Veloce e Fora de Série para a temporada seguinte com distribuição para assinantes, imprensa e público em geral. CADERNO TEMPORADA 2021</t>
  </si>
  <si>
    <t>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Dezembro/2020.</t>
  </si>
  <si>
    <t>Plano de saúde corporativo com abrangência nacional. Mensalidades referente a novembro/2020.</t>
  </si>
  <si>
    <t>Mensalidade de medicina e segurança do trabalho (PPRA,PCMSO). Novembro/2020.</t>
  </si>
  <si>
    <t xml:space="preserve">Folha Dezembro/2020                                                                                                                                                                                                                                            </t>
  </si>
  <si>
    <t xml:space="preserve">Pensão alimentícia Folha Dezembro/2020                                                                                                                                                                                                                         </t>
  </si>
  <si>
    <t xml:space="preserve">Pagamento refeiro da TED devolvida ref. Confecções de cópias de chaves durante o período de julho/19 a dezembro/2020.                                                                                                                                          </t>
  </si>
  <si>
    <t xml:space="preserve">Estorno de doação indevida Luiz Antonio de Castro                                                                                                                                                                                                              </t>
  </si>
  <si>
    <t xml:space="preserve">Repasse Patrocínio incentivado na conta captação 2020 - 54493-6 - MINERAÇÃO USIMINAS - 12.056.613/0001-20                                                                                                                                                      </t>
  </si>
  <si>
    <t xml:space="preserve">Repasse Patrocínio incentivado na conta captação 2020 - 54493-6 - FIDUCIA GESTÃO - CNPJ:21.682.739/0001-09                                                                                                                                                     </t>
  </si>
  <si>
    <t xml:space="preserve">Repasse recebido na conta captação 54943-6 - Compnhia Energética Chapecó. CNPJ:04.041.804/0001-90                                                                                                                                                              </t>
  </si>
  <si>
    <t xml:space="preserve">Repasse Patrocínio incentivado na conta captação 2020 - 54493-6 - SUPERMIX - CNPJ:34.230.979/0001-06                                                                                                                                                           </t>
  </si>
  <si>
    <t xml:space="preserve">Repasse Patrocínio incentivado na conta captação 2020 - 54493-6 - SOMIX CONCRETO LTDA - CNPJ:35.273.697/0001-59                                                                                                                                                </t>
  </si>
  <si>
    <t xml:space="preserve">Repasse Patrocínio incentivado na conta captação 54943-6 - MINASMAQUINAS SA - 17.61.241/0001-15                                                                                                                                                                </t>
  </si>
  <si>
    <t xml:space="preserve">Doação Amigos da Filarmônica                                                                                                                                                                                                                                   </t>
  </si>
  <si>
    <t>Compra de envelopes para envio de Livro da Temporada 2021 para assinantes da Temporada 2020 e Doadores do Programa Amigos da Filarmônica 2020.</t>
  </si>
  <si>
    <t xml:space="preserve">Férias Janeiro                                                                                                                                                                                                                                                 </t>
  </si>
  <si>
    <t xml:space="preserve">Repasse recebido na conta captação 54943-6 - Cemig Geração Três Marias. CNPJ:24.263.197/0001-10                                                                                                                                                                </t>
  </si>
  <si>
    <t>Mensalidade de telefonia fixa para a Sala Minas Gerais, sede do Instituto Cultural Filarmônica. Referente ao mês de novembro/2020.</t>
  </si>
  <si>
    <t xml:space="preserve">Repasse Patrocínio incentivado na conta captação 2020 - 54493-6 - CONSTRUTORA BARBOSA MELLO SA - CNPJ:17.185.786/0001-61                                                                                                                                       </t>
  </si>
  <si>
    <t xml:space="preserve">Repasse Patrocínio incentivado na conta captação 2020 - 54493-6 - KINROSS BRASIL MINERACAO S/A - CNPJ:20.346.524/0001-46                                                                                                                                       </t>
  </si>
  <si>
    <t xml:space="preserve">Repasse Patrocínio incentivado na conta captação 2020 - 54493-6 - ALIANCA GERACAO DE ENERGIA S.A. - CNPJ:12.009.135/0001-05                                                                                                                                    </t>
  </si>
  <si>
    <t xml:space="preserve">Repasse Patrocínio incentivado na conta captação 2020 - 54493-6 - BANCO ITAÚCARD S.A. - CNPJ:17.192.451/0001-70                                                                                                                                                </t>
  </si>
  <si>
    <t xml:space="preserve">Rendimento aplicação financeira Dezembro/2020                                                                                                                                                                                                                  </t>
  </si>
  <si>
    <t xml:space="preserve">IR Rendimento aplicação financeira Dezembro/2020                                                                                                                                                                                                               </t>
  </si>
  <si>
    <t xml:space="preserve">Rendimento líquido aplicação financeira conta movimento Dezembro/2020                                                                                                                                                                                          </t>
  </si>
  <si>
    <t xml:space="preserve">IR Rendimento líquido aplicação financeira conta movimento Dezembro/2020                                                                                                                                                                                       </t>
  </si>
  <si>
    <t xml:space="preserve">IOF Rendimento líquido aplicação financeira conta movimento Dezembro/2020                                                                                                                                                                                      </t>
  </si>
  <si>
    <t>Taxa de operação referente as Doações Amigos da Filarmônica Dezembro/2020.</t>
  </si>
  <si>
    <t>Receita Bruta doações Amigos da Filarmônica da competência Dezembro/2020.</t>
  </si>
  <si>
    <t>REPASSES DO CONTRATO DE GESTÃO</t>
  </si>
  <si>
    <t>IPTU E TAXAS</t>
  </si>
  <si>
    <t>13º SALÁRIO</t>
  </si>
  <si>
    <t>Receita de doação Amigos da Filarmônica - LUCIA GOUVEA PIMENTEL
CPF / CNPJ:	591.311.016-15</t>
  </si>
  <si>
    <t>Receita de doação Amigos da Filarmônica - SARAH LUCIA REQUEJO AMARAL
CPF / CNPJ:	468.752.206-87</t>
  </si>
  <si>
    <t>Receita de doação Amigos da Filarmônica - ROBERTO MACHADO ZICA DE CASTRO
CPF / CNPJ:	653.595.346-72</t>
  </si>
  <si>
    <t>Receita de doação Amigos da Filarmônica - NA MARIA GINI MADEIRA
CPF / CNPJ:	304.950.167-72</t>
  </si>
  <si>
    <t>Receita de doação Amigos da Filarmônica - MARCELO VIEIRA SILVA
CPF / CNPJ:	227.876.666-04</t>
  </si>
  <si>
    <t>Receita de doação Amigos da Filarmônica - MIRIANGELI BORGES
CPF / CNPJ:	262.645.286-68</t>
  </si>
  <si>
    <t>Receita de doação Amigos da Filarmônica - MARIA CLARA V GALERY
CPF / CNPJ:	402.456.676-87</t>
  </si>
  <si>
    <t>Receita de doação Amigos da Filarmônica - EUNICE A DA SILVA
CPF / CNPJ:	093.045.416-20</t>
  </si>
  <si>
    <t xml:space="preserve">Devolução da TED. Contratação de LUIS FERNANDO UMBELINO DA SILVA, musicista de notória qualidade musical, pela participação como clarinetista seção junto à Orquestra Filarmônica de MG, a título de substutuição de musico em afastamento ocupante de posição necessária ao repertório apresentado no concertos Presto e Veloce 8 realizados nos dias 03/12/2020 e 04/12/2020, na Sala Minas Gerais.                                                                                                                                                         </t>
  </si>
  <si>
    <t>Pagamento refeito. Contratação de LUIS FERNANDO UMBELINO DA SILVA, musicista de notória qualidade musical, pela participação como clarinetista seção junto à Orquestra Filarmônica de MG, a título de substutuição de musico em afastamento ocupante de posição necessária ao repertório apresentado no concertos Presto e Veloce 8 realizados nos dias 03/12/2020 e 04/12/2020, na Sala Minas Gerais.</t>
  </si>
  <si>
    <t xml:space="preserve">Associação dos músicos folha 12/20                                                                                                                                                                                                                             </t>
  </si>
  <si>
    <t xml:space="preserve">Rendimento aplicação financeira dezembro/2020                                                                                                                                                                                                                   </t>
  </si>
  <si>
    <t xml:space="preserve">IR Rendimento aplicação financeira novembro/2020                                                                                                                                                                                                                </t>
  </si>
  <si>
    <t xml:space="preserve">Rendimento aplicação financeira novembro/2020                                                                                                                                                                                                                   </t>
  </si>
  <si>
    <t>Contratação de atendimento de traslado executivo mensal para atendimento à solistas e  regentes convidados. Referente ao mêes de outubro/2020.</t>
  </si>
  <si>
    <t xml:space="preserve">Ted devolvida. Contratação de atendimento de traslado executivo mensal para atendimento à solistas e  regentes convidados. Referente ao mêes de outubro/2020                                                                                                                                                                                                                                        </t>
  </si>
  <si>
    <t>Transferência para Reserva de Recursos, conta RPS, mês de outubro</t>
  </si>
  <si>
    <t>Transferência para Reserva de Recursos, conta TP, mês outubro</t>
  </si>
  <si>
    <t>Transferência para Reserva de Recursos, conta CG, mês de outubro</t>
  </si>
  <si>
    <t>Transferência para Reserva de Recursos, conta RPS, mês de novembro</t>
  </si>
  <si>
    <t>Transferência para Reserva de Recursos, conta CG, mês de novembro</t>
  </si>
  <si>
    <t>Transferência para Reserva de Recursos, conta RPS, mês de dezembro</t>
  </si>
  <si>
    <t>Transferência para Reserva de Recursos, conta CG, mês de dezembro</t>
  </si>
  <si>
    <t>Transferência para Reserva de Recursos, conta TP, mês de dezembro</t>
  </si>
  <si>
    <t>IRRF sobre 13o salário</t>
  </si>
  <si>
    <t>PIS sobre 13o salário</t>
  </si>
  <si>
    <t>BRIGADA DE INCENDIO BH LTDA - ME</t>
  </si>
  <si>
    <t>PANIFICADORA KI PAO LTDA</t>
  </si>
  <si>
    <t>COOPERATIVA DE RADIO COMUNICACAO DE BELO HORIZONTE - COOPERB</t>
  </si>
  <si>
    <t>ELEVADORES OTIS LTDA</t>
  </si>
  <si>
    <t>RH TIME RECURSOS HUMANOS LTDA.</t>
  </si>
  <si>
    <t>SAO MARCOS - SAUDE E MEDICINA DIAGNOSTICA S/A</t>
  </si>
  <si>
    <t>BRENO RODRIGUES DA SILVA 36.618.115/0001-91</t>
  </si>
  <si>
    <t>ACRILICOS BELO HORIZONTE LTDA</t>
  </si>
  <si>
    <t>ACROPOLUZ COMERCIAL LTDA - EPP</t>
  </si>
  <si>
    <t>DRUMMOND &amp; NEUMAYR ADVOCACIA</t>
  </si>
  <si>
    <t>DINAMIZE INFORMATICA LTDA</t>
  </si>
  <si>
    <t>API PRODUCOES ARTISTICAS E AUDIOVISUAIS LTDA - EPP</t>
  </si>
  <si>
    <t>NOVOS TEMPOS VIAGENS LTDA</t>
  </si>
  <si>
    <t>HEXENTRIC SOLUTION | SOLUÇÕES EM ALTURA</t>
  </si>
  <si>
    <t>MAREN HANNA GEHRTS DE AMBROSIS PINHEIRO M 24.785.281/0001-01</t>
  </si>
  <si>
    <t>TAMOIOS EDITORA</t>
  </si>
  <si>
    <t>VANESSA PEREIRA PAGANINI</t>
  </si>
  <si>
    <t>DHL EXPRESS (BRAZIL) LTDA</t>
  </si>
  <si>
    <t>E. P. DE SOUZA EDITORA E CONSULTORIA FISCAL LTDA</t>
  </si>
  <si>
    <t>GOOGLE BRASIL INTERNET LTDA.</t>
  </si>
  <si>
    <t>UNIVERSAL EDITION AG</t>
  </si>
  <si>
    <t>POLIPLAC DISTRIBUIDORA LTDA</t>
  </si>
  <si>
    <t>R&amp;R AUDITORIA E CONSULTORIA</t>
  </si>
  <si>
    <t>FORMIGA DESIGN LTDA</t>
  </si>
  <si>
    <t>RENATA GIBSON DE CASTRO GONCALVES 31.453.465/0001-21</t>
  </si>
  <si>
    <t>MKT PRODUCAO E EVENTOS LTDA - ME</t>
  </si>
  <si>
    <t>A H DOS SANTOS FERRANTE</t>
  </si>
  <si>
    <t>AEROMUSICA ESTUDIO DE GRAV CRIACAO E POS PRODUCAO LTDA</t>
  </si>
  <si>
    <t>CENTRAIS DE DISTRIBUICAO RAPIDA DO BRASIL LTDA - ME</t>
  </si>
  <si>
    <t>PEERMUSIC DO BRASIL EDICOES MUSICAIS LTDA</t>
  </si>
  <si>
    <t>DIGITECNICA EQUIPAMENTOS E SERVICOS LTDA</t>
  </si>
  <si>
    <t>Serviço de manutenção preventiva/corretiva dos 10 elevadores do predio da Sala Minas Gerais. Referente ao mês de novembro/2020.</t>
  </si>
  <si>
    <t>Contratação do laboratório para a realização do exame PCR (para detecção da Covid-19), para ser realizado na musicista Camila Pacifico,  violoncelista da Filarmônica.</t>
  </si>
  <si>
    <t>Confecção de peças acrílicas para serem utilizadas nas mesas do institudo, separando os funcionários com intúito de proteger do contágio do COVID-19.</t>
  </si>
  <si>
    <t>compra de gobos de luz para auxiliar na iluminação dos eventos on line da OFMG</t>
  </si>
  <si>
    <t>Contratação de auxilio jurídico, para análise de situação juríca da nova musicista Valentina Shmyreva, com vistas à transformação do visto da artista para visto de trabalho.</t>
  </si>
  <si>
    <t>Compra de pacotes avulso de serviço de envio automático/seriado de e-mails para o banco de contatos da Filarmônica. O pacote contratado visa atender ao período de migração para o novo fornecedor (MailChimp), que continua em processamento devido à atrasos na limpeza do banco de dados por parte do Remove Bounce.</t>
  </si>
  <si>
    <t>Reparo de empenas de sinalização da Sala Minas Gerais. Os banner foram arrancados em chuvas e ventos recentes. Com a perpectiva da volta dos concertos presenciais, faz-se necessário reposicionar as peças de sinalização.</t>
  </si>
  <si>
    <t>Contratação de sistema via módulo web (do fornecedor atual sistema de controle de ponto do ICF) para que os funcionários marquem o ponto virtualmente, devido à realização de homeoffice em função da pandemia. Complementacao de novembro 2020 a janeiro 2021.</t>
  </si>
  <si>
    <t>Serviço de manutenção e reparo do cravo da OFMG de autoria da sra MAREN HANNA GEHRTS DE AMBROSIS PINHEIRO Machado, a fim de coloca-lo em condições de uso e utiliza-lo nos repertórios apresentados pela orquestra, e evitar a perda do bem.</t>
  </si>
  <si>
    <t>Produção e montagem dos kits do assinante da Temporada 2021, contendo envelope de envio, carta do presidente, calendário de concertos 2021 e mini-poster da Marathona Beethoven.</t>
  </si>
  <si>
    <t>Mensalidade de serviços de gerenciamento de bilhetria e controle de acesso para a Temporada 2020. Competência, dezembro/2020.</t>
  </si>
  <si>
    <t>Complemento pensão 2ª parcela 13º</t>
  </si>
  <si>
    <t>Serviço de cartório de notas referente ao mês de dezembro/2020. 1 reconhecimentos de firma do Diomar.</t>
  </si>
  <si>
    <t>A It.Art Tecnologia foi contratada para desenvolver e operar  a plataforma tecnológica para venda do programa Amigos da Filarmônica. Valor referente a percentual sobre o arrecadação do Programa Amigos da Filarmônica no mês de novembro/2020.</t>
  </si>
  <si>
    <t>Mensalidade de internet banda larga de 120MB para a Sala Minas Gerais, competência, dezembro/2020.</t>
  </si>
  <si>
    <t>Serviço de deslocamento urbano (Uber), referente ao mês de novembro/2020.</t>
  </si>
  <si>
    <t>Contratação de impulsionamento de conteúdo no Facebook a fim de aumentar o alcance das publicações do perfil da Orquestra Filarmônica de Minas Gerais. Referente a dezembro/2020.</t>
  </si>
  <si>
    <t>Compra de material de copa para reposição: 04 pacotes de açúcar; 24 pacotes de café; 20 kg de açucar e 02 potes de manteiga.</t>
  </si>
  <si>
    <t>Realização de auditoria referente ao exercício financeiro de 2020 do ICF, a fim de atender à prestação de contas do Contrato de Gestão, conforme previsão legal: art. 72 da Lei nº 23.081 de 2018 e Decreto nº 47.553 arts. 65 a 68.</t>
  </si>
  <si>
    <t>Contratação servico de elaboração da proposta de naming para o Banco Inter.</t>
  </si>
  <si>
    <t>Contratação de Brigadistas para atender o licenciamento exigidos pelo Corpo de Bombeiros para acompanhamento dos concertos da OFMG referente ao mes de Dezembro nos dias 03/12 - Presto 8, 04/12 Veloce  8 , 12/12- Fora de Serie 7, 17/12 -Veloce 8, 18/12 - Vivace 8,  realizados na Sala Minas Gerais.</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</si>
  <si>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dezembro/2020.</t>
  </si>
  <si>
    <t>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dezembro/2020.</t>
  </si>
  <si>
    <t>Mensalidade para locação de 6 impressoras mais franquia de 30.000 cópias na sede administrativa do Instituto Cultural Filarmônica. Competência, dezembro/2020.</t>
  </si>
  <si>
    <t>Pedido Complementar:45090 Hospedagem para o musico timpanista Hilvic Josman Gonzalez Castillo, no hotel San Diego Express Barro Preto com check in; 01/01/2021 e check Out; 30/01/2021. Período de estadia espandida devido à situação relacionada ao CODIV 19. Os voos comerciais seguem suspensos até pelo menos fevereiro de 2021, e de acordo com a Embaixada da Venezuela, não é possível levar o timpanista de volta.</t>
  </si>
  <si>
    <t>Veiculação de spot para divulgação dos concertos, divulgação institucional da Orquestra e atração de público.</t>
  </si>
  <si>
    <t>Mensalidade de telefonia móvel e modens móveis para o Instituto Cultural Filarmônica. Referente ao mês novembro de dezembro/2020.</t>
  </si>
  <si>
    <t>Mensalidade de telefonia móvel e modens móveis para o Instituto Cultural Filarmônica. Referente ao mês de dezembro/2020.</t>
  </si>
  <si>
    <t>Mensalidade de telefonia fixa para a Sala Minas Gerais, sede do Instituto Cultural Filarmônica. Referente ao mês de dezembro/2020.</t>
  </si>
  <si>
    <t>Serviço de gestão de assinatura - licenciamento de software, locação de equipamentos, impresão de cartões de assinante. Temporada 2020. Competência, dezembro/2020.</t>
  </si>
  <si>
    <t>Locação de equipamento de venda do Programa Amigos da Filarmônica. Temporada 2020. Competência, dezembro/2020.</t>
  </si>
  <si>
    <t>Contratação de serviços de correios mensal. Competência dezembro/2020.</t>
  </si>
  <si>
    <t>Prorrogação do contrato de trabalho da jovem aprendiz Sunamita, devido a sua gestação. Competência - dezembro/2020.</t>
  </si>
  <si>
    <t>A It.Art Tecnologia foi contratada para desenvolver e operar  a plataforma tecnológica para venda do programa Amigos da Filarmônica. Valor referente a percentual sobre o arrecadação do Programa Amigos da Filarmônica no mês de dezembro/2020.</t>
  </si>
  <si>
    <t>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outubro/2020.</t>
  </si>
  <si>
    <t>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outubro/2020.</t>
  </si>
  <si>
    <t>Serviço de escritório jurídico para processo de visto de trabalho do tipo VITEM V de músico estrangeiro, referente a contratação do novo timpanista Hilvic Josman González Castillo. O processo de seleção junto à banca examinadora encerrou em 23/10/2020. A empresa contratada irá realizar a condução de todos os tramites necessários para o procedimento de autorização de trabalho do novo funcionário.</t>
  </si>
  <si>
    <t>Criação de layouts e diagramação das peça gráficas e editoriais da Campanha de Assinaturas 2021, Campanha Amigos 2021 e além de outras demandas internas. Pedido complementar referente a R$2.160,00, das horas contratadas em dezembro, não computadas no pedido anterior por engano.</t>
  </si>
  <si>
    <t>Serviço de manutenção no Elevador de 3 paradas N°9222. O equipamento está apresentando problema de não fechamento da porta, sendo necessário a troca do KIT LAMBDA e PLACA INTERFACE.</t>
  </si>
  <si>
    <t>Contração de serviço de suporte para solução de problemas apresentados no ponto.</t>
  </si>
  <si>
    <t>Contratação do laboratório para a realização do exame PCR (para detecção da Covid-19), para ser realizado no funcionário Douglas Ravacini, mensageiro da Filarmônica.</t>
  </si>
  <si>
    <t>Mensalidade de prestação de serviços de receptivo para os concertos da Orquestra Filarmônica na Sala Minas Gerais referente ao mes de Dezembro sendo 5 concertos: Dia 03/12 Presto 8, Dia 04/12 Veloce 8, Dia 12/12 Fora de Serie 7 , Dia 17/12 Alllegro 8 e Dia 18/12 Vivace 8.</t>
  </si>
  <si>
    <t>Mensalidade de medicina e segurança do trabalho (PPRA,PCMSO). Dezembro/2020.</t>
  </si>
  <si>
    <t>Plano de saúde corporativo com abrangência nacional. Mensalidades referente a dezembro/2020.</t>
  </si>
  <si>
    <t>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t>
  </si>
  <si>
    <t>Impulsionamento de campanha para divulgação do canal da Orquestra Filarmônica de Minas Gerais no YouTube. A ação visa o aumento no público dos concertos transmitidos ao vivo e das visualizações dos conteúdos postados na página, como solos gravados e concertos de câmara. A contratação de impulsionamento de conteúdo no Google aumenta o alcance das publicações.</t>
  </si>
  <si>
    <t>Veiculação de anúncio na revista Concerto para divulgação da Temporada 2021 no veículo impresso de mídia especializada mais relevante do país, em página dupla, localizada na segunda capa e primeira folha (primiero conteúdo da revista).</t>
  </si>
  <si>
    <t>Edição de dois episódios do podcast Encontros na Música, do projeto Filarmônica Digital, de aproximadamente 45 minutos.</t>
  </si>
  <si>
    <t>Aquisição de direitos autorais de publicação digital de duas obras de propriedade da Boosey and Hawkes: a "The young person's guide to the orchestra" de Britten e a "Fanfare for the common man" de Copland, para veiculação no Youtube de DVD gravado em 2016, "Primeiros Passos na Música Clássica". A Peermusic que administra as obras no Brasil pela Boosey and Hawkes.</t>
  </si>
  <si>
    <t>Compra diária de pães para os funcionários do ICF a fim de atender determinação da Convenção Coletiva dos funcionários do ICF (Sindec). Referente ao mês de dezembro/2020.</t>
  </si>
  <si>
    <t>Serviços de brigadistas para atender o licenciamento exigidos pelo Corpo de Bombeiros para realização dos concertos da temporada 2020 na Sala Minas Gerais. Competência dezembro/2020.</t>
  </si>
  <si>
    <t>Serviços de táxi mensal, competência dezembro/2020.</t>
  </si>
  <si>
    <t>Serviço de manutenção preventiva/corretiva dos 10 elevadores do predio da Sala Minas Gerais. Referente ao mês de dezembro/2020.</t>
  </si>
  <si>
    <t>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desembro.</t>
  </si>
  <si>
    <t>Aquisição de partituras</t>
  </si>
  <si>
    <t xml:space="preserve">Complemento do pedido e prorrogação.  Hospedagem para o musico timpanista Hilvic Josman Gonzalez Castillo, no hotel San Diego Express Barro Petro </t>
  </si>
  <si>
    <t>Aluguel de partituras</t>
  </si>
  <si>
    <t xml:space="preserve">Aluguel de partituras </t>
  </si>
  <si>
    <t>Mensalidade referente ao seguro de vida para os funcionários do ICF. Novembro</t>
  </si>
  <si>
    <t>Mensalidade referente ao seguro de vida para os funcionários do ICF. Dezembro</t>
  </si>
  <si>
    <t>Compra sistema de hospedagem para site o da Filarmônica. Valores mensais.</t>
  </si>
  <si>
    <t>Serviço extra hospedagem para o timpanista Hilvic Gonzalez do período de 21/08/2020 a 21/12/2020, que veio participar dos concertos da Filarmônica como segunda parte da audição e teve sua  estadia espandida devido à situação relacionada ao CODIV 19.</t>
  </si>
  <si>
    <t xml:space="preserve">Repasse SEC - Contrato de Gestão  referente ao CG 03                                                                                                                                                                                                            </t>
  </si>
  <si>
    <t>PIS/COFINS/CSLL  sobre 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Outubro/2020.</t>
  </si>
  <si>
    <t xml:space="preserve">ISS sobre  Veiculação de vaga aberta para spalla na página/site www.muvac.com, de referência internacional na divulgação de postos de trabalhos e outros assuntos de interesse dos profissionais da música. </t>
  </si>
  <si>
    <t xml:space="preserve">Imposto de Renda sobre Veiculação de vaga aberta para spalla na página/site www.muvac.com, de referência internacional na divulgação de postos de trabalhos e outros assuntos de interesse dos profissionais da música. </t>
  </si>
  <si>
    <t xml:space="preserve">PIS/COFINS/CSLL sobre Veiculação de vaga aberta para spalla na página/site www.muvac.com, de referência internacional na divulgação de postos de trabalhos e outros assuntos de interesse dos profissionais da música. </t>
  </si>
  <si>
    <t xml:space="preserve">Veiculação de vaga aberta para spalla na página/site www.muvac.com, de referência internacional na divulgação de postos de trabalhos e outros assuntos de interesse dos profissionais da música. </t>
  </si>
  <si>
    <t>PIS, COFINS e CSLL sobre  mensalidade de medicina e segurança do trabalho (PPRA,PCMSO). Mês de agosto/2020.</t>
  </si>
  <si>
    <t>PIS/COFINS/CSLL  sobre  mensalidade de medicina e segurança do trabalho (PPRA,PCMSO). Mês de agosto/2020.</t>
  </si>
  <si>
    <t>Receita de doação  (Amigos 2021) - LUIZ CARLOS GOMES
CPF / CNPJ:	594.888.406-68</t>
  </si>
  <si>
    <t>Receita de doação  (Amigos 2021) - ANTONIO JOSE R DIAS
CPF / CNPJ:	002.874.478-04</t>
  </si>
  <si>
    <t>Receita de doação  (Amigos 2021) - IOSHIE KOBAYASHI NISHIJIMA
CPF / CNPJ: 271.384.538-68</t>
  </si>
  <si>
    <t>Devolução feita pelo cartório</t>
  </si>
  <si>
    <t xml:space="preserve">Entrega de caderno da temporada 2021 para aproximadamente 2000 assinantes e entrega kits de assinatura e amigos da filarmônica, previsão de 800 kits, contendo os cartões de assinatura e amigos. </t>
  </si>
  <si>
    <t>RPS</t>
  </si>
  <si>
    <t>TP</t>
  </si>
  <si>
    <t>CG</t>
  </si>
  <si>
    <t>cg</t>
  </si>
  <si>
    <t>PA</t>
  </si>
  <si>
    <t>pa</t>
  </si>
  <si>
    <t>ISS sobre Prestação mensal referente a serviços de regente titular e Direção Musical da Orquestra Filarmônica de Minas Gerais pelo Maestro Fábio Mechetti, competência outubro/2020.</t>
  </si>
  <si>
    <t>ISS sobre Mensalidade de assessoria administrativa-financeira para a gestão dos projetos aprovados nos mecanismos de incentivo fiscal para a manutenção e realização da Temporada 2020 da Orquestra Filarmônica de Minas Gerais. Competência, outubro/2020.</t>
  </si>
  <si>
    <t>ISS sobre Contratação de sistema via módulo web (do fornecedor do atual sistema de controle de ponto do ICF) para que os funcionários marquem o ponto virtualmente, devido à realização de homeoffice em função da pandemia.</t>
  </si>
  <si>
    <t>ISS sobre Serviço de clippagem diária e análise de mídia dos principais veículos impressos (jornais e revistas) e digitais, com foco na Orquestra Filarmônica de Minas Gerais e no setor cultural. Referente ao mês de novembro/2020.</t>
  </si>
  <si>
    <t>ISS sobre Mensalidade de serviço de suporte interno de TI para o ICF. Competência, outubro/2020.</t>
  </si>
  <si>
    <t>ISS sobre Mensalidade de serviços de gerenciamento de bilhetria e controle de acesso para a Temporada 2020. Competência, outubro/2020.</t>
  </si>
  <si>
    <t>ISS sobre Exames Clínicos e Complementares - Periódicos</t>
  </si>
  <si>
    <t xml:space="preserve">ISS sobre serviços de assessoria de imprensa </t>
  </si>
  <si>
    <t>ISS sobre Contratação de traslado executivo mensal para atendimento à solistas e  regentes convidados. Referente a outubro/2020.</t>
  </si>
  <si>
    <t>ISS sobre Plano de saúde corporativo com abrangência nacional. Mensalidades referente a outubro/2020.</t>
  </si>
  <si>
    <t>ISS sobre Impressão de book de apresentação institucional da Orquestra Filarmônica de Minas Gerais para captação de recursos de patrocínio. Material para distribuição em reuniões com potenciais parceiros.</t>
  </si>
  <si>
    <t>ISS sobre Taxa de recadastramento de 2° via de cartão de ônibus para utilização do funcionário Douglas Ravacini e Catherine Carignan. Cons. Oper. Transp. Col. Passag. Onibus. Mun. BH. CNPJ: 04.398.505/0001-07.</t>
  </si>
  <si>
    <t>ISS sobre Gravação de três áudios a serem usados no retorno do público à Sala Minas Gerais: uma narração para o vídeo de instruções sobre o protocolo sanitário a ser enviado para os assinantes e dois áudios de avisos a serem reproduzidos na Sala, informando sobre os procediemntos de ocupação do local.</t>
  </si>
  <si>
    <t>ISS sobre Edição de spot para divulgação de parcela dos concertos da OFMG, spots institucionais e produção de conteúdo radiofônico.</t>
  </si>
  <si>
    <t>ISS sobre Prestação de serviços de assessoria jurídica.
Competência outubro/2020.</t>
  </si>
  <si>
    <t>ISS sobre Mensalidade de medicina e segurança do trabalho (PPRA,PCMSO). Outubro/2020.</t>
  </si>
  <si>
    <t>ISS sobre  treinamento em NR10 e NR35 (serviço em altura/ serviço com eletricidade) para o funcionário Graziano de Carvalho (técnico de áudio e iluminação) e NR35 para o funcionário Rodrigo de Castro ( supervisor de montagem).</t>
  </si>
  <si>
    <t>ISS sobre Sinalização do protocolo sanitário de retorno a Sala Minas, que informa as novas regras de circulação e comportamento no retorno aos concertos presenciais após o período de isolamento de 2020. PROTOCOLO</t>
  </si>
  <si>
    <t>ISS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outubro/2020.</t>
  </si>
  <si>
    <t>ISS sobre Serviço de manutenção preventiva/corretiva dos 10 elevadores do predio da Sala Minas Gerais. Referente ao mês de agosto/2020.</t>
  </si>
  <si>
    <t>ISS sobre Serviço de manutenção preventiva/corretiva dos 10 elevadores do predio da Sala Minas Gerais. Referente ao mês de setembro/2020.</t>
  </si>
  <si>
    <t>ISS sobre Serviço de manutenção preventiva/corretiva dos 10 elevadores do predio da Sala Minas Gerais. Referente ao mês de outubro/2020.</t>
  </si>
  <si>
    <t>ISS sobre Fornecimento de profissionais para os serviços de portaria, recepção, limpeza e conservação patrimonial nas dependências e instalações da Sala Minas Gerais, bem como de todos os materiais necessários à execução do serviço.</t>
  </si>
  <si>
    <t>ISS sobre Pagamento referente a tradução juramentada, das cartas de recomendações do novo funcionário Hilvic González, timpanista da Filarmônica, para compor o processo de visto do musico que foi selecionado pela banca como novo timpanista da OFMG.</t>
  </si>
  <si>
    <t>ISS sobre Pagamento referente a tradução juramentada, das cartas de recomendações em espanhol do novo funcionário Hilvic González, timpanista da Filarmônica, para compor o processo de visto do musico que foi selecionado pela banca como novo timpanista da OFMG.</t>
  </si>
  <si>
    <t>ISS sobre Horas extras referente ao serviço prestado para a Filarmônica Digital, em Outubro de 2020, sendo eles: Instalação, configuração e operação do sistema, nas transmissões dos concertos no canal do Youtube da Filarmônica.</t>
  </si>
  <si>
    <t>ISS sobre 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outubro/2020.</t>
  </si>
  <si>
    <t>ISS sobre Confeccao de 50 adesivos em vinil leitoso com proteção pisomax, 18cm diâmetro. Adesivos para demarcação de distância de proteção necessarios para o retorno dos concertos presenciais na Sala Minas Gerais respeitando as normas de segurança da prefeitura referente ao Covid-19.</t>
  </si>
  <si>
    <t>ISS sobre Complemento ao vale transporte mensal do ICF, tivemos uma demanda maior em relação ao previsto.</t>
  </si>
  <si>
    <t>ISS sobre Vale transporte mensal para os funcionários do ICF, que utilizam o tranporte pelo sistema Transfacil. Referente a dezembro/2020.</t>
  </si>
  <si>
    <t>ISS sobre Complemento do Pedido; 44251  Hospedagem para o musico timpanista Hilvic Josman Gonzalez Castillo, no hotel San Diego Express Barro Petro com check in; 10/09/2020 e check Out; 12/10/2020.
Período de estadia espandida devido à situação relacionada ao CODIV 19. Os voos comerciais seguem suspensos até outibro segundo informaçao da cia aerea e de acordo com a Embaixada da Venezuela, não é possível levar o timpanista de volta sem deixa-lo em condiçoes deploraveis.</t>
  </si>
  <si>
    <t>ISS sobre Direção de transmissão ao vivo de vinte concertos, direção de gravação de quatorze concertos de câmara e direção de gravação de três episódios de podcasts, no projeto Filarmônica Digital. Parcelo mês de outubro/2020.</t>
  </si>
  <si>
    <t>ISS sobre Edição de 72 (setenta e dois) vídeos, com duração média de 10 min (detalhamento de escopo no Ato Convocatório em anexo), que constituem os conteúdos digitais a serem disponibilizados pela Orquestra durante o período de isolamento social.</t>
  </si>
  <si>
    <t>ISS sobre Contratação de 02 carregadores para auxiliar o setor de operações e produção no dia 03/11/20, referente às demandas do protocolo do Covid 19 na Sala Minas Gerais.</t>
  </si>
  <si>
    <t>ISS sobre Hospedagem para o Timpanista Leonardo Caire, Para fazer audição na Sala Minas Gerais.
Check in;12/10
Check Out; 18/10</t>
  </si>
  <si>
    <t>ISS sobre Prestação mensal referente a serviços de regente titular e Direção Musical da Orquestra Filarmônica de Minas Gerais pelo Maestro Fábio Mechetti, competência novembro/2020.</t>
  </si>
  <si>
    <t>ISS sobre Impressão de folders de divulgação do Programa Amigos da Filarmônica para a Campanha de 2021. A peça traz todas as informações para os interssados em doar e a distribuição será feita, incialmenete, pelo marketing em reunioes com empresas parceiras.</t>
  </si>
  <si>
    <t>ISS sobre Impressão do Livreto da Temporada 2021. A peça divulga toda a programação dos concertos das séries Allegro, Vivace, Presto, Veloce e Fora de Série para a temporada seguinte com distribuição para assinantes, imprensa e público em geral. CADERNO TEMPORADA 2021</t>
  </si>
  <si>
    <t>ISS sobre Mensalidade de serviço de suporte interno de TI para o ICF. Competência, novembro/2020.</t>
  </si>
  <si>
    <t>ISS sobre 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Dezembro/2020.</t>
  </si>
  <si>
    <t>ISS sobre Serviço de clippagem diária e análise de mídia dos principais veículos impressos (jornais e revistas) e digitais, com foco na Orquestra Filarmônica de Minas Gerais e no setor cultural. Referente ao mês de dezembro/2020.</t>
  </si>
  <si>
    <t>ISS sobre Contratação do suporte em licença e manutenção de software para as maquinas de ponto do Instituto. Competência, dezembro/2020.</t>
  </si>
  <si>
    <t>ISS sobre Mensalidade de assessoria administrativa-financeira para a gestão dos projetos aprovados nos mecanismos de incentivo fiscal para a manutenção e realização da Temporada 2020 da Orquestra Filarmônica de Minas Gerais. Competência, novembro/2020.</t>
  </si>
  <si>
    <t>ISS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novembro/2020.</t>
  </si>
  <si>
    <t>ISS sobre Contratação de traslado executivo mensal para atendimento à solistas e  regentes convidados. Referente a novembro/2020.</t>
  </si>
  <si>
    <t>ISS sobre Contratação de traslado executivo mensal para atendimento à solistas e  regentes convidados. Referente a dezembro/2020.</t>
  </si>
  <si>
    <t>ISS sobre Exames clínicos e complementares.</t>
  </si>
  <si>
    <t>ISS sobre Prestação mensal referente a serviços de regente titular e Direção Musical da Orquestra Filarmônica de Minas Gerais pelo Maestro Fábio Mechetti, competência dezembro/2020.</t>
  </si>
  <si>
    <t>ISS sobre Mensalidade de assessoria administrativa-financeira para a gestão dos projetos aprovados nos mecanismos de incentivo fiscal para a manutenção e realização da Temporada 2020 da Orquestra Filarmônica de Minas Gerais. Competência, dezembro/2020.</t>
  </si>
  <si>
    <t>ISS sobre Contratação de Brigadistas para atender o licenciamento exigidos pelo Corpo de Bombeiros para acompanhamento dos concertos da OFMG referente ao mes de Novembro nos dias 05/11 - Allegro, 06/11 Vivace , 12/11- Presto , 13/11 -Veloce, 21/11 -Fora de Serie , 26/11 -Allegro,27/11- Vivace realizados na Sala Minas Gerais.</t>
  </si>
  <si>
    <t>ISS sobre Registro fotográfico do concerto Allegro 6, dia 5 de novembro de 2020.</t>
  </si>
  <si>
    <t>ISS sobre Direção de transmissão ao vivo de vinte concertos, direção de gravação de quatorze concertos de câmara e direção de gravação de três episódios de podcasts, no projeto Filarmônica Digital. Parcela mês de novembro/2020.</t>
  </si>
  <si>
    <t>ISS sobre Entrega de kits contendo: Carta / folder /2 postais / CD musical encaminhados para influenciadores a fim de divulgarem o Programa Amigos da Filarmônica.</t>
  </si>
  <si>
    <t>ISS sobre Prestação de serviços de assessoria jurídica.
Competência novembro/2020.</t>
  </si>
  <si>
    <t>ISS sobre Plano de saúde corporativo com abrangência nacional. Mensalidades referente a novembro/2020.</t>
  </si>
  <si>
    <t>ISS sobre Mensalidade de serviço de suporte interno de TI para o ICF. Competência, dezembro/2020.</t>
  </si>
  <si>
    <t>ISS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novembro/2020.</t>
  </si>
  <si>
    <t>ISS sobre  Horas extras referente ao serviço prestado para a Filarmônica Digital, em Novembro de 2020, sendo eles: Instalação, configuração e operação do sistema, nas transmissões dos concertos no canal do Youtube da Filarmônica).</t>
  </si>
  <si>
    <t>ISS sobre  Mensalidade de medicina e segurança do trabalho (PPRA,PCMSO). Novembro/2020.</t>
  </si>
  <si>
    <t>ISS sobre  Plano de saúde corporativo com abrangência nacional. Mensalidades referente a novembro/2020.</t>
  </si>
  <si>
    <t>ISS sobre  Contratação de PEDRO PAULO PARREIRAS EMÍLIO, musicista de notória qualidade musical, pela participação como Fagotista junto à Orquestra Filarmônica de MG, por intermédio da empresa COMPANHIA ALMA DELL' ART, a título de complementação de posições necessárias ao repertório apresentado no concerto Allegro 6 e Vivace 6 realizados nos dias 05/11/2020 e 06/11/2020, na Sala Minas Gerais.</t>
  </si>
  <si>
    <t>ISS sobre  Prestação de serviços de assessoria jurídica.
Competência dezembro/2020.</t>
  </si>
  <si>
    <t>ISS sobre  Confecções de cópias de chaves durante o período de julho/19 a dezembro/2020.</t>
  </si>
  <si>
    <t>ISS sobre  Edição de spot para divulgação de parcela dos concertos da OFMG, spots institucionais e produção de conteúdo radiofônico.</t>
  </si>
  <si>
    <t>ISS sobre  Contratação de PEDRO PAULO PARREIRAS EMÍLIO, musicista de notória qualidade musical, pela participação como Fagotista junto à Orquestra Filarmônica de MG, por intermédio da empresa COMPANHIA ALMA DELL' ART, a título de complementação de posições necessárias ao repertório apresentado no concerto Allegro 8 e Vivace 8 realizados nos dias 17/12/2020 e 18/12/2020, na Sala Minas Gerais.</t>
  </si>
  <si>
    <t>ISS sobre  Hospedagem para o solista convidado Ricardo Castro, nos concertos Presto 8 e Veloce 8 (Marathoveen), na Sala Minas Gerais.
Check in;01/12 
Check Out; 05/12</t>
  </si>
  <si>
    <t>ISS sobre  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novembro/2020.</t>
  </si>
  <si>
    <t>ISS sobre  Contratação do pianista Eduardo Monteiro para execução do "Concerto para piano nº 1 em Dó maior, op. 15", "Concerto para piano nº 2 em Si bemol maior, op. 19" e o "Concerto para piano nº 5 em Mi bemol maior, op. 73, ‘Imperador’" de L.V. Beethoven, nos concertos e transmissão do Presto/Veloce 8 (03/12/2020), às 20h30, na Sala Minas Gerais.</t>
  </si>
  <si>
    <t>ISS sobre  Impressão de adesivos de divulgação do Programa Amigos da Filarmônica que simulam bottons, incentivando doações, a ser usado por equipe técnica e administrativa durante transmissões, reuniões e eventos.</t>
  </si>
  <si>
    <t>ISS sobre  Hospedagem para o solista convidado Eduardo Monteiro, nos concertos Allegro 7 e Vivace 7 (Marathoveen), na Sala Minas Gerais.
Check in;24/11 
Check Out; 29/11</t>
  </si>
  <si>
    <t>ISS sobre  Manutenção e correção do website da Filarmônica, com adequação à nova Lei Geral de Proteção de Dados, demandando manutenção nos sistemas que envolvem o formulário de contato e a página do Programa Amigos.</t>
  </si>
  <si>
    <t>ISS sobre  Impressão de cartões com mensagem do Maestro Fabio Mechetti para compor kit enviado para a imprensa sobre o lançamento da Temporada 2021.</t>
  </si>
  <si>
    <t>ISS sobre  Serviços de afinação do Steinway referente a ensaios e concertos Presto e Veloce 8, realizados nos dias 03 e 04/12/2020, às 20h30, na sala Minas Gerais.</t>
  </si>
  <si>
    <t>ISS sobre  Serviços de afinação do Steinway referente a ensaios e concertos Allegro e Vivace 7, realizados nos dias 26 e 27/11/2020, às 20h30, na sala Minas Gerais.</t>
  </si>
  <si>
    <t>ISS sobre  Contratação de, ELISETE GOMES JOAQUIM DE OLIVEIRA, empresa agenciadora da artista Priscila Martins Viana Vieira, musicista de notória qualidade musical, pela participação como Trompista seção junto à Orquestra Filarmônica de MG, a título de substituição de musico em afastamento ocupante de posição necessária ao repertório apresentado no concerto Fora de Série 7 realizado no dia 12/12/2020 , na Sala Minas Gerais.</t>
  </si>
  <si>
    <t>ISS sobre  Produção de vinhetas/vídeos durante o segundo semestre. Os vídeos tem o propósito de divulgar a programação de concertos e digital, além da agenda de lançamentos futuros da Orquestra. A peça também funciona como contrapartida de marketing para os parceiros, trazendo suas logos e eventuais vídeos institucionais.</t>
  </si>
  <si>
    <t>ISS sobre  Captação de áudio para transmissões ao vivo (Maratona Beethoven) e gravações de concertos (Filarmônica em Câmara - Digital), em diferentes datas, as serem realizados na Sala Minas Gerais, configurando a nova Temporada 2020, após os ajustes decorrentes do cenário de isolamento imposto pela pandemia. Referente ao mês de dezembro/2020.</t>
  </si>
  <si>
    <t>ISS sobre  Contratação do pianista Eduardo Monteiro para execução do "Concerto para piano nº 3 em dó menor, op. 37" e do "Concerto para piano nº 4 em Sol maior, op. 58" de L.V. Beethoven, nos concertos e transmissão do Allegro/Vivace 7 (26, 27 e 28/11/2020), às 20h30 e 18h00, na Sala Minas Gerais.</t>
  </si>
  <si>
    <t>ISS sobre  Mensalidade de prestação de serviços de receptivo para os concertos da Orquestra Filarmônica na Sala Minas Gerais referente ao mes de Novembro sendo 7 concertos.</t>
  </si>
  <si>
    <t>ISS sobre  Pagamento de agenciamento e captação de recursos (Unimed) para o projeto Orquestra Filarmônica de Minas Gerais: Plano anual 2020 - pronac: 192971</t>
  </si>
  <si>
    <t>Maria Regina Mendoca Gaspar</t>
  </si>
  <si>
    <t>Fabiano Silveira Scarano</t>
  </si>
  <si>
    <t>23.927.751/0001-97</t>
  </si>
  <si>
    <t>Padaria Super Pão LTDA</t>
  </si>
  <si>
    <t>16.501.975/0001-33</t>
  </si>
  <si>
    <t>Sindicato dos Trabalhadores em Entidades Culturais</t>
  </si>
  <si>
    <t>00.786.960/0001-29</t>
  </si>
  <si>
    <t>Varejão das Tintas</t>
  </si>
  <si>
    <t>19.972.249/0009-44</t>
  </si>
  <si>
    <t>Imposto de Renda sobre Prestação mensal referente a serviços de regente titular e Direção Musical da Orquestra Filarmônica de Minas Gerais pelo Maestro Fábio Mechetti, competência outubro/2020.</t>
  </si>
  <si>
    <t>Imposto de Renda sobre Pagamento de 15% de captação de doação livre da empresa MRV, conforme contrato. Parcelas mensais.</t>
  </si>
  <si>
    <t>Imposto de Renda sobre Mensalidade de serviços de gerenciamento de bilhetria e controle de acesso para a Temporada 2020. Competência, outubro/2020.</t>
  </si>
  <si>
    <t>Imposto de Renda sobre Exames Clínicos e Complementares - Periódicos</t>
  </si>
  <si>
    <t>Imposto de Renda sobre 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Novembro/2020.</t>
  </si>
  <si>
    <t>Imposto de Renda sobre Plano de saúde corporativo com abrangência nacional. Mensalidades referente a outubro/2020.</t>
  </si>
  <si>
    <t>Imposto de Renda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outubro/2020.</t>
  </si>
  <si>
    <t>Imposto de Renda sobre Serviço de manutenção preventiva/corretiva dos 10 elevadores do predio da Sala Minas Gerais. Referente ao mês de agosto/2020.</t>
  </si>
  <si>
    <t>Imposto de Renda sobre Serviço de manutenção preventiva/corretiva dos 10 elevadores do predio da Sala Minas Gerais. Referente ao mês de setembro/2020.</t>
  </si>
  <si>
    <t>Imposto de Renda sobre Serviço de manutenção preventiva/corretiva dos 10 elevadores do predio da Sala Minas Gerais. Referente ao mês de outubro/2020.</t>
  </si>
  <si>
    <t>Imposto de Renda sobre Fornecimento de profissionais para os serviços de portaria, recepção, limpeza e conservação patrimonial nas dependências e instalações da Sala Minas Gerais, bem como de todos os materiais necessários à execução do serviço.</t>
  </si>
  <si>
    <t>Imposto de Renda sobre Aluguel de partituras para o concerto Serenatas de Verão 3 (28 de Janeiro de 2021). Obra: Schnittke - Serenata.</t>
  </si>
  <si>
    <t>PIS/COFINS/CSLL  sobre Plano de saúde corporativo com abrangência nacional.</t>
  </si>
  <si>
    <t xml:space="preserve">PIS/COFINS/CSLL  sobre Mensalidade de medicina e segurança do trabalho (PPRA,PCMSO). </t>
  </si>
  <si>
    <t>PIS/COFINS/CSLL  sobre Exames Clínicos e Complementares - Periódicos</t>
  </si>
  <si>
    <t>PIS/COFINS/CSLL  sobre Prestação mensal referente a serviços de regente titular e Direção Musical da Orquestra Filarmônica de Minas Gerais pelo Maestro Fábio Mechetti, competência outubro/2020.</t>
  </si>
  <si>
    <t>PIS/COFINS/CSLL  sobre Fornecimento de profissionais para os serviços de portaria, recepção, limpeza e conservação patrimonial nas dependências e instalações da Sala Minas Gerais, bem como de todos os materiais necessários à execução do serviço.</t>
  </si>
  <si>
    <t>PIS/COFINS/CSLL  sobre Mensalidade de serviços de gerenciamento de bilhetria e controle de acesso para a Temporada 2020. Competência, outubro/2020.</t>
  </si>
  <si>
    <t>PIS/COFINS/CSLL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outubro/2020.</t>
  </si>
  <si>
    <t>PIS/COFINS/CSLL  sobre Serviço de manutenção preventiva/corretiva dos 10 elevadores do predio da Sala Minas Gerais. Referente ao mês de agosto/2020.</t>
  </si>
  <si>
    <t>PIS/COFINS/CSLL  sobre Serviço de manutenção preventiva/corretiva dos 10 elevadores do predio da Sala Minas Gerais. Referente ao mês de setembro/2020.</t>
  </si>
  <si>
    <t>PIS/COFINS/CSLL  sobre Serviço de manutenção preventiva/corretiva dos 10 elevadores do predio da Sala Minas Gerais. Referente ao mês de outubro/2020.</t>
  </si>
  <si>
    <t>INSS sobre  Mensalidade de serviços de gerenciamento de bilhetria e controle de acesso para a Temporada 2020. Competência, outubro/2020.</t>
  </si>
  <si>
    <t>INSS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outubro/2020.</t>
  </si>
  <si>
    <t>INSS sobre  Fornecimento de profissionais para os serviços de portaria, recepção, limpeza e conservação patrimonial nas dependências e instalações da Sala Minas Gerais, bem como de todos os materiais necessários à execução do serviço.</t>
  </si>
  <si>
    <t>TED devolvida. Manutenção e correção do website da Filarmônica, com adequação à nova Lei Geral de Proteção de Dados, demandando manutenção nos sistemas que envolvem o formulário de contato e a página do Programa Amigos.</t>
  </si>
  <si>
    <t xml:space="preserve">IR férias Agenor 11/2020                                                                                                                                                                                              </t>
  </si>
  <si>
    <t>Compra de caixas de acrílico porta batutas do maestro para ser entregue aos Amigos da Filarmônica - categoria Diamante.</t>
  </si>
  <si>
    <t xml:space="preserve">INSS sobre 13º salário                                                                                                                                                                 </t>
  </si>
  <si>
    <t xml:space="preserve">Devolução de repasse indevido feito pela It Art.                                                                                                                                                                  </t>
  </si>
  <si>
    <t>FATURA MENSAL</t>
  </si>
  <si>
    <t>PAGAMENTO A PRAZO</t>
  </si>
  <si>
    <t>DEPÓSITO DE CHEQUE</t>
  </si>
  <si>
    <t>PAGAMENTO DE GUIA</t>
  </si>
  <si>
    <t>TRANSFERENCIA BANCÁRIA</t>
  </si>
  <si>
    <t>À VISTA</t>
  </si>
  <si>
    <t>DEPÓSITO JUDICIAL</t>
  </si>
  <si>
    <t>DÉBITO EM CONTA</t>
  </si>
  <si>
    <t>PAGAMENTO DE FATURA</t>
  </si>
  <si>
    <t>CRÉDITO EM CONTA</t>
  </si>
  <si>
    <t>Imposto de Renda sobre  Mensalidade de serviços de gerenciamento de bilhetria e controle de acesso para a Temporada 2020. Competência, setembro/2020.</t>
  </si>
  <si>
    <t>17.895.646/0001-87</t>
  </si>
  <si>
    <t>25.769.548/0001-21</t>
  </si>
  <si>
    <t>Principal (antigo chefe de naipe)</t>
  </si>
  <si>
    <t>AP0549</t>
  </si>
  <si>
    <t>AP0550</t>
  </si>
  <si>
    <t>AP0551</t>
  </si>
  <si>
    <t>Arvo Pärt - Fratres para 8 instrumentos de sopro e percussão</t>
  </si>
  <si>
    <t>Dohnany - Serenata para trio de cordas em Dó Maior</t>
  </si>
  <si>
    <t>Beethoven - Prometheus</t>
  </si>
  <si>
    <t>Compra de partituras para o concerto Serenatas de Verão IV (28 de Janeiro de 2021). Obra: Dohnany - Serenata para trio de cordas em Ré Maior.</t>
  </si>
  <si>
    <t>Devido às restrições que pandemia por Covid-19 nos impõe, foi realizada a readequação da temporada 2020, de acordo com cronograma em anexo. Para isso, a compra de novas obras para atender a nova programação será necessária. Essas obras passarão a integrar o nosso acervo permanente, ficando disponíveis também para utilização em eventos futuros. Beethoven - Prometheus (13 a 16 de Outubro)</t>
  </si>
  <si>
    <t>Imposto sobre Mensalidade de serviços de gerenciamento de bilhetria e controle de acesso para a Temporada 2020. Competência, novembro/2020.</t>
  </si>
  <si>
    <t>Imposto sobre Mensalidade de serviços de gerenciamento de bilhetria e controle de acesso para a Temporada 2020. Competência, dezembro/2020.</t>
  </si>
  <si>
    <t xml:space="preserve">Imposto sobre Entrega de caderno da temporada para aproximadamente 2000 assinantes e entrega kits de assinatura e amigos da filarmônica, previsão de 800 kits, contendo os cartões de assinatura e amigos. </t>
  </si>
  <si>
    <t>Imposto sobre Vale transporte mensal para os funcionários do ICF, que utilizam o tranporte pelo sistema Transfacil.</t>
  </si>
  <si>
    <t>Imposto sobre Contratação de assessoria de imprensa para o atendimento mensal de todas as atividades de relações públicas da Orquestra Filarmônica de Minas Gerais - período de 20/06/20 a 31/12/2020. Entre as atribuições do contratado estão: produção de releases, acompanhamento presencial de imprensa, suporte à diretoria de Comunicação, articulação de pautas, visitas aos principais veículos de comunicação, além de outras funções descritas no ANEXO I do contrato mensal. Competência - Dezembro/2020.</t>
  </si>
  <si>
    <t>Imposto sobre Mensalidade de medicina e segurança do trabalho (PPRA,PCMSO). Dezembro/2020.</t>
  </si>
  <si>
    <t>Imposto sobre Plano de saúde corporativo com abrangência nacional. Mensalidades referente a novembro/2020.</t>
  </si>
  <si>
    <t>Imposto sobre Prestação mensal referente a serviços de regente titular e Direção Musical da Orquestra Filarmônica de Minas Gerais pelo Maestro Fábio Mechetti, competência novembro/2020.</t>
  </si>
  <si>
    <t>Imposto sobre Pagamento de 15% de captação de doação livre da empresa MRV, conforme contrato. Parcelas mensais.</t>
  </si>
  <si>
    <t>Imposto sobre Contratação de 2 atendentes para o período de captação de recurso do Programa Amigos da Filarmônica e Campanha de Assinaturas (de 26/10/20 a 26/02/21). As atendentes auxiliarão no atendimento telefônico e presencial, bem como na montagem de kits dos amigos e assinantes. Referente ao mês de novembro/2020.</t>
  </si>
  <si>
    <t>Imposto sobre Prestação mensal referente a serviços de regente titular e Direção Musical da Orquestra Filarmônica de Minas Gerais pelo Maestro Fábio Mechetti, competência dezembro/2020.</t>
  </si>
  <si>
    <t>Imposto sobre Fornecimento de profissionais para os serviços de portaria, recepção, limpeza e conservação patrimonial nas dependências e instalações da Sala Minas Gerais, bem como de todos os materiais necessários à execução do serviço.</t>
  </si>
  <si>
    <t>Imposto sobre 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novembro/2020.</t>
  </si>
  <si>
    <t>Imposto sobre Mensalidade de medicina e segurança do trabalho (PPRA,PCMSO). Novembro/2020.</t>
  </si>
  <si>
    <t>Imposto sobre Contratação de serviço especializado de elaboração de Parecer Técnico para retomada segura das atividades com presença de público durante a pandemia de COVID-19. O escopo do projeto é a validação do Protocolo de Segurança Sanitária para retorno das atividades da Orquestra Filarmônica com presença do público na Sala Minas Gerais, 2a. Fase.</t>
  </si>
  <si>
    <t>Imposto sobre Mensalidade de prestação de serviços de receptivo para os concertos da Orquestra Filarmônica na Sala Minas Gerais referente ao mes de Novembro sendo 7 concertos.</t>
  </si>
  <si>
    <t>Imposto sobre Realização de auditoria referente ao exercício financeiro de 2020 do ICF, a fim de atender à prestação de contas do Contrato de Gestão, conforme previsão legal: art. 72 da Lei nº 23.081 de 2018 e Decreto nº 47.553 arts. 65 a 68.</t>
  </si>
  <si>
    <t>Rendimento de aplicação financeira mês agosto</t>
  </si>
  <si>
    <t>Rendimento de aplicação financeira mês setembro</t>
  </si>
  <si>
    <t>Rendimento de aplicação financeira mês outubro</t>
  </si>
  <si>
    <t>IMPOSTO</t>
  </si>
  <si>
    <t xml:space="preserve">Este Relatório do Instituto Cultural Filarmônico (ICF), no período de 1º de outubro a 31 de dezembro de 2020, tem como objetivo analisar como os valores das receitas e despesas se comportaram em comparação aos valores previstos para o mesmo período. 
Visa também analisar e explicar a composição do Saldo Acumulado do Período, como apresentado na “Aba Resumo” do Relatório Gerencial Financeiro – RGF, bem como demonstrar a sua utilização pelo ICF (item 3 – Aba Resumo).
Outro ponto importante a destacar nesse relatório refere-se ao entendimento do saldo das contas de Captação de Recursos Incentivados pois, na sua composição, temos valores para execução da programação de 2020 que foram adiados para 2021 bem como para a execução da programação da temporada 2021. O detalhamento da composição e de como será efetivada a utilização desses valores serão tratados no item 3.1 dessa análise.
Por fim lembramos que a pandemia do CORONAVÍRUS de 2020 impactou fortemente a execução da temporada, sendo considerada como a alavanca principal das adaptações necessária para esse período.
1 - Receitas 
Na análise do demonstrativo de resultado para o período de 01/10/2020 a 31/12/2020 verificamos que havia uma previsão de repasse do Contrato de Gestão no valor de R$ 2.250.000,00, que foi 100% realizada no período. Também foram realizados neste período repasses no valor de R$ 1.871.620,09 que estavam previstos para o 1º Período Avaliatório.  Nesse período ainda foi realizado um repasse no valor de R$ 768.460,54 referente a restos a receber do Contrato de Gestão 03/2019 (CG03). 
As Receitas Arrecadadas em Função do CG estavam previstas em R$ 446.262,42 foram realizadas em R$ 504.187,34 e Outras Receitas previstas em R$ 133.333,32, foram realizadas em R$ 171.062,46. 
Destaca-se também que os rendimentos de aplicação financeira foram de 90% do valor previsto. Um dos fatores que pode explicar uma diferença de 10% do previsto para essa rubrica é a diminuição de arrecadação com vendas de ingressos. </t>
  </si>
  <si>
    <t>2 - Despesas 
Despesa com Pessoal 
O resultado de despesa com pessoal apresentou 90,28% de execução, ou seja, estava previsto o valor de R$ 6.160.098,33 e foi realizado R$ 5.561.505,35. 
Provisionamento 
Informamos que a conta de provisionamento acumula valores referentes às obrigações trabalhistas da instituição para com seus empregados. Ela é composta dos valores de férias, 13º salário, multa de FGTS, saldo de dias trabalhados, e todos os encargos quando o desembolso for necessário. O saldo desta conta visa garantir que a instituição consiga arcar com todas as despesas rescisórias e 13º salário, mitigando assim o risco de passivo trabalhista. 
O relatório contábil de Provisionamento para 31/12/2020 prevê uma necessidade de R$ 6.358.730,09, já a conta provisionamento possui um total de R$ 5.641.420,27, gerando um défict de R$ 717.309,82.</t>
  </si>
  <si>
    <t xml:space="preserve">Gastos Gerais 
O resultado final de despesas apresentou 72,11% de execução do previsto para o período, ou seja, estava previsto o valor de R$ 2.105.653,00 e foi realizado R$ 1.518.390,91. Parte significativa da redução dos gastos gerais pode ser explicada principalmente pelas despesas do CCPIF (Centro Cultural Presidente Itamar Franco), referente a despesas de vigilância, limpeza e conservação, que tinha uma previsão de R$ 750.000,00 para o período e ser realizou o valor de R$ 335.056,21. </t>
  </si>
  <si>
    <t xml:space="preserve">3 - Aba Resumo 
Com o objetivo de analisar e deixar mais claro o entendimento do quadro resumo e a situação econômica financeira do ICF segue abaixo a composição do Saldo Acumulado no Período: </t>
  </si>
  <si>
    <t xml:space="preserve">Composição do Saldo Acumulado no Período
Provisionamento de Pessoal 	     5.641.420,27 
00268-7 - Prestação de Serviços	         800.491,13 
00519-3 - Contrato de Gestão	     1.646.307,64 
00514-4 - Captação Estadual	           83.411,42 
00518-5 - Captação Estadual	         431.376,74 
54944-4 - Captação Federal	   11.494.556,89 
Saldo das Contas bancárias	   20.097.564,09 
Depósitos Judiciais	         887.286,20 
Caixinha	                 169,53 
Saldo Acumulado no Período	   20.985.019,82 </t>
  </si>
  <si>
    <t xml:space="preserve">Dos  R$ 20.985.019,82 depois de deduzidos os valores de Provisionamento de Pessoal (valores provisionados para rescisões trabalhista, férias e 13º salários e etc.), Depósito Judiciais (valores que só poderão ser utilizados após julgamento final do processo) e os valores de recursos comprometidos (despesas que ocorreram no período analisado, mas serão pagas em período futuro) segue abaixo a composição do valor do saldo remanescente:  
Saldo Acumulado no Período	   20.985.019,82 
Provisionamento de Pessoal	-    6.358.730,09 
Recursos Comprometidos	-    1.378.625,99 
Depósitos Judiciais	-       887.286,20 
Saldo Remanescente	   12.360.377,54 </t>
  </si>
  <si>
    <t xml:space="preserve">Uma análise superficial deste valor poderia sugerir um saldo disponível para utilização imediata de R$ 12.360.377,54 ao final do 2º Período Avaliatório do CG 06/2020. Mas para melhor entendimento da situação financeira em 31/12, é necessária uma análise mais detalhada de sua composição (quadro a seguir) e do fluxo financeiro futuro, para esclarecer como se dá a aplicação desse recurso considerando as suas respectivas fontes.
Saldo das Contas em 31/12/2020	Comprometido 2o PA	Captação 2021	Saldo
Provisionamento	     5.641.420,27 	-                 6.358.730,09 	 	-     717.309,82 
Contrato de Gestão	     1.646.307,64 	-                     823.016,32 	 	      823.291,32 
RPS + Caixinha	         800.660,66 	-                     338.173,51 	-       145.252,00 	      317.235,15 
Captação Federal e Estadual	   12.009.345,05 	-                     217.436,16 	-    9.109.808,33 	   2.682.100,56 
Saldo das Contas  	   20.097.733,62 	-                 7.737.356,08 	-    9.255.060,33 	   3.105.317,21 </t>
  </si>
  <si>
    <t>Analisando a conta do Contrato de Gestão (CG) verifica-se um saldo de R$ 823.291,32, já considerado nesse saldo o valor de R$ 768.460,54 repassado em dezembro/20, mas referente ao contrato GC 03/2019. Ressaltamos que esse saldo do Contrato de Gestão será repassado à conta de provisionamento. É importante destacar que no mês de janeiro a necessidade de aporte no provisionamento é historicamente maior que os outros meses, porque iniciará as provisões de férias de todos os funcionários que a gozaram antecipadamente em abril/maio de 2020. Inicia-se também a provisão do 13º salário, sendo que os que completam mais 1 ano de casa sofrem aumento no valor do aviso prévio (3 dias a cada ano trabalhado). Todas essas verbas também refletem nos cálculos de FGTS e INSS, sendo necessário um maior aporte para a conta do provisionamento ao final de janeiro de 2021. 
Conforme podemos verificar no quadro acima a conta do RPS (Receita de Prestação de Serviços) apresenta um saldo de R$ 800.660,66, sendo que deste valor, R$ 145.252,00 se referem a captação de recursos para Temporada de 2021, e portando será utilizado em 2021 para as despesas da temporada.  O restante  será utilizado para realizar os pagamentos comprometidos com benefícios da folha e outros gastos gerais, além dos gastos com CCPIF pois, neste momento, não estamos gerando recursos com a utilização do mesmo. Vale lembrar que ainda temos o risco de devolução dos valores de assinaturas da temporada 2020, o que comprometerá o saldo de RPS. 
Nesse ponto verifica-se que os saldos das contas do Contrato de Gestão e Receitas de Prestação de Serviços (RPS) já estão comprometidos.</t>
  </si>
  <si>
    <t>3.1 – Captação Incentivada 
Restando as contas de Captação Federal e Estadual, que se referem a valores captados junto a patrocinadores mediante apresentação de projetos, destaca-se que R$ 9.109.808,33 se referem a captação para a Temporada de 2021, e, portanto, será utilizado para a execução da temporada 2021, R$ 217.436,16 se referem a valores comprometidos com a temporada 2020, ou seja, gastos realizados, mas ainda não pagos. Lembrando que estes valores são aportados de forma concentrada em uma época do ano, mas são responsáveis pelos gastos até o fim da temporada.
O saldo de R$ 2.682.100,56 será utilizado nas contra partidas pactuadas com os patrocinadores para 2020 que foram adiadas para 2021 ou ainda não foram totalmente negociadas, em função da pandemia
Portanto os recursos de captação incentivada para a temporada 2020 e 2021 serão responsáveis pela programação artística referente a 2020 que será executada e 2021 e pela própria programação planejada para ano de 2021. Lembrando também que esses recursos serão utilizados para cobrir o déficit na despesa com a folha de pagamento que está prevista em aproximadamente 24.000.000,00 para o ano de 2021, sendo que o repasse previsto é de 17.500.000.</t>
  </si>
  <si>
    <t>Compra de cabo para atender demanda do setor de operações. Setor Info Comercio e Informatica EIRELI. CNPJ: 31.674.527/0001-25</t>
  </si>
  <si>
    <t xml:space="preserve">Reembolso realizado  indevidamente. Estorno registrado em 07/10                                                                                                                                                                                                               </t>
  </si>
  <si>
    <t>ISS sobre  contratação de assessoria de imprensa  Competência - Setembro/2020.</t>
  </si>
  <si>
    <t>ISS sobre  hospedagem para o musico timpanista Hilvic Josman Gonzalez Castillo, no hotel San Diego Express Barro Preto com check in; 08/08/2020 e check Out; 10/09/2020.</t>
  </si>
  <si>
    <t xml:space="preserve">ISS sobre  compra de HDs (2 externos e 1 interno) dedicados para gravação adequada do conteúdo audiovisual captado pelas câmeras da Sala Minas Gerais durante gravações e transmissões de concerto. </t>
  </si>
  <si>
    <t xml:space="preserve">Folha de pagamento  09/2020                                                                                                                                                                                                                                                  </t>
  </si>
  <si>
    <t xml:space="preserve">Contribuição Associação dos músicos                                                                                                                                                                                                          </t>
  </si>
  <si>
    <t>IOF sobre contratação de serviço de streaming para a Academia Virtual para as aulas coletivas gerais, feitas em formato de live, no YouTube. Essa plataforma permite que criemos uma identidade visual com logomarca da Filarmônica, que o anfitrião gerencie perguntas dos expectadores sem precisar manusear duas ou três janelas ao mesmo tempo, o layout para explanações com materiais gráficos fica mais organizado na tela e o limite de pessoas no plano básico atende ao número de professores que o utilizarão. Essa plataforma será um complemento ao zoom, que já está sendo usado pela Academia.</t>
  </si>
  <si>
    <t>IOF sobre contratação de um serviço de CRM (Gestão de Relacionamento com o Cliente) para a organização, gestão, relacionamento e prospecção de patrocinaodres.</t>
  </si>
  <si>
    <t>IOF sobre Contratação de um serviço de CRM (Gestão de Relacionamento com o Cliente) para a organização, gestão, relacionamento e prospecção de patrocinaodres.</t>
  </si>
  <si>
    <t>IOF sobre Renovação da assinatura com o site www.naxos.com. A Naxos oferece um serviço essencial para a orquestra que é uma biblioteca com um enorme acervo musical que serve de material de estudo para os músicos e de pesquisa para o Artístico e Comunicação. Tempo de vigencia da assinatura: 19/11/2020 - 18/11/2021. Não é possível renovar por período inferior.</t>
  </si>
  <si>
    <t>IOF sobre Renovação da assinatura com a Oxford University Press. A Oxforf Music Press oferece o serviço da Grove Music Online, que é uma biblioteca com um enorme acervo de informações para consulta e pesquisa do Artístico e da Comunicação. Tempo de vigencia da assinatura: 07/11/2020 - 06/11/2021. Não é possível renovar por período inferior.</t>
  </si>
  <si>
    <t>Contratação de empresa especializada na prestação de serviços de vigilância patrimonial, com a responsabilidade pelo fornecimento de mão-de-obra, assim como de todos os equipamentos, ferramentas e
utensílios de trabalho necessários ao desempenho das atividades propostas nas dependências da Sala Minas Gerais. Competência, setembro/2020.</t>
  </si>
  <si>
    <t xml:space="preserve">TED devolvida. Contratação do jornalista Irineu Franco Perpetuo para serviço especializado de tradução e adaptação do texto da peça "Egmont, op. 84" de L.V. Beethoven, peça que compõe a transmissão do concerto Fora de Série 4 (10/10/2020), às 18h00, na Sala Minas Gerais.                                                                                                                                                                                                                                             </t>
  </si>
  <si>
    <t xml:space="preserve">Pagamento refeito da TED devolvida. Contratação do jornalista Irineu Franco Perpetuo para serviço especializado de tradução e adaptação do texto da peça "Egmont, op. 84" de L.V. Beethoven, peça que compõe a transmissão do concerto Fora de Série 4 (10/10/2020), às 18h00, na Sala Minas Gerais.                                                                                                                                                                                                                     </t>
  </si>
  <si>
    <t xml:space="preserve">TED devolvida novamente. Contratação do jornalista Irineu Franco Perpetuo para serviço especializado de tradução e adaptação do texto da peça "Egmont, op. 84" de L.V. Beethoven, peça que compõe a transmissão do concerto Fora de Série 4 (10/10/2020), às 18h00, na Sala Minas Gerais.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</si>
</sst>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R$ &quot;* #,##0.00_);_(&quot;R$ &quot;* \(#,##0.00\);_(&quot;R$ &quot;* &quot;-&quot;??_);_(@_)"/>
    <numFmt numFmtId="165" formatCode="_(* #,##0.00_);_(* \(#,##0.00\);_(* &quot;-&quot;??_);_(@_)"/>
    <numFmt numFmtId="166" formatCode="dd/mm/yy;@"/>
    <numFmt numFmtId="167" formatCode="#,##0.00_ ;\-#,##0.00\ "/>
  </numFmts>
  <fonts count="45" x14ac:knownFonts="1">
    <font>
      <sz val="10"/>
      <name val="Arial"/>
    </font>
    <font>
      <sz val="11"/>
      <color theme="1"/>
      <name val="Calibri"/>
      <family val="2"/>
      <scheme val="minor"/>
    </font>
    <font>
      <sz val="10"/>
      <name val="Arial"/>
      <family val="2"/>
    </font>
    <font>
      <sz val="10"/>
      <name val="Arial"/>
      <family val="2"/>
    </font>
    <font>
      <b/>
      <sz val="12"/>
      <name val="Arial"/>
      <family val="2"/>
    </font>
    <font>
      <b/>
      <sz val="11"/>
      <name val="Arial"/>
      <family val="2"/>
    </font>
    <font>
      <sz val="10"/>
      <name val="Times New Roman"/>
      <family val="1"/>
    </font>
    <font>
      <b/>
      <u/>
      <sz val="10"/>
      <name val="Arial"/>
      <family val="2"/>
    </font>
    <font>
      <b/>
      <u/>
      <sz val="14"/>
      <name val="Arial"/>
      <family val="2"/>
    </font>
    <font>
      <sz val="11"/>
      <name val="Arial"/>
      <family val="2"/>
    </font>
    <font>
      <b/>
      <sz val="10"/>
      <name val="Arial"/>
      <family val="2"/>
    </font>
    <font>
      <b/>
      <sz val="9"/>
      <name val="Arial"/>
      <family val="2"/>
    </font>
    <font>
      <sz val="9"/>
      <name val="Arial"/>
      <family val="2"/>
    </font>
    <font>
      <sz val="8"/>
      <name val="Arial"/>
      <family val="2"/>
    </font>
    <font>
      <b/>
      <sz val="8"/>
      <name val="Arial"/>
      <family val="2"/>
    </font>
    <font>
      <sz val="12"/>
      <name val="Arial"/>
      <family val="2"/>
    </font>
    <font>
      <sz val="10"/>
      <name val="Arial Narrow"/>
      <family val="2"/>
    </font>
    <font>
      <b/>
      <sz val="16"/>
      <name val="Arial"/>
      <family val="2"/>
    </font>
    <font>
      <b/>
      <sz val="7"/>
      <name val="Arial"/>
      <family val="2"/>
    </font>
    <font>
      <sz val="7"/>
      <name val="Arial"/>
      <family val="2"/>
    </font>
    <font>
      <sz val="7.8"/>
      <name val="Arial"/>
      <family val="2"/>
    </font>
    <font>
      <b/>
      <sz val="7.8"/>
      <name val="Arial"/>
      <family val="2"/>
    </font>
    <font>
      <b/>
      <i/>
      <sz val="8"/>
      <name val="Arial"/>
      <family val="2"/>
    </font>
    <font>
      <b/>
      <sz val="10"/>
      <name val="Times New Roman"/>
      <family val="1"/>
    </font>
    <font>
      <b/>
      <sz val="12"/>
      <name val="Arial Narrow"/>
      <family val="2"/>
    </font>
    <font>
      <i/>
      <sz val="16"/>
      <color indexed="10"/>
      <name val="Arial"/>
      <family val="2"/>
    </font>
    <font>
      <b/>
      <sz val="14"/>
      <name val="Arial"/>
      <family val="2"/>
    </font>
    <font>
      <sz val="14"/>
      <name val="Arial"/>
      <family val="2"/>
    </font>
    <font>
      <sz val="10"/>
      <name val="Arial"/>
      <family val="2"/>
    </font>
    <font>
      <sz val="11"/>
      <color theme="1"/>
      <name val="Calibri"/>
      <family val="2"/>
      <scheme val="minor"/>
    </font>
    <font>
      <sz val="8"/>
      <color theme="1"/>
      <name val="Arial"/>
      <family val="2"/>
    </font>
    <font>
      <sz val="11"/>
      <color theme="1"/>
      <name val="Arial"/>
      <family val="2"/>
    </font>
    <font>
      <sz val="11"/>
      <color rgb="FFFF0000"/>
      <name val="Times New Roman"/>
      <family val="1"/>
    </font>
    <font>
      <sz val="10"/>
      <color theme="0"/>
      <name val="Arial Narrow"/>
      <family val="2"/>
    </font>
    <font>
      <sz val="11"/>
      <color rgb="FF000000"/>
      <name val="Calibri"/>
      <family val="2"/>
      <scheme val="minor"/>
    </font>
    <font>
      <sz val="9"/>
      <color theme="1"/>
      <name val="Calibri"/>
      <family val="2"/>
      <scheme val="minor"/>
    </font>
    <font>
      <sz val="11"/>
      <name val="Calibri"/>
      <family val="2"/>
      <scheme val="minor"/>
    </font>
    <font>
      <sz val="8"/>
      <name val="Arial"/>
      <family val="2"/>
    </font>
    <font>
      <sz val="9"/>
      <name val="Calibri"/>
      <family val="2"/>
      <scheme val="minor"/>
    </font>
    <font>
      <sz val="10"/>
      <color indexed="64"/>
      <name val="Arial"/>
      <family val="2"/>
    </font>
    <font>
      <sz val="11"/>
      <name val="Calibri"/>
      <family val="2"/>
    </font>
    <font>
      <sz val="11"/>
      <color rgb="FFFF0000"/>
      <name val="Calibri"/>
      <family val="2"/>
    </font>
    <font>
      <sz val="9"/>
      <color rgb="FFFF0000"/>
      <name val="Arial"/>
      <family val="2"/>
    </font>
    <font>
      <sz val="10"/>
      <color rgb="FFFF0000"/>
      <name val="Arial"/>
      <family val="2"/>
    </font>
    <font>
      <sz val="8"/>
      <name val="Arial"/>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double">
        <color indexed="64"/>
      </right>
      <top/>
      <bottom/>
      <diagonal/>
    </border>
    <border>
      <left/>
      <right style="double">
        <color indexed="64"/>
      </right>
      <top/>
      <bottom style="medium">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auto="1"/>
      </left>
      <right/>
      <top style="medium">
        <color auto="1"/>
      </top>
      <bottom style="thin">
        <color auto="1"/>
      </bottom>
      <diagonal/>
    </border>
    <border>
      <left/>
      <right style="thin">
        <color indexed="64"/>
      </right>
      <top style="thin">
        <color indexed="64"/>
      </top>
      <bottom style="medium">
        <color auto="1"/>
      </bottom>
      <diagonal/>
    </border>
    <border>
      <left style="thin">
        <color auto="1"/>
      </left>
      <right/>
      <top style="thin">
        <color auto="1"/>
      </top>
      <bottom style="medium">
        <color auto="1"/>
      </bottom>
      <diagonal/>
    </border>
    <border>
      <left/>
      <right/>
      <top style="double">
        <color indexed="64"/>
      </top>
      <bottom style="thin">
        <color indexed="64"/>
      </bottom>
      <diagonal/>
    </border>
    <border>
      <left style="hair">
        <color indexed="64"/>
      </left>
      <right style="hair">
        <color indexed="64"/>
      </right>
      <top style="medium">
        <color indexed="64"/>
      </top>
      <bottom style="medium">
        <color indexed="64"/>
      </bottom>
      <diagonal/>
    </border>
    <border>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hair">
        <color indexed="64"/>
      </right>
      <top style="double">
        <color indexed="64"/>
      </top>
      <bottom style="double">
        <color indexed="64"/>
      </bottom>
      <diagonal/>
    </border>
    <border>
      <left/>
      <right style="hair">
        <color indexed="64"/>
      </right>
      <top/>
      <bottom style="thin">
        <color indexed="64"/>
      </bottom>
      <diagonal/>
    </border>
  </borders>
  <cellStyleXfs count="20">
    <xf numFmtId="0" fontId="0"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8" fillId="0" borderId="0"/>
    <xf numFmtId="0" fontId="2" fillId="0" borderId="0"/>
    <xf numFmtId="0" fontId="29"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cellStyleXfs>
  <cellXfs count="664">
    <xf numFmtId="0" fontId="0" fillId="0" borderId="0" xfId="0"/>
    <xf numFmtId="0" fontId="0" fillId="2" borderId="0" xfId="0" applyFill="1"/>
    <xf numFmtId="0" fontId="3" fillId="2" borderId="0" xfId="0" applyFont="1" applyFill="1"/>
    <xf numFmtId="0" fontId="10" fillId="2" borderId="0" xfId="0" applyFont="1" applyFill="1" applyBorder="1" applyAlignment="1">
      <alignment horizontal="left" vertical="center"/>
    </xf>
    <xf numFmtId="0" fontId="7" fillId="2" borderId="0" xfId="0" applyFont="1" applyFill="1" applyAlignment="1">
      <alignment horizontal="center"/>
    </xf>
    <xf numFmtId="0" fontId="9" fillId="2" borderId="0" xfId="0" applyFont="1" applyFill="1" applyBorder="1"/>
    <xf numFmtId="0" fontId="9" fillId="2" borderId="0" xfId="0" applyFont="1" applyFill="1" applyAlignment="1">
      <alignment horizontal="center"/>
    </xf>
    <xf numFmtId="0" fontId="3" fillId="2" borderId="0" xfId="0" applyFont="1" applyFill="1" applyBorder="1"/>
    <xf numFmtId="0" fontId="0" fillId="2" borderId="0" xfId="0" applyFill="1" applyBorder="1"/>
    <xf numFmtId="0" fontId="2" fillId="2" borderId="0" xfId="0" applyFont="1" applyFill="1" applyBorder="1"/>
    <xf numFmtId="4" fontId="10" fillId="2" borderId="0" xfId="0" applyNumberFormat="1" applyFont="1" applyFill="1" applyBorder="1" applyAlignment="1">
      <alignment horizontal="center" vertical="center"/>
    </xf>
    <xf numFmtId="165" fontId="2" fillId="2" borderId="0" xfId="12" applyFont="1" applyFill="1" applyBorder="1"/>
    <xf numFmtId="165" fontId="10" fillId="2" borderId="0" xfId="12" applyFont="1" applyFill="1" applyBorder="1" applyAlignment="1">
      <alignment horizontal="right" vertical="center"/>
    </xf>
    <xf numFmtId="0" fontId="5" fillId="2" borderId="0" xfId="0" applyFont="1" applyFill="1" applyBorder="1" applyAlignment="1">
      <alignment horizontal="center" vertical="center"/>
    </xf>
    <xf numFmtId="0" fontId="9" fillId="2" borderId="0" xfId="0" applyFont="1" applyFill="1"/>
    <xf numFmtId="165" fontId="13" fillId="2" borderId="0" xfId="12" applyFont="1" applyFill="1" applyBorder="1" applyAlignment="1">
      <alignment horizontal="right" vertical="center"/>
    </xf>
    <xf numFmtId="165" fontId="14" fillId="2" borderId="0" xfId="12" applyFont="1" applyFill="1" applyBorder="1" applyAlignment="1">
      <alignment horizontal="right" vertical="center"/>
    </xf>
    <xf numFmtId="165" fontId="14" fillId="2" borderId="1" xfId="12" applyFont="1" applyFill="1" applyBorder="1" applyAlignment="1">
      <alignment horizontal="right" vertical="center"/>
    </xf>
    <xf numFmtId="165" fontId="14" fillId="2" borderId="2" xfId="12" applyFont="1" applyFill="1" applyBorder="1" applyAlignment="1">
      <alignment horizontal="right" vertical="center"/>
    </xf>
    <xf numFmtId="165" fontId="14" fillId="2" borderId="3" xfId="12" applyFont="1" applyFill="1" applyBorder="1" applyAlignment="1">
      <alignment horizontal="right" vertical="center"/>
    </xf>
    <xf numFmtId="165" fontId="14" fillId="2" borderId="4" xfId="12" applyFont="1" applyFill="1" applyBorder="1" applyAlignment="1">
      <alignment horizontal="right" vertical="center"/>
    </xf>
    <xf numFmtId="165" fontId="14" fillId="2" borderId="5" xfId="12" applyFont="1" applyFill="1" applyBorder="1" applyAlignment="1">
      <alignment horizontal="right" vertical="center"/>
    </xf>
    <xf numFmtId="0" fontId="0" fillId="2" borderId="0" xfId="0" applyFill="1" applyAlignment="1">
      <alignment vertical="center"/>
    </xf>
    <xf numFmtId="0" fontId="14" fillId="2" borderId="5"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13" fillId="2" borderId="1" xfId="0" applyFont="1" applyFill="1" applyBorder="1" applyAlignment="1">
      <alignment vertical="center"/>
    </xf>
    <xf numFmtId="0" fontId="14" fillId="2" borderId="1" xfId="0" applyFont="1" applyFill="1" applyBorder="1" applyAlignment="1">
      <alignment horizontal="right" vertical="center" wrapText="1"/>
    </xf>
    <xf numFmtId="0" fontId="13" fillId="2" borderId="2" xfId="0" applyFont="1" applyFill="1" applyBorder="1" applyAlignment="1">
      <alignment vertical="center"/>
    </xf>
    <xf numFmtId="0" fontId="14" fillId="2" borderId="2" xfId="0" applyFont="1" applyFill="1" applyBorder="1" applyAlignment="1">
      <alignment horizontal="right" vertical="center" wrapText="1"/>
    </xf>
    <xf numFmtId="0" fontId="14" fillId="2" borderId="3" xfId="0" applyFont="1" applyFill="1" applyBorder="1" applyAlignment="1">
      <alignment horizontal="left" vertical="center"/>
    </xf>
    <xf numFmtId="0" fontId="14" fillId="2" borderId="3" xfId="0" applyFont="1" applyFill="1" applyBorder="1" applyAlignment="1">
      <alignment vertical="center" wrapText="1"/>
    </xf>
    <xf numFmtId="0" fontId="13" fillId="2" borderId="5" xfId="0" applyFont="1" applyFill="1" applyBorder="1" applyAlignment="1">
      <alignment vertical="center"/>
    </xf>
    <xf numFmtId="4" fontId="14" fillId="2" borderId="5" xfId="0" applyNumberFormat="1" applyFont="1" applyFill="1" applyBorder="1" applyAlignment="1">
      <alignment horizontal="right" vertical="center"/>
    </xf>
    <xf numFmtId="0" fontId="14" fillId="2" borderId="5" xfId="0" applyFont="1" applyFill="1" applyBorder="1" applyAlignment="1">
      <alignment horizontal="left" vertical="center"/>
    </xf>
    <xf numFmtId="0" fontId="14" fillId="2" borderId="0" xfId="0" applyFont="1" applyFill="1" applyBorder="1" applyAlignment="1">
      <alignment vertical="center"/>
    </xf>
    <xf numFmtId="0" fontId="22" fillId="2" borderId="0" xfId="0" applyFont="1" applyFill="1" applyBorder="1" applyAlignment="1">
      <alignment vertical="center" wrapText="1"/>
    </xf>
    <xf numFmtId="0" fontId="10" fillId="2" borderId="0" xfId="0" applyFont="1" applyFill="1" applyAlignment="1">
      <alignment vertical="center"/>
    </xf>
    <xf numFmtId="0" fontId="14" fillId="2" borderId="5" xfId="0" applyFont="1" applyFill="1" applyBorder="1" applyAlignment="1">
      <alignment horizontal="right" vertical="center" wrapText="1"/>
    </xf>
    <xf numFmtId="0" fontId="14" fillId="2" borderId="5" xfId="0" applyFont="1" applyFill="1" applyBorder="1" applyAlignment="1">
      <alignment vertical="center"/>
    </xf>
    <xf numFmtId="0" fontId="14" fillId="2" borderId="3" xfId="0" applyFont="1" applyFill="1" applyBorder="1" applyAlignment="1">
      <alignment horizontal="left" vertical="center" wrapText="1"/>
    </xf>
    <xf numFmtId="0" fontId="8" fillId="2" borderId="0" xfId="0" applyFont="1" applyFill="1" applyAlignment="1">
      <alignment horizontal="center" vertical="center" wrapText="1"/>
    </xf>
    <xf numFmtId="0" fontId="4" fillId="2" borderId="0" xfId="0" applyFont="1" applyFill="1" applyAlignment="1">
      <alignment vertical="center"/>
    </xf>
    <xf numFmtId="0" fontId="12" fillId="2" borderId="0" xfId="0" applyFont="1" applyFill="1"/>
    <xf numFmtId="0" fontId="12" fillId="2" borderId="0" xfId="0" applyFont="1" applyFill="1" applyAlignment="1">
      <alignment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4" fontId="5" fillId="2" borderId="6" xfId="0" applyNumberFormat="1" applyFont="1" applyFill="1" applyBorder="1" applyAlignment="1">
      <alignment horizontal="right" vertical="center"/>
    </xf>
    <xf numFmtId="4" fontId="5" fillId="2" borderId="7" xfId="0" applyNumberFormat="1" applyFont="1" applyFill="1" applyBorder="1" applyAlignment="1" applyProtection="1">
      <alignment horizontal="right" vertical="center"/>
      <protection locked="0"/>
    </xf>
    <xf numFmtId="0" fontId="3" fillId="2" borderId="0" xfId="0" applyFont="1" applyFill="1" applyProtection="1">
      <protection locked="0"/>
    </xf>
    <xf numFmtId="0" fontId="3" fillId="2" borderId="0" xfId="0" applyFont="1" applyFill="1" applyAlignment="1" applyProtection="1">
      <alignment horizontal="left" vertical="center"/>
      <protection locked="0"/>
    </xf>
    <xf numFmtId="165" fontId="3" fillId="2" borderId="0" xfId="12" applyFont="1" applyFill="1" applyProtection="1">
      <protection locked="0"/>
    </xf>
    <xf numFmtId="0" fontId="0" fillId="2" borderId="0" xfId="0" applyFill="1" applyProtection="1">
      <protection locked="0"/>
    </xf>
    <xf numFmtId="0" fontId="0" fillId="2" borderId="0" xfId="0" applyFill="1" applyAlignment="1" applyProtection="1">
      <alignment horizontal="left" vertical="center"/>
      <protection locked="0"/>
    </xf>
    <xf numFmtId="165" fontId="0" fillId="2" borderId="0" xfId="12" applyFont="1" applyFill="1" applyProtection="1">
      <protection locked="0"/>
    </xf>
    <xf numFmtId="0" fontId="4" fillId="2" borderId="0" xfId="0" applyFont="1" applyFill="1" applyProtection="1"/>
    <xf numFmtId="0" fontId="0" fillId="2" borderId="0" xfId="0" applyFill="1" applyProtection="1"/>
    <xf numFmtId="0" fontId="5" fillId="2" borderId="0" xfId="0" applyFont="1" applyFill="1" applyProtection="1"/>
    <xf numFmtId="0" fontId="9" fillId="2" borderId="0" xfId="0" applyFont="1" applyFill="1" applyAlignment="1" applyProtection="1">
      <alignment horizontal="center"/>
      <protection locked="0"/>
    </xf>
    <xf numFmtId="165" fontId="20" fillId="2" borderId="0" xfId="12" applyFont="1" applyFill="1" applyBorder="1" applyAlignment="1" applyProtection="1">
      <alignment horizontal="right" vertical="center" wrapText="1"/>
      <protection locked="0"/>
    </xf>
    <xf numFmtId="0" fontId="0" fillId="2" borderId="0" xfId="0" applyFill="1" applyAlignment="1" applyProtection="1">
      <alignment horizontal="left" vertical="center" wrapText="1"/>
      <protection locked="0"/>
    </xf>
    <xf numFmtId="0" fontId="0" fillId="2" borderId="0" xfId="0" applyFill="1" applyAlignment="1" applyProtection="1">
      <alignment horizontal="right" vertical="center" wrapText="1"/>
      <protection locked="0"/>
    </xf>
    <xf numFmtId="0" fontId="16" fillId="2" borderId="0" xfId="0" applyFont="1" applyFill="1" applyBorder="1" applyAlignment="1" applyProtection="1">
      <alignment horizontal="left" vertical="center" wrapText="1"/>
      <protection locked="0"/>
    </xf>
    <xf numFmtId="166" fontId="10" fillId="2" borderId="9" xfId="0" applyNumberFormat="1"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2" fillId="3" borderId="0" xfId="0" applyFont="1" applyFill="1" applyAlignment="1" applyProtection="1">
      <alignment horizontal="left" vertical="center"/>
      <protection locked="0"/>
    </xf>
    <xf numFmtId="0" fontId="13" fillId="3" borderId="0" xfId="0" applyFont="1" applyFill="1" applyBorder="1" applyAlignment="1">
      <alignment vertical="center" wrapText="1"/>
    </xf>
    <xf numFmtId="0" fontId="13" fillId="3" borderId="0" xfId="0" applyFont="1" applyFill="1" applyBorder="1" applyAlignment="1">
      <alignment horizontal="left" vertical="center" wrapText="1"/>
    </xf>
    <xf numFmtId="0" fontId="13" fillId="3" borderId="0" xfId="0" applyFont="1" applyFill="1" applyBorder="1" applyAlignment="1">
      <alignment vertical="center"/>
    </xf>
    <xf numFmtId="0" fontId="13" fillId="3" borderId="0" xfId="0" applyFont="1" applyFill="1" applyBorder="1" applyAlignment="1">
      <alignment horizontal="left" vertical="center"/>
    </xf>
    <xf numFmtId="0" fontId="13" fillId="3" borderId="4" xfId="0" applyFont="1" applyFill="1" applyBorder="1" applyAlignment="1">
      <alignment vertical="center" wrapText="1"/>
    </xf>
    <xf numFmtId="165" fontId="14" fillId="2" borderId="3" xfId="12" applyFont="1" applyFill="1" applyBorder="1" applyAlignment="1">
      <alignment horizontal="center" vertical="center"/>
    </xf>
    <xf numFmtId="165" fontId="13" fillId="2" borderId="0" xfId="12" applyFont="1" applyFill="1" applyBorder="1" applyAlignment="1">
      <alignment horizontal="center" vertical="center"/>
    </xf>
    <xf numFmtId="165" fontId="13" fillId="2" borderId="10" xfId="12" applyFont="1" applyFill="1" applyBorder="1" applyAlignment="1">
      <alignment horizontal="center" vertical="center"/>
    </xf>
    <xf numFmtId="0" fontId="14" fillId="2" borderId="6" xfId="0" applyFont="1" applyFill="1" applyBorder="1" applyAlignment="1">
      <alignment horizontal="center" vertical="center"/>
    </xf>
    <xf numFmtId="4" fontId="14" fillId="2" borderId="3" xfId="0" applyNumberFormat="1" applyFont="1" applyFill="1" applyBorder="1" applyAlignment="1">
      <alignment horizontal="center" vertical="center"/>
    </xf>
    <xf numFmtId="0" fontId="14" fillId="3" borderId="5" xfId="0" applyFont="1" applyFill="1" applyBorder="1" applyAlignment="1" applyProtection="1">
      <alignment horizontal="left" vertical="center"/>
    </xf>
    <xf numFmtId="0" fontId="14" fillId="3" borderId="5" xfId="0" applyFont="1" applyFill="1" applyBorder="1" applyAlignment="1" applyProtection="1">
      <alignment vertical="center"/>
    </xf>
    <xf numFmtId="1" fontId="10" fillId="2" borderId="9" xfId="0" applyNumberFormat="1" applyFont="1" applyFill="1" applyBorder="1" applyAlignment="1" applyProtection="1">
      <alignment horizontal="center" vertical="center" wrapText="1"/>
    </xf>
    <xf numFmtId="1" fontId="12" fillId="0" borderId="11" xfId="0" applyNumberFormat="1" applyFont="1" applyFill="1" applyBorder="1" applyAlignment="1" applyProtection="1">
      <alignment horizontal="right" vertical="center" wrapText="1"/>
      <protection locked="0"/>
    </xf>
    <xf numFmtId="165" fontId="2" fillId="2" borderId="10" xfId="12" applyFont="1" applyFill="1" applyBorder="1" applyAlignment="1" applyProtection="1">
      <alignment horizontal="right" vertical="center"/>
      <protection locked="0"/>
    </xf>
    <xf numFmtId="165" fontId="2" fillId="2" borderId="12" xfId="12" applyFont="1" applyFill="1" applyBorder="1" applyAlignment="1">
      <alignment horizontal="right" vertical="center"/>
    </xf>
    <xf numFmtId="165" fontId="10" fillId="2" borderId="13" xfId="12" applyFont="1" applyFill="1" applyBorder="1" applyAlignment="1">
      <alignment horizontal="right" vertical="center"/>
    </xf>
    <xf numFmtId="165" fontId="6" fillId="2" borderId="0" xfId="12" applyFont="1" applyFill="1" applyBorder="1" applyAlignment="1">
      <alignment horizontal="right" vertical="center"/>
    </xf>
    <xf numFmtId="165" fontId="10" fillId="2" borderId="7" xfId="12" applyFont="1" applyFill="1" applyBorder="1" applyAlignment="1">
      <alignment horizontal="right" vertical="center"/>
    </xf>
    <xf numFmtId="165" fontId="10" fillId="2" borderId="8" xfId="12" applyFont="1" applyFill="1" applyBorder="1" applyAlignment="1">
      <alignment horizontal="right" vertical="center"/>
    </xf>
    <xf numFmtId="165" fontId="10" fillId="2" borderId="13" xfId="12" applyFont="1" applyFill="1" applyBorder="1" applyAlignment="1" applyProtection="1">
      <alignment horizontal="right" vertical="center"/>
      <protection locked="0"/>
    </xf>
    <xf numFmtId="0" fontId="2" fillId="2" borderId="0" xfId="0" applyFont="1" applyFill="1" applyBorder="1" applyAlignment="1">
      <alignment vertical="center"/>
    </xf>
    <xf numFmtId="165" fontId="2" fillId="2" borderId="0" xfId="12" applyFont="1" applyFill="1" applyBorder="1" applyAlignment="1">
      <alignment vertical="center"/>
    </xf>
    <xf numFmtId="165" fontId="2" fillId="2" borderId="12" xfId="12" applyFont="1" applyFill="1" applyBorder="1" applyAlignment="1">
      <alignment vertical="center"/>
    </xf>
    <xf numFmtId="0" fontId="10" fillId="2" borderId="10" xfId="0" applyFont="1" applyFill="1" applyBorder="1" applyAlignment="1">
      <alignment horizontal="left" vertical="center"/>
    </xf>
    <xf numFmtId="0" fontId="10" fillId="2" borderId="12" xfId="0" applyFont="1" applyFill="1" applyBorder="1" applyAlignment="1">
      <alignment horizontal="left" vertical="center"/>
    </xf>
    <xf numFmtId="0" fontId="10" fillId="2" borderId="13" xfId="0" applyFont="1" applyFill="1" applyBorder="1" applyAlignment="1">
      <alignment horizontal="left" vertical="center"/>
    </xf>
    <xf numFmtId="0" fontId="6" fillId="2" borderId="0" xfId="0" applyFont="1" applyFill="1" applyBorder="1" applyAlignment="1">
      <alignmen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0" fontId="0" fillId="2" borderId="0" xfId="0" applyFill="1" applyAlignment="1" applyProtection="1">
      <alignment wrapText="1"/>
      <protection locked="0"/>
    </xf>
    <xf numFmtId="0" fontId="16" fillId="2" borderId="0" xfId="0" applyFont="1" applyFill="1" applyBorder="1" applyAlignment="1" applyProtection="1">
      <alignment horizontal="right" vertical="center" wrapText="1"/>
      <protection locked="0"/>
    </xf>
    <xf numFmtId="1" fontId="24" fillId="2" borderId="0" xfId="0" applyNumberFormat="1" applyFont="1" applyFill="1" applyBorder="1" applyAlignment="1" applyProtection="1">
      <alignment horizontal="right" vertical="center" wrapText="1"/>
    </xf>
    <xf numFmtId="1" fontId="5" fillId="2" borderId="0" xfId="0" applyNumberFormat="1" applyFont="1" applyFill="1" applyAlignment="1" applyProtection="1">
      <alignment horizontal="right" vertical="center" wrapText="1"/>
    </xf>
    <xf numFmtId="0" fontId="0" fillId="2" borderId="0" xfId="0" applyFill="1" applyAlignment="1" applyProtection="1">
      <alignment horizontal="center" wrapText="1"/>
      <protection locked="0"/>
    </xf>
    <xf numFmtId="1" fontId="16" fillId="2" borderId="0" xfId="0" applyNumberFormat="1" applyFont="1" applyFill="1" applyBorder="1" applyAlignment="1" applyProtection="1">
      <alignment horizontal="right" vertical="center" wrapText="1"/>
      <protection locked="0"/>
    </xf>
    <xf numFmtId="0" fontId="0" fillId="2" borderId="14" xfId="0" applyFill="1" applyBorder="1" applyAlignment="1" applyProtection="1">
      <alignment wrapText="1"/>
      <protection locked="0"/>
    </xf>
    <xf numFmtId="0" fontId="12" fillId="2" borderId="15" xfId="0" applyFont="1" applyFill="1" applyBorder="1" applyAlignment="1" applyProtection="1">
      <alignment horizontal="right" vertical="center" wrapText="1"/>
      <protection locked="0"/>
    </xf>
    <xf numFmtId="14" fontId="12" fillId="2" borderId="15" xfId="0" applyNumberFormat="1" applyFont="1" applyFill="1" applyBorder="1" applyAlignment="1" applyProtection="1">
      <alignment horizontal="right" vertical="center" wrapText="1"/>
      <protection locked="0"/>
    </xf>
    <xf numFmtId="0" fontId="12" fillId="2" borderId="15" xfId="0" applyFont="1" applyFill="1" applyBorder="1" applyAlignment="1" applyProtection="1">
      <alignment horizontal="left" vertical="center" wrapText="1"/>
      <protection locked="0"/>
    </xf>
    <xf numFmtId="165" fontId="12" fillId="2" borderId="15" xfId="12" applyFont="1" applyFill="1" applyBorder="1" applyAlignment="1" applyProtection="1">
      <alignment horizontal="right" vertical="center" wrapText="1"/>
      <protection locked="0"/>
    </xf>
    <xf numFmtId="166" fontId="12" fillId="2" borderId="15" xfId="0" applyNumberFormat="1" applyFont="1" applyFill="1" applyBorder="1" applyAlignment="1" applyProtection="1">
      <alignment horizontal="right" vertical="center" wrapText="1"/>
      <protection locked="0"/>
    </xf>
    <xf numFmtId="0" fontId="12" fillId="3" borderId="15" xfId="0" applyFont="1" applyFill="1" applyBorder="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10" fillId="3" borderId="9" xfId="0" applyFont="1" applyFill="1" applyBorder="1" applyAlignment="1" applyProtection="1">
      <alignment horizontal="center" vertical="center" wrapText="1"/>
    </xf>
    <xf numFmtId="0" fontId="14" fillId="3" borderId="0" xfId="0" applyFont="1" applyFill="1" applyBorder="1" applyAlignment="1" applyProtection="1">
      <alignment vertical="center"/>
    </xf>
    <xf numFmtId="0" fontId="22" fillId="3" borderId="0" xfId="0" applyFont="1" applyFill="1" applyBorder="1" applyAlignment="1" applyProtection="1">
      <alignment vertical="center" wrapText="1"/>
    </xf>
    <xf numFmtId="0" fontId="14" fillId="3" borderId="0" xfId="0" applyFont="1" applyFill="1" applyBorder="1" applyAlignment="1" applyProtection="1">
      <alignment vertical="center" wrapText="1"/>
    </xf>
    <xf numFmtId="0" fontId="13" fillId="3" borderId="0" xfId="6" applyFont="1" applyFill="1" applyBorder="1" applyAlignment="1">
      <alignment horizontal="left" vertical="center" wrapText="1"/>
    </xf>
    <xf numFmtId="0" fontId="13" fillId="3" borderId="0" xfId="3" applyFont="1" applyFill="1" applyBorder="1" applyAlignment="1">
      <alignment horizontal="left" vertical="center" wrapText="1"/>
    </xf>
    <xf numFmtId="0" fontId="13" fillId="3" borderId="0" xfId="3" applyFont="1" applyFill="1" applyBorder="1" applyAlignment="1">
      <alignment vertical="center" wrapText="1"/>
    </xf>
    <xf numFmtId="0" fontId="30" fillId="3" borderId="0" xfId="6" applyFont="1" applyFill="1" applyBorder="1" applyAlignment="1">
      <alignment horizontal="left" vertical="center" wrapText="1"/>
    </xf>
    <xf numFmtId="0" fontId="16" fillId="2" borderId="0" xfId="0" applyFont="1" applyFill="1" applyBorder="1" applyAlignment="1" applyProtection="1">
      <alignment horizontal="right" vertical="center" wrapText="1"/>
    </xf>
    <xf numFmtId="0" fontId="12" fillId="2" borderId="15" xfId="0" applyFont="1" applyFill="1" applyBorder="1" applyAlignment="1" applyProtection="1">
      <alignment horizontal="right" vertical="center" wrapText="1"/>
    </xf>
    <xf numFmtId="0" fontId="5" fillId="2" borderId="3" xfId="0" applyFont="1" applyFill="1" applyBorder="1" applyAlignment="1" applyProtection="1">
      <alignment horizontal="center" vertical="center" wrapText="1"/>
    </xf>
    <xf numFmtId="4" fontId="14" fillId="2" borderId="0" xfId="4" applyNumberFormat="1" applyFont="1" applyFill="1" applyBorder="1" applyAlignment="1" applyProtection="1">
      <alignment horizontal="right" vertical="center" wrapText="1"/>
    </xf>
    <xf numFmtId="0" fontId="14" fillId="2" borderId="0" xfId="4" applyFont="1" applyFill="1" applyBorder="1" applyAlignment="1" applyProtection="1">
      <alignment horizontal="center" vertical="center" wrapText="1"/>
    </xf>
    <xf numFmtId="0" fontId="18" fillId="2" borderId="5" xfId="4" applyFont="1" applyFill="1" applyBorder="1" applyAlignment="1" applyProtection="1">
      <alignment horizontal="left" vertical="center" wrapText="1"/>
    </xf>
    <xf numFmtId="0" fontId="14" fillId="2" borderId="5" xfId="4" applyFont="1" applyFill="1" applyBorder="1" applyAlignment="1" applyProtection="1">
      <alignment horizontal="left" vertical="center" wrapText="1"/>
    </xf>
    <xf numFmtId="0" fontId="19" fillId="2" borderId="0" xfId="4" applyFont="1" applyFill="1" applyBorder="1" applyAlignment="1" applyProtection="1">
      <alignment horizontal="left" vertical="center"/>
    </xf>
    <xf numFmtId="0" fontId="13" fillId="3" borderId="0" xfId="4" applyFont="1" applyFill="1" applyBorder="1" applyAlignment="1" applyProtection="1">
      <alignment horizontal="left" vertical="center" wrapText="1"/>
    </xf>
    <xf numFmtId="165" fontId="20" fillId="3" borderId="0" xfId="12" applyFont="1" applyFill="1" applyBorder="1" applyAlignment="1" applyProtection="1">
      <alignment horizontal="right" vertical="center" wrapText="1"/>
    </xf>
    <xf numFmtId="0" fontId="19" fillId="2" borderId="0" xfId="0" applyFont="1" applyFill="1" applyBorder="1" applyAlignment="1" applyProtection="1">
      <alignment horizontal="left" vertical="center"/>
    </xf>
    <xf numFmtId="0" fontId="13" fillId="3" borderId="0" xfId="0" applyFont="1" applyFill="1" applyBorder="1" applyAlignment="1" applyProtection="1">
      <alignment horizontal="left" vertical="center" wrapText="1"/>
    </xf>
    <xf numFmtId="165" fontId="21" fillId="2" borderId="0" xfId="12" applyFont="1" applyFill="1" applyBorder="1" applyAlignment="1" applyProtection="1">
      <alignment horizontal="right" vertical="center" wrapText="1"/>
    </xf>
    <xf numFmtId="165" fontId="20" fillId="3" borderId="4" xfId="12" applyFont="1" applyFill="1" applyBorder="1" applyAlignment="1" applyProtection="1">
      <alignment horizontal="right" vertical="center" wrapText="1"/>
    </xf>
    <xf numFmtId="165" fontId="21" fillId="2" borderId="3" xfId="12" applyFont="1" applyFill="1" applyBorder="1" applyAlignment="1" applyProtection="1">
      <alignment horizontal="right" vertical="center" wrapText="1"/>
    </xf>
    <xf numFmtId="0" fontId="14" fillId="2" borderId="3" xfId="4" applyFont="1" applyFill="1" applyBorder="1" applyAlignment="1" applyProtection="1">
      <alignment horizontal="left" vertical="center"/>
    </xf>
    <xf numFmtId="0" fontId="14" fillId="2" borderId="3" xfId="4" applyFont="1" applyFill="1" applyBorder="1" applyAlignment="1" applyProtection="1">
      <alignment horizontal="right" vertical="center" wrapText="1"/>
    </xf>
    <xf numFmtId="165" fontId="14" fillId="2" borderId="3" xfId="12" applyFont="1" applyFill="1" applyBorder="1" applyAlignment="1" applyProtection="1">
      <alignment horizontal="right" vertical="center" wrapText="1"/>
    </xf>
    <xf numFmtId="4" fontId="14" fillId="2" borderId="5" xfId="4" applyNumberFormat="1" applyFont="1" applyFill="1" applyBorder="1" applyAlignment="1" applyProtection="1">
      <alignment horizontal="right" vertical="center" wrapText="1"/>
    </xf>
    <xf numFmtId="4" fontId="14" fillId="2" borderId="5" xfId="4" applyNumberFormat="1" applyFont="1" applyFill="1" applyBorder="1" applyAlignment="1" applyProtection="1">
      <alignment horizontal="center" vertical="center" wrapText="1"/>
    </xf>
    <xf numFmtId="0" fontId="13" fillId="2" borderId="0" xfId="4" applyFont="1" applyFill="1" applyBorder="1" applyAlignment="1" applyProtection="1">
      <alignment horizontal="right" vertical="center"/>
    </xf>
    <xf numFmtId="0" fontId="19" fillId="2" borderId="0" xfId="4" applyFont="1" applyFill="1" applyBorder="1" applyAlignment="1" applyProtection="1">
      <alignment horizontal="right" vertical="center"/>
    </xf>
    <xf numFmtId="165" fontId="21" fillId="2" borderId="1" xfId="12" applyFont="1" applyFill="1" applyBorder="1" applyAlignment="1" applyProtection="1">
      <alignment horizontal="right" vertical="center" wrapText="1"/>
    </xf>
    <xf numFmtId="165" fontId="21" fillId="3" borderId="1" xfId="12" applyFont="1" applyFill="1" applyBorder="1" applyAlignment="1" applyProtection="1">
      <alignment horizontal="right" vertical="center" wrapText="1"/>
    </xf>
    <xf numFmtId="0" fontId="14" fillId="3" borderId="3" xfId="4" applyFont="1" applyFill="1" applyBorder="1" applyAlignment="1" applyProtection="1">
      <alignment horizontal="left" vertical="center"/>
    </xf>
    <xf numFmtId="0" fontId="14" fillId="3" borderId="3" xfId="4" applyFont="1" applyFill="1" applyBorder="1" applyAlignment="1" applyProtection="1">
      <alignment horizontal="right" vertical="center" wrapText="1"/>
    </xf>
    <xf numFmtId="165" fontId="20" fillId="3" borderId="0" xfId="12" applyFont="1" applyFill="1" applyBorder="1" applyAlignment="1" applyProtection="1">
      <alignment horizontal="right" vertical="center" wrapText="1"/>
      <protection locked="0"/>
    </xf>
    <xf numFmtId="165" fontId="20" fillId="3" borderId="4" xfId="12" applyFont="1" applyFill="1" applyBorder="1" applyAlignment="1" applyProtection="1">
      <alignment horizontal="right" vertical="center" wrapText="1"/>
      <protection locked="0"/>
    </xf>
    <xf numFmtId="0" fontId="14" fillId="3" borderId="5" xfId="0" applyFont="1" applyFill="1" applyBorder="1" applyAlignment="1" applyProtection="1">
      <alignment horizontal="left" vertical="center" wrapText="1"/>
    </xf>
    <xf numFmtId="0" fontId="5" fillId="3" borderId="0" xfId="0" applyFont="1" applyFill="1" applyBorder="1" applyAlignment="1" applyProtection="1">
      <alignment horizontal="center" vertical="center" wrapText="1"/>
    </xf>
    <xf numFmtId="14" fontId="12" fillId="2" borderId="11" xfId="0" applyNumberFormat="1" applyFont="1" applyFill="1" applyBorder="1" applyAlignment="1" applyProtection="1">
      <alignment horizontal="right" vertical="center" wrapText="1"/>
      <protection locked="0"/>
    </xf>
    <xf numFmtId="0" fontId="12" fillId="2" borderId="11" xfId="0" applyFont="1" applyFill="1" applyBorder="1" applyAlignment="1" applyProtection="1">
      <alignment horizontal="left" vertical="center" wrapText="1"/>
      <protection locked="0"/>
    </xf>
    <xf numFmtId="165" fontId="12" fillId="2" borderId="11" xfId="12" applyFont="1" applyFill="1" applyBorder="1" applyAlignment="1" applyProtection="1">
      <alignment horizontal="right" vertical="center" wrapText="1"/>
      <protection locked="0"/>
    </xf>
    <xf numFmtId="0" fontId="12" fillId="3" borderId="11" xfId="0" applyFont="1" applyFill="1" applyBorder="1" applyAlignment="1" applyProtection="1">
      <alignment horizontal="left" vertical="center" wrapText="1"/>
      <protection locked="0"/>
    </xf>
    <xf numFmtId="165" fontId="14" fillId="2" borderId="0" xfId="12" applyFont="1" applyFill="1" applyBorder="1" applyAlignment="1" applyProtection="1">
      <alignment horizontal="right" vertical="center" wrapText="1"/>
    </xf>
    <xf numFmtId="0" fontId="0" fillId="2" borderId="11" xfId="0" applyFill="1" applyBorder="1" applyAlignment="1" applyProtection="1">
      <alignment wrapText="1"/>
      <protection locked="0"/>
    </xf>
    <xf numFmtId="17" fontId="12" fillId="2" borderId="15" xfId="0" applyNumberFormat="1" applyFont="1" applyFill="1" applyBorder="1" applyAlignment="1" applyProtection="1">
      <alignment horizontal="right" vertical="center" wrapText="1"/>
      <protection locked="0"/>
    </xf>
    <xf numFmtId="0" fontId="12" fillId="2" borderId="0" xfId="0" applyFont="1" applyFill="1" applyProtection="1"/>
    <xf numFmtId="0" fontId="12" fillId="3" borderId="0" xfId="0" applyFont="1" applyFill="1" applyBorder="1" applyAlignment="1">
      <alignment vertical="center"/>
    </xf>
    <xf numFmtId="0" fontId="12" fillId="3" borderId="0" xfId="0" applyFont="1" applyFill="1" applyBorder="1" applyAlignment="1">
      <alignment horizontal="left" vertical="center" wrapText="1"/>
    </xf>
    <xf numFmtId="165" fontId="12" fillId="2" borderId="0" xfId="12" applyFont="1" applyFill="1" applyBorder="1" applyAlignment="1" applyProtection="1">
      <alignment horizontal="right" vertical="center"/>
      <protection locked="0"/>
    </xf>
    <xf numFmtId="0" fontId="12" fillId="3" borderId="0" xfId="0" applyFont="1" applyFill="1" applyBorder="1" applyAlignment="1" applyProtection="1">
      <alignment horizontal="left" vertical="center" wrapText="1"/>
    </xf>
    <xf numFmtId="0" fontId="11" fillId="2" borderId="0" xfId="0" applyFont="1" applyFill="1" applyBorder="1" applyAlignment="1" applyProtection="1">
      <alignment horizontal="left" vertical="center"/>
    </xf>
    <xf numFmtId="0" fontId="12" fillId="3" borderId="0" xfId="0" applyFont="1" applyFill="1" applyBorder="1" applyAlignment="1" applyProtection="1">
      <alignment horizontal="left" vertical="center" wrapText="1"/>
      <protection locked="0"/>
    </xf>
    <xf numFmtId="0" fontId="12" fillId="3" borderId="0" xfId="0" applyFont="1" applyFill="1" applyBorder="1" applyAlignment="1" applyProtection="1">
      <alignment horizontal="right" vertical="center" wrapText="1"/>
    </xf>
    <xf numFmtId="10" fontId="21" fillId="3" borderId="1" xfId="9" applyNumberFormat="1" applyFont="1" applyFill="1" applyBorder="1" applyAlignment="1" applyProtection="1">
      <alignment horizontal="right" vertical="center" wrapText="1"/>
    </xf>
    <xf numFmtId="10" fontId="21" fillId="2" borderId="3" xfId="9" applyNumberFormat="1" applyFont="1" applyFill="1" applyBorder="1" applyAlignment="1" applyProtection="1">
      <alignment horizontal="right" vertical="center" wrapText="1"/>
    </xf>
    <xf numFmtId="10" fontId="20" fillId="2" borderId="0" xfId="9" applyNumberFormat="1" applyFont="1" applyFill="1" applyBorder="1" applyAlignment="1" applyProtection="1">
      <alignment horizontal="right" vertical="center" wrapText="1"/>
    </xf>
    <xf numFmtId="10" fontId="20" fillId="2" borderId="4" xfId="9" applyNumberFormat="1" applyFont="1" applyFill="1" applyBorder="1" applyAlignment="1" applyProtection="1">
      <alignment horizontal="right" vertical="center" wrapText="1"/>
    </xf>
    <xf numFmtId="10" fontId="20" fillId="3" borderId="0" xfId="9" applyNumberFormat="1" applyFont="1" applyFill="1" applyBorder="1" applyAlignment="1" applyProtection="1">
      <alignment horizontal="right" vertical="center" wrapText="1"/>
    </xf>
    <xf numFmtId="0" fontId="10" fillId="2" borderId="6" xfId="0" applyFont="1" applyFill="1" applyBorder="1" applyAlignment="1" applyProtection="1">
      <alignment horizontal="left" vertical="center"/>
    </xf>
    <xf numFmtId="0" fontId="10" fillId="2" borderId="6" xfId="0" applyFont="1" applyFill="1" applyBorder="1" applyAlignment="1" applyProtection="1">
      <alignment horizontal="center" vertical="center"/>
    </xf>
    <xf numFmtId="0" fontId="10" fillId="2" borderId="5" xfId="0" applyFont="1" applyFill="1" applyBorder="1" applyAlignment="1" applyProtection="1">
      <alignment horizontal="left" vertical="center"/>
    </xf>
    <xf numFmtId="0" fontId="10" fillId="2" borderId="5" xfId="0" applyFont="1" applyFill="1" applyBorder="1" applyAlignment="1" applyProtection="1">
      <alignment horizontal="center" vertical="center"/>
    </xf>
    <xf numFmtId="0" fontId="11" fillId="2" borderId="3" xfId="0" applyFont="1" applyFill="1" applyBorder="1" applyAlignment="1" applyProtection="1">
      <alignment horizontal="left" vertical="center"/>
    </xf>
    <xf numFmtId="0" fontId="11" fillId="2" borderId="3" xfId="0" applyFont="1" applyFill="1" applyBorder="1" applyAlignment="1" applyProtection="1">
      <alignment horizontal="center" vertical="center"/>
    </xf>
    <xf numFmtId="165" fontId="11" fillId="2" borderId="3" xfId="12" applyFont="1" applyFill="1" applyBorder="1" applyAlignment="1" applyProtection="1">
      <alignment horizontal="center" vertical="center"/>
    </xf>
    <xf numFmtId="0" fontId="11" fillId="3" borderId="2" xfId="0" applyFont="1" applyFill="1" applyBorder="1" applyAlignment="1">
      <alignment vertical="center"/>
    </xf>
    <xf numFmtId="0" fontId="11" fillId="3" borderId="2" xfId="0" applyFont="1" applyFill="1" applyBorder="1" applyAlignment="1">
      <alignment horizontal="left" vertical="center" wrapText="1"/>
    </xf>
    <xf numFmtId="4" fontId="11" fillId="2" borderId="6" xfId="0" applyNumberFormat="1" applyFont="1" applyFill="1" applyBorder="1" applyAlignment="1" applyProtection="1">
      <alignment horizontal="right" vertical="center"/>
    </xf>
    <xf numFmtId="0" fontId="5" fillId="2" borderId="5"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165" fontId="13" fillId="3" borderId="0" xfId="12" applyFont="1" applyFill="1" applyBorder="1" applyAlignment="1" applyProtection="1">
      <alignment horizontal="right" vertical="center"/>
      <protection locked="0"/>
    </xf>
    <xf numFmtId="165" fontId="12" fillId="2" borderId="0" xfId="12" applyFont="1" applyFill="1" applyBorder="1" applyAlignment="1" applyProtection="1">
      <alignment horizontal="right" vertical="center"/>
    </xf>
    <xf numFmtId="165" fontId="11" fillId="2" borderId="2" xfId="12" applyFont="1" applyFill="1" applyBorder="1" applyAlignment="1" applyProtection="1">
      <alignment horizontal="right" vertical="center"/>
    </xf>
    <xf numFmtId="165" fontId="12" fillId="2" borderId="3" xfId="12" applyFont="1" applyFill="1" applyBorder="1" applyAlignment="1" applyProtection="1">
      <alignment horizontal="right" vertical="center"/>
      <protection locked="0"/>
    </xf>
    <xf numFmtId="165" fontId="12" fillId="2" borderId="3" xfId="12" applyFont="1" applyFill="1" applyBorder="1" applyAlignment="1" applyProtection="1">
      <alignment horizontal="right" vertical="center"/>
    </xf>
    <xf numFmtId="165" fontId="11" fillId="2" borderId="3" xfId="12" applyFont="1" applyFill="1" applyBorder="1" applyAlignment="1" applyProtection="1">
      <alignment horizontal="right" vertical="center"/>
    </xf>
    <xf numFmtId="165" fontId="21" fillId="2" borderId="4" xfId="12" applyFont="1" applyFill="1" applyBorder="1" applyAlignment="1" applyProtection="1">
      <alignment horizontal="right" vertical="center" wrapText="1"/>
    </xf>
    <xf numFmtId="165" fontId="13" fillId="2" borderId="3" xfId="12" applyFont="1" applyFill="1" applyBorder="1" applyAlignment="1" applyProtection="1">
      <alignment horizontal="right" vertical="center"/>
    </xf>
    <xf numFmtId="0" fontId="14" fillId="3" borderId="0" xfId="0" applyFont="1" applyFill="1" applyBorder="1" applyAlignment="1" applyProtection="1">
      <alignment horizontal="left" vertical="center"/>
    </xf>
    <xf numFmtId="0" fontId="14" fillId="3" borderId="0" xfId="0" applyFont="1" applyFill="1" applyBorder="1" applyAlignment="1" applyProtection="1">
      <alignment horizontal="left" vertical="center" wrapText="1"/>
    </xf>
    <xf numFmtId="10" fontId="14" fillId="3" borderId="3" xfId="9" applyNumberFormat="1" applyFont="1" applyFill="1" applyBorder="1" applyAlignment="1" applyProtection="1">
      <alignment horizontal="right" vertical="center"/>
    </xf>
    <xf numFmtId="10" fontId="14" fillId="3" borderId="3" xfId="9" applyNumberFormat="1" applyFont="1" applyFill="1" applyBorder="1" applyAlignment="1" applyProtection="1">
      <alignment horizontal="center" vertical="center"/>
    </xf>
    <xf numFmtId="10" fontId="13" fillId="3" borderId="6" xfId="9" applyNumberFormat="1" applyFont="1" applyFill="1" applyBorder="1" applyAlignment="1" applyProtection="1">
      <alignment horizontal="center" vertical="center"/>
    </xf>
    <xf numFmtId="10" fontId="13" fillId="3" borderId="0" xfId="9" applyNumberFormat="1" applyFont="1" applyFill="1" applyBorder="1" applyAlignment="1" applyProtection="1">
      <alignment horizontal="right" vertical="center"/>
    </xf>
    <xf numFmtId="10" fontId="14" fillId="3" borderId="5" xfId="9" applyNumberFormat="1" applyFont="1" applyFill="1" applyBorder="1" applyAlignment="1" applyProtection="1">
      <alignment horizontal="right" vertical="center"/>
    </xf>
    <xf numFmtId="10" fontId="14" fillId="3" borderId="6" xfId="9" applyNumberFormat="1" applyFont="1" applyFill="1" applyBorder="1" applyAlignment="1" applyProtection="1">
      <alignment horizontal="center" vertical="center"/>
    </xf>
    <xf numFmtId="10" fontId="13" fillId="3" borderId="0" xfId="9" applyNumberFormat="1" applyFont="1" applyFill="1" applyBorder="1" applyAlignment="1" applyProtection="1">
      <alignment horizontal="center" vertical="center"/>
    </xf>
    <xf numFmtId="10" fontId="14" fillId="3" borderId="1" xfId="9" applyNumberFormat="1" applyFont="1" applyFill="1" applyBorder="1" applyAlignment="1" applyProtection="1">
      <alignment horizontal="right" vertical="center"/>
    </xf>
    <xf numFmtId="10" fontId="13" fillId="3" borderId="10" xfId="9" applyNumberFormat="1" applyFont="1" applyFill="1" applyBorder="1" applyAlignment="1" applyProtection="1">
      <alignment horizontal="center" vertical="center"/>
    </xf>
    <xf numFmtId="10" fontId="13" fillId="3" borderId="1" xfId="9" applyNumberFormat="1" applyFont="1" applyFill="1" applyBorder="1" applyAlignment="1" applyProtection="1">
      <alignment horizontal="right" vertical="center"/>
    </xf>
    <xf numFmtId="10" fontId="14" fillId="3" borderId="2" xfId="9" applyNumberFormat="1" applyFont="1" applyFill="1" applyBorder="1" applyAlignment="1" applyProtection="1">
      <alignment horizontal="right" vertical="center"/>
    </xf>
    <xf numFmtId="165" fontId="14" fillId="2" borderId="3" xfId="12" applyFont="1" applyFill="1" applyBorder="1" applyAlignment="1" applyProtection="1">
      <alignment horizontal="right" vertical="center" wrapText="1"/>
      <protection locked="0"/>
    </xf>
    <xf numFmtId="0" fontId="13" fillId="2" borderId="0" xfId="4" applyFont="1" applyFill="1" applyBorder="1" applyAlignment="1" applyProtection="1">
      <alignment horizontal="right" vertical="center"/>
      <protection locked="0"/>
    </xf>
    <xf numFmtId="0" fontId="5" fillId="2" borderId="6" xfId="0" applyFont="1" applyFill="1" applyBorder="1" applyAlignment="1" applyProtection="1">
      <alignment horizontal="center" vertical="center"/>
    </xf>
    <xf numFmtId="4" fontId="5" fillId="2" borderId="6" xfId="0" applyNumberFormat="1" applyFont="1" applyFill="1" applyBorder="1" applyAlignment="1" applyProtection="1">
      <alignment horizontal="right" vertical="center"/>
    </xf>
    <xf numFmtId="0" fontId="10" fillId="2" borderId="3" xfId="0" applyFont="1" applyFill="1" applyBorder="1" applyAlignment="1" applyProtection="1">
      <alignment horizontal="left" vertical="center"/>
    </xf>
    <xf numFmtId="0" fontId="14" fillId="2" borderId="3" xfId="0" applyFont="1" applyFill="1" applyBorder="1" applyAlignment="1" applyProtection="1">
      <alignment horizontal="left" vertical="center"/>
    </xf>
    <xf numFmtId="0" fontId="14" fillId="2" borderId="3" xfId="0" applyFont="1" applyFill="1" applyBorder="1" applyAlignment="1" applyProtection="1">
      <alignment horizontal="center" vertical="center"/>
    </xf>
    <xf numFmtId="0" fontId="14" fillId="2" borderId="6" xfId="0" applyFont="1" applyFill="1" applyBorder="1" applyAlignment="1" applyProtection="1">
      <alignment horizontal="center" vertical="center"/>
    </xf>
    <xf numFmtId="0" fontId="0" fillId="2" borderId="0" xfId="0" applyFill="1" applyAlignment="1" applyProtection="1">
      <alignment vertical="center"/>
    </xf>
    <xf numFmtId="0" fontId="14" fillId="3" borderId="3" xfId="4" applyFont="1" applyFill="1" applyBorder="1" applyAlignment="1" applyProtection="1">
      <alignment horizontal="left" vertical="center" wrapText="1"/>
    </xf>
    <xf numFmtId="4" fontId="10" fillId="2" borderId="0" xfId="0" applyNumberFormat="1" applyFont="1" applyFill="1" applyBorder="1" applyAlignment="1" applyProtection="1">
      <alignment horizontal="right" vertical="center"/>
    </xf>
    <xf numFmtId="4" fontId="10" fillId="2" borderId="0" xfId="0" applyNumberFormat="1" applyFont="1" applyFill="1" applyBorder="1" applyAlignment="1" applyProtection="1">
      <alignment horizontal="right" vertical="center" wrapText="1"/>
    </xf>
    <xf numFmtId="0" fontId="14" fillId="2" borderId="3" xfId="0" applyFont="1" applyFill="1" applyBorder="1" applyAlignment="1" applyProtection="1">
      <alignment horizontal="left" vertical="center" wrapText="1"/>
    </xf>
    <xf numFmtId="4" fontId="14" fillId="2" borderId="3" xfId="0" applyNumberFormat="1" applyFont="1" applyFill="1" applyBorder="1" applyAlignment="1" applyProtection="1">
      <alignment horizontal="center" vertical="center"/>
    </xf>
    <xf numFmtId="0" fontId="14" fillId="2" borderId="0" xfId="0" applyFont="1" applyFill="1" applyBorder="1" applyAlignment="1" applyProtection="1">
      <alignment horizontal="left" vertical="center" wrapText="1"/>
    </xf>
    <xf numFmtId="165" fontId="13" fillId="2" borderId="0" xfId="12" applyFont="1" applyFill="1" applyBorder="1" applyAlignment="1" applyProtection="1">
      <alignment horizontal="center" vertical="center"/>
    </xf>
    <xf numFmtId="0" fontId="13" fillId="2" borderId="0" xfId="0" applyFont="1" applyFill="1" applyBorder="1" applyAlignment="1" applyProtection="1">
      <alignment horizontal="left" vertical="center"/>
    </xf>
    <xf numFmtId="165" fontId="13" fillId="2" borderId="0" xfId="12" applyFont="1" applyFill="1" applyBorder="1" applyAlignment="1" applyProtection="1">
      <alignment horizontal="right" vertical="center"/>
    </xf>
    <xf numFmtId="165" fontId="14" fillId="2" borderId="0" xfId="12" applyFont="1" applyFill="1" applyBorder="1" applyAlignment="1" applyProtection="1">
      <alignment horizontal="right" vertical="center"/>
    </xf>
    <xf numFmtId="0" fontId="14" fillId="2" borderId="3" xfId="0" applyFont="1" applyFill="1" applyBorder="1" applyAlignment="1" applyProtection="1">
      <alignment vertical="center" wrapText="1"/>
    </xf>
    <xf numFmtId="165" fontId="14" fillId="2" borderId="3" xfId="12" applyFont="1" applyFill="1" applyBorder="1" applyAlignment="1" applyProtection="1">
      <alignment horizontal="right" vertical="center"/>
    </xf>
    <xf numFmtId="0" fontId="13" fillId="2" borderId="5" xfId="0" applyFont="1" applyFill="1" applyBorder="1" applyAlignment="1" applyProtection="1">
      <alignment vertical="center"/>
    </xf>
    <xf numFmtId="0" fontId="14" fillId="2" borderId="5" xfId="0" applyFont="1" applyFill="1" applyBorder="1" applyAlignment="1" applyProtection="1">
      <alignment horizontal="left" vertical="center" wrapText="1"/>
    </xf>
    <xf numFmtId="4" fontId="14" fillId="2" borderId="5" xfId="0" applyNumberFormat="1" applyFont="1" applyFill="1" applyBorder="1" applyAlignment="1" applyProtection="1">
      <alignment horizontal="right" vertical="center"/>
    </xf>
    <xf numFmtId="0" fontId="14" fillId="2" borderId="5" xfId="0" applyFont="1" applyFill="1" applyBorder="1" applyAlignment="1" applyProtection="1">
      <alignment horizontal="left" vertical="center"/>
    </xf>
    <xf numFmtId="0" fontId="14" fillId="2" borderId="0" xfId="0" applyFont="1" applyFill="1" applyBorder="1" applyAlignment="1" applyProtection="1">
      <alignment vertical="center"/>
    </xf>
    <xf numFmtId="0" fontId="22" fillId="2" borderId="0" xfId="0" applyFont="1" applyFill="1" applyBorder="1" applyAlignment="1" applyProtection="1">
      <alignment vertical="center" wrapText="1"/>
    </xf>
    <xf numFmtId="0" fontId="13" fillId="3" borderId="0" xfId="0" applyFont="1" applyFill="1" applyBorder="1" applyAlignment="1" applyProtection="1">
      <alignment vertical="center"/>
    </xf>
    <xf numFmtId="0" fontId="13" fillId="3" borderId="0" xfId="0" applyFont="1" applyFill="1" applyBorder="1" applyAlignment="1" applyProtection="1">
      <alignment vertical="center" wrapText="1"/>
    </xf>
    <xf numFmtId="0" fontId="13" fillId="2" borderId="1" xfId="0" applyFont="1" applyFill="1" applyBorder="1" applyAlignment="1" applyProtection="1">
      <alignment vertical="center"/>
    </xf>
    <xf numFmtId="0" fontId="14" fillId="2" borderId="1" xfId="0" applyFont="1" applyFill="1" applyBorder="1" applyAlignment="1" applyProtection="1">
      <alignment horizontal="right" vertical="center" wrapText="1"/>
    </xf>
    <xf numFmtId="165" fontId="14" fillId="2" borderId="1" xfId="12" applyFont="1" applyFill="1" applyBorder="1" applyAlignment="1" applyProtection="1">
      <alignment horizontal="right" vertical="center"/>
    </xf>
    <xf numFmtId="165" fontId="13" fillId="2" borderId="10" xfId="12" applyFont="1" applyFill="1" applyBorder="1" applyAlignment="1" applyProtection="1">
      <alignment horizontal="center" vertical="center"/>
    </xf>
    <xf numFmtId="0" fontId="13" fillId="3" borderId="0" xfId="0" applyFont="1" applyFill="1" applyBorder="1" applyAlignment="1" applyProtection="1">
      <alignment horizontal="left" vertical="center"/>
    </xf>
    <xf numFmtId="0" fontId="13" fillId="3" borderId="4" xfId="0" applyFont="1" applyFill="1" applyBorder="1" applyAlignment="1" applyProtection="1">
      <alignment vertical="center" wrapText="1"/>
    </xf>
    <xf numFmtId="0" fontId="14" fillId="2" borderId="5" xfId="0" applyFont="1" applyFill="1" applyBorder="1" applyAlignment="1" applyProtection="1">
      <alignment horizontal="right" vertical="center" wrapText="1"/>
    </xf>
    <xf numFmtId="165" fontId="14" fillId="2" borderId="5" xfId="12" applyFont="1" applyFill="1" applyBorder="1" applyAlignment="1" applyProtection="1">
      <alignment horizontal="right" vertical="center"/>
    </xf>
    <xf numFmtId="165" fontId="14" fillId="2" borderId="3" xfId="12" applyFont="1" applyFill="1" applyBorder="1" applyAlignment="1" applyProtection="1">
      <alignment horizontal="center" vertical="center"/>
    </xf>
    <xf numFmtId="0" fontId="13" fillId="3" borderId="0" xfId="6" applyFont="1" applyFill="1" applyBorder="1" applyAlignment="1" applyProtection="1">
      <alignment horizontal="left" vertical="center" wrapText="1"/>
    </xf>
    <xf numFmtId="0" fontId="13" fillId="3" borderId="0" xfId="3" applyFont="1" applyFill="1" applyBorder="1" applyAlignment="1" applyProtection="1">
      <alignment vertical="center" wrapText="1"/>
    </xf>
    <xf numFmtId="0" fontId="13" fillId="3" borderId="0" xfId="3" applyFont="1" applyFill="1" applyBorder="1" applyAlignment="1" applyProtection="1">
      <alignment horizontal="left" vertical="center" wrapText="1"/>
    </xf>
    <xf numFmtId="0" fontId="30" fillId="3" borderId="0" xfId="6" applyFont="1" applyFill="1" applyBorder="1" applyAlignment="1" applyProtection="1">
      <alignment horizontal="left" vertical="center" wrapText="1"/>
    </xf>
    <xf numFmtId="0" fontId="13" fillId="2" borderId="2" xfId="0" applyFont="1" applyFill="1" applyBorder="1" applyAlignment="1" applyProtection="1">
      <alignment vertical="center"/>
    </xf>
    <xf numFmtId="0" fontId="14" fillId="2" borderId="2" xfId="0" applyFont="1" applyFill="1" applyBorder="1" applyAlignment="1" applyProtection="1">
      <alignment horizontal="right" vertical="center" wrapText="1"/>
    </xf>
    <xf numFmtId="165" fontId="14" fillId="2" borderId="2" xfId="12" applyFont="1" applyFill="1" applyBorder="1" applyAlignment="1" applyProtection="1">
      <alignment horizontal="right" vertical="center"/>
    </xf>
    <xf numFmtId="0" fontId="14" fillId="2" borderId="5" xfId="0" applyFont="1" applyFill="1" applyBorder="1" applyAlignment="1" applyProtection="1">
      <alignment vertical="center"/>
    </xf>
    <xf numFmtId="0" fontId="5" fillId="3" borderId="14" xfId="0" applyFont="1" applyFill="1" applyBorder="1" applyAlignment="1" applyProtection="1">
      <alignment horizontal="left" vertical="center" wrapText="1"/>
    </xf>
    <xf numFmtId="0" fontId="9" fillId="3" borderId="14" xfId="0" applyFont="1" applyFill="1" applyBorder="1" applyAlignment="1">
      <alignment horizontal="left" vertical="center" wrapText="1"/>
    </xf>
    <xf numFmtId="0" fontId="9" fillId="3" borderId="14" xfId="6" applyFont="1" applyFill="1" applyBorder="1" applyAlignment="1">
      <alignment horizontal="left" vertical="center" wrapText="1"/>
    </xf>
    <xf numFmtId="0" fontId="9" fillId="3" borderId="14" xfId="3" applyFont="1" applyFill="1" applyBorder="1" applyAlignment="1">
      <alignment horizontal="left" vertical="center" wrapText="1"/>
    </xf>
    <xf numFmtId="0" fontId="31" fillId="3" borderId="14" xfId="6" applyFont="1" applyFill="1" applyBorder="1" applyAlignment="1">
      <alignment horizontal="left" vertical="center" wrapText="1"/>
    </xf>
    <xf numFmtId="0" fontId="5" fillId="3" borderId="14" xfId="0" applyFont="1" applyFill="1" applyBorder="1" applyAlignment="1">
      <alignment horizontal="left" vertical="center"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vertical="center" wrapText="1"/>
    </xf>
    <xf numFmtId="0" fontId="11" fillId="2" borderId="0" xfId="0" applyFont="1" applyFill="1" applyBorder="1" applyAlignment="1" applyProtection="1">
      <alignment horizontal="left" vertical="center"/>
    </xf>
    <xf numFmtId="0" fontId="17" fillId="3" borderId="0" xfId="0" applyFont="1" applyFill="1" applyBorder="1" applyAlignment="1" applyProtection="1">
      <alignment horizontal="center" vertical="center" wrapText="1"/>
      <protection locked="0"/>
    </xf>
    <xf numFmtId="0" fontId="0" fillId="3" borderId="0" xfId="0" applyFill="1"/>
    <xf numFmtId="0" fontId="25" fillId="3" borderId="0" xfId="0" applyFont="1" applyFill="1" applyAlignment="1" applyProtection="1">
      <alignment horizontal="center" vertical="center"/>
      <protection locked="0"/>
    </xf>
    <xf numFmtId="0" fontId="15" fillId="3" borderId="0" xfId="0" applyFont="1" applyFill="1" applyAlignment="1">
      <alignment horizontal="center"/>
    </xf>
    <xf numFmtId="0" fontId="17" fillId="3" borderId="0" xfId="0" applyFont="1" applyFill="1" applyAlignment="1" applyProtection="1">
      <alignment horizontal="center" vertical="center" wrapText="1"/>
      <protection locked="0"/>
    </xf>
    <xf numFmtId="0" fontId="4" fillId="3" borderId="0" xfId="0" applyFont="1" applyFill="1" applyAlignment="1">
      <alignment horizontal="center"/>
    </xf>
    <xf numFmtId="0" fontId="26" fillId="3" borderId="0" xfId="0" applyFont="1" applyFill="1" applyAlignment="1">
      <alignment horizontal="center"/>
    </xf>
    <xf numFmtId="0" fontId="27" fillId="3" borderId="0" xfId="0" applyFont="1" applyFill="1" applyAlignment="1" applyProtection="1">
      <alignment horizontal="center"/>
      <protection locked="0"/>
    </xf>
    <xf numFmtId="0" fontId="4" fillId="3" borderId="0" xfId="0" applyFont="1" applyFill="1"/>
    <xf numFmtId="0" fontId="4" fillId="3" borderId="0" xfId="0" applyFont="1" applyFill="1" applyAlignment="1">
      <alignment horizontal="left" vertical="top"/>
    </xf>
    <xf numFmtId="0" fontId="0" fillId="3" borderId="0" xfId="0" applyFill="1" applyAlignment="1">
      <alignment horizontal="left" vertical="top"/>
    </xf>
    <xf numFmtId="0" fontId="4" fillId="3" borderId="1" xfId="0" applyFont="1" applyFill="1" applyBorder="1" applyAlignment="1">
      <alignment horizontal="center" vertical="center"/>
    </xf>
    <xf numFmtId="0" fontId="0" fillId="3" borderId="0" xfId="0" applyFill="1" applyProtection="1"/>
    <xf numFmtId="0" fontId="11" fillId="3" borderId="3" xfId="0" applyFont="1" applyFill="1" applyBorder="1" applyAlignment="1" applyProtection="1">
      <alignment horizontal="center" vertical="center" wrapText="1"/>
    </xf>
    <xf numFmtId="165" fontId="11" fillId="3" borderId="3" xfId="12" applyFont="1" applyFill="1" applyBorder="1" applyAlignment="1" applyProtection="1">
      <alignment horizontal="center" vertical="center" wrapText="1"/>
    </xf>
    <xf numFmtId="0" fontId="13" fillId="3" borderId="0" xfId="0" applyFont="1" applyFill="1" applyBorder="1" applyAlignment="1" applyProtection="1">
      <alignment horizontal="left" vertical="center"/>
      <protection locked="0"/>
    </xf>
    <xf numFmtId="0" fontId="13" fillId="3" borderId="0" xfId="0" applyFont="1" applyFill="1" applyBorder="1" applyAlignment="1" applyProtection="1">
      <alignment horizontal="center" vertical="center"/>
      <protection locked="0"/>
    </xf>
    <xf numFmtId="14" fontId="13" fillId="3" borderId="0" xfId="0" applyNumberFormat="1" applyFont="1" applyFill="1" applyBorder="1" applyAlignment="1" applyProtection="1">
      <alignment horizontal="right" vertical="center" wrapText="1"/>
      <protection locked="0"/>
    </xf>
    <xf numFmtId="0" fontId="0" fillId="3" borderId="0" xfId="0" applyFill="1" applyAlignment="1" applyProtection="1">
      <alignment horizontal="center"/>
    </xf>
    <xf numFmtId="0" fontId="0" fillId="3" borderId="0" xfId="0" applyFill="1" applyProtection="1">
      <protection locked="0"/>
    </xf>
    <xf numFmtId="0" fontId="0" fillId="3" borderId="0" xfId="0" applyFill="1" applyAlignment="1" applyProtection="1">
      <alignment horizontal="center"/>
      <protection locked="0"/>
    </xf>
    <xf numFmtId="0" fontId="10" fillId="3" borderId="3" xfId="0" applyFont="1" applyFill="1" applyBorder="1" applyAlignment="1">
      <alignment horizontal="center" vertical="center" wrapText="1"/>
    </xf>
    <xf numFmtId="4" fontId="10" fillId="3" borderId="3" xfId="0" applyNumberFormat="1" applyFont="1" applyFill="1" applyBorder="1" applyAlignment="1">
      <alignment horizontal="center" vertical="center" wrapText="1"/>
    </xf>
    <xf numFmtId="0" fontId="0" fillId="3" borderId="0" xfId="0" applyFill="1" applyAlignment="1">
      <alignment horizontal="center"/>
    </xf>
    <xf numFmtId="0" fontId="3" fillId="3" borderId="0" xfId="0" applyFont="1" applyFill="1" applyBorder="1" applyAlignment="1" applyProtection="1">
      <alignment horizontal="left" vertical="center" wrapText="1"/>
      <protection locked="0"/>
    </xf>
    <xf numFmtId="165" fontId="3" fillId="3" borderId="0" xfId="12" applyFont="1" applyFill="1" applyBorder="1" applyAlignment="1" applyProtection="1">
      <alignment horizontal="right" vertical="center" wrapText="1"/>
      <protection locked="0"/>
    </xf>
    <xf numFmtId="166" fontId="3" fillId="3" borderId="0" xfId="0" applyNumberFormat="1" applyFont="1" applyFill="1" applyBorder="1" applyAlignment="1" applyProtection="1">
      <alignment horizontal="left" vertical="center" wrapText="1"/>
      <protection locked="0"/>
    </xf>
    <xf numFmtId="0" fontId="10" fillId="3" borderId="3" xfId="0" applyFont="1" applyFill="1" applyBorder="1" applyAlignment="1">
      <alignment horizontal="left" vertical="center" wrapText="1"/>
    </xf>
    <xf numFmtId="0" fontId="10" fillId="3" borderId="3" xfId="0" applyFont="1" applyFill="1" applyBorder="1" applyAlignment="1">
      <alignment horizontal="right" vertical="center" wrapText="1"/>
    </xf>
    <xf numFmtId="165" fontId="13" fillId="3" borderId="3" xfId="12" applyFont="1" applyFill="1" applyBorder="1" applyAlignment="1">
      <alignment horizontal="right" vertical="center"/>
    </xf>
    <xf numFmtId="165" fontId="23" fillId="3" borderId="3" xfId="0" applyNumberFormat="1" applyFont="1" applyFill="1" applyBorder="1" applyAlignment="1">
      <alignment horizontal="left" vertical="center" wrapText="1"/>
    </xf>
    <xf numFmtId="0" fontId="0" fillId="3" borderId="0" xfId="0" applyFill="1" applyAlignment="1">
      <alignment horizontal="left" vertical="center"/>
    </xf>
    <xf numFmtId="0" fontId="0" fillId="3" borderId="0" xfId="0" applyFill="1" applyAlignment="1">
      <alignment horizontal="right" vertical="center"/>
    </xf>
    <xf numFmtId="1" fontId="12" fillId="3" borderId="14" xfId="0" applyNumberFormat="1" applyFont="1" applyFill="1" applyBorder="1" applyAlignment="1" applyProtection="1">
      <alignment horizontal="right" vertical="center" wrapText="1"/>
      <protection locked="0"/>
    </xf>
    <xf numFmtId="0" fontId="2" fillId="3" borderId="0" xfId="0" applyFont="1" applyFill="1" applyProtection="1">
      <protection locked="0"/>
    </xf>
    <xf numFmtId="165" fontId="2" fillId="3" borderId="0" xfId="12" applyFont="1" applyFill="1" applyProtection="1">
      <protection locked="0"/>
    </xf>
    <xf numFmtId="17" fontId="12" fillId="2" borderId="11" xfId="0" applyNumberFormat="1" applyFont="1" applyFill="1" applyBorder="1" applyAlignment="1" applyProtection="1">
      <alignment horizontal="right" vertical="center" wrapText="1"/>
      <protection locked="0"/>
    </xf>
    <xf numFmtId="165" fontId="12" fillId="3" borderId="15" xfId="12" applyFont="1" applyFill="1" applyBorder="1" applyAlignment="1" applyProtection="1">
      <alignment horizontal="right" vertical="center" wrapText="1"/>
      <protection locked="0"/>
    </xf>
    <xf numFmtId="0" fontId="12" fillId="3" borderId="15" xfId="0" applyFont="1" applyFill="1" applyBorder="1" applyAlignment="1" applyProtection="1">
      <alignment horizontal="right" vertical="center" wrapText="1"/>
      <protection locked="0"/>
    </xf>
    <xf numFmtId="165" fontId="21" fillId="2" borderId="0" xfId="12" applyFont="1" applyFill="1" applyBorder="1" applyAlignment="1" applyProtection="1">
      <alignment horizontal="right" vertical="center" wrapText="1"/>
      <protection locked="0"/>
    </xf>
    <xf numFmtId="0" fontId="2" fillId="3" borderId="0" xfId="0" applyFont="1" applyFill="1" applyBorder="1" applyAlignment="1">
      <alignment wrapText="1"/>
    </xf>
    <xf numFmtId="165" fontId="0" fillId="3" borderId="6" xfId="0" applyNumberFormat="1" applyFill="1" applyBorder="1" applyAlignment="1" applyProtection="1">
      <alignment horizontal="right" vertical="center"/>
    </xf>
    <xf numFmtId="165" fontId="0" fillId="3" borderId="18" xfId="0" applyNumberFormat="1" applyFill="1" applyBorder="1" applyAlignment="1" applyProtection="1">
      <alignment horizontal="right" vertical="center"/>
    </xf>
    <xf numFmtId="165" fontId="0" fillId="3" borderId="0" xfId="0" applyNumberFormat="1" applyFill="1" applyBorder="1" applyAlignment="1" applyProtection="1">
      <alignment horizontal="right" vertical="center"/>
    </xf>
    <xf numFmtId="165" fontId="0" fillId="3" borderId="19" xfId="0" applyNumberFormat="1" applyFill="1" applyBorder="1" applyAlignment="1" applyProtection="1">
      <alignment horizontal="right" vertical="center"/>
    </xf>
    <xf numFmtId="165" fontId="0" fillId="3" borderId="5" xfId="0" applyNumberFormat="1" applyFill="1" applyBorder="1" applyAlignment="1" applyProtection="1">
      <alignment horizontal="right" vertical="center"/>
    </xf>
    <xf numFmtId="165" fontId="0" fillId="3" borderId="20" xfId="0" applyNumberFormat="1" applyFill="1" applyBorder="1" applyAlignment="1" applyProtection="1">
      <alignment horizontal="right" vertical="center"/>
    </xf>
    <xf numFmtId="10" fontId="2" fillId="3" borderId="5" xfId="9" applyNumberFormat="1" applyFont="1" applyFill="1" applyBorder="1" applyAlignment="1" applyProtection="1">
      <alignment horizontal="right" vertical="center"/>
    </xf>
    <xf numFmtId="10" fontId="2" fillId="3" borderId="6" xfId="9" applyNumberFormat="1" applyFont="1" applyFill="1" applyBorder="1" applyAlignment="1" applyProtection="1">
      <alignment horizontal="right" vertical="center"/>
    </xf>
    <xf numFmtId="0" fontId="0" fillId="3" borderId="0" xfId="0" applyFill="1" applyBorder="1" applyProtection="1"/>
    <xf numFmtId="10" fontId="2" fillId="3" borderId="0" xfId="9" applyNumberFormat="1" applyFont="1" applyFill="1" applyBorder="1" applyAlignment="1" applyProtection="1">
      <alignment horizontal="right" vertical="center"/>
    </xf>
    <xf numFmtId="0" fontId="5" fillId="3" borderId="9"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6" xfId="0" applyFont="1" applyFill="1" applyBorder="1" applyAlignment="1">
      <alignment horizontal="center" vertical="center"/>
    </xf>
    <xf numFmtId="0" fontId="2" fillId="3" borderId="0" xfId="0" applyFont="1" applyFill="1" applyBorder="1" applyAlignment="1">
      <alignment horizontal="center" vertical="center"/>
    </xf>
    <xf numFmtId="0" fontId="10" fillId="3" borderId="18" xfId="0" applyFont="1" applyFill="1" applyBorder="1" applyAlignment="1">
      <alignment horizontal="center" vertical="center" wrapText="1"/>
    </xf>
    <xf numFmtId="0" fontId="2" fillId="0" borderId="23" xfId="0" applyFont="1" applyBorder="1"/>
    <xf numFmtId="0" fontId="0" fillId="3" borderId="0" xfId="0" applyFill="1" applyBorder="1"/>
    <xf numFmtId="0" fontId="10" fillId="3" borderId="34" xfId="0" applyFont="1" applyFill="1" applyBorder="1" applyAlignment="1" applyProtection="1">
      <alignment vertical="center"/>
    </xf>
    <xf numFmtId="10" fontId="2" fillId="3" borderId="25" xfId="12" applyNumberFormat="1" applyFont="1" applyFill="1" applyBorder="1" applyAlignment="1" applyProtection="1">
      <alignment horizontal="right" vertical="center"/>
      <protection locked="0"/>
    </xf>
    <xf numFmtId="10" fontId="2" fillId="3" borderId="37" xfId="12" applyNumberFormat="1" applyFont="1" applyFill="1" applyBorder="1" applyAlignment="1" applyProtection="1">
      <alignment horizontal="right" vertical="center"/>
      <protection locked="0"/>
    </xf>
    <xf numFmtId="0" fontId="4" fillId="3" borderId="0" xfId="0" applyFont="1" applyFill="1" applyProtection="1">
      <protection locked="0"/>
    </xf>
    <xf numFmtId="0" fontId="5" fillId="3" borderId="0" xfId="0" applyFont="1" applyFill="1" applyProtection="1">
      <protection locked="0"/>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center" vertical="center" wrapText="1"/>
      <protection locked="0"/>
    </xf>
    <xf numFmtId="0" fontId="12" fillId="3" borderId="14" xfId="0" applyFont="1" applyFill="1" applyBorder="1" applyProtection="1">
      <protection locked="0"/>
    </xf>
    <xf numFmtId="0" fontId="0" fillId="3" borderId="32"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165" fontId="0" fillId="3" borderId="6" xfId="0" applyNumberFormat="1" applyFill="1" applyBorder="1" applyAlignment="1" applyProtection="1">
      <alignment horizontal="right" vertical="center"/>
      <protection locked="0"/>
    </xf>
    <xf numFmtId="165" fontId="0" fillId="3" borderId="0" xfId="0" applyNumberFormat="1" applyFill="1" applyBorder="1" applyAlignment="1" applyProtection="1">
      <alignment horizontal="right" vertical="center"/>
      <protection locked="0"/>
    </xf>
    <xf numFmtId="165" fontId="0" fillId="3" borderId="5" xfId="0" applyNumberFormat="1" applyFill="1" applyBorder="1" applyAlignment="1" applyProtection="1">
      <alignment horizontal="right" vertical="center"/>
      <protection locked="0"/>
    </xf>
    <xf numFmtId="4" fontId="0" fillId="3" borderId="0" xfId="0" applyNumberFormat="1" applyFill="1" applyProtection="1"/>
    <xf numFmtId="0" fontId="10" fillId="3" borderId="35" xfId="0" applyFont="1" applyFill="1" applyBorder="1" applyAlignment="1" applyProtection="1">
      <alignment horizontal="center"/>
    </xf>
    <xf numFmtId="0" fontId="2" fillId="3" borderId="26" xfId="0" applyFont="1" applyFill="1" applyBorder="1" applyAlignment="1" applyProtection="1">
      <alignment vertical="center"/>
    </xf>
    <xf numFmtId="165" fontId="2" fillId="3" borderId="25" xfId="12" applyFont="1" applyFill="1" applyBorder="1" applyAlignment="1" applyProtection="1">
      <alignment horizontal="right" vertical="center"/>
    </xf>
    <xf numFmtId="0" fontId="2" fillId="3" borderId="36" xfId="0" applyFont="1" applyFill="1" applyBorder="1" applyAlignment="1" applyProtection="1">
      <alignment vertical="center"/>
    </xf>
    <xf numFmtId="165" fontId="2" fillId="3" borderId="37" xfId="12" applyFont="1" applyFill="1" applyBorder="1" applyAlignment="1" applyProtection="1">
      <alignment horizontal="right" vertical="center"/>
    </xf>
    <xf numFmtId="0" fontId="14" fillId="3" borderId="0" xfId="4" applyFont="1" applyFill="1" applyBorder="1" applyAlignment="1" applyProtection="1">
      <alignment horizontal="left" vertical="center"/>
      <protection locked="0"/>
    </xf>
    <xf numFmtId="0" fontId="14" fillId="3" borderId="0" xfId="4" applyFont="1" applyFill="1" applyBorder="1" applyAlignment="1" applyProtection="1">
      <alignment horizontal="right" vertical="center" wrapText="1"/>
      <protection locked="0"/>
    </xf>
    <xf numFmtId="10" fontId="21" fillId="2" borderId="0" xfId="9" applyNumberFormat="1" applyFont="1" applyFill="1" applyBorder="1" applyAlignment="1" applyProtection="1">
      <alignment horizontal="right" vertical="center" wrapText="1"/>
      <protection locked="0"/>
    </xf>
    <xf numFmtId="0" fontId="13" fillId="0" borderId="0" xfId="4" applyFont="1" applyAlignment="1" applyProtection="1">
      <alignment vertical="center"/>
      <protection locked="0"/>
    </xf>
    <xf numFmtId="0" fontId="4" fillId="0" borderId="0" xfId="4" applyFont="1" applyAlignment="1" applyProtection="1">
      <alignment horizontal="left" vertical="center"/>
      <protection locked="0"/>
    </xf>
    <xf numFmtId="0" fontId="13" fillId="0" borderId="0" xfId="4" applyFont="1" applyBorder="1" applyAlignment="1" applyProtection="1">
      <alignment vertical="center"/>
      <protection locked="0"/>
    </xf>
    <xf numFmtId="0" fontId="13" fillId="2" borderId="0" xfId="4" applyFont="1" applyFill="1" applyAlignment="1" applyProtection="1">
      <alignment vertical="center"/>
      <protection locked="0"/>
    </xf>
    <xf numFmtId="0" fontId="5" fillId="2" borderId="0" xfId="4" applyFont="1" applyFill="1" applyAlignment="1" applyProtection="1">
      <alignment vertical="center"/>
      <protection locked="0"/>
    </xf>
    <xf numFmtId="4" fontId="5" fillId="2" borderId="0" xfId="4" applyNumberFormat="1" applyFont="1" applyFill="1" applyAlignment="1" applyProtection="1">
      <alignment vertical="center"/>
      <protection locked="0"/>
    </xf>
    <xf numFmtId="0" fontId="13" fillId="2" borderId="0" xfId="4" applyFont="1" applyFill="1" applyBorder="1" applyAlignment="1" applyProtection="1">
      <alignment vertical="center"/>
      <protection locked="0"/>
    </xf>
    <xf numFmtId="0" fontId="14" fillId="0" borderId="0" xfId="4" applyFont="1" applyAlignment="1" applyProtection="1">
      <alignment vertical="center"/>
      <protection locked="0"/>
    </xf>
    <xf numFmtId="4" fontId="13" fillId="0" borderId="0" xfId="4" applyNumberFormat="1" applyFont="1" applyAlignment="1" applyProtection="1">
      <alignment vertical="center"/>
      <protection locked="0"/>
    </xf>
    <xf numFmtId="0" fontId="0" fillId="0" borderId="0" xfId="0" applyAlignment="1" applyProtection="1">
      <alignment horizontal="left" vertical="center" wrapText="1"/>
      <protection locked="0"/>
    </xf>
    <xf numFmtId="4" fontId="13" fillId="2" borderId="0" xfId="4" applyNumberFormat="1" applyFont="1" applyFill="1" applyBorder="1" applyAlignment="1" applyProtection="1">
      <alignment vertical="center"/>
      <protection locked="0"/>
    </xf>
    <xf numFmtId="0" fontId="15" fillId="0" borderId="0" xfId="4" applyFont="1" applyAlignment="1" applyProtection="1">
      <alignment horizontal="justify" vertical="center"/>
      <protection locked="0"/>
    </xf>
    <xf numFmtId="0" fontId="0" fillId="3" borderId="32" xfId="0" applyNumberFormat="1" applyFill="1" applyBorder="1" applyAlignment="1" applyProtection="1">
      <alignment horizontal="left" vertical="center" wrapText="1"/>
    </xf>
    <xf numFmtId="0" fontId="2" fillId="3" borderId="15" xfId="0" applyNumberFormat="1"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165" fontId="10" fillId="3" borderId="22" xfId="12" applyFont="1" applyFill="1" applyBorder="1" applyAlignment="1" applyProtection="1">
      <alignment horizontal="right" vertical="center"/>
    </xf>
    <xf numFmtId="165" fontId="10" fillId="3" borderId="22" xfId="12" applyFont="1" applyFill="1" applyBorder="1" applyAlignment="1" applyProtection="1">
      <alignment horizontal="right" vertical="center"/>
      <protection locked="0"/>
    </xf>
    <xf numFmtId="165" fontId="20" fillId="2" borderId="0" xfId="12" applyFont="1" applyFill="1" applyBorder="1" applyAlignment="1" applyProtection="1">
      <alignment horizontal="right" vertical="center" wrapText="1"/>
    </xf>
    <xf numFmtId="0" fontId="19" fillId="2" borderId="2" xfId="4" applyFont="1" applyFill="1" applyBorder="1" applyAlignment="1" applyProtection="1">
      <alignment horizontal="left" vertical="center"/>
    </xf>
    <xf numFmtId="0" fontId="13" fillId="3" borderId="2" xfId="4" applyFont="1" applyFill="1" applyBorder="1" applyAlignment="1" applyProtection="1">
      <alignment horizontal="left" vertical="center" wrapText="1"/>
    </xf>
    <xf numFmtId="165" fontId="20" fillId="2" borderId="2" xfId="12" applyFont="1" applyFill="1" applyBorder="1" applyAlignment="1" applyProtection="1">
      <alignment horizontal="right" vertical="center" wrapText="1"/>
      <protection locked="0"/>
    </xf>
    <xf numFmtId="165" fontId="20" fillId="2" borderId="2" xfId="12" applyFont="1" applyFill="1" applyBorder="1" applyAlignment="1" applyProtection="1">
      <alignment horizontal="right" vertical="center" wrapText="1"/>
    </xf>
    <xf numFmtId="165" fontId="21" fillId="2" borderId="2" xfId="12" applyFont="1" applyFill="1" applyBorder="1" applyAlignment="1" applyProtection="1">
      <alignment horizontal="right" vertical="center" wrapText="1"/>
    </xf>
    <xf numFmtId="10" fontId="20" fillId="3" borderId="2" xfId="9" applyNumberFormat="1" applyFont="1" applyFill="1" applyBorder="1" applyAlignment="1" applyProtection="1">
      <alignment horizontal="right" vertical="center" wrapText="1"/>
    </xf>
    <xf numFmtId="165" fontId="20" fillId="3" borderId="2" xfId="12" applyFont="1" applyFill="1" applyBorder="1" applyAlignment="1" applyProtection="1">
      <alignment horizontal="right" vertical="center" wrapText="1"/>
    </xf>
    <xf numFmtId="0" fontId="19" fillId="2" borderId="2" xfId="0" applyFont="1" applyFill="1" applyBorder="1" applyAlignment="1" applyProtection="1">
      <alignment horizontal="left" vertical="center"/>
    </xf>
    <xf numFmtId="0" fontId="13" fillId="3" borderId="2" xfId="0" applyFont="1" applyFill="1" applyBorder="1" applyAlignment="1" applyProtection="1">
      <alignment horizontal="left" vertical="center" wrapText="1"/>
    </xf>
    <xf numFmtId="165" fontId="13" fillId="2" borderId="2" xfId="12" applyFont="1" applyFill="1" applyBorder="1" applyAlignment="1" applyProtection="1">
      <alignment horizontal="right" vertical="center"/>
    </xf>
    <xf numFmtId="10" fontId="13" fillId="3" borderId="2" xfId="9" applyNumberFormat="1" applyFont="1" applyFill="1" applyBorder="1" applyAlignment="1" applyProtection="1">
      <alignment horizontal="right" vertical="center"/>
    </xf>
    <xf numFmtId="10" fontId="13" fillId="3" borderId="5" xfId="9" applyNumberFormat="1" applyFont="1" applyFill="1" applyBorder="1" applyAlignment="1" applyProtection="1">
      <alignment horizontal="right" vertical="center"/>
    </xf>
    <xf numFmtId="0" fontId="14" fillId="2" borderId="2" xfId="0" applyFont="1" applyFill="1" applyBorder="1" applyAlignment="1" applyProtection="1">
      <alignment horizontal="left" vertical="center"/>
    </xf>
    <xf numFmtId="0" fontId="14" fillId="3" borderId="2" xfId="0" applyFont="1" applyFill="1" applyBorder="1" applyAlignment="1" applyProtection="1">
      <alignment horizontal="left" vertical="center" wrapText="1"/>
    </xf>
    <xf numFmtId="0" fontId="13" fillId="2" borderId="2" xfId="0" applyFont="1" applyFill="1" applyBorder="1" applyAlignment="1">
      <alignment horizontal="left" vertical="center"/>
    </xf>
    <xf numFmtId="0" fontId="13" fillId="3" borderId="2" xfId="0" applyFont="1" applyFill="1" applyBorder="1" applyAlignment="1">
      <alignment horizontal="left" vertical="center" wrapText="1"/>
    </xf>
    <xf numFmtId="165" fontId="13" fillId="2" borderId="2" xfId="12" applyFont="1" applyFill="1" applyBorder="1" applyAlignment="1">
      <alignment horizontal="right" vertical="center"/>
    </xf>
    <xf numFmtId="165" fontId="13" fillId="2" borderId="5" xfId="12" applyFont="1" applyFill="1" applyBorder="1" applyAlignment="1">
      <alignment horizontal="right" vertical="center"/>
    </xf>
    <xf numFmtId="0" fontId="9" fillId="3" borderId="0" xfId="0" applyFont="1" applyFill="1" applyBorder="1" applyAlignment="1">
      <alignment horizontal="left" vertical="center" wrapText="1"/>
    </xf>
    <xf numFmtId="0" fontId="10" fillId="2" borderId="1" xfId="0" applyFont="1" applyFill="1" applyBorder="1" applyAlignment="1">
      <alignment horizontal="left" vertical="center"/>
    </xf>
    <xf numFmtId="165" fontId="2" fillId="2" borderId="10" xfId="12" applyFont="1" applyFill="1" applyBorder="1" applyAlignment="1" applyProtection="1">
      <alignment horizontal="right" vertical="center"/>
    </xf>
    <xf numFmtId="165" fontId="2" fillId="2" borderId="12" xfId="12" applyFont="1" applyFill="1" applyBorder="1" applyAlignment="1" applyProtection="1">
      <alignment horizontal="right" vertical="center"/>
    </xf>
    <xf numFmtId="0" fontId="10" fillId="2" borderId="1"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2" fillId="3" borderId="0" xfId="0" applyFont="1" applyFill="1" applyProtection="1"/>
    <xf numFmtId="0" fontId="11" fillId="3" borderId="3" xfId="0" applyFont="1" applyFill="1" applyBorder="1" applyAlignment="1" applyProtection="1">
      <alignment horizontal="left" vertical="center" wrapText="1"/>
    </xf>
    <xf numFmtId="14" fontId="13" fillId="3" borderId="0" xfId="0" applyNumberFormat="1" applyFont="1" applyFill="1" applyBorder="1" applyAlignment="1" applyProtection="1">
      <alignment horizontal="left" vertical="center" wrapText="1"/>
      <protection locked="0"/>
    </xf>
    <xf numFmtId="0" fontId="0" fillId="3" borderId="0" xfId="0" applyFill="1" applyAlignment="1" applyProtection="1">
      <alignment horizontal="left" vertical="center"/>
      <protection locked="0"/>
    </xf>
    <xf numFmtId="0" fontId="2" fillId="0" borderId="0" xfId="0" applyFont="1" applyAlignment="1" applyProtection="1">
      <alignment horizontal="justify" vertical="center" wrapText="1"/>
      <protection locked="0"/>
    </xf>
    <xf numFmtId="0" fontId="0" fillId="0" borderId="0" xfId="0" applyProtection="1">
      <protection locked="0"/>
    </xf>
    <xf numFmtId="0" fontId="9" fillId="2" borderId="0" xfId="0" applyFont="1" applyFill="1" applyAlignment="1" applyProtection="1">
      <alignment horizontal="justify"/>
      <protection locked="0"/>
    </xf>
    <xf numFmtId="0" fontId="9" fillId="2" borderId="0" xfId="0" applyFont="1" applyFill="1" applyAlignment="1" applyProtection="1">
      <alignment horizontal="center" wrapText="1"/>
    </xf>
    <xf numFmtId="4" fontId="0" fillId="3" borderId="3" xfId="0" applyNumberFormat="1" applyFill="1" applyBorder="1" applyProtection="1"/>
    <xf numFmtId="165" fontId="0" fillId="3" borderId="3" xfId="0" applyNumberFormat="1" applyFill="1" applyBorder="1" applyProtection="1"/>
    <xf numFmtId="4" fontId="0" fillId="3" borderId="21" xfId="0" applyNumberFormat="1" applyFill="1" applyBorder="1" applyAlignment="1" applyProtection="1">
      <alignment horizontal="right" vertical="center"/>
    </xf>
    <xf numFmtId="165" fontId="0" fillId="3" borderId="9" xfId="0" applyNumberFormat="1" applyFill="1" applyBorder="1" applyProtection="1"/>
    <xf numFmtId="165" fontId="0" fillId="3" borderId="22" xfId="0" applyNumberFormat="1" applyFill="1" applyBorder="1" applyProtection="1"/>
    <xf numFmtId="165" fontId="0" fillId="3" borderId="39" xfId="0" applyNumberFormat="1" applyFill="1" applyBorder="1" applyProtection="1"/>
    <xf numFmtId="0" fontId="12" fillId="3" borderId="24" xfId="0" applyFont="1" applyFill="1" applyBorder="1" applyAlignment="1" applyProtection="1">
      <alignment horizontal="left" vertical="center" wrapText="1"/>
      <protection locked="0"/>
    </xf>
    <xf numFmtId="0" fontId="5" fillId="2" borderId="0" xfId="0" applyFont="1" applyFill="1" applyBorder="1" applyAlignment="1">
      <alignment horizontal="center" vertical="center"/>
    </xf>
    <xf numFmtId="0" fontId="18" fillId="2" borderId="5" xfId="4" applyFont="1" applyFill="1" applyBorder="1" applyAlignment="1" applyProtection="1">
      <alignment horizontal="left" vertical="center" wrapText="1"/>
    </xf>
    <xf numFmtId="0" fontId="14" fillId="2" borderId="5" xfId="4" applyFont="1" applyFill="1" applyBorder="1" applyAlignment="1" applyProtection="1">
      <alignment horizontal="left" vertical="center" wrapText="1"/>
    </xf>
    <xf numFmtId="0" fontId="14" fillId="2" borderId="0" xfId="4" applyFont="1" applyFill="1" applyBorder="1" applyAlignment="1" applyProtection="1">
      <alignment horizontal="center" vertical="center" wrapText="1"/>
    </xf>
    <xf numFmtId="0" fontId="5" fillId="2" borderId="0" xfId="0" applyFont="1" applyFill="1" applyBorder="1" applyAlignment="1" applyProtection="1">
      <alignment horizontal="center" vertical="center"/>
    </xf>
    <xf numFmtId="0" fontId="32" fillId="3" borderId="0" xfId="4" applyFont="1" applyFill="1" applyBorder="1" applyProtection="1">
      <protection locked="0"/>
    </xf>
    <xf numFmtId="0" fontId="14" fillId="0" borderId="0" xfId="4" applyFont="1" applyBorder="1" applyAlignment="1" applyProtection="1">
      <alignment vertical="center"/>
      <protection locked="0"/>
    </xf>
    <xf numFmtId="0" fontId="4" fillId="3" borderId="0" xfId="0" applyFont="1" applyFill="1" applyBorder="1" applyAlignment="1" applyProtection="1">
      <alignment vertical="center" wrapText="1"/>
    </xf>
    <xf numFmtId="0" fontId="5" fillId="3" borderId="0" xfId="0" applyFont="1" applyFill="1" applyBorder="1" applyAlignment="1" applyProtection="1">
      <alignment vertical="center" wrapText="1"/>
    </xf>
    <xf numFmtId="10" fontId="13" fillId="3" borderId="3" xfId="9" applyNumberFormat="1" applyFont="1" applyFill="1" applyBorder="1" applyAlignment="1" applyProtection="1">
      <alignment horizontal="right" vertical="center"/>
    </xf>
    <xf numFmtId="14" fontId="5" fillId="2" borderId="0" xfId="0" applyNumberFormat="1" applyFont="1" applyFill="1" applyBorder="1" applyAlignment="1" applyProtection="1">
      <alignment horizontal="right" vertical="center"/>
      <protection locked="0"/>
    </xf>
    <xf numFmtId="14" fontId="5" fillId="2" borderId="8" xfId="0" applyNumberFormat="1" applyFont="1" applyFill="1" applyBorder="1" applyAlignment="1" applyProtection="1">
      <alignment horizontal="right" vertical="center" wrapText="1"/>
      <protection locked="0"/>
    </xf>
    <xf numFmtId="14" fontId="13" fillId="2" borderId="0" xfId="4" applyNumberFormat="1" applyFont="1" applyFill="1" applyBorder="1" applyAlignment="1" applyProtection="1">
      <alignment horizontal="right" vertical="center" wrapText="1"/>
    </xf>
    <xf numFmtId="14" fontId="13" fillId="0" borderId="5" xfId="4" applyNumberFormat="1" applyFont="1" applyBorder="1" applyAlignment="1" applyProtection="1">
      <alignment horizontal="right" vertical="center" wrapText="1"/>
    </xf>
    <xf numFmtId="14" fontId="10" fillId="2" borderId="0" xfId="0" applyNumberFormat="1" applyFont="1" applyFill="1" applyBorder="1" applyAlignment="1" applyProtection="1">
      <alignment horizontal="right" vertical="center"/>
    </xf>
    <xf numFmtId="14" fontId="10" fillId="2" borderId="5" xfId="0" applyNumberFormat="1" applyFont="1" applyFill="1" applyBorder="1" applyAlignment="1" applyProtection="1">
      <alignment horizontal="right" vertical="center" wrapText="1"/>
    </xf>
    <xf numFmtId="14" fontId="10" fillId="2" borderId="0" xfId="0" applyNumberFormat="1" applyFont="1" applyFill="1" applyBorder="1" applyAlignment="1">
      <alignment horizontal="right" vertical="center"/>
    </xf>
    <xf numFmtId="14" fontId="10" fillId="2" borderId="5" xfId="0" applyNumberFormat="1" applyFont="1" applyFill="1" applyBorder="1" applyAlignment="1">
      <alignment horizontal="right" vertical="center" wrapText="1"/>
    </xf>
    <xf numFmtId="0" fontId="10" fillId="2" borderId="0" xfId="0" applyNumberFormat="1" applyFont="1" applyFill="1" applyBorder="1" applyAlignment="1">
      <alignment horizontal="right" vertical="center"/>
    </xf>
    <xf numFmtId="0" fontId="10" fillId="2" borderId="0" xfId="0" applyNumberFormat="1" applyFont="1" applyFill="1" applyBorder="1" applyAlignment="1" applyProtection="1">
      <alignment horizontal="right" vertical="center"/>
    </xf>
    <xf numFmtId="0" fontId="13" fillId="2" borderId="0" xfId="4" applyNumberFormat="1" applyFont="1" applyFill="1" applyBorder="1" applyAlignment="1" applyProtection="1">
      <alignment horizontal="right" vertical="center" wrapText="1"/>
    </xf>
    <xf numFmtId="0" fontId="10" fillId="2" borderId="0" xfId="0" applyFont="1" applyFill="1" applyBorder="1" applyAlignment="1" applyProtection="1">
      <alignment horizontal="left" vertical="center"/>
    </xf>
    <xf numFmtId="0" fontId="10" fillId="2" borderId="0" xfId="0" applyFont="1" applyFill="1" applyBorder="1" applyAlignment="1" applyProtection="1">
      <alignment horizontal="center" vertical="center"/>
    </xf>
    <xf numFmtId="14" fontId="11" fillId="2" borderId="0" xfId="0" applyNumberFormat="1" applyFont="1" applyFill="1" applyBorder="1" applyAlignment="1" applyProtection="1">
      <alignment horizontal="right" vertical="center"/>
    </xf>
    <xf numFmtId="14" fontId="11" fillId="2" borderId="5" xfId="0" applyNumberFormat="1" applyFont="1" applyFill="1" applyBorder="1" applyAlignment="1" applyProtection="1">
      <alignment horizontal="right" vertical="center" wrapText="1"/>
    </xf>
    <xf numFmtId="0" fontId="11" fillId="2" borderId="0" xfId="0" applyNumberFormat="1" applyFont="1" applyFill="1" applyBorder="1" applyAlignment="1" applyProtection="1">
      <alignment horizontal="right" vertical="center"/>
    </xf>
    <xf numFmtId="0" fontId="5" fillId="2" borderId="0" xfId="0" applyNumberFormat="1" applyFont="1" applyFill="1" applyBorder="1" applyAlignment="1" applyProtection="1">
      <alignment horizontal="right" vertical="center"/>
    </xf>
    <xf numFmtId="165" fontId="13" fillId="2" borderId="0" xfId="12" quotePrefix="1" applyFont="1" applyFill="1" applyBorder="1" applyAlignment="1">
      <alignment horizontal="right" vertical="center"/>
    </xf>
    <xf numFmtId="166" fontId="10" fillId="2" borderId="41" xfId="0" applyNumberFormat="1" applyFont="1" applyFill="1" applyBorder="1" applyAlignment="1" applyProtection="1">
      <alignment horizontal="center" vertical="center" wrapText="1"/>
    </xf>
    <xf numFmtId="0" fontId="10" fillId="2" borderId="41" xfId="0" applyFont="1" applyFill="1" applyBorder="1" applyAlignment="1" applyProtection="1">
      <alignment horizontal="center" vertical="center" wrapText="1"/>
    </xf>
    <xf numFmtId="0" fontId="10" fillId="3" borderId="41" xfId="0" applyFont="1" applyFill="1" applyBorder="1" applyAlignment="1" applyProtection="1">
      <alignment horizontal="center" vertical="center" wrapText="1"/>
    </xf>
    <xf numFmtId="1" fontId="10" fillId="2" borderId="41" xfId="0" applyNumberFormat="1" applyFont="1" applyFill="1" applyBorder="1" applyAlignment="1" applyProtection="1">
      <alignment horizontal="center" vertical="center" wrapText="1"/>
    </xf>
    <xf numFmtId="1" fontId="12" fillId="0" borderId="14" xfId="0" applyNumberFormat="1" applyFont="1" applyFill="1" applyBorder="1" applyAlignment="1" applyProtection="1">
      <alignment horizontal="right" vertical="center" wrapText="1"/>
      <protection locked="0"/>
    </xf>
    <xf numFmtId="0" fontId="12" fillId="2" borderId="11" xfId="0" applyFont="1" applyFill="1" applyBorder="1" applyAlignment="1" applyProtection="1">
      <alignment horizontal="right" vertical="center" wrapText="1"/>
    </xf>
    <xf numFmtId="1" fontId="12" fillId="0" borderId="42" xfId="0" applyNumberFormat="1" applyFont="1" applyFill="1" applyBorder="1" applyAlignment="1" applyProtection="1">
      <alignment horizontal="right" vertical="center" wrapText="1"/>
      <protection locked="0"/>
    </xf>
    <xf numFmtId="0" fontId="12" fillId="2" borderId="41" xfId="0" applyFont="1" applyFill="1" applyBorder="1" applyAlignment="1" applyProtection="1">
      <alignment horizontal="right" vertical="center" wrapText="1"/>
    </xf>
    <xf numFmtId="14" fontId="12" fillId="2" borderId="41" xfId="0" applyNumberFormat="1" applyFont="1" applyFill="1" applyBorder="1" applyAlignment="1" applyProtection="1">
      <alignment horizontal="right" vertical="center" wrapText="1"/>
      <protection locked="0"/>
    </xf>
    <xf numFmtId="0" fontId="12" fillId="2" borderId="41" xfId="0" applyFont="1" applyFill="1" applyBorder="1" applyAlignment="1" applyProtection="1">
      <alignment horizontal="left" vertical="center" wrapText="1"/>
      <protection locked="0"/>
    </xf>
    <xf numFmtId="165" fontId="12" fillId="2" borderId="41" xfId="12" applyFont="1" applyFill="1" applyBorder="1" applyAlignment="1" applyProtection="1">
      <alignment horizontal="right" vertical="center" wrapText="1"/>
      <protection locked="0"/>
    </xf>
    <xf numFmtId="0" fontId="12" fillId="3" borderId="41" xfId="0" applyFont="1" applyFill="1" applyBorder="1" applyAlignment="1" applyProtection="1">
      <alignment horizontal="left" vertical="center" wrapText="1"/>
      <protection locked="0"/>
    </xf>
    <xf numFmtId="0" fontId="5" fillId="2" borderId="8" xfId="0" applyFont="1" applyFill="1" applyBorder="1" applyAlignment="1">
      <alignment horizontal="center" vertical="center"/>
    </xf>
    <xf numFmtId="0" fontId="4" fillId="3" borderId="0" xfId="0" applyFont="1" applyFill="1" applyBorder="1" applyAlignment="1" applyProtection="1">
      <alignment horizontal="center" vertical="center" wrapText="1"/>
    </xf>
    <xf numFmtId="165" fontId="0" fillId="3" borderId="27" xfId="0" applyNumberFormat="1" applyFill="1" applyBorder="1" applyAlignment="1" applyProtection="1">
      <alignment horizontal="right" vertical="center"/>
    </xf>
    <xf numFmtId="165" fontId="0" fillId="3" borderId="28" xfId="0" applyNumberFormat="1" applyFill="1" applyBorder="1" applyAlignment="1" applyProtection="1">
      <alignment horizontal="right" vertical="center"/>
    </xf>
    <xf numFmtId="165" fontId="0" fillId="3" borderId="29" xfId="0" applyNumberFormat="1" applyFill="1" applyBorder="1" applyAlignment="1" applyProtection="1">
      <alignment horizontal="right" vertical="center"/>
    </xf>
    <xf numFmtId="0" fontId="10" fillId="2" borderId="8" xfId="0" applyFont="1" applyFill="1" applyBorder="1" applyAlignment="1">
      <alignment vertical="center"/>
    </xf>
    <xf numFmtId="0" fontId="10" fillId="2" borderId="8"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43" xfId="0" applyFont="1" applyFill="1" applyBorder="1" applyAlignment="1">
      <alignment horizontal="center" vertical="center"/>
    </xf>
    <xf numFmtId="165" fontId="2" fillId="3" borderId="1" xfId="12" applyFont="1" applyFill="1" applyBorder="1" applyAlignment="1" applyProtection="1">
      <alignment horizontal="right" vertical="center"/>
      <protection locked="0"/>
    </xf>
    <xf numFmtId="165" fontId="2" fillId="2" borderId="4" xfId="12" applyFont="1" applyFill="1" applyBorder="1" applyAlignment="1">
      <alignment horizontal="right" vertical="center"/>
    </xf>
    <xf numFmtId="165" fontId="2" fillId="2" borderId="44" xfId="12" applyFont="1" applyFill="1" applyBorder="1" applyAlignment="1" applyProtection="1">
      <alignment horizontal="right" vertical="center"/>
      <protection locked="0"/>
    </xf>
    <xf numFmtId="165" fontId="2" fillId="2" borderId="4" xfId="12" applyFont="1" applyFill="1" applyBorder="1" applyAlignment="1" applyProtection="1">
      <alignment horizontal="right" vertical="center"/>
      <protection locked="0"/>
    </xf>
    <xf numFmtId="0" fontId="10" fillId="2" borderId="13" xfId="0" applyFont="1" applyFill="1" applyBorder="1" applyAlignment="1">
      <alignment vertical="center"/>
    </xf>
    <xf numFmtId="165" fontId="2" fillId="2" borderId="13" xfId="0" applyNumberFormat="1" applyFont="1" applyFill="1" applyBorder="1" applyAlignment="1">
      <alignment horizontal="right" vertical="center"/>
    </xf>
    <xf numFmtId="165" fontId="2" fillId="2" borderId="0" xfId="0" applyNumberFormat="1" applyFont="1" applyFill="1" applyBorder="1" applyAlignment="1">
      <alignment horizontal="right" vertical="center"/>
    </xf>
    <xf numFmtId="0" fontId="5" fillId="2" borderId="0" xfId="0" applyFont="1" applyFill="1" applyBorder="1" applyAlignment="1" applyProtection="1">
      <alignment horizontal="center" vertical="center" wrapText="1"/>
    </xf>
    <xf numFmtId="14" fontId="12" fillId="2" borderId="15" xfId="0" applyNumberFormat="1" applyFont="1" applyFill="1" applyBorder="1" applyAlignment="1" applyProtection="1">
      <alignment horizontal="left" vertical="center" wrapText="1"/>
      <protection locked="0"/>
    </xf>
    <xf numFmtId="0" fontId="10" fillId="2" borderId="38" xfId="0" applyFont="1" applyFill="1" applyBorder="1" applyAlignment="1" applyProtection="1">
      <alignment vertical="center"/>
      <protection locked="0"/>
    </xf>
    <xf numFmtId="0" fontId="10" fillId="2" borderId="1" xfId="0" applyFont="1" applyFill="1" applyBorder="1" applyAlignment="1" applyProtection="1">
      <alignment vertical="center"/>
      <protection locked="0"/>
    </xf>
    <xf numFmtId="0" fontId="5" fillId="2" borderId="0" xfId="0" applyFont="1" applyFill="1" applyBorder="1" applyAlignment="1">
      <alignment horizontal="center" vertical="center"/>
    </xf>
    <xf numFmtId="165" fontId="10" fillId="2" borderId="13" xfId="12" applyFont="1" applyFill="1" applyBorder="1" applyAlignment="1" applyProtection="1">
      <alignment horizontal="right" vertical="center"/>
    </xf>
    <xf numFmtId="4" fontId="0" fillId="0" borderId="0" xfId="0" applyNumberFormat="1"/>
    <xf numFmtId="4" fontId="2" fillId="3" borderId="38" xfId="0" applyNumberFormat="1" applyFont="1" applyFill="1" applyBorder="1" applyAlignment="1" applyProtection="1">
      <alignment horizontal="right" vertical="center"/>
      <protection locked="0"/>
    </xf>
    <xf numFmtId="0" fontId="12" fillId="2" borderId="14" xfId="0" applyFont="1" applyFill="1" applyBorder="1" applyAlignment="1" applyProtection="1">
      <alignment horizontal="left" vertical="center" wrapText="1"/>
      <protection locked="0"/>
    </xf>
    <xf numFmtId="165" fontId="20" fillId="3" borderId="10" xfId="12" applyFont="1" applyFill="1" applyBorder="1" applyAlignment="1" applyProtection="1">
      <alignment horizontal="right" vertical="center" wrapText="1"/>
      <protection locked="0"/>
    </xf>
    <xf numFmtId="0" fontId="4" fillId="3" borderId="0" xfId="3" applyFont="1" applyFill="1" applyAlignment="1">
      <alignment horizontal="center" vertical="center" wrapText="1"/>
    </xf>
    <xf numFmtId="0" fontId="33" fillId="2" borderId="0" xfId="3" applyFont="1" applyFill="1" applyAlignment="1" applyProtection="1">
      <alignment horizontal="right" vertical="center" wrapText="1"/>
      <protection locked="0"/>
    </xf>
    <xf numFmtId="0" fontId="2" fillId="2" borderId="0" xfId="3" applyFill="1" applyAlignment="1" applyProtection="1">
      <alignment wrapText="1"/>
      <protection locked="0"/>
    </xf>
    <xf numFmtId="1" fontId="24" fillId="2" borderId="0" xfId="3" applyNumberFormat="1" applyFont="1" applyFill="1" applyAlignment="1">
      <alignment horizontal="right" vertical="center" wrapText="1"/>
    </xf>
    <xf numFmtId="0" fontId="5" fillId="2" borderId="0" xfId="3" applyFont="1" applyFill="1" applyAlignment="1">
      <alignment horizontal="center" vertical="center" wrapText="1"/>
    </xf>
    <xf numFmtId="1" fontId="5" fillId="2" borderId="0" xfId="3" applyNumberFormat="1" applyFont="1" applyFill="1" applyAlignment="1">
      <alignment horizontal="right" vertical="center" wrapText="1"/>
    </xf>
    <xf numFmtId="166" fontId="10" fillId="2" borderId="41" xfId="3" applyNumberFormat="1" applyFont="1" applyFill="1" applyBorder="1" applyAlignment="1">
      <alignment horizontal="center" vertical="center" wrapText="1"/>
    </xf>
    <xf numFmtId="166" fontId="10" fillId="2" borderId="9" xfId="3" applyNumberFormat="1"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3" borderId="9" xfId="3" applyFont="1" applyFill="1" applyBorder="1" applyAlignment="1">
      <alignment horizontal="center" vertical="center" wrapText="1"/>
    </xf>
    <xf numFmtId="1" fontId="10" fillId="2" borderId="9" xfId="3" applyNumberFormat="1" applyFont="1" applyFill="1" applyBorder="1" applyAlignment="1">
      <alignment horizontal="center" vertical="center" wrapText="1"/>
    </xf>
    <xf numFmtId="0" fontId="2" fillId="2" borderId="0" xfId="3" applyFill="1" applyAlignment="1" applyProtection="1">
      <alignment horizontal="center" wrapText="1"/>
      <protection locked="0"/>
    </xf>
    <xf numFmtId="0" fontId="12" fillId="2" borderId="14" xfId="3" applyFont="1" applyFill="1" applyBorder="1" applyAlignment="1">
      <alignment horizontal="right" vertical="center" wrapText="1"/>
    </xf>
    <xf numFmtId="14" fontId="34" fillId="3" borderId="14" xfId="0" applyNumberFormat="1" applyFont="1" applyFill="1" applyBorder="1" applyAlignment="1">
      <alignment horizontal="right" wrapText="1"/>
    </xf>
    <xf numFmtId="17" fontId="12" fillId="2" borderId="14" xfId="0" applyNumberFormat="1" applyFont="1" applyFill="1" applyBorder="1" applyAlignment="1" applyProtection="1">
      <alignment horizontal="center" vertical="center" wrapText="1"/>
      <protection locked="0"/>
    </xf>
    <xf numFmtId="0" fontId="13" fillId="2" borderId="14" xfId="0" applyFont="1" applyFill="1" applyBorder="1" applyAlignment="1">
      <alignment horizontal="left" vertical="center" wrapText="1"/>
    </xf>
    <xf numFmtId="4" fontId="34" fillId="3" borderId="14" xfId="0" applyNumberFormat="1" applyFont="1" applyFill="1" applyBorder="1" applyAlignment="1">
      <alignment horizontal="right"/>
    </xf>
    <xf numFmtId="4" fontId="34" fillId="3" borderId="14" xfId="0" applyNumberFormat="1" applyFont="1" applyFill="1" applyBorder="1" applyAlignment="1">
      <alignment horizontal="left" wrapText="1"/>
    </xf>
    <xf numFmtId="0" fontId="2" fillId="0" borderId="14" xfId="0" applyFont="1" applyBorder="1" applyAlignment="1">
      <alignment wrapText="1"/>
    </xf>
    <xf numFmtId="0" fontId="35" fillId="0" borderId="14" xfId="0" applyFont="1" applyBorder="1" applyAlignment="1">
      <alignment horizontal="center" vertical="center" wrapText="1"/>
    </xf>
    <xf numFmtId="0" fontId="0" fillId="0" borderId="14" xfId="0" applyBorder="1" applyAlignment="1">
      <alignment horizontal="left" wrapText="1"/>
    </xf>
    <xf numFmtId="0" fontId="12" fillId="3" borderId="14" xfId="0" applyFont="1" applyFill="1" applyBorder="1" applyAlignment="1" applyProtection="1">
      <alignment horizontal="left" vertical="center" wrapText="1"/>
      <protection locked="0"/>
    </xf>
    <xf numFmtId="0" fontId="0" fillId="0" borderId="14" xfId="0" applyBorder="1" applyAlignment="1">
      <alignment wrapText="1"/>
    </xf>
    <xf numFmtId="0" fontId="12" fillId="0" borderId="14" xfId="0" applyFont="1" applyBorder="1" applyAlignment="1" applyProtection="1">
      <alignment horizontal="left" vertical="center" wrapText="1"/>
      <protection locked="0"/>
    </xf>
    <xf numFmtId="1" fontId="12" fillId="0" borderId="11" xfId="3" applyNumberFormat="1" applyFont="1" applyBorder="1" applyAlignment="1" applyProtection="1">
      <alignment horizontal="right" vertical="center" wrapText="1"/>
      <protection locked="0"/>
    </xf>
    <xf numFmtId="0" fontId="2" fillId="2" borderId="11" xfId="3" applyFill="1" applyBorder="1" applyAlignment="1" applyProtection="1">
      <alignment wrapText="1"/>
      <protection locked="0"/>
    </xf>
    <xf numFmtId="49" fontId="12" fillId="0" borderId="14" xfId="0" applyNumberFormat="1" applyFont="1" applyBorder="1" applyAlignment="1">
      <alignment horizontal="center"/>
    </xf>
    <xf numFmtId="0" fontId="0" fillId="0" borderId="14" xfId="0" applyBorder="1" applyAlignment="1">
      <alignment vertical="center" wrapText="1"/>
    </xf>
    <xf numFmtId="0" fontId="2" fillId="2" borderId="14" xfId="3" applyFill="1" applyBorder="1" applyAlignment="1" applyProtection="1">
      <alignment wrapText="1"/>
      <protection locked="0"/>
    </xf>
    <xf numFmtId="14" fontId="0" fillId="3" borderId="14" xfId="0" applyNumberFormat="1" applyFill="1" applyBorder="1" applyAlignment="1">
      <alignment horizontal="right" wrapText="1"/>
    </xf>
    <xf numFmtId="4" fontId="0" fillId="3" borderId="14" xfId="0" applyNumberFormat="1" applyFill="1" applyBorder="1" applyAlignment="1">
      <alignment horizontal="right"/>
    </xf>
    <xf numFmtId="4" fontId="0" fillId="3" borderId="14" xfId="0" applyNumberFormat="1" applyFill="1" applyBorder="1" applyAlignment="1">
      <alignment horizontal="left" wrapText="1"/>
    </xf>
    <xf numFmtId="14" fontId="0" fillId="0" borderId="14" xfId="0" applyNumberFormat="1" applyBorder="1" applyAlignment="1">
      <alignment horizontal="right" wrapText="1"/>
    </xf>
    <xf numFmtId="10" fontId="0" fillId="0" borderId="14" xfId="0" applyNumberFormat="1" applyBorder="1" applyAlignment="1">
      <alignment horizontal="left"/>
    </xf>
    <xf numFmtId="4" fontId="36" fillId="0" borderId="14" xfId="0" applyNumberFormat="1" applyFont="1" applyBorder="1" applyAlignment="1">
      <alignment horizontal="right"/>
    </xf>
    <xf numFmtId="0" fontId="0" fillId="0" borderId="14" xfId="0" applyBorder="1"/>
    <xf numFmtId="4" fontId="34" fillId="0" borderId="14" xfId="0" applyNumberFormat="1" applyFont="1" applyBorder="1" applyAlignment="1">
      <alignment horizontal="right" vertical="center"/>
    </xf>
    <xf numFmtId="4" fontId="34" fillId="0" borderId="14" xfId="0" applyNumberFormat="1" applyFont="1" applyBorder="1" applyAlignment="1">
      <alignment horizontal="right"/>
    </xf>
    <xf numFmtId="0" fontId="12" fillId="2" borderId="15" xfId="3" applyFont="1" applyFill="1" applyBorder="1" applyAlignment="1">
      <alignment horizontal="right" vertical="center" wrapText="1"/>
    </xf>
    <xf numFmtId="14" fontId="12" fillId="2" borderId="15" xfId="3" applyNumberFormat="1" applyFont="1" applyFill="1" applyBorder="1" applyAlignment="1" applyProtection="1">
      <alignment horizontal="right" vertical="center" wrapText="1"/>
      <protection locked="0"/>
    </xf>
    <xf numFmtId="17" fontId="12" fillId="2" borderId="15" xfId="3" applyNumberFormat="1" applyFont="1" applyFill="1" applyBorder="1" applyAlignment="1" applyProtection="1">
      <alignment horizontal="right" vertical="center" wrapText="1"/>
      <protection locked="0"/>
    </xf>
    <xf numFmtId="0" fontId="12" fillId="2" borderId="15" xfId="3" applyFont="1" applyFill="1" applyBorder="1" applyAlignment="1" applyProtection="1">
      <alignment horizontal="left" vertical="center" wrapText="1"/>
      <protection locked="0"/>
    </xf>
    <xf numFmtId="0" fontId="12" fillId="3" borderId="15" xfId="3" applyFont="1" applyFill="1" applyBorder="1" applyAlignment="1" applyProtection="1">
      <alignment horizontal="left" vertical="center" wrapText="1"/>
      <protection locked="0"/>
    </xf>
    <xf numFmtId="0" fontId="12" fillId="2" borderId="15" xfId="3" applyFont="1" applyFill="1" applyBorder="1" applyAlignment="1" applyProtection="1">
      <alignment horizontal="right" vertical="center" wrapText="1"/>
      <protection locked="0"/>
    </xf>
    <xf numFmtId="0" fontId="12" fillId="2" borderId="11" xfId="3" applyFont="1" applyFill="1" applyBorder="1" applyAlignment="1">
      <alignment horizontal="right" vertical="center" wrapText="1"/>
    </xf>
    <xf numFmtId="14" fontId="12" fillId="2" borderId="11" xfId="3" applyNumberFormat="1" applyFont="1" applyFill="1" applyBorder="1" applyAlignment="1" applyProtection="1">
      <alignment horizontal="right" vertical="center" wrapText="1"/>
      <protection locked="0"/>
    </xf>
    <xf numFmtId="17" fontId="12" fillId="2" borderId="11" xfId="3" applyNumberFormat="1" applyFont="1" applyFill="1" applyBorder="1" applyAlignment="1" applyProtection="1">
      <alignment horizontal="right" vertical="center" wrapText="1"/>
      <protection locked="0"/>
    </xf>
    <xf numFmtId="0" fontId="12" fillId="2" borderId="11" xfId="3" applyFont="1" applyFill="1" applyBorder="1" applyAlignment="1" applyProtection="1">
      <alignment horizontal="left" vertical="center" wrapText="1"/>
      <protection locked="0"/>
    </xf>
    <xf numFmtId="0" fontId="12" fillId="3" borderId="11" xfId="3" applyFont="1" applyFill="1" applyBorder="1" applyAlignment="1" applyProtection="1">
      <alignment horizontal="left" vertical="center" wrapText="1"/>
      <protection locked="0"/>
    </xf>
    <xf numFmtId="0" fontId="16" fillId="2" borderId="0" xfId="3" applyFont="1" applyFill="1" applyAlignment="1">
      <alignment horizontal="right" vertical="center" wrapText="1"/>
    </xf>
    <xf numFmtId="0" fontId="16" fillId="2" borderId="0" xfId="3" applyFont="1" applyFill="1" applyAlignment="1" applyProtection="1">
      <alignment horizontal="right" vertical="center" wrapText="1"/>
      <protection locked="0"/>
    </xf>
    <xf numFmtId="0" fontId="16" fillId="2" borderId="0" xfId="3" applyFont="1" applyFill="1" applyAlignment="1" applyProtection="1">
      <alignment horizontal="left" vertical="center" wrapText="1"/>
      <protection locked="0"/>
    </xf>
    <xf numFmtId="0" fontId="2" fillId="2" borderId="0" xfId="3" applyFill="1" applyAlignment="1" applyProtection="1">
      <alignment horizontal="right" vertical="center" wrapText="1"/>
      <protection locked="0"/>
    </xf>
    <xf numFmtId="0" fontId="2" fillId="2" borderId="0" xfId="3" applyFill="1" applyAlignment="1" applyProtection="1">
      <alignment horizontal="left" vertical="center" wrapText="1"/>
      <protection locked="0"/>
    </xf>
    <xf numFmtId="0" fontId="2" fillId="3" borderId="0" xfId="3" applyFill="1" applyAlignment="1" applyProtection="1">
      <alignment horizontal="left" vertical="center" wrapText="1"/>
      <protection locked="0"/>
    </xf>
    <xf numFmtId="1" fontId="16" fillId="2" borderId="0" xfId="3" applyNumberFormat="1" applyFont="1" applyFill="1" applyAlignment="1" applyProtection="1">
      <alignment horizontal="right" vertical="center" wrapText="1"/>
      <protection locked="0"/>
    </xf>
    <xf numFmtId="0" fontId="5" fillId="2" borderId="0" xfId="0" applyFont="1" applyFill="1" applyAlignment="1">
      <alignment horizontal="center" vertical="center"/>
    </xf>
    <xf numFmtId="0" fontId="10" fillId="0" borderId="38" xfId="0" applyFont="1" applyBorder="1" applyAlignment="1">
      <alignment horizontal="left" vertical="center"/>
    </xf>
    <xf numFmtId="0" fontId="12" fillId="2" borderId="14" xfId="0" applyFont="1" applyFill="1" applyBorder="1" applyAlignment="1" applyProtection="1">
      <alignment horizontal="right" vertical="center" wrapText="1"/>
    </xf>
    <xf numFmtId="165" fontId="10" fillId="2" borderId="41" xfId="12" applyFont="1" applyFill="1" applyBorder="1" applyAlignment="1" applyProtection="1">
      <alignment horizontal="center" vertical="center" wrapText="1"/>
    </xf>
    <xf numFmtId="165" fontId="2" fillId="2" borderId="44" xfId="12" applyFont="1" applyFill="1" applyBorder="1" applyAlignment="1" applyProtection="1">
      <alignment horizontal="right" vertical="center"/>
    </xf>
    <xf numFmtId="0" fontId="2" fillId="2" borderId="0" xfId="0" applyFont="1" applyFill="1" applyAlignment="1" applyProtection="1">
      <alignment wrapText="1"/>
      <protection locked="0"/>
    </xf>
    <xf numFmtId="0" fontId="2" fillId="2" borderId="0" xfId="0" applyFont="1" applyFill="1" applyAlignment="1" applyProtection="1">
      <alignment horizontal="center" wrapText="1"/>
      <protection locked="0"/>
    </xf>
    <xf numFmtId="0" fontId="2" fillId="2" borderId="14" xfId="0" applyFont="1" applyFill="1" applyBorder="1" applyAlignment="1" applyProtection="1">
      <alignment wrapText="1"/>
      <protection locked="0"/>
    </xf>
    <xf numFmtId="165" fontId="2" fillId="2" borderId="0" xfId="12" applyFont="1" applyFill="1" applyAlignment="1" applyProtection="1">
      <alignment horizontal="right" vertical="center" wrapText="1"/>
      <protection locked="0"/>
    </xf>
    <xf numFmtId="0" fontId="2" fillId="2" borderId="0" xfId="0" applyFont="1" applyFill="1" applyAlignment="1" applyProtection="1">
      <alignment horizontal="left" vertical="center" wrapText="1"/>
      <protection locked="0"/>
    </xf>
    <xf numFmtId="0" fontId="2" fillId="3" borderId="0" xfId="0" applyFont="1" applyFill="1" applyAlignment="1" applyProtection="1">
      <alignment horizontal="left" vertical="center" wrapText="1"/>
      <protection locked="0"/>
    </xf>
    <xf numFmtId="0" fontId="2" fillId="2" borderId="0" xfId="0" applyFont="1" applyFill="1" applyAlignment="1" applyProtection="1">
      <alignment horizontal="right" vertical="center" wrapText="1"/>
      <protection locked="0"/>
    </xf>
    <xf numFmtId="0" fontId="0" fillId="0" borderId="14" xfId="0" applyBorder="1" applyAlignment="1" applyProtection="1">
      <alignment wrapText="1"/>
      <protection locked="0"/>
    </xf>
    <xf numFmtId="0" fontId="39" fillId="0" borderId="14" xfId="0" applyFont="1" applyBorder="1" applyAlignment="1" applyProtection="1">
      <alignment horizontal="center" wrapText="1"/>
      <protection locked="0"/>
    </xf>
    <xf numFmtId="0" fontId="12" fillId="3" borderId="14" xfId="0" applyFont="1" applyFill="1" applyBorder="1" applyAlignment="1" applyProtection="1">
      <alignment vertical="center" wrapText="1"/>
      <protection locked="0"/>
    </xf>
    <xf numFmtId="0" fontId="0" fillId="0" borderId="14" xfId="0" applyBorder="1" applyAlignment="1" applyProtection="1">
      <alignment horizontal="center" wrapText="1"/>
      <protection locked="0"/>
    </xf>
    <xf numFmtId="0" fontId="39" fillId="0" borderId="14" xfId="0" applyFont="1" applyBorder="1" applyAlignment="1" applyProtection="1">
      <alignment wrapText="1"/>
      <protection locked="0"/>
    </xf>
    <xf numFmtId="0" fontId="0" fillId="0" borderId="14" xfId="0" applyBorder="1" applyAlignment="1" applyProtection="1">
      <alignment vertical="center"/>
      <protection locked="0"/>
    </xf>
    <xf numFmtId="0" fontId="0" fillId="0" borderId="14" xfId="0" applyBorder="1" applyAlignment="1" applyProtection="1">
      <alignment vertical="center" wrapText="1"/>
      <protection locked="0"/>
    </xf>
    <xf numFmtId="2" fontId="0" fillId="0" borderId="14"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1" fontId="0" fillId="0" borderId="14" xfId="0" applyNumberFormat="1" applyBorder="1" applyAlignment="1" applyProtection="1">
      <alignment vertical="center"/>
      <protection locked="0"/>
    </xf>
    <xf numFmtId="14" fontId="12" fillId="2" borderId="14" xfId="0" applyNumberFormat="1" applyFont="1" applyFill="1" applyBorder="1" applyAlignment="1" applyProtection="1">
      <alignment horizontal="right" vertical="center" wrapText="1"/>
      <protection locked="0"/>
    </xf>
    <xf numFmtId="165" fontId="12" fillId="2" borderId="14" xfId="12" applyFont="1" applyFill="1" applyBorder="1" applyAlignment="1" applyProtection="1">
      <alignment horizontal="right" vertical="center" wrapText="1"/>
      <protection locked="0"/>
    </xf>
    <xf numFmtId="14" fontId="38" fillId="0" borderId="14" xfId="0" applyNumberFormat="1" applyFont="1" applyBorder="1" applyAlignment="1">
      <alignment horizontal="right"/>
    </xf>
    <xf numFmtId="0" fontId="38" fillId="0" borderId="14" xfId="0" applyFont="1" applyBorder="1" applyAlignment="1">
      <alignment wrapText="1"/>
    </xf>
    <xf numFmtId="4" fontId="38" fillId="3" borderId="14" xfId="0" applyNumberFormat="1" applyFont="1" applyFill="1" applyBorder="1"/>
    <xf numFmtId="0" fontId="38" fillId="3" borderId="14" xfId="0" applyFont="1" applyFill="1" applyBorder="1" applyAlignment="1" applyProtection="1">
      <alignment horizontal="left" vertical="center" wrapText="1"/>
      <protection locked="0"/>
    </xf>
    <xf numFmtId="0" fontId="38" fillId="3" borderId="14" xfId="0" applyFont="1" applyFill="1" applyBorder="1" applyAlignment="1">
      <alignment horizontal="left" vertical="center" wrapText="1"/>
    </xf>
    <xf numFmtId="4" fontId="38" fillId="0" borderId="14" xfId="0" applyNumberFormat="1" applyFont="1" applyBorder="1"/>
    <xf numFmtId="0" fontId="38" fillId="2" borderId="14" xfId="0" applyFont="1" applyFill="1" applyBorder="1" applyAlignment="1">
      <alignment horizontal="left" vertical="center" wrapText="1"/>
    </xf>
    <xf numFmtId="14" fontId="38" fillId="0" borderId="11" xfId="0" applyNumberFormat="1" applyFont="1" applyBorder="1" applyAlignment="1">
      <alignment horizontal="right"/>
    </xf>
    <xf numFmtId="4" fontId="0" fillId="0" borderId="14" xfId="0" applyNumberFormat="1" applyBorder="1"/>
    <xf numFmtId="0" fontId="40" fillId="0" borderId="0" xfId="0" applyFont="1" applyAlignment="1">
      <alignment horizontal="justify" vertical="center"/>
    </xf>
    <xf numFmtId="0" fontId="2" fillId="0" borderId="0" xfId="0" applyFont="1" applyAlignment="1" applyProtection="1">
      <alignment horizontal="left" vertical="center" wrapText="1"/>
      <protection locked="0"/>
    </xf>
    <xf numFmtId="0" fontId="11" fillId="3" borderId="6" xfId="0" applyFont="1" applyFill="1" applyBorder="1" applyAlignment="1" applyProtection="1">
      <alignment horizontal="center" vertical="center" wrapText="1"/>
    </xf>
    <xf numFmtId="0" fontId="12" fillId="3" borderId="14" xfId="0" applyFont="1" applyFill="1" applyBorder="1" applyAlignment="1" applyProtection="1">
      <alignment horizontal="left" vertical="center"/>
      <protection locked="0"/>
    </xf>
    <xf numFmtId="0" fontId="11" fillId="3" borderId="41" xfId="0" applyFont="1" applyFill="1" applyBorder="1" applyAlignment="1" applyProtection="1">
      <alignment horizontal="center" vertical="center" wrapText="1"/>
    </xf>
    <xf numFmtId="165" fontId="11" fillId="3" borderId="41" xfId="12" applyFont="1" applyFill="1" applyBorder="1" applyAlignment="1" applyProtection="1">
      <alignment horizontal="center" vertical="center"/>
    </xf>
    <xf numFmtId="165" fontId="11" fillId="3" borderId="41" xfId="12" applyFont="1" applyFill="1" applyBorder="1" applyAlignment="1" applyProtection="1">
      <alignment horizontal="center" vertical="center" wrapText="1"/>
    </xf>
    <xf numFmtId="43" fontId="20" fillId="3" borderId="0" xfId="16" applyFont="1" applyFill="1" applyBorder="1" applyAlignment="1">
      <alignment horizontal="right" vertical="center" wrapText="1"/>
    </xf>
    <xf numFmtId="0" fontId="4" fillId="3" borderId="0" xfId="0" applyFont="1" applyFill="1" applyBorder="1" applyAlignment="1" applyProtection="1">
      <alignment horizontal="center" vertical="center" wrapText="1"/>
    </xf>
    <xf numFmtId="0" fontId="38" fillId="2" borderId="14" xfId="0" applyFont="1" applyFill="1" applyBorder="1" applyAlignment="1" applyProtection="1">
      <alignment horizontal="left" vertical="center" wrapText="1"/>
      <protection locked="0"/>
    </xf>
    <xf numFmtId="0" fontId="38" fillId="0" borderId="14" xfId="0" applyFont="1" applyBorder="1" applyAlignment="1">
      <alignment horizontal="left" vertical="center" wrapText="1"/>
    </xf>
    <xf numFmtId="0" fontId="38" fillId="3" borderId="14" xfId="0" applyFont="1" applyFill="1" applyBorder="1" applyAlignment="1" applyProtection="1">
      <alignment vertical="center" wrapText="1"/>
    </xf>
    <xf numFmtId="0" fontId="12" fillId="2" borderId="14" xfId="0" applyFont="1" applyFill="1" applyBorder="1" applyAlignment="1" applyProtection="1">
      <alignment wrapText="1"/>
      <protection locked="0"/>
    </xf>
    <xf numFmtId="0" fontId="12" fillId="2" borderId="0" xfId="0" applyFont="1" applyFill="1" applyAlignment="1" applyProtection="1">
      <alignment wrapText="1"/>
      <protection locked="0"/>
    </xf>
    <xf numFmtId="4" fontId="34" fillId="0" borderId="14" xfId="0" applyNumberFormat="1" applyFont="1" applyBorder="1" applyProtection="1">
      <protection locked="0"/>
    </xf>
    <xf numFmtId="4" fontId="2" fillId="0" borderId="0" xfId="0" applyNumberFormat="1" applyFont="1" applyProtection="1">
      <protection locked="0"/>
    </xf>
    <xf numFmtId="0" fontId="43" fillId="0" borderId="0" xfId="0" applyFont="1"/>
    <xf numFmtId="165" fontId="42" fillId="2" borderId="15" xfId="12" applyFont="1" applyFill="1" applyBorder="1" applyAlignment="1" applyProtection="1">
      <alignment horizontal="right" vertical="center" wrapText="1"/>
      <protection locked="0"/>
    </xf>
    <xf numFmtId="0" fontId="12" fillId="0" borderId="14"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4" fontId="12" fillId="0" borderId="14" xfId="0" applyNumberFormat="1" applyFont="1" applyBorder="1" applyAlignment="1">
      <alignment horizontal="right" vertical="center" wrapText="1"/>
    </xf>
    <xf numFmtId="0" fontId="12" fillId="0" borderId="14" xfId="0" applyFont="1" applyBorder="1" applyAlignment="1">
      <alignment horizontal="left" vertical="top" wrapText="1"/>
    </xf>
    <xf numFmtId="0" fontId="2" fillId="0" borderId="0" xfId="0" applyFont="1"/>
    <xf numFmtId="0" fontId="38" fillId="0" borderId="14" xfId="0" applyFont="1" applyBorder="1" applyAlignment="1">
      <alignment horizontal="center" vertical="center" wrapText="1"/>
    </xf>
    <xf numFmtId="14" fontId="38" fillId="0" borderId="14" xfId="0" applyNumberFormat="1" applyFont="1" applyBorder="1" applyAlignment="1">
      <alignment horizontal="center" vertical="center" wrapText="1"/>
    </xf>
    <xf numFmtId="0" fontId="38" fillId="3" borderId="14" xfId="0" applyFont="1" applyFill="1" applyBorder="1" applyAlignment="1" applyProtection="1">
      <alignment horizontal="left" vertical="center" wrapText="1"/>
    </xf>
    <xf numFmtId="167" fontId="38" fillId="0" borderId="14" xfId="0" applyNumberFormat="1" applyFont="1" applyBorder="1" applyAlignment="1">
      <alignment horizontal="right" vertical="center" wrapText="1"/>
    </xf>
    <xf numFmtId="0" fontId="38" fillId="0" borderId="14" xfId="0" applyFont="1" applyBorder="1" applyAlignment="1">
      <alignment horizontal="left" vertical="top" wrapText="1"/>
    </xf>
    <xf numFmtId="0" fontId="38" fillId="2" borderId="14" xfId="0" applyFont="1" applyFill="1" applyBorder="1" applyAlignment="1" applyProtection="1">
      <alignment horizontal="left" vertical="center" wrapText="1"/>
    </xf>
    <xf numFmtId="0" fontId="38" fillId="3" borderId="14" xfId="3" applyFont="1" applyFill="1" applyBorder="1" applyAlignment="1" applyProtection="1">
      <alignment horizontal="left" vertical="center" wrapText="1"/>
    </xf>
    <xf numFmtId="49" fontId="38" fillId="0" borderId="14" xfId="0" applyNumberFormat="1" applyFont="1" applyBorder="1" applyAlignment="1">
      <alignment horizontal="center" vertical="center" wrapText="1"/>
    </xf>
    <xf numFmtId="0" fontId="38" fillId="3" borderId="14" xfId="3" applyFont="1" applyFill="1" applyBorder="1" applyAlignment="1">
      <alignment horizontal="left" vertical="center" wrapText="1"/>
    </xf>
    <xf numFmtId="4" fontId="38" fillId="0" borderId="14" xfId="0" applyNumberFormat="1" applyFont="1" applyBorder="1" applyAlignment="1">
      <alignment horizontal="right" vertical="center" wrapText="1"/>
    </xf>
    <xf numFmtId="0" fontId="13" fillId="3" borderId="0" xfId="0" applyFont="1" applyFill="1" applyAlignment="1" applyProtection="1">
      <alignment horizontal="left" vertical="center" wrapText="1"/>
      <protection locked="0"/>
    </xf>
    <xf numFmtId="2" fontId="0" fillId="0" borderId="14" xfId="0" applyNumberFormat="1" applyBorder="1" applyAlignment="1" applyProtection="1">
      <alignment wrapText="1"/>
      <protection locked="0"/>
    </xf>
    <xf numFmtId="14" fontId="0" fillId="0" borderId="14" xfId="0" applyNumberFormat="1" applyBorder="1" applyAlignment="1" applyProtection="1">
      <alignment wrapText="1"/>
      <protection locked="0"/>
    </xf>
    <xf numFmtId="1" fontId="0" fillId="0" borderId="14" xfId="0" applyNumberFormat="1" applyBorder="1" applyAlignment="1" applyProtection="1">
      <alignment wrapText="1"/>
      <protection locked="0"/>
    </xf>
    <xf numFmtId="165" fontId="38" fillId="3" borderId="14" xfId="12" applyFont="1" applyFill="1" applyBorder="1" applyAlignment="1" applyProtection="1">
      <alignment horizontal="right" vertical="center" wrapText="1"/>
      <protection locked="0"/>
    </xf>
    <xf numFmtId="0" fontId="38" fillId="3" borderId="0" xfId="0" applyFont="1" applyFill="1" applyAlignment="1">
      <alignment horizontal="left" vertical="center" wrapText="1"/>
    </xf>
    <xf numFmtId="0" fontId="2" fillId="0" borderId="0" xfId="0" applyFont="1" applyAlignment="1" applyProtection="1">
      <alignment wrapText="1"/>
      <protection locked="0"/>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0" xfId="0" applyFont="1" applyFill="1" applyBorder="1" applyAlignment="1">
      <alignment horizontal="center" vertical="center"/>
    </xf>
    <xf numFmtId="165" fontId="2" fillId="3" borderId="38" xfId="12" applyFont="1" applyFill="1" applyBorder="1" applyAlignment="1" applyProtection="1">
      <alignment horizontal="center" vertical="center"/>
      <protection locked="0"/>
    </xf>
    <xf numFmtId="165" fontId="2" fillId="2" borderId="12" xfId="12" applyFont="1" applyFill="1" applyBorder="1" applyAlignment="1">
      <alignment horizontal="center" vertical="center"/>
    </xf>
    <xf numFmtId="0" fontId="4" fillId="3" borderId="0" xfId="3" applyFont="1" applyFill="1" applyAlignment="1">
      <alignment horizontal="center" vertical="center" wrapText="1"/>
    </xf>
    <xf numFmtId="0" fontId="5" fillId="2" borderId="5" xfId="3" applyFont="1" applyFill="1" applyBorder="1" applyAlignment="1">
      <alignment horizontal="center" vertical="center" wrapText="1"/>
    </xf>
    <xf numFmtId="0" fontId="4" fillId="3" borderId="0" xfId="0" applyFont="1" applyFill="1" applyBorder="1" applyAlignment="1" applyProtection="1">
      <alignment horizontal="center" vertical="center" wrapText="1"/>
    </xf>
    <xf numFmtId="0" fontId="14" fillId="2" borderId="40" xfId="4" applyFont="1" applyFill="1" applyBorder="1" applyAlignment="1" applyProtection="1">
      <alignment horizontal="left" vertical="center" wrapText="1"/>
    </xf>
    <xf numFmtId="0" fontId="14" fillId="2" borderId="16" xfId="4" applyFont="1" applyFill="1" applyBorder="1" applyAlignment="1" applyProtection="1">
      <alignment horizontal="left" vertical="center" wrapText="1"/>
    </xf>
    <xf numFmtId="0" fontId="14" fillId="2" borderId="17" xfId="4" applyFont="1" applyFill="1" applyBorder="1" applyAlignment="1" applyProtection="1">
      <alignment horizontal="left" vertical="center" wrapText="1"/>
    </xf>
    <xf numFmtId="0" fontId="14" fillId="3" borderId="3" xfId="0" applyFont="1" applyFill="1" applyBorder="1" applyAlignment="1" applyProtection="1">
      <alignment horizontal="left" vertical="center" wrapText="1"/>
    </xf>
    <xf numFmtId="0" fontId="14" fillId="2" borderId="1" xfId="4"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18" fillId="2" borderId="0" xfId="4" applyFont="1" applyFill="1" applyBorder="1" applyAlignment="1" applyProtection="1">
      <alignment horizontal="left" vertical="center" wrapText="1"/>
    </xf>
    <xf numFmtId="0" fontId="18" fillId="2" borderId="5" xfId="4" applyFont="1" applyFill="1" applyBorder="1" applyAlignment="1" applyProtection="1">
      <alignment horizontal="left" vertical="center" wrapText="1"/>
    </xf>
    <xf numFmtId="0" fontId="14" fillId="2" borderId="6" xfId="4" applyFont="1" applyFill="1" applyBorder="1" applyAlignment="1" applyProtection="1">
      <alignment horizontal="left" vertical="center" wrapText="1"/>
    </xf>
    <xf numFmtId="0" fontId="14" fillId="2" borderId="0" xfId="4" applyFont="1" applyFill="1" applyBorder="1" applyAlignment="1" applyProtection="1">
      <alignment horizontal="left" vertical="center" wrapText="1"/>
    </xf>
    <xf numFmtId="0" fontId="14" fillId="2" borderId="5" xfId="4" applyFont="1" applyFill="1" applyBorder="1" applyAlignment="1" applyProtection="1">
      <alignment horizontal="left" vertical="center" wrapText="1"/>
    </xf>
    <xf numFmtId="0" fontId="18" fillId="2" borderId="6" xfId="4" applyFont="1" applyFill="1" applyBorder="1" applyAlignment="1" applyProtection="1">
      <alignment horizontal="left" vertical="center" wrapText="1"/>
    </xf>
    <xf numFmtId="0" fontId="14" fillId="2" borderId="6" xfId="4" applyFont="1" applyFill="1" applyBorder="1" applyAlignment="1" applyProtection="1">
      <alignment horizontal="center" vertical="center" wrapText="1"/>
    </xf>
    <xf numFmtId="0" fontId="14" fillId="2" borderId="0" xfId="4" applyFont="1" applyFill="1" applyBorder="1" applyAlignment="1" applyProtection="1">
      <alignment horizontal="center" vertical="center" wrapText="1"/>
    </xf>
    <xf numFmtId="0" fontId="14" fillId="2" borderId="5" xfId="4"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3" borderId="5" xfId="0" applyFont="1" applyFill="1" applyBorder="1" applyAlignment="1" applyProtection="1">
      <alignment horizontal="center"/>
    </xf>
    <xf numFmtId="0" fontId="5" fillId="3" borderId="0"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0" fillId="0" borderId="33" xfId="0" applyBorder="1"/>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14" fillId="3" borderId="6" xfId="4" applyFont="1" applyFill="1" applyBorder="1" applyAlignment="1" applyProtection="1">
      <alignment horizontal="center" vertical="center" wrapText="1"/>
    </xf>
    <xf numFmtId="0" fontId="14" fillId="3" borderId="0" xfId="4" applyFont="1" applyFill="1" applyBorder="1" applyAlignment="1" applyProtection="1">
      <alignment horizontal="center" vertical="center" wrapText="1"/>
    </xf>
    <xf numFmtId="0" fontId="14" fillId="3" borderId="5" xfId="4" applyFont="1" applyFill="1" applyBorder="1" applyAlignment="1" applyProtection="1">
      <alignment horizontal="center" vertical="center" wrapText="1"/>
    </xf>
    <xf numFmtId="4" fontId="10" fillId="2" borderId="6" xfId="0" applyNumberFormat="1" applyFont="1" applyFill="1" applyBorder="1" applyAlignment="1" applyProtection="1">
      <alignment horizontal="center" vertical="center"/>
    </xf>
    <xf numFmtId="4" fontId="10" fillId="2" borderId="0" xfId="0" applyNumberFormat="1" applyFont="1" applyFill="1" applyBorder="1" applyAlignment="1" applyProtection="1">
      <alignment horizontal="center" vertical="center"/>
    </xf>
    <xf numFmtId="4" fontId="10" fillId="2" borderId="5" xfId="0" applyNumberFormat="1" applyFont="1" applyFill="1" applyBorder="1" applyAlignment="1" applyProtection="1">
      <alignment horizontal="center" vertical="center"/>
    </xf>
    <xf numFmtId="4" fontId="10" fillId="2" borderId="6" xfId="0" applyNumberFormat="1" applyFont="1" applyFill="1" applyBorder="1" applyAlignment="1" applyProtection="1">
      <alignment horizontal="center" vertical="center" wrapText="1"/>
    </xf>
    <xf numFmtId="4" fontId="10" fillId="2" borderId="0" xfId="0" applyNumberFormat="1" applyFont="1" applyFill="1" applyBorder="1" applyAlignment="1" applyProtection="1">
      <alignment horizontal="center" vertical="center" wrapText="1"/>
    </xf>
    <xf numFmtId="4" fontId="10" fillId="2" borderId="5"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xf>
    <xf numFmtId="4" fontId="10" fillId="2" borderId="6" xfId="0" applyNumberFormat="1" applyFont="1" applyFill="1" applyBorder="1" applyAlignment="1">
      <alignment horizontal="center" vertical="center"/>
    </xf>
    <xf numFmtId="4" fontId="10" fillId="2" borderId="0" xfId="0" applyNumberFormat="1" applyFont="1" applyFill="1" applyBorder="1" applyAlignment="1">
      <alignment horizontal="center" vertical="center"/>
    </xf>
    <xf numFmtId="4" fontId="10" fillId="2" borderId="5" xfId="0" applyNumberFormat="1" applyFont="1" applyFill="1" applyBorder="1" applyAlignment="1">
      <alignment horizontal="center" vertical="center"/>
    </xf>
    <xf numFmtId="4" fontId="10" fillId="2" borderId="6" xfId="0" applyNumberFormat="1" applyFont="1" applyFill="1" applyBorder="1" applyAlignment="1">
      <alignment horizontal="center" vertical="center" wrapText="1"/>
    </xf>
    <xf numFmtId="4" fontId="10" fillId="2" borderId="0" xfId="0" applyNumberFormat="1" applyFont="1" applyFill="1" applyBorder="1" applyAlignment="1">
      <alignment horizontal="center" vertical="center" wrapText="1"/>
    </xf>
    <xf numFmtId="4" fontId="10" fillId="2" borderId="5" xfId="0" applyNumberFormat="1" applyFont="1" applyFill="1" applyBorder="1" applyAlignment="1">
      <alignment horizontal="center" vertical="center" wrapText="1"/>
    </xf>
    <xf numFmtId="0" fontId="5" fillId="2" borderId="5" xfId="0" applyFont="1" applyFill="1" applyBorder="1" applyAlignment="1">
      <alignment horizontal="center" vertical="center"/>
    </xf>
    <xf numFmtId="0" fontId="5" fillId="3" borderId="5" xfId="0" applyFont="1" applyFill="1" applyBorder="1" applyAlignment="1" applyProtection="1">
      <alignment horizontal="center" vertical="center"/>
    </xf>
    <xf numFmtId="165" fontId="11" fillId="2" borderId="6" xfId="12" applyFont="1" applyFill="1" applyBorder="1" applyAlignment="1" applyProtection="1">
      <alignment horizontal="center" vertical="center"/>
    </xf>
    <xf numFmtId="165" fontId="11" fillId="2" borderId="0" xfId="12" applyFont="1" applyFill="1" applyBorder="1" applyAlignment="1" applyProtection="1">
      <alignment horizontal="center" vertical="center"/>
    </xf>
    <xf numFmtId="165" fontId="11" fillId="2" borderId="5" xfId="12" applyFont="1" applyFill="1" applyBorder="1" applyAlignment="1" applyProtection="1">
      <alignment horizontal="center" vertical="center"/>
    </xf>
    <xf numFmtId="0" fontId="11" fillId="2" borderId="0" xfId="0" applyFont="1" applyFill="1" applyBorder="1" applyAlignment="1" applyProtection="1">
      <alignment horizontal="left" vertical="center"/>
    </xf>
    <xf numFmtId="0" fontId="11" fillId="3" borderId="3" xfId="0" applyFont="1" applyFill="1" applyBorder="1" applyAlignment="1">
      <alignment horizontal="left" vertical="center"/>
    </xf>
    <xf numFmtId="0" fontId="5" fillId="2" borderId="0" xfId="0" applyFont="1" applyFill="1" applyBorder="1" applyAlignment="1" applyProtection="1">
      <alignment horizontal="center" vertical="center"/>
    </xf>
    <xf numFmtId="0" fontId="5" fillId="3" borderId="5" xfId="0" applyFont="1" applyFill="1" applyBorder="1" applyAlignment="1">
      <alignment horizontal="center" vertical="center"/>
    </xf>
    <xf numFmtId="0" fontId="4" fillId="3" borderId="0" xfId="0" applyFont="1" applyFill="1" applyBorder="1" applyAlignment="1">
      <alignment horizontal="center" vertical="center" wrapText="1"/>
    </xf>
    <xf numFmtId="0" fontId="10" fillId="3" borderId="3" xfId="0" applyFont="1" applyFill="1" applyBorder="1" applyAlignment="1" applyProtection="1">
      <alignment horizontal="left" vertical="center" wrapText="1"/>
    </xf>
    <xf numFmtId="0" fontId="10" fillId="3" borderId="21" xfId="0" applyFont="1" applyFill="1" applyBorder="1" applyAlignment="1" applyProtection="1">
      <alignment horizontal="left" vertical="center" wrapText="1"/>
    </xf>
    <xf numFmtId="0" fontId="10" fillId="3" borderId="3" xfId="0" applyFont="1" applyFill="1" applyBorder="1" applyAlignment="1" applyProtection="1">
      <alignment horizontal="left" vertical="center"/>
    </xf>
    <xf numFmtId="0" fontId="10" fillId="3" borderId="21" xfId="0" applyFont="1" applyFill="1" applyBorder="1" applyAlignment="1" applyProtection="1">
      <alignment horizontal="left" vertical="center"/>
    </xf>
    <xf numFmtId="0" fontId="5" fillId="2" borderId="5" xfId="0" applyFont="1" applyFill="1" applyBorder="1" applyAlignment="1" applyProtection="1">
      <alignment horizontal="center" vertical="center" wrapText="1"/>
    </xf>
    <xf numFmtId="165" fontId="5" fillId="2" borderId="5" xfId="12" applyFont="1" applyFill="1" applyBorder="1" applyAlignment="1" applyProtection="1">
      <alignment horizontal="center" vertical="center" wrapText="1"/>
    </xf>
    <xf numFmtId="165" fontId="4" fillId="3" borderId="0" xfId="12" applyFont="1" applyFill="1" applyBorder="1" applyAlignment="1" applyProtection="1">
      <alignment horizontal="center" vertical="center" wrapText="1"/>
    </xf>
  </cellXfs>
  <cellStyles count="20">
    <cellStyle name="Moeda 2" xfId="1" xr:uid="{00000000-0005-0000-0000-000000000000}"/>
    <cellStyle name="Moeda 2 2" xfId="13" xr:uid="{00000000-0005-0000-0000-000001000000}"/>
    <cellStyle name="Moeda 3" xfId="2" xr:uid="{00000000-0005-0000-0000-000002000000}"/>
    <cellStyle name="Normal" xfId="0" builtinId="0"/>
    <cellStyle name="Normal 10" xfId="3" xr:uid="{00000000-0005-0000-0000-000004000000}"/>
    <cellStyle name="Normal 2" xfId="4" xr:uid="{00000000-0005-0000-0000-000005000000}"/>
    <cellStyle name="Normal 3" xfId="5" xr:uid="{00000000-0005-0000-0000-000006000000}"/>
    <cellStyle name="Normal 3 3" xfId="6" xr:uid="{00000000-0005-0000-0000-000007000000}"/>
    <cellStyle name="Normal 4" xfId="7" xr:uid="{00000000-0005-0000-0000-000008000000}"/>
    <cellStyle name="Normal 4 2" xfId="18" xr:uid="{082DFC36-B0AD-4E57-890D-2BB1ECBD0ED6}"/>
    <cellStyle name="Normal 4 3" xfId="14" xr:uid="{FA157ACD-13D2-42AC-8BE9-4398E63E30E8}"/>
    <cellStyle name="Normal 5" xfId="8" xr:uid="{00000000-0005-0000-0000-000009000000}"/>
    <cellStyle name="Normal 5 2" xfId="19" xr:uid="{78E92263-8480-44DA-860A-F50914A97684}"/>
    <cellStyle name="Normal 5 3" xfId="15" xr:uid="{0DB8D4F6-99BE-419A-BC4A-ECE4720949A5}"/>
    <cellStyle name="Porcentagem" xfId="9" builtinId="5"/>
    <cellStyle name="Porcentagem 2" xfId="10" xr:uid="{00000000-0005-0000-0000-00000B000000}"/>
    <cellStyle name="Separador de milhares 2" xfId="11" xr:uid="{00000000-0005-0000-0000-00000C000000}"/>
    <cellStyle name="Separador de milhares 2 2" xfId="17" xr:uid="{AE13A133-55FE-4803-8816-A3641A403009}"/>
    <cellStyle name="Vírgula" xfId="12" builtinId="3"/>
    <cellStyle name="Vírgula 2" xfId="16" xr:uid="{B5F541A4-1090-4D18-AD2A-2183FA661B88}"/>
  </cellStyles>
  <dxfs count="16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559594</xdr:colOff>
      <xdr:row>6</xdr:row>
      <xdr:rowOff>357189</xdr:rowOff>
    </xdr:from>
    <xdr:to>
      <xdr:col>0</xdr:col>
      <xdr:colOff>2690812</xdr:colOff>
      <xdr:row>8</xdr:row>
      <xdr:rowOff>154782</xdr:rowOff>
    </xdr:to>
    <xdr:pic>
      <xdr:nvPicPr>
        <xdr:cNvPr id="2" name="Imagem 1" descr="CMYK Filarmo¦énica 2011">
          <a:extLst>
            <a:ext uri="{FF2B5EF4-FFF2-40B4-BE49-F238E27FC236}">
              <a16:creationId xmlns:a16="http://schemas.microsoft.com/office/drawing/2014/main" id="{63D6BEE6-1DAD-406F-9BB6-4C440D0D0C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9594" y="3178970"/>
          <a:ext cx="2131218" cy="595312"/>
        </a:xfrm>
        <a:prstGeom prst="rect">
          <a:avLst/>
        </a:prstGeom>
        <a:noFill/>
        <a:ln>
          <a:noFill/>
        </a:ln>
      </xdr:spPr>
    </xdr:pic>
    <xdr:clientData/>
  </xdr:twoCellAnchor>
  <xdr:twoCellAnchor editAs="oneCell">
    <xdr:from>
      <xdr:col>0</xdr:col>
      <xdr:colOff>5429250</xdr:colOff>
      <xdr:row>6</xdr:row>
      <xdr:rowOff>107156</xdr:rowOff>
    </xdr:from>
    <xdr:to>
      <xdr:col>0</xdr:col>
      <xdr:colOff>10194128</xdr:colOff>
      <xdr:row>8</xdr:row>
      <xdr:rowOff>435120</xdr:rowOff>
    </xdr:to>
    <xdr:pic>
      <xdr:nvPicPr>
        <xdr:cNvPr id="3" name="Imagem 2">
          <a:extLst>
            <a:ext uri="{FF2B5EF4-FFF2-40B4-BE49-F238E27FC236}">
              <a16:creationId xmlns:a16="http://schemas.microsoft.com/office/drawing/2014/main" id="{5088823E-487B-4119-A35F-8A652D6D15F1}"/>
            </a:ext>
          </a:extLst>
        </xdr:cNvPr>
        <xdr:cNvPicPr>
          <a:picLocks noChangeAspect="1"/>
        </xdr:cNvPicPr>
      </xdr:nvPicPr>
      <xdr:blipFill>
        <a:blip xmlns:r="http://schemas.openxmlformats.org/officeDocument/2006/relationships" r:embed="rId2"/>
        <a:stretch>
          <a:fillRect/>
        </a:stretch>
      </xdr:blipFill>
      <xdr:spPr>
        <a:xfrm>
          <a:off x="5429250" y="2928937"/>
          <a:ext cx="4764878" cy="11256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aluciacarvalho/Desktop/Novo%20CG/Memoria_de_Calculo___CG_06_2020%20public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Sintético"/>
      <sheetName val="Gastos das Atividades"/>
      <sheetName val="Analítico"/>
      <sheetName val="Encargos e Benefícios"/>
      <sheetName val="Gastos com Pessoal"/>
      <sheetName val="Bens"/>
      <sheetName val="Gastos Gerais"/>
      <sheetName val="Desmobilização"/>
      <sheetName val="Assinatura"/>
      <sheetName val="Plano"/>
    </sheetNames>
    <sheetDataSet>
      <sheetData sheetId="0"/>
      <sheetData sheetId="1"/>
      <sheetData sheetId="2"/>
      <sheetData sheetId="3">
        <row r="181">
          <cell r="D181">
            <v>12000</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3">
    <tabColor theme="8" tint="0.39997558519241921"/>
    <pageSetUpPr fitToPage="1"/>
  </sheetPr>
  <dimension ref="A1:A13"/>
  <sheetViews>
    <sheetView zoomScale="80" zoomScaleNormal="80" zoomScaleSheetLayoutView="85" zoomScalePageLayoutView="85" workbookViewId="0">
      <selection activeCell="A15" sqref="A15"/>
    </sheetView>
  </sheetViews>
  <sheetFormatPr defaultColWidth="9.109375" defaultRowHeight="13.2" x14ac:dyDescent="0.25"/>
  <cols>
    <col min="1" max="1" width="159.88671875" style="258" customWidth="1"/>
    <col min="2" max="16384" width="9.109375" style="258"/>
  </cols>
  <sheetData>
    <row r="1" spans="1:1" ht="60" customHeight="1" x14ac:dyDescent="0.25">
      <c r="A1" s="257" t="s">
        <v>370</v>
      </c>
    </row>
    <row r="2" spans="1:1" ht="69.75" customHeight="1" x14ac:dyDescent="0.25">
      <c r="A2" s="260"/>
    </row>
    <row r="3" spans="1:1" ht="41.25" customHeight="1" x14ac:dyDescent="0.25">
      <c r="A3" s="261" t="s">
        <v>883</v>
      </c>
    </row>
    <row r="4" spans="1:1" ht="15.6" x14ac:dyDescent="0.3">
      <c r="A4" s="262"/>
    </row>
    <row r="5" spans="1:1" ht="17.399999999999999" x14ac:dyDescent="0.3">
      <c r="A5" s="263" t="s">
        <v>23</v>
      </c>
    </row>
    <row r="6" spans="1:1" ht="17.399999999999999" x14ac:dyDescent="0.3">
      <c r="A6" s="264" t="s">
        <v>884</v>
      </c>
    </row>
    <row r="7" spans="1:1" ht="42" customHeight="1" x14ac:dyDescent="0.3">
      <c r="A7" s="265"/>
    </row>
    <row r="8" spans="1:1" ht="20.399999999999999" x14ac:dyDescent="0.25">
      <c r="A8" s="259"/>
    </row>
    <row r="9" spans="1:1" s="267" customFormat="1" ht="43.5" customHeight="1" x14ac:dyDescent="0.25">
      <c r="A9" s="266"/>
    </row>
    <row r="10" spans="1:1" s="267" customFormat="1" ht="24.75" customHeight="1" x14ac:dyDescent="0.25">
      <c r="A10" s="266" t="s">
        <v>331</v>
      </c>
    </row>
    <row r="11" spans="1:1" ht="30" customHeight="1" x14ac:dyDescent="0.25">
      <c r="A11" s="268" t="s">
        <v>369</v>
      </c>
    </row>
    <row r="13" spans="1:1" ht="13.8" x14ac:dyDescent="0.25">
      <c r="A13" s="404"/>
    </row>
  </sheetData>
  <sheetProtection algorithmName="SHA-512" hashValue="KUBjtB97qLkZWlHBqj5kRMwMijBXhgYo6jJWE9FJmFkXQxjlWmtRhodlXsw+zS3Op1ZIGVmAoKucJd6C66nAoA==" saltValue="M+Phd96Z4lrm0gPFf4a3FQ==" spinCount="100000" sheet="1" formatCells="0"/>
  <phoneticPr fontId="0" type="noConversion"/>
  <dataValidations count="1">
    <dataValidation type="list" allowBlank="1" showInputMessage="1" showErrorMessage="1" error="Selecionar número do RGF na lista suspensa." sqref="A3" xr:uid="{00000000-0002-0000-0000-000000000000}">
      <formula1>"1º Relatório Gerencial Financeiro, 2º Relatório Gerencial Financeiro, 3º Relatório Gerencial Financeiro, 4º Relatório Gerencial Financeiro"</formula1>
    </dataValidation>
  </dataValidations>
  <printOptions horizontalCentered="1" verticalCentered="1"/>
  <pageMargins left="0.19685039370078741" right="0.19685039370078741" top="0.59055118110236227" bottom="0.59055118110236227" header="0" footer="0"/>
  <pageSetup paperSize="9" scale="92" pageOrder="overThenDown" orientation="landscape" r:id="rId1"/>
  <headerFooter differentFirst="1">
    <oddFooter>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6">
    <tabColor theme="2" tint="-0.749992370372631"/>
    <pageSetUpPr fitToPage="1"/>
  </sheetPr>
  <dimension ref="A1:U41"/>
  <sheetViews>
    <sheetView view="pageBreakPreview" zoomScaleNormal="100" zoomScaleSheetLayoutView="100" workbookViewId="0">
      <pane xSplit="2" ySplit="7" topLeftCell="C8" activePane="bottomRight" state="frozen"/>
      <selection pane="topRight" activeCell="C1" sqref="C1"/>
      <selection pane="bottomLeft" activeCell="A6" sqref="A6"/>
      <selection pane="bottomRight" activeCell="E30" sqref="E30"/>
    </sheetView>
  </sheetViews>
  <sheetFormatPr defaultColWidth="9.109375" defaultRowHeight="13.2" x14ac:dyDescent="0.25"/>
  <cols>
    <col min="1" max="1" width="6.33203125" style="52" customWidth="1"/>
    <col min="2" max="2" width="42.109375" style="53" customWidth="1"/>
    <col min="3" max="5" width="12.88671875" style="53" customWidth="1"/>
    <col min="6" max="14" width="12.88671875" style="53" hidden="1" customWidth="1"/>
    <col min="15" max="15" width="12.88671875" style="54" customWidth="1"/>
    <col min="16" max="16384" width="9.109375" style="1"/>
  </cols>
  <sheetData>
    <row r="1" spans="1:21" s="56" customFormat="1" ht="32.25" customHeight="1" x14ac:dyDescent="0.3">
      <c r="A1" s="605" t="str">
        <f>Capa!A1</f>
        <v>Contrato de Gestão nº.06/2020 celebrado entre a Secretaria de Estado de Cultura e Turismo de Minas Gerais e o Instituto Cultural Filarmônica</v>
      </c>
      <c r="B1" s="605"/>
      <c r="C1" s="605"/>
      <c r="D1" s="605"/>
      <c r="E1" s="605"/>
      <c r="F1" s="605"/>
      <c r="G1" s="605"/>
      <c r="H1" s="605"/>
      <c r="I1" s="605"/>
      <c r="J1" s="605"/>
      <c r="K1" s="605"/>
      <c r="L1" s="605"/>
      <c r="M1" s="605"/>
      <c r="N1" s="605"/>
      <c r="O1" s="605"/>
      <c r="P1" s="55"/>
      <c r="Q1" s="55"/>
      <c r="R1" s="55"/>
      <c r="S1" s="55"/>
      <c r="T1" s="55"/>
      <c r="U1" s="55"/>
    </row>
    <row r="2" spans="1:21" s="56" customFormat="1" ht="19.5" customHeight="1" x14ac:dyDescent="0.3">
      <c r="A2" s="605" t="str">
        <f>Capa!A3</f>
        <v>2º Relatório Gerencial Financeiro</v>
      </c>
      <c r="B2" s="605"/>
      <c r="C2" s="605"/>
      <c r="D2" s="605"/>
      <c r="E2" s="605"/>
      <c r="F2" s="605"/>
      <c r="G2" s="605"/>
      <c r="H2" s="605"/>
      <c r="I2" s="605"/>
      <c r="J2" s="605"/>
      <c r="K2" s="605"/>
      <c r="L2" s="605"/>
      <c r="M2" s="605"/>
      <c r="N2" s="605"/>
      <c r="O2" s="605"/>
      <c r="P2" s="55"/>
      <c r="Q2" s="55"/>
      <c r="R2" s="55"/>
      <c r="S2" s="55"/>
      <c r="T2" s="55"/>
      <c r="U2" s="55"/>
    </row>
    <row r="3" spans="1:21" s="56" customFormat="1" ht="19.5" customHeight="1" thickBot="1" x14ac:dyDescent="0.3">
      <c r="A3" s="654" t="s">
        <v>314</v>
      </c>
      <c r="B3" s="654"/>
      <c r="C3" s="654"/>
      <c r="D3" s="654"/>
      <c r="E3" s="654"/>
      <c r="F3" s="654"/>
      <c r="G3" s="654"/>
      <c r="H3" s="654"/>
      <c r="I3" s="654"/>
      <c r="J3" s="654"/>
      <c r="K3" s="654"/>
      <c r="L3" s="654"/>
      <c r="M3" s="654"/>
      <c r="N3" s="654"/>
      <c r="O3" s="654"/>
      <c r="P3" s="57"/>
      <c r="Q3" s="57"/>
      <c r="R3" s="57"/>
      <c r="S3" s="57"/>
      <c r="T3" s="57"/>
      <c r="U3" s="57"/>
    </row>
    <row r="4" spans="1:21" s="56" customFormat="1" x14ac:dyDescent="0.25">
      <c r="A4" s="168"/>
      <c r="B4" s="169"/>
      <c r="C4" s="177" t="str">
        <f>Resumo!C4</f>
        <v>Mês 1</v>
      </c>
      <c r="D4" s="177" t="str">
        <f>Resumo!D4</f>
        <v>Mês 2</v>
      </c>
      <c r="E4" s="177" t="str">
        <f>Resumo!E4</f>
        <v>Mês 3</v>
      </c>
      <c r="F4" s="177" t="str">
        <f>Resumo!F4</f>
        <v>Mês 4</v>
      </c>
      <c r="G4" s="177" t="str">
        <f>Resumo!G4</f>
        <v>Mês 5</v>
      </c>
      <c r="H4" s="177" t="str">
        <f>Resumo!H4</f>
        <v>Mês 6</v>
      </c>
      <c r="I4" s="177" t="str">
        <f>Resumo!I4</f>
        <v>Mês 7</v>
      </c>
      <c r="J4" s="177" t="str">
        <f>Resumo!J4</f>
        <v>Mês 8</v>
      </c>
      <c r="K4" s="177" t="str">
        <f>Resumo!K4</f>
        <v>Mês 9</v>
      </c>
      <c r="L4" s="177" t="str">
        <f>Resumo!L4</f>
        <v>Mês 10</v>
      </c>
      <c r="M4" s="177" t="str">
        <f>Resumo!M4</f>
        <v>Mês 11</v>
      </c>
      <c r="N4" s="177" t="str">
        <f>Resumo!N4</f>
        <v>Mês 12</v>
      </c>
      <c r="O4" s="649" t="s">
        <v>265</v>
      </c>
    </row>
    <row r="5" spans="1:21" s="56" customFormat="1" x14ac:dyDescent="0.25">
      <c r="A5" s="420"/>
      <c r="B5" s="421"/>
      <c r="C5" s="422">
        <f>Resumo!C5</f>
        <v>44105</v>
      </c>
      <c r="D5" s="422">
        <f>Resumo!D5</f>
        <v>44136</v>
      </c>
      <c r="E5" s="422">
        <f>Resumo!E5</f>
        <v>44166</v>
      </c>
      <c r="F5" s="422" t="str">
        <f>Resumo!F5</f>
        <v>dd/mm/aaaa</v>
      </c>
      <c r="G5" s="422" t="str">
        <f>Resumo!G5</f>
        <v>dd/mm/aaaa</v>
      </c>
      <c r="H5" s="422" t="str">
        <f>Resumo!H5</f>
        <v>dd/mm/aaaa</v>
      </c>
      <c r="I5" s="422" t="str">
        <f>Resumo!I5</f>
        <v>dd/mm/aaaa</v>
      </c>
      <c r="J5" s="422" t="str">
        <f>Resumo!J5</f>
        <v>dd/mm/aaaa</v>
      </c>
      <c r="K5" s="422" t="str">
        <f>Resumo!K5</f>
        <v>dd/mm/aaaa</v>
      </c>
      <c r="L5" s="422" t="str">
        <f>Resumo!L5</f>
        <v>dd/mm/aaaa</v>
      </c>
      <c r="M5" s="422" t="str">
        <f>Resumo!M5</f>
        <v>dd/mm/aaaa</v>
      </c>
      <c r="N5" s="422" t="str">
        <f>Resumo!N5</f>
        <v>dd/mm/aaaa</v>
      </c>
      <c r="O5" s="650"/>
    </row>
    <row r="6" spans="1:21" s="56" customFormat="1" x14ac:dyDescent="0.25">
      <c r="A6" s="420"/>
      <c r="B6" s="421"/>
      <c r="C6" s="424" t="str">
        <f>Resumo!C6</f>
        <v>a</v>
      </c>
      <c r="D6" s="424" t="str">
        <f>Resumo!D6</f>
        <v>a</v>
      </c>
      <c r="E6" s="424" t="str">
        <f>Resumo!E6</f>
        <v>a</v>
      </c>
      <c r="F6" s="424" t="str">
        <f>Resumo!F6</f>
        <v>a</v>
      </c>
      <c r="G6" s="424" t="str">
        <f>Resumo!G6</f>
        <v>a</v>
      </c>
      <c r="H6" s="424" t="str">
        <f>Resumo!H6</f>
        <v>a</v>
      </c>
      <c r="I6" s="424" t="str">
        <f>Resumo!I6</f>
        <v>a</v>
      </c>
      <c r="J6" s="424" t="str">
        <f>Resumo!J6</f>
        <v>a</v>
      </c>
      <c r="K6" s="424" t="str">
        <f>Resumo!K6</f>
        <v>a</v>
      </c>
      <c r="L6" s="424" t="str">
        <f>Resumo!L6</f>
        <v>a</v>
      </c>
      <c r="M6" s="424" t="str">
        <f>Resumo!M6</f>
        <v>a</v>
      </c>
      <c r="N6" s="424" t="str">
        <f>Resumo!N6</f>
        <v>a</v>
      </c>
      <c r="O6" s="650"/>
    </row>
    <row r="7" spans="1:21" s="56" customFormat="1" ht="13.8" thickBot="1" x14ac:dyDescent="0.3">
      <c r="A7" s="170"/>
      <c r="B7" s="171"/>
      <c r="C7" s="423">
        <f>Resumo!C7</f>
        <v>44135</v>
      </c>
      <c r="D7" s="423">
        <f>Resumo!D7</f>
        <v>44165</v>
      </c>
      <c r="E7" s="423">
        <f>Resumo!E7</f>
        <v>44196</v>
      </c>
      <c r="F7" s="423" t="str">
        <f>Resumo!F7</f>
        <v>dd/mm/aaaa</v>
      </c>
      <c r="G7" s="423" t="str">
        <f>Resumo!G7</f>
        <v>dd/mm/aaaa</v>
      </c>
      <c r="H7" s="423" t="str">
        <f>Resumo!H7</f>
        <v>dd/mm/aaaa</v>
      </c>
      <c r="I7" s="423" t="str">
        <f>Resumo!I7</f>
        <v>dd/mm/aaaa</v>
      </c>
      <c r="J7" s="423" t="str">
        <f>Resumo!J7</f>
        <v>dd/mm/aaaa</v>
      </c>
      <c r="K7" s="423" t="str">
        <f>Resumo!K7</f>
        <v>dd/mm/aaaa</v>
      </c>
      <c r="L7" s="423" t="str">
        <f>Resumo!L7</f>
        <v>dd/mm/aaaa</v>
      </c>
      <c r="M7" s="423" t="str">
        <f>Resumo!M7</f>
        <v>dd/mm/aaaa</v>
      </c>
      <c r="N7" s="423" t="str">
        <f>Resumo!N7</f>
        <v>dd/mm/aaaa</v>
      </c>
      <c r="O7" s="651"/>
    </row>
    <row r="8" spans="1:21" s="56" customFormat="1" ht="24.75" customHeight="1" thickBot="1" x14ac:dyDescent="0.3">
      <c r="A8" s="172" t="s">
        <v>268</v>
      </c>
      <c r="B8" s="173"/>
      <c r="C8" s="183">
        <v>7557825.7000000002</v>
      </c>
      <c r="D8" s="184">
        <f>C39</f>
        <v>7751179.1299999999</v>
      </c>
      <c r="E8" s="184">
        <f>D39</f>
        <v>7942523.2699999996</v>
      </c>
      <c r="F8" s="184">
        <f t="shared" ref="F8:N8" si="0">E39</f>
        <v>6358730.0899999989</v>
      </c>
      <c r="G8" s="184">
        <f t="shared" si="0"/>
        <v>6358730.0899999989</v>
      </c>
      <c r="H8" s="184">
        <f t="shared" si="0"/>
        <v>6358730.0899999989</v>
      </c>
      <c r="I8" s="184">
        <f t="shared" si="0"/>
        <v>6358730.0899999989</v>
      </c>
      <c r="J8" s="184">
        <f t="shared" si="0"/>
        <v>6358730.0899999989</v>
      </c>
      <c r="K8" s="184">
        <f t="shared" si="0"/>
        <v>6358730.0899999989</v>
      </c>
      <c r="L8" s="184">
        <f t="shared" si="0"/>
        <v>6358730.0899999989</v>
      </c>
      <c r="M8" s="184">
        <f t="shared" si="0"/>
        <v>6358730.0899999989</v>
      </c>
      <c r="N8" s="184">
        <f t="shared" si="0"/>
        <v>6358730.0899999989</v>
      </c>
      <c r="O8" s="174"/>
    </row>
    <row r="9" spans="1:21" s="56" customFormat="1" ht="21" customHeight="1" x14ac:dyDescent="0.25">
      <c r="A9" s="256" t="s">
        <v>266</v>
      </c>
      <c r="B9" s="160"/>
      <c r="C9" s="155"/>
      <c r="D9" s="155"/>
      <c r="E9" s="155"/>
      <c r="F9" s="155"/>
      <c r="G9" s="155"/>
      <c r="H9" s="155"/>
      <c r="I9" s="155"/>
      <c r="J9" s="155"/>
      <c r="K9" s="155"/>
      <c r="L9" s="155"/>
      <c r="M9" s="155"/>
      <c r="N9" s="155"/>
      <c r="O9" s="155"/>
    </row>
    <row r="10" spans="1:21" ht="13.5" customHeight="1" x14ac:dyDescent="0.25">
      <c r="A10" s="156" t="s">
        <v>107</v>
      </c>
      <c r="B10" s="157" t="s">
        <v>242</v>
      </c>
      <c r="C10" s="158">
        <f>18054.85+4062.41+1963.85+C30</f>
        <v>643716.06999999995</v>
      </c>
      <c r="D10" s="158">
        <f>24293.38+D30</f>
        <v>596661.62</v>
      </c>
      <c r="E10" s="158">
        <f>-303016.54+E30</f>
        <v>47215.25</v>
      </c>
      <c r="F10" s="158">
        <v>0</v>
      </c>
      <c r="G10" s="158">
        <v>0</v>
      </c>
      <c r="H10" s="158">
        <v>0</v>
      </c>
      <c r="I10" s="158">
        <v>0</v>
      </c>
      <c r="J10" s="158">
        <v>0</v>
      </c>
      <c r="K10" s="158">
        <v>0</v>
      </c>
      <c r="L10" s="158">
        <v>0</v>
      </c>
      <c r="M10" s="158">
        <v>0</v>
      </c>
      <c r="N10" s="158">
        <v>0</v>
      </c>
      <c r="O10" s="181">
        <f>SUM(C10:N10)</f>
        <v>1287592.94</v>
      </c>
    </row>
    <row r="11" spans="1:21" ht="13.5" customHeight="1" x14ac:dyDescent="0.25">
      <c r="A11" s="156" t="s">
        <v>170</v>
      </c>
      <c r="B11" s="157" t="s">
        <v>257</v>
      </c>
      <c r="C11" s="158">
        <f>C31</f>
        <v>23702.959999999999</v>
      </c>
      <c r="D11" s="158">
        <f>D31</f>
        <v>21155.84</v>
      </c>
      <c r="E11" s="158">
        <f>E31</f>
        <v>11386.77</v>
      </c>
      <c r="F11" s="158">
        <v>0</v>
      </c>
      <c r="G11" s="158">
        <v>0</v>
      </c>
      <c r="H11" s="158">
        <v>0</v>
      </c>
      <c r="I11" s="158">
        <v>0</v>
      </c>
      <c r="J11" s="158">
        <v>0</v>
      </c>
      <c r="K11" s="158">
        <v>0</v>
      </c>
      <c r="L11" s="158">
        <v>0</v>
      </c>
      <c r="M11" s="158">
        <v>0</v>
      </c>
      <c r="N11" s="158">
        <v>0</v>
      </c>
      <c r="O11" s="181">
        <f t="shared" ref="O11:O18" si="1">SUM(C11:N11)</f>
        <v>56245.570000000007</v>
      </c>
    </row>
    <row r="12" spans="1:21" ht="13.5" customHeight="1" x14ac:dyDescent="0.25">
      <c r="A12" s="156" t="s">
        <v>229</v>
      </c>
      <c r="B12" s="157" t="s">
        <v>5</v>
      </c>
      <c r="C12" s="158">
        <f>7219.52+C32</f>
        <v>135174.39000000001</v>
      </c>
      <c r="D12" s="158">
        <f>7283.13+D32</f>
        <v>135130.71</v>
      </c>
      <c r="E12" s="158">
        <f>-90845.83+E32</f>
        <v>79440.23</v>
      </c>
      <c r="F12" s="158">
        <v>0</v>
      </c>
      <c r="G12" s="158">
        <v>0</v>
      </c>
      <c r="H12" s="158">
        <v>0</v>
      </c>
      <c r="I12" s="158">
        <v>0</v>
      </c>
      <c r="J12" s="158">
        <v>0</v>
      </c>
      <c r="K12" s="158">
        <v>0</v>
      </c>
      <c r="L12" s="158">
        <v>0</v>
      </c>
      <c r="M12" s="158">
        <v>0</v>
      </c>
      <c r="N12" s="158">
        <v>0</v>
      </c>
      <c r="O12" s="181">
        <f t="shared" si="1"/>
        <v>349745.32999999996</v>
      </c>
    </row>
    <row r="13" spans="1:21" ht="13.5" customHeight="1" x14ac:dyDescent="0.25">
      <c r="A13" s="156" t="s">
        <v>230</v>
      </c>
      <c r="B13" s="157" t="s">
        <v>11</v>
      </c>
      <c r="C13" s="158">
        <f>36915.03+C33</f>
        <v>36915.03</v>
      </c>
      <c r="D13" s="158">
        <f>53912.88</f>
        <v>53912.88</v>
      </c>
      <c r="E13" s="158">
        <f>-35547.02+E33</f>
        <v>43139.76</v>
      </c>
      <c r="F13" s="158">
        <v>0</v>
      </c>
      <c r="G13" s="158">
        <v>0</v>
      </c>
      <c r="H13" s="158">
        <v>0</v>
      </c>
      <c r="I13" s="158">
        <v>0</v>
      </c>
      <c r="J13" s="158">
        <v>0</v>
      </c>
      <c r="K13" s="158">
        <v>0</v>
      </c>
      <c r="L13" s="158">
        <v>0</v>
      </c>
      <c r="M13" s="158">
        <v>0</v>
      </c>
      <c r="N13" s="158">
        <v>0</v>
      </c>
      <c r="O13" s="181">
        <f>SUM(C13:N13)</f>
        <v>133967.67000000001</v>
      </c>
    </row>
    <row r="14" spans="1:21" ht="13.5" customHeight="1" x14ac:dyDescent="0.25">
      <c r="A14" s="156" t="s">
        <v>231</v>
      </c>
      <c r="B14" s="157" t="s">
        <v>258</v>
      </c>
      <c r="C14" s="158">
        <f>87100.72</f>
        <v>87100.72</v>
      </c>
      <c r="D14" s="158">
        <f>82644.21+D34</f>
        <v>609971.08999999985</v>
      </c>
      <c r="E14" s="158">
        <f>-1124135.8+E34</f>
        <v>-483414.88000000012</v>
      </c>
      <c r="F14" s="158">
        <v>0</v>
      </c>
      <c r="G14" s="158">
        <v>0</v>
      </c>
      <c r="H14" s="158">
        <v>0</v>
      </c>
      <c r="I14" s="158">
        <v>0</v>
      </c>
      <c r="J14" s="158">
        <v>0</v>
      </c>
      <c r="K14" s="158">
        <v>0</v>
      </c>
      <c r="L14" s="158">
        <v>0</v>
      </c>
      <c r="M14" s="158">
        <v>0</v>
      </c>
      <c r="N14" s="158">
        <v>0</v>
      </c>
      <c r="O14" s="181">
        <f>SUM(C14:N14)</f>
        <v>213656.9299999997</v>
      </c>
    </row>
    <row r="15" spans="1:21" ht="13.5" customHeight="1" x14ac:dyDescent="0.25">
      <c r="A15" s="156" t="s">
        <v>232</v>
      </c>
      <c r="B15" s="157" t="s">
        <v>279</v>
      </c>
      <c r="C15" s="158">
        <f>34863.8</f>
        <v>34863.800000000003</v>
      </c>
      <c r="D15" s="158">
        <f>14783.94+D35</f>
        <v>30774.309999999998</v>
      </c>
      <c r="E15" s="158">
        <f>-18443.91+E35</f>
        <v>21996.679999999997</v>
      </c>
      <c r="F15" s="158">
        <v>0</v>
      </c>
      <c r="G15" s="158">
        <v>0</v>
      </c>
      <c r="H15" s="158">
        <v>0</v>
      </c>
      <c r="I15" s="158">
        <v>0</v>
      </c>
      <c r="J15" s="158">
        <v>0</v>
      </c>
      <c r="K15" s="158">
        <v>0</v>
      </c>
      <c r="L15" s="158">
        <v>0</v>
      </c>
      <c r="M15" s="158">
        <v>0</v>
      </c>
      <c r="N15" s="158">
        <v>0</v>
      </c>
      <c r="O15" s="181">
        <f t="shared" si="1"/>
        <v>87634.79</v>
      </c>
    </row>
    <row r="16" spans="1:21" x14ac:dyDescent="0.25">
      <c r="A16" s="156" t="s">
        <v>233</v>
      </c>
      <c r="B16" s="157" t="s">
        <v>259</v>
      </c>
      <c r="C16" s="158"/>
      <c r="D16" s="158"/>
      <c r="E16" s="158"/>
      <c r="F16" s="158">
        <v>0</v>
      </c>
      <c r="G16" s="158">
        <v>0</v>
      </c>
      <c r="H16" s="158">
        <v>0</v>
      </c>
      <c r="I16" s="158">
        <v>0</v>
      </c>
      <c r="J16" s="158">
        <v>0</v>
      </c>
      <c r="K16" s="158">
        <v>0</v>
      </c>
      <c r="L16" s="158">
        <v>0</v>
      </c>
      <c r="M16" s="158">
        <v>0</v>
      </c>
      <c r="N16" s="158">
        <v>0</v>
      </c>
      <c r="O16" s="181">
        <f t="shared" si="1"/>
        <v>0</v>
      </c>
    </row>
    <row r="17" spans="1:15" ht="22.8" x14ac:dyDescent="0.25">
      <c r="A17" s="156" t="s">
        <v>234</v>
      </c>
      <c r="B17" s="157" t="s">
        <v>173</v>
      </c>
      <c r="C17" s="158">
        <v>3173.25</v>
      </c>
      <c r="D17" s="158">
        <v>8426.6</v>
      </c>
      <c r="E17" s="158">
        <f>-11804.08+E37</f>
        <v>37497.589999999997</v>
      </c>
      <c r="F17" s="158">
        <v>0</v>
      </c>
      <c r="G17" s="158">
        <v>0</v>
      </c>
      <c r="H17" s="158">
        <v>0</v>
      </c>
      <c r="I17" s="158">
        <v>0</v>
      </c>
      <c r="J17" s="158">
        <v>0</v>
      </c>
      <c r="K17" s="158">
        <v>0</v>
      </c>
      <c r="L17" s="158">
        <v>0</v>
      </c>
      <c r="M17" s="158">
        <v>0</v>
      </c>
      <c r="N17" s="158">
        <v>0</v>
      </c>
      <c r="O17" s="181">
        <f t="shared" si="1"/>
        <v>49097.439999999995</v>
      </c>
    </row>
    <row r="18" spans="1:15" ht="24.75" customHeight="1" thickBot="1" x14ac:dyDescent="0.3">
      <c r="A18" s="175" t="s">
        <v>267</v>
      </c>
      <c r="B18" s="176"/>
      <c r="C18" s="182">
        <f>SUBTOTAL(109,C10:C17)</f>
        <v>964646.22</v>
      </c>
      <c r="D18" s="182">
        <f>SUBTOTAL(109,D10:D17)</f>
        <v>1456033.0499999998</v>
      </c>
      <c r="E18" s="182">
        <f>SUBTOTAL(109,E10:E17)</f>
        <v>-242738.60000000012</v>
      </c>
      <c r="F18" s="182">
        <f t="shared" ref="F18:N18" si="2">SUBTOTAL(109,F10:F17)</f>
        <v>0</v>
      </c>
      <c r="G18" s="182">
        <f t="shared" si="2"/>
        <v>0</v>
      </c>
      <c r="H18" s="182">
        <f t="shared" si="2"/>
        <v>0</v>
      </c>
      <c r="I18" s="182">
        <f t="shared" si="2"/>
        <v>0</v>
      </c>
      <c r="J18" s="182">
        <f t="shared" si="2"/>
        <v>0</v>
      </c>
      <c r="K18" s="182">
        <f t="shared" si="2"/>
        <v>0</v>
      </c>
      <c r="L18" s="182">
        <f t="shared" si="2"/>
        <v>0</v>
      </c>
      <c r="M18" s="182">
        <f t="shared" si="2"/>
        <v>0</v>
      </c>
      <c r="N18" s="182">
        <f t="shared" si="2"/>
        <v>0</v>
      </c>
      <c r="O18" s="182">
        <f t="shared" si="1"/>
        <v>2177940.6699999995</v>
      </c>
    </row>
    <row r="19" spans="1:15" ht="21" customHeight="1" x14ac:dyDescent="0.25">
      <c r="A19" s="652" t="s">
        <v>298</v>
      </c>
      <c r="B19" s="652"/>
      <c r="C19" s="162"/>
      <c r="D19" s="159"/>
      <c r="E19" s="159"/>
      <c r="F19" s="159"/>
      <c r="G19" s="159"/>
      <c r="H19" s="159"/>
      <c r="I19" s="159"/>
      <c r="J19" s="159"/>
      <c r="K19" s="159"/>
      <c r="L19" s="159"/>
      <c r="M19" s="159"/>
      <c r="N19" s="159"/>
      <c r="O19" s="181"/>
    </row>
    <row r="20" spans="1:15" ht="13.5" customHeight="1" x14ac:dyDescent="0.25">
      <c r="A20" s="156" t="s">
        <v>107</v>
      </c>
      <c r="B20" s="157" t="s">
        <v>242</v>
      </c>
      <c r="C20" s="158">
        <v>0</v>
      </c>
      <c r="D20" s="158">
        <v>0</v>
      </c>
      <c r="E20" s="158">
        <v>0</v>
      </c>
      <c r="F20" s="158">
        <v>0</v>
      </c>
      <c r="G20" s="158">
        <v>0</v>
      </c>
      <c r="H20" s="158">
        <v>0</v>
      </c>
      <c r="I20" s="158">
        <v>0</v>
      </c>
      <c r="J20" s="158">
        <v>0</v>
      </c>
      <c r="K20" s="158">
        <v>0</v>
      </c>
      <c r="L20" s="158">
        <v>0</v>
      </c>
      <c r="M20" s="158">
        <v>0</v>
      </c>
      <c r="N20" s="158">
        <v>0</v>
      </c>
      <c r="O20" s="181">
        <f>SUM(C20:N20)</f>
        <v>0</v>
      </c>
    </row>
    <row r="21" spans="1:15" ht="13.5" customHeight="1" x14ac:dyDescent="0.25">
      <c r="A21" s="156" t="s">
        <v>170</v>
      </c>
      <c r="B21" s="157" t="s">
        <v>257</v>
      </c>
      <c r="C21" s="158">
        <v>0</v>
      </c>
      <c r="D21" s="158">
        <v>0</v>
      </c>
      <c r="E21" s="158">
        <v>0</v>
      </c>
      <c r="F21" s="158">
        <v>0</v>
      </c>
      <c r="G21" s="158">
        <v>0</v>
      </c>
      <c r="H21" s="158">
        <v>0</v>
      </c>
      <c r="I21" s="158">
        <v>0</v>
      </c>
      <c r="J21" s="158">
        <v>0</v>
      </c>
      <c r="K21" s="158">
        <v>0</v>
      </c>
      <c r="L21" s="158">
        <v>0</v>
      </c>
      <c r="M21" s="158">
        <v>0</v>
      </c>
      <c r="N21" s="158">
        <v>0</v>
      </c>
      <c r="O21" s="181">
        <f t="shared" ref="O21:O27" si="3">SUM(C21:N21)</f>
        <v>0</v>
      </c>
    </row>
    <row r="22" spans="1:15" ht="13.5" customHeight="1" x14ac:dyDescent="0.25">
      <c r="A22" s="156" t="s">
        <v>229</v>
      </c>
      <c r="B22" s="157" t="s">
        <v>5</v>
      </c>
      <c r="C22" s="158">
        <v>0</v>
      </c>
      <c r="D22" s="158">
        <v>0</v>
      </c>
      <c r="E22" s="158">
        <v>0</v>
      </c>
      <c r="F22" s="158">
        <v>0</v>
      </c>
      <c r="G22" s="158">
        <v>0</v>
      </c>
      <c r="H22" s="158">
        <v>0</v>
      </c>
      <c r="I22" s="158">
        <v>0</v>
      </c>
      <c r="J22" s="158">
        <v>0</v>
      </c>
      <c r="K22" s="158">
        <v>0</v>
      </c>
      <c r="L22" s="158">
        <v>0</v>
      </c>
      <c r="M22" s="158">
        <v>0</v>
      </c>
      <c r="N22" s="158">
        <v>0</v>
      </c>
      <c r="O22" s="181">
        <f t="shared" si="3"/>
        <v>0</v>
      </c>
    </row>
    <row r="23" spans="1:15" ht="13.5" customHeight="1" x14ac:dyDescent="0.25">
      <c r="A23" s="156" t="s">
        <v>230</v>
      </c>
      <c r="B23" s="157" t="s">
        <v>11</v>
      </c>
      <c r="C23" s="158">
        <v>0</v>
      </c>
      <c r="D23" s="158">
        <v>0</v>
      </c>
      <c r="E23" s="158">
        <v>0</v>
      </c>
      <c r="F23" s="158">
        <v>0</v>
      </c>
      <c r="G23" s="158">
        <v>0</v>
      </c>
      <c r="H23" s="158">
        <v>0</v>
      </c>
      <c r="I23" s="158">
        <v>0</v>
      </c>
      <c r="J23" s="158">
        <v>0</v>
      </c>
      <c r="K23" s="158">
        <v>0</v>
      </c>
      <c r="L23" s="158">
        <v>0</v>
      </c>
      <c r="M23" s="158">
        <v>0</v>
      </c>
      <c r="N23" s="158">
        <v>0</v>
      </c>
      <c r="O23" s="181">
        <f>SUM(C23:N23)</f>
        <v>0</v>
      </c>
    </row>
    <row r="24" spans="1:15" ht="13.5" customHeight="1" x14ac:dyDescent="0.25">
      <c r="A24" s="156" t="s">
        <v>231</v>
      </c>
      <c r="B24" s="157" t="s">
        <v>258</v>
      </c>
      <c r="C24" s="158">
        <v>0</v>
      </c>
      <c r="D24" s="158">
        <v>0</v>
      </c>
      <c r="E24" s="158">
        <v>0</v>
      </c>
      <c r="F24" s="158">
        <v>0</v>
      </c>
      <c r="G24" s="158">
        <v>0</v>
      </c>
      <c r="H24" s="158">
        <v>0</v>
      </c>
      <c r="I24" s="158">
        <v>0</v>
      </c>
      <c r="J24" s="158">
        <v>0</v>
      </c>
      <c r="K24" s="158">
        <v>0</v>
      </c>
      <c r="L24" s="158">
        <v>0</v>
      </c>
      <c r="M24" s="158">
        <v>0</v>
      </c>
      <c r="N24" s="158">
        <v>0</v>
      </c>
      <c r="O24" s="181">
        <f>SUM(C24:N24)</f>
        <v>0</v>
      </c>
    </row>
    <row r="25" spans="1:15" ht="13.5" customHeight="1" x14ac:dyDescent="0.25">
      <c r="A25" s="156" t="s">
        <v>232</v>
      </c>
      <c r="B25" s="157" t="s">
        <v>279</v>
      </c>
      <c r="C25" s="158">
        <v>0</v>
      </c>
      <c r="D25" s="158">
        <v>0</v>
      </c>
      <c r="E25" s="158">
        <v>0</v>
      </c>
      <c r="F25" s="158">
        <v>0</v>
      </c>
      <c r="G25" s="158">
        <v>0</v>
      </c>
      <c r="H25" s="158">
        <v>0</v>
      </c>
      <c r="I25" s="158">
        <v>0</v>
      </c>
      <c r="J25" s="158">
        <v>0</v>
      </c>
      <c r="K25" s="158">
        <v>0</v>
      </c>
      <c r="L25" s="158">
        <v>0</v>
      </c>
      <c r="M25" s="158">
        <v>0</v>
      </c>
      <c r="N25" s="158">
        <v>0</v>
      </c>
      <c r="O25" s="181">
        <f t="shared" si="3"/>
        <v>0</v>
      </c>
    </row>
    <row r="26" spans="1:15" ht="13.5" customHeight="1" x14ac:dyDescent="0.25">
      <c r="A26" s="156" t="s">
        <v>233</v>
      </c>
      <c r="B26" s="157" t="s">
        <v>259</v>
      </c>
      <c r="C26" s="158">
        <v>0</v>
      </c>
      <c r="D26" s="158">
        <v>0</v>
      </c>
      <c r="E26" s="158">
        <v>0</v>
      </c>
      <c r="F26" s="158">
        <v>0</v>
      </c>
      <c r="G26" s="158">
        <v>0</v>
      </c>
      <c r="H26" s="158">
        <v>0</v>
      </c>
      <c r="I26" s="158">
        <v>0</v>
      </c>
      <c r="J26" s="158">
        <v>0</v>
      </c>
      <c r="K26" s="158">
        <v>0</v>
      </c>
      <c r="L26" s="158">
        <v>0</v>
      </c>
      <c r="M26" s="158">
        <v>0</v>
      </c>
      <c r="N26" s="158">
        <v>0</v>
      </c>
      <c r="O26" s="181">
        <f t="shared" si="3"/>
        <v>0</v>
      </c>
    </row>
    <row r="27" spans="1:15" ht="22.8" x14ac:dyDescent="0.25">
      <c r="A27" s="156" t="s">
        <v>234</v>
      </c>
      <c r="B27" s="157" t="s">
        <v>173</v>
      </c>
      <c r="C27" s="158">
        <v>0</v>
      </c>
      <c r="D27" s="158">
        <v>0</v>
      </c>
      <c r="E27" s="158">
        <v>0</v>
      </c>
      <c r="F27" s="158">
        <v>0</v>
      </c>
      <c r="G27" s="158">
        <v>0</v>
      </c>
      <c r="H27" s="158">
        <v>0</v>
      </c>
      <c r="I27" s="158">
        <v>0</v>
      </c>
      <c r="J27" s="158">
        <v>0</v>
      </c>
      <c r="K27" s="158">
        <v>0</v>
      </c>
      <c r="L27" s="158">
        <v>0</v>
      </c>
      <c r="M27" s="158">
        <v>0</v>
      </c>
      <c r="N27" s="158">
        <v>0</v>
      </c>
      <c r="O27" s="181">
        <f t="shared" si="3"/>
        <v>0</v>
      </c>
    </row>
    <row r="28" spans="1:15" ht="24.75" customHeight="1" thickBot="1" x14ac:dyDescent="0.3">
      <c r="A28" s="175" t="s">
        <v>299</v>
      </c>
      <c r="B28" s="176"/>
      <c r="C28" s="182">
        <f>SUBTOTAL(109,C20:C27)</f>
        <v>0</v>
      </c>
      <c r="D28" s="182">
        <f>SUBTOTAL(109,D20:D27)</f>
        <v>0</v>
      </c>
      <c r="E28" s="182">
        <f>SUBTOTAL(109,E20:E27)</f>
        <v>0</v>
      </c>
      <c r="F28" s="182">
        <f t="shared" ref="F28:N28" si="4">SUBTOTAL(109,F20:F27)</f>
        <v>0</v>
      </c>
      <c r="G28" s="182">
        <f t="shared" si="4"/>
        <v>0</v>
      </c>
      <c r="H28" s="182">
        <f t="shared" si="4"/>
        <v>0</v>
      </c>
      <c r="I28" s="182">
        <f t="shared" si="4"/>
        <v>0</v>
      </c>
      <c r="J28" s="182">
        <f t="shared" si="4"/>
        <v>0</v>
      </c>
      <c r="K28" s="182">
        <f t="shared" si="4"/>
        <v>0</v>
      </c>
      <c r="L28" s="182">
        <f t="shared" si="4"/>
        <v>0</v>
      </c>
      <c r="M28" s="182">
        <f t="shared" si="4"/>
        <v>0</v>
      </c>
      <c r="N28" s="182">
        <f t="shared" si="4"/>
        <v>0</v>
      </c>
      <c r="O28" s="182">
        <f>SUM(C28:N28)</f>
        <v>0</v>
      </c>
    </row>
    <row r="29" spans="1:15" ht="21" customHeight="1" x14ac:dyDescent="0.25">
      <c r="A29" s="652" t="s">
        <v>296</v>
      </c>
      <c r="B29" s="652"/>
      <c r="C29" s="162"/>
      <c r="D29" s="159"/>
      <c r="E29" s="159"/>
      <c r="F29" s="159"/>
      <c r="G29" s="159"/>
      <c r="H29" s="159"/>
      <c r="I29" s="159"/>
      <c r="J29" s="159"/>
      <c r="K29" s="159"/>
      <c r="L29" s="159"/>
      <c r="M29" s="159"/>
      <c r="N29" s="159"/>
      <c r="O29" s="181"/>
    </row>
    <row r="30" spans="1:15" ht="13.5" customHeight="1" x14ac:dyDescent="0.25">
      <c r="A30" s="156" t="s">
        <v>107</v>
      </c>
      <c r="B30" s="157" t="s">
        <v>242</v>
      </c>
      <c r="C30" s="181">
        <f>'Analítico Cx.'!C34</f>
        <v>619634.96</v>
      </c>
      <c r="D30" s="181">
        <f>'Analítico Cx.'!D34</f>
        <v>572368.24</v>
      </c>
      <c r="E30" s="181">
        <f>'Analítico Cx.'!E34</f>
        <v>350231.79</v>
      </c>
      <c r="F30" s="181">
        <f>'Analítico Cx.'!F34</f>
        <v>0</v>
      </c>
      <c r="G30" s="181">
        <f>'Analítico Cx.'!G34</f>
        <v>0</v>
      </c>
      <c r="H30" s="181">
        <f>'Analítico Cx.'!H34</f>
        <v>0</v>
      </c>
      <c r="I30" s="181">
        <f>'Analítico Cx.'!I34</f>
        <v>0</v>
      </c>
      <c r="J30" s="181">
        <f>'Analítico Cx.'!J34</f>
        <v>0</v>
      </c>
      <c r="K30" s="181">
        <f>'Analítico Cx.'!K34</f>
        <v>0</v>
      </c>
      <c r="L30" s="181">
        <f>'Analítico Cx.'!L34</f>
        <v>0</v>
      </c>
      <c r="M30" s="181">
        <f>'Analítico Cx.'!M34</f>
        <v>0</v>
      </c>
      <c r="N30" s="181">
        <f>'Analítico Cx.'!N34</f>
        <v>0</v>
      </c>
      <c r="O30" s="181">
        <f t="shared" ref="O30:O38" si="5">SUM(C30:N30)</f>
        <v>1542234.99</v>
      </c>
    </row>
    <row r="31" spans="1:15" ht="13.5" customHeight="1" x14ac:dyDescent="0.25">
      <c r="A31" s="156" t="s">
        <v>170</v>
      </c>
      <c r="B31" s="157" t="s">
        <v>257</v>
      </c>
      <c r="C31" s="181">
        <f>'Analítico Cx.'!C35</f>
        <v>23702.959999999999</v>
      </c>
      <c r="D31" s="181">
        <f>'Analítico Cx.'!D35</f>
        <v>21155.84</v>
      </c>
      <c r="E31" s="181">
        <f>'Analítico Cx.'!E35</f>
        <v>11386.77</v>
      </c>
      <c r="F31" s="181">
        <f>'Analítico Cx.'!F35</f>
        <v>0</v>
      </c>
      <c r="G31" s="181">
        <f>'Analítico Cx.'!G35</f>
        <v>0</v>
      </c>
      <c r="H31" s="181">
        <f>'Analítico Cx.'!H35</f>
        <v>0</v>
      </c>
      <c r="I31" s="181">
        <f>'Analítico Cx.'!I35</f>
        <v>0</v>
      </c>
      <c r="J31" s="181">
        <f>'Analítico Cx.'!J35</f>
        <v>0</v>
      </c>
      <c r="K31" s="181">
        <f>'Analítico Cx.'!K35</f>
        <v>0</v>
      </c>
      <c r="L31" s="181">
        <f>'Analítico Cx.'!L35</f>
        <v>0</v>
      </c>
      <c r="M31" s="181">
        <f>'Analítico Cx.'!M35</f>
        <v>0</v>
      </c>
      <c r="N31" s="181">
        <f>'Analítico Cx.'!N35</f>
        <v>0</v>
      </c>
      <c r="O31" s="181">
        <f t="shared" si="5"/>
        <v>56245.570000000007</v>
      </c>
    </row>
    <row r="32" spans="1:15" ht="13.5" customHeight="1" x14ac:dyDescent="0.25">
      <c r="A32" s="156" t="s">
        <v>229</v>
      </c>
      <c r="B32" s="157" t="s">
        <v>5</v>
      </c>
      <c r="C32" s="181">
        <f>'Analítico Cx.'!C36</f>
        <v>127954.87000000001</v>
      </c>
      <c r="D32" s="181">
        <f>'Analítico Cx.'!D36</f>
        <v>127847.58</v>
      </c>
      <c r="E32" s="181">
        <f>'Analítico Cx.'!E36</f>
        <v>170286.06</v>
      </c>
      <c r="F32" s="181">
        <f>'Analítico Cx.'!F36</f>
        <v>0</v>
      </c>
      <c r="G32" s="181">
        <f>'Analítico Cx.'!G36</f>
        <v>0</v>
      </c>
      <c r="H32" s="181">
        <f>'Analítico Cx.'!H36</f>
        <v>0</v>
      </c>
      <c r="I32" s="181">
        <f>'Analítico Cx.'!I36</f>
        <v>0</v>
      </c>
      <c r="J32" s="181">
        <f>'Analítico Cx.'!J36</f>
        <v>0</v>
      </c>
      <c r="K32" s="181">
        <f>'Analítico Cx.'!K36</f>
        <v>0</v>
      </c>
      <c r="L32" s="181">
        <f>'Analítico Cx.'!L36</f>
        <v>0</v>
      </c>
      <c r="M32" s="181">
        <f>'Analítico Cx.'!M36</f>
        <v>0</v>
      </c>
      <c r="N32" s="181">
        <f>'Analítico Cx.'!N36</f>
        <v>0</v>
      </c>
      <c r="O32" s="181">
        <f t="shared" si="5"/>
        <v>426088.51</v>
      </c>
    </row>
    <row r="33" spans="1:15" ht="13.5" customHeight="1" x14ac:dyDescent="0.25">
      <c r="A33" s="156" t="s">
        <v>230</v>
      </c>
      <c r="B33" s="157" t="s">
        <v>11</v>
      </c>
      <c r="C33" s="181">
        <f>'Analítico Cx.'!C37</f>
        <v>0</v>
      </c>
      <c r="D33" s="181">
        <f>'Analítico Cx.'!D37</f>
        <v>0</v>
      </c>
      <c r="E33" s="181">
        <f>'Analítico Cx.'!E37</f>
        <v>78686.78</v>
      </c>
      <c r="F33" s="181">
        <f>'Analítico Cx.'!F37</f>
        <v>0</v>
      </c>
      <c r="G33" s="181">
        <f>'Analítico Cx.'!G37</f>
        <v>0</v>
      </c>
      <c r="H33" s="181">
        <f>'Analítico Cx.'!H37</f>
        <v>0</v>
      </c>
      <c r="I33" s="181">
        <f>'Analítico Cx.'!I37</f>
        <v>0</v>
      </c>
      <c r="J33" s="181">
        <f>'Analítico Cx.'!J37</f>
        <v>0</v>
      </c>
      <c r="K33" s="181">
        <f>'Analítico Cx.'!K37</f>
        <v>0</v>
      </c>
      <c r="L33" s="181">
        <f>'Analítico Cx.'!L37</f>
        <v>0</v>
      </c>
      <c r="M33" s="181">
        <f>'Analítico Cx.'!M37</f>
        <v>0</v>
      </c>
      <c r="N33" s="181">
        <f>'Analítico Cx.'!N37</f>
        <v>0</v>
      </c>
      <c r="O33" s="181">
        <f t="shared" si="5"/>
        <v>78686.78</v>
      </c>
    </row>
    <row r="34" spans="1:15" ht="13.5" customHeight="1" x14ac:dyDescent="0.25">
      <c r="A34" s="156" t="s">
        <v>231</v>
      </c>
      <c r="B34" s="157" t="s">
        <v>258</v>
      </c>
      <c r="C34" s="181">
        <f>'Analítico Cx.'!C38</f>
        <v>0</v>
      </c>
      <c r="D34" s="181">
        <f>'Analítico Cx.'!D38</f>
        <v>527326.87999999989</v>
      </c>
      <c r="E34" s="181">
        <f>'Analítico Cx.'!E38</f>
        <v>640720.91999999993</v>
      </c>
      <c r="F34" s="181">
        <f>'Analítico Cx.'!F38</f>
        <v>0</v>
      </c>
      <c r="G34" s="181">
        <f>'Analítico Cx.'!G38</f>
        <v>0</v>
      </c>
      <c r="H34" s="181">
        <f>'Analítico Cx.'!H38</f>
        <v>0</v>
      </c>
      <c r="I34" s="181">
        <f>'Analítico Cx.'!I38</f>
        <v>0</v>
      </c>
      <c r="J34" s="181">
        <f>'Analítico Cx.'!J38</f>
        <v>0</v>
      </c>
      <c r="K34" s="181">
        <f>'Analítico Cx.'!K38</f>
        <v>0</v>
      </c>
      <c r="L34" s="181">
        <f>'Analítico Cx.'!L38</f>
        <v>0</v>
      </c>
      <c r="M34" s="181">
        <f>'Analítico Cx.'!M38</f>
        <v>0</v>
      </c>
      <c r="N34" s="181">
        <f>'Analítico Cx.'!N38</f>
        <v>0</v>
      </c>
      <c r="O34" s="181">
        <f t="shared" si="5"/>
        <v>1168047.7999999998</v>
      </c>
    </row>
    <row r="35" spans="1:15" ht="13.5" customHeight="1" x14ac:dyDescent="0.25">
      <c r="A35" s="156" t="s">
        <v>232</v>
      </c>
      <c r="B35" s="157" t="s">
        <v>279</v>
      </c>
      <c r="C35" s="181">
        <f>'Analítico Cx.'!C39</f>
        <v>0</v>
      </c>
      <c r="D35" s="181">
        <f>'Analítico Cx.'!D39</f>
        <v>15990.369999999999</v>
      </c>
      <c r="E35" s="181">
        <f>'Analítico Cx.'!E39</f>
        <v>40440.589999999997</v>
      </c>
      <c r="F35" s="181">
        <f>'Analítico Cx.'!F39</f>
        <v>0</v>
      </c>
      <c r="G35" s="181">
        <f>'Analítico Cx.'!G39</f>
        <v>0</v>
      </c>
      <c r="H35" s="181">
        <f>'Analítico Cx.'!H39</f>
        <v>0</v>
      </c>
      <c r="I35" s="181">
        <f>'Analítico Cx.'!I39</f>
        <v>0</v>
      </c>
      <c r="J35" s="181">
        <f>'Analítico Cx.'!J39</f>
        <v>0</v>
      </c>
      <c r="K35" s="181">
        <f>'Analítico Cx.'!K39</f>
        <v>0</v>
      </c>
      <c r="L35" s="181">
        <f>'Analítico Cx.'!L39</f>
        <v>0</v>
      </c>
      <c r="M35" s="181">
        <f>'Analítico Cx.'!M39</f>
        <v>0</v>
      </c>
      <c r="N35" s="181">
        <f>'Analítico Cx.'!N39</f>
        <v>0</v>
      </c>
      <c r="O35" s="181">
        <f t="shared" si="5"/>
        <v>56430.959999999992</v>
      </c>
    </row>
    <row r="36" spans="1:15" ht="13.5" customHeight="1" x14ac:dyDescent="0.25">
      <c r="A36" s="156" t="s">
        <v>233</v>
      </c>
      <c r="B36" s="157" t="s">
        <v>259</v>
      </c>
      <c r="C36" s="181">
        <f>'Analítico Cx.'!C40</f>
        <v>0</v>
      </c>
      <c r="D36" s="181">
        <f>'Analítico Cx.'!D40</f>
        <v>0</v>
      </c>
      <c r="E36" s="181">
        <f>'Analítico Cx.'!E40</f>
        <v>0</v>
      </c>
      <c r="F36" s="181">
        <f>'Analítico Cx.'!F40</f>
        <v>0</v>
      </c>
      <c r="G36" s="181">
        <f>'Analítico Cx.'!G40</f>
        <v>0</v>
      </c>
      <c r="H36" s="181">
        <f>'Analítico Cx.'!H40</f>
        <v>0</v>
      </c>
      <c r="I36" s="181">
        <f>'Analítico Cx.'!I40</f>
        <v>0</v>
      </c>
      <c r="J36" s="181">
        <f>'Analítico Cx.'!J40</f>
        <v>0</v>
      </c>
      <c r="K36" s="181">
        <f>'Analítico Cx.'!K40</f>
        <v>0</v>
      </c>
      <c r="L36" s="181">
        <f>'Analítico Cx.'!L40</f>
        <v>0</v>
      </c>
      <c r="M36" s="181">
        <f>'Analítico Cx.'!M40</f>
        <v>0</v>
      </c>
      <c r="N36" s="181">
        <f>'Analítico Cx.'!N40</f>
        <v>0</v>
      </c>
      <c r="O36" s="181">
        <f t="shared" si="5"/>
        <v>0</v>
      </c>
    </row>
    <row r="37" spans="1:15" ht="22.8" x14ac:dyDescent="0.25">
      <c r="A37" s="156" t="s">
        <v>234</v>
      </c>
      <c r="B37" s="157" t="s">
        <v>173</v>
      </c>
      <c r="C37" s="181">
        <f>'Analítico Cx.'!C41</f>
        <v>0</v>
      </c>
      <c r="D37" s="181">
        <f>'Analítico Cx.'!D41</f>
        <v>0</v>
      </c>
      <c r="E37" s="181">
        <f>'Analítico Cx.'!E41</f>
        <v>49301.67</v>
      </c>
      <c r="F37" s="181">
        <f>'Analítico Cx.'!F41</f>
        <v>0</v>
      </c>
      <c r="G37" s="181">
        <f>'Analítico Cx.'!G41</f>
        <v>0</v>
      </c>
      <c r="H37" s="181">
        <f>'Analítico Cx.'!H41</f>
        <v>0</v>
      </c>
      <c r="I37" s="181">
        <f>'Analítico Cx.'!I41</f>
        <v>0</v>
      </c>
      <c r="J37" s="181">
        <f>'Analítico Cx.'!J41</f>
        <v>0</v>
      </c>
      <c r="K37" s="181">
        <f>'Analítico Cx.'!K41</f>
        <v>0</v>
      </c>
      <c r="L37" s="181">
        <f>'Analítico Cx.'!L41</f>
        <v>0</v>
      </c>
      <c r="M37" s="181">
        <f>'Analítico Cx.'!M41</f>
        <v>0</v>
      </c>
      <c r="N37" s="181">
        <f>'Analítico Cx.'!N41</f>
        <v>0</v>
      </c>
      <c r="O37" s="181">
        <f t="shared" si="5"/>
        <v>49301.67</v>
      </c>
    </row>
    <row r="38" spans="1:15" ht="24.75" customHeight="1" thickBot="1" x14ac:dyDescent="0.3">
      <c r="A38" s="175" t="s">
        <v>297</v>
      </c>
      <c r="B38" s="176"/>
      <c r="C38" s="182">
        <f>SUBTOTAL(109,C30:C37)</f>
        <v>771292.78999999992</v>
      </c>
      <c r="D38" s="182">
        <f>SUBTOTAL(109,D30:D37)</f>
        <v>1264688.9099999999</v>
      </c>
      <c r="E38" s="182">
        <f>SUBTOTAL(109,E30:E37)</f>
        <v>1341054.5799999998</v>
      </c>
      <c r="F38" s="182">
        <f t="shared" ref="F38:N38" si="6">SUBTOTAL(109,F30:F37)</f>
        <v>0</v>
      </c>
      <c r="G38" s="182">
        <f t="shared" si="6"/>
        <v>0</v>
      </c>
      <c r="H38" s="182">
        <f t="shared" si="6"/>
        <v>0</v>
      </c>
      <c r="I38" s="182">
        <f t="shared" si="6"/>
        <v>0</v>
      </c>
      <c r="J38" s="182">
        <f t="shared" si="6"/>
        <v>0</v>
      </c>
      <c r="K38" s="182">
        <f t="shared" si="6"/>
        <v>0</v>
      </c>
      <c r="L38" s="182">
        <f t="shared" si="6"/>
        <v>0</v>
      </c>
      <c r="M38" s="182">
        <f t="shared" si="6"/>
        <v>0</v>
      </c>
      <c r="N38" s="182">
        <f t="shared" si="6"/>
        <v>0</v>
      </c>
      <c r="O38" s="182">
        <f t="shared" si="5"/>
        <v>3377036.2799999993</v>
      </c>
    </row>
    <row r="39" spans="1:15" ht="24.75" customHeight="1" thickBot="1" x14ac:dyDescent="0.3">
      <c r="A39" s="653" t="s">
        <v>269</v>
      </c>
      <c r="B39" s="653"/>
      <c r="C39" s="184">
        <f>C8+C18-C38-C28</f>
        <v>7751179.1299999999</v>
      </c>
      <c r="D39" s="184">
        <f>D8+D18-D38-D28</f>
        <v>7942523.2699999996</v>
      </c>
      <c r="E39" s="184">
        <f>E8+E18-E38-E28</f>
        <v>6358730.0899999989</v>
      </c>
      <c r="F39" s="184">
        <f t="shared" ref="F39:N39" si="7">F8+F18-F38-F28</f>
        <v>6358730.0899999989</v>
      </c>
      <c r="G39" s="184">
        <f t="shared" si="7"/>
        <v>6358730.0899999989</v>
      </c>
      <c r="H39" s="184">
        <f t="shared" si="7"/>
        <v>6358730.0899999989</v>
      </c>
      <c r="I39" s="184">
        <f t="shared" si="7"/>
        <v>6358730.0899999989</v>
      </c>
      <c r="J39" s="184">
        <f t="shared" si="7"/>
        <v>6358730.0899999989</v>
      </c>
      <c r="K39" s="184">
        <f t="shared" si="7"/>
        <v>6358730.0899999989</v>
      </c>
      <c r="L39" s="184">
        <f t="shared" si="7"/>
        <v>6358730.0899999989</v>
      </c>
      <c r="M39" s="184">
        <f t="shared" si="7"/>
        <v>6358730.0899999989</v>
      </c>
      <c r="N39" s="184">
        <f t="shared" si="7"/>
        <v>6358730.0899999989</v>
      </c>
      <c r="O39" s="185"/>
    </row>
    <row r="40" spans="1:15" x14ac:dyDescent="0.25">
      <c r="A40" s="49"/>
      <c r="B40" s="50"/>
      <c r="C40" s="50"/>
      <c r="D40" s="50"/>
      <c r="E40" s="50"/>
      <c r="F40" s="50"/>
      <c r="G40" s="50"/>
      <c r="H40" s="50"/>
      <c r="I40" s="50"/>
      <c r="J40" s="50"/>
      <c r="K40" s="50"/>
      <c r="L40" s="50"/>
      <c r="M40" s="50"/>
      <c r="N40" s="50"/>
      <c r="O40" s="51"/>
    </row>
    <row r="41" spans="1:15" x14ac:dyDescent="0.25">
      <c r="A41" s="49"/>
      <c r="B41" s="50"/>
      <c r="C41" s="50"/>
      <c r="D41" s="50"/>
      <c r="E41" s="50"/>
      <c r="F41" s="50"/>
      <c r="G41" s="50"/>
      <c r="H41" s="50"/>
      <c r="I41" s="50"/>
      <c r="J41" s="50"/>
      <c r="K41" s="50"/>
      <c r="L41" s="50"/>
      <c r="M41" s="50"/>
      <c r="N41" s="50"/>
      <c r="O41" s="51"/>
    </row>
  </sheetData>
  <sheetProtection algorithmName="SHA-512" hashValue="jmd16aRsuxI3+s2AegSY0fgS3ZGrR3d9BVNG6tUZUlAnGfQvCDDcFCftA5GN6QVQXWjFNZGiTfdJD7VUbUrXDg==" saltValue="1V9IRI4spqEf8XH+ZTrHdw==" spinCount="100000" sheet="1" formatColumns="0" formatRows="0" insertRows="0"/>
  <mergeCells count="7">
    <mergeCell ref="O4:O7"/>
    <mergeCell ref="A19:B19"/>
    <mergeCell ref="A39:B39"/>
    <mergeCell ref="A3:O3"/>
    <mergeCell ref="A1:O1"/>
    <mergeCell ref="A2:O2"/>
    <mergeCell ref="A29:B29"/>
  </mergeCells>
  <phoneticPr fontId="0" type="noConversion"/>
  <pageMargins left="0.19685039370078741" right="0.19685039370078741" top="0.59055118110236227" bottom="0.59055118110236227" header="0" footer="0"/>
  <pageSetup paperSize="9" scale="82" pageOrder="overThenDown" orientation="landscape" r:id="rId1"/>
  <headerFooter>
    <oddFooter>Página &amp;P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10">
    <tabColor theme="6" tint="-0.249977111117893"/>
    <pageSetUpPr fitToPage="1"/>
  </sheetPr>
  <dimension ref="A1:I524"/>
  <sheetViews>
    <sheetView zoomScaleNormal="100" zoomScaleSheetLayoutView="85" workbookViewId="0">
      <pane ySplit="4" topLeftCell="A5" activePane="bottomLeft" state="frozen"/>
      <selection activeCell="A4" sqref="A4"/>
      <selection pane="bottomLeft" activeCell="H7" sqref="H7"/>
    </sheetView>
  </sheetViews>
  <sheetFormatPr defaultColWidth="9.109375" defaultRowHeight="13.2" x14ac:dyDescent="0.25"/>
  <cols>
    <col min="1" max="1" width="11.5546875" style="288" customWidth="1"/>
    <col min="2" max="2" width="18.44140625" style="288" customWidth="1"/>
    <col min="3" max="3" width="21.5546875" style="288" customWidth="1"/>
    <col min="4" max="4" width="12.33203125" style="289" customWidth="1"/>
    <col min="5" max="5" width="12.6640625" style="289" bestFit="1" customWidth="1"/>
    <col min="6" max="6" width="23.44140625" style="288" customWidth="1"/>
    <col min="7" max="7" width="20.44140625" style="288" customWidth="1"/>
    <col min="8" max="8" width="15.109375" style="288" customWidth="1"/>
    <col min="9" max="9" width="22.33203125" style="288" customWidth="1"/>
    <col min="10" max="16384" width="9.109375" style="258"/>
  </cols>
  <sheetData>
    <row r="1" spans="1:9" ht="42" customHeight="1" x14ac:dyDescent="0.25">
      <c r="A1" s="656" t="str">
        <f>Capa!A1</f>
        <v>Contrato de Gestão nº.06/2020 celebrado entre a Secretaria de Estado de Cultura e Turismo de Minas Gerais e o Instituto Cultural Filarmônica</v>
      </c>
      <c r="B1" s="656"/>
      <c r="C1" s="656"/>
      <c r="D1" s="656"/>
      <c r="E1" s="656"/>
      <c r="F1" s="656"/>
      <c r="G1" s="656"/>
      <c r="H1" s="656"/>
      <c r="I1" s="656"/>
    </row>
    <row r="2" spans="1:9" ht="20.25" customHeight="1" x14ac:dyDescent="0.25">
      <c r="A2" s="656" t="str">
        <f>Capa!A3</f>
        <v>2º Relatório Gerencial Financeiro</v>
      </c>
      <c r="B2" s="656"/>
      <c r="C2" s="656"/>
      <c r="D2" s="656"/>
      <c r="E2" s="656"/>
      <c r="F2" s="656"/>
      <c r="G2" s="656"/>
      <c r="H2" s="656"/>
      <c r="I2" s="656"/>
    </row>
    <row r="3" spans="1:9" ht="20.25" customHeight="1" thickBot="1" x14ac:dyDescent="0.3">
      <c r="A3" s="655" t="s">
        <v>355</v>
      </c>
      <c r="B3" s="655"/>
      <c r="C3" s="655"/>
      <c r="D3" s="655"/>
      <c r="E3" s="655"/>
      <c r="F3" s="655"/>
      <c r="G3" s="655"/>
      <c r="H3" s="655"/>
      <c r="I3" s="655"/>
    </row>
    <row r="4" spans="1:9" s="280" customFormat="1" ht="43.5" customHeight="1" thickBot="1" x14ac:dyDescent="0.3">
      <c r="A4" s="278" t="s">
        <v>72</v>
      </c>
      <c r="B4" s="278" t="s">
        <v>73</v>
      </c>
      <c r="C4" s="278" t="s">
        <v>45</v>
      </c>
      <c r="D4" s="279" t="s">
        <v>280</v>
      </c>
      <c r="E4" s="278" t="s">
        <v>31</v>
      </c>
      <c r="F4" s="278" t="s">
        <v>32</v>
      </c>
      <c r="G4" s="278" t="s">
        <v>33</v>
      </c>
      <c r="H4" s="278" t="s">
        <v>96</v>
      </c>
      <c r="I4" s="278" t="s">
        <v>177</v>
      </c>
    </row>
    <row r="5" spans="1:9" s="276" customFormat="1" ht="66" x14ac:dyDescent="0.25">
      <c r="A5" s="533" t="s">
        <v>1962</v>
      </c>
      <c r="B5" s="533" t="s">
        <v>1965</v>
      </c>
      <c r="C5" s="533" t="s">
        <v>400</v>
      </c>
      <c r="D5" s="590">
        <v>405</v>
      </c>
      <c r="E5" s="591" t="s">
        <v>1180</v>
      </c>
      <c r="F5" s="533" t="s">
        <v>813</v>
      </c>
      <c r="G5" s="592">
        <v>30142</v>
      </c>
      <c r="H5" s="533" t="s">
        <v>814</v>
      </c>
      <c r="I5" s="533" t="s">
        <v>1625</v>
      </c>
    </row>
    <row r="6" spans="1:9" s="276" customFormat="1" ht="92.4" x14ac:dyDescent="0.25">
      <c r="A6" s="533" t="s">
        <v>1963</v>
      </c>
      <c r="B6" s="533" t="s">
        <v>1966</v>
      </c>
      <c r="C6" s="533" t="s">
        <v>400</v>
      </c>
      <c r="D6" s="590">
        <v>224</v>
      </c>
      <c r="E6" s="591" t="s">
        <v>1396</v>
      </c>
      <c r="F6" s="533" t="s">
        <v>813</v>
      </c>
      <c r="G6" s="592">
        <v>30496</v>
      </c>
      <c r="H6" s="533" t="s">
        <v>814</v>
      </c>
      <c r="I6" s="533" t="s">
        <v>1968</v>
      </c>
    </row>
    <row r="7" spans="1:9" s="276" customFormat="1" ht="251.4" thickBot="1" x14ac:dyDescent="0.3">
      <c r="A7" s="533" t="s">
        <v>1964</v>
      </c>
      <c r="B7" s="533" t="s">
        <v>1967</v>
      </c>
      <c r="C7" s="533" t="s">
        <v>400</v>
      </c>
      <c r="D7" s="590">
        <v>3190</v>
      </c>
      <c r="E7" s="591" t="s">
        <v>1397</v>
      </c>
      <c r="F7" s="533" t="s">
        <v>813</v>
      </c>
      <c r="G7" s="592">
        <v>30505</v>
      </c>
      <c r="H7" s="533" t="s">
        <v>814</v>
      </c>
      <c r="I7" s="536" t="s">
        <v>1969</v>
      </c>
    </row>
    <row r="8" spans="1:9" s="276" customFormat="1" hidden="1" x14ac:dyDescent="0.25">
      <c r="A8" s="538"/>
      <c r="B8" s="539"/>
      <c r="C8" s="539"/>
      <c r="D8" s="540"/>
      <c r="E8" s="541"/>
      <c r="F8" s="539"/>
      <c r="G8" s="542"/>
      <c r="H8" s="538"/>
      <c r="I8" s="534"/>
    </row>
    <row r="9" spans="1:9" s="276" customFormat="1" hidden="1" x14ac:dyDescent="0.25">
      <c r="A9" s="538"/>
      <c r="B9" s="539"/>
      <c r="C9" s="539"/>
      <c r="D9" s="540"/>
      <c r="E9" s="541"/>
      <c r="F9" s="539"/>
      <c r="G9" s="542"/>
      <c r="H9" s="538"/>
      <c r="I9" s="534"/>
    </row>
    <row r="10" spans="1:9" s="276" customFormat="1" hidden="1" x14ac:dyDescent="0.25">
      <c r="A10" s="538"/>
      <c r="B10" s="539"/>
      <c r="C10" s="539"/>
      <c r="D10" s="540"/>
      <c r="E10" s="541"/>
      <c r="F10" s="539"/>
      <c r="G10" s="542"/>
      <c r="H10" s="538"/>
      <c r="I10" s="534"/>
    </row>
    <row r="11" spans="1:9" s="276" customFormat="1" hidden="1" x14ac:dyDescent="0.25">
      <c r="A11" s="538"/>
      <c r="B11" s="539"/>
      <c r="C11" s="535"/>
      <c r="D11" s="540"/>
      <c r="E11" s="541"/>
      <c r="F11" s="539"/>
      <c r="G11" s="542"/>
      <c r="H11" s="538"/>
      <c r="I11" s="536"/>
    </row>
    <row r="12" spans="1:9" s="276" customFormat="1" hidden="1" x14ac:dyDescent="0.25">
      <c r="A12" s="538"/>
      <c r="B12" s="539"/>
      <c r="C12" s="535"/>
      <c r="D12" s="540"/>
      <c r="E12" s="541"/>
      <c r="F12" s="539"/>
      <c r="G12" s="542"/>
      <c r="H12" s="538"/>
      <c r="I12" s="537"/>
    </row>
    <row r="13" spans="1:9" s="276" customFormat="1" hidden="1" x14ac:dyDescent="0.25">
      <c r="A13" s="538"/>
      <c r="B13" s="539"/>
      <c r="C13" s="535"/>
      <c r="D13" s="540"/>
      <c r="E13" s="541"/>
      <c r="F13" s="539"/>
      <c r="G13" s="542"/>
      <c r="H13" s="538"/>
      <c r="I13" s="537"/>
    </row>
    <row r="14" spans="1:9" s="276" customFormat="1" hidden="1" x14ac:dyDescent="0.25">
      <c r="A14" s="538"/>
      <c r="B14" s="539"/>
      <c r="C14" s="535"/>
      <c r="D14" s="540"/>
      <c r="E14" s="541"/>
      <c r="F14" s="539"/>
      <c r="G14" s="542"/>
      <c r="H14" s="538"/>
      <c r="I14" s="533"/>
    </row>
    <row r="15" spans="1:9" s="276" customFormat="1" ht="13.8" hidden="1" thickBot="1" x14ac:dyDescent="0.3">
      <c r="A15" s="538"/>
      <c r="B15" s="539"/>
      <c r="C15" s="535"/>
      <c r="D15" s="540"/>
      <c r="E15" s="541"/>
      <c r="F15" s="539"/>
      <c r="G15" s="542"/>
      <c r="H15" s="538"/>
      <c r="I15" s="536"/>
    </row>
    <row r="16" spans="1:9" s="276" customFormat="1" hidden="1" x14ac:dyDescent="0.25">
      <c r="A16" s="281"/>
      <c r="B16" s="281"/>
      <c r="C16" s="281"/>
      <c r="D16" s="282"/>
      <c r="E16" s="283"/>
      <c r="F16" s="281"/>
      <c r="G16" s="281"/>
      <c r="H16" s="281"/>
      <c r="I16" s="281"/>
    </row>
    <row r="17" spans="1:9" s="276" customFormat="1" hidden="1" x14ac:dyDescent="0.25">
      <c r="A17" s="281"/>
      <c r="B17" s="281"/>
      <c r="C17" s="281"/>
      <c r="D17" s="282"/>
      <c r="E17" s="283"/>
      <c r="F17" s="281"/>
      <c r="G17" s="281"/>
      <c r="H17" s="281"/>
      <c r="I17" s="281"/>
    </row>
    <row r="18" spans="1:9" s="276" customFormat="1" hidden="1" x14ac:dyDescent="0.25">
      <c r="A18" s="281"/>
      <c r="B18" s="281"/>
      <c r="C18" s="281"/>
      <c r="D18" s="282"/>
      <c r="E18" s="283"/>
      <c r="F18" s="281"/>
      <c r="G18" s="281"/>
      <c r="H18" s="281"/>
      <c r="I18" s="281"/>
    </row>
    <row r="19" spans="1:9" s="276" customFormat="1" hidden="1" x14ac:dyDescent="0.25">
      <c r="A19" s="281"/>
      <c r="B19" s="281"/>
      <c r="C19" s="281"/>
      <c r="D19" s="282"/>
      <c r="E19" s="283"/>
      <c r="F19" s="281"/>
      <c r="G19" s="281"/>
      <c r="H19" s="281"/>
      <c r="I19" s="281"/>
    </row>
    <row r="20" spans="1:9" s="276" customFormat="1" hidden="1" x14ac:dyDescent="0.25">
      <c r="A20" s="281"/>
      <c r="B20" s="281"/>
      <c r="C20" s="281"/>
      <c r="D20" s="282"/>
      <c r="E20" s="283"/>
      <c r="F20" s="281"/>
      <c r="G20" s="281"/>
      <c r="H20" s="281"/>
      <c r="I20" s="281"/>
    </row>
    <row r="21" spans="1:9" s="276" customFormat="1" hidden="1" x14ac:dyDescent="0.25">
      <c r="A21" s="281"/>
      <c r="B21" s="281"/>
      <c r="C21" s="281"/>
      <c r="D21" s="282"/>
      <c r="E21" s="283"/>
      <c r="F21" s="281"/>
      <c r="G21" s="281"/>
      <c r="H21" s="281"/>
      <c r="I21" s="281"/>
    </row>
    <row r="22" spans="1:9" s="276" customFormat="1" hidden="1" x14ac:dyDescent="0.25">
      <c r="A22" s="281"/>
      <c r="B22" s="281"/>
      <c r="C22" s="281"/>
      <c r="D22" s="282"/>
      <c r="E22" s="283"/>
      <c r="F22" s="281"/>
      <c r="G22" s="281"/>
      <c r="H22" s="281"/>
      <c r="I22" s="281"/>
    </row>
    <row r="23" spans="1:9" s="276" customFormat="1" hidden="1" x14ac:dyDescent="0.25">
      <c r="A23" s="281"/>
      <c r="B23" s="281"/>
      <c r="C23" s="281"/>
      <c r="D23" s="282"/>
      <c r="E23" s="283"/>
      <c r="F23" s="281"/>
      <c r="G23" s="281"/>
      <c r="H23" s="281"/>
      <c r="I23" s="281"/>
    </row>
    <row r="24" spans="1:9" s="276" customFormat="1" hidden="1" x14ac:dyDescent="0.25">
      <c r="A24" s="281"/>
      <c r="B24" s="281"/>
      <c r="C24" s="281"/>
      <c r="D24" s="282"/>
      <c r="E24" s="283"/>
      <c r="F24" s="281"/>
      <c r="G24" s="281"/>
      <c r="H24" s="281"/>
      <c r="I24" s="281"/>
    </row>
    <row r="25" spans="1:9" s="276" customFormat="1" hidden="1" x14ac:dyDescent="0.25">
      <c r="A25" s="281"/>
      <c r="B25" s="281"/>
      <c r="C25" s="281"/>
      <c r="D25" s="282"/>
      <c r="E25" s="283"/>
      <c r="F25" s="281"/>
      <c r="G25" s="281"/>
      <c r="H25" s="281"/>
      <c r="I25" s="281"/>
    </row>
    <row r="26" spans="1:9" s="276" customFormat="1" hidden="1" x14ac:dyDescent="0.25">
      <c r="A26" s="281"/>
      <c r="B26" s="281"/>
      <c r="C26" s="281"/>
      <c r="D26" s="282"/>
      <c r="E26" s="283"/>
      <c r="F26" s="281"/>
      <c r="G26" s="281"/>
      <c r="H26" s="281"/>
      <c r="I26" s="281"/>
    </row>
    <row r="27" spans="1:9" s="276" customFormat="1" hidden="1" x14ac:dyDescent="0.25">
      <c r="A27" s="281"/>
      <c r="B27" s="281"/>
      <c r="C27" s="281"/>
      <c r="D27" s="282"/>
      <c r="E27" s="283"/>
      <c r="F27" s="281"/>
      <c r="G27" s="281"/>
      <c r="H27" s="281"/>
      <c r="I27" s="281"/>
    </row>
    <row r="28" spans="1:9" s="276" customFormat="1" hidden="1" x14ac:dyDescent="0.25">
      <c r="A28" s="281"/>
      <c r="B28" s="281"/>
      <c r="C28" s="281"/>
      <c r="D28" s="282"/>
      <c r="E28" s="283"/>
      <c r="F28" s="281"/>
      <c r="G28" s="281"/>
      <c r="H28" s="281"/>
      <c r="I28" s="281"/>
    </row>
    <row r="29" spans="1:9" s="276" customFormat="1" hidden="1" x14ac:dyDescent="0.25">
      <c r="A29" s="281"/>
      <c r="B29" s="281"/>
      <c r="C29" s="281"/>
      <c r="D29" s="282"/>
      <c r="E29" s="283"/>
      <c r="F29" s="281"/>
      <c r="G29" s="281"/>
      <c r="H29" s="281"/>
      <c r="I29" s="281"/>
    </row>
    <row r="30" spans="1:9" s="276" customFormat="1" hidden="1" x14ac:dyDescent="0.25">
      <c r="A30" s="281"/>
      <c r="B30" s="281"/>
      <c r="C30" s="281"/>
      <c r="D30" s="282"/>
      <c r="E30" s="283"/>
      <c r="F30" s="281"/>
      <c r="G30" s="281"/>
      <c r="H30" s="281"/>
      <c r="I30" s="281"/>
    </row>
    <row r="31" spans="1:9" s="276" customFormat="1" hidden="1" x14ac:dyDescent="0.25">
      <c r="A31" s="281"/>
      <c r="B31" s="281"/>
      <c r="C31" s="281"/>
      <c r="D31" s="282"/>
      <c r="E31" s="283"/>
      <c r="F31" s="281"/>
      <c r="G31" s="281"/>
      <c r="H31" s="281"/>
      <c r="I31" s="281"/>
    </row>
    <row r="32" spans="1:9" s="276" customFormat="1" hidden="1" x14ac:dyDescent="0.25">
      <c r="A32" s="281"/>
      <c r="B32" s="281"/>
      <c r="C32" s="281"/>
      <c r="D32" s="282"/>
      <c r="E32" s="283"/>
      <c r="F32" s="281"/>
      <c r="G32" s="281"/>
      <c r="H32" s="281"/>
      <c r="I32" s="281"/>
    </row>
    <row r="33" spans="1:9" s="276" customFormat="1" hidden="1" x14ac:dyDescent="0.25">
      <c r="A33" s="281"/>
      <c r="B33" s="281"/>
      <c r="C33" s="281"/>
      <c r="D33" s="282"/>
      <c r="E33" s="283"/>
      <c r="F33" s="281"/>
      <c r="G33" s="281"/>
      <c r="H33" s="281"/>
      <c r="I33" s="281"/>
    </row>
    <row r="34" spans="1:9" s="276" customFormat="1" hidden="1" x14ac:dyDescent="0.25">
      <c r="A34" s="281"/>
      <c r="B34" s="281"/>
      <c r="C34" s="281"/>
      <c r="D34" s="282"/>
      <c r="E34" s="283"/>
      <c r="F34" s="281"/>
      <c r="G34" s="281"/>
      <c r="H34" s="281"/>
      <c r="I34" s="281"/>
    </row>
    <row r="35" spans="1:9" s="276" customFormat="1" hidden="1" x14ac:dyDescent="0.25">
      <c r="A35" s="281"/>
      <c r="B35" s="281"/>
      <c r="C35" s="281"/>
      <c r="D35" s="282"/>
      <c r="E35" s="283"/>
      <c r="F35" s="281"/>
      <c r="G35" s="281"/>
      <c r="H35" s="281"/>
      <c r="I35" s="281"/>
    </row>
    <row r="36" spans="1:9" s="276" customFormat="1" hidden="1" x14ac:dyDescent="0.25">
      <c r="A36" s="281"/>
      <c r="B36" s="281"/>
      <c r="C36" s="281"/>
      <c r="D36" s="282"/>
      <c r="E36" s="283"/>
      <c r="F36" s="281"/>
      <c r="G36" s="281"/>
      <c r="H36" s="281"/>
      <c r="I36" s="281"/>
    </row>
    <row r="37" spans="1:9" s="276" customFormat="1" hidden="1" x14ac:dyDescent="0.25">
      <c r="A37" s="281"/>
      <c r="B37" s="281"/>
      <c r="C37" s="281"/>
      <c r="D37" s="282"/>
      <c r="E37" s="283"/>
      <c r="F37" s="281"/>
      <c r="G37" s="281"/>
      <c r="H37" s="281"/>
      <c r="I37" s="281"/>
    </row>
    <row r="38" spans="1:9" s="276" customFormat="1" hidden="1" x14ac:dyDescent="0.25">
      <c r="A38" s="281"/>
      <c r="B38" s="281"/>
      <c r="C38" s="281"/>
      <c r="D38" s="282"/>
      <c r="E38" s="283"/>
      <c r="F38" s="281"/>
      <c r="G38" s="281"/>
      <c r="H38" s="281"/>
      <c r="I38" s="281"/>
    </row>
    <row r="39" spans="1:9" s="276" customFormat="1" hidden="1" x14ac:dyDescent="0.25">
      <c r="A39" s="281"/>
      <c r="B39" s="281"/>
      <c r="C39" s="281"/>
      <c r="D39" s="282"/>
      <c r="E39" s="283"/>
      <c r="F39" s="281"/>
      <c r="G39" s="281"/>
      <c r="H39" s="281"/>
      <c r="I39" s="281"/>
    </row>
    <row r="40" spans="1:9" s="276" customFormat="1" hidden="1" x14ac:dyDescent="0.25">
      <c r="A40" s="281"/>
      <c r="B40" s="281"/>
      <c r="C40" s="281"/>
      <c r="D40" s="282"/>
      <c r="E40" s="283"/>
      <c r="F40" s="281"/>
      <c r="G40" s="281"/>
      <c r="H40" s="281"/>
      <c r="I40" s="281"/>
    </row>
    <row r="41" spans="1:9" s="276" customFormat="1" hidden="1" x14ac:dyDescent="0.25">
      <c r="A41" s="281"/>
      <c r="B41" s="281"/>
      <c r="C41" s="281"/>
      <c r="D41" s="282"/>
      <c r="E41" s="283"/>
      <c r="F41" s="281"/>
      <c r="G41" s="281"/>
      <c r="H41" s="281"/>
      <c r="I41" s="281"/>
    </row>
    <row r="42" spans="1:9" s="276" customFormat="1" hidden="1" x14ac:dyDescent="0.25">
      <c r="A42" s="281"/>
      <c r="B42" s="281"/>
      <c r="C42" s="281"/>
      <c r="D42" s="282"/>
      <c r="E42" s="283"/>
      <c r="F42" s="281"/>
      <c r="G42" s="281"/>
      <c r="H42" s="281"/>
      <c r="I42" s="281"/>
    </row>
    <row r="43" spans="1:9" s="276" customFormat="1" hidden="1" x14ac:dyDescent="0.25">
      <c r="A43" s="281"/>
      <c r="B43" s="281"/>
      <c r="C43" s="281"/>
      <c r="D43" s="282"/>
      <c r="E43" s="283"/>
      <c r="F43" s="281"/>
      <c r="G43" s="281"/>
      <c r="H43" s="281"/>
      <c r="I43" s="281"/>
    </row>
    <row r="44" spans="1:9" s="276" customFormat="1" hidden="1" x14ac:dyDescent="0.25">
      <c r="A44" s="281"/>
      <c r="B44" s="281"/>
      <c r="C44" s="281"/>
      <c r="D44" s="282"/>
      <c r="E44" s="283"/>
      <c r="F44" s="281"/>
      <c r="G44" s="281"/>
      <c r="H44" s="281"/>
      <c r="I44" s="281"/>
    </row>
    <row r="45" spans="1:9" s="276" customFormat="1" hidden="1" x14ac:dyDescent="0.25">
      <c r="A45" s="281"/>
      <c r="B45" s="281"/>
      <c r="C45" s="281"/>
      <c r="D45" s="282"/>
      <c r="E45" s="283"/>
      <c r="F45" s="281"/>
      <c r="G45" s="281"/>
      <c r="H45" s="281"/>
      <c r="I45" s="281"/>
    </row>
    <row r="46" spans="1:9" s="276" customFormat="1" hidden="1" x14ac:dyDescent="0.25">
      <c r="A46" s="281"/>
      <c r="B46" s="281"/>
      <c r="C46" s="281"/>
      <c r="D46" s="282"/>
      <c r="E46" s="283"/>
      <c r="F46" s="281"/>
      <c r="G46" s="281"/>
      <c r="H46" s="281"/>
      <c r="I46" s="281"/>
    </row>
    <row r="47" spans="1:9" s="276" customFormat="1" hidden="1" x14ac:dyDescent="0.25">
      <c r="A47" s="281"/>
      <c r="B47" s="281"/>
      <c r="C47" s="281"/>
      <c r="D47" s="282"/>
      <c r="E47" s="283"/>
      <c r="F47" s="281"/>
      <c r="G47" s="281"/>
      <c r="H47" s="281"/>
      <c r="I47" s="281"/>
    </row>
    <row r="48" spans="1:9" s="276" customFormat="1" hidden="1" x14ac:dyDescent="0.25">
      <c r="A48" s="281"/>
      <c r="B48" s="281"/>
      <c r="C48" s="281"/>
      <c r="D48" s="282"/>
      <c r="E48" s="283"/>
      <c r="F48" s="281"/>
      <c r="G48" s="281"/>
      <c r="H48" s="281"/>
      <c r="I48" s="281"/>
    </row>
    <row r="49" spans="1:9" s="276" customFormat="1" hidden="1" x14ac:dyDescent="0.25">
      <c r="A49" s="281"/>
      <c r="B49" s="281"/>
      <c r="C49" s="281"/>
      <c r="D49" s="282"/>
      <c r="E49" s="283"/>
      <c r="F49" s="281"/>
      <c r="G49" s="281"/>
      <c r="H49" s="281"/>
      <c r="I49" s="281"/>
    </row>
    <row r="50" spans="1:9" s="276" customFormat="1" hidden="1" x14ac:dyDescent="0.25">
      <c r="A50" s="281"/>
      <c r="B50" s="281"/>
      <c r="C50" s="281"/>
      <c r="D50" s="282"/>
      <c r="E50" s="283"/>
      <c r="F50" s="281"/>
      <c r="G50" s="281"/>
      <c r="H50" s="281"/>
      <c r="I50" s="281"/>
    </row>
    <row r="51" spans="1:9" s="276" customFormat="1" hidden="1" x14ac:dyDescent="0.25">
      <c r="A51" s="281"/>
      <c r="B51" s="281"/>
      <c r="C51" s="281"/>
      <c r="D51" s="282"/>
      <c r="E51" s="283"/>
      <c r="F51" s="281"/>
      <c r="G51" s="281"/>
      <c r="H51" s="281"/>
      <c r="I51" s="281"/>
    </row>
    <row r="52" spans="1:9" s="276" customFormat="1" hidden="1" x14ac:dyDescent="0.25">
      <c r="A52" s="281"/>
      <c r="B52" s="281"/>
      <c r="C52" s="281"/>
      <c r="D52" s="282"/>
      <c r="E52" s="283"/>
      <c r="F52" s="281"/>
      <c r="G52" s="281"/>
      <c r="H52" s="281"/>
      <c r="I52" s="281"/>
    </row>
    <row r="53" spans="1:9" s="276" customFormat="1" hidden="1" x14ac:dyDescent="0.25">
      <c r="A53" s="281"/>
      <c r="B53" s="281"/>
      <c r="C53" s="281"/>
      <c r="D53" s="282"/>
      <c r="E53" s="283"/>
      <c r="F53" s="281"/>
      <c r="G53" s="281"/>
      <c r="H53" s="281"/>
      <c r="I53" s="281"/>
    </row>
    <row r="54" spans="1:9" s="276" customFormat="1" hidden="1" x14ac:dyDescent="0.25">
      <c r="A54" s="281"/>
      <c r="B54" s="281"/>
      <c r="C54" s="281"/>
      <c r="D54" s="282"/>
      <c r="E54" s="283"/>
      <c r="F54" s="281"/>
      <c r="G54" s="281"/>
      <c r="H54" s="281"/>
      <c r="I54" s="281"/>
    </row>
    <row r="55" spans="1:9" s="276" customFormat="1" hidden="1" x14ac:dyDescent="0.25">
      <c r="A55" s="281"/>
      <c r="B55" s="281"/>
      <c r="C55" s="281"/>
      <c r="D55" s="282"/>
      <c r="E55" s="283"/>
      <c r="F55" s="281"/>
      <c r="G55" s="281"/>
      <c r="H55" s="281"/>
      <c r="I55" s="281"/>
    </row>
    <row r="56" spans="1:9" s="276" customFormat="1" hidden="1" x14ac:dyDescent="0.25">
      <c r="A56" s="281"/>
      <c r="B56" s="281"/>
      <c r="C56" s="281"/>
      <c r="D56" s="282"/>
      <c r="E56" s="283"/>
      <c r="F56" s="281"/>
      <c r="G56" s="281"/>
      <c r="H56" s="281"/>
      <c r="I56" s="281"/>
    </row>
    <row r="57" spans="1:9" s="276" customFormat="1" hidden="1" x14ac:dyDescent="0.25">
      <c r="A57" s="281"/>
      <c r="B57" s="281"/>
      <c r="C57" s="281"/>
      <c r="D57" s="282"/>
      <c r="E57" s="283"/>
      <c r="F57" s="281"/>
      <c r="G57" s="281"/>
      <c r="H57" s="281"/>
      <c r="I57" s="281"/>
    </row>
    <row r="58" spans="1:9" s="276" customFormat="1" hidden="1" x14ac:dyDescent="0.25">
      <c r="A58" s="281"/>
      <c r="B58" s="281"/>
      <c r="C58" s="281"/>
      <c r="D58" s="282"/>
      <c r="E58" s="283"/>
      <c r="F58" s="281"/>
      <c r="G58" s="281"/>
      <c r="H58" s="281"/>
      <c r="I58" s="281"/>
    </row>
    <row r="59" spans="1:9" s="276" customFormat="1" hidden="1" x14ac:dyDescent="0.25">
      <c r="A59" s="281"/>
      <c r="B59" s="281"/>
      <c r="C59" s="281"/>
      <c r="D59" s="282"/>
      <c r="E59" s="283"/>
      <c r="F59" s="281"/>
      <c r="G59" s="281"/>
      <c r="H59" s="281"/>
      <c r="I59" s="281"/>
    </row>
    <row r="60" spans="1:9" s="276" customFormat="1" hidden="1" x14ac:dyDescent="0.25">
      <c r="A60" s="281"/>
      <c r="B60" s="281"/>
      <c r="C60" s="281"/>
      <c r="D60" s="282"/>
      <c r="E60" s="283"/>
      <c r="F60" s="281"/>
      <c r="G60" s="281"/>
      <c r="H60" s="281"/>
      <c r="I60" s="281"/>
    </row>
    <row r="61" spans="1:9" s="276" customFormat="1" hidden="1" x14ac:dyDescent="0.25">
      <c r="A61" s="281"/>
      <c r="B61" s="281"/>
      <c r="C61" s="281"/>
      <c r="D61" s="282"/>
      <c r="E61" s="283"/>
      <c r="F61" s="281"/>
      <c r="G61" s="281"/>
      <c r="H61" s="281"/>
      <c r="I61" s="281"/>
    </row>
    <row r="62" spans="1:9" s="276" customFormat="1" hidden="1" x14ac:dyDescent="0.25">
      <c r="A62" s="281"/>
      <c r="B62" s="281"/>
      <c r="C62" s="281"/>
      <c r="D62" s="282"/>
      <c r="E62" s="283"/>
      <c r="F62" s="281"/>
      <c r="G62" s="281"/>
      <c r="H62" s="281"/>
      <c r="I62" s="281"/>
    </row>
    <row r="63" spans="1:9" s="276" customFormat="1" hidden="1" x14ac:dyDescent="0.25">
      <c r="A63" s="281"/>
      <c r="B63" s="281"/>
      <c r="C63" s="281"/>
      <c r="D63" s="282"/>
      <c r="E63" s="283"/>
      <c r="F63" s="281"/>
      <c r="G63" s="281"/>
      <c r="H63" s="281"/>
      <c r="I63" s="281"/>
    </row>
    <row r="64" spans="1:9" s="276" customFormat="1" hidden="1" x14ac:dyDescent="0.25">
      <c r="A64" s="281"/>
      <c r="B64" s="281"/>
      <c r="C64" s="281"/>
      <c r="D64" s="282"/>
      <c r="E64" s="283"/>
      <c r="F64" s="281"/>
      <c r="G64" s="281"/>
      <c r="H64" s="281"/>
      <c r="I64" s="281"/>
    </row>
    <row r="65" spans="1:9" s="276" customFormat="1" hidden="1" x14ac:dyDescent="0.25">
      <c r="A65" s="281"/>
      <c r="B65" s="281"/>
      <c r="C65" s="281"/>
      <c r="D65" s="282"/>
      <c r="E65" s="283"/>
      <c r="F65" s="281"/>
      <c r="G65" s="281"/>
      <c r="H65" s="281"/>
      <c r="I65" s="281"/>
    </row>
    <row r="66" spans="1:9" s="276" customFormat="1" hidden="1" x14ac:dyDescent="0.25">
      <c r="A66" s="281"/>
      <c r="B66" s="281"/>
      <c r="C66" s="281"/>
      <c r="D66" s="282"/>
      <c r="E66" s="283"/>
      <c r="F66" s="281"/>
      <c r="G66" s="281"/>
      <c r="H66" s="281"/>
      <c r="I66" s="281"/>
    </row>
    <row r="67" spans="1:9" s="276" customFormat="1" hidden="1" x14ac:dyDescent="0.25">
      <c r="A67" s="281"/>
      <c r="B67" s="281"/>
      <c r="C67" s="281"/>
      <c r="D67" s="282"/>
      <c r="E67" s="283"/>
      <c r="F67" s="281"/>
      <c r="G67" s="281"/>
      <c r="H67" s="281"/>
      <c r="I67" s="281"/>
    </row>
    <row r="68" spans="1:9" s="276" customFormat="1" hidden="1" x14ac:dyDescent="0.25">
      <c r="A68" s="281"/>
      <c r="B68" s="281"/>
      <c r="C68" s="281"/>
      <c r="D68" s="282"/>
      <c r="E68" s="283"/>
      <c r="F68" s="281"/>
      <c r="G68" s="281"/>
      <c r="H68" s="281"/>
      <c r="I68" s="281"/>
    </row>
    <row r="69" spans="1:9" s="276" customFormat="1" hidden="1" x14ac:dyDescent="0.25">
      <c r="A69" s="281"/>
      <c r="B69" s="281"/>
      <c r="C69" s="281"/>
      <c r="D69" s="282"/>
      <c r="E69" s="283"/>
      <c r="F69" s="281"/>
      <c r="G69" s="281"/>
      <c r="H69" s="281"/>
      <c r="I69" s="281"/>
    </row>
    <row r="70" spans="1:9" s="276" customFormat="1" hidden="1" x14ac:dyDescent="0.25">
      <c r="A70" s="281"/>
      <c r="B70" s="281"/>
      <c r="C70" s="281"/>
      <c r="D70" s="282"/>
      <c r="E70" s="283"/>
      <c r="F70" s="281"/>
      <c r="G70" s="281"/>
      <c r="H70" s="281"/>
      <c r="I70" s="281"/>
    </row>
    <row r="71" spans="1:9" s="276" customFormat="1" hidden="1" x14ac:dyDescent="0.25">
      <c r="A71" s="281"/>
      <c r="B71" s="281"/>
      <c r="C71" s="281"/>
      <c r="D71" s="282"/>
      <c r="E71" s="283"/>
      <c r="F71" s="281"/>
      <c r="G71" s="281"/>
      <c r="H71" s="281"/>
      <c r="I71" s="281"/>
    </row>
    <row r="72" spans="1:9" s="276" customFormat="1" hidden="1" x14ac:dyDescent="0.25">
      <c r="A72" s="281"/>
      <c r="B72" s="281"/>
      <c r="C72" s="281"/>
      <c r="D72" s="282"/>
      <c r="E72" s="283"/>
      <c r="F72" s="281"/>
      <c r="G72" s="281"/>
      <c r="H72" s="281"/>
      <c r="I72" s="281"/>
    </row>
    <row r="73" spans="1:9" s="276" customFormat="1" hidden="1" x14ac:dyDescent="0.25">
      <c r="A73" s="281"/>
      <c r="B73" s="281"/>
      <c r="C73" s="281"/>
      <c r="D73" s="282"/>
      <c r="E73" s="283"/>
      <c r="F73" s="281"/>
      <c r="G73" s="281"/>
      <c r="H73" s="281"/>
      <c r="I73" s="281"/>
    </row>
    <row r="74" spans="1:9" s="276" customFormat="1" hidden="1" x14ac:dyDescent="0.25">
      <c r="A74" s="281"/>
      <c r="B74" s="281"/>
      <c r="C74" s="281"/>
      <c r="D74" s="282"/>
      <c r="E74" s="283"/>
      <c r="F74" s="281"/>
      <c r="G74" s="281"/>
      <c r="H74" s="281"/>
      <c r="I74" s="281"/>
    </row>
    <row r="75" spans="1:9" s="276" customFormat="1" hidden="1" x14ac:dyDescent="0.25">
      <c r="A75" s="281"/>
      <c r="B75" s="281"/>
      <c r="C75" s="281"/>
      <c r="D75" s="282"/>
      <c r="E75" s="283"/>
      <c r="F75" s="281"/>
      <c r="G75" s="281"/>
      <c r="H75" s="281"/>
      <c r="I75" s="281"/>
    </row>
    <row r="76" spans="1:9" s="276" customFormat="1" hidden="1" x14ac:dyDescent="0.25">
      <c r="A76" s="281"/>
      <c r="B76" s="281"/>
      <c r="C76" s="281"/>
      <c r="D76" s="282"/>
      <c r="E76" s="283"/>
      <c r="F76" s="281"/>
      <c r="G76" s="281"/>
      <c r="H76" s="281"/>
      <c r="I76" s="281"/>
    </row>
    <row r="77" spans="1:9" s="276" customFormat="1" hidden="1" x14ac:dyDescent="0.25">
      <c r="A77" s="281"/>
      <c r="B77" s="281"/>
      <c r="C77" s="281"/>
      <c r="D77" s="282"/>
      <c r="E77" s="283"/>
      <c r="F77" s="281"/>
      <c r="G77" s="281"/>
      <c r="H77" s="281"/>
      <c r="I77" s="281"/>
    </row>
    <row r="78" spans="1:9" s="276" customFormat="1" hidden="1" x14ac:dyDescent="0.25">
      <c r="A78" s="281"/>
      <c r="B78" s="281"/>
      <c r="C78" s="281"/>
      <c r="D78" s="282"/>
      <c r="E78" s="283"/>
      <c r="F78" s="281"/>
      <c r="G78" s="281"/>
      <c r="H78" s="281"/>
      <c r="I78" s="281"/>
    </row>
    <row r="79" spans="1:9" s="276" customFormat="1" hidden="1" x14ac:dyDescent="0.25">
      <c r="A79" s="281"/>
      <c r="B79" s="281"/>
      <c r="C79" s="281"/>
      <c r="D79" s="282"/>
      <c r="E79" s="283"/>
      <c r="F79" s="281"/>
      <c r="G79" s="281"/>
      <c r="H79" s="281"/>
      <c r="I79" s="281"/>
    </row>
    <row r="80" spans="1:9" s="276" customFormat="1" hidden="1" x14ac:dyDescent="0.25">
      <c r="A80" s="281"/>
      <c r="B80" s="281"/>
      <c r="C80" s="281"/>
      <c r="D80" s="282"/>
      <c r="E80" s="283"/>
      <c r="F80" s="281"/>
      <c r="G80" s="281"/>
      <c r="H80" s="281"/>
      <c r="I80" s="281"/>
    </row>
    <row r="81" spans="1:9" s="276" customFormat="1" hidden="1" x14ac:dyDescent="0.25">
      <c r="A81" s="281"/>
      <c r="B81" s="281"/>
      <c r="C81" s="281"/>
      <c r="D81" s="282"/>
      <c r="E81" s="283"/>
      <c r="F81" s="281"/>
      <c r="G81" s="281"/>
      <c r="H81" s="281"/>
      <c r="I81" s="281"/>
    </row>
    <row r="82" spans="1:9" s="276" customFormat="1" hidden="1" x14ac:dyDescent="0.25">
      <c r="A82" s="281"/>
      <c r="B82" s="281"/>
      <c r="C82" s="281"/>
      <c r="D82" s="282"/>
      <c r="E82" s="283"/>
      <c r="F82" s="281"/>
      <c r="G82" s="281"/>
      <c r="H82" s="281"/>
      <c r="I82" s="281"/>
    </row>
    <row r="83" spans="1:9" s="276" customFormat="1" hidden="1" x14ac:dyDescent="0.25">
      <c r="A83" s="281"/>
      <c r="B83" s="281"/>
      <c r="C83" s="281"/>
      <c r="D83" s="282"/>
      <c r="E83" s="283"/>
      <c r="F83" s="281"/>
      <c r="G83" s="281"/>
      <c r="H83" s="281"/>
      <c r="I83" s="281"/>
    </row>
    <row r="84" spans="1:9" s="276" customFormat="1" hidden="1" x14ac:dyDescent="0.25">
      <c r="A84" s="281"/>
      <c r="B84" s="281"/>
      <c r="C84" s="281"/>
      <c r="D84" s="282"/>
      <c r="E84" s="283"/>
      <c r="F84" s="281"/>
      <c r="G84" s="281"/>
      <c r="H84" s="281"/>
      <c r="I84" s="281"/>
    </row>
    <row r="85" spans="1:9" s="276" customFormat="1" hidden="1" x14ac:dyDescent="0.25">
      <c r="A85" s="281"/>
      <c r="B85" s="281"/>
      <c r="C85" s="281"/>
      <c r="D85" s="282"/>
      <c r="E85" s="283"/>
      <c r="F85" s="281"/>
      <c r="G85" s="281"/>
      <c r="H85" s="281"/>
      <c r="I85" s="281"/>
    </row>
    <row r="86" spans="1:9" s="276" customFormat="1" hidden="1" x14ac:dyDescent="0.25">
      <c r="A86" s="281"/>
      <c r="B86" s="281"/>
      <c r="C86" s="281"/>
      <c r="D86" s="282"/>
      <c r="E86" s="283"/>
      <c r="F86" s="281"/>
      <c r="G86" s="281"/>
      <c r="H86" s="281"/>
      <c r="I86" s="281"/>
    </row>
    <row r="87" spans="1:9" s="276" customFormat="1" hidden="1" x14ac:dyDescent="0.25">
      <c r="A87" s="281"/>
      <c r="B87" s="281"/>
      <c r="C87" s="281"/>
      <c r="D87" s="282"/>
      <c r="E87" s="283"/>
      <c r="F87" s="281"/>
      <c r="G87" s="281"/>
      <c r="H87" s="281"/>
      <c r="I87" s="281"/>
    </row>
    <row r="88" spans="1:9" s="276" customFormat="1" hidden="1" x14ac:dyDescent="0.25">
      <c r="A88" s="281"/>
      <c r="B88" s="281"/>
      <c r="C88" s="281"/>
      <c r="D88" s="282"/>
      <c r="E88" s="283"/>
      <c r="F88" s="281"/>
      <c r="G88" s="281"/>
      <c r="H88" s="281"/>
      <c r="I88" s="281"/>
    </row>
    <row r="89" spans="1:9" s="276" customFormat="1" hidden="1" x14ac:dyDescent="0.25">
      <c r="A89" s="281"/>
      <c r="B89" s="281"/>
      <c r="C89" s="281"/>
      <c r="D89" s="282"/>
      <c r="E89" s="283"/>
      <c r="F89" s="281"/>
      <c r="G89" s="281"/>
      <c r="H89" s="281"/>
      <c r="I89" s="281"/>
    </row>
    <row r="90" spans="1:9" s="276" customFormat="1" hidden="1" x14ac:dyDescent="0.25">
      <c r="A90" s="281"/>
      <c r="B90" s="281"/>
      <c r="C90" s="281"/>
      <c r="D90" s="282"/>
      <c r="E90" s="283"/>
      <c r="F90" s="281"/>
      <c r="G90" s="281"/>
      <c r="H90" s="281"/>
      <c r="I90" s="281"/>
    </row>
    <row r="91" spans="1:9" s="276" customFormat="1" hidden="1" x14ac:dyDescent="0.25">
      <c r="A91" s="281"/>
      <c r="B91" s="281"/>
      <c r="C91" s="281"/>
      <c r="D91" s="282"/>
      <c r="E91" s="283"/>
      <c r="F91" s="281"/>
      <c r="G91" s="281"/>
      <c r="H91" s="281"/>
      <c r="I91" s="281"/>
    </row>
    <row r="92" spans="1:9" s="276" customFormat="1" hidden="1" x14ac:dyDescent="0.25">
      <c r="A92" s="281"/>
      <c r="B92" s="281"/>
      <c r="C92" s="281"/>
      <c r="D92" s="282"/>
      <c r="E92" s="283"/>
      <c r="F92" s="281"/>
      <c r="G92" s="281"/>
      <c r="H92" s="281"/>
      <c r="I92" s="281"/>
    </row>
    <row r="93" spans="1:9" s="276" customFormat="1" hidden="1" x14ac:dyDescent="0.25">
      <c r="A93" s="281"/>
      <c r="B93" s="281"/>
      <c r="C93" s="281"/>
      <c r="D93" s="282"/>
      <c r="E93" s="283"/>
      <c r="F93" s="281"/>
      <c r="G93" s="281"/>
      <c r="H93" s="281"/>
      <c r="I93" s="281"/>
    </row>
    <row r="94" spans="1:9" s="276" customFormat="1" ht="13.8" hidden="1" thickBot="1" x14ac:dyDescent="0.3">
      <c r="A94" s="281"/>
      <c r="B94" s="281"/>
      <c r="C94" s="281"/>
      <c r="D94" s="282"/>
      <c r="E94" s="283"/>
      <c r="F94" s="281"/>
      <c r="G94" s="281"/>
      <c r="H94" s="281"/>
      <c r="I94" s="281"/>
    </row>
    <row r="95" spans="1:9" ht="22.5" customHeight="1" thickBot="1" x14ac:dyDescent="0.3">
      <c r="A95" s="284"/>
      <c r="B95" s="284"/>
      <c r="C95" s="285" t="s">
        <v>265</v>
      </c>
      <c r="D95" s="286">
        <f>SUM(D5:D94)</f>
        <v>3819</v>
      </c>
      <c r="E95" s="284"/>
      <c r="F95" s="284"/>
      <c r="G95" s="284"/>
      <c r="H95" s="287"/>
      <c r="I95" s="287"/>
    </row>
    <row r="510" spans="6:6" ht="26.4" hidden="1" x14ac:dyDescent="0.25">
      <c r="F510" s="255" t="s">
        <v>214</v>
      </c>
    </row>
    <row r="511" spans="6:6" ht="26.4" hidden="1" x14ac:dyDescent="0.25">
      <c r="F511" s="255" t="s">
        <v>215</v>
      </c>
    </row>
    <row r="512" spans="6:6" ht="26.4" hidden="1" x14ac:dyDescent="0.25">
      <c r="F512" s="255" t="s">
        <v>216</v>
      </c>
    </row>
    <row r="513" spans="6:6" ht="26.4" hidden="1" x14ac:dyDescent="0.25">
      <c r="F513" s="255" t="s">
        <v>217</v>
      </c>
    </row>
    <row r="514" spans="6:6" ht="39.6" hidden="1" x14ac:dyDescent="0.25">
      <c r="F514" s="255" t="s">
        <v>218</v>
      </c>
    </row>
    <row r="515" spans="6:6" ht="26.4" hidden="1" x14ac:dyDescent="0.25">
      <c r="F515" s="255" t="s">
        <v>219</v>
      </c>
    </row>
    <row r="516" spans="6:6" ht="39.6" hidden="1" x14ac:dyDescent="0.25">
      <c r="F516" s="255" t="s">
        <v>220</v>
      </c>
    </row>
    <row r="517" spans="6:6" ht="39.6" hidden="1" x14ac:dyDescent="0.25">
      <c r="F517" s="255" t="s">
        <v>221</v>
      </c>
    </row>
    <row r="518" spans="6:6" hidden="1" x14ac:dyDescent="0.25">
      <c r="F518" s="255" t="s">
        <v>222</v>
      </c>
    </row>
    <row r="519" spans="6:6" ht="26.4" hidden="1" x14ac:dyDescent="0.25">
      <c r="F519" s="255" t="s">
        <v>223</v>
      </c>
    </row>
    <row r="520" spans="6:6" hidden="1" x14ac:dyDescent="0.25">
      <c r="F520" s="255" t="s">
        <v>224</v>
      </c>
    </row>
    <row r="521" spans="6:6" ht="26.4" hidden="1" x14ac:dyDescent="0.25">
      <c r="F521" s="255" t="s">
        <v>225</v>
      </c>
    </row>
    <row r="522" spans="6:6" hidden="1" x14ac:dyDescent="0.25">
      <c r="F522" s="255" t="s">
        <v>71</v>
      </c>
    </row>
    <row r="523" spans="6:6" hidden="1" x14ac:dyDescent="0.25"/>
    <row r="524" spans="6:6" hidden="1" x14ac:dyDescent="0.25"/>
  </sheetData>
  <sheetProtection algorithmName="SHA-512" hashValue="aqlJLsD51v8c2G73PfsyvnW6kVfmvnmcC/aRze//8/Dz781wTglq4Yg6GudAaOIChKnNVe5IUOW3wo0j+SXQOA==" saltValue="tnV1RRI/bNvcnXJjEsW21g==" spinCount="100000" sheet="1" objects="1" scenarios="1" formatRows="0" insertRows="0"/>
  <mergeCells count="3">
    <mergeCell ref="A3:I3"/>
    <mergeCell ref="A1:I1"/>
    <mergeCell ref="A2:I2"/>
  </mergeCells>
  <phoneticPr fontId="0" type="noConversion"/>
  <dataValidations count="1">
    <dataValidation type="list" allowBlank="1" showInputMessage="1" showErrorMessage="1" sqref="C5:C94" xr:uid="{00000000-0002-0000-0900-000000000000}">
      <formula1>$F$510:$F$523</formula1>
    </dataValidation>
  </dataValidations>
  <pageMargins left="0.19685039370078741" right="0.19685039370078741" top="0.59055118110236227" bottom="0.59055118110236227" header="0" footer="0"/>
  <pageSetup paperSize="9" scale="93" fitToHeight="0" pageOrder="overThenDown" orientation="landscape" r:id="rId1"/>
  <headerFooter>
    <oddFooter>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749992370372631"/>
    <pageSetUpPr fitToPage="1"/>
  </sheetPr>
  <dimension ref="A1:L258"/>
  <sheetViews>
    <sheetView showGridLines="0" view="pageBreakPreview" zoomScaleNormal="100" zoomScaleSheetLayoutView="100" workbookViewId="0">
      <pane ySplit="4" topLeftCell="A177" activePane="bottomLeft" state="frozen"/>
      <selection pane="bottomLeft" activeCell="A184" sqref="A184:XFD253"/>
    </sheetView>
  </sheetViews>
  <sheetFormatPr defaultColWidth="9.109375" defaultRowHeight="13.2" x14ac:dyDescent="0.25"/>
  <cols>
    <col min="1" max="1" width="4" style="291" bestFit="1" customWidth="1"/>
    <col min="2" max="2" width="9" style="65" customWidth="1"/>
    <col min="3" max="3" width="15.44140625" style="291" customWidth="1"/>
    <col min="4" max="4" width="23.5546875" style="65" customWidth="1"/>
    <col min="5" max="5" width="12.6640625" style="292" customWidth="1"/>
    <col min="6" max="6" width="24.6640625" style="292" customWidth="1"/>
    <col min="7" max="7" width="28.5546875" style="65" customWidth="1"/>
    <col min="8" max="8" width="41.6640625" style="65" customWidth="1"/>
    <col min="9" max="10" width="0" style="276" hidden="1" customWidth="1"/>
    <col min="11" max="12" width="9.109375" style="291" hidden="1" customWidth="1"/>
    <col min="13" max="16384" width="9.109375" style="291"/>
  </cols>
  <sheetData>
    <row r="1" spans="1:12" ht="32.25" customHeight="1" x14ac:dyDescent="0.3">
      <c r="A1" s="605" t="str">
        <f>Capa!A1</f>
        <v>Contrato de Gestão nº.06/2020 celebrado entre a Secretaria de Estado de Cultura e Turismo de Minas Gerais e o Instituto Cultural Filarmônica</v>
      </c>
      <c r="B1" s="605"/>
      <c r="C1" s="605"/>
      <c r="D1" s="605"/>
      <c r="E1" s="605"/>
      <c r="F1" s="605"/>
      <c r="G1" s="605"/>
      <c r="H1" s="605"/>
      <c r="I1" s="291"/>
      <c r="J1" s="291"/>
      <c r="K1" s="320"/>
      <c r="L1" s="320"/>
    </row>
    <row r="2" spans="1:12" ht="19.5" customHeight="1" x14ac:dyDescent="0.3">
      <c r="A2" s="605" t="str">
        <f>Capa!A3</f>
        <v>2º Relatório Gerencial Financeiro</v>
      </c>
      <c r="B2" s="605"/>
      <c r="C2" s="605"/>
      <c r="D2" s="605"/>
      <c r="E2" s="605"/>
      <c r="F2" s="605"/>
      <c r="G2" s="605"/>
      <c r="H2" s="605"/>
      <c r="I2" s="291"/>
      <c r="J2" s="291"/>
      <c r="K2" s="320"/>
      <c r="L2" s="320"/>
    </row>
    <row r="3" spans="1:12" ht="19.5" customHeight="1" thickBot="1" x14ac:dyDescent="0.3">
      <c r="A3" s="648" t="s">
        <v>315</v>
      </c>
      <c r="B3" s="648"/>
      <c r="C3" s="648"/>
      <c r="D3" s="648"/>
      <c r="E3" s="648"/>
      <c r="F3" s="648"/>
      <c r="G3" s="648"/>
      <c r="H3" s="648"/>
      <c r="I3" s="291"/>
      <c r="J3" s="291"/>
      <c r="K3" s="321"/>
      <c r="L3" s="321"/>
    </row>
    <row r="4" spans="1:12" ht="24.75" customHeight="1" x14ac:dyDescent="0.25">
      <c r="A4" s="556" t="s">
        <v>276</v>
      </c>
      <c r="B4" s="558" t="s">
        <v>277</v>
      </c>
      <c r="C4" s="558" t="s">
        <v>36</v>
      </c>
      <c r="D4" s="558" t="s">
        <v>45</v>
      </c>
      <c r="E4" s="559" t="s">
        <v>161</v>
      </c>
      <c r="F4" s="560" t="s">
        <v>300</v>
      </c>
      <c r="G4" s="558" t="s">
        <v>55</v>
      </c>
      <c r="H4" s="556" t="s">
        <v>56</v>
      </c>
      <c r="K4" s="322" t="s">
        <v>36</v>
      </c>
      <c r="L4" s="323" t="s">
        <v>275</v>
      </c>
    </row>
    <row r="5" spans="1:12" ht="24" x14ac:dyDescent="0.25">
      <c r="A5" s="557">
        <v>1</v>
      </c>
      <c r="B5" s="545">
        <v>44073</v>
      </c>
      <c r="C5" s="546" t="s">
        <v>311</v>
      </c>
      <c r="D5" s="546" t="s">
        <v>311</v>
      </c>
      <c r="E5" s="547">
        <f>1515.71-747.85</f>
        <v>767.86</v>
      </c>
      <c r="F5" s="546" t="s">
        <v>306</v>
      </c>
      <c r="G5" s="546" t="s">
        <v>816</v>
      </c>
      <c r="H5" s="546" t="s">
        <v>817</v>
      </c>
      <c r="I5" s="291" t="s">
        <v>1823</v>
      </c>
      <c r="K5" s="324" t="str">
        <f t="shared" ref="K5:K70" si="0">SUBSTITUTE(C5," ","_")</f>
        <v>Transferência_para_Reserva_de_Recursos</v>
      </c>
      <c r="L5" s="290">
        <f>IF(B5="","",IF(YEAR(B5)='Diário 2o PA'!$Q$1,MONTH(B5)-'Diário 2o PA'!$P$1+1,(YEAR(B5)-'Diário 2o PA'!$Q$1)*12-'Diário 2o PA'!$P$1+1+MONTH(B5)))</f>
        <v>-1</v>
      </c>
    </row>
    <row r="6" spans="1:12" ht="24" x14ac:dyDescent="0.25">
      <c r="A6" s="557">
        <v>2</v>
      </c>
      <c r="B6" s="545">
        <v>44073</v>
      </c>
      <c r="C6" s="546" t="s">
        <v>311</v>
      </c>
      <c r="D6" s="546" t="s">
        <v>311</v>
      </c>
      <c r="E6" s="547">
        <f>9626.46-5.1</f>
        <v>9621.3599999999988</v>
      </c>
      <c r="F6" s="546" t="s">
        <v>306</v>
      </c>
      <c r="G6" s="546" t="s">
        <v>816</v>
      </c>
      <c r="H6" s="546" t="s">
        <v>818</v>
      </c>
      <c r="I6" s="291" t="s">
        <v>1824</v>
      </c>
      <c r="K6" s="324" t="str">
        <f t="shared" si="0"/>
        <v>Transferência_para_Reserva_de_Recursos</v>
      </c>
      <c r="L6" s="290">
        <f>IF(B6="","",IF(YEAR(B6)='Diário 2o PA'!$Q$1,MONTH(B6)-'Diário 2o PA'!$P$1+1,(YEAR(B6)-'Diário 2o PA'!$Q$1)*12-'Diário 2o PA'!$P$1+1+MONTH(B6)))</f>
        <v>-1</v>
      </c>
    </row>
    <row r="7" spans="1:12" ht="24" x14ac:dyDescent="0.25">
      <c r="A7" s="557">
        <v>3</v>
      </c>
      <c r="B7" s="545">
        <v>44073</v>
      </c>
      <c r="C7" s="546" t="s">
        <v>311</v>
      </c>
      <c r="D7" s="546" t="s">
        <v>311</v>
      </c>
      <c r="E7" s="547">
        <f>371.33-218.21-16.84</f>
        <v>136.27999999999997</v>
      </c>
      <c r="F7" s="546" t="s">
        <v>306</v>
      </c>
      <c r="G7" s="546" t="s">
        <v>816</v>
      </c>
      <c r="H7" s="546" t="s">
        <v>873</v>
      </c>
      <c r="I7" s="291" t="s">
        <v>1825</v>
      </c>
      <c r="K7" s="324"/>
      <c r="L7" s="290"/>
    </row>
    <row r="8" spans="1:12" ht="24" x14ac:dyDescent="0.25">
      <c r="A8" s="557">
        <v>4</v>
      </c>
      <c r="B8" s="545">
        <v>44104</v>
      </c>
      <c r="C8" s="546" t="s">
        <v>311</v>
      </c>
      <c r="D8" s="546" t="s">
        <v>311</v>
      </c>
      <c r="E8" s="547">
        <f>1463.02-457.29</f>
        <v>1005.73</v>
      </c>
      <c r="F8" s="546" t="s">
        <v>306</v>
      </c>
      <c r="G8" s="546" t="s">
        <v>816</v>
      </c>
      <c r="H8" s="546" t="s">
        <v>819</v>
      </c>
      <c r="I8" s="291" t="s">
        <v>1823</v>
      </c>
      <c r="K8" s="324" t="str">
        <f t="shared" si="0"/>
        <v>Transferência_para_Reserva_de_Recursos</v>
      </c>
      <c r="L8" s="290">
        <f>IF(B8="","",IF(YEAR(B8)='Diário 2o PA'!$Q$1,MONTH(B8)-'Diário 2o PA'!$P$1+1,(YEAR(B8)-'Diário 2o PA'!$Q$1)*12-'Diário 2o PA'!$P$1+1+MONTH(B8)))</f>
        <v>0</v>
      </c>
    </row>
    <row r="9" spans="1:12" ht="24" x14ac:dyDescent="0.25">
      <c r="A9" s="557">
        <v>5</v>
      </c>
      <c r="B9" s="545">
        <v>44104</v>
      </c>
      <c r="C9" s="546" t="s">
        <v>311</v>
      </c>
      <c r="D9" s="546" t="s">
        <v>311</v>
      </c>
      <c r="E9" s="547">
        <f>9315.23-0.17</f>
        <v>9315.06</v>
      </c>
      <c r="F9" s="546" t="s">
        <v>306</v>
      </c>
      <c r="G9" s="546" t="s">
        <v>816</v>
      </c>
      <c r="H9" s="546" t="s">
        <v>820</v>
      </c>
      <c r="I9" s="291" t="s">
        <v>1824</v>
      </c>
      <c r="K9" s="324" t="str">
        <f t="shared" si="0"/>
        <v>Transferência_para_Reserva_de_Recursos</v>
      </c>
      <c r="L9" s="290">
        <f>IF(B9="","",IF(YEAR(B9)='Diário 2o PA'!$Q$1,MONTH(B9)-'Diário 2o PA'!$P$1+1,(YEAR(B9)-'Diário 2o PA'!$Q$1)*12-'Diário 2o PA'!$P$1+1+MONTH(B9)))</f>
        <v>0</v>
      </c>
    </row>
    <row r="10" spans="1:12" ht="24" x14ac:dyDescent="0.25">
      <c r="A10" s="557">
        <v>6</v>
      </c>
      <c r="B10" s="545">
        <v>44104</v>
      </c>
      <c r="C10" s="546" t="s">
        <v>311</v>
      </c>
      <c r="D10" s="546" t="s">
        <v>311</v>
      </c>
      <c r="E10" s="547">
        <f>1197.89-222.07-51.49</f>
        <v>924.33000000000015</v>
      </c>
      <c r="F10" s="546" t="s">
        <v>306</v>
      </c>
      <c r="G10" s="546" t="s">
        <v>816</v>
      </c>
      <c r="H10" s="546" t="s">
        <v>874</v>
      </c>
      <c r="I10" s="291" t="s">
        <v>1825</v>
      </c>
      <c r="K10" s="324"/>
      <c r="L10" s="290"/>
    </row>
    <row r="11" spans="1:12" ht="24" x14ac:dyDescent="0.25">
      <c r="A11" s="557">
        <v>7</v>
      </c>
      <c r="B11" s="545">
        <v>44135</v>
      </c>
      <c r="C11" s="546" t="s">
        <v>311</v>
      </c>
      <c r="D11" s="546" t="s">
        <v>311</v>
      </c>
      <c r="E11" s="550">
        <f>1159-367.53</f>
        <v>791.47</v>
      </c>
      <c r="F11" s="546" t="s">
        <v>306</v>
      </c>
      <c r="G11" s="546" t="s">
        <v>816</v>
      </c>
      <c r="H11" s="546" t="s">
        <v>1707</v>
      </c>
      <c r="I11" s="291" t="s">
        <v>1823</v>
      </c>
      <c r="K11" s="324" t="str">
        <f t="shared" si="0"/>
        <v>Transferência_para_Reserva_de_Recursos</v>
      </c>
      <c r="L11" s="290">
        <f>IF(B11="","",IF(YEAR(B11)='Diário 2o PA'!$Q$1,MONTH(B11)-'Diário 2o PA'!$P$1+1,(YEAR(B11)-'Diário 2o PA'!$Q$1)*12-'Diário 2o PA'!$P$1+1+MONTH(B11)))</f>
        <v>1</v>
      </c>
    </row>
    <row r="12" spans="1:12" ht="24" x14ac:dyDescent="0.25">
      <c r="A12" s="557">
        <v>8</v>
      </c>
      <c r="B12" s="545">
        <v>44135</v>
      </c>
      <c r="C12" s="546" t="s">
        <v>311</v>
      </c>
      <c r="D12" s="546" t="s">
        <v>311</v>
      </c>
      <c r="E12" s="550">
        <f>9293.01</f>
        <v>9293.01</v>
      </c>
      <c r="F12" s="546" t="s">
        <v>306</v>
      </c>
      <c r="G12" s="546" t="s">
        <v>816</v>
      </c>
      <c r="H12" s="546" t="s">
        <v>1708</v>
      </c>
      <c r="I12" s="291" t="s">
        <v>1824</v>
      </c>
      <c r="K12" s="324" t="str">
        <f t="shared" si="0"/>
        <v>Transferência_para_Reserva_de_Recursos</v>
      </c>
      <c r="L12" s="290">
        <f>IF(B12="","",IF(YEAR(B12)='Diário 2o PA'!$Q$1,MONTH(B12)-'Diário 2o PA'!$P$1+1,(YEAR(B12)-'Diário 2o PA'!$Q$1)*12-'Diário 2o PA'!$P$1+1+MONTH(B12)))</f>
        <v>1</v>
      </c>
    </row>
    <row r="13" spans="1:12" ht="24" x14ac:dyDescent="0.25">
      <c r="A13" s="557">
        <v>9</v>
      </c>
      <c r="B13" s="545">
        <v>44135</v>
      </c>
      <c r="C13" s="546" t="s">
        <v>311</v>
      </c>
      <c r="D13" s="546" t="s">
        <v>311</v>
      </c>
      <c r="E13" s="550">
        <f>1465.57-263.07-120.08</f>
        <v>1082.42</v>
      </c>
      <c r="F13" s="546" t="s">
        <v>306</v>
      </c>
      <c r="G13" s="546" t="s">
        <v>816</v>
      </c>
      <c r="H13" s="546" t="s">
        <v>1709</v>
      </c>
      <c r="I13" s="291" t="s">
        <v>1825</v>
      </c>
      <c r="K13" s="324" t="str">
        <f t="shared" si="0"/>
        <v>Transferência_para_Reserva_de_Recursos</v>
      </c>
      <c r="L13" s="290">
        <f>IF(B13="","",IF(YEAR(B13)='Diário 2o PA'!$Q$1,MONTH(B13)-'Diário 2o PA'!$P$1+1,(YEAR(B13)-'Diário 2o PA'!$Q$1)*12-'Diário 2o PA'!$P$1+1+MONTH(B13)))</f>
        <v>1</v>
      </c>
    </row>
    <row r="14" spans="1:12" ht="24" x14ac:dyDescent="0.25">
      <c r="A14" s="557">
        <v>10</v>
      </c>
      <c r="B14" s="545">
        <v>44165</v>
      </c>
      <c r="C14" s="546" t="s">
        <v>311</v>
      </c>
      <c r="D14" s="546" t="s">
        <v>311</v>
      </c>
      <c r="E14" s="550">
        <f>980.95-654.79</f>
        <v>326.16000000000008</v>
      </c>
      <c r="F14" s="546" t="s">
        <v>306</v>
      </c>
      <c r="G14" s="546" t="s">
        <v>816</v>
      </c>
      <c r="H14" s="546" t="s">
        <v>1710</v>
      </c>
      <c r="I14" s="291" t="s">
        <v>1823</v>
      </c>
      <c r="K14" s="324" t="str">
        <f t="shared" si="0"/>
        <v>Transferência_para_Reserva_de_Recursos</v>
      </c>
      <c r="L14" s="290">
        <f>IF(B14="","",IF(YEAR(B14)='Diário 2o PA'!$Q$1,MONTH(B14)-'Diário 2o PA'!$P$1+1,(YEAR(B14)-'Diário 2o PA'!$Q$1)*12-'Diário 2o PA'!$P$1+1+MONTH(B14)))</f>
        <v>2</v>
      </c>
    </row>
    <row r="15" spans="1:12" ht="24" x14ac:dyDescent="0.25">
      <c r="A15" s="557">
        <v>11</v>
      </c>
      <c r="B15" s="545">
        <v>44165</v>
      </c>
      <c r="C15" s="546" t="s">
        <v>311</v>
      </c>
      <c r="D15" s="546" t="s">
        <v>311</v>
      </c>
      <c r="E15" s="550">
        <f>2098.7-545.02-151.73</f>
        <v>1401.9499999999998</v>
      </c>
      <c r="F15" s="546" t="s">
        <v>306</v>
      </c>
      <c r="G15" s="546" t="s">
        <v>816</v>
      </c>
      <c r="H15" s="546" t="s">
        <v>1711</v>
      </c>
      <c r="I15" s="291" t="s">
        <v>1825</v>
      </c>
      <c r="K15" s="324" t="str">
        <f t="shared" si="0"/>
        <v>Transferência_para_Reserva_de_Recursos</v>
      </c>
      <c r="L15" s="290">
        <f>IF(B15="","",IF(YEAR(B15)='Diário 2o PA'!$Q$1,MONTH(B15)-'Diário 2o PA'!$P$1+1,(YEAR(B15)-'Diário 2o PA'!$Q$1)*12-'Diário 2o PA'!$P$1+1+MONTH(B15)))</f>
        <v>2</v>
      </c>
    </row>
    <row r="16" spans="1:12" ht="24" x14ac:dyDescent="0.25">
      <c r="A16" s="557">
        <v>12</v>
      </c>
      <c r="B16" s="545">
        <v>44196</v>
      </c>
      <c r="C16" s="546" t="s">
        <v>311</v>
      </c>
      <c r="D16" s="546" t="s">
        <v>311</v>
      </c>
      <c r="E16" s="550">
        <f>973.46-92.45</f>
        <v>881.01</v>
      </c>
      <c r="F16" s="546" t="s">
        <v>306</v>
      </c>
      <c r="G16" s="546" t="s">
        <v>816</v>
      </c>
      <c r="H16" s="546" t="s">
        <v>1712</v>
      </c>
      <c r="I16" s="291" t="s">
        <v>1823</v>
      </c>
      <c r="K16" s="324" t="str">
        <f t="shared" si="0"/>
        <v>Transferência_para_Reserva_de_Recursos</v>
      </c>
      <c r="L16" s="290">
        <f>IF(B16="","",IF(YEAR(B16)='Diário 2o PA'!$Q$1,MONTH(B16)-'Diário 2o PA'!$P$1+1,(YEAR(B16)-'Diário 2o PA'!$Q$1)*12-'Diário 2o PA'!$P$1+1+MONTH(B16)))</f>
        <v>3</v>
      </c>
    </row>
    <row r="17" spans="1:12" ht="24" x14ac:dyDescent="0.25">
      <c r="A17" s="557">
        <v>13</v>
      </c>
      <c r="B17" s="545">
        <v>44196</v>
      </c>
      <c r="C17" s="546" t="s">
        <v>311</v>
      </c>
      <c r="D17" s="546" t="s">
        <v>311</v>
      </c>
      <c r="E17" s="550">
        <f>8605.52-139.38</f>
        <v>8466.1400000000012</v>
      </c>
      <c r="F17" s="546" t="s">
        <v>306</v>
      </c>
      <c r="G17" s="546" t="s">
        <v>816</v>
      </c>
      <c r="H17" s="546" t="s">
        <v>1714</v>
      </c>
      <c r="I17" s="291" t="s">
        <v>1824</v>
      </c>
      <c r="K17" s="324" t="str">
        <f t="shared" si="0"/>
        <v>Transferência_para_Reserva_de_Recursos</v>
      </c>
      <c r="L17" s="290">
        <f>IF(B17="","",IF(YEAR(B17)='Diário 2o PA'!$Q$1,MONTH(B17)-'Diário 2o PA'!$P$1+1,(YEAR(B17)-'Diário 2o PA'!$Q$1)*12-'Diário 2o PA'!$P$1+1+MONTH(B17)))</f>
        <v>3</v>
      </c>
    </row>
    <row r="18" spans="1:12" ht="24" x14ac:dyDescent="0.25">
      <c r="A18" s="557">
        <v>14</v>
      </c>
      <c r="B18" s="545">
        <v>44196</v>
      </c>
      <c r="C18" s="546" t="s">
        <v>311</v>
      </c>
      <c r="D18" s="546" t="s">
        <v>311</v>
      </c>
      <c r="E18" s="550">
        <f>2188.13-446.75</f>
        <v>1741.38</v>
      </c>
      <c r="F18" s="546" t="s">
        <v>306</v>
      </c>
      <c r="G18" s="546" t="s">
        <v>816</v>
      </c>
      <c r="H18" s="546" t="s">
        <v>1713</v>
      </c>
      <c r="I18" s="291" t="s">
        <v>1825</v>
      </c>
      <c r="K18" s="324" t="str">
        <f t="shared" si="0"/>
        <v>Transferência_para_Reserva_de_Recursos</v>
      </c>
      <c r="L18" s="290">
        <f>IF(B18="","",IF(YEAR(B18)='Diário 2o PA'!$Q$1,MONTH(B18)-'Diário 2o PA'!$P$1+1,(YEAR(B18)-'Diário 2o PA'!$Q$1)*12-'Diário 2o PA'!$P$1+1+MONTH(B18)))</f>
        <v>3</v>
      </c>
    </row>
    <row r="19" spans="1:12" x14ac:dyDescent="0.25">
      <c r="A19" s="557">
        <v>15</v>
      </c>
      <c r="B19" s="545">
        <v>44196</v>
      </c>
      <c r="C19" s="548" t="s">
        <v>178</v>
      </c>
      <c r="D19" s="594" t="s">
        <v>3</v>
      </c>
      <c r="E19" s="550">
        <v>159788.6</v>
      </c>
      <c r="F19" s="551" t="s">
        <v>306</v>
      </c>
      <c r="G19" s="546" t="s">
        <v>816</v>
      </c>
      <c r="H19" s="548" t="s">
        <v>1315</v>
      </c>
      <c r="I19" s="291" t="s">
        <v>1825</v>
      </c>
      <c r="K19" s="324" t="str">
        <f t="shared" si="0"/>
        <v>Gastos_com_Pessoal</v>
      </c>
      <c r="L19" s="290">
        <f>IF(B19="","",IF(YEAR(B19)='Diário 2o PA'!$Q$1,MONTH(B19)-'Diário 2o PA'!$P$1+1,(YEAR(B19)-'Diário 2o PA'!$Q$1)*12-'Diário 2o PA'!$P$1+1+MONTH(B19)))</f>
        <v>3</v>
      </c>
    </row>
    <row r="20" spans="1:12" x14ac:dyDescent="0.25">
      <c r="A20" s="557">
        <v>16</v>
      </c>
      <c r="B20" s="545">
        <v>44196</v>
      </c>
      <c r="C20" s="548" t="s">
        <v>178</v>
      </c>
      <c r="D20" s="546" t="s">
        <v>5</v>
      </c>
      <c r="E20" s="593">
        <v>88126.03</v>
      </c>
      <c r="F20" s="551" t="s">
        <v>306</v>
      </c>
      <c r="G20" s="546" t="s">
        <v>592</v>
      </c>
      <c r="H20" s="548" t="s">
        <v>1316</v>
      </c>
      <c r="I20" s="291" t="s">
        <v>1825</v>
      </c>
      <c r="K20" s="324" t="str">
        <f t="shared" si="0"/>
        <v>Gastos_com_Pessoal</v>
      </c>
      <c r="L20" s="290">
        <f>IF(B20="","",IF(YEAR(B20)='Diário 2o PA'!$Q$1,MONTH(B20)-'Diário 2o PA'!$P$1+1,(YEAR(B20)-'Diário 2o PA'!$Q$1)*12-'Diário 2o PA'!$P$1+1+MONTH(B20)))</f>
        <v>3</v>
      </c>
    </row>
    <row r="21" spans="1:12" x14ac:dyDescent="0.25">
      <c r="A21" s="557">
        <v>17</v>
      </c>
      <c r="B21" s="545">
        <v>44196</v>
      </c>
      <c r="C21" s="548" t="s">
        <v>178</v>
      </c>
      <c r="D21" s="549" t="s">
        <v>242</v>
      </c>
      <c r="E21" s="593">
        <v>353274.13</v>
      </c>
      <c r="F21" s="551" t="s">
        <v>306</v>
      </c>
      <c r="G21" s="546" t="s">
        <v>821</v>
      </c>
      <c r="H21" s="548" t="s">
        <v>1317</v>
      </c>
      <c r="I21" s="291" t="s">
        <v>1825</v>
      </c>
      <c r="K21" s="324" t="str">
        <f t="shared" si="0"/>
        <v>Gastos_com_Pessoal</v>
      </c>
      <c r="L21" s="290">
        <f>IF(B21="","",IF(YEAR(B21)='Diário 2o PA'!$Q$1,MONTH(B21)-'Diário 2o PA'!$P$1+1,(YEAR(B21)-'Diário 2o PA'!$Q$1)*12-'Diário 2o PA'!$P$1+1+MONTH(B21)))</f>
        <v>3</v>
      </c>
    </row>
    <row r="22" spans="1:12" x14ac:dyDescent="0.25">
      <c r="A22" s="557">
        <v>18</v>
      </c>
      <c r="B22" s="545">
        <v>44196</v>
      </c>
      <c r="C22" s="548" t="s">
        <v>178</v>
      </c>
      <c r="D22" s="546" t="s">
        <v>257</v>
      </c>
      <c r="E22" s="593">
        <v>11113.09</v>
      </c>
      <c r="F22" s="551" t="s">
        <v>306</v>
      </c>
      <c r="G22" s="546" t="s">
        <v>822</v>
      </c>
      <c r="H22" s="548" t="s">
        <v>1318</v>
      </c>
      <c r="I22" s="291" t="s">
        <v>1825</v>
      </c>
      <c r="K22" s="324" t="str">
        <f t="shared" si="0"/>
        <v>Gastos_com_Pessoal</v>
      </c>
      <c r="L22" s="290">
        <f>IF(B22="","",IF(YEAR(B22)='Diário 2o PA'!$Q$1,MONTH(B22)-'Diário 2o PA'!$P$1+1,(YEAR(B22)-'Diário 2o PA'!$Q$1)*12-'Diário 2o PA'!$P$1+1+MONTH(B22)))</f>
        <v>3</v>
      </c>
    </row>
    <row r="23" spans="1:12" x14ac:dyDescent="0.25">
      <c r="A23" s="557">
        <v>19</v>
      </c>
      <c r="B23" s="545">
        <v>44196</v>
      </c>
      <c r="C23" s="548" t="s">
        <v>178</v>
      </c>
      <c r="D23" s="581" t="s">
        <v>258</v>
      </c>
      <c r="E23" s="550">
        <v>152912.28</v>
      </c>
      <c r="F23" s="551" t="s">
        <v>306</v>
      </c>
      <c r="G23" s="546" t="s">
        <v>822</v>
      </c>
      <c r="H23" s="548" t="s">
        <v>1715</v>
      </c>
      <c r="I23" s="291" t="s">
        <v>1824</v>
      </c>
      <c r="K23" s="324" t="str">
        <f t="shared" si="0"/>
        <v>Gastos_com_Pessoal</v>
      </c>
      <c r="L23" s="290">
        <f>IF(B23="","",IF(YEAR(B23)='Diário 2o PA'!$Q$1,MONTH(B23)-'Diário 2o PA'!$P$1+1,(YEAR(B23)-'Diário 2o PA'!$Q$1)*12-'Diário 2o PA'!$P$1+1+MONTH(B23)))</f>
        <v>3</v>
      </c>
    </row>
    <row r="24" spans="1:12" x14ac:dyDescent="0.25">
      <c r="A24" s="557">
        <v>20</v>
      </c>
      <c r="B24" s="545">
        <v>44196</v>
      </c>
      <c r="C24" s="548" t="s">
        <v>178</v>
      </c>
      <c r="D24" s="581" t="s">
        <v>258</v>
      </c>
      <c r="E24" s="547">
        <v>10438.969999999999</v>
      </c>
      <c r="F24" s="551" t="s">
        <v>306</v>
      </c>
      <c r="G24" s="546" t="s">
        <v>822</v>
      </c>
      <c r="H24" s="546" t="s">
        <v>1716</v>
      </c>
      <c r="I24" s="291" t="s">
        <v>1824</v>
      </c>
      <c r="K24" s="324" t="str">
        <f t="shared" si="0"/>
        <v>Gastos_com_Pessoal</v>
      </c>
      <c r="L24" s="290">
        <f>IF(B24="","",IF(YEAR(B24)='Diário 2o PA'!$Q$1,MONTH(B24)-'Diário 2o PA'!$P$1+1,(YEAR(B24)-'Diário 2o PA'!$Q$1)*12-'Diário 2o PA'!$P$1+1+MONTH(B24)))</f>
        <v>3</v>
      </c>
    </row>
    <row r="25" spans="1:12" ht="48" x14ac:dyDescent="0.25">
      <c r="A25" s="557">
        <v>21</v>
      </c>
      <c r="B25" s="545">
        <v>44196</v>
      </c>
      <c r="C25" s="548" t="s">
        <v>261</v>
      </c>
      <c r="D25" s="581" t="s">
        <v>398</v>
      </c>
      <c r="E25" s="547">
        <v>4171.2</v>
      </c>
      <c r="F25" s="551" t="s">
        <v>639</v>
      </c>
      <c r="G25" s="546" t="s">
        <v>1717</v>
      </c>
      <c r="H25" s="546" t="s">
        <v>1798</v>
      </c>
      <c r="I25" s="291" t="s">
        <v>1827</v>
      </c>
      <c r="K25" s="324" t="str">
        <f t="shared" si="0"/>
        <v>Gastos_Gerais</v>
      </c>
      <c r="L25" s="290">
        <f>IF(B25="","",IF(YEAR(B25)='Diário 2o PA'!$Q$1,MONTH(B25)-'Diário 2o PA'!$P$1+1,(YEAR(B25)-'Diário 2o PA'!$Q$1)*12-'Diário 2o PA'!$P$1+1+MONTH(B25)))</f>
        <v>3</v>
      </c>
    </row>
    <row r="26" spans="1:12" ht="48" x14ac:dyDescent="0.25">
      <c r="A26" s="557">
        <v>22</v>
      </c>
      <c r="B26" s="545">
        <v>44196</v>
      </c>
      <c r="C26" s="548" t="s">
        <v>261</v>
      </c>
      <c r="D26" s="581" t="s">
        <v>411</v>
      </c>
      <c r="E26" s="547">
        <v>1368.5</v>
      </c>
      <c r="F26" s="551" t="s">
        <v>637</v>
      </c>
      <c r="G26" s="546" t="s">
        <v>1718</v>
      </c>
      <c r="H26" s="546" t="s">
        <v>1797</v>
      </c>
      <c r="I26" s="291" t="s">
        <v>1823</v>
      </c>
      <c r="K26" s="324" t="str">
        <f t="shared" si="0"/>
        <v>Gastos_Gerais</v>
      </c>
      <c r="L26" s="290">
        <f>IF(B26="","",IF(YEAR(B26)='Diário 2o PA'!$Q$1,MONTH(B26)-'Diário 2o PA'!$P$1+1,(YEAR(B26)-'Diário 2o PA'!$Q$1)*12-'Diário 2o PA'!$P$1+1+MONTH(B26)))</f>
        <v>3</v>
      </c>
    </row>
    <row r="27" spans="1:12" ht="36" x14ac:dyDescent="0.25">
      <c r="A27" s="557">
        <v>23</v>
      </c>
      <c r="B27" s="545">
        <v>44196</v>
      </c>
      <c r="C27" s="548" t="s">
        <v>261</v>
      </c>
      <c r="D27" s="581" t="s">
        <v>407</v>
      </c>
      <c r="E27" s="547">
        <v>220</v>
      </c>
      <c r="F27" s="551" t="s">
        <v>637</v>
      </c>
      <c r="G27" s="546" t="s">
        <v>1719</v>
      </c>
      <c r="H27" s="546" t="s">
        <v>1799</v>
      </c>
      <c r="I27" s="291" t="s">
        <v>1823</v>
      </c>
      <c r="K27" s="324" t="str">
        <f t="shared" si="0"/>
        <v>Gastos_Gerais</v>
      </c>
      <c r="L27" s="290">
        <f>IF(B27="","",IF(YEAR(B27)='Diário 2o PA'!$Q$1,MONTH(B27)-'Diário 2o PA'!$P$1+1,(YEAR(B27)-'Diário 2o PA'!$Q$1)*12-'Diário 2o PA'!$P$1+1+MONTH(B27)))</f>
        <v>3</v>
      </c>
    </row>
    <row r="28" spans="1:12" ht="36" x14ac:dyDescent="0.25">
      <c r="A28" s="557">
        <v>24</v>
      </c>
      <c r="B28" s="545">
        <v>44196</v>
      </c>
      <c r="C28" s="548" t="s">
        <v>261</v>
      </c>
      <c r="D28" s="581" t="s">
        <v>427</v>
      </c>
      <c r="E28" s="547">
        <v>4363.76</v>
      </c>
      <c r="F28" s="551" t="s">
        <v>637</v>
      </c>
      <c r="G28" s="546" t="s">
        <v>1720</v>
      </c>
      <c r="H28" s="546" t="s">
        <v>1748</v>
      </c>
      <c r="I28" s="291" t="s">
        <v>1827</v>
      </c>
      <c r="K28" s="324" t="str">
        <f t="shared" si="0"/>
        <v>Gastos_Gerais</v>
      </c>
      <c r="L28" s="290">
        <f>IF(B28="","",IF(YEAR(B28)='Diário 2o PA'!$Q$1,MONTH(B28)-'Diário 2o PA'!$P$1+1,(YEAR(B28)-'Diário 2o PA'!$Q$1)*12-'Diário 2o PA'!$P$1+1+MONTH(B28)))</f>
        <v>3</v>
      </c>
    </row>
    <row r="29" spans="1:12" ht="36" x14ac:dyDescent="0.25">
      <c r="A29" s="557">
        <v>25</v>
      </c>
      <c r="B29" s="545">
        <v>44196</v>
      </c>
      <c r="C29" s="548" t="s">
        <v>261</v>
      </c>
      <c r="D29" s="581" t="s">
        <v>427</v>
      </c>
      <c r="E29" s="547">
        <v>4363.76</v>
      </c>
      <c r="F29" s="551" t="s">
        <v>637</v>
      </c>
      <c r="G29" s="546" t="s">
        <v>1720</v>
      </c>
      <c r="H29" s="546" t="s">
        <v>1800</v>
      </c>
      <c r="I29" s="291" t="s">
        <v>1827</v>
      </c>
      <c r="K29" s="324" t="str">
        <f t="shared" si="0"/>
        <v>Gastos_Gerais</v>
      </c>
      <c r="L29" s="290">
        <f>IF(B29="","",IF(YEAR(B29)='Diário 2o PA'!$Q$1,MONTH(B29)-'Diário 2o PA'!$P$1+1,(YEAR(B29)-'Diário 2o PA'!$Q$1)*12-'Diário 2o PA'!$P$1+1+MONTH(B29)))</f>
        <v>3</v>
      </c>
    </row>
    <row r="30" spans="1:12" ht="72" x14ac:dyDescent="0.25">
      <c r="A30" s="557">
        <v>26</v>
      </c>
      <c r="B30" s="545">
        <v>44196</v>
      </c>
      <c r="C30" s="548" t="s">
        <v>261</v>
      </c>
      <c r="D30" s="581" t="s">
        <v>398</v>
      </c>
      <c r="E30" s="547">
        <v>7106.38</v>
      </c>
      <c r="F30" s="551" t="s">
        <v>637</v>
      </c>
      <c r="G30" s="546" t="s">
        <v>1721</v>
      </c>
      <c r="H30" s="546" t="s">
        <v>1801</v>
      </c>
      <c r="I30" s="291" t="s">
        <v>1823</v>
      </c>
      <c r="K30" s="324" t="str">
        <f t="shared" si="0"/>
        <v>Gastos_Gerais</v>
      </c>
      <c r="L30" s="290">
        <f>IF(B30="","",IF(YEAR(B30)='Diário 2o PA'!$Q$1,MONTH(B30)-'Diário 2o PA'!$P$1+1,(YEAR(B30)-'Diário 2o PA'!$Q$1)*12-'Diário 2o PA'!$P$1+1+MONTH(B30)))</f>
        <v>3</v>
      </c>
    </row>
    <row r="31" spans="1:12" ht="36" x14ac:dyDescent="0.25">
      <c r="A31" s="557">
        <v>27</v>
      </c>
      <c r="B31" s="545">
        <v>44196</v>
      </c>
      <c r="C31" s="548" t="s">
        <v>178</v>
      </c>
      <c r="D31" s="581" t="s">
        <v>397</v>
      </c>
      <c r="E31" s="547">
        <v>135</v>
      </c>
      <c r="F31" s="551" t="s">
        <v>306</v>
      </c>
      <c r="G31" s="546" t="s">
        <v>1722</v>
      </c>
      <c r="H31" s="546" t="s">
        <v>1749</v>
      </c>
      <c r="I31" s="291" t="s">
        <v>1823</v>
      </c>
      <c r="K31" s="324" t="str">
        <f t="shared" si="0"/>
        <v>Gastos_com_Pessoal</v>
      </c>
      <c r="L31" s="290">
        <f>IF(B31="","",IF(YEAR(B31)='Diário 2o PA'!$Q$1,MONTH(B31)-'Diário 2o PA'!$P$1+1,(YEAR(B31)-'Diário 2o PA'!$Q$1)*12-'Diário 2o PA'!$P$1+1+MONTH(B31)))</f>
        <v>3</v>
      </c>
    </row>
    <row r="32" spans="1:12" ht="24" x14ac:dyDescent="0.25">
      <c r="A32" s="557">
        <v>28</v>
      </c>
      <c r="B32" s="545">
        <v>44196</v>
      </c>
      <c r="C32" s="548" t="s">
        <v>142</v>
      </c>
      <c r="D32" s="581" t="s">
        <v>400</v>
      </c>
      <c r="E32" s="547">
        <v>5143</v>
      </c>
      <c r="F32" s="551" t="s">
        <v>639</v>
      </c>
      <c r="G32" s="546" t="s">
        <v>813</v>
      </c>
      <c r="H32" s="546" t="s">
        <v>1802</v>
      </c>
      <c r="I32" s="291" t="s">
        <v>1827</v>
      </c>
      <c r="K32" s="324" t="str">
        <f t="shared" si="0"/>
        <v>Aquisição_de_Bens_Permanentes</v>
      </c>
      <c r="L32" s="290">
        <f>IF(B32="","",IF(YEAR(B32)='Diário 2o PA'!$Q$1,MONTH(B32)-'Diário 2o PA'!$P$1+1,(YEAR(B32)-'Diário 2o PA'!$Q$1)*12-'Diário 2o PA'!$P$1+1+MONTH(B32)))</f>
        <v>3</v>
      </c>
    </row>
    <row r="33" spans="1:12" ht="84" x14ac:dyDescent="0.25">
      <c r="A33" s="557">
        <v>29</v>
      </c>
      <c r="B33" s="545">
        <v>44196</v>
      </c>
      <c r="C33" s="548" t="s">
        <v>261</v>
      </c>
      <c r="D33" s="581" t="s">
        <v>1027</v>
      </c>
      <c r="E33" s="547">
        <v>510</v>
      </c>
      <c r="F33" s="551" t="s">
        <v>638</v>
      </c>
      <c r="G33" s="546" t="s">
        <v>1723</v>
      </c>
      <c r="H33" s="546" t="s">
        <v>1541</v>
      </c>
      <c r="I33" s="291" t="s">
        <v>1827</v>
      </c>
      <c r="K33" s="324" t="str">
        <f t="shared" si="0"/>
        <v>Gastos_Gerais</v>
      </c>
      <c r="L33" s="290">
        <f>IF(B33="","",IF(YEAR(B33)='Diário 2o PA'!$Q$1,MONTH(B33)-'Diário 2o PA'!$P$1+1,(YEAR(B33)-'Diário 2o PA'!$Q$1)*12-'Diário 2o PA'!$P$1+1+MONTH(B33)))</f>
        <v>3</v>
      </c>
    </row>
    <row r="34" spans="1:12" ht="36" x14ac:dyDescent="0.25">
      <c r="A34" s="557">
        <v>30</v>
      </c>
      <c r="B34" s="545">
        <v>44196</v>
      </c>
      <c r="C34" s="548" t="s">
        <v>261</v>
      </c>
      <c r="D34" s="581" t="s">
        <v>410</v>
      </c>
      <c r="E34" s="547">
        <v>360</v>
      </c>
      <c r="F34" s="551" t="s">
        <v>637</v>
      </c>
      <c r="G34" s="546" t="s">
        <v>1724</v>
      </c>
      <c r="H34" s="546" t="s">
        <v>1750</v>
      </c>
      <c r="I34" s="291" t="s">
        <v>1823</v>
      </c>
      <c r="K34" s="324" t="str">
        <f t="shared" si="0"/>
        <v>Gastos_Gerais</v>
      </c>
      <c r="L34" s="290">
        <f>IF(B34="","",IF(YEAR(B34)='Diário 2o PA'!$Q$1,MONTH(B34)-'Diário 2o PA'!$P$1+1,(YEAR(B34)-'Diário 2o PA'!$Q$1)*12-'Diário 2o PA'!$P$1+1+MONTH(B34)))</f>
        <v>3</v>
      </c>
    </row>
    <row r="35" spans="1:12" ht="24" x14ac:dyDescent="0.25">
      <c r="A35" s="557">
        <v>31</v>
      </c>
      <c r="B35" s="545">
        <v>44196</v>
      </c>
      <c r="C35" s="548" t="s">
        <v>261</v>
      </c>
      <c r="D35" s="581" t="s">
        <v>410</v>
      </c>
      <c r="E35" s="547">
        <v>70</v>
      </c>
      <c r="F35" s="551" t="s">
        <v>637</v>
      </c>
      <c r="G35" s="546" t="s">
        <v>1725</v>
      </c>
      <c r="H35" s="546" t="s">
        <v>1751</v>
      </c>
      <c r="I35" s="291" t="s">
        <v>1823</v>
      </c>
      <c r="K35" s="324" t="str">
        <f t="shared" si="0"/>
        <v>Gastos_Gerais</v>
      </c>
      <c r="L35" s="290">
        <f>IF(B35="","",IF(YEAR(B35)='Diário 2o PA'!$Q$1,MONTH(B35)-'Diário 2o PA'!$P$1+1,(YEAR(B35)-'Diário 2o PA'!$Q$1)*12-'Diário 2o PA'!$P$1+1+MONTH(B35)))</f>
        <v>3</v>
      </c>
    </row>
    <row r="36" spans="1:12" ht="48" x14ac:dyDescent="0.25">
      <c r="A36" s="557">
        <v>32</v>
      </c>
      <c r="B36" s="545">
        <v>44196</v>
      </c>
      <c r="C36" s="548" t="s">
        <v>261</v>
      </c>
      <c r="D36" s="581" t="s">
        <v>412</v>
      </c>
      <c r="E36" s="547">
        <v>294.37</v>
      </c>
      <c r="F36" s="551" t="s">
        <v>638</v>
      </c>
      <c r="G36" s="546" t="s">
        <v>840</v>
      </c>
      <c r="H36" s="546" t="s">
        <v>1764</v>
      </c>
      <c r="I36" s="291" t="s">
        <v>1828</v>
      </c>
      <c r="K36" s="324" t="str">
        <f t="shared" si="0"/>
        <v>Gastos_Gerais</v>
      </c>
      <c r="L36" s="290">
        <f>IF(B36="","",IF(YEAR(B36)='Diário 2o PA'!$Q$1,MONTH(B36)-'Diário 2o PA'!$P$1+1,(YEAR(B36)-'Diário 2o PA'!$Q$1)*12-'Diário 2o PA'!$P$1+1+MONTH(B36)))</f>
        <v>3</v>
      </c>
    </row>
    <row r="37" spans="1:12" ht="36" x14ac:dyDescent="0.25">
      <c r="A37" s="557">
        <v>33</v>
      </c>
      <c r="B37" s="545">
        <v>44196</v>
      </c>
      <c r="C37" s="548" t="s">
        <v>261</v>
      </c>
      <c r="D37" s="581" t="s">
        <v>1198</v>
      </c>
      <c r="E37" s="547">
        <v>1000</v>
      </c>
      <c r="F37" s="551" t="s">
        <v>637</v>
      </c>
      <c r="G37" s="546" t="s">
        <v>1726</v>
      </c>
      <c r="H37" s="546" t="s">
        <v>1752</v>
      </c>
      <c r="I37" s="291" t="s">
        <v>1827</v>
      </c>
      <c r="K37" s="324" t="str">
        <f t="shared" si="0"/>
        <v>Gastos_Gerais</v>
      </c>
      <c r="L37" s="290">
        <f>IF(B37="","",IF(YEAR(B37)='Diário 2o PA'!$Q$1,MONTH(B37)-'Diário 2o PA'!$P$1+1,(YEAR(B37)-'Diário 2o PA'!$Q$1)*12-'Diário 2o PA'!$P$1+1+MONTH(B37)))</f>
        <v>3</v>
      </c>
    </row>
    <row r="38" spans="1:12" ht="72" x14ac:dyDescent="0.25">
      <c r="A38" s="557">
        <v>34</v>
      </c>
      <c r="B38" s="545">
        <v>44196</v>
      </c>
      <c r="C38" s="548" t="s">
        <v>261</v>
      </c>
      <c r="D38" s="581" t="s">
        <v>412</v>
      </c>
      <c r="E38" s="547">
        <v>370</v>
      </c>
      <c r="F38" s="551" t="s">
        <v>638</v>
      </c>
      <c r="G38" s="546" t="s">
        <v>1727</v>
      </c>
      <c r="H38" s="546" t="s">
        <v>1753</v>
      </c>
      <c r="I38" s="291" t="s">
        <v>1827</v>
      </c>
      <c r="K38" s="324" t="str">
        <f t="shared" si="0"/>
        <v>Gastos_Gerais</v>
      </c>
      <c r="L38" s="290">
        <f>IF(B38="","",IF(YEAR(B38)='Diário 2o PA'!$Q$1,MONTH(B38)-'Diário 2o PA'!$P$1+1,(YEAR(B38)-'Diário 2o PA'!$Q$1)*12-'Diário 2o PA'!$P$1+1+MONTH(B38)))</f>
        <v>3</v>
      </c>
    </row>
    <row r="39" spans="1:12" ht="60" x14ac:dyDescent="0.25">
      <c r="A39" s="557">
        <v>35</v>
      </c>
      <c r="B39" s="545">
        <v>44196</v>
      </c>
      <c r="C39" s="548" t="s">
        <v>261</v>
      </c>
      <c r="D39" s="581" t="s">
        <v>409</v>
      </c>
      <c r="E39" s="547">
        <v>32704.55</v>
      </c>
      <c r="F39" s="551" t="s">
        <v>638</v>
      </c>
      <c r="G39" s="546" t="s">
        <v>1728</v>
      </c>
      <c r="H39" s="546" t="s">
        <v>1012</v>
      </c>
      <c r="I39" s="291" t="s">
        <v>1827</v>
      </c>
      <c r="K39" s="324" t="str">
        <f t="shared" si="0"/>
        <v>Gastos_Gerais</v>
      </c>
      <c r="L39" s="290">
        <f>IF(B39="","",IF(YEAR(B39)='Diário 2o PA'!$Q$1,MONTH(B39)-'Diário 2o PA'!$P$1+1,(YEAR(B39)-'Diário 2o PA'!$Q$1)*12-'Diário 2o PA'!$P$1+1+MONTH(B39)))</f>
        <v>3</v>
      </c>
    </row>
    <row r="40" spans="1:12" ht="36" x14ac:dyDescent="0.25">
      <c r="A40" s="557">
        <v>36</v>
      </c>
      <c r="B40" s="545">
        <v>44196</v>
      </c>
      <c r="C40" s="548" t="s">
        <v>261</v>
      </c>
      <c r="D40" s="581" t="s">
        <v>394</v>
      </c>
      <c r="E40" s="547">
        <f>51*90</f>
        <v>4590</v>
      </c>
      <c r="F40" s="551" t="s">
        <v>639</v>
      </c>
      <c r="G40" s="546" t="s">
        <v>1729</v>
      </c>
      <c r="H40" s="546" t="s">
        <v>1803</v>
      </c>
      <c r="I40" s="291" t="s">
        <v>1823</v>
      </c>
      <c r="K40" s="324" t="str">
        <f t="shared" si="0"/>
        <v>Gastos_Gerais</v>
      </c>
      <c r="L40" s="290">
        <f>IF(B40="","",IF(YEAR(B40)='Diário 2o PA'!$Q$1,MONTH(B40)-'Diário 2o PA'!$P$1+1,(YEAR(B40)-'Diário 2o PA'!$Q$1)*12-'Diário 2o PA'!$P$1+1+MONTH(B40)))</f>
        <v>3</v>
      </c>
    </row>
    <row r="41" spans="1:12" ht="48" x14ac:dyDescent="0.25">
      <c r="A41" s="557">
        <v>37</v>
      </c>
      <c r="B41" s="545">
        <v>44196</v>
      </c>
      <c r="C41" s="548" t="s">
        <v>261</v>
      </c>
      <c r="D41" s="581" t="s">
        <v>1195</v>
      </c>
      <c r="E41" s="547">
        <v>1045</v>
      </c>
      <c r="F41" s="551" t="s">
        <v>638</v>
      </c>
      <c r="G41" s="546" t="s">
        <v>1730</v>
      </c>
      <c r="H41" s="546" t="s">
        <v>1754</v>
      </c>
      <c r="I41" s="291" t="s">
        <v>1823</v>
      </c>
      <c r="K41" s="324" t="str">
        <f t="shared" si="0"/>
        <v>Gastos_Gerais</v>
      </c>
      <c r="L41" s="290">
        <f>IF(B41="","",IF(YEAR(B41)='Diário 2o PA'!$Q$1,MONTH(B41)-'Diário 2o PA'!$P$1+1,(YEAR(B41)-'Diário 2o PA'!$Q$1)*12-'Diário 2o PA'!$P$1+1+MONTH(B41)))</f>
        <v>3</v>
      </c>
    </row>
    <row r="42" spans="1:12" ht="60" x14ac:dyDescent="0.25">
      <c r="A42" s="557">
        <v>38</v>
      </c>
      <c r="B42" s="545">
        <v>44196</v>
      </c>
      <c r="C42" s="548" t="s">
        <v>261</v>
      </c>
      <c r="D42" s="581" t="s">
        <v>390</v>
      </c>
      <c r="E42" s="547">
        <v>200</v>
      </c>
      <c r="F42" s="551" t="s">
        <v>637</v>
      </c>
      <c r="G42" s="546" t="s">
        <v>831</v>
      </c>
      <c r="H42" s="546" t="s">
        <v>1755</v>
      </c>
      <c r="I42" s="291" t="s">
        <v>1823</v>
      </c>
      <c r="K42" s="324" t="str">
        <f t="shared" si="0"/>
        <v>Gastos_Gerais</v>
      </c>
      <c r="L42" s="290">
        <f>IF(B42="","",IF(YEAR(B42)='Diário 2o PA'!$Q$1,MONTH(B42)-'Diário 2o PA'!$P$1+1,(YEAR(B42)-'Diário 2o PA'!$Q$1)*12-'Diário 2o PA'!$P$1+1+MONTH(B42)))</f>
        <v>3</v>
      </c>
    </row>
    <row r="43" spans="1:12" ht="60" x14ac:dyDescent="0.25">
      <c r="A43" s="557">
        <v>39</v>
      </c>
      <c r="B43" s="545">
        <v>44196</v>
      </c>
      <c r="C43" s="548" t="s">
        <v>261</v>
      </c>
      <c r="D43" s="581" t="s">
        <v>781</v>
      </c>
      <c r="E43" s="547">
        <v>3000</v>
      </c>
      <c r="F43" s="551" t="s">
        <v>639</v>
      </c>
      <c r="G43" s="546" t="s">
        <v>1731</v>
      </c>
      <c r="H43" s="546" t="s">
        <v>1756</v>
      </c>
      <c r="I43" s="291" t="s">
        <v>1827</v>
      </c>
      <c r="K43" s="324" t="str">
        <f t="shared" si="0"/>
        <v>Gastos_Gerais</v>
      </c>
      <c r="L43" s="290">
        <f>IF(B43="","",IF(YEAR(B43)='Diário 2o PA'!$Q$1,MONTH(B43)-'Diário 2o PA'!$P$1+1,(YEAR(B43)-'Diário 2o PA'!$Q$1)*12-'Diário 2o PA'!$P$1+1+MONTH(B43)))</f>
        <v>3</v>
      </c>
    </row>
    <row r="44" spans="1:12" ht="48" x14ac:dyDescent="0.25">
      <c r="A44" s="557">
        <v>40</v>
      </c>
      <c r="B44" s="545">
        <v>44196</v>
      </c>
      <c r="C44" s="548" t="s">
        <v>261</v>
      </c>
      <c r="D44" s="581" t="s">
        <v>1195</v>
      </c>
      <c r="E44" s="547">
        <v>24270</v>
      </c>
      <c r="F44" s="551" t="s">
        <v>638</v>
      </c>
      <c r="G44" s="546" t="s">
        <v>1732</v>
      </c>
      <c r="H44" s="546" t="s">
        <v>1757</v>
      </c>
      <c r="I44" s="291" t="s">
        <v>1827</v>
      </c>
      <c r="K44" s="324" t="str">
        <f t="shared" si="0"/>
        <v>Gastos_Gerais</v>
      </c>
      <c r="L44" s="290">
        <f>IF(B44="","",IF(YEAR(B44)='Diário 2o PA'!$Q$1,MONTH(B44)-'Diário 2o PA'!$P$1+1,(YEAR(B44)-'Diário 2o PA'!$Q$1)*12-'Diário 2o PA'!$P$1+1+MONTH(B44)))</f>
        <v>3</v>
      </c>
    </row>
    <row r="45" spans="1:12" ht="24" x14ac:dyDescent="0.25">
      <c r="A45" s="557">
        <v>41</v>
      </c>
      <c r="B45" s="545">
        <v>44196</v>
      </c>
      <c r="C45" s="548" t="s">
        <v>142</v>
      </c>
      <c r="D45" s="581" t="s">
        <v>400</v>
      </c>
      <c r="E45" s="547">
        <v>7929.5</v>
      </c>
      <c r="F45" s="551" t="s">
        <v>639</v>
      </c>
      <c r="G45" s="546" t="s">
        <v>813</v>
      </c>
      <c r="H45" s="546" t="s">
        <v>1802</v>
      </c>
      <c r="I45" s="291" t="s">
        <v>1827</v>
      </c>
      <c r="K45" s="324" t="str">
        <f t="shared" si="0"/>
        <v>Aquisição_de_Bens_Permanentes</v>
      </c>
      <c r="L45" s="290">
        <f>IF(B45="","",IF(YEAR(B45)='Diário 2o PA'!$Q$1,MONTH(B45)-'Diário 2o PA'!$P$1+1,(YEAR(B45)-'Diário 2o PA'!$Q$1)*12-'Diário 2o PA'!$P$1+1+MONTH(B45)))</f>
        <v>3</v>
      </c>
    </row>
    <row r="46" spans="1:12" ht="24" x14ac:dyDescent="0.25">
      <c r="A46" s="557">
        <v>42</v>
      </c>
      <c r="B46" s="545">
        <v>44196</v>
      </c>
      <c r="C46" s="548" t="s">
        <v>178</v>
      </c>
      <c r="D46" s="581" t="s">
        <v>397</v>
      </c>
      <c r="E46" s="547">
        <v>373.26</v>
      </c>
      <c r="F46" s="551" t="s">
        <v>306</v>
      </c>
      <c r="G46" s="546" t="s">
        <v>834</v>
      </c>
      <c r="H46" s="546" t="s">
        <v>1661</v>
      </c>
      <c r="I46" s="291" t="s">
        <v>1823</v>
      </c>
      <c r="K46" s="324" t="str">
        <f t="shared" si="0"/>
        <v>Gastos_com_Pessoal</v>
      </c>
      <c r="L46" s="290">
        <f>IF(B46="","",IF(YEAR(B46)='Diário 2o PA'!$Q$1,MONTH(B46)-'Diário 2o PA'!$P$1+1,(YEAR(B46)-'Diário 2o PA'!$Q$1)*12-'Diário 2o PA'!$P$1+1+MONTH(B46)))</f>
        <v>3</v>
      </c>
    </row>
    <row r="47" spans="1:12" ht="24" x14ac:dyDescent="0.25">
      <c r="A47" s="557">
        <v>43</v>
      </c>
      <c r="B47" s="545">
        <v>44196</v>
      </c>
      <c r="C47" s="548" t="s">
        <v>178</v>
      </c>
      <c r="D47" s="581" t="s">
        <v>397</v>
      </c>
      <c r="E47" s="547">
        <v>433.12</v>
      </c>
      <c r="F47" s="551" t="s">
        <v>306</v>
      </c>
      <c r="G47" s="546" t="s">
        <v>834</v>
      </c>
      <c r="H47" s="546" t="s">
        <v>1661</v>
      </c>
      <c r="I47" s="291" t="s">
        <v>1823</v>
      </c>
      <c r="K47" s="324" t="str">
        <f t="shared" si="0"/>
        <v>Gastos_com_Pessoal</v>
      </c>
      <c r="L47" s="290">
        <f>IF(B47="","",IF(YEAR(B47)='Diário 2o PA'!$Q$1,MONTH(B47)-'Diário 2o PA'!$P$1+1,(YEAR(B47)-'Diário 2o PA'!$Q$1)*12-'Diário 2o PA'!$P$1+1+MONTH(B47)))</f>
        <v>3</v>
      </c>
    </row>
    <row r="48" spans="1:12" ht="24" x14ac:dyDescent="0.25">
      <c r="A48" s="557">
        <v>44</v>
      </c>
      <c r="B48" s="545">
        <v>44196</v>
      </c>
      <c r="C48" s="548" t="s">
        <v>178</v>
      </c>
      <c r="D48" s="581" t="s">
        <v>397</v>
      </c>
      <c r="E48" s="547">
        <v>373.26</v>
      </c>
      <c r="F48" s="551" t="s">
        <v>306</v>
      </c>
      <c r="G48" s="546" t="s">
        <v>834</v>
      </c>
      <c r="H48" s="546" t="s">
        <v>1790</v>
      </c>
      <c r="I48" s="291" t="s">
        <v>1823</v>
      </c>
      <c r="K48" s="324"/>
      <c r="L48" s="290"/>
    </row>
    <row r="49" spans="1:12" ht="24" x14ac:dyDescent="0.25">
      <c r="A49" s="557">
        <v>45</v>
      </c>
      <c r="B49" s="545">
        <v>44196</v>
      </c>
      <c r="C49" s="548" t="s">
        <v>178</v>
      </c>
      <c r="D49" s="581" t="s">
        <v>397</v>
      </c>
      <c r="E49" s="547">
        <v>433.12</v>
      </c>
      <c r="F49" s="551" t="s">
        <v>306</v>
      </c>
      <c r="G49" s="546" t="s">
        <v>834</v>
      </c>
      <c r="H49" s="546" t="s">
        <v>1790</v>
      </c>
      <c r="I49" s="291" t="s">
        <v>1823</v>
      </c>
      <c r="K49" s="324"/>
      <c r="L49" s="290"/>
    </row>
    <row r="50" spans="1:12" ht="36" x14ac:dyDescent="0.25">
      <c r="A50" s="557">
        <v>46</v>
      </c>
      <c r="B50" s="545">
        <v>44196</v>
      </c>
      <c r="C50" s="548" t="s">
        <v>261</v>
      </c>
      <c r="D50" s="581" t="s">
        <v>393</v>
      </c>
      <c r="E50" s="547">
        <v>750</v>
      </c>
      <c r="F50" s="551" t="s">
        <v>639</v>
      </c>
      <c r="G50" s="546" t="s">
        <v>825</v>
      </c>
      <c r="H50" s="546" t="s">
        <v>1970</v>
      </c>
      <c r="I50" s="291" t="s">
        <v>1827</v>
      </c>
      <c r="K50" s="324" t="str">
        <f t="shared" si="0"/>
        <v>Gastos_Gerais</v>
      </c>
      <c r="L50" s="290">
        <f>IF(B50="","",IF(YEAR(B50)='Diário 2o PA'!$Q$1,MONTH(B50)-'Diário 2o PA'!$P$1+1,(YEAR(B50)-'Diário 2o PA'!$Q$1)*12-'Diário 2o PA'!$P$1+1+MONTH(B50)))</f>
        <v>3</v>
      </c>
    </row>
    <row r="51" spans="1:12" ht="36" x14ac:dyDescent="0.25">
      <c r="A51" s="557">
        <v>47</v>
      </c>
      <c r="B51" s="545">
        <v>44196</v>
      </c>
      <c r="C51" s="548" t="s">
        <v>261</v>
      </c>
      <c r="D51" s="581" t="s">
        <v>393</v>
      </c>
      <c r="E51" s="547">
        <v>750</v>
      </c>
      <c r="F51" s="551" t="s">
        <v>639</v>
      </c>
      <c r="G51" s="546" t="s">
        <v>825</v>
      </c>
      <c r="H51" s="546" t="s">
        <v>1971</v>
      </c>
      <c r="I51" s="291" t="s">
        <v>1827</v>
      </c>
      <c r="K51" s="324" t="str">
        <f t="shared" si="0"/>
        <v>Gastos_Gerais</v>
      </c>
      <c r="L51" s="290">
        <f>IF(B51="","",IF(YEAR(B51)='Diário 2o PA'!$Q$1,MONTH(B51)-'Diário 2o PA'!$P$1+1,(YEAR(B51)-'Diário 2o PA'!$Q$1)*12-'Diário 2o PA'!$P$1+1+MONTH(B51)))</f>
        <v>3</v>
      </c>
    </row>
    <row r="52" spans="1:12" ht="48" x14ac:dyDescent="0.25">
      <c r="A52" s="557">
        <v>48</v>
      </c>
      <c r="B52" s="545">
        <v>44196</v>
      </c>
      <c r="C52" s="548" t="s">
        <v>261</v>
      </c>
      <c r="D52" s="581" t="s">
        <v>1026</v>
      </c>
      <c r="E52" s="547">
        <v>1023.73</v>
      </c>
      <c r="F52" s="551" t="s">
        <v>637</v>
      </c>
      <c r="G52" s="546" t="s">
        <v>825</v>
      </c>
      <c r="H52" s="546" t="s">
        <v>1972</v>
      </c>
      <c r="I52" s="291" t="s">
        <v>1823</v>
      </c>
      <c r="K52" s="324" t="str">
        <f t="shared" si="0"/>
        <v>Gastos_Gerais</v>
      </c>
      <c r="L52" s="290">
        <f>IF(B52="","",IF(YEAR(B52)='Diário 2o PA'!$Q$1,MONTH(B52)-'Diário 2o PA'!$P$1+1,(YEAR(B52)-'Diário 2o PA'!$Q$1)*12-'Diário 2o PA'!$P$1+1+MONTH(B52)))</f>
        <v>3</v>
      </c>
    </row>
    <row r="53" spans="1:12" x14ac:dyDescent="0.25">
      <c r="A53" s="557">
        <v>49</v>
      </c>
      <c r="B53" s="545">
        <v>44196</v>
      </c>
      <c r="C53" s="548" t="s">
        <v>178</v>
      </c>
      <c r="D53" s="581" t="s">
        <v>258</v>
      </c>
      <c r="E53" s="547">
        <v>712.63</v>
      </c>
      <c r="F53" s="551" t="s">
        <v>306</v>
      </c>
      <c r="G53" s="546" t="s">
        <v>1733</v>
      </c>
      <c r="H53" s="546" t="s">
        <v>1759</v>
      </c>
      <c r="I53" s="291" t="s">
        <v>1826</v>
      </c>
      <c r="K53" s="324" t="str">
        <f t="shared" si="0"/>
        <v>Gastos_com_Pessoal</v>
      </c>
      <c r="L53" s="290">
        <f>IF(B53="","",IF(YEAR(B53)='Diário 2o PA'!$Q$1,MONTH(B53)-'Diário 2o PA'!$P$1+1,(YEAR(B53)-'Diário 2o PA'!$Q$1)*12-'Diário 2o PA'!$P$1+1+MONTH(B53)))</f>
        <v>3</v>
      </c>
    </row>
    <row r="54" spans="1:12" ht="36" x14ac:dyDescent="0.25">
      <c r="A54" s="557">
        <v>50</v>
      </c>
      <c r="B54" s="545">
        <v>44196</v>
      </c>
      <c r="C54" s="548" t="s">
        <v>178</v>
      </c>
      <c r="D54" s="581" t="s">
        <v>402</v>
      </c>
      <c r="E54" s="547">
        <v>0.55000000000000004</v>
      </c>
      <c r="F54" s="551" t="s">
        <v>306</v>
      </c>
      <c r="G54" s="546" t="s">
        <v>825</v>
      </c>
      <c r="H54" s="546" t="s">
        <v>1973</v>
      </c>
      <c r="I54" s="291" t="s">
        <v>1823</v>
      </c>
      <c r="K54" s="324" t="str">
        <f t="shared" si="0"/>
        <v>Gastos_com_Pessoal</v>
      </c>
      <c r="L54" s="290">
        <f>IF(B54="","",IF(YEAR(B54)='Diário 2o PA'!$Q$1,MONTH(B54)-'Diário 2o PA'!$P$1+1,(YEAR(B54)-'Diário 2o PA'!$Q$1)*12-'Diário 2o PA'!$P$1+1+MONTH(B54)))</f>
        <v>3</v>
      </c>
    </row>
    <row r="55" spans="1:12" ht="60" x14ac:dyDescent="0.25">
      <c r="A55" s="557">
        <v>51</v>
      </c>
      <c r="B55" s="545">
        <v>44196</v>
      </c>
      <c r="C55" s="548" t="s">
        <v>261</v>
      </c>
      <c r="D55" s="581" t="s">
        <v>394</v>
      </c>
      <c r="E55" s="547">
        <v>248</v>
      </c>
      <c r="F55" s="551" t="s">
        <v>639</v>
      </c>
      <c r="G55" s="546" t="s">
        <v>1729</v>
      </c>
      <c r="H55" s="546" t="s">
        <v>1809</v>
      </c>
      <c r="I55" s="291" t="s">
        <v>1823</v>
      </c>
      <c r="K55" s="324" t="str">
        <f t="shared" si="0"/>
        <v>Gastos_Gerais</v>
      </c>
      <c r="L55" s="290">
        <f>IF(B55="","",IF(YEAR(B55)='Diário 2o PA'!$Q$1,MONTH(B55)-'Diário 2o PA'!$P$1+1,(YEAR(B55)-'Diário 2o PA'!$Q$1)*12-'Diário 2o PA'!$P$1+1+MONTH(B55)))</f>
        <v>3</v>
      </c>
    </row>
    <row r="56" spans="1:12" ht="24" x14ac:dyDescent="0.25">
      <c r="A56" s="557">
        <v>52</v>
      </c>
      <c r="B56" s="545">
        <v>44196</v>
      </c>
      <c r="C56" s="548" t="s">
        <v>261</v>
      </c>
      <c r="D56" s="581" t="s">
        <v>417</v>
      </c>
      <c r="E56" s="547">
        <v>7.44</v>
      </c>
      <c r="F56" s="551" t="s">
        <v>637</v>
      </c>
      <c r="G56" s="546" t="s">
        <v>827</v>
      </c>
      <c r="H56" s="546" t="s">
        <v>1760</v>
      </c>
      <c r="I56" s="291" t="s">
        <v>1823</v>
      </c>
      <c r="K56" s="324" t="str">
        <f t="shared" si="0"/>
        <v>Gastos_Gerais</v>
      </c>
      <c r="L56" s="290">
        <f>IF(B56="","",IF(YEAR(B56)='Diário 2o PA'!$Q$1,MONTH(B56)-'Diário 2o PA'!$P$1+1,(YEAR(B56)-'Diário 2o PA'!$Q$1)*12-'Diário 2o PA'!$P$1+1+MONTH(B56)))</f>
        <v>3</v>
      </c>
    </row>
    <row r="57" spans="1:12" ht="84" x14ac:dyDescent="0.25">
      <c r="A57" s="557">
        <v>53</v>
      </c>
      <c r="B57" s="545">
        <v>44196</v>
      </c>
      <c r="C57" s="548" t="s">
        <v>261</v>
      </c>
      <c r="D57" s="581" t="s">
        <v>404</v>
      </c>
      <c r="E57" s="547">
        <v>1897.15</v>
      </c>
      <c r="F57" s="551" t="s">
        <v>637</v>
      </c>
      <c r="G57" s="546" t="s">
        <v>1729</v>
      </c>
      <c r="H57" s="546" t="s">
        <v>1232</v>
      </c>
      <c r="I57" s="291" t="s">
        <v>1823</v>
      </c>
      <c r="K57" s="324" t="str">
        <f t="shared" si="0"/>
        <v>Gastos_Gerais</v>
      </c>
      <c r="L57" s="290">
        <f>IF(B57="","",IF(YEAR(B57)='Diário 2o PA'!$Q$1,MONTH(B57)-'Diário 2o PA'!$P$1+1,(YEAR(B57)-'Diário 2o PA'!$Q$1)*12-'Diário 2o PA'!$P$1+1+MONTH(B57)))</f>
        <v>3</v>
      </c>
    </row>
    <row r="58" spans="1:12" ht="24" x14ac:dyDescent="0.25">
      <c r="A58" s="557">
        <v>54</v>
      </c>
      <c r="B58" s="545">
        <v>44196</v>
      </c>
      <c r="C58" s="548" t="s">
        <v>261</v>
      </c>
      <c r="D58" s="581" t="s">
        <v>1028</v>
      </c>
      <c r="E58" s="547">
        <v>444.22</v>
      </c>
      <c r="F58" s="551" t="s">
        <v>639</v>
      </c>
      <c r="G58" s="546" t="s">
        <v>1734</v>
      </c>
      <c r="H58" s="546" t="s">
        <v>1804</v>
      </c>
      <c r="I58" s="291" t="s">
        <v>1827</v>
      </c>
      <c r="K58" s="324" t="str">
        <f t="shared" si="0"/>
        <v>Gastos_Gerais</v>
      </c>
      <c r="L58" s="290">
        <f>IF(B58="","",IF(YEAR(B58)='Diário 2o PA'!$Q$1,MONTH(B58)-'Diário 2o PA'!$P$1+1,(YEAR(B58)-'Diário 2o PA'!$Q$1)*12-'Diário 2o PA'!$P$1+1+MONTH(B58)))</f>
        <v>3</v>
      </c>
    </row>
    <row r="59" spans="1:12" ht="48" x14ac:dyDescent="0.25">
      <c r="A59" s="557">
        <v>55</v>
      </c>
      <c r="B59" s="545">
        <v>44196</v>
      </c>
      <c r="C59" s="548" t="s">
        <v>261</v>
      </c>
      <c r="D59" s="581" t="s">
        <v>406</v>
      </c>
      <c r="E59" s="547">
        <v>107.1</v>
      </c>
      <c r="F59" s="551" t="s">
        <v>637</v>
      </c>
      <c r="G59" s="546" t="s">
        <v>1735</v>
      </c>
      <c r="H59" s="546" t="s">
        <v>432</v>
      </c>
      <c r="I59" s="291" t="s">
        <v>1823</v>
      </c>
      <c r="K59" s="324" t="str">
        <f t="shared" si="0"/>
        <v>Gastos_Gerais</v>
      </c>
      <c r="L59" s="290">
        <f>IF(B59="","",IF(YEAR(B59)='Diário 2o PA'!$Q$1,MONTH(B59)-'Diário 2o PA'!$P$1+1,(YEAR(B59)-'Diário 2o PA'!$Q$1)*12-'Diário 2o PA'!$P$1+1+MONTH(B59)))</f>
        <v>3</v>
      </c>
    </row>
    <row r="60" spans="1:12" ht="60" x14ac:dyDescent="0.25">
      <c r="A60" s="557">
        <v>56</v>
      </c>
      <c r="B60" s="545">
        <v>44196</v>
      </c>
      <c r="C60" s="548" t="s">
        <v>261</v>
      </c>
      <c r="D60" s="581" t="s">
        <v>393</v>
      </c>
      <c r="E60" s="547">
        <v>1855.24</v>
      </c>
      <c r="F60" s="551" t="s">
        <v>639</v>
      </c>
      <c r="G60" s="546" t="s">
        <v>830</v>
      </c>
      <c r="H60" s="546" t="s">
        <v>1761</v>
      </c>
      <c r="I60" s="291" t="s">
        <v>1823</v>
      </c>
      <c r="K60" s="324" t="str">
        <f t="shared" si="0"/>
        <v>Gastos_Gerais</v>
      </c>
      <c r="L60" s="290">
        <f>IF(B60="","",IF(YEAR(B60)='Diário 2o PA'!$Q$1,MONTH(B60)-'Diário 2o PA'!$P$1+1,(YEAR(B60)-'Diário 2o PA'!$Q$1)*12-'Diário 2o PA'!$P$1+1+MONTH(B60)))</f>
        <v>3</v>
      </c>
    </row>
    <row r="61" spans="1:12" ht="24" x14ac:dyDescent="0.25">
      <c r="A61" s="557">
        <v>57</v>
      </c>
      <c r="B61" s="545">
        <v>44196</v>
      </c>
      <c r="C61" s="548" t="s">
        <v>261</v>
      </c>
      <c r="D61" s="581" t="s">
        <v>401</v>
      </c>
      <c r="E61" s="547">
        <v>134.99</v>
      </c>
      <c r="F61" s="551" t="s">
        <v>637</v>
      </c>
      <c r="G61" s="546" t="s">
        <v>845</v>
      </c>
      <c r="H61" s="546" t="s">
        <v>1762</v>
      </c>
      <c r="I61" s="291" t="s">
        <v>1827</v>
      </c>
      <c r="K61" s="324" t="str">
        <f t="shared" si="0"/>
        <v>Gastos_Gerais</v>
      </c>
      <c r="L61" s="290">
        <f>IF(B61="","",IF(YEAR(B61)='Diário 2o PA'!$Q$1,MONTH(B61)-'Diário 2o PA'!$P$1+1,(YEAR(B61)-'Diário 2o PA'!$Q$1)*12-'Diário 2o PA'!$P$1+1+MONTH(B61)))</f>
        <v>3</v>
      </c>
    </row>
    <row r="62" spans="1:12" ht="24" x14ac:dyDescent="0.25">
      <c r="A62" s="557">
        <v>58</v>
      </c>
      <c r="B62" s="545">
        <v>44196</v>
      </c>
      <c r="C62" s="548" t="s">
        <v>261</v>
      </c>
      <c r="D62" s="581" t="s">
        <v>407</v>
      </c>
      <c r="E62" s="547">
        <v>1145.9100000000001</v>
      </c>
      <c r="F62" s="551" t="s">
        <v>637</v>
      </c>
      <c r="G62" s="546" t="s">
        <v>843</v>
      </c>
      <c r="H62" s="546" t="s">
        <v>1763</v>
      </c>
      <c r="I62" s="291" t="s">
        <v>1823</v>
      </c>
      <c r="K62" s="324" t="str">
        <f t="shared" si="0"/>
        <v>Gastos_Gerais</v>
      </c>
      <c r="L62" s="290">
        <f>IF(B62="","",IF(YEAR(B62)='Diário 2o PA'!$Q$1,MONTH(B62)-'Diário 2o PA'!$P$1+1,(YEAR(B62)-'Diário 2o PA'!$Q$1)*12-'Diário 2o PA'!$P$1+1+MONTH(B62)))</f>
        <v>3</v>
      </c>
    </row>
    <row r="63" spans="1:12" ht="24" x14ac:dyDescent="0.25">
      <c r="A63" s="557">
        <v>59</v>
      </c>
      <c r="B63" s="545">
        <v>44196</v>
      </c>
      <c r="C63" s="548" t="s">
        <v>261</v>
      </c>
      <c r="D63" s="581" t="s">
        <v>390</v>
      </c>
      <c r="E63" s="547">
        <v>6.99</v>
      </c>
      <c r="F63" s="551" t="s">
        <v>637</v>
      </c>
      <c r="G63" s="546" t="s">
        <v>1736</v>
      </c>
      <c r="H63" s="546" t="s">
        <v>1242</v>
      </c>
      <c r="I63" s="291" t="s">
        <v>1823</v>
      </c>
      <c r="K63" s="324" t="str">
        <f t="shared" si="0"/>
        <v>Gastos_Gerais</v>
      </c>
      <c r="L63" s="290">
        <f>IF(B63="","",IF(YEAR(B63)='Diário 2o PA'!$Q$1,MONTH(B63)-'Diário 2o PA'!$P$1+1,(YEAR(B63)-'Diário 2o PA'!$Q$1)*12-'Diário 2o PA'!$P$1+1+MONTH(B63)))</f>
        <v>3</v>
      </c>
    </row>
    <row r="64" spans="1:12" ht="24" x14ac:dyDescent="0.25">
      <c r="A64" s="557">
        <v>60</v>
      </c>
      <c r="B64" s="545">
        <v>44196</v>
      </c>
      <c r="C64" s="548" t="s">
        <v>261</v>
      </c>
      <c r="D64" s="581" t="s">
        <v>1028</v>
      </c>
      <c r="E64" s="547">
        <v>450</v>
      </c>
      <c r="F64" s="551" t="s">
        <v>639</v>
      </c>
      <c r="G64" s="546" t="s">
        <v>1737</v>
      </c>
      <c r="H64" s="546" t="s">
        <v>1805</v>
      </c>
      <c r="I64" s="291" t="s">
        <v>1827</v>
      </c>
      <c r="K64" s="324" t="str">
        <f t="shared" si="0"/>
        <v>Gastos_Gerais</v>
      </c>
      <c r="L64" s="290">
        <f>IF(B64="","",IF(YEAR(B64)='Diário 2o PA'!$Q$1,MONTH(B64)-'Diário 2o PA'!$P$1+1,(YEAR(B64)-'Diário 2o PA'!$Q$1)*12-'Diário 2o PA'!$P$1+1+MONTH(B64)))</f>
        <v>3</v>
      </c>
    </row>
    <row r="65" spans="1:12" ht="48" x14ac:dyDescent="0.25">
      <c r="A65" s="557">
        <v>61</v>
      </c>
      <c r="B65" s="545">
        <v>44196</v>
      </c>
      <c r="C65" s="548" t="s">
        <v>261</v>
      </c>
      <c r="D65" s="581" t="s">
        <v>390</v>
      </c>
      <c r="E65" s="547">
        <v>6.99</v>
      </c>
      <c r="F65" s="551" t="s">
        <v>637</v>
      </c>
      <c r="G65" s="546" t="s">
        <v>1736</v>
      </c>
      <c r="H65" s="546" t="s">
        <v>1546</v>
      </c>
      <c r="I65" s="291" t="s">
        <v>1823</v>
      </c>
      <c r="K65" s="324" t="str">
        <f t="shared" si="0"/>
        <v>Gastos_Gerais</v>
      </c>
      <c r="L65" s="290">
        <f>IF(B65="","",IF(YEAR(B65)='Diário 2o PA'!$Q$1,MONTH(B65)-'Diário 2o PA'!$P$1+1,(YEAR(B65)-'Diário 2o PA'!$Q$1)*12-'Diário 2o PA'!$P$1+1+MONTH(B65)))</f>
        <v>3</v>
      </c>
    </row>
    <row r="66" spans="1:12" ht="24" x14ac:dyDescent="0.25">
      <c r="A66" s="557">
        <v>62</v>
      </c>
      <c r="B66" s="545">
        <v>44196</v>
      </c>
      <c r="C66" s="548" t="s">
        <v>261</v>
      </c>
      <c r="D66" s="581" t="s">
        <v>412</v>
      </c>
      <c r="E66" s="547">
        <v>1049.97</v>
      </c>
      <c r="F66" s="551" t="s">
        <v>638</v>
      </c>
      <c r="G66" s="546" t="s">
        <v>841</v>
      </c>
      <c r="H66" s="546" t="s">
        <v>787</v>
      </c>
      <c r="I66" s="291" t="s">
        <v>1827</v>
      </c>
      <c r="K66" s="324" t="str">
        <f t="shared" si="0"/>
        <v>Gastos_Gerais</v>
      </c>
      <c r="L66" s="290">
        <f>IF(B66="","",IF(YEAR(B66)='Diário 2o PA'!$Q$1,MONTH(B66)-'Diário 2o PA'!$P$1+1,(YEAR(B66)-'Diário 2o PA'!$Q$1)*12-'Diário 2o PA'!$P$1+1+MONTH(B66)))</f>
        <v>3</v>
      </c>
    </row>
    <row r="67" spans="1:12" ht="24" x14ac:dyDescent="0.25">
      <c r="A67" s="557">
        <v>63</v>
      </c>
      <c r="B67" s="545">
        <v>44196</v>
      </c>
      <c r="C67" s="548" t="s">
        <v>178</v>
      </c>
      <c r="D67" s="581" t="s">
        <v>405</v>
      </c>
      <c r="E67" s="547">
        <v>1074.74</v>
      </c>
      <c r="F67" s="551" t="s">
        <v>306</v>
      </c>
      <c r="G67" s="546" t="s">
        <v>842</v>
      </c>
      <c r="H67" s="546" t="s">
        <v>1806</v>
      </c>
      <c r="I67" s="291" t="s">
        <v>1823</v>
      </c>
      <c r="K67" s="324" t="str">
        <f t="shared" si="0"/>
        <v>Gastos_com_Pessoal</v>
      </c>
      <c r="L67" s="290">
        <f>IF(B67="","",IF(YEAR(B67)='Diário 2o PA'!$Q$1,MONTH(B67)-'Diário 2o PA'!$P$1+1,(YEAR(B67)-'Diário 2o PA'!$Q$1)*12-'Diário 2o PA'!$P$1+1+MONTH(B67)))</f>
        <v>3</v>
      </c>
    </row>
    <row r="68" spans="1:12" ht="24" x14ac:dyDescent="0.25">
      <c r="A68" s="557">
        <v>64</v>
      </c>
      <c r="B68" s="545">
        <v>44196</v>
      </c>
      <c r="C68" s="548" t="s">
        <v>178</v>
      </c>
      <c r="D68" s="581" t="s">
        <v>405</v>
      </c>
      <c r="E68" s="547">
        <v>1074.74</v>
      </c>
      <c r="F68" s="551" t="s">
        <v>306</v>
      </c>
      <c r="G68" s="546" t="s">
        <v>842</v>
      </c>
      <c r="H68" s="546" t="s">
        <v>1807</v>
      </c>
      <c r="I68" s="291" t="s">
        <v>1823</v>
      </c>
      <c r="K68" s="324"/>
      <c r="L68" s="290"/>
    </row>
    <row r="69" spans="1:12" ht="60" x14ac:dyDescent="0.25">
      <c r="A69" s="557">
        <v>65</v>
      </c>
      <c r="B69" s="545">
        <v>44196</v>
      </c>
      <c r="C69" s="548" t="s">
        <v>261</v>
      </c>
      <c r="D69" s="581" t="s">
        <v>390</v>
      </c>
      <c r="E69" s="547">
        <v>6.99</v>
      </c>
      <c r="F69" s="551" t="s">
        <v>637</v>
      </c>
      <c r="G69" s="546" t="s">
        <v>1736</v>
      </c>
      <c r="H69" s="546" t="s">
        <v>1553</v>
      </c>
      <c r="I69" s="291" t="s">
        <v>1823</v>
      </c>
      <c r="K69" s="324" t="str">
        <f t="shared" si="0"/>
        <v>Gastos_Gerais</v>
      </c>
      <c r="L69" s="290">
        <f>IF(B69="","",IF(YEAR(B69)='Diário 2o PA'!$Q$1,MONTH(B69)-'Diário 2o PA'!$P$1+1,(YEAR(B69)-'Diário 2o PA'!$Q$1)*12-'Diário 2o PA'!$P$1+1+MONTH(B69)))</f>
        <v>3</v>
      </c>
    </row>
    <row r="70" spans="1:12" ht="48" x14ac:dyDescent="0.25">
      <c r="A70" s="557">
        <v>66</v>
      </c>
      <c r="B70" s="545">
        <v>44196</v>
      </c>
      <c r="C70" s="548" t="s">
        <v>261</v>
      </c>
      <c r="D70" s="581" t="s">
        <v>412</v>
      </c>
      <c r="E70" s="547">
        <v>200</v>
      </c>
      <c r="F70" s="551" t="s">
        <v>638</v>
      </c>
      <c r="G70" s="546" t="s">
        <v>840</v>
      </c>
      <c r="H70" s="546" t="s">
        <v>1764</v>
      </c>
      <c r="I70" s="291" t="s">
        <v>1827</v>
      </c>
      <c r="K70" s="324" t="str">
        <f t="shared" si="0"/>
        <v>Gastos_Gerais</v>
      </c>
      <c r="L70" s="290">
        <f>IF(B70="","",IF(YEAR(B70)='Diário 2o PA'!$Q$1,MONTH(B70)-'Diário 2o PA'!$P$1+1,(YEAR(B70)-'Diário 2o PA'!$Q$1)*12-'Diário 2o PA'!$P$1+1+MONTH(B70)))</f>
        <v>3</v>
      </c>
    </row>
    <row r="71" spans="1:12" ht="48" x14ac:dyDescent="0.25">
      <c r="A71" s="557">
        <v>67</v>
      </c>
      <c r="B71" s="545">
        <v>44196</v>
      </c>
      <c r="C71" s="548" t="s">
        <v>261</v>
      </c>
      <c r="D71" s="581" t="s">
        <v>412</v>
      </c>
      <c r="E71" s="547">
        <v>200</v>
      </c>
      <c r="F71" s="551" t="s">
        <v>638</v>
      </c>
      <c r="G71" s="546" t="s">
        <v>840</v>
      </c>
      <c r="H71" s="546" t="s">
        <v>1764</v>
      </c>
      <c r="I71" s="291" t="s">
        <v>1827</v>
      </c>
      <c r="K71" s="324" t="str">
        <f t="shared" ref="K71:K134" si="1">SUBSTITUTE(C71," ","_")</f>
        <v>Gastos_Gerais</v>
      </c>
      <c r="L71" s="290">
        <f>IF(B71="","",IF(YEAR(B71)='Diário 2o PA'!$Q$1,MONTH(B71)-'Diário 2o PA'!$P$1+1,(YEAR(B71)-'Diário 2o PA'!$Q$1)*12-'Diário 2o PA'!$P$1+1+MONTH(B71)))</f>
        <v>3</v>
      </c>
    </row>
    <row r="72" spans="1:12" ht="48" x14ac:dyDescent="0.25">
      <c r="A72" s="557">
        <v>68</v>
      </c>
      <c r="B72" s="545">
        <v>44196</v>
      </c>
      <c r="C72" s="548" t="s">
        <v>261</v>
      </c>
      <c r="D72" s="581" t="s">
        <v>412</v>
      </c>
      <c r="E72" s="547">
        <v>188.77</v>
      </c>
      <c r="F72" s="551" t="s">
        <v>638</v>
      </c>
      <c r="G72" s="546" t="s">
        <v>840</v>
      </c>
      <c r="H72" s="546" t="s">
        <v>1551</v>
      </c>
      <c r="I72" s="291" t="s">
        <v>1827</v>
      </c>
      <c r="K72" s="324" t="str">
        <f t="shared" si="1"/>
        <v>Gastos_Gerais</v>
      </c>
      <c r="L72" s="290">
        <f>IF(B72="","",IF(YEAR(B72)='Diário 2o PA'!$Q$1,MONTH(B72)-'Diário 2o PA'!$P$1+1,(YEAR(B72)-'Diário 2o PA'!$Q$1)*12-'Diário 2o PA'!$P$1+1+MONTH(B72)))</f>
        <v>3</v>
      </c>
    </row>
    <row r="73" spans="1:12" ht="36" x14ac:dyDescent="0.25">
      <c r="A73" s="557">
        <v>69</v>
      </c>
      <c r="B73" s="545">
        <v>44196</v>
      </c>
      <c r="C73" s="548" t="s">
        <v>261</v>
      </c>
      <c r="D73" s="581" t="s">
        <v>410</v>
      </c>
      <c r="E73" s="547">
        <v>308.36</v>
      </c>
      <c r="F73" s="551" t="s">
        <v>637</v>
      </c>
      <c r="G73" s="546" t="s">
        <v>1738</v>
      </c>
      <c r="H73" s="546" t="s">
        <v>1765</v>
      </c>
      <c r="I73" s="291" t="s">
        <v>1823</v>
      </c>
      <c r="K73" s="324" t="str">
        <f t="shared" si="1"/>
        <v>Gastos_Gerais</v>
      </c>
      <c r="L73" s="290">
        <f>IF(B73="","",IF(YEAR(B73)='Diário 2o PA'!$Q$1,MONTH(B73)-'Diário 2o PA'!$P$1+1,(YEAR(B73)-'Diário 2o PA'!$Q$1)*12-'Diário 2o PA'!$P$1+1+MONTH(B73)))</f>
        <v>3</v>
      </c>
    </row>
    <row r="74" spans="1:12" ht="24" x14ac:dyDescent="0.25">
      <c r="A74" s="557">
        <v>70</v>
      </c>
      <c r="B74" s="545">
        <v>44196</v>
      </c>
      <c r="C74" s="548" t="s">
        <v>261</v>
      </c>
      <c r="D74" s="581" t="s">
        <v>390</v>
      </c>
      <c r="E74" s="547">
        <v>749.99</v>
      </c>
      <c r="F74" s="551" t="s">
        <v>637</v>
      </c>
      <c r="G74" s="546" t="s">
        <v>521</v>
      </c>
      <c r="H74" s="546" t="s">
        <v>1808</v>
      </c>
      <c r="I74" s="291" t="s">
        <v>1823</v>
      </c>
      <c r="K74" s="324" t="str">
        <f t="shared" si="1"/>
        <v>Gastos_Gerais</v>
      </c>
      <c r="L74" s="290">
        <f>IF(B74="","",IF(YEAR(B74)='Diário 2o PA'!$Q$1,MONTH(B74)-'Diário 2o PA'!$P$1+1,(YEAR(B74)-'Diário 2o PA'!$Q$1)*12-'Diário 2o PA'!$P$1+1+MONTH(B74)))</f>
        <v>3</v>
      </c>
    </row>
    <row r="75" spans="1:12" ht="24" x14ac:dyDescent="0.25">
      <c r="A75" s="557">
        <v>71</v>
      </c>
      <c r="B75" s="545">
        <v>44196</v>
      </c>
      <c r="C75" s="548" t="s">
        <v>142</v>
      </c>
      <c r="D75" s="581" t="s">
        <v>400</v>
      </c>
      <c r="E75" s="547">
        <v>224</v>
      </c>
      <c r="F75" s="551" t="s">
        <v>639</v>
      </c>
      <c r="G75" s="546" t="s">
        <v>813</v>
      </c>
      <c r="H75" s="546" t="s">
        <v>1802</v>
      </c>
      <c r="I75" s="291" t="s">
        <v>1827</v>
      </c>
      <c r="K75" s="324" t="str">
        <f t="shared" si="1"/>
        <v>Aquisição_de_Bens_Permanentes</v>
      </c>
      <c r="L75" s="290">
        <f>IF(B75="","",IF(YEAR(B75)='Diário 2o PA'!$Q$1,MONTH(B75)-'Diário 2o PA'!$P$1+1,(YEAR(B75)-'Diário 2o PA'!$Q$1)*12-'Diário 2o PA'!$P$1+1+MONTH(B75)))</f>
        <v>3</v>
      </c>
    </row>
    <row r="76" spans="1:12" ht="48" x14ac:dyDescent="0.25">
      <c r="A76" s="557">
        <v>72</v>
      </c>
      <c r="B76" s="545">
        <v>44196</v>
      </c>
      <c r="C76" s="548" t="s">
        <v>261</v>
      </c>
      <c r="D76" s="581" t="s">
        <v>425</v>
      </c>
      <c r="E76" s="547">
        <v>3003.2</v>
      </c>
      <c r="F76" s="551" t="s">
        <v>637</v>
      </c>
      <c r="G76" s="546" t="s">
        <v>1739</v>
      </c>
      <c r="H76" s="546" t="s">
        <v>1766</v>
      </c>
      <c r="I76" s="291" t="s">
        <v>1823</v>
      </c>
      <c r="K76" s="324" t="str">
        <f t="shared" si="1"/>
        <v>Gastos_Gerais</v>
      </c>
      <c r="L76" s="290">
        <f>IF(B76="","",IF(YEAR(B76)='Diário 2o PA'!$Q$1,MONTH(B76)-'Diário 2o PA'!$P$1+1,(YEAR(B76)-'Diário 2o PA'!$Q$1)*12-'Diário 2o PA'!$P$1+1+MONTH(B76)))</f>
        <v>3</v>
      </c>
    </row>
    <row r="77" spans="1:12" ht="24" x14ac:dyDescent="0.25">
      <c r="A77" s="557">
        <v>73</v>
      </c>
      <c r="B77" s="545">
        <v>44196</v>
      </c>
      <c r="C77" s="548" t="s">
        <v>261</v>
      </c>
      <c r="D77" s="581" t="s">
        <v>404</v>
      </c>
      <c r="E77" s="547">
        <v>2520</v>
      </c>
      <c r="F77" s="551" t="s">
        <v>637</v>
      </c>
      <c r="G77" s="546" t="s">
        <v>1740</v>
      </c>
      <c r="H77" s="546" t="s">
        <v>1767</v>
      </c>
      <c r="I77" s="291" t="s">
        <v>1823</v>
      </c>
      <c r="K77" s="324" t="str">
        <f t="shared" si="1"/>
        <v>Gastos_Gerais</v>
      </c>
      <c r="L77" s="290">
        <f>IF(B77="","",IF(YEAR(B77)='Diário 2o PA'!$Q$1,MONTH(B77)-'Diário 2o PA'!$P$1+1,(YEAR(B77)-'Diário 2o PA'!$Q$1)*12-'Diário 2o PA'!$P$1+1+MONTH(B77)))</f>
        <v>3</v>
      </c>
    </row>
    <row r="78" spans="1:12" ht="72" x14ac:dyDescent="0.25">
      <c r="A78" s="557">
        <v>74</v>
      </c>
      <c r="B78" s="545">
        <v>44196</v>
      </c>
      <c r="C78" s="548" t="s">
        <v>261</v>
      </c>
      <c r="D78" s="581" t="s">
        <v>398</v>
      </c>
      <c r="E78" s="547">
        <v>3476</v>
      </c>
      <c r="F78" s="551" t="s">
        <v>639</v>
      </c>
      <c r="G78" s="546" t="s">
        <v>1717</v>
      </c>
      <c r="H78" s="546" t="s">
        <v>1768</v>
      </c>
      <c r="I78" s="291" t="s">
        <v>1827</v>
      </c>
      <c r="K78" s="324" t="str">
        <f t="shared" si="1"/>
        <v>Gastos_Gerais</v>
      </c>
      <c r="L78" s="290">
        <f>IF(B78="","",IF(YEAR(B78)='Diário 2o PA'!$Q$1,MONTH(B78)-'Diário 2o PA'!$P$1+1,(YEAR(B78)-'Diário 2o PA'!$Q$1)*12-'Diário 2o PA'!$P$1+1+MONTH(B78)))</f>
        <v>3</v>
      </c>
    </row>
    <row r="79" spans="1:12" ht="84" x14ac:dyDescent="0.25">
      <c r="A79" s="557">
        <v>75</v>
      </c>
      <c r="B79" s="545">
        <v>44196</v>
      </c>
      <c r="C79" s="548" t="s">
        <v>261</v>
      </c>
      <c r="D79" s="581" t="s">
        <v>398</v>
      </c>
      <c r="E79" s="547">
        <v>62503.91</v>
      </c>
      <c r="F79" s="551" t="s">
        <v>637</v>
      </c>
      <c r="G79" s="546" t="s">
        <v>832</v>
      </c>
      <c r="H79" s="546" t="s">
        <v>1769</v>
      </c>
      <c r="I79" s="291" t="s">
        <v>1823</v>
      </c>
      <c r="K79" s="324" t="str">
        <f t="shared" si="1"/>
        <v>Gastos_Gerais</v>
      </c>
      <c r="L79" s="290">
        <f>IF(B79="","",IF(YEAR(B79)='Diário 2o PA'!$Q$1,MONTH(B79)-'Diário 2o PA'!$P$1+1,(YEAR(B79)-'Diário 2o PA'!$Q$1)*12-'Diário 2o PA'!$P$1+1+MONTH(B79)))</f>
        <v>3</v>
      </c>
    </row>
    <row r="80" spans="1:12" ht="72" x14ac:dyDescent="0.25">
      <c r="A80" s="557">
        <v>76</v>
      </c>
      <c r="B80" s="545">
        <v>44196</v>
      </c>
      <c r="C80" s="548" t="s">
        <v>261</v>
      </c>
      <c r="D80" s="581" t="s">
        <v>398</v>
      </c>
      <c r="E80" s="547">
        <v>5054.53</v>
      </c>
      <c r="F80" s="551" t="s">
        <v>637</v>
      </c>
      <c r="G80" s="546" t="s">
        <v>1721</v>
      </c>
      <c r="H80" s="546" t="s">
        <v>1770</v>
      </c>
      <c r="I80" s="291" t="s">
        <v>1823</v>
      </c>
      <c r="K80" s="324" t="str">
        <f t="shared" si="1"/>
        <v>Gastos_Gerais</v>
      </c>
      <c r="L80" s="290">
        <f>IF(B80="","",IF(YEAR(B80)='Diário 2o PA'!$Q$1,MONTH(B80)-'Diário 2o PA'!$P$1+1,(YEAR(B80)-'Diário 2o PA'!$Q$1)*12-'Diário 2o PA'!$P$1+1+MONTH(B80)))</f>
        <v>3</v>
      </c>
    </row>
    <row r="81" spans="1:12" ht="60" x14ac:dyDescent="0.25">
      <c r="A81" s="557">
        <v>77</v>
      </c>
      <c r="B81" s="545">
        <v>44196</v>
      </c>
      <c r="C81" s="548" t="s">
        <v>261</v>
      </c>
      <c r="D81" s="581" t="s">
        <v>390</v>
      </c>
      <c r="E81" s="547">
        <v>274.39999999999998</v>
      </c>
      <c r="F81" s="551" t="s">
        <v>637</v>
      </c>
      <c r="G81" s="546" t="s">
        <v>831</v>
      </c>
      <c r="H81" s="546" t="s">
        <v>1755</v>
      </c>
      <c r="I81" s="291" t="s">
        <v>1823</v>
      </c>
      <c r="K81" s="324" t="str">
        <f t="shared" si="1"/>
        <v>Gastos_Gerais</v>
      </c>
      <c r="L81" s="290">
        <f>IF(B81="","",IF(YEAR(B81)='Diário 2o PA'!$Q$1,MONTH(B81)-'Diário 2o PA'!$P$1+1,(YEAR(B81)-'Diário 2o PA'!$Q$1)*12-'Diário 2o PA'!$P$1+1+MONTH(B81)))</f>
        <v>3</v>
      </c>
    </row>
    <row r="82" spans="1:12" ht="60" x14ac:dyDescent="0.25">
      <c r="A82" s="557">
        <v>78</v>
      </c>
      <c r="B82" s="545">
        <v>44196</v>
      </c>
      <c r="C82" s="548" t="s">
        <v>261</v>
      </c>
      <c r="D82" s="581" t="s">
        <v>398</v>
      </c>
      <c r="E82" s="547">
        <v>23018.78</v>
      </c>
      <c r="F82" s="551" t="s">
        <v>637</v>
      </c>
      <c r="G82" s="546" t="s">
        <v>833</v>
      </c>
      <c r="H82" s="546" t="s">
        <v>785</v>
      </c>
      <c r="I82" s="291" t="s">
        <v>1823</v>
      </c>
      <c r="K82" s="324" t="str">
        <f t="shared" si="1"/>
        <v>Gastos_Gerais</v>
      </c>
      <c r="L82" s="290">
        <f>IF(B82="","",IF(YEAR(B82)='Diário 2o PA'!$Q$1,MONTH(B82)-'Diário 2o PA'!$P$1+1,(YEAR(B82)-'Diário 2o PA'!$Q$1)*12-'Diário 2o PA'!$P$1+1+MONTH(B82)))</f>
        <v>3</v>
      </c>
    </row>
    <row r="83" spans="1:12" ht="24" x14ac:dyDescent="0.25">
      <c r="A83" s="557">
        <v>79</v>
      </c>
      <c r="B83" s="545">
        <v>44196</v>
      </c>
      <c r="C83" s="548" t="s">
        <v>261</v>
      </c>
      <c r="D83" s="581" t="s">
        <v>413</v>
      </c>
      <c r="E83" s="547">
        <v>3283.33</v>
      </c>
      <c r="F83" s="551" t="s">
        <v>637</v>
      </c>
      <c r="G83" s="546" t="s">
        <v>835</v>
      </c>
      <c r="H83" s="546" t="s">
        <v>433</v>
      </c>
      <c r="I83" s="291" t="s">
        <v>1823</v>
      </c>
      <c r="K83" s="324" t="str">
        <f t="shared" si="1"/>
        <v>Gastos_Gerais</v>
      </c>
      <c r="L83" s="290">
        <f>IF(B83="","",IF(YEAR(B83)='Diário 2o PA'!$Q$1,MONTH(B83)-'Diário 2o PA'!$P$1+1,(YEAR(B83)-'Diário 2o PA'!$Q$1)*12-'Diário 2o PA'!$P$1+1+MONTH(B83)))</f>
        <v>3</v>
      </c>
    </row>
    <row r="84" spans="1:12" ht="36" x14ac:dyDescent="0.25">
      <c r="A84" s="557">
        <v>80</v>
      </c>
      <c r="B84" s="545">
        <v>44196</v>
      </c>
      <c r="C84" s="548" t="s">
        <v>261</v>
      </c>
      <c r="D84" s="581" t="s">
        <v>419</v>
      </c>
      <c r="E84" s="547">
        <v>1415.25</v>
      </c>
      <c r="F84" s="551" t="s">
        <v>637</v>
      </c>
      <c r="G84" s="546" t="s">
        <v>824</v>
      </c>
      <c r="H84" s="546" t="s">
        <v>1771</v>
      </c>
      <c r="I84" s="291" t="s">
        <v>1827</v>
      </c>
      <c r="K84" s="324" t="str">
        <f t="shared" si="1"/>
        <v>Gastos_Gerais</v>
      </c>
      <c r="L84" s="290">
        <f>IF(B84="","",IF(YEAR(B84)='Diário 2o PA'!$Q$1,MONTH(B84)-'Diário 2o PA'!$P$1+1,(YEAR(B84)-'Diário 2o PA'!$Q$1)*12-'Diário 2o PA'!$P$1+1+MONTH(B84)))</f>
        <v>3</v>
      </c>
    </row>
    <row r="85" spans="1:12" ht="96" x14ac:dyDescent="0.25">
      <c r="A85" s="557">
        <v>81</v>
      </c>
      <c r="B85" s="545">
        <v>44196</v>
      </c>
      <c r="C85" s="548" t="s">
        <v>261</v>
      </c>
      <c r="D85" s="581" t="s">
        <v>394</v>
      </c>
      <c r="E85" s="547">
        <f>30*90</f>
        <v>2700</v>
      </c>
      <c r="F85" s="551" t="s">
        <v>639</v>
      </c>
      <c r="G85" s="546" t="s">
        <v>1729</v>
      </c>
      <c r="H85" s="546" t="s">
        <v>1772</v>
      </c>
      <c r="I85" s="291" t="s">
        <v>1823</v>
      </c>
      <c r="K85" s="324" t="str">
        <f t="shared" si="1"/>
        <v>Gastos_Gerais</v>
      </c>
      <c r="L85" s="290">
        <f>IF(B85="","",IF(YEAR(B85)='Diário 2o PA'!$Q$1,MONTH(B85)-'Diário 2o PA'!$P$1+1,(YEAR(B85)-'Diário 2o PA'!$Q$1)*12-'Diário 2o PA'!$P$1+1+MONTH(B85)))</f>
        <v>3</v>
      </c>
    </row>
    <row r="86" spans="1:12" ht="24" x14ac:dyDescent="0.25">
      <c r="A86" s="557">
        <v>82</v>
      </c>
      <c r="B86" s="545">
        <v>44196</v>
      </c>
      <c r="C86" s="548" t="s">
        <v>261</v>
      </c>
      <c r="D86" s="581" t="s">
        <v>401</v>
      </c>
      <c r="E86" s="547">
        <v>1000</v>
      </c>
      <c r="F86" s="551" t="s">
        <v>637</v>
      </c>
      <c r="G86" s="546" t="s">
        <v>844</v>
      </c>
      <c r="H86" s="546" t="s">
        <v>436</v>
      </c>
      <c r="I86" s="291" t="s">
        <v>1828</v>
      </c>
      <c r="K86" s="324" t="str">
        <f t="shared" si="1"/>
        <v>Gastos_Gerais</v>
      </c>
      <c r="L86" s="290">
        <f>IF(B86="","",IF(YEAR(B86)='Diário 2o PA'!$Q$1,MONTH(B86)-'Diário 2o PA'!$P$1+1,(YEAR(B86)-'Diário 2o PA'!$Q$1)*12-'Diário 2o PA'!$P$1+1+MONTH(B86)))</f>
        <v>3</v>
      </c>
    </row>
    <row r="87" spans="1:12" ht="36" x14ac:dyDescent="0.25">
      <c r="A87" s="557">
        <v>83</v>
      </c>
      <c r="B87" s="545">
        <v>44196</v>
      </c>
      <c r="C87" s="548" t="s">
        <v>261</v>
      </c>
      <c r="D87" s="581" t="s">
        <v>412</v>
      </c>
      <c r="E87" s="547">
        <v>912</v>
      </c>
      <c r="F87" s="551" t="s">
        <v>638</v>
      </c>
      <c r="G87" s="546" t="s">
        <v>839</v>
      </c>
      <c r="H87" s="546" t="s">
        <v>1560</v>
      </c>
      <c r="I87" s="291" t="s">
        <v>1827</v>
      </c>
      <c r="K87" s="324" t="str">
        <f t="shared" si="1"/>
        <v>Gastos_Gerais</v>
      </c>
      <c r="L87" s="290">
        <f>IF(B87="","",IF(YEAR(B87)='Diário 2o PA'!$Q$1,MONTH(B87)-'Diário 2o PA'!$P$1+1,(YEAR(B87)-'Diário 2o PA'!$Q$1)*12-'Diário 2o PA'!$P$1+1+MONTH(B87)))</f>
        <v>3</v>
      </c>
    </row>
    <row r="88" spans="1:12" ht="24" x14ac:dyDescent="0.25">
      <c r="A88" s="557">
        <v>84</v>
      </c>
      <c r="B88" s="545">
        <v>44196</v>
      </c>
      <c r="C88" s="548" t="s">
        <v>261</v>
      </c>
      <c r="D88" s="581" t="s">
        <v>412</v>
      </c>
      <c r="E88" s="547">
        <v>9576</v>
      </c>
      <c r="F88" s="551" t="s">
        <v>638</v>
      </c>
      <c r="G88" s="546" t="s">
        <v>839</v>
      </c>
      <c r="H88" s="546" t="s">
        <v>1773</v>
      </c>
      <c r="I88" s="291" t="s">
        <v>1827</v>
      </c>
      <c r="K88" s="324" t="str">
        <f t="shared" si="1"/>
        <v>Gastos_Gerais</v>
      </c>
      <c r="L88" s="290">
        <f>IF(B88="","",IF(YEAR(B88)='Diário 2o PA'!$Q$1,MONTH(B88)-'Diário 2o PA'!$P$1+1,(YEAR(B88)-'Diário 2o PA'!$Q$1)*12-'Diário 2o PA'!$P$1+1+MONTH(B88)))</f>
        <v>3</v>
      </c>
    </row>
    <row r="89" spans="1:12" ht="24" x14ac:dyDescent="0.25">
      <c r="A89" s="557">
        <v>85</v>
      </c>
      <c r="B89" s="545">
        <v>44165</v>
      </c>
      <c r="C89" s="548" t="s">
        <v>178</v>
      </c>
      <c r="D89" s="581" t="s">
        <v>395</v>
      </c>
      <c r="E89" s="547">
        <v>4668.66</v>
      </c>
      <c r="F89" s="551" t="s">
        <v>306</v>
      </c>
      <c r="G89" s="546" t="s">
        <v>837</v>
      </c>
      <c r="H89" s="546" t="s">
        <v>1660</v>
      </c>
      <c r="I89" s="291" t="s">
        <v>1826</v>
      </c>
      <c r="K89" s="324" t="str">
        <f t="shared" si="1"/>
        <v>Gastos_com_Pessoal</v>
      </c>
      <c r="L89" s="290">
        <f>IF(B89="","",IF(YEAR(B89)='Diário 2o PA'!$Q$1,MONTH(B89)-'Diário 2o PA'!$P$1+1,(YEAR(B89)-'Diário 2o PA'!$Q$1)*12-'Diário 2o PA'!$P$1+1+MONTH(B89)))</f>
        <v>2</v>
      </c>
    </row>
    <row r="90" spans="1:12" ht="24" x14ac:dyDescent="0.25">
      <c r="A90" s="557">
        <v>86</v>
      </c>
      <c r="B90" s="545">
        <v>44196</v>
      </c>
      <c r="C90" s="548" t="s">
        <v>142</v>
      </c>
      <c r="D90" s="581" t="s">
        <v>400</v>
      </c>
      <c r="E90" s="547">
        <v>3190</v>
      </c>
      <c r="F90" s="551" t="s">
        <v>639</v>
      </c>
      <c r="G90" s="546" t="s">
        <v>813</v>
      </c>
      <c r="H90" s="546" t="s">
        <v>1802</v>
      </c>
      <c r="I90" s="291" t="s">
        <v>1827</v>
      </c>
      <c r="K90" s="324" t="str">
        <f t="shared" si="1"/>
        <v>Aquisição_de_Bens_Permanentes</v>
      </c>
      <c r="L90" s="290">
        <f>IF(B90="","",IF(YEAR(B90)='Diário 2o PA'!$Q$1,MONTH(B90)-'Diário 2o PA'!$P$1+1,(YEAR(B90)-'Diário 2o PA'!$Q$1)*12-'Diário 2o PA'!$P$1+1+MONTH(B90)))</f>
        <v>3</v>
      </c>
    </row>
    <row r="91" spans="1:12" ht="24" x14ac:dyDescent="0.25">
      <c r="A91" s="557">
        <v>87</v>
      </c>
      <c r="B91" s="545">
        <v>44165</v>
      </c>
      <c r="C91" s="548" t="s">
        <v>178</v>
      </c>
      <c r="D91" s="581" t="s">
        <v>395</v>
      </c>
      <c r="E91" s="547">
        <v>79264.33</v>
      </c>
      <c r="F91" s="551" t="s">
        <v>306</v>
      </c>
      <c r="G91" s="546" t="s">
        <v>836</v>
      </c>
      <c r="H91" s="546" t="s">
        <v>1660</v>
      </c>
      <c r="I91" s="291" t="s">
        <v>1823</v>
      </c>
      <c r="K91" s="324" t="str">
        <f t="shared" si="1"/>
        <v>Gastos_com_Pessoal</v>
      </c>
      <c r="L91" s="290">
        <f>IF(B91="","",IF(YEAR(B91)='Diário 2o PA'!$Q$1,MONTH(B91)-'Diário 2o PA'!$P$1+1,(YEAR(B91)-'Diário 2o PA'!$Q$1)*12-'Diário 2o PA'!$P$1+1+MONTH(B91)))</f>
        <v>2</v>
      </c>
    </row>
    <row r="92" spans="1:12" ht="36" x14ac:dyDescent="0.25">
      <c r="A92" s="557">
        <v>88</v>
      </c>
      <c r="B92" s="545">
        <v>44196</v>
      </c>
      <c r="C92" s="548" t="s">
        <v>261</v>
      </c>
      <c r="D92" s="581" t="s">
        <v>414</v>
      </c>
      <c r="E92" s="547">
        <v>976.36</v>
      </c>
      <c r="F92" s="551" t="s">
        <v>637</v>
      </c>
      <c r="G92" s="546" t="s">
        <v>846</v>
      </c>
      <c r="H92" s="546" t="s">
        <v>1774</v>
      </c>
      <c r="I92" s="291" t="s">
        <v>1827</v>
      </c>
      <c r="K92" s="324" t="str">
        <f t="shared" si="1"/>
        <v>Gastos_Gerais</v>
      </c>
      <c r="L92" s="290">
        <f>IF(B92="","",IF(YEAR(B92)='Diário 2o PA'!$Q$1,MONTH(B92)-'Diário 2o PA'!$P$1+1,(YEAR(B92)-'Diário 2o PA'!$Q$1)*12-'Diário 2o PA'!$P$1+1+MONTH(B92)))</f>
        <v>3</v>
      </c>
    </row>
    <row r="93" spans="1:12" ht="36" x14ac:dyDescent="0.25">
      <c r="A93" s="557">
        <v>89</v>
      </c>
      <c r="B93" s="545">
        <v>44196</v>
      </c>
      <c r="C93" s="548" t="s">
        <v>261</v>
      </c>
      <c r="D93" s="581" t="s">
        <v>414</v>
      </c>
      <c r="E93" s="547">
        <v>168.49</v>
      </c>
      <c r="F93" s="551" t="s">
        <v>637</v>
      </c>
      <c r="G93" s="546" t="s">
        <v>846</v>
      </c>
      <c r="H93" s="546" t="s">
        <v>1775</v>
      </c>
      <c r="I93" s="291" t="s">
        <v>1827</v>
      </c>
      <c r="K93" s="324" t="str">
        <f t="shared" si="1"/>
        <v>Gastos_Gerais</v>
      </c>
      <c r="L93" s="290">
        <f>IF(B93="","",IF(YEAR(B93)='Diário 2o PA'!$Q$1,MONTH(B93)-'Diário 2o PA'!$P$1+1,(YEAR(B93)-'Diário 2o PA'!$Q$1)*12-'Diário 2o PA'!$P$1+1+MONTH(B93)))</f>
        <v>3</v>
      </c>
    </row>
    <row r="94" spans="1:12" ht="36" x14ac:dyDescent="0.25">
      <c r="A94" s="557">
        <v>90</v>
      </c>
      <c r="B94" s="545">
        <v>44196</v>
      </c>
      <c r="C94" s="548" t="s">
        <v>261</v>
      </c>
      <c r="D94" s="581" t="s">
        <v>401</v>
      </c>
      <c r="E94" s="547">
        <v>580.66999999999996</v>
      </c>
      <c r="F94" s="551" t="s">
        <v>637</v>
      </c>
      <c r="G94" s="546" t="s">
        <v>846</v>
      </c>
      <c r="H94" s="546" t="s">
        <v>1776</v>
      </c>
      <c r="I94" s="291" t="s">
        <v>1827</v>
      </c>
      <c r="K94" s="324" t="str">
        <f t="shared" si="1"/>
        <v>Gastos_Gerais</v>
      </c>
      <c r="L94" s="290">
        <f>IF(B94="","",IF(YEAR(B94)='Diário 2o PA'!$Q$1,MONTH(B94)-'Diário 2o PA'!$P$1+1,(YEAR(B94)-'Diário 2o PA'!$Q$1)*12-'Diário 2o PA'!$P$1+1+MONTH(B94)))</f>
        <v>3</v>
      </c>
    </row>
    <row r="95" spans="1:12" ht="48" x14ac:dyDescent="0.25">
      <c r="A95" s="557">
        <v>91</v>
      </c>
      <c r="B95" s="545">
        <v>44196</v>
      </c>
      <c r="C95" s="548" t="s">
        <v>261</v>
      </c>
      <c r="D95" s="581" t="s">
        <v>393</v>
      </c>
      <c r="E95" s="547">
        <v>2000</v>
      </c>
      <c r="F95" s="551" t="s">
        <v>639</v>
      </c>
      <c r="G95" s="546" t="s">
        <v>830</v>
      </c>
      <c r="H95" s="546" t="s">
        <v>1777</v>
      </c>
      <c r="I95" s="291" t="s">
        <v>1823</v>
      </c>
      <c r="K95" s="324" t="str">
        <f t="shared" si="1"/>
        <v>Gastos_Gerais</v>
      </c>
      <c r="L95" s="290">
        <f>IF(B95="","",IF(YEAR(B95)='Diário 2o PA'!$Q$1,MONTH(B95)-'Diário 2o PA'!$P$1+1,(YEAR(B95)-'Diário 2o PA'!$Q$1)*12-'Diário 2o PA'!$P$1+1+MONTH(B95)))</f>
        <v>3</v>
      </c>
    </row>
    <row r="96" spans="1:12" ht="36" x14ac:dyDescent="0.25">
      <c r="A96" s="557">
        <v>92</v>
      </c>
      <c r="B96" s="545">
        <v>44196</v>
      </c>
      <c r="C96" s="548" t="s">
        <v>261</v>
      </c>
      <c r="D96" s="581" t="s">
        <v>393</v>
      </c>
      <c r="E96" s="547">
        <v>150</v>
      </c>
      <c r="F96" s="551" t="s">
        <v>639</v>
      </c>
      <c r="G96" s="546" t="s">
        <v>829</v>
      </c>
      <c r="H96" s="546" t="s">
        <v>1778</v>
      </c>
      <c r="I96" s="291" t="s">
        <v>1827</v>
      </c>
      <c r="K96" s="324" t="str">
        <f t="shared" si="1"/>
        <v>Gastos_Gerais</v>
      </c>
      <c r="L96" s="290">
        <f>IF(B96="","",IF(YEAR(B96)='Diário 2o PA'!$Q$1,MONTH(B96)-'Diário 2o PA'!$P$1+1,(YEAR(B96)-'Diário 2o PA'!$Q$1)*12-'Diário 2o PA'!$P$1+1+MONTH(B96)))</f>
        <v>3</v>
      </c>
    </row>
    <row r="97" spans="1:12" ht="36" x14ac:dyDescent="0.25">
      <c r="A97" s="557">
        <v>93</v>
      </c>
      <c r="B97" s="545">
        <v>44196</v>
      </c>
      <c r="C97" s="548" t="s">
        <v>261</v>
      </c>
      <c r="D97" s="581" t="s">
        <v>393</v>
      </c>
      <c r="E97" s="547">
        <v>12502.5</v>
      </c>
      <c r="F97" s="551" t="s">
        <v>639</v>
      </c>
      <c r="G97" s="546" t="s">
        <v>829</v>
      </c>
      <c r="H97" s="546" t="s">
        <v>1758</v>
      </c>
      <c r="I97" s="291" t="s">
        <v>1827</v>
      </c>
      <c r="K97" s="324" t="str">
        <f t="shared" si="1"/>
        <v>Gastos_Gerais</v>
      </c>
      <c r="L97" s="290">
        <f>IF(B97="","",IF(YEAR(B97)='Diário 2o PA'!$Q$1,MONTH(B97)-'Diário 2o PA'!$P$1+1,(YEAR(B97)-'Diário 2o PA'!$Q$1)*12-'Diário 2o PA'!$P$1+1+MONTH(B97)))</f>
        <v>3</v>
      </c>
    </row>
    <row r="98" spans="1:12" ht="120" x14ac:dyDescent="0.25">
      <c r="A98" s="557">
        <v>94</v>
      </c>
      <c r="B98" s="545">
        <v>44196</v>
      </c>
      <c r="C98" s="548" t="s">
        <v>261</v>
      </c>
      <c r="D98" s="581" t="s">
        <v>392</v>
      </c>
      <c r="E98" s="547">
        <v>361.97</v>
      </c>
      <c r="F98" s="551" t="s">
        <v>638</v>
      </c>
      <c r="G98" s="546" t="s">
        <v>822</v>
      </c>
      <c r="H98" s="546" t="s">
        <v>1974</v>
      </c>
      <c r="I98" s="291" t="s">
        <v>1827</v>
      </c>
      <c r="K98" s="324" t="str">
        <f t="shared" si="1"/>
        <v>Gastos_Gerais</v>
      </c>
      <c r="L98" s="290">
        <f>IF(B98="","",IF(YEAR(B98)='Diário 2o PA'!$Q$1,MONTH(B98)-'Diário 2o PA'!$P$1+1,(YEAR(B98)-'Diário 2o PA'!$Q$1)*12-'Diário 2o PA'!$P$1+1+MONTH(B98)))</f>
        <v>3</v>
      </c>
    </row>
    <row r="99" spans="1:12" ht="24" x14ac:dyDescent="0.25">
      <c r="A99" s="557">
        <v>95</v>
      </c>
      <c r="B99" s="545">
        <v>44196</v>
      </c>
      <c r="C99" s="548" t="s">
        <v>178</v>
      </c>
      <c r="D99" s="581" t="s">
        <v>397</v>
      </c>
      <c r="E99" s="547">
        <v>21.81</v>
      </c>
      <c r="F99" s="551" t="s">
        <v>306</v>
      </c>
      <c r="G99" s="546" t="s">
        <v>822</v>
      </c>
      <c r="H99" s="546" t="s">
        <v>1975</v>
      </c>
      <c r="I99" s="291" t="s">
        <v>1823</v>
      </c>
      <c r="K99" s="324" t="str">
        <f t="shared" si="1"/>
        <v>Gastos_com_Pessoal</v>
      </c>
      <c r="L99" s="290">
        <f>IF(B99="","",IF(YEAR(B99)='Diário 2o PA'!$Q$1,MONTH(B99)-'Diário 2o PA'!$P$1+1,(YEAR(B99)-'Diário 2o PA'!$Q$1)*12-'Diário 2o PA'!$P$1+1+MONTH(B99)))</f>
        <v>3</v>
      </c>
    </row>
    <row r="100" spans="1:12" ht="24" x14ac:dyDescent="0.25">
      <c r="A100" s="557">
        <v>96</v>
      </c>
      <c r="B100" s="545">
        <v>44196</v>
      </c>
      <c r="C100" s="548" t="s">
        <v>178</v>
      </c>
      <c r="D100" s="581" t="s">
        <v>397</v>
      </c>
      <c r="E100" s="547">
        <v>18.690000000000001</v>
      </c>
      <c r="F100" s="551" t="s">
        <v>306</v>
      </c>
      <c r="G100" s="546" t="s">
        <v>822</v>
      </c>
      <c r="H100" s="546" t="s">
        <v>1975</v>
      </c>
      <c r="I100" s="291" t="s">
        <v>1823</v>
      </c>
      <c r="K100" s="324" t="str">
        <f t="shared" si="1"/>
        <v>Gastos_com_Pessoal</v>
      </c>
      <c r="L100" s="290">
        <f>IF(B100="","",IF(YEAR(B100)='Diário 2o PA'!$Q$1,MONTH(B100)-'Diário 2o PA'!$P$1+1,(YEAR(B100)-'Diário 2o PA'!$Q$1)*12-'Diário 2o PA'!$P$1+1+MONTH(B100)))</f>
        <v>3</v>
      </c>
    </row>
    <row r="101" spans="1:12" ht="24" x14ac:dyDescent="0.25">
      <c r="A101" s="557">
        <v>97</v>
      </c>
      <c r="B101" s="545">
        <v>44196</v>
      </c>
      <c r="C101" s="548" t="s">
        <v>261</v>
      </c>
      <c r="D101" s="581" t="s">
        <v>416</v>
      </c>
      <c r="E101" s="547">
        <v>755</v>
      </c>
      <c r="F101" s="551" t="s">
        <v>637</v>
      </c>
      <c r="G101" s="546" t="s">
        <v>828</v>
      </c>
      <c r="H101" s="546" t="s">
        <v>1779</v>
      </c>
      <c r="I101" s="291" t="s">
        <v>1823</v>
      </c>
      <c r="K101" s="324" t="str">
        <f t="shared" si="1"/>
        <v>Gastos_Gerais</v>
      </c>
      <c r="L101" s="290">
        <f>IF(B101="","",IF(YEAR(B101)='Diário 2o PA'!$Q$1,MONTH(B101)-'Diário 2o PA'!$P$1+1,(YEAR(B101)-'Diário 2o PA'!$Q$1)*12-'Diário 2o PA'!$P$1+1+MONTH(B101)))</f>
        <v>3</v>
      </c>
    </row>
    <row r="102" spans="1:12" ht="36" x14ac:dyDescent="0.25">
      <c r="A102" s="557">
        <v>98</v>
      </c>
      <c r="B102" s="545">
        <v>44196</v>
      </c>
      <c r="C102" s="548" t="s">
        <v>261</v>
      </c>
      <c r="D102" s="581" t="s">
        <v>421</v>
      </c>
      <c r="E102" s="547">
        <v>170</v>
      </c>
      <c r="F102" s="551" t="s">
        <v>637</v>
      </c>
      <c r="G102" s="546" t="s">
        <v>532</v>
      </c>
      <c r="H102" s="546" t="s">
        <v>1780</v>
      </c>
      <c r="I102" s="291" t="s">
        <v>1823</v>
      </c>
      <c r="K102" s="324" t="str">
        <f t="shared" si="1"/>
        <v>Gastos_Gerais</v>
      </c>
      <c r="L102" s="290">
        <f>IF(B102="","",IF(YEAR(B102)='Diário 2o PA'!$Q$1,MONTH(B102)-'Diário 2o PA'!$P$1+1,(YEAR(B102)-'Diário 2o PA'!$Q$1)*12-'Diário 2o PA'!$P$1+1+MONTH(B102)))</f>
        <v>3</v>
      </c>
    </row>
    <row r="103" spans="1:12" ht="36" x14ac:dyDescent="0.25">
      <c r="A103" s="557">
        <v>99</v>
      </c>
      <c r="B103" s="545">
        <v>44165</v>
      </c>
      <c r="C103" s="548" t="s">
        <v>178</v>
      </c>
      <c r="D103" s="581" t="s">
        <v>395</v>
      </c>
      <c r="E103" s="547">
        <v>115.88</v>
      </c>
      <c r="F103" s="551" t="s">
        <v>306</v>
      </c>
      <c r="G103" s="546" t="s">
        <v>822</v>
      </c>
      <c r="H103" s="546" t="s">
        <v>1976</v>
      </c>
      <c r="I103" s="291" t="s">
        <v>1823</v>
      </c>
      <c r="K103" s="324" t="str">
        <f t="shared" si="1"/>
        <v>Gastos_com_Pessoal</v>
      </c>
      <c r="L103" s="290">
        <f>IF(B103="","",IF(YEAR(B103)='Diário 2o PA'!$Q$1,MONTH(B103)-'Diário 2o PA'!$P$1+1,(YEAR(B103)-'Diário 2o PA'!$Q$1)*12-'Diário 2o PA'!$P$1+1+MONTH(B103)))</f>
        <v>2</v>
      </c>
    </row>
    <row r="104" spans="1:12" ht="48" x14ac:dyDescent="0.25">
      <c r="A104" s="557">
        <v>100</v>
      </c>
      <c r="B104" s="545">
        <v>44196</v>
      </c>
      <c r="C104" s="548" t="s">
        <v>261</v>
      </c>
      <c r="D104" s="581" t="s">
        <v>389</v>
      </c>
      <c r="E104" s="547">
        <v>1270.46</v>
      </c>
      <c r="F104" s="551" t="s">
        <v>639</v>
      </c>
      <c r="G104" s="546" t="s">
        <v>822</v>
      </c>
      <c r="H104" s="546" t="s">
        <v>1977</v>
      </c>
      <c r="I104" s="291" t="s">
        <v>1827</v>
      </c>
      <c r="K104" s="324" t="str">
        <f t="shared" si="1"/>
        <v>Gastos_Gerais</v>
      </c>
      <c r="L104" s="290">
        <f>IF(B104="","",IF(YEAR(B104)='Diário 2o PA'!$Q$1,MONTH(B104)-'Diário 2o PA'!$P$1+1,(YEAR(B104)-'Diário 2o PA'!$Q$1)*12-'Diário 2o PA'!$P$1+1+MONTH(B104)))</f>
        <v>3</v>
      </c>
    </row>
    <row r="105" spans="1:12" ht="48" x14ac:dyDescent="0.25">
      <c r="A105" s="557">
        <v>101</v>
      </c>
      <c r="B105" s="545">
        <v>44196</v>
      </c>
      <c r="C105" s="548" t="s">
        <v>261</v>
      </c>
      <c r="D105" s="581" t="s">
        <v>389</v>
      </c>
      <c r="E105" s="547">
        <v>846.97</v>
      </c>
      <c r="F105" s="551" t="s">
        <v>639</v>
      </c>
      <c r="G105" s="546" t="s">
        <v>822</v>
      </c>
      <c r="H105" s="546" t="s">
        <v>1977</v>
      </c>
      <c r="I105" s="291" t="s">
        <v>1827</v>
      </c>
      <c r="K105" s="324" t="str">
        <f t="shared" si="1"/>
        <v>Gastos_Gerais</v>
      </c>
      <c r="L105" s="290">
        <f>IF(B105="","",IF(YEAR(B105)='Diário 2o PA'!$Q$1,MONTH(B105)-'Diário 2o PA'!$P$1+1,(YEAR(B105)-'Diário 2o PA'!$Q$1)*12-'Diário 2o PA'!$P$1+1+MONTH(B105)))</f>
        <v>3</v>
      </c>
    </row>
    <row r="106" spans="1:12" ht="48" x14ac:dyDescent="0.25">
      <c r="A106" s="557">
        <v>102</v>
      </c>
      <c r="B106" s="545">
        <v>44196</v>
      </c>
      <c r="C106" s="548" t="s">
        <v>261</v>
      </c>
      <c r="D106" s="581" t="s">
        <v>389</v>
      </c>
      <c r="E106" s="547">
        <v>2540.91</v>
      </c>
      <c r="F106" s="551" t="s">
        <v>639</v>
      </c>
      <c r="G106" s="546" t="s">
        <v>822</v>
      </c>
      <c r="H106" s="546" t="s">
        <v>1977</v>
      </c>
      <c r="I106" s="291" t="s">
        <v>1827</v>
      </c>
      <c r="K106" s="324" t="str">
        <f t="shared" si="1"/>
        <v>Gastos_Gerais</v>
      </c>
      <c r="L106" s="290">
        <f>IF(B106="","",IF(YEAR(B106)='Diário 2o PA'!$Q$1,MONTH(B106)-'Diário 2o PA'!$P$1+1,(YEAR(B106)-'Diário 2o PA'!$Q$1)*12-'Diário 2o PA'!$P$1+1+MONTH(B106)))</f>
        <v>3</v>
      </c>
    </row>
    <row r="107" spans="1:12" ht="48" x14ac:dyDescent="0.25">
      <c r="A107" s="557">
        <v>103</v>
      </c>
      <c r="B107" s="545">
        <v>44196</v>
      </c>
      <c r="C107" s="548" t="s">
        <v>261</v>
      </c>
      <c r="D107" s="581" t="s">
        <v>389</v>
      </c>
      <c r="E107" s="547">
        <v>550.53</v>
      </c>
      <c r="F107" s="551" t="s">
        <v>639</v>
      </c>
      <c r="G107" s="546" t="s">
        <v>822</v>
      </c>
      <c r="H107" s="546" t="s">
        <v>1977</v>
      </c>
      <c r="I107" s="291" t="s">
        <v>1827</v>
      </c>
      <c r="K107" s="324" t="str">
        <f t="shared" si="1"/>
        <v>Gastos_Gerais</v>
      </c>
      <c r="L107" s="290">
        <f>IF(B107="","",IF(YEAR(B107)='Diário 2o PA'!$Q$1,MONTH(B107)-'Diário 2o PA'!$P$1+1,(YEAR(B107)-'Diário 2o PA'!$Q$1)*12-'Diário 2o PA'!$P$1+1+MONTH(B107)))</f>
        <v>3</v>
      </c>
    </row>
    <row r="108" spans="1:12" ht="120" x14ac:dyDescent="0.25">
      <c r="A108" s="557">
        <v>104</v>
      </c>
      <c r="B108" s="545">
        <v>44196</v>
      </c>
      <c r="C108" s="548" t="s">
        <v>261</v>
      </c>
      <c r="D108" s="581" t="s">
        <v>392</v>
      </c>
      <c r="E108" s="547">
        <v>116.76</v>
      </c>
      <c r="F108" s="551" t="s">
        <v>638</v>
      </c>
      <c r="G108" s="546" t="s">
        <v>822</v>
      </c>
      <c r="H108" s="546" t="s">
        <v>1974</v>
      </c>
      <c r="I108" s="291" t="s">
        <v>1827</v>
      </c>
      <c r="K108" s="324" t="str">
        <f t="shared" si="1"/>
        <v>Gastos_Gerais</v>
      </c>
      <c r="L108" s="290">
        <f>IF(B108="","",IF(YEAR(B108)='Diário 2o PA'!$Q$1,MONTH(B108)-'Diário 2o PA'!$P$1+1,(YEAR(B108)-'Diário 2o PA'!$Q$1)*12-'Diário 2o PA'!$P$1+1+MONTH(B108)))</f>
        <v>3</v>
      </c>
    </row>
    <row r="109" spans="1:12" ht="120" x14ac:dyDescent="0.25">
      <c r="A109" s="557">
        <v>105</v>
      </c>
      <c r="B109" s="545">
        <v>44196</v>
      </c>
      <c r="C109" s="548" t="s">
        <v>261</v>
      </c>
      <c r="D109" s="581" t="s">
        <v>392</v>
      </c>
      <c r="E109" s="547">
        <v>77.84</v>
      </c>
      <c r="F109" s="551" t="s">
        <v>638</v>
      </c>
      <c r="G109" s="546" t="s">
        <v>822</v>
      </c>
      <c r="H109" s="546" t="s">
        <v>1974</v>
      </c>
      <c r="I109" s="291" t="s">
        <v>1827</v>
      </c>
      <c r="K109" s="324" t="str">
        <f t="shared" si="1"/>
        <v>Gastos_Gerais</v>
      </c>
      <c r="L109" s="290">
        <f>IF(B109="","",IF(YEAR(B109)='Diário 2o PA'!$Q$1,MONTH(B109)-'Diário 2o PA'!$P$1+1,(YEAR(B109)-'Diário 2o PA'!$Q$1)*12-'Diário 2o PA'!$P$1+1+MONTH(B109)))</f>
        <v>3</v>
      </c>
    </row>
    <row r="110" spans="1:12" ht="120" x14ac:dyDescent="0.25">
      <c r="A110" s="557">
        <v>106</v>
      </c>
      <c r="B110" s="545">
        <v>44196</v>
      </c>
      <c r="C110" s="548" t="s">
        <v>261</v>
      </c>
      <c r="D110" s="581" t="s">
        <v>392</v>
      </c>
      <c r="E110" s="547">
        <v>233.53</v>
      </c>
      <c r="F110" s="551" t="s">
        <v>638</v>
      </c>
      <c r="G110" s="546" t="s">
        <v>822</v>
      </c>
      <c r="H110" s="546" t="s">
        <v>1974</v>
      </c>
      <c r="I110" s="291" t="s">
        <v>1827</v>
      </c>
      <c r="K110" s="324" t="str">
        <f t="shared" si="1"/>
        <v>Gastos_Gerais</v>
      </c>
      <c r="L110" s="290">
        <f>IF(B110="","",IF(YEAR(B110)='Diário 2o PA'!$Q$1,MONTH(B110)-'Diário 2o PA'!$P$1+1,(YEAR(B110)-'Diário 2o PA'!$Q$1)*12-'Diário 2o PA'!$P$1+1+MONTH(B110)))</f>
        <v>3</v>
      </c>
    </row>
    <row r="111" spans="1:12" ht="120" x14ac:dyDescent="0.25">
      <c r="A111" s="557">
        <v>107</v>
      </c>
      <c r="B111" s="545">
        <v>44196</v>
      </c>
      <c r="C111" s="548" t="s">
        <v>261</v>
      </c>
      <c r="D111" s="581" t="s">
        <v>392</v>
      </c>
      <c r="E111" s="547">
        <v>50.6</v>
      </c>
      <c r="F111" s="551" t="s">
        <v>638</v>
      </c>
      <c r="G111" s="546" t="s">
        <v>822</v>
      </c>
      <c r="H111" s="546" t="s">
        <v>1974</v>
      </c>
      <c r="I111" s="291" t="s">
        <v>1827</v>
      </c>
      <c r="K111" s="324" t="str">
        <f t="shared" si="1"/>
        <v>Gastos_Gerais</v>
      </c>
      <c r="L111" s="290">
        <f>IF(B111="","",IF(YEAR(B111)='Diário 2o PA'!$Q$1,MONTH(B111)-'Diário 2o PA'!$P$1+1,(YEAR(B111)-'Diário 2o PA'!$Q$1)*12-'Diário 2o PA'!$P$1+1+MONTH(B111)))</f>
        <v>3</v>
      </c>
    </row>
    <row r="112" spans="1:12" ht="36" x14ac:dyDescent="0.25">
      <c r="A112" s="557">
        <v>108</v>
      </c>
      <c r="B112" s="545">
        <v>44196</v>
      </c>
      <c r="C112" s="548" t="s">
        <v>261</v>
      </c>
      <c r="D112" s="581" t="s">
        <v>413</v>
      </c>
      <c r="E112" s="547">
        <v>50</v>
      </c>
      <c r="F112" s="551" t="s">
        <v>637</v>
      </c>
      <c r="G112" s="546" t="s">
        <v>822</v>
      </c>
      <c r="H112" s="546" t="s">
        <v>1978</v>
      </c>
      <c r="I112" s="291" t="s">
        <v>1823</v>
      </c>
      <c r="K112" s="324" t="str">
        <f t="shared" si="1"/>
        <v>Gastos_Gerais</v>
      </c>
      <c r="L112" s="290">
        <f>IF(B112="","",IF(YEAR(B112)='Diário 2o PA'!$Q$1,MONTH(B112)-'Diário 2o PA'!$P$1+1,(YEAR(B112)-'Diário 2o PA'!$Q$1)*12-'Diário 2o PA'!$P$1+1+MONTH(B112)))</f>
        <v>3</v>
      </c>
    </row>
    <row r="113" spans="1:12" ht="84" x14ac:dyDescent="0.25">
      <c r="A113" s="557">
        <v>109</v>
      </c>
      <c r="B113" s="545">
        <v>44196</v>
      </c>
      <c r="C113" s="548" t="s">
        <v>261</v>
      </c>
      <c r="D113" s="581" t="s">
        <v>398</v>
      </c>
      <c r="E113" s="547">
        <v>38.520000000000003</v>
      </c>
      <c r="F113" s="551" t="s">
        <v>637</v>
      </c>
      <c r="G113" s="546" t="s">
        <v>822</v>
      </c>
      <c r="H113" s="546" t="s">
        <v>1979</v>
      </c>
      <c r="I113" s="291" t="s">
        <v>1823</v>
      </c>
      <c r="K113" s="324" t="str">
        <f t="shared" si="1"/>
        <v>Gastos_Gerais</v>
      </c>
      <c r="L113" s="290">
        <f>IF(B113="","",IF(YEAR(B113)='Diário 2o PA'!$Q$1,MONTH(B113)-'Diário 2o PA'!$P$1+1,(YEAR(B113)-'Diário 2o PA'!$Q$1)*12-'Diário 2o PA'!$P$1+1+MONTH(B113)))</f>
        <v>3</v>
      </c>
    </row>
    <row r="114" spans="1:12" ht="84" x14ac:dyDescent="0.25">
      <c r="A114" s="557">
        <v>110</v>
      </c>
      <c r="B114" s="545">
        <v>44196</v>
      </c>
      <c r="C114" s="548" t="s">
        <v>261</v>
      </c>
      <c r="D114" s="581" t="s">
        <v>398</v>
      </c>
      <c r="E114" s="547">
        <v>38.520000000000003</v>
      </c>
      <c r="F114" s="551" t="s">
        <v>637</v>
      </c>
      <c r="G114" s="546" t="s">
        <v>822</v>
      </c>
      <c r="H114" s="546" t="s">
        <v>1979</v>
      </c>
      <c r="I114" s="291" t="s">
        <v>1823</v>
      </c>
      <c r="K114" s="324" t="str">
        <f t="shared" si="1"/>
        <v>Gastos_Gerais</v>
      </c>
      <c r="L114" s="290">
        <f>IF(B114="","",IF(YEAR(B114)='Diário 2o PA'!$Q$1,MONTH(B114)-'Diário 2o PA'!$P$1+1,(YEAR(B114)-'Diário 2o PA'!$Q$1)*12-'Diário 2o PA'!$P$1+1+MONTH(B114)))</f>
        <v>3</v>
      </c>
    </row>
    <row r="115" spans="1:12" ht="84" x14ac:dyDescent="0.25">
      <c r="A115" s="557">
        <v>111</v>
      </c>
      <c r="B115" s="545">
        <v>44196</v>
      </c>
      <c r="C115" s="548" t="s">
        <v>261</v>
      </c>
      <c r="D115" s="581" t="s">
        <v>398</v>
      </c>
      <c r="E115" s="547">
        <v>115.57</v>
      </c>
      <c r="F115" s="551" t="s">
        <v>637</v>
      </c>
      <c r="G115" s="546" t="s">
        <v>822</v>
      </c>
      <c r="H115" s="546" t="s">
        <v>1979</v>
      </c>
      <c r="I115" s="291" t="s">
        <v>1823</v>
      </c>
      <c r="K115" s="324" t="str">
        <f t="shared" si="1"/>
        <v>Gastos_Gerais</v>
      </c>
      <c r="L115" s="290">
        <f>IF(B115="","",IF(YEAR(B115)='Diário 2o PA'!$Q$1,MONTH(B115)-'Diário 2o PA'!$P$1+1,(YEAR(B115)-'Diário 2o PA'!$Q$1)*12-'Diário 2o PA'!$P$1+1+MONTH(B115)))</f>
        <v>3</v>
      </c>
    </row>
    <row r="116" spans="1:12" ht="84" x14ac:dyDescent="0.25">
      <c r="A116" s="557">
        <v>112</v>
      </c>
      <c r="B116" s="545">
        <v>44196</v>
      </c>
      <c r="C116" s="548" t="s">
        <v>261</v>
      </c>
      <c r="D116" s="581" t="s">
        <v>398</v>
      </c>
      <c r="E116" s="547">
        <v>25.04</v>
      </c>
      <c r="F116" s="551" t="s">
        <v>637</v>
      </c>
      <c r="G116" s="546" t="s">
        <v>822</v>
      </c>
      <c r="H116" s="546" t="s">
        <v>1979</v>
      </c>
      <c r="I116" s="291" t="s">
        <v>1823</v>
      </c>
      <c r="K116" s="324" t="str">
        <f t="shared" si="1"/>
        <v>Gastos_Gerais</v>
      </c>
      <c r="L116" s="290">
        <f>IF(B116="","",IF(YEAR(B116)='Diário 2o PA'!$Q$1,MONTH(B116)-'Diário 2o PA'!$P$1+1,(YEAR(B116)-'Diário 2o PA'!$Q$1)*12-'Diário 2o PA'!$P$1+1+MONTH(B116)))</f>
        <v>3</v>
      </c>
    </row>
    <row r="117" spans="1:12" ht="84" x14ac:dyDescent="0.25">
      <c r="A117" s="557">
        <v>113</v>
      </c>
      <c r="B117" s="545">
        <v>44196</v>
      </c>
      <c r="C117" s="548" t="s">
        <v>261</v>
      </c>
      <c r="D117" s="581" t="s">
        <v>398</v>
      </c>
      <c r="E117" s="547">
        <v>423.74</v>
      </c>
      <c r="F117" s="551" t="s">
        <v>637</v>
      </c>
      <c r="G117" s="546" t="s">
        <v>821</v>
      </c>
      <c r="H117" s="546" t="s">
        <v>1979</v>
      </c>
      <c r="I117" s="291" t="s">
        <v>1823</v>
      </c>
      <c r="K117" s="324" t="str">
        <f t="shared" si="1"/>
        <v>Gastos_Gerais</v>
      </c>
      <c r="L117" s="290">
        <f>IF(B117="","",IF(YEAR(B117)='Diário 2o PA'!$Q$1,MONTH(B117)-'Diário 2o PA'!$P$1+1,(YEAR(B117)-'Diário 2o PA'!$Q$1)*12-'Diário 2o PA'!$P$1+1+MONTH(B117)))</f>
        <v>3</v>
      </c>
    </row>
    <row r="118" spans="1:12" ht="48" x14ac:dyDescent="0.25">
      <c r="A118" s="557">
        <v>114</v>
      </c>
      <c r="B118" s="545">
        <v>44196</v>
      </c>
      <c r="C118" s="548" t="s">
        <v>261</v>
      </c>
      <c r="D118" s="581" t="s">
        <v>389</v>
      </c>
      <c r="E118" s="547">
        <v>1270.46</v>
      </c>
      <c r="F118" s="551" t="s">
        <v>639</v>
      </c>
      <c r="G118" s="546" t="s">
        <v>822</v>
      </c>
      <c r="H118" s="546" t="s">
        <v>1980</v>
      </c>
      <c r="I118" s="291" t="s">
        <v>1827</v>
      </c>
      <c r="K118" s="324" t="str">
        <f t="shared" si="1"/>
        <v>Gastos_Gerais</v>
      </c>
      <c r="L118" s="290">
        <f>IF(B118="","",IF(YEAR(B118)='Diário 2o PA'!$Q$1,MONTH(B118)-'Diário 2o PA'!$P$1+1,(YEAR(B118)-'Diário 2o PA'!$Q$1)*12-'Diário 2o PA'!$P$1+1+MONTH(B118)))</f>
        <v>3</v>
      </c>
    </row>
    <row r="119" spans="1:12" ht="48" x14ac:dyDescent="0.25">
      <c r="A119" s="557">
        <v>115</v>
      </c>
      <c r="B119" s="545">
        <v>44196</v>
      </c>
      <c r="C119" s="548" t="s">
        <v>261</v>
      </c>
      <c r="D119" s="581" t="s">
        <v>389</v>
      </c>
      <c r="E119" s="547">
        <v>846.97</v>
      </c>
      <c r="F119" s="551" t="s">
        <v>639</v>
      </c>
      <c r="G119" s="546" t="s">
        <v>822</v>
      </c>
      <c r="H119" s="546" t="s">
        <v>1980</v>
      </c>
      <c r="I119" s="291" t="s">
        <v>1827</v>
      </c>
      <c r="K119" s="324" t="str">
        <f t="shared" si="1"/>
        <v>Gastos_Gerais</v>
      </c>
      <c r="L119" s="290">
        <f>IF(B119="","",IF(YEAR(B119)='Diário 2o PA'!$Q$1,MONTH(B119)-'Diário 2o PA'!$P$1+1,(YEAR(B119)-'Diário 2o PA'!$Q$1)*12-'Diário 2o PA'!$P$1+1+MONTH(B119)))</f>
        <v>3</v>
      </c>
    </row>
    <row r="120" spans="1:12" ht="48" x14ac:dyDescent="0.25">
      <c r="A120" s="557">
        <v>116</v>
      </c>
      <c r="B120" s="545">
        <v>44196</v>
      </c>
      <c r="C120" s="548" t="s">
        <v>261</v>
      </c>
      <c r="D120" s="581" t="s">
        <v>389</v>
      </c>
      <c r="E120" s="547">
        <v>2540.91</v>
      </c>
      <c r="F120" s="551" t="s">
        <v>639</v>
      </c>
      <c r="G120" s="546" t="s">
        <v>822</v>
      </c>
      <c r="H120" s="546" t="s">
        <v>1980</v>
      </c>
      <c r="I120" s="291" t="s">
        <v>1827</v>
      </c>
      <c r="K120" s="324" t="str">
        <f t="shared" si="1"/>
        <v>Gastos_Gerais</v>
      </c>
      <c r="L120" s="290">
        <f>IF(B120="","",IF(YEAR(B120)='Diário 2o PA'!$Q$1,MONTH(B120)-'Diário 2o PA'!$P$1+1,(YEAR(B120)-'Diário 2o PA'!$Q$1)*12-'Diário 2o PA'!$P$1+1+MONTH(B120)))</f>
        <v>3</v>
      </c>
    </row>
    <row r="121" spans="1:12" ht="48" x14ac:dyDescent="0.25">
      <c r="A121" s="557">
        <v>117</v>
      </c>
      <c r="B121" s="545">
        <v>44196</v>
      </c>
      <c r="C121" s="548" t="s">
        <v>261</v>
      </c>
      <c r="D121" s="581" t="s">
        <v>389</v>
      </c>
      <c r="E121" s="547">
        <v>550.53</v>
      </c>
      <c r="F121" s="551" t="s">
        <v>639</v>
      </c>
      <c r="G121" s="546" t="s">
        <v>822</v>
      </c>
      <c r="H121" s="546" t="s">
        <v>1980</v>
      </c>
      <c r="I121" s="291" t="s">
        <v>1827</v>
      </c>
      <c r="K121" s="324" t="str">
        <f t="shared" si="1"/>
        <v>Gastos_Gerais</v>
      </c>
      <c r="L121" s="290">
        <f>IF(B121="","",IF(YEAR(B121)='Diário 2o PA'!$Q$1,MONTH(B121)-'Diário 2o PA'!$P$1+1,(YEAR(B121)-'Diário 2o PA'!$Q$1)*12-'Diário 2o PA'!$P$1+1+MONTH(B121)))</f>
        <v>3</v>
      </c>
    </row>
    <row r="122" spans="1:12" ht="36" x14ac:dyDescent="0.25">
      <c r="A122" s="557">
        <v>118</v>
      </c>
      <c r="B122" s="545">
        <v>44165</v>
      </c>
      <c r="C122" s="548" t="s">
        <v>178</v>
      </c>
      <c r="D122" s="581" t="s">
        <v>395</v>
      </c>
      <c r="E122" s="547">
        <v>22.65</v>
      </c>
      <c r="F122" s="551" t="s">
        <v>306</v>
      </c>
      <c r="G122" s="546" t="s">
        <v>822</v>
      </c>
      <c r="H122" s="546" t="s">
        <v>1976</v>
      </c>
      <c r="I122" s="291" t="s">
        <v>1823</v>
      </c>
      <c r="K122" s="324" t="str">
        <f t="shared" si="1"/>
        <v>Gastos_com_Pessoal</v>
      </c>
      <c r="L122" s="290">
        <f>IF(B122="","",IF(YEAR(B122)='Diário 2o PA'!$Q$1,MONTH(B122)-'Diário 2o PA'!$P$1+1,(YEAR(B122)-'Diário 2o PA'!$Q$1)*12-'Diário 2o PA'!$P$1+1+MONTH(B122)))</f>
        <v>2</v>
      </c>
    </row>
    <row r="123" spans="1:12" ht="36" x14ac:dyDescent="0.25">
      <c r="A123" s="557">
        <v>119</v>
      </c>
      <c r="B123" s="545">
        <v>44165</v>
      </c>
      <c r="C123" s="548" t="s">
        <v>178</v>
      </c>
      <c r="D123" s="581" t="s">
        <v>395</v>
      </c>
      <c r="E123" s="547">
        <v>67.95</v>
      </c>
      <c r="F123" s="551" t="s">
        <v>306</v>
      </c>
      <c r="G123" s="546" t="s">
        <v>822</v>
      </c>
      <c r="H123" s="546" t="s">
        <v>1976</v>
      </c>
      <c r="I123" s="291" t="s">
        <v>1823</v>
      </c>
      <c r="K123" s="324" t="str">
        <f t="shared" si="1"/>
        <v>Gastos_com_Pessoal</v>
      </c>
      <c r="L123" s="290">
        <f>IF(B123="","",IF(YEAR(B123)='Diário 2o PA'!$Q$1,MONTH(B123)-'Diário 2o PA'!$P$1+1,(YEAR(B123)-'Diário 2o PA'!$Q$1)*12-'Diário 2o PA'!$P$1+1+MONTH(B123)))</f>
        <v>2</v>
      </c>
    </row>
    <row r="124" spans="1:12" ht="36" x14ac:dyDescent="0.25">
      <c r="A124" s="557">
        <v>120</v>
      </c>
      <c r="B124" s="545">
        <v>44165</v>
      </c>
      <c r="C124" s="548" t="s">
        <v>178</v>
      </c>
      <c r="D124" s="581" t="s">
        <v>395</v>
      </c>
      <c r="E124" s="547">
        <v>33.97</v>
      </c>
      <c r="F124" s="551" t="s">
        <v>306</v>
      </c>
      <c r="G124" s="546" t="s">
        <v>822</v>
      </c>
      <c r="H124" s="546" t="s">
        <v>1976</v>
      </c>
      <c r="I124" s="291" t="s">
        <v>1823</v>
      </c>
      <c r="K124" s="324" t="str">
        <f t="shared" si="1"/>
        <v>Gastos_com_Pessoal</v>
      </c>
      <c r="L124" s="290">
        <f>IF(B124="","",IF(YEAR(B124)='Diário 2o PA'!$Q$1,MONTH(B124)-'Diário 2o PA'!$P$1+1,(YEAR(B124)-'Diário 2o PA'!$Q$1)*12-'Diário 2o PA'!$P$1+1+MONTH(B124)))</f>
        <v>2</v>
      </c>
    </row>
    <row r="125" spans="1:12" ht="36" x14ac:dyDescent="0.25">
      <c r="A125" s="557">
        <v>121</v>
      </c>
      <c r="B125" s="545">
        <v>44165</v>
      </c>
      <c r="C125" s="548" t="s">
        <v>178</v>
      </c>
      <c r="D125" s="581" t="s">
        <v>395</v>
      </c>
      <c r="E125" s="547">
        <v>14.72</v>
      </c>
      <c r="F125" s="551" t="s">
        <v>306</v>
      </c>
      <c r="G125" s="546" t="s">
        <v>822</v>
      </c>
      <c r="H125" s="546" t="s">
        <v>1976</v>
      </c>
      <c r="I125" s="291" t="s">
        <v>1823</v>
      </c>
      <c r="K125" s="324" t="str">
        <f t="shared" si="1"/>
        <v>Gastos_com_Pessoal</v>
      </c>
      <c r="L125" s="290">
        <f>IF(B125="","",IF(YEAR(B125)='Diário 2o PA'!$Q$1,MONTH(B125)-'Diário 2o PA'!$P$1+1,(YEAR(B125)-'Diário 2o PA'!$Q$1)*12-'Diário 2o PA'!$P$1+1+MONTH(B125)))</f>
        <v>2</v>
      </c>
    </row>
    <row r="126" spans="1:12" ht="60" x14ac:dyDescent="0.25">
      <c r="A126" s="557">
        <v>122</v>
      </c>
      <c r="B126" s="545">
        <v>44196</v>
      </c>
      <c r="C126" s="548" t="s">
        <v>261</v>
      </c>
      <c r="D126" s="581" t="s">
        <v>398</v>
      </c>
      <c r="E126" s="547">
        <v>291.39</v>
      </c>
      <c r="F126" s="551" t="s">
        <v>637</v>
      </c>
      <c r="G126" s="546" t="s">
        <v>822</v>
      </c>
      <c r="H126" s="546" t="s">
        <v>1981</v>
      </c>
      <c r="I126" s="291" t="s">
        <v>1823</v>
      </c>
      <c r="K126" s="324" t="str">
        <f t="shared" si="1"/>
        <v>Gastos_Gerais</v>
      </c>
      <c r="L126" s="290">
        <f>IF(B126="","",IF(YEAR(B126)='Diário 2o PA'!$Q$1,MONTH(B126)-'Diário 2o PA'!$P$1+1,(YEAR(B126)-'Diário 2o PA'!$Q$1)*12-'Diário 2o PA'!$P$1+1+MONTH(B126)))</f>
        <v>3</v>
      </c>
    </row>
    <row r="127" spans="1:12" ht="60" x14ac:dyDescent="0.25">
      <c r="A127" s="557">
        <v>123</v>
      </c>
      <c r="B127" s="545">
        <v>44196</v>
      </c>
      <c r="C127" s="548" t="s">
        <v>261</v>
      </c>
      <c r="D127" s="581" t="s">
        <v>398</v>
      </c>
      <c r="E127" s="547">
        <v>291.39</v>
      </c>
      <c r="F127" s="551" t="s">
        <v>637</v>
      </c>
      <c r="G127" s="546" t="s">
        <v>822</v>
      </c>
      <c r="H127" s="546" t="s">
        <v>1981</v>
      </c>
      <c r="I127" s="291" t="s">
        <v>1823</v>
      </c>
      <c r="K127" s="324" t="str">
        <f t="shared" si="1"/>
        <v>Gastos_Gerais</v>
      </c>
      <c r="L127" s="290">
        <f>IF(B127="","",IF(YEAR(B127)='Diário 2o PA'!$Q$1,MONTH(B127)-'Diário 2o PA'!$P$1+1,(YEAR(B127)-'Diário 2o PA'!$Q$1)*12-'Diário 2o PA'!$P$1+1+MONTH(B127)))</f>
        <v>3</v>
      </c>
    </row>
    <row r="128" spans="1:12" ht="60" x14ac:dyDescent="0.25">
      <c r="A128" s="557">
        <v>124</v>
      </c>
      <c r="B128" s="545">
        <v>44196</v>
      </c>
      <c r="C128" s="548" t="s">
        <v>261</v>
      </c>
      <c r="D128" s="581" t="s">
        <v>398</v>
      </c>
      <c r="E128" s="547">
        <v>874.17</v>
      </c>
      <c r="F128" s="551" t="s">
        <v>637</v>
      </c>
      <c r="G128" s="546" t="s">
        <v>822</v>
      </c>
      <c r="H128" s="546" t="s">
        <v>1981</v>
      </c>
      <c r="I128" s="291" t="s">
        <v>1823</v>
      </c>
      <c r="K128" s="324" t="str">
        <f t="shared" si="1"/>
        <v>Gastos_Gerais</v>
      </c>
      <c r="L128" s="290">
        <f>IF(B128="","",IF(YEAR(B128)='Diário 2o PA'!$Q$1,MONTH(B128)-'Diário 2o PA'!$P$1+1,(YEAR(B128)-'Diário 2o PA'!$Q$1)*12-'Diário 2o PA'!$P$1+1+MONTH(B128)))</f>
        <v>3</v>
      </c>
    </row>
    <row r="129" spans="1:12" ht="60" x14ac:dyDescent="0.25">
      <c r="A129" s="557">
        <v>125</v>
      </c>
      <c r="B129" s="545">
        <v>44196</v>
      </c>
      <c r="C129" s="548" t="s">
        <v>261</v>
      </c>
      <c r="D129" s="581" t="s">
        <v>398</v>
      </c>
      <c r="E129" s="547">
        <v>189.41</v>
      </c>
      <c r="F129" s="551" t="s">
        <v>637</v>
      </c>
      <c r="G129" s="546" t="s">
        <v>822</v>
      </c>
      <c r="H129" s="546" t="s">
        <v>1981</v>
      </c>
      <c r="I129" s="291" t="s">
        <v>1823</v>
      </c>
      <c r="K129" s="324" t="str">
        <f t="shared" si="1"/>
        <v>Gastos_Gerais</v>
      </c>
      <c r="L129" s="290">
        <f>IF(B129="","",IF(YEAR(B129)='Diário 2o PA'!$Q$1,MONTH(B129)-'Diário 2o PA'!$P$1+1,(YEAR(B129)-'Diário 2o PA'!$Q$1)*12-'Diário 2o PA'!$P$1+1+MONTH(B129)))</f>
        <v>3</v>
      </c>
    </row>
    <row r="130" spans="1:12" ht="60" x14ac:dyDescent="0.25">
      <c r="A130" s="557">
        <v>126</v>
      </c>
      <c r="B130" s="545">
        <v>44196</v>
      </c>
      <c r="C130" s="548" t="s">
        <v>261</v>
      </c>
      <c r="D130" s="581" t="s">
        <v>398</v>
      </c>
      <c r="E130" s="547">
        <v>2918.27</v>
      </c>
      <c r="F130" s="551" t="s">
        <v>637</v>
      </c>
      <c r="G130" s="546" t="s">
        <v>821</v>
      </c>
      <c r="H130" s="546" t="s">
        <v>1981</v>
      </c>
      <c r="I130" s="291" t="s">
        <v>1823</v>
      </c>
      <c r="K130" s="324" t="str">
        <f t="shared" si="1"/>
        <v>Gastos_Gerais</v>
      </c>
      <c r="L130" s="290">
        <f>IF(B130="","",IF(YEAR(B130)='Diário 2o PA'!$Q$1,MONTH(B130)-'Diário 2o PA'!$P$1+1,(YEAR(B130)-'Diário 2o PA'!$Q$1)*12-'Diário 2o PA'!$P$1+1+MONTH(B130)))</f>
        <v>3</v>
      </c>
    </row>
    <row r="131" spans="1:12" ht="84" x14ac:dyDescent="0.25">
      <c r="A131" s="557">
        <v>127</v>
      </c>
      <c r="B131" s="545">
        <v>44196</v>
      </c>
      <c r="C131" s="548" t="s">
        <v>261</v>
      </c>
      <c r="D131" s="581" t="s">
        <v>398</v>
      </c>
      <c r="E131" s="547">
        <v>797.75</v>
      </c>
      <c r="F131" s="551" t="s">
        <v>637</v>
      </c>
      <c r="G131" s="546" t="s">
        <v>822</v>
      </c>
      <c r="H131" s="546" t="s">
        <v>1982</v>
      </c>
      <c r="I131" s="291" t="s">
        <v>1823</v>
      </c>
      <c r="K131" s="324" t="str">
        <f t="shared" si="1"/>
        <v>Gastos_Gerais</v>
      </c>
      <c r="L131" s="290">
        <f>IF(B131="","",IF(YEAR(B131)='Diário 2o PA'!$Q$1,MONTH(B131)-'Diário 2o PA'!$P$1+1,(YEAR(B131)-'Diário 2o PA'!$Q$1)*12-'Diário 2o PA'!$P$1+1+MONTH(B131)))</f>
        <v>3</v>
      </c>
    </row>
    <row r="132" spans="1:12" ht="84" x14ac:dyDescent="0.25">
      <c r="A132" s="557">
        <v>128</v>
      </c>
      <c r="B132" s="545">
        <v>44196</v>
      </c>
      <c r="C132" s="548" t="s">
        <v>261</v>
      </c>
      <c r="D132" s="581" t="s">
        <v>398</v>
      </c>
      <c r="E132" s="547">
        <v>797.75</v>
      </c>
      <c r="F132" s="551" t="s">
        <v>637</v>
      </c>
      <c r="G132" s="546" t="s">
        <v>822</v>
      </c>
      <c r="H132" s="546" t="s">
        <v>1982</v>
      </c>
      <c r="I132" s="291" t="s">
        <v>1823</v>
      </c>
      <c r="K132" s="324" t="str">
        <f t="shared" si="1"/>
        <v>Gastos_Gerais</v>
      </c>
      <c r="L132" s="290">
        <f>IF(B132="","",IF(YEAR(B132)='Diário 2o PA'!$Q$1,MONTH(B132)-'Diário 2o PA'!$P$1+1,(YEAR(B132)-'Diário 2o PA'!$Q$1)*12-'Diário 2o PA'!$P$1+1+MONTH(B132)))</f>
        <v>3</v>
      </c>
    </row>
    <row r="133" spans="1:12" ht="84" x14ac:dyDescent="0.25">
      <c r="A133" s="557">
        <v>129</v>
      </c>
      <c r="B133" s="545">
        <v>44196</v>
      </c>
      <c r="C133" s="548" t="s">
        <v>261</v>
      </c>
      <c r="D133" s="581" t="s">
        <v>398</v>
      </c>
      <c r="E133" s="547">
        <v>2393.2600000000002</v>
      </c>
      <c r="F133" s="551" t="s">
        <v>637</v>
      </c>
      <c r="G133" s="546" t="s">
        <v>822</v>
      </c>
      <c r="H133" s="546" t="s">
        <v>1982</v>
      </c>
      <c r="I133" s="291" t="s">
        <v>1823</v>
      </c>
      <c r="K133" s="324" t="str">
        <f t="shared" si="1"/>
        <v>Gastos_Gerais</v>
      </c>
      <c r="L133" s="290">
        <f>IF(B133="","",IF(YEAR(B133)='Diário 2o PA'!$Q$1,MONTH(B133)-'Diário 2o PA'!$P$1+1,(YEAR(B133)-'Diário 2o PA'!$Q$1)*12-'Diário 2o PA'!$P$1+1+MONTH(B133)))</f>
        <v>3</v>
      </c>
    </row>
    <row r="134" spans="1:12" ht="84" x14ac:dyDescent="0.25">
      <c r="A134" s="557">
        <v>130</v>
      </c>
      <c r="B134" s="545">
        <v>44196</v>
      </c>
      <c r="C134" s="548" t="s">
        <v>261</v>
      </c>
      <c r="D134" s="581" t="s">
        <v>398</v>
      </c>
      <c r="E134" s="547">
        <v>518.54</v>
      </c>
      <c r="F134" s="551" t="s">
        <v>637</v>
      </c>
      <c r="G134" s="546" t="s">
        <v>822</v>
      </c>
      <c r="H134" s="546" t="s">
        <v>1982</v>
      </c>
      <c r="I134" s="291" t="s">
        <v>1823</v>
      </c>
      <c r="K134" s="324" t="str">
        <f t="shared" si="1"/>
        <v>Gastos_Gerais</v>
      </c>
      <c r="L134" s="290">
        <f>IF(B134="","",IF(YEAR(B134)='Diário 2o PA'!$Q$1,MONTH(B134)-'Diário 2o PA'!$P$1+1,(YEAR(B134)-'Diário 2o PA'!$Q$1)*12-'Diário 2o PA'!$P$1+1+MONTH(B134)))</f>
        <v>3</v>
      </c>
    </row>
    <row r="135" spans="1:12" ht="84" x14ac:dyDescent="0.25">
      <c r="A135" s="557">
        <v>131</v>
      </c>
      <c r="B135" s="545">
        <v>44196</v>
      </c>
      <c r="C135" s="548" t="s">
        <v>261</v>
      </c>
      <c r="D135" s="581" t="s">
        <v>398</v>
      </c>
      <c r="E135" s="547">
        <v>8775.2800000000007</v>
      </c>
      <c r="F135" s="551" t="s">
        <v>637</v>
      </c>
      <c r="G135" s="546" t="s">
        <v>821</v>
      </c>
      <c r="H135" s="546" t="s">
        <v>1982</v>
      </c>
      <c r="I135" s="291" t="s">
        <v>1823</v>
      </c>
      <c r="K135" s="324" t="str">
        <f t="shared" ref="K135:K195" si="2">SUBSTITUTE(C135," ","_")</f>
        <v>Gastos_Gerais</v>
      </c>
      <c r="L135" s="290">
        <f>IF(B135="","",IF(YEAR(B135)='Diário 2o PA'!$Q$1,MONTH(B135)-'Diário 2o PA'!$P$1+1,(YEAR(B135)-'Diário 2o PA'!$Q$1)*12-'Diário 2o PA'!$P$1+1+MONTH(B135)))</f>
        <v>3</v>
      </c>
    </row>
    <row r="136" spans="1:12" ht="24" x14ac:dyDescent="0.25">
      <c r="A136" s="557">
        <v>132</v>
      </c>
      <c r="B136" s="545">
        <v>44196</v>
      </c>
      <c r="C136" s="548" t="s">
        <v>178</v>
      </c>
      <c r="D136" s="581" t="s">
        <v>397</v>
      </c>
      <c r="E136" s="547">
        <v>4.0199999999999996</v>
      </c>
      <c r="F136" s="551" t="s">
        <v>306</v>
      </c>
      <c r="G136" s="546" t="s">
        <v>822</v>
      </c>
      <c r="H136" s="546" t="s">
        <v>1983</v>
      </c>
      <c r="I136" s="291" t="s">
        <v>1823</v>
      </c>
      <c r="K136" s="324" t="str">
        <f t="shared" si="2"/>
        <v>Gastos_com_Pessoal</v>
      </c>
      <c r="L136" s="290">
        <f>IF(B136="","",IF(YEAR(B136)='Diário 2o PA'!$Q$1,MONTH(B136)-'Diário 2o PA'!$P$1+1,(YEAR(B136)-'Diário 2o PA'!$Q$1)*12-'Diário 2o PA'!$P$1+1+MONTH(B136)))</f>
        <v>3</v>
      </c>
    </row>
    <row r="137" spans="1:12" ht="24" x14ac:dyDescent="0.25">
      <c r="A137" s="557">
        <v>133</v>
      </c>
      <c r="B137" s="545">
        <v>44196</v>
      </c>
      <c r="C137" s="548" t="s">
        <v>178</v>
      </c>
      <c r="D137" s="581" t="s">
        <v>397</v>
      </c>
      <c r="E137" s="547">
        <v>12.06</v>
      </c>
      <c r="F137" s="551" t="s">
        <v>306</v>
      </c>
      <c r="G137" s="546" t="s">
        <v>822</v>
      </c>
      <c r="H137" s="546" t="s">
        <v>1983</v>
      </c>
      <c r="I137" s="291" t="s">
        <v>1823</v>
      </c>
      <c r="K137" s="324" t="str">
        <f t="shared" si="2"/>
        <v>Gastos_com_Pessoal</v>
      </c>
      <c r="L137" s="290">
        <f>IF(B137="","",IF(YEAR(B137)='Diário 2o PA'!$Q$1,MONTH(B137)-'Diário 2o PA'!$P$1+1,(YEAR(B137)-'Diário 2o PA'!$Q$1)*12-'Diário 2o PA'!$P$1+1+MONTH(B137)))</f>
        <v>3</v>
      </c>
    </row>
    <row r="138" spans="1:12" ht="24" x14ac:dyDescent="0.25">
      <c r="A138" s="557">
        <v>134</v>
      </c>
      <c r="B138" s="545">
        <v>44196</v>
      </c>
      <c r="C138" s="548" t="s">
        <v>178</v>
      </c>
      <c r="D138" s="581" t="s">
        <v>397</v>
      </c>
      <c r="E138" s="547">
        <v>2.61</v>
      </c>
      <c r="F138" s="551" t="s">
        <v>306</v>
      </c>
      <c r="G138" s="546" t="s">
        <v>822</v>
      </c>
      <c r="H138" s="546" t="s">
        <v>1983</v>
      </c>
      <c r="I138" s="291" t="s">
        <v>1823</v>
      </c>
      <c r="K138" s="324" t="str">
        <f t="shared" si="2"/>
        <v>Gastos_com_Pessoal</v>
      </c>
      <c r="L138" s="290">
        <f>IF(B138="","",IF(YEAR(B138)='Diário 2o PA'!$Q$1,MONTH(B138)-'Diário 2o PA'!$P$1+1,(YEAR(B138)-'Diário 2o PA'!$Q$1)*12-'Diário 2o PA'!$P$1+1+MONTH(B138)))</f>
        <v>3</v>
      </c>
    </row>
    <row r="139" spans="1:12" ht="24" x14ac:dyDescent="0.25">
      <c r="A139" s="557">
        <v>135</v>
      </c>
      <c r="B139" s="545">
        <v>44196</v>
      </c>
      <c r="C139" s="548" t="s">
        <v>178</v>
      </c>
      <c r="D139" s="581" t="s">
        <v>397</v>
      </c>
      <c r="E139" s="547">
        <v>4.6900000000000004</v>
      </c>
      <c r="F139" s="551" t="s">
        <v>306</v>
      </c>
      <c r="G139" s="546" t="s">
        <v>822</v>
      </c>
      <c r="H139" s="546" t="s">
        <v>1983</v>
      </c>
      <c r="I139" s="291" t="s">
        <v>1823</v>
      </c>
      <c r="K139" s="324" t="str">
        <f t="shared" si="2"/>
        <v>Gastos_com_Pessoal</v>
      </c>
      <c r="L139" s="290">
        <f>IF(B139="","",IF(YEAR(B139)='Diário 2o PA'!$Q$1,MONTH(B139)-'Diário 2o PA'!$P$1+1,(YEAR(B139)-'Diário 2o PA'!$Q$1)*12-'Diário 2o PA'!$P$1+1+MONTH(B139)))</f>
        <v>3</v>
      </c>
    </row>
    <row r="140" spans="1:12" ht="24" x14ac:dyDescent="0.25">
      <c r="A140" s="557">
        <v>136</v>
      </c>
      <c r="B140" s="545">
        <v>44196</v>
      </c>
      <c r="C140" s="548" t="s">
        <v>178</v>
      </c>
      <c r="D140" s="581" t="s">
        <v>397</v>
      </c>
      <c r="E140" s="547">
        <v>14.07</v>
      </c>
      <c r="F140" s="551" t="s">
        <v>306</v>
      </c>
      <c r="G140" s="546" t="s">
        <v>822</v>
      </c>
      <c r="H140" s="546" t="s">
        <v>1983</v>
      </c>
      <c r="I140" s="291" t="s">
        <v>1823</v>
      </c>
      <c r="K140" s="324" t="str">
        <f t="shared" si="2"/>
        <v>Gastos_com_Pessoal</v>
      </c>
      <c r="L140" s="290">
        <f>IF(B140="","",IF(YEAR(B140)='Diário 2o PA'!$Q$1,MONTH(B140)-'Diário 2o PA'!$P$1+1,(YEAR(B140)-'Diário 2o PA'!$Q$1)*12-'Diário 2o PA'!$P$1+1+MONTH(B140)))</f>
        <v>3</v>
      </c>
    </row>
    <row r="141" spans="1:12" ht="24" x14ac:dyDescent="0.25">
      <c r="A141" s="557">
        <v>137</v>
      </c>
      <c r="B141" s="545">
        <v>44196</v>
      </c>
      <c r="C141" s="548" t="s">
        <v>178</v>
      </c>
      <c r="D141" s="581" t="s">
        <v>397</v>
      </c>
      <c r="E141" s="547">
        <v>3.05</v>
      </c>
      <c r="F141" s="551" t="s">
        <v>306</v>
      </c>
      <c r="G141" s="546" t="s">
        <v>822</v>
      </c>
      <c r="H141" s="546" t="s">
        <v>1983</v>
      </c>
      <c r="I141" s="291" t="s">
        <v>1823</v>
      </c>
      <c r="K141" s="324" t="str">
        <f t="shared" si="2"/>
        <v>Gastos_com_Pessoal</v>
      </c>
      <c r="L141" s="290">
        <f>IF(B141="","",IF(YEAR(B141)='Diário 2o PA'!$Q$1,MONTH(B141)-'Diário 2o PA'!$P$1+1,(YEAR(B141)-'Diário 2o PA'!$Q$1)*12-'Diário 2o PA'!$P$1+1+MONTH(B141)))</f>
        <v>3</v>
      </c>
    </row>
    <row r="142" spans="1:12" ht="84" x14ac:dyDescent="0.25">
      <c r="A142" s="557">
        <v>138</v>
      </c>
      <c r="B142" s="545">
        <v>44196</v>
      </c>
      <c r="C142" s="548" t="s">
        <v>261</v>
      </c>
      <c r="D142" s="581" t="s">
        <v>404</v>
      </c>
      <c r="E142" s="547">
        <v>195</v>
      </c>
      <c r="F142" s="551" t="s">
        <v>637</v>
      </c>
      <c r="G142" s="546" t="s">
        <v>822</v>
      </c>
      <c r="H142" s="546" t="s">
        <v>1984</v>
      </c>
      <c r="I142" s="291" t="s">
        <v>1823</v>
      </c>
      <c r="K142" s="324" t="str">
        <f t="shared" si="2"/>
        <v>Gastos_Gerais</v>
      </c>
      <c r="L142" s="290">
        <f>IF(B142="","",IF(YEAR(B142)='Diário 2o PA'!$Q$1,MONTH(B142)-'Diário 2o PA'!$P$1+1,(YEAR(B142)-'Diário 2o PA'!$Q$1)*12-'Diário 2o PA'!$P$1+1+MONTH(B142)))</f>
        <v>3</v>
      </c>
    </row>
    <row r="143" spans="1:12" ht="84" x14ac:dyDescent="0.25">
      <c r="A143" s="557">
        <v>139</v>
      </c>
      <c r="B143" s="545">
        <v>44196</v>
      </c>
      <c r="C143" s="548" t="s">
        <v>261</v>
      </c>
      <c r="D143" s="581" t="s">
        <v>404</v>
      </c>
      <c r="E143" s="547">
        <v>130</v>
      </c>
      <c r="F143" s="551" t="s">
        <v>637</v>
      </c>
      <c r="G143" s="546" t="s">
        <v>822</v>
      </c>
      <c r="H143" s="546" t="s">
        <v>1984</v>
      </c>
      <c r="I143" s="291" t="s">
        <v>1823</v>
      </c>
      <c r="K143" s="324" t="str">
        <f t="shared" si="2"/>
        <v>Gastos_Gerais</v>
      </c>
      <c r="L143" s="290">
        <f>IF(B143="","",IF(YEAR(B143)='Diário 2o PA'!$Q$1,MONTH(B143)-'Diário 2o PA'!$P$1+1,(YEAR(B143)-'Diário 2o PA'!$Q$1)*12-'Diário 2o PA'!$P$1+1+MONTH(B143)))</f>
        <v>3</v>
      </c>
    </row>
    <row r="144" spans="1:12" ht="84" x14ac:dyDescent="0.25">
      <c r="A144" s="557">
        <v>140</v>
      </c>
      <c r="B144" s="545">
        <v>44196</v>
      </c>
      <c r="C144" s="548" t="s">
        <v>261</v>
      </c>
      <c r="D144" s="581" t="s">
        <v>404</v>
      </c>
      <c r="E144" s="547">
        <v>390</v>
      </c>
      <c r="F144" s="551" t="s">
        <v>637</v>
      </c>
      <c r="G144" s="546" t="s">
        <v>822</v>
      </c>
      <c r="H144" s="546" t="s">
        <v>1984</v>
      </c>
      <c r="I144" s="291" t="s">
        <v>1823</v>
      </c>
      <c r="K144" s="324" t="str">
        <f t="shared" si="2"/>
        <v>Gastos_Gerais</v>
      </c>
      <c r="L144" s="290">
        <f>IF(B144="","",IF(YEAR(B144)='Diário 2o PA'!$Q$1,MONTH(B144)-'Diário 2o PA'!$P$1+1,(YEAR(B144)-'Diário 2o PA'!$Q$1)*12-'Diário 2o PA'!$P$1+1+MONTH(B144)))</f>
        <v>3</v>
      </c>
    </row>
    <row r="145" spans="1:12" ht="84" x14ac:dyDescent="0.25">
      <c r="A145" s="557">
        <v>141</v>
      </c>
      <c r="B145" s="545">
        <v>44196</v>
      </c>
      <c r="C145" s="548" t="s">
        <v>261</v>
      </c>
      <c r="D145" s="581" t="s">
        <v>404</v>
      </c>
      <c r="E145" s="547">
        <v>84.5</v>
      </c>
      <c r="F145" s="551" t="s">
        <v>637</v>
      </c>
      <c r="G145" s="546" t="s">
        <v>822</v>
      </c>
      <c r="H145" s="546" t="s">
        <v>1984</v>
      </c>
      <c r="I145" s="291" t="s">
        <v>1823</v>
      </c>
      <c r="K145" s="324" t="str">
        <f t="shared" si="2"/>
        <v>Gastos_Gerais</v>
      </c>
      <c r="L145" s="290">
        <f>IF(B145="","",IF(YEAR(B145)='Diário 2o PA'!$Q$1,MONTH(B145)-'Diário 2o PA'!$P$1+1,(YEAR(B145)-'Diário 2o PA'!$Q$1)*12-'Diário 2o PA'!$P$1+1+MONTH(B145)))</f>
        <v>3</v>
      </c>
    </row>
    <row r="146" spans="1:12" ht="36" x14ac:dyDescent="0.25">
      <c r="A146" s="557">
        <v>142</v>
      </c>
      <c r="B146" s="545">
        <v>44196</v>
      </c>
      <c r="C146" s="548" t="s">
        <v>261</v>
      </c>
      <c r="D146" s="581" t="s">
        <v>393</v>
      </c>
      <c r="E146" s="547">
        <v>150</v>
      </c>
      <c r="F146" s="551" t="s">
        <v>639</v>
      </c>
      <c r="G146" s="546" t="s">
        <v>822</v>
      </c>
      <c r="H146" s="546" t="s">
        <v>1970</v>
      </c>
      <c r="I146" s="291" t="s">
        <v>1823</v>
      </c>
      <c r="K146" s="324" t="str">
        <f t="shared" si="2"/>
        <v>Gastos_Gerais</v>
      </c>
      <c r="L146" s="290">
        <f>IF(B146="","",IF(YEAR(B146)='Diário 2o PA'!$Q$1,MONTH(B146)-'Diário 2o PA'!$P$1+1,(YEAR(B146)-'Diário 2o PA'!$Q$1)*12-'Diário 2o PA'!$P$1+1+MONTH(B146)))</f>
        <v>3</v>
      </c>
    </row>
    <row r="147" spans="1:12" ht="36" x14ac:dyDescent="0.25">
      <c r="A147" s="557">
        <v>143</v>
      </c>
      <c r="B147" s="545">
        <v>44196</v>
      </c>
      <c r="C147" s="548" t="s">
        <v>261</v>
      </c>
      <c r="D147" s="581" t="s">
        <v>393</v>
      </c>
      <c r="E147" s="547">
        <v>450</v>
      </c>
      <c r="F147" s="551" t="s">
        <v>639</v>
      </c>
      <c r="G147" s="546" t="s">
        <v>822</v>
      </c>
      <c r="H147" s="546" t="s">
        <v>1970</v>
      </c>
      <c r="I147" s="291" t="s">
        <v>1827</v>
      </c>
      <c r="K147" s="324" t="str">
        <f t="shared" si="2"/>
        <v>Gastos_Gerais</v>
      </c>
      <c r="L147" s="290">
        <f>IF(B147="","",IF(YEAR(B147)='Diário 2o PA'!$Q$1,MONTH(B147)-'Diário 2o PA'!$P$1+1,(YEAR(B147)-'Diário 2o PA'!$Q$1)*12-'Diário 2o PA'!$P$1+1+MONTH(B147)))</f>
        <v>3</v>
      </c>
    </row>
    <row r="148" spans="1:12" ht="36" x14ac:dyDescent="0.25">
      <c r="A148" s="557">
        <v>144</v>
      </c>
      <c r="B148" s="545">
        <v>44196</v>
      </c>
      <c r="C148" s="548" t="s">
        <v>261</v>
      </c>
      <c r="D148" s="581" t="s">
        <v>393</v>
      </c>
      <c r="E148" s="547">
        <v>97.5</v>
      </c>
      <c r="F148" s="551" t="s">
        <v>639</v>
      </c>
      <c r="G148" s="546" t="s">
        <v>822</v>
      </c>
      <c r="H148" s="546" t="s">
        <v>1970</v>
      </c>
      <c r="I148" s="291" t="s">
        <v>1827</v>
      </c>
      <c r="K148" s="324" t="str">
        <f t="shared" si="2"/>
        <v>Gastos_Gerais</v>
      </c>
      <c r="L148" s="290">
        <f>IF(B148="","",IF(YEAR(B148)='Diário 2o PA'!$Q$1,MONTH(B148)-'Diário 2o PA'!$P$1+1,(YEAR(B148)-'Diário 2o PA'!$Q$1)*12-'Diário 2o PA'!$P$1+1+MONTH(B148)))</f>
        <v>3</v>
      </c>
    </row>
    <row r="149" spans="1:12" ht="36" x14ac:dyDescent="0.25">
      <c r="A149" s="557">
        <v>145</v>
      </c>
      <c r="B149" s="545">
        <v>44196</v>
      </c>
      <c r="C149" s="548" t="s">
        <v>261</v>
      </c>
      <c r="D149" s="581" t="s">
        <v>393</v>
      </c>
      <c r="E149" s="547">
        <v>225</v>
      </c>
      <c r="F149" s="551" t="s">
        <v>639</v>
      </c>
      <c r="G149" s="546" t="s">
        <v>822</v>
      </c>
      <c r="H149" s="546" t="s">
        <v>1970</v>
      </c>
      <c r="I149" s="291" t="s">
        <v>1827</v>
      </c>
      <c r="K149" s="324" t="str">
        <f t="shared" si="2"/>
        <v>Gastos_Gerais</v>
      </c>
      <c r="L149" s="290">
        <f>IF(B149="","",IF(YEAR(B149)='Diário 2o PA'!$Q$1,MONTH(B149)-'Diário 2o PA'!$P$1+1,(YEAR(B149)-'Diário 2o PA'!$Q$1)*12-'Diário 2o PA'!$P$1+1+MONTH(B149)))</f>
        <v>3</v>
      </c>
    </row>
    <row r="150" spans="1:12" ht="36" x14ac:dyDescent="0.25">
      <c r="A150" s="557">
        <v>146</v>
      </c>
      <c r="B150" s="545">
        <v>44196</v>
      </c>
      <c r="C150" s="548" t="s">
        <v>261</v>
      </c>
      <c r="D150" s="581" t="s">
        <v>393</v>
      </c>
      <c r="E150" s="547">
        <v>825</v>
      </c>
      <c r="F150" s="551" t="s">
        <v>639</v>
      </c>
      <c r="G150" s="546" t="s">
        <v>821</v>
      </c>
      <c r="H150" s="546" t="s">
        <v>1970</v>
      </c>
      <c r="I150" s="291" t="s">
        <v>1827</v>
      </c>
      <c r="K150" s="324" t="str">
        <f t="shared" si="2"/>
        <v>Gastos_Gerais</v>
      </c>
      <c r="L150" s="290">
        <f>IF(B150="","",IF(YEAR(B150)='Diário 2o PA'!$Q$1,MONTH(B150)-'Diário 2o PA'!$P$1+1,(YEAR(B150)-'Diário 2o PA'!$Q$1)*12-'Diário 2o PA'!$P$1+1+MONTH(B150)))</f>
        <v>3</v>
      </c>
    </row>
    <row r="151" spans="1:12" ht="36" x14ac:dyDescent="0.25">
      <c r="A151" s="557">
        <v>147</v>
      </c>
      <c r="B151" s="545">
        <v>44196</v>
      </c>
      <c r="C151" s="548" t="s">
        <v>261</v>
      </c>
      <c r="D151" s="581" t="s">
        <v>393</v>
      </c>
      <c r="E151" s="547">
        <v>150</v>
      </c>
      <c r="F151" s="551" t="s">
        <v>639</v>
      </c>
      <c r="G151" s="546" t="s">
        <v>822</v>
      </c>
      <c r="H151" s="546" t="s">
        <v>1971</v>
      </c>
      <c r="I151" s="291" t="s">
        <v>1827</v>
      </c>
      <c r="K151" s="324" t="str">
        <f t="shared" si="2"/>
        <v>Gastos_Gerais</v>
      </c>
      <c r="L151" s="290">
        <f>IF(B151="","",IF(YEAR(B151)='Diário 2o PA'!$Q$1,MONTH(B151)-'Diário 2o PA'!$P$1+1,(YEAR(B151)-'Diário 2o PA'!$Q$1)*12-'Diário 2o PA'!$P$1+1+MONTH(B151)))</f>
        <v>3</v>
      </c>
    </row>
    <row r="152" spans="1:12" ht="36" x14ac:dyDescent="0.25">
      <c r="A152" s="557">
        <v>148</v>
      </c>
      <c r="B152" s="545">
        <v>44196</v>
      </c>
      <c r="C152" s="548" t="s">
        <v>261</v>
      </c>
      <c r="D152" s="581" t="s">
        <v>393</v>
      </c>
      <c r="E152" s="547">
        <v>450</v>
      </c>
      <c r="F152" s="551" t="s">
        <v>639</v>
      </c>
      <c r="G152" s="546" t="s">
        <v>822</v>
      </c>
      <c r="H152" s="546" t="s">
        <v>1971</v>
      </c>
      <c r="I152" s="291" t="s">
        <v>1827</v>
      </c>
      <c r="K152" s="324" t="str">
        <f t="shared" si="2"/>
        <v>Gastos_Gerais</v>
      </c>
      <c r="L152" s="290">
        <f>IF(B152="","",IF(YEAR(B152)='Diário 2o PA'!$Q$1,MONTH(B152)-'Diário 2o PA'!$P$1+1,(YEAR(B152)-'Diário 2o PA'!$Q$1)*12-'Diário 2o PA'!$P$1+1+MONTH(B152)))</f>
        <v>3</v>
      </c>
    </row>
    <row r="153" spans="1:12" ht="36" x14ac:dyDescent="0.25">
      <c r="A153" s="557">
        <v>149</v>
      </c>
      <c r="B153" s="545">
        <v>44196</v>
      </c>
      <c r="C153" s="548" t="s">
        <v>261</v>
      </c>
      <c r="D153" s="581" t="s">
        <v>393</v>
      </c>
      <c r="E153" s="547">
        <v>97.5</v>
      </c>
      <c r="F153" s="551" t="s">
        <v>639</v>
      </c>
      <c r="G153" s="546" t="s">
        <v>822</v>
      </c>
      <c r="H153" s="546" t="s">
        <v>1971</v>
      </c>
      <c r="I153" s="291" t="s">
        <v>1827</v>
      </c>
      <c r="K153" s="324" t="str">
        <f t="shared" si="2"/>
        <v>Gastos_Gerais</v>
      </c>
      <c r="L153" s="290">
        <f>IF(B153="","",IF(YEAR(B153)='Diário 2o PA'!$Q$1,MONTH(B153)-'Diário 2o PA'!$P$1+1,(YEAR(B153)-'Diário 2o PA'!$Q$1)*12-'Diário 2o PA'!$P$1+1+MONTH(B153)))</f>
        <v>3</v>
      </c>
    </row>
    <row r="154" spans="1:12" ht="36" x14ac:dyDescent="0.25">
      <c r="A154" s="557">
        <v>150</v>
      </c>
      <c r="B154" s="545">
        <v>44196</v>
      </c>
      <c r="C154" s="548" t="s">
        <v>261</v>
      </c>
      <c r="D154" s="581" t="s">
        <v>393</v>
      </c>
      <c r="E154" s="547">
        <v>225</v>
      </c>
      <c r="F154" s="551" t="s">
        <v>639</v>
      </c>
      <c r="G154" s="546" t="s">
        <v>822</v>
      </c>
      <c r="H154" s="546" t="s">
        <v>1971</v>
      </c>
      <c r="I154" s="291" t="s">
        <v>1827</v>
      </c>
      <c r="K154" s="324" t="str">
        <f t="shared" si="2"/>
        <v>Gastos_Gerais</v>
      </c>
      <c r="L154" s="290">
        <f>IF(B154="","",IF(YEAR(B154)='Diário 2o PA'!$Q$1,MONTH(B154)-'Diário 2o PA'!$P$1+1,(YEAR(B154)-'Diário 2o PA'!$Q$1)*12-'Diário 2o PA'!$P$1+1+MONTH(B154)))</f>
        <v>3</v>
      </c>
    </row>
    <row r="155" spans="1:12" ht="36" x14ac:dyDescent="0.25">
      <c r="A155" s="557">
        <v>151</v>
      </c>
      <c r="B155" s="545">
        <v>44196</v>
      </c>
      <c r="C155" s="548" t="s">
        <v>261</v>
      </c>
      <c r="D155" s="581" t="s">
        <v>393</v>
      </c>
      <c r="E155" s="547">
        <v>825</v>
      </c>
      <c r="F155" s="551" t="s">
        <v>639</v>
      </c>
      <c r="G155" s="546" t="s">
        <v>821</v>
      </c>
      <c r="H155" s="546" t="s">
        <v>1971</v>
      </c>
      <c r="I155" s="291" t="s">
        <v>1827</v>
      </c>
      <c r="K155" s="324" t="str">
        <f t="shared" si="2"/>
        <v>Gastos_Gerais</v>
      </c>
      <c r="L155" s="290">
        <f>IF(B155="","",IF(YEAR(B155)='Diário 2o PA'!$Q$1,MONTH(B155)-'Diário 2o PA'!$P$1+1,(YEAR(B155)-'Diário 2o PA'!$Q$1)*12-'Diário 2o PA'!$P$1+1+MONTH(B155)))</f>
        <v>3</v>
      </c>
    </row>
    <row r="156" spans="1:12" ht="48" x14ac:dyDescent="0.25">
      <c r="A156" s="557">
        <v>152</v>
      </c>
      <c r="B156" s="545">
        <v>44196</v>
      </c>
      <c r="C156" s="548" t="s">
        <v>261</v>
      </c>
      <c r="D156" s="581" t="s">
        <v>398</v>
      </c>
      <c r="E156" s="547">
        <v>430.92</v>
      </c>
      <c r="F156" s="551" t="s">
        <v>637</v>
      </c>
      <c r="G156" s="546" t="s">
        <v>822</v>
      </c>
      <c r="H156" s="546" t="s">
        <v>1985</v>
      </c>
      <c r="I156" s="291" t="s">
        <v>1823</v>
      </c>
      <c r="K156" s="324" t="str">
        <f t="shared" si="2"/>
        <v>Gastos_Gerais</v>
      </c>
      <c r="L156" s="290">
        <f>IF(B156="","",IF(YEAR(B156)='Diário 2o PA'!$Q$1,MONTH(B156)-'Diário 2o PA'!$P$1+1,(YEAR(B156)-'Diário 2o PA'!$Q$1)*12-'Diário 2o PA'!$P$1+1+MONTH(B156)))</f>
        <v>3</v>
      </c>
    </row>
    <row r="157" spans="1:12" ht="48" x14ac:dyDescent="0.25">
      <c r="A157" s="557">
        <v>153</v>
      </c>
      <c r="B157" s="545">
        <v>44196</v>
      </c>
      <c r="C157" s="548" t="s">
        <v>261</v>
      </c>
      <c r="D157" s="581" t="s">
        <v>398</v>
      </c>
      <c r="E157" s="547">
        <v>287.27999999999997</v>
      </c>
      <c r="F157" s="551" t="s">
        <v>637</v>
      </c>
      <c r="G157" s="546" t="s">
        <v>822</v>
      </c>
      <c r="H157" s="546" t="s">
        <v>1985</v>
      </c>
      <c r="I157" s="291" t="s">
        <v>1823</v>
      </c>
      <c r="K157" s="324" t="str">
        <f t="shared" si="2"/>
        <v>Gastos_Gerais</v>
      </c>
      <c r="L157" s="290">
        <f>IF(B157="","",IF(YEAR(B157)='Diário 2o PA'!$Q$1,MONTH(B157)-'Diário 2o PA'!$P$1+1,(YEAR(B157)-'Diário 2o PA'!$Q$1)*12-'Diário 2o PA'!$P$1+1+MONTH(B157)))</f>
        <v>3</v>
      </c>
    </row>
    <row r="158" spans="1:12" ht="48" x14ac:dyDescent="0.25">
      <c r="A158" s="557">
        <v>154</v>
      </c>
      <c r="B158" s="545">
        <v>44196</v>
      </c>
      <c r="C158" s="548" t="s">
        <v>261</v>
      </c>
      <c r="D158" s="581" t="s">
        <v>398</v>
      </c>
      <c r="E158" s="547">
        <v>861.84</v>
      </c>
      <c r="F158" s="551" t="s">
        <v>637</v>
      </c>
      <c r="G158" s="546" t="s">
        <v>822</v>
      </c>
      <c r="H158" s="546" t="s">
        <v>1985</v>
      </c>
      <c r="I158" s="291" t="s">
        <v>1823</v>
      </c>
      <c r="K158" s="324" t="str">
        <f t="shared" si="2"/>
        <v>Gastos_Gerais</v>
      </c>
      <c r="L158" s="290">
        <f>IF(B158="","",IF(YEAR(B158)='Diário 2o PA'!$Q$1,MONTH(B158)-'Diário 2o PA'!$P$1+1,(YEAR(B158)-'Diário 2o PA'!$Q$1)*12-'Diário 2o PA'!$P$1+1+MONTH(B158)))</f>
        <v>3</v>
      </c>
    </row>
    <row r="159" spans="1:12" ht="48" x14ac:dyDescent="0.25">
      <c r="A159" s="557">
        <v>155</v>
      </c>
      <c r="B159" s="545">
        <v>44196</v>
      </c>
      <c r="C159" s="548" t="s">
        <v>261</v>
      </c>
      <c r="D159" s="581" t="s">
        <v>398</v>
      </c>
      <c r="E159" s="547">
        <v>186.73</v>
      </c>
      <c r="F159" s="551" t="s">
        <v>637</v>
      </c>
      <c r="G159" s="546" t="s">
        <v>822</v>
      </c>
      <c r="H159" s="546" t="s">
        <v>1985</v>
      </c>
      <c r="I159" s="291" t="s">
        <v>1823</v>
      </c>
      <c r="K159" s="324" t="str">
        <f t="shared" si="2"/>
        <v>Gastos_Gerais</v>
      </c>
      <c r="L159" s="290">
        <f>IF(B159="","",IF(YEAR(B159)='Diário 2o PA'!$Q$1,MONTH(B159)-'Diário 2o PA'!$P$1+1,(YEAR(B159)-'Diário 2o PA'!$Q$1)*12-'Diário 2o PA'!$P$1+1+MONTH(B159)))</f>
        <v>3</v>
      </c>
    </row>
    <row r="160" spans="1:12" ht="48" x14ac:dyDescent="0.25">
      <c r="A160" s="557">
        <v>156</v>
      </c>
      <c r="B160" s="545">
        <v>44196</v>
      </c>
      <c r="C160" s="548" t="s">
        <v>261</v>
      </c>
      <c r="D160" s="581" t="s">
        <v>398</v>
      </c>
      <c r="E160" s="547">
        <v>3160.08</v>
      </c>
      <c r="F160" s="551" t="s">
        <v>637</v>
      </c>
      <c r="G160" s="546" t="s">
        <v>821</v>
      </c>
      <c r="H160" s="546" t="s">
        <v>1985</v>
      </c>
      <c r="I160" s="291" t="s">
        <v>1823</v>
      </c>
      <c r="K160" s="324" t="str">
        <f t="shared" si="2"/>
        <v>Gastos_Gerais</v>
      </c>
      <c r="L160" s="290">
        <f>IF(B160="","",IF(YEAR(B160)='Diário 2o PA'!$Q$1,MONTH(B160)-'Diário 2o PA'!$P$1+1,(YEAR(B160)-'Diário 2o PA'!$Q$1)*12-'Diário 2o PA'!$P$1+1+MONTH(B160)))</f>
        <v>3</v>
      </c>
    </row>
    <row r="161" spans="1:12" ht="60" x14ac:dyDescent="0.25">
      <c r="A161" s="557">
        <v>157</v>
      </c>
      <c r="B161" s="545">
        <v>44196</v>
      </c>
      <c r="C161" s="548" t="s">
        <v>261</v>
      </c>
      <c r="D161" s="581" t="s">
        <v>425</v>
      </c>
      <c r="E161" s="547">
        <v>48</v>
      </c>
      <c r="F161" s="551" t="s">
        <v>637</v>
      </c>
      <c r="G161" s="546" t="s">
        <v>822</v>
      </c>
      <c r="H161" s="546" t="s">
        <v>1986</v>
      </c>
      <c r="I161" s="291" t="s">
        <v>1823</v>
      </c>
      <c r="K161" s="324" t="str">
        <f t="shared" si="2"/>
        <v>Gastos_Gerais</v>
      </c>
      <c r="L161" s="290">
        <f>IF(B161="","",IF(YEAR(B161)='Diário 2o PA'!$Q$1,MONTH(B161)-'Diário 2o PA'!$P$1+1,(YEAR(B161)-'Diário 2o PA'!$Q$1)*12-'Diário 2o PA'!$P$1+1+MONTH(B161)))</f>
        <v>3</v>
      </c>
    </row>
    <row r="162" spans="1:12" ht="60" x14ac:dyDescent="0.25">
      <c r="A162" s="557">
        <v>158</v>
      </c>
      <c r="B162" s="545">
        <v>44196</v>
      </c>
      <c r="C162" s="548" t="s">
        <v>261</v>
      </c>
      <c r="D162" s="581" t="s">
        <v>393</v>
      </c>
      <c r="E162" s="547">
        <v>22451.96</v>
      </c>
      <c r="F162" s="551" t="s">
        <v>639</v>
      </c>
      <c r="G162" s="546" t="s">
        <v>830</v>
      </c>
      <c r="H162" s="546" t="s">
        <v>1781</v>
      </c>
      <c r="I162" s="291" t="s">
        <v>1827</v>
      </c>
      <c r="K162" s="324" t="str">
        <f t="shared" si="2"/>
        <v>Gastos_Gerais</v>
      </c>
      <c r="L162" s="290">
        <f>IF(B162="","",IF(YEAR(B162)='Diário 2o PA'!$Q$1,MONTH(B162)-'Diário 2o PA'!$P$1+1,(YEAR(B162)-'Diário 2o PA'!$Q$1)*12-'Diário 2o PA'!$P$1+1+MONTH(B162)))</f>
        <v>3</v>
      </c>
    </row>
    <row r="163" spans="1:12" ht="84" x14ac:dyDescent="0.25">
      <c r="A163" s="557">
        <v>159</v>
      </c>
      <c r="B163" s="545">
        <v>44196</v>
      </c>
      <c r="C163" s="548" t="s">
        <v>261</v>
      </c>
      <c r="D163" s="581" t="s">
        <v>779</v>
      </c>
      <c r="E163" s="547">
        <v>1600</v>
      </c>
      <c r="F163" s="551" t="s">
        <v>638</v>
      </c>
      <c r="G163" s="546" t="s">
        <v>826</v>
      </c>
      <c r="H163" s="546" t="s">
        <v>1782</v>
      </c>
      <c r="I163" s="291" t="s">
        <v>1827</v>
      </c>
      <c r="K163" s="324" t="str">
        <f t="shared" si="2"/>
        <v>Gastos_Gerais</v>
      </c>
      <c r="L163" s="290">
        <f>IF(B163="","",IF(YEAR(B163)='Diário 2o PA'!$Q$1,MONTH(B163)-'Diário 2o PA'!$P$1+1,(YEAR(B163)-'Diário 2o PA'!$Q$1)*12-'Diário 2o PA'!$P$1+1+MONTH(B163)))</f>
        <v>3</v>
      </c>
    </row>
    <row r="164" spans="1:12" ht="72" x14ac:dyDescent="0.25">
      <c r="A164" s="557">
        <v>160</v>
      </c>
      <c r="B164" s="545">
        <v>44196</v>
      </c>
      <c r="C164" s="548" t="s">
        <v>261</v>
      </c>
      <c r="D164" s="581" t="s">
        <v>398</v>
      </c>
      <c r="E164" s="547">
        <v>7106.38</v>
      </c>
      <c r="F164" s="551" t="s">
        <v>637</v>
      </c>
      <c r="G164" s="546" t="s">
        <v>1721</v>
      </c>
      <c r="H164" s="546" t="s">
        <v>1783</v>
      </c>
      <c r="I164" s="291" t="s">
        <v>1823</v>
      </c>
      <c r="K164" s="324" t="str">
        <f t="shared" si="2"/>
        <v>Gastos_Gerais</v>
      </c>
      <c r="L164" s="290">
        <f>IF(B164="","",IF(YEAR(B164)='Diário 2o PA'!$Q$1,MONTH(B164)-'Diário 2o PA'!$P$1+1,(YEAR(B164)-'Diário 2o PA'!$Q$1)*12-'Diário 2o PA'!$P$1+1+MONTH(B164)))</f>
        <v>3</v>
      </c>
    </row>
    <row r="165" spans="1:12" ht="48" x14ac:dyDescent="0.25">
      <c r="A165" s="557">
        <v>161</v>
      </c>
      <c r="B165" s="545">
        <v>44196</v>
      </c>
      <c r="C165" s="548" t="s">
        <v>261</v>
      </c>
      <c r="D165" s="581" t="s">
        <v>390</v>
      </c>
      <c r="E165" s="547">
        <v>48.93</v>
      </c>
      <c r="F165" s="551" t="s">
        <v>637</v>
      </c>
      <c r="G165" s="546" t="s">
        <v>1736</v>
      </c>
      <c r="H165" s="546" t="s">
        <v>1546</v>
      </c>
      <c r="I165" s="291" t="s">
        <v>1823</v>
      </c>
      <c r="K165" s="324" t="str">
        <f t="shared" si="2"/>
        <v>Gastos_Gerais</v>
      </c>
      <c r="L165" s="290">
        <f>IF(B165="","",IF(YEAR(B165)='Diário 2o PA'!$Q$1,MONTH(B165)-'Diário 2o PA'!$P$1+1,(YEAR(B165)-'Diário 2o PA'!$Q$1)*12-'Diário 2o PA'!$P$1+1+MONTH(B165)))</f>
        <v>3</v>
      </c>
    </row>
    <row r="166" spans="1:12" ht="96" x14ac:dyDescent="0.25">
      <c r="A166" s="557">
        <v>162</v>
      </c>
      <c r="B166" s="545">
        <v>44196</v>
      </c>
      <c r="C166" s="548" t="s">
        <v>261</v>
      </c>
      <c r="D166" s="581" t="s">
        <v>1198</v>
      </c>
      <c r="E166" s="547">
        <v>3800</v>
      </c>
      <c r="F166" s="551" t="s">
        <v>637</v>
      </c>
      <c r="G166" s="546" t="s">
        <v>1726</v>
      </c>
      <c r="H166" s="546" t="s">
        <v>1784</v>
      </c>
      <c r="I166" s="291" t="s">
        <v>1827</v>
      </c>
      <c r="K166" s="324" t="str">
        <f t="shared" si="2"/>
        <v>Gastos_Gerais</v>
      </c>
      <c r="L166" s="290">
        <f>IF(B166="","",IF(YEAR(B166)='Diário 2o PA'!$Q$1,MONTH(B166)-'Diário 2o PA'!$P$1+1,(YEAR(B166)-'Diário 2o PA'!$Q$1)*12-'Diário 2o PA'!$P$1+1+MONTH(B166)))</f>
        <v>3</v>
      </c>
    </row>
    <row r="167" spans="1:12" ht="72" x14ac:dyDescent="0.25">
      <c r="A167" s="557">
        <v>163</v>
      </c>
      <c r="B167" s="545">
        <v>44196</v>
      </c>
      <c r="C167" s="548" t="s">
        <v>261</v>
      </c>
      <c r="D167" s="581" t="s">
        <v>399</v>
      </c>
      <c r="E167" s="547">
        <v>2160</v>
      </c>
      <c r="F167" s="551" t="s">
        <v>638</v>
      </c>
      <c r="G167" s="546" t="s">
        <v>1741</v>
      </c>
      <c r="H167" s="546" t="s">
        <v>1785</v>
      </c>
      <c r="I167" s="291" t="s">
        <v>1827</v>
      </c>
      <c r="K167" s="324" t="str">
        <f t="shared" si="2"/>
        <v>Gastos_Gerais</v>
      </c>
      <c r="L167" s="290">
        <f>IF(B167="","",IF(YEAR(B167)='Diário 2o PA'!$Q$1,MONTH(B167)-'Diário 2o PA'!$P$1+1,(YEAR(B167)-'Diário 2o PA'!$Q$1)*12-'Diário 2o PA'!$P$1+1+MONTH(B167)))</f>
        <v>3</v>
      </c>
    </row>
    <row r="168" spans="1:12" ht="48" x14ac:dyDescent="0.25">
      <c r="A168" s="557">
        <v>164</v>
      </c>
      <c r="B168" s="545">
        <v>44196</v>
      </c>
      <c r="C168" s="548" t="s">
        <v>261</v>
      </c>
      <c r="D168" s="581" t="s">
        <v>427</v>
      </c>
      <c r="E168" s="547">
        <v>3582.1</v>
      </c>
      <c r="F168" s="551" t="s">
        <v>637</v>
      </c>
      <c r="G168" s="546" t="s">
        <v>1720</v>
      </c>
      <c r="H168" s="546" t="s">
        <v>1786</v>
      </c>
      <c r="I168" s="291" t="s">
        <v>1827</v>
      </c>
      <c r="K168" s="324" t="str">
        <f t="shared" si="2"/>
        <v>Gastos_Gerais</v>
      </c>
      <c r="L168" s="290">
        <f>IF(B168="","",IF(YEAR(B168)='Diário 2o PA'!$Q$1,MONTH(B168)-'Diário 2o PA'!$P$1+1,(YEAR(B168)-'Diário 2o PA'!$Q$1)*12-'Diário 2o PA'!$P$1+1+MONTH(B168)))</f>
        <v>3</v>
      </c>
    </row>
    <row r="169" spans="1:12" ht="24" x14ac:dyDescent="0.25">
      <c r="A169" s="557">
        <v>165</v>
      </c>
      <c r="B169" s="545">
        <v>44196</v>
      </c>
      <c r="C169" s="548" t="s">
        <v>261</v>
      </c>
      <c r="D169" s="581" t="s">
        <v>390</v>
      </c>
      <c r="E169" s="547">
        <v>100</v>
      </c>
      <c r="F169" s="551" t="s">
        <v>637</v>
      </c>
      <c r="G169" s="546" t="s">
        <v>831</v>
      </c>
      <c r="H169" s="546" t="s">
        <v>1787</v>
      </c>
      <c r="I169" s="291" t="s">
        <v>1823</v>
      </c>
      <c r="K169" s="324" t="str">
        <f t="shared" si="2"/>
        <v>Gastos_Gerais</v>
      </c>
      <c r="L169" s="290">
        <f>IF(B169="","",IF(YEAR(B169)='Diário 2o PA'!$Q$1,MONTH(B169)-'Diário 2o PA'!$P$1+1,(YEAR(B169)-'Diário 2o PA'!$Q$1)*12-'Diário 2o PA'!$P$1+1+MONTH(B169)))</f>
        <v>3</v>
      </c>
    </row>
    <row r="170" spans="1:12" ht="36" x14ac:dyDescent="0.25">
      <c r="A170" s="557">
        <v>166</v>
      </c>
      <c r="B170" s="545">
        <v>44196</v>
      </c>
      <c r="C170" s="548" t="s">
        <v>178</v>
      </c>
      <c r="D170" s="581" t="s">
        <v>397</v>
      </c>
      <c r="E170" s="547">
        <v>135</v>
      </c>
      <c r="F170" s="551" t="s">
        <v>306</v>
      </c>
      <c r="G170" s="546" t="s">
        <v>1722</v>
      </c>
      <c r="H170" s="546" t="s">
        <v>1788</v>
      </c>
      <c r="I170" s="291" t="s">
        <v>1823</v>
      </c>
      <c r="K170" s="324" t="str">
        <f t="shared" si="2"/>
        <v>Gastos_com_Pessoal</v>
      </c>
      <c r="L170" s="290">
        <f>IF(B170="","",IF(YEAR(B170)='Diário 2o PA'!$Q$1,MONTH(B170)-'Diário 2o PA'!$P$1+1,(YEAR(B170)-'Diário 2o PA'!$Q$1)*12-'Diário 2o PA'!$P$1+1+MONTH(B170)))</f>
        <v>3</v>
      </c>
    </row>
    <row r="171" spans="1:12" ht="60" x14ac:dyDescent="0.25">
      <c r="A171" s="557">
        <v>167</v>
      </c>
      <c r="B171" s="545">
        <v>44196</v>
      </c>
      <c r="C171" s="548" t="s">
        <v>261</v>
      </c>
      <c r="D171" s="581" t="s">
        <v>398</v>
      </c>
      <c r="E171" s="547">
        <v>18468</v>
      </c>
      <c r="F171" s="551" t="s">
        <v>637</v>
      </c>
      <c r="G171" s="546" t="s">
        <v>1742</v>
      </c>
      <c r="H171" s="546" t="s">
        <v>1789</v>
      </c>
      <c r="I171" s="291" t="s">
        <v>1827</v>
      </c>
      <c r="K171" s="324" t="str">
        <f t="shared" si="2"/>
        <v>Gastos_Gerais</v>
      </c>
      <c r="L171" s="290">
        <f>IF(B171="","",IF(YEAR(B171)='Diário 2o PA'!$Q$1,MONTH(B171)-'Diário 2o PA'!$P$1+1,(YEAR(B171)-'Diário 2o PA'!$Q$1)*12-'Diário 2o PA'!$P$1+1+MONTH(B171)))</f>
        <v>3</v>
      </c>
    </row>
    <row r="172" spans="1:12" ht="24" x14ac:dyDescent="0.25">
      <c r="A172" s="557">
        <v>168</v>
      </c>
      <c r="B172" s="545">
        <v>44196</v>
      </c>
      <c r="C172" s="548" t="s">
        <v>178</v>
      </c>
      <c r="D172" s="581" t="s">
        <v>397</v>
      </c>
      <c r="E172" s="547">
        <v>910</v>
      </c>
      <c r="F172" s="551" t="s">
        <v>306</v>
      </c>
      <c r="G172" s="546" t="s">
        <v>834</v>
      </c>
      <c r="H172" s="546" t="s">
        <v>1790</v>
      </c>
      <c r="I172" s="291" t="s">
        <v>1823</v>
      </c>
      <c r="K172" s="324" t="str">
        <f t="shared" si="2"/>
        <v>Gastos_com_Pessoal</v>
      </c>
      <c r="L172" s="290">
        <f>IF(B172="","",IF(YEAR(B172)='Diário 2o PA'!$Q$1,MONTH(B172)-'Diário 2o PA'!$P$1+1,(YEAR(B172)-'Diário 2o PA'!$Q$1)*12-'Diário 2o PA'!$P$1+1+MONTH(B172)))</f>
        <v>3</v>
      </c>
    </row>
    <row r="173" spans="1:12" ht="24" x14ac:dyDescent="0.25">
      <c r="A173" s="557">
        <v>169</v>
      </c>
      <c r="B173" s="545">
        <v>44196</v>
      </c>
      <c r="C173" s="548" t="s">
        <v>178</v>
      </c>
      <c r="D173" s="581" t="s">
        <v>395</v>
      </c>
      <c r="E173" s="547">
        <v>83000</v>
      </c>
      <c r="F173" s="551" t="s">
        <v>306</v>
      </c>
      <c r="G173" s="546" t="s">
        <v>836</v>
      </c>
      <c r="H173" s="546" t="s">
        <v>1791</v>
      </c>
      <c r="I173" s="291" t="s">
        <v>1823</v>
      </c>
      <c r="K173" s="324" t="str">
        <f t="shared" si="2"/>
        <v>Gastos_com_Pessoal</v>
      </c>
      <c r="L173" s="290">
        <f>IF(B173="","",IF(YEAR(B173)='Diário 2o PA'!$Q$1,MONTH(B173)-'Diário 2o PA'!$P$1+1,(YEAR(B173)-'Diário 2o PA'!$Q$1)*12-'Diário 2o PA'!$P$1+1+MONTH(B173)))</f>
        <v>3</v>
      </c>
    </row>
    <row r="174" spans="1:12" ht="72" x14ac:dyDescent="0.25">
      <c r="A174" s="557">
        <v>170</v>
      </c>
      <c r="B174" s="545">
        <v>44196</v>
      </c>
      <c r="C174" s="548" t="s">
        <v>261</v>
      </c>
      <c r="D174" s="581" t="s">
        <v>779</v>
      </c>
      <c r="E174" s="547">
        <v>3600</v>
      </c>
      <c r="F174" s="551" t="s">
        <v>638</v>
      </c>
      <c r="G174" s="546" t="s">
        <v>826</v>
      </c>
      <c r="H174" s="546" t="s">
        <v>1792</v>
      </c>
      <c r="I174" s="291" t="s">
        <v>1827</v>
      </c>
      <c r="K174" s="324" t="str">
        <f t="shared" si="2"/>
        <v>Gastos_Gerais</v>
      </c>
      <c r="L174" s="290">
        <f>IF(B174="","",IF(YEAR(B174)='Diário 2o PA'!$Q$1,MONTH(B174)-'Diário 2o PA'!$P$1+1,(YEAR(B174)-'Diário 2o PA'!$Q$1)*12-'Diário 2o PA'!$P$1+1+MONTH(B174)))</f>
        <v>3</v>
      </c>
    </row>
    <row r="175" spans="1:12" ht="84" x14ac:dyDescent="0.25">
      <c r="A175" s="557">
        <v>171</v>
      </c>
      <c r="B175" s="545">
        <v>44196</v>
      </c>
      <c r="C175" s="548" t="s">
        <v>261</v>
      </c>
      <c r="D175" s="581" t="s">
        <v>412</v>
      </c>
      <c r="E175" s="547">
        <v>200</v>
      </c>
      <c r="F175" s="551" t="s">
        <v>638</v>
      </c>
      <c r="G175" s="546" t="s">
        <v>1736</v>
      </c>
      <c r="H175" s="546" t="s">
        <v>1793</v>
      </c>
      <c r="I175" s="291" t="s">
        <v>1827</v>
      </c>
      <c r="K175" s="324" t="str">
        <f t="shared" si="2"/>
        <v>Gastos_Gerais</v>
      </c>
      <c r="L175" s="290">
        <f>IF(B175="","",IF(YEAR(B175)='Diário 2o PA'!$Q$1,MONTH(B175)-'Diário 2o PA'!$P$1+1,(YEAR(B175)-'Diário 2o PA'!$Q$1)*12-'Diário 2o PA'!$P$1+1+MONTH(B175)))</f>
        <v>3</v>
      </c>
    </row>
    <row r="176" spans="1:12" ht="60" x14ac:dyDescent="0.25">
      <c r="A176" s="557">
        <v>172</v>
      </c>
      <c r="B176" s="545">
        <v>44196</v>
      </c>
      <c r="C176" s="548" t="s">
        <v>261</v>
      </c>
      <c r="D176" s="581" t="s">
        <v>1025</v>
      </c>
      <c r="E176" s="547">
        <v>14000</v>
      </c>
      <c r="F176" s="551" t="s">
        <v>638</v>
      </c>
      <c r="G176" s="546" t="s">
        <v>838</v>
      </c>
      <c r="H176" s="546" t="s">
        <v>1794</v>
      </c>
      <c r="I176" s="291" t="s">
        <v>1827</v>
      </c>
      <c r="K176" s="324" t="str">
        <f t="shared" si="2"/>
        <v>Gastos_Gerais</v>
      </c>
      <c r="L176" s="290">
        <f>IF(B176="","",IF(YEAR(B176)='Diário 2o PA'!$Q$1,MONTH(B176)-'Diário 2o PA'!$P$1+1,(YEAR(B176)-'Diário 2o PA'!$Q$1)*12-'Diário 2o PA'!$P$1+1+MONTH(B176)))</f>
        <v>3</v>
      </c>
    </row>
    <row r="177" spans="1:12" ht="36" x14ac:dyDescent="0.25">
      <c r="A177" s="557">
        <v>173</v>
      </c>
      <c r="B177" s="545">
        <v>44196</v>
      </c>
      <c r="C177" s="548" t="s">
        <v>261</v>
      </c>
      <c r="D177" s="581" t="s">
        <v>1027</v>
      </c>
      <c r="E177" s="547">
        <v>500</v>
      </c>
      <c r="F177" s="551" t="s">
        <v>638</v>
      </c>
      <c r="G177" s="546" t="s">
        <v>1743</v>
      </c>
      <c r="H177" s="546" t="s">
        <v>1795</v>
      </c>
      <c r="I177" s="291" t="s">
        <v>1827</v>
      </c>
      <c r="K177" s="324" t="str">
        <f t="shared" si="2"/>
        <v>Gastos_Gerais</v>
      </c>
      <c r="L177" s="290">
        <f>IF(B177="","",IF(YEAR(B177)='Diário 2o PA'!$Q$1,MONTH(B177)-'Diário 2o PA'!$P$1+1,(YEAR(B177)-'Diário 2o PA'!$Q$1)*12-'Diário 2o PA'!$P$1+1+MONTH(B177)))</f>
        <v>3</v>
      </c>
    </row>
    <row r="178" spans="1:12" ht="36" x14ac:dyDescent="0.25">
      <c r="A178" s="557">
        <v>174</v>
      </c>
      <c r="B178" s="545">
        <v>44196</v>
      </c>
      <c r="C178" s="548" t="s">
        <v>261</v>
      </c>
      <c r="D178" s="581" t="s">
        <v>1027</v>
      </c>
      <c r="E178" s="547">
        <v>3611.3</v>
      </c>
      <c r="F178" s="551" t="s">
        <v>638</v>
      </c>
      <c r="G178" s="546" t="s">
        <v>1744</v>
      </c>
      <c r="H178" s="546" t="s">
        <v>1271</v>
      </c>
      <c r="I178" s="291" t="s">
        <v>1827</v>
      </c>
      <c r="K178" s="324" t="str">
        <f t="shared" si="2"/>
        <v>Gastos_Gerais</v>
      </c>
      <c r="L178" s="290">
        <f>IF(B178="","",IF(YEAR(B178)='Diário 2o PA'!$Q$1,MONTH(B178)-'Diário 2o PA'!$P$1+1,(YEAR(B178)-'Diário 2o PA'!$Q$1)*12-'Diário 2o PA'!$P$1+1+MONTH(B178)))</f>
        <v>3</v>
      </c>
    </row>
    <row r="179" spans="1:12" ht="24" x14ac:dyDescent="0.25">
      <c r="A179" s="557">
        <v>175</v>
      </c>
      <c r="B179" s="545">
        <v>44196</v>
      </c>
      <c r="C179" s="548" t="s">
        <v>261</v>
      </c>
      <c r="D179" s="581" t="s">
        <v>390</v>
      </c>
      <c r="E179" s="547">
        <v>62.91</v>
      </c>
      <c r="F179" s="551" t="s">
        <v>637</v>
      </c>
      <c r="G179" s="546" t="s">
        <v>1736</v>
      </c>
      <c r="H179" s="546" t="s">
        <v>1242</v>
      </c>
      <c r="I179" s="291" t="s">
        <v>1823</v>
      </c>
      <c r="K179" s="324" t="str">
        <f t="shared" si="2"/>
        <v>Gastos_Gerais</v>
      </c>
      <c r="L179" s="290">
        <f>IF(B179="","",IF(YEAR(B179)='Diário 2o PA'!$Q$1,MONTH(B179)-'Diário 2o PA'!$P$1+1,(YEAR(B179)-'Diário 2o PA'!$Q$1)*12-'Diário 2o PA'!$P$1+1+MONTH(B179)))</f>
        <v>3</v>
      </c>
    </row>
    <row r="180" spans="1:12" ht="72" x14ac:dyDescent="0.25">
      <c r="A180" s="557">
        <v>176</v>
      </c>
      <c r="B180" s="545">
        <v>44196</v>
      </c>
      <c r="C180" s="548" t="s">
        <v>261</v>
      </c>
      <c r="D180" s="581" t="s">
        <v>1026</v>
      </c>
      <c r="E180" s="547">
        <v>7200</v>
      </c>
      <c r="F180" s="551" t="s">
        <v>637</v>
      </c>
      <c r="G180" s="546" t="s">
        <v>1745</v>
      </c>
      <c r="H180" s="546" t="s">
        <v>1654</v>
      </c>
      <c r="I180" s="291" t="s">
        <v>1823</v>
      </c>
      <c r="K180" s="324" t="str">
        <f t="shared" si="2"/>
        <v>Gastos_Gerais</v>
      </c>
      <c r="L180" s="290">
        <f>IF(B180="","",IF(YEAR(B180)='Diário 2o PA'!$Q$1,MONTH(B180)-'Diário 2o PA'!$P$1+1,(YEAR(B180)-'Diário 2o PA'!$Q$1)*12-'Diário 2o PA'!$P$1+1+MONTH(B180)))</f>
        <v>3</v>
      </c>
    </row>
    <row r="181" spans="1:12" ht="84" x14ac:dyDescent="0.25">
      <c r="A181" s="557">
        <v>177</v>
      </c>
      <c r="B181" s="545">
        <v>44196</v>
      </c>
      <c r="C181" s="548" t="s">
        <v>261</v>
      </c>
      <c r="D181" s="581" t="s">
        <v>1028</v>
      </c>
      <c r="E181" s="547">
        <v>2400</v>
      </c>
      <c r="F181" s="551" t="s">
        <v>639</v>
      </c>
      <c r="G181" s="546" t="s">
        <v>1746</v>
      </c>
      <c r="H181" s="546" t="s">
        <v>1796</v>
      </c>
      <c r="I181" s="291" t="s">
        <v>1827</v>
      </c>
      <c r="K181" s="324" t="str">
        <f t="shared" si="2"/>
        <v>Gastos_Gerais</v>
      </c>
      <c r="L181" s="290">
        <f>IF(B181="","",IF(YEAR(B181)='Diário 2o PA'!$Q$1,MONTH(B181)-'Diário 2o PA'!$P$1+1,(YEAR(B181)-'Diário 2o PA'!$Q$1)*12-'Diário 2o PA'!$P$1+1+MONTH(B181)))</f>
        <v>3</v>
      </c>
    </row>
    <row r="182" spans="1:12" ht="60" x14ac:dyDescent="0.25">
      <c r="A182" s="557">
        <v>178</v>
      </c>
      <c r="B182" s="545">
        <v>44196</v>
      </c>
      <c r="C182" s="548" t="s">
        <v>261</v>
      </c>
      <c r="D182" s="581" t="s">
        <v>390</v>
      </c>
      <c r="E182" s="547">
        <v>69.900000000000006</v>
      </c>
      <c r="F182" s="551" t="s">
        <v>637</v>
      </c>
      <c r="G182" s="546" t="s">
        <v>1736</v>
      </c>
      <c r="H182" s="546" t="s">
        <v>1553</v>
      </c>
      <c r="I182" s="291" t="s">
        <v>1823</v>
      </c>
      <c r="K182" s="324" t="str">
        <f t="shared" si="2"/>
        <v>Gastos_Gerais</v>
      </c>
      <c r="L182" s="290">
        <f>IF(B182="","",IF(YEAR(B182)='Diário 2o PA'!$Q$1,MONTH(B182)-'Diário 2o PA'!$P$1+1,(YEAR(B182)-'Diário 2o PA'!$Q$1)*12-'Diário 2o PA'!$P$1+1+MONTH(B182)))</f>
        <v>3</v>
      </c>
    </row>
    <row r="183" spans="1:12" ht="31.5" customHeight="1" thickBot="1" x14ac:dyDescent="0.3">
      <c r="A183" s="557">
        <v>179</v>
      </c>
      <c r="B183" s="545">
        <v>44196</v>
      </c>
      <c r="C183" s="548" t="s">
        <v>261</v>
      </c>
      <c r="D183" s="581" t="s">
        <v>410</v>
      </c>
      <c r="E183" s="547">
        <v>200</v>
      </c>
      <c r="F183" s="551" t="s">
        <v>637</v>
      </c>
      <c r="G183" s="546" t="s">
        <v>1747</v>
      </c>
      <c r="H183" s="546" t="s">
        <v>1302</v>
      </c>
      <c r="I183" s="291" t="s">
        <v>1823</v>
      </c>
      <c r="K183" s="324" t="str">
        <f t="shared" si="2"/>
        <v>Gastos_Gerais</v>
      </c>
      <c r="L183" s="290">
        <f>IF(B183="","",IF(YEAR(B183)='Diário 2o PA'!$Q$1,MONTH(B183)-'Diário 2o PA'!$P$1+1,(YEAR(B183)-'Diário 2o PA'!$Q$1)*12-'Diário 2o PA'!$P$1+1+MONTH(B183)))</f>
        <v>3</v>
      </c>
    </row>
    <row r="184" spans="1:12" hidden="1" x14ac:dyDescent="0.25">
      <c r="A184" s="557">
        <v>180</v>
      </c>
      <c r="B184" s="545"/>
      <c r="C184" s="548"/>
      <c r="D184" s="487"/>
      <c r="E184" s="553"/>
      <c r="F184" s="463"/>
      <c r="G184" s="487"/>
      <c r="H184" s="483"/>
      <c r="K184" s="324" t="str">
        <f t="shared" si="2"/>
        <v/>
      </c>
      <c r="L184" s="290" t="str">
        <f>IF(B184="","",IF(YEAR(B184)='Diário 2o PA'!$Q$1,MONTH(B184)-'Diário 2o PA'!$P$1+1,(YEAR(B184)-'Diário 2o PA'!$Q$1)*12-'Diário 2o PA'!$P$1+1+MONTH(B184)))</f>
        <v/>
      </c>
    </row>
    <row r="185" spans="1:12" hidden="1" x14ac:dyDescent="0.25">
      <c r="A185" s="557">
        <v>181</v>
      </c>
      <c r="B185" s="552"/>
      <c r="C185" s="108"/>
      <c r="D185" s="108"/>
      <c r="E185" s="294"/>
      <c r="F185" s="105"/>
      <c r="G185" s="108"/>
      <c r="H185" s="161"/>
      <c r="K185" s="324" t="str">
        <f t="shared" si="2"/>
        <v/>
      </c>
      <c r="L185" s="290" t="str">
        <f>IF(B185="","",IF(YEAR(B185)='Diário 2o PA'!$Q$1,MONTH(B185)-'Diário 2o PA'!$P$1+1,(YEAR(B185)-'Diário 2o PA'!$Q$1)*12-'Diário 2o PA'!$P$1+1+MONTH(B185)))</f>
        <v/>
      </c>
    </row>
    <row r="186" spans="1:12" hidden="1" x14ac:dyDescent="0.25">
      <c r="A186" s="557">
        <v>182</v>
      </c>
      <c r="B186" s="545"/>
      <c r="C186" s="108"/>
      <c r="D186" s="108"/>
      <c r="E186" s="294"/>
      <c r="F186" s="105"/>
      <c r="G186" s="108"/>
      <c r="H186" s="161"/>
      <c r="K186" s="324" t="str">
        <f t="shared" si="2"/>
        <v/>
      </c>
      <c r="L186" s="290" t="str">
        <f>IF(B186="","",IF(YEAR(B186)='Diário 2o PA'!$Q$1,MONTH(B186)-'Diário 2o PA'!$P$1+1,(YEAR(B186)-'Diário 2o PA'!$Q$1)*12-'Diário 2o PA'!$P$1+1+MONTH(B186)))</f>
        <v/>
      </c>
    </row>
    <row r="187" spans="1:12" hidden="1" x14ac:dyDescent="0.25">
      <c r="A187" s="557">
        <v>183</v>
      </c>
      <c r="B187" s="545"/>
      <c r="C187" s="108"/>
      <c r="D187" s="108"/>
      <c r="E187" s="294"/>
      <c r="F187" s="105"/>
      <c r="G187" s="108"/>
      <c r="H187" s="161"/>
      <c r="K187" s="324" t="str">
        <f t="shared" si="2"/>
        <v/>
      </c>
      <c r="L187" s="290" t="str">
        <f>IF(B187="","",IF(YEAR(B187)='Diário 2o PA'!$Q$1,MONTH(B187)-'Diário 2o PA'!$P$1+1,(YEAR(B187)-'Diário 2o PA'!$Q$1)*12-'Diário 2o PA'!$P$1+1+MONTH(B187)))</f>
        <v/>
      </c>
    </row>
    <row r="188" spans="1:12" hidden="1" x14ac:dyDescent="0.25">
      <c r="A188" s="557">
        <v>184</v>
      </c>
      <c r="B188" s="545"/>
      <c r="C188" s="108"/>
      <c r="D188" s="108"/>
      <c r="E188" s="294"/>
      <c r="F188" s="105"/>
      <c r="G188" s="108"/>
      <c r="H188" s="161"/>
      <c r="K188" s="324" t="str">
        <f t="shared" si="2"/>
        <v/>
      </c>
      <c r="L188" s="290" t="str">
        <f>IF(B188="","",IF(YEAR(B188)='Diário 2o PA'!$Q$1,MONTH(B188)-'Diário 2o PA'!$P$1+1,(YEAR(B188)-'Diário 2o PA'!$Q$1)*12-'Diário 2o PA'!$P$1+1+MONTH(B188)))</f>
        <v/>
      </c>
    </row>
    <row r="189" spans="1:12" hidden="1" x14ac:dyDescent="0.25">
      <c r="A189" s="557">
        <v>185</v>
      </c>
      <c r="B189" s="545"/>
      <c r="C189" s="108"/>
      <c r="D189" s="108"/>
      <c r="E189" s="294"/>
      <c r="F189" s="105"/>
      <c r="G189" s="108"/>
      <c r="H189" s="161"/>
      <c r="K189" s="324" t="str">
        <f t="shared" si="2"/>
        <v/>
      </c>
      <c r="L189" s="290" t="str">
        <f>IF(B189="","",IF(YEAR(B189)='Diário 2o PA'!$Q$1,MONTH(B189)-'Diário 2o PA'!$P$1+1,(YEAR(B189)-'Diário 2o PA'!$Q$1)*12-'Diário 2o PA'!$P$1+1+MONTH(B189)))</f>
        <v/>
      </c>
    </row>
    <row r="190" spans="1:12" hidden="1" x14ac:dyDescent="0.25">
      <c r="A190" s="557">
        <v>186</v>
      </c>
      <c r="B190" s="545"/>
      <c r="C190" s="108"/>
      <c r="D190" s="108"/>
      <c r="E190" s="294"/>
      <c r="F190" s="105"/>
      <c r="G190" s="108"/>
      <c r="H190" s="161"/>
      <c r="K190" s="324" t="str">
        <f t="shared" si="2"/>
        <v/>
      </c>
      <c r="L190" s="290" t="str">
        <f>IF(B190="","",IF(YEAR(B190)='Diário 2o PA'!$Q$1,MONTH(B190)-'Diário 2o PA'!$P$1+1,(YEAR(B190)-'Diário 2o PA'!$Q$1)*12-'Diário 2o PA'!$P$1+1+MONTH(B190)))</f>
        <v/>
      </c>
    </row>
    <row r="191" spans="1:12" hidden="1" x14ac:dyDescent="0.25">
      <c r="A191" s="557">
        <v>187</v>
      </c>
      <c r="B191" s="545"/>
      <c r="C191" s="108"/>
      <c r="D191" s="108"/>
      <c r="E191" s="294"/>
      <c r="F191" s="105"/>
      <c r="G191" s="108"/>
      <c r="H191" s="161"/>
      <c r="K191" s="324" t="str">
        <f t="shared" si="2"/>
        <v/>
      </c>
      <c r="L191" s="290" t="str">
        <f>IF(B191="","",IF(YEAR(B191)='Diário 2o PA'!$Q$1,MONTH(B191)-'Diário 2o PA'!$P$1+1,(YEAR(B191)-'Diário 2o PA'!$Q$1)*12-'Diário 2o PA'!$P$1+1+MONTH(B191)))</f>
        <v/>
      </c>
    </row>
    <row r="192" spans="1:12" hidden="1" x14ac:dyDescent="0.25">
      <c r="A192" s="557">
        <v>188</v>
      </c>
      <c r="B192" s="545"/>
      <c r="C192" s="108"/>
      <c r="D192" s="108"/>
      <c r="E192" s="294"/>
      <c r="F192" s="105"/>
      <c r="G192" s="108"/>
      <c r="H192" s="161"/>
      <c r="K192" s="324" t="str">
        <f t="shared" si="2"/>
        <v/>
      </c>
      <c r="L192" s="290" t="str">
        <f>IF(B192="","",IF(YEAR(B192)='Diário 2o PA'!$Q$1,MONTH(B192)-'Diário 2o PA'!$P$1+1,(YEAR(B192)-'Diário 2o PA'!$Q$1)*12-'Diário 2o PA'!$P$1+1+MONTH(B192)))</f>
        <v/>
      </c>
    </row>
    <row r="193" spans="1:12" hidden="1" x14ac:dyDescent="0.25">
      <c r="A193" s="557">
        <v>189</v>
      </c>
      <c r="B193" s="545"/>
      <c r="C193" s="108"/>
      <c r="D193" s="108"/>
      <c r="E193" s="294"/>
      <c r="F193" s="105"/>
      <c r="G193" s="108"/>
      <c r="H193" s="161"/>
      <c r="K193" s="324" t="str">
        <f t="shared" si="2"/>
        <v/>
      </c>
      <c r="L193" s="290" t="str">
        <f>IF(B193="","",IF(YEAR(B193)='Diário 2o PA'!$Q$1,MONTH(B193)-'Diário 2o PA'!$P$1+1,(YEAR(B193)-'Diário 2o PA'!$Q$1)*12-'Diário 2o PA'!$P$1+1+MONTH(B193)))</f>
        <v/>
      </c>
    </row>
    <row r="194" spans="1:12" hidden="1" x14ac:dyDescent="0.25">
      <c r="A194" s="557">
        <v>190</v>
      </c>
      <c r="B194" s="545"/>
      <c r="C194" s="108"/>
      <c r="D194" s="108"/>
      <c r="E194" s="294"/>
      <c r="F194" s="105"/>
      <c r="G194" s="108"/>
      <c r="H194" s="161"/>
      <c r="K194" s="324" t="str">
        <f t="shared" si="2"/>
        <v/>
      </c>
      <c r="L194" s="290" t="str">
        <f>IF(B194="","",IF(YEAR(B194)='Diário 2o PA'!$Q$1,MONTH(B194)-'Diário 2o PA'!$P$1+1,(YEAR(B194)-'Diário 2o PA'!$Q$1)*12-'Diário 2o PA'!$P$1+1+MONTH(B194)))</f>
        <v/>
      </c>
    </row>
    <row r="195" spans="1:12" hidden="1" x14ac:dyDescent="0.25">
      <c r="A195" s="557">
        <v>191</v>
      </c>
      <c r="B195" s="545"/>
      <c r="C195" s="108"/>
      <c r="D195" s="108"/>
      <c r="E195" s="294"/>
      <c r="F195" s="105"/>
      <c r="G195" s="108"/>
      <c r="H195" s="161"/>
      <c r="K195" s="324" t="str">
        <f t="shared" si="2"/>
        <v/>
      </c>
      <c r="L195" s="290" t="str">
        <f>IF(B195="","",IF(YEAR(B195)='Diário 2o PA'!$Q$1,MONTH(B195)-'Diário 2o PA'!$P$1+1,(YEAR(B195)-'Diário 2o PA'!$Q$1)*12-'Diário 2o PA'!$P$1+1+MONTH(B195)))</f>
        <v/>
      </c>
    </row>
    <row r="196" spans="1:12" hidden="1" x14ac:dyDescent="0.25">
      <c r="A196" s="557">
        <v>192</v>
      </c>
      <c r="B196" s="545"/>
      <c r="C196" s="108"/>
      <c r="D196" s="108"/>
      <c r="E196" s="294"/>
      <c r="F196" s="105"/>
      <c r="G196" s="108"/>
      <c r="H196" s="161"/>
      <c r="K196" s="324" t="str">
        <f t="shared" ref="K196:K253" si="3">SUBSTITUTE(C196," ","_")</f>
        <v/>
      </c>
      <c r="L196" s="290" t="str">
        <f>IF(B196="","",IF(YEAR(B196)='Diário 2o PA'!$Q$1,MONTH(B196)-'Diário 2o PA'!$P$1+1,(YEAR(B196)-'Diário 2o PA'!$Q$1)*12-'Diário 2o PA'!$P$1+1+MONTH(B196)))</f>
        <v/>
      </c>
    </row>
    <row r="197" spans="1:12" hidden="1" x14ac:dyDescent="0.25">
      <c r="A197" s="557">
        <v>193</v>
      </c>
      <c r="B197" s="545"/>
      <c r="C197" s="108"/>
      <c r="D197" s="108"/>
      <c r="E197" s="294"/>
      <c r="F197" s="105"/>
      <c r="G197" s="108"/>
      <c r="H197" s="161"/>
      <c r="K197" s="324" t="str">
        <f t="shared" si="3"/>
        <v/>
      </c>
      <c r="L197" s="290" t="str">
        <f>IF(B197="","",IF(YEAR(B197)='Diário 2o PA'!$Q$1,MONTH(B197)-'Diário 2o PA'!$P$1+1,(YEAR(B197)-'Diário 2o PA'!$Q$1)*12-'Diário 2o PA'!$P$1+1+MONTH(B197)))</f>
        <v/>
      </c>
    </row>
    <row r="198" spans="1:12" hidden="1" x14ac:dyDescent="0.25">
      <c r="A198" s="557">
        <v>194</v>
      </c>
      <c r="B198" s="545"/>
      <c r="C198" s="108"/>
      <c r="D198" s="108"/>
      <c r="E198" s="294"/>
      <c r="F198" s="105"/>
      <c r="G198" s="108"/>
      <c r="H198" s="161"/>
      <c r="K198" s="324" t="str">
        <f t="shared" si="3"/>
        <v/>
      </c>
      <c r="L198" s="290" t="str">
        <f>IF(B198="","",IF(YEAR(B198)='Diário 2o PA'!$Q$1,MONTH(B198)-'Diário 2o PA'!$P$1+1,(YEAR(B198)-'Diário 2o PA'!$Q$1)*12-'Diário 2o PA'!$P$1+1+MONTH(B198)))</f>
        <v/>
      </c>
    </row>
    <row r="199" spans="1:12" hidden="1" x14ac:dyDescent="0.25">
      <c r="A199" s="557">
        <v>195</v>
      </c>
      <c r="B199" s="545"/>
      <c r="C199" s="108"/>
      <c r="D199" s="108"/>
      <c r="E199" s="294"/>
      <c r="F199" s="105"/>
      <c r="G199" s="108"/>
      <c r="H199" s="161"/>
      <c r="K199" s="324" t="str">
        <f t="shared" si="3"/>
        <v/>
      </c>
      <c r="L199" s="290" t="str">
        <f>IF(B199="","",IF(YEAR(B199)='Diário 2o PA'!$Q$1,MONTH(B199)-'Diário 2o PA'!$P$1+1,(YEAR(B199)-'Diário 2o PA'!$Q$1)*12-'Diário 2o PA'!$P$1+1+MONTH(B199)))</f>
        <v/>
      </c>
    </row>
    <row r="200" spans="1:12" hidden="1" x14ac:dyDescent="0.25">
      <c r="A200" s="557">
        <v>196</v>
      </c>
      <c r="B200" s="545"/>
      <c r="C200" s="108"/>
      <c r="D200" s="108"/>
      <c r="E200" s="294"/>
      <c r="F200" s="105"/>
      <c r="G200" s="108"/>
      <c r="H200" s="161"/>
      <c r="K200" s="324" t="str">
        <f t="shared" si="3"/>
        <v/>
      </c>
      <c r="L200" s="290" t="str">
        <f>IF(B200="","",IF(YEAR(B200)='Diário 2o PA'!$Q$1,MONTH(B200)-'Diário 2o PA'!$P$1+1,(YEAR(B200)-'Diário 2o PA'!$Q$1)*12-'Diário 2o PA'!$P$1+1+MONTH(B200)))</f>
        <v/>
      </c>
    </row>
    <row r="201" spans="1:12" hidden="1" x14ac:dyDescent="0.25">
      <c r="A201" s="557">
        <v>197</v>
      </c>
      <c r="B201" s="545"/>
      <c r="C201" s="108"/>
      <c r="D201" s="108"/>
      <c r="E201" s="294"/>
      <c r="F201" s="105"/>
      <c r="G201" s="108"/>
      <c r="H201" s="161"/>
      <c r="K201" s="324" t="str">
        <f t="shared" si="3"/>
        <v/>
      </c>
      <c r="L201" s="290" t="str">
        <f>IF(B201="","",IF(YEAR(B201)='Diário 2o PA'!$Q$1,MONTH(B201)-'Diário 2o PA'!$P$1+1,(YEAR(B201)-'Diário 2o PA'!$Q$1)*12-'Diário 2o PA'!$P$1+1+MONTH(B201)))</f>
        <v/>
      </c>
    </row>
    <row r="202" spans="1:12" hidden="1" x14ac:dyDescent="0.25">
      <c r="A202" s="557">
        <v>198</v>
      </c>
      <c r="B202" s="545"/>
      <c r="C202" s="108"/>
      <c r="D202" s="108"/>
      <c r="E202" s="294"/>
      <c r="F202" s="105"/>
      <c r="G202" s="108"/>
      <c r="H202" s="161"/>
      <c r="K202" s="324" t="str">
        <f t="shared" si="3"/>
        <v/>
      </c>
      <c r="L202" s="290" t="str">
        <f>IF(B202="","",IF(YEAR(B202)='Diário 2o PA'!$Q$1,MONTH(B202)-'Diário 2o PA'!$P$1+1,(YEAR(B202)-'Diário 2o PA'!$Q$1)*12-'Diário 2o PA'!$P$1+1+MONTH(B202)))</f>
        <v/>
      </c>
    </row>
    <row r="203" spans="1:12" hidden="1" x14ac:dyDescent="0.25">
      <c r="A203" s="557">
        <v>199</v>
      </c>
      <c r="B203" s="545"/>
      <c r="C203" s="108"/>
      <c r="D203" s="108"/>
      <c r="E203" s="294"/>
      <c r="F203" s="105"/>
      <c r="G203" s="108"/>
      <c r="H203" s="161"/>
      <c r="K203" s="324" t="str">
        <f t="shared" si="3"/>
        <v/>
      </c>
      <c r="L203" s="290" t="str">
        <f>IF(B203="","",IF(YEAR(B203)='Diário 2o PA'!$Q$1,MONTH(B203)-'Diário 2o PA'!$P$1+1,(YEAR(B203)-'Diário 2o PA'!$Q$1)*12-'Diário 2o PA'!$P$1+1+MONTH(B203)))</f>
        <v/>
      </c>
    </row>
    <row r="204" spans="1:12" hidden="1" x14ac:dyDescent="0.25">
      <c r="A204" s="557">
        <v>200</v>
      </c>
      <c r="B204" s="545"/>
      <c r="C204" s="108"/>
      <c r="D204" s="108"/>
      <c r="E204" s="294"/>
      <c r="F204" s="105"/>
      <c r="G204" s="108"/>
      <c r="H204" s="161"/>
      <c r="K204" s="324" t="str">
        <f t="shared" si="3"/>
        <v/>
      </c>
      <c r="L204" s="290" t="str">
        <f>IF(B204="","",IF(YEAR(B204)='Diário 2o PA'!$Q$1,MONTH(B204)-'Diário 2o PA'!$P$1+1,(YEAR(B204)-'Diário 2o PA'!$Q$1)*12-'Diário 2o PA'!$P$1+1+MONTH(B204)))</f>
        <v/>
      </c>
    </row>
    <row r="205" spans="1:12" hidden="1" x14ac:dyDescent="0.25">
      <c r="A205" s="557">
        <v>201</v>
      </c>
      <c r="B205" s="545"/>
      <c r="C205" s="108"/>
      <c r="D205" s="108"/>
      <c r="E205" s="294"/>
      <c r="F205" s="105"/>
      <c r="G205" s="108"/>
      <c r="H205" s="161"/>
      <c r="K205" s="324" t="str">
        <f t="shared" si="3"/>
        <v/>
      </c>
      <c r="L205" s="290" t="str">
        <f>IF(B205="","",IF(YEAR(B205)='Diário 2o PA'!$Q$1,MONTH(B205)-'Diário 2o PA'!$P$1+1,(YEAR(B205)-'Diário 2o PA'!$Q$1)*12-'Diário 2o PA'!$P$1+1+MONTH(B205)))</f>
        <v/>
      </c>
    </row>
    <row r="206" spans="1:12" hidden="1" x14ac:dyDescent="0.25">
      <c r="A206" s="557">
        <v>202</v>
      </c>
      <c r="B206" s="545"/>
      <c r="C206" s="108"/>
      <c r="D206" s="108"/>
      <c r="E206" s="294"/>
      <c r="F206" s="105"/>
      <c r="G206" s="108"/>
      <c r="H206" s="161"/>
      <c r="K206" s="324" t="str">
        <f t="shared" si="3"/>
        <v/>
      </c>
      <c r="L206" s="290" t="str">
        <f>IF(B206="","",IF(YEAR(B206)='Diário 2o PA'!$Q$1,MONTH(B206)-'Diário 2o PA'!$P$1+1,(YEAR(B206)-'Diário 2o PA'!$Q$1)*12-'Diário 2o PA'!$P$1+1+MONTH(B206)))</f>
        <v/>
      </c>
    </row>
    <row r="207" spans="1:12" hidden="1" x14ac:dyDescent="0.25">
      <c r="A207" s="557">
        <v>203</v>
      </c>
      <c r="B207" s="545"/>
      <c r="C207" s="108"/>
      <c r="D207" s="108"/>
      <c r="E207" s="294"/>
      <c r="F207" s="105"/>
      <c r="G207" s="108"/>
      <c r="H207" s="161"/>
      <c r="K207" s="324" t="str">
        <f t="shared" si="3"/>
        <v/>
      </c>
      <c r="L207" s="290" t="str">
        <f>IF(B207="","",IF(YEAR(B207)='Diário 2o PA'!$Q$1,MONTH(B207)-'Diário 2o PA'!$P$1+1,(YEAR(B207)-'Diário 2o PA'!$Q$1)*12-'Diário 2o PA'!$P$1+1+MONTH(B207)))</f>
        <v/>
      </c>
    </row>
    <row r="208" spans="1:12" hidden="1" x14ac:dyDescent="0.25">
      <c r="A208" s="557">
        <v>204</v>
      </c>
      <c r="B208" s="545"/>
      <c r="C208" s="108"/>
      <c r="D208" s="108"/>
      <c r="E208" s="294"/>
      <c r="F208" s="105"/>
      <c r="G208" s="108"/>
      <c r="H208" s="161"/>
      <c r="K208" s="324" t="str">
        <f t="shared" si="3"/>
        <v/>
      </c>
      <c r="L208" s="290" t="str">
        <f>IF(B208="","",IF(YEAR(B208)='Diário 2o PA'!$Q$1,MONTH(B208)-'Diário 2o PA'!$P$1+1,(YEAR(B208)-'Diário 2o PA'!$Q$1)*12-'Diário 2o PA'!$P$1+1+MONTH(B208)))</f>
        <v/>
      </c>
    </row>
    <row r="209" spans="1:12" hidden="1" x14ac:dyDescent="0.25">
      <c r="A209" s="557">
        <v>205</v>
      </c>
      <c r="B209" s="545"/>
      <c r="C209" s="108"/>
      <c r="D209" s="108"/>
      <c r="E209" s="294"/>
      <c r="F209" s="105"/>
      <c r="G209" s="108"/>
      <c r="H209" s="161"/>
      <c r="K209" s="324" t="str">
        <f t="shared" si="3"/>
        <v/>
      </c>
      <c r="L209" s="290" t="str">
        <f>IF(B209="","",IF(YEAR(B209)='Diário 2o PA'!$Q$1,MONTH(B209)-'Diário 2o PA'!$P$1+1,(YEAR(B209)-'Diário 2o PA'!$Q$1)*12-'Diário 2o PA'!$P$1+1+MONTH(B209)))</f>
        <v/>
      </c>
    </row>
    <row r="210" spans="1:12" hidden="1" x14ac:dyDescent="0.25">
      <c r="A210" s="557">
        <v>206</v>
      </c>
      <c r="B210" s="545"/>
      <c r="C210" s="108"/>
      <c r="D210" s="108"/>
      <c r="E210" s="294"/>
      <c r="F210" s="105"/>
      <c r="G210" s="108"/>
      <c r="H210" s="161"/>
      <c r="K210" s="324" t="str">
        <f t="shared" si="3"/>
        <v/>
      </c>
      <c r="L210" s="290" t="str">
        <f>IF(B210="","",IF(YEAR(B210)='Diário 2o PA'!$Q$1,MONTH(B210)-'Diário 2o PA'!$P$1+1,(YEAR(B210)-'Diário 2o PA'!$Q$1)*12-'Diário 2o PA'!$P$1+1+MONTH(B210)))</f>
        <v/>
      </c>
    </row>
    <row r="211" spans="1:12" hidden="1" x14ac:dyDescent="0.25">
      <c r="A211" s="557">
        <v>207</v>
      </c>
      <c r="B211" s="545"/>
      <c r="C211" s="108"/>
      <c r="D211" s="108"/>
      <c r="E211" s="294"/>
      <c r="F211" s="105"/>
      <c r="G211" s="108"/>
      <c r="H211" s="161"/>
      <c r="K211" s="324" t="str">
        <f t="shared" si="3"/>
        <v/>
      </c>
      <c r="L211" s="290" t="str">
        <f>IF(B211="","",IF(YEAR(B211)='Diário 2o PA'!$Q$1,MONTH(B211)-'Diário 2o PA'!$P$1+1,(YEAR(B211)-'Diário 2o PA'!$Q$1)*12-'Diário 2o PA'!$P$1+1+MONTH(B211)))</f>
        <v/>
      </c>
    </row>
    <row r="212" spans="1:12" hidden="1" x14ac:dyDescent="0.25">
      <c r="A212" s="557">
        <v>208</v>
      </c>
      <c r="B212" s="545"/>
      <c r="C212" s="108"/>
      <c r="D212" s="108"/>
      <c r="E212" s="294"/>
      <c r="F212" s="105"/>
      <c r="G212" s="108"/>
      <c r="H212" s="161"/>
      <c r="K212" s="324" t="str">
        <f t="shared" si="3"/>
        <v/>
      </c>
      <c r="L212" s="290" t="str">
        <f>IF(B212="","",IF(YEAR(B212)='Diário 2o PA'!$Q$1,MONTH(B212)-'Diário 2o PA'!$P$1+1,(YEAR(B212)-'Diário 2o PA'!$Q$1)*12-'Diário 2o PA'!$P$1+1+MONTH(B212)))</f>
        <v/>
      </c>
    </row>
    <row r="213" spans="1:12" hidden="1" x14ac:dyDescent="0.25">
      <c r="A213" s="557">
        <v>209</v>
      </c>
      <c r="B213" s="545"/>
      <c r="C213" s="108"/>
      <c r="D213" s="108"/>
      <c r="E213" s="294"/>
      <c r="F213" s="105"/>
      <c r="G213" s="108"/>
      <c r="H213" s="161"/>
      <c r="K213" s="324" t="str">
        <f t="shared" si="3"/>
        <v/>
      </c>
      <c r="L213" s="290" t="str">
        <f>IF(B213="","",IF(YEAR(B213)='Diário 2o PA'!$Q$1,MONTH(B213)-'Diário 2o PA'!$P$1+1,(YEAR(B213)-'Diário 2o PA'!$Q$1)*12-'Diário 2o PA'!$P$1+1+MONTH(B213)))</f>
        <v/>
      </c>
    </row>
    <row r="214" spans="1:12" hidden="1" x14ac:dyDescent="0.25">
      <c r="A214" s="557">
        <v>210</v>
      </c>
      <c r="B214" s="545"/>
      <c r="C214" s="108"/>
      <c r="D214" s="108"/>
      <c r="E214" s="294"/>
      <c r="F214" s="105"/>
      <c r="G214" s="108"/>
      <c r="H214" s="161"/>
      <c r="K214" s="324" t="str">
        <f t="shared" si="3"/>
        <v/>
      </c>
      <c r="L214" s="290" t="str">
        <f>IF(B214="","",IF(YEAR(B214)='Diário 2o PA'!$Q$1,MONTH(B214)-'Diário 2o PA'!$P$1+1,(YEAR(B214)-'Diário 2o PA'!$Q$1)*12-'Diário 2o PA'!$P$1+1+MONTH(B214)))</f>
        <v/>
      </c>
    </row>
    <row r="215" spans="1:12" hidden="1" x14ac:dyDescent="0.25">
      <c r="A215" s="557">
        <v>211</v>
      </c>
      <c r="B215" s="545"/>
      <c r="C215" s="108"/>
      <c r="D215" s="108"/>
      <c r="E215" s="294"/>
      <c r="F215" s="105"/>
      <c r="G215" s="108"/>
      <c r="H215" s="161"/>
      <c r="K215" s="324" t="str">
        <f t="shared" si="3"/>
        <v/>
      </c>
      <c r="L215" s="290" t="str">
        <f>IF(B215="","",IF(YEAR(B215)='Diário 2o PA'!$Q$1,MONTH(B215)-'Diário 2o PA'!$P$1+1,(YEAR(B215)-'Diário 2o PA'!$Q$1)*12-'Diário 2o PA'!$P$1+1+MONTH(B215)))</f>
        <v/>
      </c>
    </row>
    <row r="216" spans="1:12" hidden="1" x14ac:dyDescent="0.25">
      <c r="A216" s="557">
        <v>212</v>
      </c>
      <c r="B216" s="545"/>
      <c r="C216" s="108"/>
      <c r="D216" s="108"/>
      <c r="E216" s="294"/>
      <c r="F216" s="105"/>
      <c r="G216" s="108"/>
      <c r="H216" s="161"/>
      <c r="K216" s="324" t="str">
        <f t="shared" si="3"/>
        <v/>
      </c>
      <c r="L216" s="290" t="str">
        <f>IF(B216="","",IF(YEAR(B216)='Diário 2o PA'!$Q$1,MONTH(B216)-'Diário 2o PA'!$P$1+1,(YEAR(B216)-'Diário 2o PA'!$Q$1)*12-'Diário 2o PA'!$P$1+1+MONTH(B216)))</f>
        <v/>
      </c>
    </row>
    <row r="217" spans="1:12" hidden="1" x14ac:dyDescent="0.25">
      <c r="A217" s="557">
        <v>213</v>
      </c>
      <c r="B217" s="545"/>
      <c r="C217" s="108"/>
      <c r="D217" s="108"/>
      <c r="E217" s="294"/>
      <c r="F217" s="105"/>
      <c r="G217" s="108"/>
      <c r="H217" s="161"/>
      <c r="K217" s="324" t="str">
        <f t="shared" si="3"/>
        <v/>
      </c>
      <c r="L217" s="290" t="str">
        <f>IF(B217="","",IF(YEAR(B217)='Diário 2o PA'!$Q$1,MONTH(B217)-'Diário 2o PA'!$P$1+1,(YEAR(B217)-'Diário 2o PA'!$Q$1)*12-'Diário 2o PA'!$P$1+1+MONTH(B217)))</f>
        <v/>
      </c>
    </row>
    <row r="218" spans="1:12" hidden="1" x14ac:dyDescent="0.25">
      <c r="A218" s="557">
        <v>214</v>
      </c>
      <c r="B218" s="545"/>
      <c r="C218" s="108"/>
      <c r="D218" s="108"/>
      <c r="E218" s="294"/>
      <c r="F218" s="105"/>
      <c r="G218" s="108"/>
      <c r="H218" s="161"/>
      <c r="K218" s="324" t="str">
        <f t="shared" si="3"/>
        <v/>
      </c>
      <c r="L218" s="290" t="str">
        <f>IF(B218="","",IF(YEAR(B218)='Diário 2o PA'!$Q$1,MONTH(B218)-'Diário 2o PA'!$P$1+1,(YEAR(B218)-'Diário 2o PA'!$Q$1)*12-'Diário 2o PA'!$P$1+1+MONTH(B218)))</f>
        <v/>
      </c>
    </row>
    <row r="219" spans="1:12" hidden="1" x14ac:dyDescent="0.25">
      <c r="A219" s="557">
        <v>215</v>
      </c>
      <c r="B219" s="545"/>
      <c r="C219" s="108"/>
      <c r="D219" s="108"/>
      <c r="E219" s="294"/>
      <c r="F219" s="105"/>
      <c r="G219" s="108"/>
      <c r="H219" s="161"/>
      <c r="K219" s="324" t="str">
        <f t="shared" si="3"/>
        <v/>
      </c>
      <c r="L219" s="290" t="str">
        <f>IF(B219="","",IF(YEAR(B219)='Diário 2o PA'!$Q$1,MONTH(B219)-'Diário 2o PA'!$P$1+1,(YEAR(B219)-'Diário 2o PA'!$Q$1)*12-'Diário 2o PA'!$P$1+1+MONTH(B219)))</f>
        <v/>
      </c>
    </row>
    <row r="220" spans="1:12" hidden="1" x14ac:dyDescent="0.25">
      <c r="A220" s="557">
        <v>216</v>
      </c>
      <c r="B220" s="545"/>
      <c r="C220" s="108"/>
      <c r="D220" s="108"/>
      <c r="E220" s="294"/>
      <c r="F220" s="105"/>
      <c r="G220" s="108"/>
      <c r="H220" s="161"/>
      <c r="K220" s="324" t="str">
        <f t="shared" si="3"/>
        <v/>
      </c>
      <c r="L220" s="290" t="str">
        <f>IF(B220="","",IF(YEAR(B220)='Diário 2o PA'!$Q$1,MONTH(B220)-'Diário 2o PA'!$P$1+1,(YEAR(B220)-'Diário 2o PA'!$Q$1)*12-'Diário 2o PA'!$P$1+1+MONTH(B220)))</f>
        <v/>
      </c>
    </row>
    <row r="221" spans="1:12" hidden="1" x14ac:dyDescent="0.25">
      <c r="A221" s="557">
        <v>217</v>
      </c>
      <c r="B221" s="545"/>
      <c r="C221" s="108"/>
      <c r="D221" s="108"/>
      <c r="E221" s="294"/>
      <c r="F221" s="105"/>
      <c r="G221" s="108"/>
      <c r="H221" s="161"/>
      <c r="K221" s="324" t="str">
        <f t="shared" si="3"/>
        <v/>
      </c>
      <c r="L221" s="290" t="str">
        <f>IF(B221="","",IF(YEAR(B221)='Diário 2o PA'!$Q$1,MONTH(B221)-'Diário 2o PA'!$P$1+1,(YEAR(B221)-'Diário 2o PA'!$Q$1)*12-'Diário 2o PA'!$P$1+1+MONTH(B221)))</f>
        <v/>
      </c>
    </row>
    <row r="222" spans="1:12" hidden="1" x14ac:dyDescent="0.25">
      <c r="A222" s="557">
        <v>218</v>
      </c>
      <c r="B222" s="545"/>
      <c r="C222" s="108"/>
      <c r="D222" s="108"/>
      <c r="E222" s="294"/>
      <c r="F222" s="105"/>
      <c r="G222" s="108"/>
      <c r="H222" s="161"/>
      <c r="K222" s="324" t="str">
        <f t="shared" si="3"/>
        <v/>
      </c>
      <c r="L222" s="290" t="str">
        <f>IF(B222="","",IF(YEAR(B222)='Diário 2o PA'!$Q$1,MONTH(B222)-'Diário 2o PA'!$P$1+1,(YEAR(B222)-'Diário 2o PA'!$Q$1)*12-'Diário 2o PA'!$P$1+1+MONTH(B222)))</f>
        <v/>
      </c>
    </row>
    <row r="223" spans="1:12" hidden="1" x14ac:dyDescent="0.25">
      <c r="A223" s="557">
        <v>219</v>
      </c>
      <c r="B223" s="545"/>
      <c r="C223" s="108"/>
      <c r="D223" s="108"/>
      <c r="E223" s="294"/>
      <c r="F223" s="105"/>
      <c r="G223" s="108"/>
      <c r="H223" s="161"/>
      <c r="K223" s="324" t="str">
        <f t="shared" si="3"/>
        <v/>
      </c>
      <c r="L223" s="290" t="str">
        <f>IF(B223="","",IF(YEAR(B223)='Diário 2o PA'!$Q$1,MONTH(B223)-'Diário 2o PA'!$P$1+1,(YEAR(B223)-'Diário 2o PA'!$Q$1)*12-'Diário 2o PA'!$P$1+1+MONTH(B223)))</f>
        <v/>
      </c>
    </row>
    <row r="224" spans="1:12" hidden="1" x14ac:dyDescent="0.25">
      <c r="A224" s="557">
        <v>220</v>
      </c>
      <c r="B224" s="545"/>
      <c r="C224" s="108"/>
      <c r="D224" s="108"/>
      <c r="E224" s="294"/>
      <c r="F224" s="105"/>
      <c r="G224" s="108"/>
      <c r="H224" s="161"/>
      <c r="K224" s="324" t="str">
        <f t="shared" si="3"/>
        <v/>
      </c>
      <c r="L224" s="290" t="str">
        <f>IF(B224="","",IF(YEAR(B224)='Diário 2o PA'!$Q$1,MONTH(B224)-'Diário 2o PA'!$P$1+1,(YEAR(B224)-'Diário 2o PA'!$Q$1)*12-'Diário 2o PA'!$P$1+1+MONTH(B224)))</f>
        <v/>
      </c>
    </row>
    <row r="225" spans="1:12" hidden="1" x14ac:dyDescent="0.25">
      <c r="A225" s="557">
        <v>221</v>
      </c>
      <c r="B225" s="545"/>
      <c r="C225" s="108"/>
      <c r="D225" s="108"/>
      <c r="E225" s="294"/>
      <c r="F225" s="105"/>
      <c r="G225" s="108"/>
      <c r="H225" s="161"/>
      <c r="K225" s="324" t="str">
        <f t="shared" si="3"/>
        <v/>
      </c>
      <c r="L225" s="290" t="str">
        <f>IF(B225="","",IF(YEAR(B225)='Diário 2o PA'!$Q$1,MONTH(B225)-'Diário 2o PA'!$P$1+1,(YEAR(B225)-'Diário 2o PA'!$Q$1)*12-'Diário 2o PA'!$P$1+1+MONTH(B225)))</f>
        <v/>
      </c>
    </row>
    <row r="226" spans="1:12" hidden="1" x14ac:dyDescent="0.25">
      <c r="A226" s="557">
        <v>222</v>
      </c>
      <c r="B226" s="545"/>
      <c r="C226" s="108"/>
      <c r="D226" s="108"/>
      <c r="E226" s="294"/>
      <c r="F226" s="105"/>
      <c r="G226" s="108"/>
      <c r="H226" s="161"/>
      <c r="K226" s="324" t="str">
        <f t="shared" si="3"/>
        <v/>
      </c>
      <c r="L226" s="290" t="str">
        <f>IF(B226="","",IF(YEAR(B226)='Diário 2o PA'!$Q$1,MONTH(B226)-'Diário 2o PA'!$P$1+1,(YEAR(B226)-'Diário 2o PA'!$Q$1)*12-'Diário 2o PA'!$P$1+1+MONTH(B226)))</f>
        <v/>
      </c>
    </row>
    <row r="227" spans="1:12" hidden="1" x14ac:dyDescent="0.25">
      <c r="A227" s="557">
        <v>223</v>
      </c>
      <c r="B227" s="545"/>
      <c r="C227" s="108"/>
      <c r="D227" s="108"/>
      <c r="E227" s="294"/>
      <c r="F227" s="105"/>
      <c r="G227" s="108"/>
      <c r="H227" s="161"/>
      <c r="K227" s="324" t="str">
        <f t="shared" si="3"/>
        <v/>
      </c>
      <c r="L227" s="290" t="str">
        <f>IF(B227="","",IF(YEAR(B227)='Diário 2o PA'!$Q$1,MONTH(B227)-'Diário 2o PA'!$P$1+1,(YEAR(B227)-'Diário 2o PA'!$Q$1)*12-'Diário 2o PA'!$P$1+1+MONTH(B227)))</f>
        <v/>
      </c>
    </row>
    <row r="228" spans="1:12" hidden="1" x14ac:dyDescent="0.25">
      <c r="A228" s="557">
        <v>224</v>
      </c>
      <c r="B228" s="545"/>
      <c r="C228" s="108"/>
      <c r="D228" s="108"/>
      <c r="E228" s="294"/>
      <c r="F228" s="105"/>
      <c r="G228" s="108"/>
      <c r="H228" s="161"/>
      <c r="K228" s="324" t="str">
        <f t="shared" si="3"/>
        <v/>
      </c>
      <c r="L228" s="290" t="str">
        <f>IF(B228="","",IF(YEAR(B228)='Diário 2o PA'!$Q$1,MONTH(B228)-'Diário 2o PA'!$P$1+1,(YEAR(B228)-'Diário 2o PA'!$Q$1)*12-'Diário 2o PA'!$P$1+1+MONTH(B228)))</f>
        <v/>
      </c>
    </row>
    <row r="229" spans="1:12" hidden="1" x14ac:dyDescent="0.25">
      <c r="A229" s="557">
        <v>225</v>
      </c>
      <c r="B229" s="545"/>
      <c r="C229" s="108"/>
      <c r="D229" s="108"/>
      <c r="E229" s="294"/>
      <c r="F229" s="105"/>
      <c r="G229" s="108"/>
      <c r="H229" s="161"/>
      <c r="K229" s="324" t="str">
        <f t="shared" si="3"/>
        <v/>
      </c>
      <c r="L229" s="290" t="str">
        <f>IF(B229="","",IF(YEAR(B229)='Diário 2o PA'!$Q$1,MONTH(B229)-'Diário 2o PA'!$P$1+1,(YEAR(B229)-'Diário 2o PA'!$Q$1)*12-'Diário 2o PA'!$P$1+1+MONTH(B229)))</f>
        <v/>
      </c>
    </row>
    <row r="230" spans="1:12" hidden="1" x14ac:dyDescent="0.25">
      <c r="A230" s="557">
        <v>226</v>
      </c>
      <c r="B230" s="545"/>
      <c r="C230" s="108"/>
      <c r="D230" s="108"/>
      <c r="E230" s="294"/>
      <c r="F230" s="105"/>
      <c r="G230" s="108"/>
      <c r="H230" s="161"/>
      <c r="K230" s="324" t="str">
        <f t="shared" si="3"/>
        <v/>
      </c>
      <c r="L230" s="290" t="str">
        <f>IF(B230="","",IF(YEAR(B230)='Diário 2o PA'!$Q$1,MONTH(B230)-'Diário 2o PA'!$P$1+1,(YEAR(B230)-'Diário 2o PA'!$Q$1)*12-'Diário 2o PA'!$P$1+1+MONTH(B230)))</f>
        <v/>
      </c>
    </row>
    <row r="231" spans="1:12" hidden="1" x14ac:dyDescent="0.25">
      <c r="A231" s="557">
        <v>227</v>
      </c>
      <c r="B231" s="545"/>
      <c r="C231" s="108"/>
      <c r="D231" s="108"/>
      <c r="E231" s="294"/>
      <c r="F231" s="105"/>
      <c r="G231" s="108"/>
      <c r="H231" s="161"/>
      <c r="K231" s="324" t="str">
        <f t="shared" si="3"/>
        <v/>
      </c>
      <c r="L231" s="290" t="str">
        <f>IF(B231="","",IF(YEAR(B231)='Diário 2o PA'!$Q$1,MONTH(B231)-'Diário 2o PA'!$P$1+1,(YEAR(B231)-'Diário 2o PA'!$Q$1)*12-'Diário 2o PA'!$P$1+1+MONTH(B231)))</f>
        <v/>
      </c>
    </row>
    <row r="232" spans="1:12" hidden="1" x14ac:dyDescent="0.25">
      <c r="A232" s="557">
        <v>228</v>
      </c>
      <c r="B232" s="545"/>
      <c r="C232" s="108"/>
      <c r="D232" s="108"/>
      <c r="E232" s="294"/>
      <c r="F232" s="105"/>
      <c r="G232" s="108"/>
      <c r="H232" s="161"/>
      <c r="K232" s="324" t="str">
        <f t="shared" si="3"/>
        <v/>
      </c>
      <c r="L232" s="290" t="str">
        <f>IF(B232="","",IF(YEAR(B232)='Diário 2o PA'!$Q$1,MONTH(B232)-'Diário 2o PA'!$P$1+1,(YEAR(B232)-'Diário 2o PA'!$Q$1)*12-'Diário 2o PA'!$P$1+1+MONTH(B232)))</f>
        <v/>
      </c>
    </row>
    <row r="233" spans="1:12" hidden="1" x14ac:dyDescent="0.25">
      <c r="A233" s="557">
        <v>229</v>
      </c>
      <c r="B233" s="545"/>
      <c r="C233" s="108"/>
      <c r="D233" s="108"/>
      <c r="E233" s="294"/>
      <c r="F233" s="105"/>
      <c r="G233" s="108"/>
      <c r="H233" s="161"/>
      <c r="K233" s="324" t="str">
        <f t="shared" si="3"/>
        <v/>
      </c>
      <c r="L233" s="290" t="str">
        <f>IF(B233="","",IF(YEAR(B233)='Diário 2o PA'!$Q$1,MONTH(B233)-'Diário 2o PA'!$P$1+1,(YEAR(B233)-'Diário 2o PA'!$Q$1)*12-'Diário 2o PA'!$P$1+1+MONTH(B233)))</f>
        <v/>
      </c>
    </row>
    <row r="234" spans="1:12" hidden="1" x14ac:dyDescent="0.25">
      <c r="A234" s="557">
        <v>230</v>
      </c>
      <c r="B234" s="545"/>
      <c r="C234" s="108"/>
      <c r="D234" s="108"/>
      <c r="E234" s="294"/>
      <c r="F234" s="105"/>
      <c r="G234" s="108"/>
      <c r="H234" s="161"/>
      <c r="K234" s="324" t="str">
        <f t="shared" si="3"/>
        <v/>
      </c>
      <c r="L234" s="290" t="str">
        <f>IF(B234="","",IF(YEAR(B234)='Diário 2o PA'!$Q$1,MONTH(B234)-'Diário 2o PA'!$P$1+1,(YEAR(B234)-'Diário 2o PA'!$Q$1)*12-'Diário 2o PA'!$P$1+1+MONTH(B234)))</f>
        <v/>
      </c>
    </row>
    <row r="235" spans="1:12" hidden="1" x14ac:dyDescent="0.25">
      <c r="A235" s="557">
        <v>231</v>
      </c>
      <c r="B235" s="545"/>
      <c r="C235" s="108"/>
      <c r="D235" s="108"/>
      <c r="E235" s="294"/>
      <c r="F235" s="105"/>
      <c r="G235" s="108"/>
      <c r="H235" s="161"/>
      <c r="K235" s="324" t="str">
        <f t="shared" si="3"/>
        <v/>
      </c>
      <c r="L235" s="290" t="str">
        <f>IF(B235="","",IF(YEAR(B235)='Diário 2o PA'!$Q$1,MONTH(B235)-'Diário 2o PA'!$P$1+1,(YEAR(B235)-'Diário 2o PA'!$Q$1)*12-'Diário 2o PA'!$P$1+1+MONTH(B235)))</f>
        <v/>
      </c>
    </row>
    <row r="236" spans="1:12" hidden="1" x14ac:dyDescent="0.25">
      <c r="A236" s="557">
        <v>232</v>
      </c>
      <c r="B236" s="545"/>
      <c r="C236" s="108"/>
      <c r="D236" s="108"/>
      <c r="E236" s="294"/>
      <c r="F236" s="105"/>
      <c r="G236" s="108"/>
      <c r="H236" s="161"/>
      <c r="K236" s="324" t="str">
        <f t="shared" si="3"/>
        <v/>
      </c>
      <c r="L236" s="290" t="str">
        <f>IF(B236="","",IF(YEAR(B236)='Diário 2o PA'!$Q$1,MONTH(B236)-'Diário 2o PA'!$P$1+1,(YEAR(B236)-'Diário 2o PA'!$Q$1)*12-'Diário 2o PA'!$P$1+1+MONTH(B236)))</f>
        <v/>
      </c>
    </row>
    <row r="237" spans="1:12" hidden="1" x14ac:dyDescent="0.25">
      <c r="A237" s="557">
        <v>233</v>
      </c>
      <c r="B237" s="545"/>
      <c r="C237" s="108"/>
      <c r="D237" s="108"/>
      <c r="E237" s="294"/>
      <c r="F237" s="105"/>
      <c r="G237" s="108"/>
      <c r="H237" s="161"/>
      <c r="K237" s="324" t="str">
        <f t="shared" si="3"/>
        <v/>
      </c>
      <c r="L237" s="290" t="str">
        <f>IF(B237="","",IF(YEAR(B237)='Diário 2o PA'!$Q$1,MONTH(B237)-'Diário 2o PA'!$P$1+1,(YEAR(B237)-'Diário 2o PA'!$Q$1)*12-'Diário 2o PA'!$P$1+1+MONTH(B237)))</f>
        <v/>
      </c>
    </row>
    <row r="238" spans="1:12" hidden="1" x14ac:dyDescent="0.25">
      <c r="A238" s="557">
        <v>234</v>
      </c>
      <c r="B238" s="545"/>
      <c r="C238" s="108"/>
      <c r="D238" s="108"/>
      <c r="E238" s="294"/>
      <c r="F238" s="105"/>
      <c r="G238" s="108"/>
      <c r="H238" s="161"/>
      <c r="K238" s="324" t="str">
        <f t="shared" si="3"/>
        <v/>
      </c>
      <c r="L238" s="290" t="str">
        <f>IF(B238="","",IF(YEAR(B238)='Diário 2o PA'!$Q$1,MONTH(B238)-'Diário 2o PA'!$P$1+1,(YEAR(B238)-'Diário 2o PA'!$Q$1)*12-'Diário 2o PA'!$P$1+1+MONTH(B238)))</f>
        <v/>
      </c>
    </row>
    <row r="239" spans="1:12" hidden="1" x14ac:dyDescent="0.25">
      <c r="A239" s="557">
        <v>235</v>
      </c>
      <c r="B239" s="545"/>
      <c r="C239" s="108"/>
      <c r="D239" s="108"/>
      <c r="E239" s="294"/>
      <c r="F239" s="105"/>
      <c r="G239" s="108"/>
      <c r="H239" s="161"/>
      <c r="K239" s="324" t="str">
        <f t="shared" si="3"/>
        <v/>
      </c>
      <c r="L239" s="290" t="str">
        <f>IF(B239="","",IF(YEAR(B239)='Diário 2o PA'!$Q$1,MONTH(B239)-'Diário 2o PA'!$P$1+1,(YEAR(B239)-'Diário 2o PA'!$Q$1)*12-'Diário 2o PA'!$P$1+1+MONTH(B239)))</f>
        <v/>
      </c>
    </row>
    <row r="240" spans="1:12" hidden="1" x14ac:dyDescent="0.25">
      <c r="A240" s="557">
        <v>236</v>
      </c>
      <c r="B240" s="545"/>
      <c r="C240" s="108"/>
      <c r="D240" s="108"/>
      <c r="E240" s="294"/>
      <c r="F240" s="105"/>
      <c r="G240" s="108"/>
      <c r="H240" s="161"/>
      <c r="K240" s="324" t="str">
        <f t="shared" si="3"/>
        <v/>
      </c>
      <c r="L240" s="290" t="str">
        <f>IF(B240="","",IF(YEAR(B240)='Diário 2o PA'!$Q$1,MONTH(B240)-'Diário 2o PA'!$P$1+1,(YEAR(B240)-'Diário 2o PA'!$Q$1)*12-'Diário 2o PA'!$P$1+1+MONTH(B240)))</f>
        <v/>
      </c>
    </row>
    <row r="241" spans="1:12" hidden="1" x14ac:dyDescent="0.25">
      <c r="A241" s="557">
        <v>237</v>
      </c>
      <c r="B241" s="545"/>
      <c r="C241" s="108"/>
      <c r="D241" s="108"/>
      <c r="E241" s="294"/>
      <c r="F241" s="105"/>
      <c r="G241" s="108"/>
      <c r="H241" s="161"/>
      <c r="K241" s="324" t="str">
        <f t="shared" si="3"/>
        <v/>
      </c>
      <c r="L241" s="290" t="str">
        <f>IF(B241="","",IF(YEAR(B241)='Diário 2o PA'!$Q$1,MONTH(B241)-'Diário 2o PA'!$P$1+1,(YEAR(B241)-'Diário 2o PA'!$Q$1)*12-'Diário 2o PA'!$P$1+1+MONTH(B241)))</f>
        <v/>
      </c>
    </row>
    <row r="242" spans="1:12" hidden="1" x14ac:dyDescent="0.25">
      <c r="A242" s="557">
        <v>238</v>
      </c>
      <c r="B242" s="545"/>
      <c r="C242" s="108"/>
      <c r="D242" s="108"/>
      <c r="E242" s="294"/>
      <c r="F242" s="105"/>
      <c r="G242" s="108"/>
      <c r="H242" s="161"/>
      <c r="K242" s="324" t="str">
        <f t="shared" si="3"/>
        <v/>
      </c>
      <c r="L242" s="290" t="str">
        <f>IF(B242="","",IF(YEAR(B242)='Diário 2o PA'!$Q$1,MONTH(B242)-'Diário 2o PA'!$P$1+1,(YEAR(B242)-'Diário 2o PA'!$Q$1)*12-'Diário 2o PA'!$P$1+1+MONTH(B242)))</f>
        <v/>
      </c>
    </row>
    <row r="243" spans="1:12" hidden="1" x14ac:dyDescent="0.25">
      <c r="A243" s="557">
        <v>239</v>
      </c>
      <c r="B243" s="545"/>
      <c r="C243" s="108"/>
      <c r="D243" s="108"/>
      <c r="E243" s="294"/>
      <c r="F243" s="105"/>
      <c r="G243" s="108"/>
      <c r="H243" s="161"/>
      <c r="K243" s="324" t="str">
        <f t="shared" si="3"/>
        <v/>
      </c>
      <c r="L243" s="290" t="str">
        <f>IF(B243="","",IF(YEAR(B243)='Diário 2o PA'!$Q$1,MONTH(B243)-'Diário 2o PA'!$P$1+1,(YEAR(B243)-'Diário 2o PA'!$Q$1)*12-'Diário 2o PA'!$P$1+1+MONTH(B243)))</f>
        <v/>
      </c>
    </row>
    <row r="244" spans="1:12" hidden="1" x14ac:dyDescent="0.25">
      <c r="A244" s="557">
        <v>240</v>
      </c>
      <c r="B244" s="545"/>
      <c r="C244" s="108"/>
      <c r="D244" s="108"/>
      <c r="E244" s="294"/>
      <c r="F244" s="105"/>
      <c r="G244" s="108"/>
      <c r="H244" s="161"/>
      <c r="K244" s="324" t="str">
        <f t="shared" si="3"/>
        <v/>
      </c>
      <c r="L244" s="290" t="str">
        <f>IF(B244="","",IF(YEAR(B244)='Diário 2o PA'!$Q$1,MONTH(B244)-'Diário 2o PA'!$P$1+1,(YEAR(B244)-'Diário 2o PA'!$Q$1)*12-'Diário 2o PA'!$P$1+1+MONTH(B244)))</f>
        <v/>
      </c>
    </row>
    <row r="245" spans="1:12" hidden="1" x14ac:dyDescent="0.25">
      <c r="A245" s="557">
        <v>241</v>
      </c>
      <c r="B245" s="295"/>
      <c r="C245" s="108"/>
      <c r="D245" s="108"/>
      <c r="E245" s="294"/>
      <c r="F245" s="105"/>
      <c r="G245" s="108"/>
      <c r="H245" s="161"/>
      <c r="K245" s="324" t="str">
        <f t="shared" si="3"/>
        <v/>
      </c>
      <c r="L245" s="290" t="str">
        <f>IF(B245="","",IF(YEAR(B245)='Diário 2o PA'!$Q$1,MONTH(B245)-'Diário 2o PA'!$P$1+1,(YEAR(B245)-'Diário 2o PA'!$Q$1)*12-'Diário 2o PA'!$P$1+1+MONTH(B245)))</f>
        <v/>
      </c>
    </row>
    <row r="246" spans="1:12" hidden="1" x14ac:dyDescent="0.25">
      <c r="A246" s="557">
        <v>242</v>
      </c>
      <c r="B246" s="295"/>
      <c r="C246" s="108"/>
      <c r="D246" s="108"/>
      <c r="E246" s="294"/>
      <c r="F246" s="105"/>
      <c r="G246" s="108"/>
      <c r="H246" s="161"/>
      <c r="K246" s="324" t="str">
        <f t="shared" si="3"/>
        <v/>
      </c>
      <c r="L246" s="290" t="str">
        <f>IF(B246="","",IF(YEAR(B246)='Diário 2o PA'!$Q$1,MONTH(B246)-'Diário 2o PA'!$P$1+1,(YEAR(B246)-'Diário 2o PA'!$Q$1)*12-'Diário 2o PA'!$P$1+1+MONTH(B246)))</f>
        <v/>
      </c>
    </row>
    <row r="247" spans="1:12" hidden="1" x14ac:dyDescent="0.25">
      <c r="A247" s="557">
        <v>243</v>
      </c>
      <c r="B247" s="295"/>
      <c r="C247" s="108"/>
      <c r="D247" s="108"/>
      <c r="E247" s="294"/>
      <c r="F247" s="105"/>
      <c r="G247" s="108"/>
      <c r="H247" s="161"/>
      <c r="K247" s="324" t="str">
        <f t="shared" si="3"/>
        <v/>
      </c>
      <c r="L247" s="290" t="str">
        <f>IF(B247="","",IF(YEAR(B247)='Diário 2o PA'!$Q$1,MONTH(B247)-'Diário 2o PA'!$P$1+1,(YEAR(B247)-'Diário 2o PA'!$Q$1)*12-'Diário 2o PA'!$P$1+1+MONTH(B247)))</f>
        <v/>
      </c>
    </row>
    <row r="248" spans="1:12" hidden="1" x14ac:dyDescent="0.25">
      <c r="A248" s="557">
        <v>244</v>
      </c>
      <c r="B248" s="295"/>
      <c r="C248" s="108"/>
      <c r="D248" s="108"/>
      <c r="E248" s="294"/>
      <c r="F248" s="105"/>
      <c r="G248" s="108"/>
      <c r="H248" s="161"/>
      <c r="K248" s="324" t="str">
        <f t="shared" si="3"/>
        <v/>
      </c>
      <c r="L248" s="290" t="str">
        <f>IF(B248="","",IF(YEAR(B248)='Diário 2o PA'!$Q$1,MONTH(B248)-'Diário 2o PA'!$P$1+1,(YEAR(B248)-'Diário 2o PA'!$Q$1)*12-'Diário 2o PA'!$P$1+1+MONTH(B248)))</f>
        <v/>
      </c>
    </row>
    <row r="249" spans="1:12" hidden="1" x14ac:dyDescent="0.25">
      <c r="A249" s="557">
        <v>245</v>
      </c>
      <c r="B249" s="295"/>
      <c r="C249" s="108"/>
      <c r="D249" s="108"/>
      <c r="E249" s="294"/>
      <c r="F249" s="105"/>
      <c r="G249" s="108"/>
      <c r="H249" s="161"/>
      <c r="K249" s="324" t="str">
        <f t="shared" si="3"/>
        <v/>
      </c>
      <c r="L249" s="290" t="str">
        <f>IF(B249="","",IF(YEAR(B249)='Diário 2o PA'!$Q$1,MONTH(B249)-'Diário 2o PA'!$P$1+1,(YEAR(B249)-'Diário 2o PA'!$Q$1)*12-'Diário 2o PA'!$P$1+1+MONTH(B249)))</f>
        <v/>
      </c>
    </row>
    <row r="250" spans="1:12" hidden="1" x14ac:dyDescent="0.25">
      <c r="A250" s="557">
        <v>246</v>
      </c>
      <c r="B250" s="295"/>
      <c r="C250" s="108"/>
      <c r="D250" s="108"/>
      <c r="E250" s="294"/>
      <c r="F250" s="105"/>
      <c r="G250" s="108"/>
      <c r="H250" s="161"/>
      <c r="K250" s="324" t="str">
        <f t="shared" si="3"/>
        <v/>
      </c>
      <c r="L250" s="290" t="str">
        <f>IF(B250="","",IF(YEAR(B250)='Diário 2o PA'!$Q$1,MONTH(B250)-'Diário 2o PA'!$P$1+1,(YEAR(B250)-'Diário 2o PA'!$Q$1)*12-'Diário 2o PA'!$P$1+1+MONTH(B250)))</f>
        <v/>
      </c>
    </row>
    <row r="251" spans="1:12" hidden="1" x14ac:dyDescent="0.25">
      <c r="A251" s="557">
        <v>247</v>
      </c>
      <c r="B251" s="295"/>
      <c r="C251" s="108"/>
      <c r="D251" s="108"/>
      <c r="E251" s="294"/>
      <c r="F251" s="105"/>
      <c r="G251" s="108"/>
      <c r="H251" s="161"/>
      <c r="K251" s="324" t="str">
        <f t="shared" si="3"/>
        <v/>
      </c>
      <c r="L251" s="290" t="str">
        <f>IF(B251="","",IF(YEAR(B251)='Diário 2o PA'!$Q$1,MONTH(B251)-'Diário 2o PA'!$P$1+1,(YEAR(B251)-'Diário 2o PA'!$Q$1)*12-'Diário 2o PA'!$P$1+1+MONTH(B251)))</f>
        <v/>
      </c>
    </row>
    <row r="252" spans="1:12" hidden="1" x14ac:dyDescent="0.25">
      <c r="A252" s="557">
        <v>248</v>
      </c>
      <c r="B252" s="295"/>
      <c r="C252" s="108"/>
      <c r="D252" s="108"/>
      <c r="E252" s="294"/>
      <c r="F252" s="105"/>
      <c r="G252" s="108"/>
      <c r="H252" s="161"/>
      <c r="K252" s="324" t="str">
        <f t="shared" si="3"/>
        <v/>
      </c>
      <c r="L252" s="290" t="str">
        <f>IF(B252="","",IF(YEAR(B252)='Diário 2o PA'!$Q$1,MONTH(B252)-'Diário 2o PA'!$P$1+1,(YEAR(B252)-'Diário 2o PA'!$Q$1)*12-'Diário 2o PA'!$P$1+1+MONTH(B252)))</f>
        <v/>
      </c>
    </row>
    <row r="253" spans="1:12" ht="13.8" hidden="1" thickBot="1" x14ac:dyDescent="0.3">
      <c r="A253" s="557">
        <v>249</v>
      </c>
      <c r="B253" s="295"/>
      <c r="C253" s="108"/>
      <c r="D253" s="108"/>
      <c r="E253" s="294"/>
      <c r="F253" s="354"/>
      <c r="G253" s="398"/>
      <c r="H253" s="355"/>
      <c r="K253" s="324" t="str">
        <f t="shared" si="3"/>
        <v/>
      </c>
      <c r="L253" s="290" t="str">
        <f>IF(B253="","",IF(YEAR(B253)='Diário 2o PA'!$Q$1,MONTH(B253)-'Diário 2o PA'!$P$1+1,(YEAR(B253)-'Diário 2o PA'!$Q$1)*12-'Diário 2o PA'!$P$1+1+MONTH(B253)))</f>
        <v/>
      </c>
    </row>
    <row r="254" spans="1:12" ht="21" customHeight="1" thickBot="1" x14ac:dyDescent="0.3">
      <c r="A254" s="659" t="s">
        <v>292</v>
      </c>
      <c r="B254" s="659"/>
      <c r="C254" s="659"/>
      <c r="D254" s="660"/>
      <c r="E254" s="356">
        <f>SUM(E5:E253)</f>
        <v>1378625.9899999995</v>
      </c>
      <c r="F254" s="291"/>
      <c r="G254" s="291"/>
      <c r="H254" s="291"/>
      <c r="I254" s="291"/>
      <c r="J254" s="291"/>
    </row>
    <row r="255" spans="1:12" ht="30" customHeight="1" thickBot="1" x14ac:dyDescent="0.3">
      <c r="A255" s="657" t="s">
        <v>293</v>
      </c>
      <c r="B255" s="657"/>
      <c r="C255" s="657"/>
      <c r="D255" s="658"/>
      <c r="E255" s="357">
        <v>0</v>
      </c>
      <c r="F255" s="291"/>
      <c r="G255" s="291"/>
      <c r="H255" s="291"/>
    </row>
    <row r="256" spans="1:12" ht="21" customHeight="1" thickBot="1" x14ac:dyDescent="0.3">
      <c r="A256" s="659" t="s">
        <v>295</v>
      </c>
      <c r="B256" s="659"/>
      <c r="C256" s="659"/>
      <c r="D256" s="660"/>
      <c r="E256" s="356">
        <f>SUM(E254:E255)</f>
        <v>1378625.9899999995</v>
      </c>
      <c r="F256" s="291"/>
      <c r="G256" s="291"/>
      <c r="H256" s="291"/>
    </row>
    <row r="257" spans="6:8" x14ac:dyDescent="0.25">
      <c r="F257" s="291"/>
      <c r="G257" s="291"/>
      <c r="H257" s="291"/>
    </row>
    <row r="258" spans="6:8" x14ac:dyDescent="0.25">
      <c r="F258" s="291"/>
      <c r="G258" s="291"/>
      <c r="H258" s="291"/>
    </row>
  </sheetData>
  <sheetProtection formatRows="0" insertRows="0"/>
  <autoFilter ref="A4:L256" xr:uid="{FFFDEB37-13E5-43C5-BF72-CEC171681B06}"/>
  <mergeCells count="6">
    <mergeCell ref="A255:D255"/>
    <mergeCell ref="A256:D256"/>
    <mergeCell ref="A254:D254"/>
    <mergeCell ref="A1:H1"/>
    <mergeCell ref="A2:H2"/>
    <mergeCell ref="A3:H3"/>
  </mergeCells>
  <phoneticPr fontId="13" type="noConversion"/>
  <dataValidations count="3">
    <dataValidation type="list" allowBlank="1" showInputMessage="1" showErrorMessage="1" sqref="C23:D23 D19 C5:C22 D24 C53:D53 C24:C52 C54:C253" xr:uid="{00000000-0002-0000-0A00-000002000000}">
      <formula1>Categorias</formula1>
    </dataValidation>
    <dataValidation type="list" allowBlank="1" showInputMessage="1" showErrorMessage="1" sqref="D25:D52 D54:D253" xr:uid="{00000000-0002-0000-0A00-000000000000}">
      <formula1>INDIRECT($K25)</formula1>
    </dataValidation>
    <dataValidation type="list" allowBlank="1" showInputMessage="1" showErrorMessage="1" sqref="F5:F253" xr:uid="{00000000-0002-0000-0A00-000001000000}">
      <formula1>VinculoPT</formula1>
    </dataValidation>
  </dataValidations>
  <pageMargins left="0.19685039370078741" right="0.19685039370078741" top="0.59055118110236227" bottom="0.59055118110236227" header="0" footer="0"/>
  <pageSetup paperSize="9" scale="64" fitToHeight="0" pageOrder="overThenDown" orientation="portrait" r:id="rId1"/>
  <headerFooter>
    <oddFoote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tabColor theme="1" tint="4.9989318521683403E-2"/>
    <pageSetUpPr fitToPage="1"/>
  </sheetPr>
  <dimension ref="A1:S1412"/>
  <sheetViews>
    <sheetView tabSelected="1" view="pageBreakPreview" zoomScaleNormal="100" zoomScaleSheetLayoutView="100" workbookViewId="0">
      <pane xSplit="6" ySplit="4" topLeftCell="G5" activePane="bottomRight" state="frozen"/>
      <selection activeCell="A5" sqref="A5"/>
      <selection pane="topRight" activeCell="A5" sqref="A5"/>
      <selection pane="bottomLeft" activeCell="A5" sqref="A5"/>
      <selection pane="bottomRight" activeCell="K12" sqref="K12"/>
    </sheetView>
  </sheetViews>
  <sheetFormatPr defaultColWidth="9.109375" defaultRowHeight="13.8" x14ac:dyDescent="0.25"/>
  <cols>
    <col min="1" max="1" width="7.6640625" style="118" customWidth="1"/>
    <col min="2" max="2" width="10.5546875" style="97" bestFit="1" customWidth="1"/>
    <col min="3" max="3" width="10.6640625" style="97" customWidth="1"/>
    <col min="4" max="4" width="15.44140625" style="62" customWidth="1"/>
    <col min="5" max="5" width="23.5546875" style="62" customWidth="1"/>
    <col min="6" max="6" width="12.88671875" style="529" customWidth="1"/>
    <col min="7" max="7" width="39.109375" style="530" customWidth="1"/>
    <col min="8" max="8" width="25.33203125" style="530" customWidth="1"/>
    <col min="9" max="9" width="23.88671875" style="531" customWidth="1"/>
    <col min="10" max="10" width="16.5546875" style="530" customWidth="1"/>
    <col min="11" max="11" width="17.33203125" style="530" customWidth="1"/>
    <col min="12" max="12" width="14.6640625" style="531" customWidth="1"/>
    <col min="13" max="13" width="14.44140625" style="530" customWidth="1"/>
    <col min="14" max="14" width="11" style="532" customWidth="1"/>
    <col min="15" max="15" width="22.6640625" style="532" customWidth="1"/>
    <col min="16" max="17" width="18.33203125" style="101" hidden="1" customWidth="1"/>
    <col min="18" max="19" width="18.33203125" style="526" hidden="1" customWidth="1"/>
    <col min="20" max="16384" width="9.109375" style="526"/>
  </cols>
  <sheetData>
    <row r="1" spans="1:19" ht="15.6" x14ac:dyDescent="0.25">
      <c r="A1" s="605" t="str">
        <f>Capa!A1</f>
        <v>Contrato de Gestão nº.06/2020 celebrado entre a Secretaria de Estado de Cultura e Turismo de Minas Gerais e o Instituto Cultural Filarmônica</v>
      </c>
      <c r="B1" s="605"/>
      <c r="C1" s="605"/>
      <c r="D1" s="605"/>
      <c r="E1" s="605"/>
      <c r="F1" s="663"/>
      <c r="G1" s="605"/>
      <c r="H1" s="605"/>
      <c r="I1" s="605"/>
      <c r="J1" s="605"/>
      <c r="K1" s="605"/>
      <c r="L1" s="605"/>
      <c r="M1" s="605"/>
      <c r="N1" s="605"/>
      <c r="O1" s="562"/>
      <c r="P1" s="97">
        <f>IF(Resumo!$C$5="","",MONTH(Resumo!$C$5))</f>
        <v>10</v>
      </c>
      <c r="Q1" s="97">
        <f>YEAR(Resumo!$C$5)</f>
        <v>2020</v>
      </c>
    </row>
    <row r="2" spans="1:19" ht="15.6" x14ac:dyDescent="0.25">
      <c r="A2" s="605" t="str">
        <f>Capa!A3</f>
        <v>2º Relatório Gerencial Financeiro</v>
      </c>
      <c r="B2" s="605"/>
      <c r="C2" s="605"/>
      <c r="D2" s="605"/>
      <c r="E2" s="605"/>
      <c r="F2" s="663"/>
      <c r="G2" s="605"/>
      <c r="H2" s="605"/>
      <c r="I2" s="605"/>
      <c r="J2" s="605"/>
      <c r="K2" s="605"/>
      <c r="L2" s="605"/>
      <c r="M2" s="605"/>
      <c r="N2" s="605"/>
      <c r="O2" s="562"/>
      <c r="P2" s="98"/>
      <c r="Q2" s="98"/>
    </row>
    <row r="3" spans="1:19" ht="14.4" thickBot="1" x14ac:dyDescent="0.3">
      <c r="A3" s="661" t="s">
        <v>349</v>
      </c>
      <c r="B3" s="661"/>
      <c r="C3" s="661"/>
      <c r="D3" s="661"/>
      <c r="E3" s="661"/>
      <c r="F3" s="662"/>
      <c r="G3" s="661"/>
      <c r="H3" s="661"/>
      <c r="I3" s="661"/>
      <c r="J3" s="661"/>
      <c r="K3" s="661"/>
      <c r="L3" s="661"/>
      <c r="M3" s="661"/>
      <c r="N3" s="661"/>
      <c r="O3" s="455"/>
      <c r="P3" s="99"/>
      <c r="Q3" s="99"/>
    </row>
    <row r="4" spans="1:19" s="527" customFormat="1" ht="27" thickBot="1" x14ac:dyDescent="0.3">
      <c r="A4" s="63" t="s">
        <v>98</v>
      </c>
      <c r="B4" s="427" t="s">
        <v>272</v>
      </c>
      <c r="C4" s="428" t="s">
        <v>275</v>
      </c>
      <c r="D4" s="427" t="s">
        <v>36</v>
      </c>
      <c r="E4" s="428" t="s">
        <v>45</v>
      </c>
      <c r="F4" s="524" t="s">
        <v>263</v>
      </c>
      <c r="G4" s="428" t="s">
        <v>56</v>
      </c>
      <c r="H4" s="428" t="s">
        <v>300</v>
      </c>
      <c r="I4" s="429" t="s">
        <v>55</v>
      </c>
      <c r="J4" s="428" t="s">
        <v>57</v>
      </c>
      <c r="K4" s="428" t="s">
        <v>75</v>
      </c>
      <c r="L4" s="429" t="s">
        <v>53</v>
      </c>
      <c r="M4" s="428" t="s">
        <v>74</v>
      </c>
      <c r="N4" s="428" t="s">
        <v>162</v>
      </c>
      <c r="O4" s="428" t="s">
        <v>360</v>
      </c>
      <c r="P4" s="78" t="s">
        <v>273</v>
      </c>
      <c r="Q4" s="78" t="s">
        <v>274</v>
      </c>
      <c r="R4" s="78" t="s">
        <v>36</v>
      </c>
    </row>
    <row r="5" spans="1:19" ht="24" x14ac:dyDescent="0.25">
      <c r="A5" s="523">
        <v>1</v>
      </c>
      <c r="B5" s="579" t="s">
        <v>885</v>
      </c>
      <c r="C5" s="580">
        <v>44064</v>
      </c>
      <c r="D5" s="581" t="s">
        <v>261</v>
      </c>
      <c r="E5" s="564" t="s">
        <v>396</v>
      </c>
      <c r="F5" s="582">
        <v>9656.9599999999991</v>
      </c>
      <c r="G5" s="583" t="s">
        <v>947</v>
      </c>
      <c r="H5" s="563" t="s">
        <v>637</v>
      </c>
      <c r="I5" s="564" t="s">
        <v>526</v>
      </c>
      <c r="J5" s="579" t="s">
        <v>527</v>
      </c>
      <c r="K5" s="564" t="s">
        <v>1952</v>
      </c>
      <c r="L5" s="564" t="s">
        <v>553</v>
      </c>
      <c r="M5" s="579">
        <v>44664</v>
      </c>
      <c r="N5" s="579" t="s">
        <v>770</v>
      </c>
      <c r="O5" s="564" t="s">
        <v>547</v>
      </c>
      <c r="P5" s="79">
        <f t="shared" ref="P5:P59" si="0">IF(B5=0,0,IF(YEAR(B5)=$Q$1,MONTH(B5)-$P$1+1,(YEAR(B5)-$Q$1)*12-$P$1+1+MONTH(B5)))</f>
        <v>1</v>
      </c>
      <c r="Q5" s="79">
        <f t="shared" ref="Q5:Q59" si="1">IF(C5=0,0,IF(YEAR(C5)=$Q$1,MONTH(C5)-$P$1+1,(YEAR(C5)-$Q$1)*12-$P$1+1+MONTH(C5)))</f>
        <v>-1</v>
      </c>
      <c r="R5" s="528" t="str">
        <f t="shared" ref="R5:R58" si="2">SUBSTITUTE(D5," ","_")</f>
        <v>Gastos_Gerais</v>
      </c>
      <c r="S5" s="526" t="str">
        <f>IF(D5="","",IF(OR(D5=Plano!$A$1,D5=Plano!$B$1),"entrada","saída"))</f>
        <v>saída</v>
      </c>
    </row>
    <row r="6" spans="1:19" ht="36" x14ac:dyDescent="0.25">
      <c r="A6" s="523">
        <v>2</v>
      </c>
      <c r="B6" s="579" t="s">
        <v>885</v>
      </c>
      <c r="C6" s="579" t="s">
        <v>772</v>
      </c>
      <c r="D6" s="581" t="s">
        <v>261</v>
      </c>
      <c r="E6" s="564" t="s">
        <v>410</v>
      </c>
      <c r="F6" s="582">
        <v>736</v>
      </c>
      <c r="G6" s="583" t="s">
        <v>856</v>
      </c>
      <c r="H6" s="563" t="s">
        <v>637</v>
      </c>
      <c r="I6" s="564" t="s">
        <v>502</v>
      </c>
      <c r="J6" s="579" t="s">
        <v>503</v>
      </c>
      <c r="K6" s="564" t="s">
        <v>1952</v>
      </c>
      <c r="L6" s="564" t="s">
        <v>552</v>
      </c>
      <c r="M6" s="579">
        <v>221</v>
      </c>
      <c r="N6" s="579" t="s">
        <v>772</v>
      </c>
      <c r="O6" s="564" t="s">
        <v>548</v>
      </c>
      <c r="P6" s="79">
        <f t="shared" si="0"/>
        <v>1</v>
      </c>
      <c r="Q6" s="79">
        <f t="shared" si="1"/>
        <v>0</v>
      </c>
      <c r="R6" s="528" t="str">
        <f t="shared" si="2"/>
        <v>Gastos_Gerais</v>
      </c>
      <c r="S6" s="526" t="str">
        <f>IF(D6="","",IF(OR(D6=Plano!$A$1,D6=Plano!$B$1),"entrada","saída"))</f>
        <v>saída</v>
      </c>
    </row>
    <row r="7" spans="1:19" ht="36" x14ac:dyDescent="0.25">
      <c r="A7" s="523">
        <v>3</v>
      </c>
      <c r="B7" s="579" t="s">
        <v>885</v>
      </c>
      <c r="C7" s="579" t="s">
        <v>885</v>
      </c>
      <c r="D7" s="581" t="s">
        <v>261</v>
      </c>
      <c r="E7" s="564" t="s">
        <v>410</v>
      </c>
      <c r="F7" s="582">
        <v>55</v>
      </c>
      <c r="G7" s="583" t="s">
        <v>2000</v>
      </c>
      <c r="H7" s="563" t="s">
        <v>637</v>
      </c>
      <c r="I7" s="564" t="s">
        <v>1034</v>
      </c>
      <c r="J7" s="579" t="s">
        <v>1035</v>
      </c>
      <c r="K7" s="564" t="s">
        <v>1953</v>
      </c>
      <c r="L7" s="564" t="s">
        <v>543</v>
      </c>
      <c r="M7" s="579">
        <v>2394</v>
      </c>
      <c r="N7" s="579" t="s">
        <v>885</v>
      </c>
      <c r="O7" s="564" t="s">
        <v>559</v>
      </c>
      <c r="P7" s="79">
        <f t="shared" si="0"/>
        <v>1</v>
      </c>
      <c r="Q7" s="79">
        <f t="shared" si="1"/>
        <v>1</v>
      </c>
      <c r="R7" s="528" t="str">
        <f t="shared" si="2"/>
        <v>Gastos_Gerais</v>
      </c>
      <c r="S7" s="526" t="str">
        <f>IF(D7="","",IF(OR(D7=Plano!$A$1,D7=Plano!$B$1),"entrada","saída"))</f>
        <v>saída</v>
      </c>
    </row>
    <row r="8" spans="1:19" ht="48" x14ac:dyDescent="0.25">
      <c r="A8" s="523">
        <v>4</v>
      </c>
      <c r="B8" s="579" t="s">
        <v>885</v>
      </c>
      <c r="C8" s="579" t="s">
        <v>770</v>
      </c>
      <c r="D8" s="581" t="s">
        <v>261</v>
      </c>
      <c r="E8" s="564" t="s">
        <v>778</v>
      </c>
      <c r="F8" s="582">
        <v>10584</v>
      </c>
      <c r="G8" s="583" t="s">
        <v>867</v>
      </c>
      <c r="H8" s="563" t="s">
        <v>639</v>
      </c>
      <c r="I8" s="564" t="s">
        <v>911</v>
      </c>
      <c r="J8" s="579" t="s">
        <v>912</v>
      </c>
      <c r="K8" s="564" t="s">
        <v>1952</v>
      </c>
      <c r="L8" s="564" t="s">
        <v>552</v>
      </c>
      <c r="M8" s="579">
        <v>73</v>
      </c>
      <c r="N8" s="579" t="s">
        <v>770</v>
      </c>
      <c r="O8" s="564" t="s">
        <v>544</v>
      </c>
      <c r="P8" s="79">
        <f t="shared" si="0"/>
        <v>1</v>
      </c>
      <c r="Q8" s="79">
        <f t="shared" si="1"/>
        <v>0</v>
      </c>
      <c r="R8" s="528" t="str">
        <f t="shared" si="2"/>
        <v>Gastos_Gerais</v>
      </c>
      <c r="S8" s="526" t="str">
        <f>IF(D8="","",IF(OR(D8=Plano!$A$1,D8=Plano!$B$1),"entrada","saída"))</f>
        <v>saída</v>
      </c>
    </row>
    <row r="9" spans="1:19" ht="48" x14ac:dyDescent="0.25">
      <c r="A9" s="523">
        <v>5</v>
      </c>
      <c r="B9" s="579" t="s">
        <v>885</v>
      </c>
      <c r="C9" s="579" t="s">
        <v>772</v>
      </c>
      <c r="D9" s="581" t="s">
        <v>261</v>
      </c>
      <c r="E9" s="564" t="s">
        <v>778</v>
      </c>
      <c r="F9" s="582">
        <v>5000</v>
      </c>
      <c r="G9" s="583" t="s">
        <v>866</v>
      </c>
      <c r="H9" s="563" t="s">
        <v>639</v>
      </c>
      <c r="I9" s="564" t="s">
        <v>913</v>
      </c>
      <c r="J9" s="579" t="s">
        <v>914</v>
      </c>
      <c r="K9" s="564" t="s">
        <v>1952</v>
      </c>
      <c r="L9" s="564" t="s">
        <v>553</v>
      </c>
      <c r="M9" s="579">
        <v>37</v>
      </c>
      <c r="N9" s="579" t="s">
        <v>772</v>
      </c>
      <c r="O9" s="564" t="s">
        <v>544</v>
      </c>
      <c r="P9" s="79">
        <f t="shared" si="0"/>
        <v>1</v>
      </c>
      <c r="Q9" s="79">
        <f t="shared" si="1"/>
        <v>0</v>
      </c>
      <c r="R9" s="528" t="str">
        <f t="shared" si="2"/>
        <v>Gastos_Gerais</v>
      </c>
      <c r="S9" s="526" t="str">
        <f>IF(D9="","",IF(OR(D9=Plano!$A$1,D9=Plano!$B$1),"entrada","saída"))</f>
        <v>saída</v>
      </c>
    </row>
    <row r="10" spans="1:19" ht="60" x14ac:dyDescent="0.25">
      <c r="A10" s="523">
        <v>6</v>
      </c>
      <c r="B10" s="579" t="s">
        <v>885</v>
      </c>
      <c r="C10" s="579" t="s">
        <v>769</v>
      </c>
      <c r="D10" s="581" t="s">
        <v>261</v>
      </c>
      <c r="E10" s="564" t="s">
        <v>394</v>
      </c>
      <c r="F10" s="582">
        <v>932.27</v>
      </c>
      <c r="G10" s="583" t="s">
        <v>948</v>
      </c>
      <c r="H10" s="563" t="s">
        <v>639</v>
      </c>
      <c r="I10" s="564" t="s">
        <v>915</v>
      </c>
      <c r="J10" s="579" t="s">
        <v>916</v>
      </c>
      <c r="K10" s="564" t="s">
        <v>1952</v>
      </c>
      <c r="L10" s="564" t="s">
        <v>553</v>
      </c>
      <c r="M10" s="579">
        <v>20203714</v>
      </c>
      <c r="N10" s="579" t="s">
        <v>769</v>
      </c>
      <c r="O10" s="564" t="s">
        <v>544</v>
      </c>
      <c r="P10" s="79">
        <f t="shared" si="0"/>
        <v>1</v>
      </c>
      <c r="Q10" s="79">
        <f t="shared" si="1"/>
        <v>0</v>
      </c>
      <c r="R10" s="528" t="str">
        <f t="shared" si="2"/>
        <v>Gastos_Gerais</v>
      </c>
      <c r="S10" s="526" t="str">
        <f>IF(D10="","",IF(OR(D10=Plano!$A$1,D10=Plano!$B$1),"entrada","saída"))</f>
        <v>saída</v>
      </c>
    </row>
    <row r="11" spans="1:19" ht="36" x14ac:dyDescent="0.25">
      <c r="A11" s="523">
        <v>7</v>
      </c>
      <c r="B11" s="579" t="s">
        <v>885</v>
      </c>
      <c r="C11" s="580">
        <v>44470</v>
      </c>
      <c r="D11" s="563" t="s">
        <v>35</v>
      </c>
      <c r="E11" s="581" t="s">
        <v>333</v>
      </c>
      <c r="F11" s="582">
        <v>400000.03</v>
      </c>
      <c r="G11" s="583" t="s">
        <v>949</v>
      </c>
      <c r="H11" s="563" t="s">
        <v>306</v>
      </c>
      <c r="I11" s="564" t="s">
        <v>439</v>
      </c>
      <c r="J11" s="579" t="s">
        <v>440</v>
      </c>
      <c r="K11" s="564" t="s">
        <v>1952</v>
      </c>
      <c r="L11" s="564" t="s">
        <v>569</v>
      </c>
      <c r="M11" s="579">
        <v>102020</v>
      </c>
      <c r="N11" s="579" t="s">
        <v>885</v>
      </c>
      <c r="O11" s="564" t="s">
        <v>548</v>
      </c>
      <c r="P11" s="79">
        <f t="shared" si="0"/>
        <v>1</v>
      </c>
      <c r="Q11" s="79">
        <f t="shared" si="1"/>
        <v>13</v>
      </c>
      <c r="R11" s="528" t="str">
        <f t="shared" si="2"/>
        <v>Receitas</v>
      </c>
      <c r="S11" s="526" t="str">
        <f>IF(D11="","",IF(OR(D11=Plano!$A$1,D11=Plano!$B$1),"entrada","saída"))</f>
        <v>entrada</v>
      </c>
    </row>
    <row r="12" spans="1:19" ht="48" x14ac:dyDescent="0.25">
      <c r="A12" s="523">
        <v>8</v>
      </c>
      <c r="B12" s="579" t="s">
        <v>886</v>
      </c>
      <c r="C12" s="579" t="s">
        <v>385</v>
      </c>
      <c r="D12" s="584" t="s">
        <v>142</v>
      </c>
      <c r="E12" s="565" t="s">
        <v>216</v>
      </c>
      <c r="F12" s="582">
        <v>-0.5</v>
      </c>
      <c r="G12" s="583" t="s">
        <v>1033</v>
      </c>
      <c r="H12" s="563" t="s">
        <v>637</v>
      </c>
      <c r="I12" s="564" t="s">
        <v>797</v>
      </c>
      <c r="J12" s="579" t="s">
        <v>798</v>
      </c>
      <c r="K12" s="564" t="s">
        <v>1952</v>
      </c>
      <c r="L12" s="564" t="s">
        <v>556</v>
      </c>
      <c r="M12" s="579">
        <v>2057886211</v>
      </c>
      <c r="N12" s="579" t="s">
        <v>385</v>
      </c>
      <c r="O12" s="564" t="s">
        <v>544</v>
      </c>
      <c r="P12" s="79">
        <f t="shared" si="0"/>
        <v>1</v>
      </c>
      <c r="Q12" s="79">
        <f t="shared" si="1"/>
        <v>0</v>
      </c>
      <c r="R12" s="528" t="str">
        <f t="shared" si="2"/>
        <v>Aquisição_de_Bens_Permanentes</v>
      </c>
      <c r="S12" s="526" t="str">
        <f>IF(D12="","",IF(OR(D12=Plano!$A$1,D12=Plano!$B$1),"entrada","saída"))</f>
        <v>saída</v>
      </c>
    </row>
    <row r="13" spans="1:19" ht="36" x14ac:dyDescent="0.25">
      <c r="A13" s="523">
        <v>9</v>
      </c>
      <c r="B13" s="579" t="s">
        <v>886</v>
      </c>
      <c r="C13" s="579" t="s">
        <v>886</v>
      </c>
      <c r="D13" s="581" t="s">
        <v>261</v>
      </c>
      <c r="E13" s="564" t="s">
        <v>427</v>
      </c>
      <c r="F13" s="582">
        <v>32</v>
      </c>
      <c r="G13" s="583" t="s">
        <v>950</v>
      </c>
      <c r="H13" s="563" t="s">
        <v>637</v>
      </c>
      <c r="I13" s="564" t="s">
        <v>1036</v>
      </c>
      <c r="J13" s="579" t="s">
        <v>1037</v>
      </c>
      <c r="K13" s="564" t="s">
        <v>1953</v>
      </c>
      <c r="L13" s="564" t="s">
        <v>543</v>
      </c>
      <c r="M13" s="579">
        <v>1821</v>
      </c>
      <c r="N13" s="579" t="s">
        <v>886</v>
      </c>
      <c r="O13" s="564" t="s">
        <v>559</v>
      </c>
      <c r="P13" s="79">
        <f t="shared" si="0"/>
        <v>1</v>
      </c>
      <c r="Q13" s="79">
        <f t="shared" si="1"/>
        <v>1</v>
      </c>
      <c r="R13" s="528" t="str">
        <f t="shared" si="2"/>
        <v>Gastos_Gerais</v>
      </c>
      <c r="S13" s="526" t="str">
        <f>IF(D13="","",IF(OR(D13=Plano!$A$1,D13=Plano!$B$1),"entrada","saída"))</f>
        <v>saída</v>
      </c>
    </row>
    <row r="14" spans="1:19" ht="24" x14ac:dyDescent="0.25">
      <c r="A14" s="523">
        <v>10</v>
      </c>
      <c r="B14" s="579" t="s">
        <v>886</v>
      </c>
      <c r="C14" s="579" t="s">
        <v>886</v>
      </c>
      <c r="D14" s="563" t="s">
        <v>35</v>
      </c>
      <c r="E14" s="564" t="s">
        <v>1024</v>
      </c>
      <c r="F14" s="582">
        <v>1.79</v>
      </c>
      <c r="G14" s="583" t="s">
        <v>2001</v>
      </c>
      <c r="H14" s="563" t="s">
        <v>306</v>
      </c>
      <c r="I14" s="564" t="s">
        <v>439</v>
      </c>
      <c r="J14" s="579" t="s">
        <v>440</v>
      </c>
      <c r="K14" s="564" t="s">
        <v>1952</v>
      </c>
      <c r="L14" s="564" t="s">
        <v>552</v>
      </c>
      <c r="M14" s="579">
        <v>1020</v>
      </c>
      <c r="N14" s="579" t="s">
        <v>886</v>
      </c>
      <c r="O14" s="564" t="s">
        <v>550</v>
      </c>
      <c r="P14" s="79">
        <f t="shared" si="0"/>
        <v>1</v>
      </c>
      <c r="Q14" s="79">
        <f t="shared" si="1"/>
        <v>1</v>
      </c>
      <c r="R14" s="528" t="str">
        <f t="shared" si="2"/>
        <v>Receitas</v>
      </c>
      <c r="S14" s="526" t="str">
        <f>IF(D14="","",IF(OR(D14=Plano!$A$1,D14=Plano!$B$1),"entrada","saída"))</f>
        <v>entrada</v>
      </c>
    </row>
    <row r="15" spans="1:19" ht="84" x14ac:dyDescent="0.25">
      <c r="A15" s="523">
        <v>11</v>
      </c>
      <c r="B15" s="579" t="s">
        <v>887</v>
      </c>
      <c r="C15" s="580">
        <v>44044</v>
      </c>
      <c r="D15" s="581" t="s">
        <v>261</v>
      </c>
      <c r="E15" s="585" t="s">
        <v>420</v>
      </c>
      <c r="F15" s="582">
        <v>3988.76</v>
      </c>
      <c r="G15" s="583" t="s">
        <v>1044</v>
      </c>
      <c r="H15" s="563" t="s">
        <v>640</v>
      </c>
      <c r="I15" s="564" t="s">
        <v>441</v>
      </c>
      <c r="J15" s="579" t="s">
        <v>442</v>
      </c>
      <c r="K15" s="564" t="s">
        <v>1951</v>
      </c>
      <c r="L15" s="564" t="s">
        <v>546</v>
      </c>
      <c r="M15" s="579">
        <v>1595</v>
      </c>
      <c r="N15" s="579" t="s">
        <v>385</v>
      </c>
      <c r="O15" s="564" t="s">
        <v>544</v>
      </c>
      <c r="P15" s="79">
        <f t="shared" si="0"/>
        <v>1</v>
      </c>
      <c r="Q15" s="79">
        <f t="shared" si="1"/>
        <v>-1</v>
      </c>
      <c r="R15" s="528" t="str">
        <f t="shared" si="2"/>
        <v>Gastos_Gerais</v>
      </c>
      <c r="S15" s="526" t="str">
        <f>IF(D15="","",IF(OR(D15=Plano!$A$1,D15=Plano!$B$1),"entrada","saída"))</f>
        <v>saída</v>
      </c>
    </row>
    <row r="16" spans="1:19" ht="60" x14ac:dyDescent="0.25">
      <c r="A16" s="523">
        <v>12</v>
      </c>
      <c r="B16" s="579" t="s">
        <v>887</v>
      </c>
      <c r="C16" s="580">
        <v>44044</v>
      </c>
      <c r="D16" s="581" t="s">
        <v>261</v>
      </c>
      <c r="E16" s="564" t="s">
        <v>388</v>
      </c>
      <c r="F16" s="582">
        <v>212.63</v>
      </c>
      <c r="G16" s="583" t="s">
        <v>1045</v>
      </c>
      <c r="H16" s="563" t="s">
        <v>637</v>
      </c>
      <c r="I16" s="564" t="s">
        <v>441</v>
      </c>
      <c r="J16" s="579" t="s">
        <v>442</v>
      </c>
      <c r="K16" s="564" t="s">
        <v>1951</v>
      </c>
      <c r="L16" s="564" t="s">
        <v>546</v>
      </c>
      <c r="M16" s="579">
        <v>202042</v>
      </c>
      <c r="N16" s="579" t="s">
        <v>385</v>
      </c>
      <c r="O16" s="564" t="s">
        <v>547</v>
      </c>
      <c r="P16" s="79">
        <f t="shared" si="0"/>
        <v>1</v>
      </c>
      <c r="Q16" s="79">
        <f t="shared" si="1"/>
        <v>-1</v>
      </c>
      <c r="R16" s="528" t="str">
        <f t="shared" si="2"/>
        <v>Gastos_Gerais</v>
      </c>
      <c r="S16" s="526" t="str">
        <f>IF(D16="","",IF(OR(D16=Plano!$A$1,D16=Plano!$B$1),"entrada","saída"))</f>
        <v>saída</v>
      </c>
    </row>
    <row r="17" spans="1:19" ht="60" x14ac:dyDescent="0.25">
      <c r="A17" s="523">
        <v>13</v>
      </c>
      <c r="B17" s="579" t="s">
        <v>887</v>
      </c>
      <c r="C17" s="579" t="s">
        <v>385</v>
      </c>
      <c r="D17" s="581" t="s">
        <v>261</v>
      </c>
      <c r="E17" s="564" t="s">
        <v>390</v>
      </c>
      <c r="F17" s="582">
        <v>5.6</v>
      </c>
      <c r="G17" s="583" t="s">
        <v>1046</v>
      </c>
      <c r="H17" s="563" t="s">
        <v>637</v>
      </c>
      <c r="I17" s="564" t="s">
        <v>441</v>
      </c>
      <c r="J17" s="579" t="s">
        <v>442</v>
      </c>
      <c r="K17" s="564" t="s">
        <v>1951</v>
      </c>
      <c r="L17" s="564" t="s">
        <v>546</v>
      </c>
      <c r="M17" s="579">
        <v>20201042</v>
      </c>
      <c r="N17" s="579" t="s">
        <v>385</v>
      </c>
      <c r="O17" s="564" t="s">
        <v>544</v>
      </c>
      <c r="P17" s="79">
        <f t="shared" si="0"/>
        <v>1</v>
      </c>
      <c r="Q17" s="79">
        <f t="shared" si="1"/>
        <v>0</v>
      </c>
      <c r="R17" s="528" t="str">
        <f t="shared" si="2"/>
        <v>Gastos_Gerais</v>
      </c>
      <c r="S17" s="526" t="str">
        <f>IF(D17="","",IF(OR(D17=Plano!$A$1,D17=Plano!$B$1),"entrada","saída"))</f>
        <v>saída</v>
      </c>
    </row>
    <row r="18" spans="1:19" ht="60" x14ac:dyDescent="0.25">
      <c r="A18" s="523">
        <v>14</v>
      </c>
      <c r="B18" s="579" t="s">
        <v>887</v>
      </c>
      <c r="C18" s="579" t="s">
        <v>385</v>
      </c>
      <c r="D18" s="581" t="s">
        <v>261</v>
      </c>
      <c r="E18" s="564" t="s">
        <v>392</v>
      </c>
      <c r="F18" s="582">
        <v>47.33</v>
      </c>
      <c r="G18" s="583" t="s">
        <v>1047</v>
      </c>
      <c r="H18" s="563" t="s">
        <v>638</v>
      </c>
      <c r="I18" s="564" t="s">
        <v>441</v>
      </c>
      <c r="J18" s="579" t="s">
        <v>442</v>
      </c>
      <c r="K18" s="564" t="s">
        <v>1951</v>
      </c>
      <c r="L18" s="564" t="s">
        <v>546</v>
      </c>
      <c r="M18" s="579">
        <v>2020455</v>
      </c>
      <c r="N18" s="579" t="s">
        <v>385</v>
      </c>
      <c r="O18" s="564" t="s">
        <v>549</v>
      </c>
      <c r="P18" s="79">
        <f t="shared" si="0"/>
        <v>1</v>
      </c>
      <c r="Q18" s="79">
        <f t="shared" si="1"/>
        <v>0</v>
      </c>
      <c r="R18" s="528" t="str">
        <f t="shared" si="2"/>
        <v>Gastos_Gerais</v>
      </c>
      <c r="S18" s="526" t="str">
        <f>IF(D18="","",IF(OR(D18=Plano!$A$1,D18=Plano!$B$1),"entrada","saída"))</f>
        <v>saída</v>
      </c>
    </row>
    <row r="19" spans="1:19" ht="24" x14ac:dyDescent="0.25">
      <c r="A19" s="523">
        <v>15</v>
      </c>
      <c r="B19" s="579" t="s">
        <v>887</v>
      </c>
      <c r="C19" s="580">
        <v>44045</v>
      </c>
      <c r="D19" s="581" t="s">
        <v>261</v>
      </c>
      <c r="E19" s="564" t="s">
        <v>391</v>
      </c>
      <c r="F19" s="582">
        <v>168.96</v>
      </c>
      <c r="G19" s="583" t="s">
        <v>1048</v>
      </c>
      <c r="H19" s="563" t="s">
        <v>637</v>
      </c>
      <c r="I19" s="564" t="s">
        <v>441</v>
      </c>
      <c r="J19" s="579" t="s">
        <v>442</v>
      </c>
      <c r="K19" s="564" t="s">
        <v>1951</v>
      </c>
      <c r="L19" s="564" t="s">
        <v>546</v>
      </c>
      <c r="M19" s="579">
        <v>202080</v>
      </c>
      <c r="N19" s="579" t="s">
        <v>762</v>
      </c>
      <c r="O19" s="564" t="s">
        <v>547</v>
      </c>
      <c r="P19" s="79">
        <f t="shared" si="0"/>
        <v>1</v>
      </c>
      <c r="Q19" s="79">
        <f t="shared" si="1"/>
        <v>-1</v>
      </c>
      <c r="R19" s="528" t="str">
        <f t="shared" si="2"/>
        <v>Gastos_Gerais</v>
      </c>
      <c r="S19" s="526" t="str">
        <f>IF(D19="","",IF(OR(D19=Plano!$A$1,D19=Plano!$B$1),"entrada","saída"))</f>
        <v>saída</v>
      </c>
    </row>
    <row r="20" spans="1:19" ht="48" x14ac:dyDescent="0.25">
      <c r="A20" s="523">
        <v>16</v>
      </c>
      <c r="B20" s="579" t="s">
        <v>887</v>
      </c>
      <c r="C20" s="580">
        <v>44044</v>
      </c>
      <c r="D20" s="581" t="s">
        <v>261</v>
      </c>
      <c r="E20" s="585" t="s">
        <v>420</v>
      </c>
      <c r="F20" s="582">
        <v>14.83</v>
      </c>
      <c r="G20" s="583" t="s">
        <v>1049</v>
      </c>
      <c r="H20" s="563" t="s">
        <v>640</v>
      </c>
      <c r="I20" s="564" t="s">
        <v>441</v>
      </c>
      <c r="J20" s="579" t="s">
        <v>442</v>
      </c>
      <c r="K20" s="564" t="s">
        <v>1951</v>
      </c>
      <c r="L20" s="564" t="s">
        <v>546</v>
      </c>
      <c r="M20" s="579">
        <v>4135</v>
      </c>
      <c r="N20" s="579" t="s">
        <v>385</v>
      </c>
      <c r="O20" s="564" t="s">
        <v>544</v>
      </c>
      <c r="P20" s="79">
        <f t="shared" si="0"/>
        <v>1</v>
      </c>
      <c r="Q20" s="79">
        <f t="shared" si="1"/>
        <v>-1</v>
      </c>
      <c r="R20" s="528" t="str">
        <f t="shared" si="2"/>
        <v>Gastos_Gerais</v>
      </c>
      <c r="S20" s="526" t="str">
        <f>IF(D20="","",IF(OR(D20=Plano!$A$1,D20=Plano!$B$1),"entrada","saída"))</f>
        <v>saída</v>
      </c>
    </row>
    <row r="21" spans="1:19" ht="36" x14ac:dyDescent="0.25">
      <c r="A21" s="523">
        <v>17</v>
      </c>
      <c r="B21" s="579" t="s">
        <v>887</v>
      </c>
      <c r="C21" s="580">
        <v>44047</v>
      </c>
      <c r="D21" s="581" t="s">
        <v>261</v>
      </c>
      <c r="E21" s="564" t="s">
        <v>393</v>
      </c>
      <c r="F21" s="582">
        <v>250</v>
      </c>
      <c r="G21" s="583" t="s">
        <v>1050</v>
      </c>
      <c r="H21" s="563" t="s">
        <v>639</v>
      </c>
      <c r="I21" s="564" t="s">
        <v>441</v>
      </c>
      <c r="J21" s="579" t="s">
        <v>442</v>
      </c>
      <c r="K21" s="564" t="s">
        <v>1951</v>
      </c>
      <c r="L21" s="564" t="s">
        <v>546</v>
      </c>
      <c r="M21" s="579">
        <v>273858</v>
      </c>
      <c r="N21" s="579" t="s">
        <v>764</v>
      </c>
      <c r="O21" s="564" t="s">
        <v>548</v>
      </c>
      <c r="P21" s="79">
        <f t="shared" si="0"/>
        <v>1</v>
      </c>
      <c r="Q21" s="79">
        <f t="shared" si="1"/>
        <v>-1</v>
      </c>
      <c r="R21" s="528" t="str">
        <f t="shared" si="2"/>
        <v>Gastos_Gerais</v>
      </c>
      <c r="S21" s="526" t="str">
        <f>IF(D21="","",IF(OR(D21=Plano!$A$1,D21=Plano!$B$1),"entrada","saída"))</f>
        <v>saída</v>
      </c>
    </row>
    <row r="22" spans="1:19" ht="48" x14ac:dyDescent="0.25">
      <c r="A22" s="523">
        <v>18</v>
      </c>
      <c r="B22" s="579" t="s">
        <v>887</v>
      </c>
      <c r="C22" s="580">
        <v>44044</v>
      </c>
      <c r="D22" s="581" t="s">
        <v>261</v>
      </c>
      <c r="E22" s="585" t="s">
        <v>420</v>
      </c>
      <c r="F22" s="582">
        <v>1170.78</v>
      </c>
      <c r="G22" s="583" t="s">
        <v>1049</v>
      </c>
      <c r="H22" s="563" t="s">
        <v>640</v>
      </c>
      <c r="I22" s="564" t="s">
        <v>441</v>
      </c>
      <c r="J22" s="579" t="s">
        <v>442</v>
      </c>
      <c r="K22" s="564" t="s">
        <v>1951</v>
      </c>
      <c r="L22" s="564" t="s">
        <v>546</v>
      </c>
      <c r="M22" s="579">
        <v>4134</v>
      </c>
      <c r="N22" s="579" t="s">
        <v>385</v>
      </c>
      <c r="O22" s="564" t="s">
        <v>544</v>
      </c>
      <c r="P22" s="79">
        <f t="shared" si="0"/>
        <v>1</v>
      </c>
      <c r="Q22" s="79">
        <f t="shared" si="1"/>
        <v>-1</v>
      </c>
      <c r="R22" s="528" t="str">
        <f t="shared" si="2"/>
        <v>Gastos_Gerais</v>
      </c>
      <c r="S22" s="526" t="str">
        <f>IF(D22="","",IF(OR(D22=Plano!$A$1,D22=Plano!$B$1),"entrada","saída"))</f>
        <v>saída</v>
      </c>
    </row>
    <row r="23" spans="1:19" ht="60" x14ac:dyDescent="0.25">
      <c r="A23" s="523">
        <v>19</v>
      </c>
      <c r="B23" s="579" t="s">
        <v>887</v>
      </c>
      <c r="C23" s="580">
        <v>44052</v>
      </c>
      <c r="D23" s="581" t="s">
        <v>261</v>
      </c>
      <c r="E23" s="564" t="s">
        <v>783</v>
      </c>
      <c r="F23" s="582">
        <v>210</v>
      </c>
      <c r="G23" s="583" t="s">
        <v>1051</v>
      </c>
      <c r="H23" s="563" t="s">
        <v>638</v>
      </c>
      <c r="I23" s="564" t="s">
        <v>441</v>
      </c>
      <c r="J23" s="579" t="s">
        <v>442</v>
      </c>
      <c r="K23" s="564" t="s">
        <v>1951</v>
      </c>
      <c r="L23" s="564" t="s">
        <v>546</v>
      </c>
      <c r="M23" s="579">
        <v>454</v>
      </c>
      <c r="N23" s="579" t="s">
        <v>766</v>
      </c>
      <c r="O23" s="564" t="s">
        <v>548</v>
      </c>
      <c r="P23" s="79">
        <f t="shared" si="0"/>
        <v>1</v>
      </c>
      <c r="Q23" s="79">
        <f t="shared" si="1"/>
        <v>-1</v>
      </c>
      <c r="R23" s="528" t="str">
        <f t="shared" si="2"/>
        <v>Gastos_Gerais</v>
      </c>
      <c r="S23" s="526" t="str">
        <f>IF(D23="","",IF(OR(D23=Plano!$A$1,D23=Plano!$B$1),"entrada","saída"))</f>
        <v>saída</v>
      </c>
    </row>
    <row r="24" spans="1:19" ht="60" x14ac:dyDescent="0.25">
      <c r="A24" s="523">
        <v>20</v>
      </c>
      <c r="B24" s="579" t="s">
        <v>887</v>
      </c>
      <c r="C24" s="580">
        <v>44044</v>
      </c>
      <c r="D24" s="581" t="s">
        <v>261</v>
      </c>
      <c r="E24" s="564" t="s">
        <v>394</v>
      </c>
      <c r="F24" s="582">
        <v>46.73</v>
      </c>
      <c r="G24" s="583" t="s">
        <v>1052</v>
      </c>
      <c r="H24" s="563" t="s">
        <v>639</v>
      </c>
      <c r="I24" s="564" t="s">
        <v>441</v>
      </c>
      <c r="J24" s="579" t="s">
        <v>442</v>
      </c>
      <c r="K24" s="564" t="s">
        <v>1951</v>
      </c>
      <c r="L24" s="564" t="s">
        <v>546</v>
      </c>
      <c r="M24" s="579">
        <v>20203491</v>
      </c>
      <c r="N24" s="579" t="s">
        <v>385</v>
      </c>
      <c r="O24" s="564" t="s">
        <v>548</v>
      </c>
      <c r="P24" s="79">
        <f t="shared" si="0"/>
        <v>1</v>
      </c>
      <c r="Q24" s="79">
        <f t="shared" si="1"/>
        <v>-1</v>
      </c>
      <c r="R24" s="528" t="str">
        <f t="shared" si="2"/>
        <v>Gastos_Gerais</v>
      </c>
      <c r="S24" s="526" t="str">
        <f>IF(D24="","",IF(OR(D24=Plano!$A$1,D24=Plano!$B$1),"entrada","saída"))</f>
        <v>saída</v>
      </c>
    </row>
    <row r="25" spans="1:19" ht="36" x14ac:dyDescent="0.25">
      <c r="A25" s="523">
        <v>21</v>
      </c>
      <c r="B25" s="579" t="s">
        <v>887</v>
      </c>
      <c r="C25" s="580">
        <v>44054</v>
      </c>
      <c r="D25" s="581" t="s">
        <v>261</v>
      </c>
      <c r="E25" s="564" t="s">
        <v>784</v>
      </c>
      <c r="F25" s="582">
        <v>14.47</v>
      </c>
      <c r="G25" s="583" t="s">
        <v>1053</v>
      </c>
      <c r="H25" s="563" t="s">
        <v>639</v>
      </c>
      <c r="I25" s="564" t="s">
        <v>441</v>
      </c>
      <c r="J25" s="579" t="s">
        <v>442</v>
      </c>
      <c r="K25" s="564" t="s">
        <v>1951</v>
      </c>
      <c r="L25" s="564" t="s">
        <v>546</v>
      </c>
      <c r="M25" s="579">
        <v>202042</v>
      </c>
      <c r="N25" s="579" t="s">
        <v>768</v>
      </c>
      <c r="O25" s="564" t="s">
        <v>548</v>
      </c>
      <c r="P25" s="79">
        <f t="shared" si="0"/>
        <v>1</v>
      </c>
      <c r="Q25" s="79">
        <f t="shared" si="1"/>
        <v>-1</v>
      </c>
      <c r="R25" s="528" t="str">
        <f t="shared" si="2"/>
        <v>Gastos_Gerais</v>
      </c>
      <c r="S25" s="526" t="str">
        <f>IF(D25="","",IF(OR(D25=Plano!$A$1,D25=Plano!$B$1),"entrada","saída"))</f>
        <v>saída</v>
      </c>
    </row>
    <row r="26" spans="1:19" ht="24" x14ac:dyDescent="0.25">
      <c r="A26" s="523">
        <v>22</v>
      </c>
      <c r="B26" s="579" t="s">
        <v>887</v>
      </c>
      <c r="C26" s="579" t="s">
        <v>766</v>
      </c>
      <c r="D26" s="581" t="s">
        <v>261</v>
      </c>
      <c r="E26" s="564" t="s">
        <v>392</v>
      </c>
      <c r="F26" s="582">
        <v>233.54</v>
      </c>
      <c r="G26" s="583" t="s">
        <v>2002</v>
      </c>
      <c r="H26" s="563" t="s">
        <v>638</v>
      </c>
      <c r="I26" s="564" t="s">
        <v>441</v>
      </c>
      <c r="J26" s="579" t="s">
        <v>442</v>
      </c>
      <c r="K26" s="564" t="s">
        <v>1951</v>
      </c>
      <c r="L26" s="564" t="s">
        <v>546</v>
      </c>
      <c r="M26" s="579">
        <v>202026</v>
      </c>
      <c r="N26" s="579" t="s">
        <v>766</v>
      </c>
      <c r="O26" s="564" t="s">
        <v>547</v>
      </c>
      <c r="P26" s="79">
        <f t="shared" si="0"/>
        <v>1</v>
      </c>
      <c r="Q26" s="79">
        <f t="shared" si="1"/>
        <v>0</v>
      </c>
      <c r="R26" s="528" t="str">
        <f t="shared" si="2"/>
        <v>Gastos_Gerais</v>
      </c>
      <c r="S26" s="526" t="str">
        <f>IF(D26="","",IF(OR(D26=Plano!$A$1,D26=Plano!$B$1),"entrada","saída"))</f>
        <v>saída</v>
      </c>
    </row>
    <row r="27" spans="1:19" ht="48" x14ac:dyDescent="0.25">
      <c r="A27" s="523">
        <v>23</v>
      </c>
      <c r="B27" s="579" t="s">
        <v>887</v>
      </c>
      <c r="C27" s="580">
        <v>44052</v>
      </c>
      <c r="D27" s="581" t="s">
        <v>261</v>
      </c>
      <c r="E27" s="564" t="s">
        <v>391</v>
      </c>
      <c r="F27" s="582">
        <v>258.05</v>
      </c>
      <c r="G27" s="583" t="s">
        <v>1054</v>
      </c>
      <c r="H27" s="563" t="s">
        <v>637</v>
      </c>
      <c r="I27" s="564" t="s">
        <v>441</v>
      </c>
      <c r="J27" s="579" t="s">
        <v>442</v>
      </c>
      <c r="K27" s="564" t="s">
        <v>1951</v>
      </c>
      <c r="L27" s="564" t="s">
        <v>546</v>
      </c>
      <c r="M27" s="579">
        <v>202083</v>
      </c>
      <c r="N27" s="579" t="s">
        <v>766</v>
      </c>
      <c r="O27" s="564" t="s">
        <v>547</v>
      </c>
      <c r="P27" s="79">
        <f t="shared" si="0"/>
        <v>1</v>
      </c>
      <c r="Q27" s="79">
        <f t="shared" si="1"/>
        <v>-1</v>
      </c>
      <c r="R27" s="528" t="str">
        <f t="shared" si="2"/>
        <v>Gastos_Gerais</v>
      </c>
      <c r="S27" s="526" t="str">
        <f>IF(D27="","",IF(OR(D27=Plano!$A$1,D27=Plano!$B$1),"entrada","saída"))</f>
        <v>saída</v>
      </c>
    </row>
    <row r="28" spans="1:19" ht="36" x14ac:dyDescent="0.25">
      <c r="A28" s="523">
        <v>24</v>
      </c>
      <c r="B28" s="579" t="s">
        <v>887</v>
      </c>
      <c r="C28" s="580">
        <v>44044</v>
      </c>
      <c r="D28" s="581" t="s">
        <v>261</v>
      </c>
      <c r="E28" s="564" t="s">
        <v>389</v>
      </c>
      <c r="F28" s="582">
        <v>1693.94</v>
      </c>
      <c r="G28" s="583" t="s">
        <v>1055</v>
      </c>
      <c r="H28" s="563" t="s">
        <v>639</v>
      </c>
      <c r="I28" s="564" t="s">
        <v>441</v>
      </c>
      <c r="J28" s="579" t="s">
        <v>442</v>
      </c>
      <c r="K28" s="564" t="s">
        <v>1951</v>
      </c>
      <c r="L28" s="564" t="s">
        <v>546</v>
      </c>
      <c r="M28" s="579">
        <v>119</v>
      </c>
      <c r="N28" s="579" t="s">
        <v>762</v>
      </c>
      <c r="O28" s="564" t="s">
        <v>548</v>
      </c>
      <c r="P28" s="79">
        <f t="shared" si="0"/>
        <v>1</v>
      </c>
      <c r="Q28" s="79">
        <f t="shared" si="1"/>
        <v>-1</v>
      </c>
      <c r="R28" s="528" t="str">
        <f t="shared" si="2"/>
        <v>Gastos_Gerais</v>
      </c>
      <c r="S28" s="526" t="str">
        <f>IF(D28="","",IF(OR(D28=Plano!$A$1,D28=Plano!$B$1),"entrada","saída"))</f>
        <v>saída</v>
      </c>
    </row>
    <row r="29" spans="1:19" ht="48" x14ac:dyDescent="0.25">
      <c r="A29" s="523">
        <v>25</v>
      </c>
      <c r="B29" s="579" t="s">
        <v>887</v>
      </c>
      <c r="C29" s="580">
        <v>44053</v>
      </c>
      <c r="D29" s="581" t="s">
        <v>261</v>
      </c>
      <c r="E29" s="564" t="s">
        <v>394</v>
      </c>
      <c r="F29" s="582">
        <v>148.5</v>
      </c>
      <c r="G29" s="583" t="s">
        <v>2003</v>
      </c>
      <c r="H29" s="563" t="s">
        <v>639</v>
      </c>
      <c r="I29" s="564" t="s">
        <v>441</v>
      </c>
      <c r="J29" s="579" t="s">
        <v>442</v>
      </c>
      <c r="K29" s="564" t="s">
        <v>1951</v>
      </c>
      <c r="L29" s="564" t="s">
        <v>546</v>
      </c>
      <c r="M29" s="579">
        <v>20206122</v>
      </c>
      <c r="N29" s="579" t="s">
        <v>767</v>
      </c>
      <c r="O29" s="564" t="s">
        <v>544</v>
      </c>
      <c r="P29" s="79">
        <f t="shared" si="0"/>
        <v>1</v>
      </c>
      <c r="Q29" s="79">
        <f t="shared" si="1"/>
        <v>-1</v>
      </c>
      <c r="R29" s="528" t="str">
        <f t="shared" si="2"/>
        <v>Gastos_Gerais</v>
      </c>
      <c r="S29" s="526" t="str">
        <f>IF(D29="","",IF(OR(D29=Plano!$A$1,D29=Plano!$B$1),"entrada","saída"))</f>
        <v>saída</v>
      </c>
    </row>
    <row r="30" spans="1:19" ht="36" x14ac:dyDescent="0.25">
      <c r="A30" s="523">
        <v>26</v>
      </c>
      <c r="B30" s="579" t="s">
        <v>887</v>
      </c>
      <c r="C30" s="580">
        <v>44054</v>
      </c>
      <c r="D30" s="565" t="s">
        <v>178</v>
      </c>
      <c r="E30" s="564" t="s">
        <v>395</v>
      </c>
      <c r="F30" s="582">
        <v>677</v>
      </c>
      <c r="G30" s="583" t="s">
        <v>1056</v>
      </c>
      <c r="H30" s="563" t="s">
        <v>306</v>
      </c>
      <c r="I30" s="564" t="s">
        <v>441</v>
      </c>
      <c r="J30" s="579" t="s">
        <v>442</v>
      </c>
      <c r="K30" s="564" t="s">
        <v>1951</v>
      </c>
      <c r="L30" s="564" t="s">
        <v>546</v>
      </c>
      <c r="M30" s="579">
        <v>202455579</v>
      </c>
      <c r="N30" s="579" t="s">
        <v>768</v>
      </c>
      <c r="O30" s="564" t="s">
        <v>544</v>
      </c>
      <c r="P30" s="79">
        <f t="shared" si="0"/>
        <v>1</v>
      </c>
      <c r="Q30" s="79">
        <f t="shared" si="1"/>
        <v>-1</v>
      </c>
      <c r="R30" s="528" t="str">
        <f t="shared" si="2"/>
        <v>Gastos_com_Pessoal</v>
      </c>
      <c r="S30" s="526" t="str">
        <f>IF(D30="","",IF(OR(D30=Plano!$A$1,D30=Plano!$B$1),"entrada","saída"))</f>
        <v>saída</v>
      </c>
    </row>
    <row r="31" spans="1:19" ht="36" x14ac:dyDescent="0.25">
      <c r="A31" s="523">
        <v>27</v>
      </c>
      <c r="B31" s="579" t="s">
        <v>887</v>
      </c>
      <c r="C31" s="580">
        <v>44045</v>
      </c>
      <c r="D31" s="565" t="s">
        <v>178</v>
      </c>
      <c r="E31" s="564" t="s">
        <v>395</v>
      </c>
      <c r="F31" s="582">
        <v>37.65</v>
      </c>
      <c r="G31" s="583" t="s">
        <v>1056</v>
      </c>
      <c r="H31" s="563" t="s">
        <v>306</v>
      </c>
      <c r="I31" s="564" t="s">
        <v>441</v>
      </c>
      <c r="J31" s="579" t="s">
        <v>442</v>
      </c>
      <c r="K31" s="564" t="s">
        <v>1951</v>
      </c>
      <c r="L31" s="564" t="s">
        <v>546</v>
      </c>
      <c r="M31" s="579">
        <v>2020432572</v>
      </c>
      <c r="N31" s="579" t="s">
        <v>762</v>
      </c>
      <c r="O31" s="564" t="s">
        <v>550</v>
      </c>
      <c r="P31" s="79">
        <f t="shared" si="0"/>
        <v>1</v>
      </c>
      <c r="Q31" s="79">
        <f t="shared" si="1"/>
        <v>-1</v>
      </c>
      <c r="R31" s="528" t="str">
        <f t="shared" si="2"/>
        <v>Gastos_com_Pessoal</v>
      </c>
      <c r="S31" s="526" t="str">
        <f>IF(D31="","",IF(OR(D31=Plano!$A$1,D31=Plano!$B$1),"entrada","saída"))</f>
        <v>saída</v>
      </c>
    </row>
    <row r="32" spans="1:19" ht="60" x14ac:dyDescent="0.25">
      <c r="A32" s="523">
        <v>28</v>
      </c>
      <c r="B32" s="579" t="s">
        <v>887</v>
      </c>
      <c r="C32" s="579" t="s">
        <v>769</v>
      </c>
      <c r="D32" s="581" t="s">
        <v>261</v>
      </c>
      <c r="E32" s="564" t="s">
        <v>409</v>
      </c>
      <c r="F32" s="582">
        <v>288.39</v>
      </c>
      <c r="G32" s="583" t="s">
        <v>1057</v>
      </c>
      <c r="H32" s="563" t="s">
        <v>638</v>
      </c>
      <c r="I32" s="564" t="s">
        <v>441</v>
      </c>
      <c r="J32" s="579" t="s">
        <v>442</v>
      </c>
      <c r="K32" s="564" t="s">
        <v>1951</v>
      </c>
      <c r="L32" s="564" t="s">
        <v>546</v>
      </c>
      <c r="M32" s="579">
        <v>20209</v>
      </c>
      <c r="N32" s="579" t="s">
        <v>769</v>
      </c>
      <c r="O32" s="564" t="s">
        <v>548</v>
      </c>
      <c r="P32" s="79">
        <f t="shared" si="0"/>
        <v>1</v>
      </c>
      <c r="Q32" s="79">
        <f t="shared" si="1"/>
        <v>0</v>
      </c>
      <c r="R32" s="528" t="str">
        <f t="shared" si="2"/>
        <v>Gastos_Gerais</v>
      </c>
      <c r="S32" s="526" t="str">
        <f>IF(D32="","",IF(OR(D32=Plano!$A$1,D32=Plano!$B$1),"entrada","saída"))</f>
        <v>saída</v>
      </c>
    </row>
    <row r="33" spans="1:19" ht="24" x14ac:dyDescent="0.25">
      <c r="A33" s="523">
        <v>29</v>
      </c>
      <c r="B33" s="579" t="s">
        <v>887</v>
      </c>
      <c r="C33" s="580">
        <v>44064</v>
      </c>
      <c r="D33" s="581" t="s">
        <v>261</v>
      </c>
      <c r="E33" s="564" t="s">
        <v>396</v>
      </c>
      <c r="F33" s="582">
        <v>329.55</v>
      </c>
      <c r="G33" s="583" t="s">
        <v>1058</v>
      </c>
      <c r="H33" s="563" t="s">
        <v>637</v>
      </c>
      <c r="I33" s="564" t="s">
        <v>441</v>
      </c>
      <c r="J33" s="579" t="s">
        <v>442</v>
      </c>
      <c r="K33" s="564" t="s">
        <v>1951</v>
      </c>
      <c r="L33" s="564" t="s">
        <v>546</v>
      </c>
      <c r="M33" s="579">
        <v>44664</v>
      </c>
      <c r="N33" s="579" t="s">
        <v>770</v>
      </c>
      <c r="O33" s="564" t="s">
        <v>547</v>
      </c>
      <c r="P33" s="79">
        <f t="shared" si="0"/>
        <v>1</v>
      </c>
      <c r="Q33" s="79">
        <f t="shared" si="1"/>
        <v>-1</v>
      </c>
      <c r="R33" s="528" t="str">
        <f t="shared" si="2"/>
        <v>Gastos_Gerais</v>
      </c>
      <c r="S33" s="526" t="str">
        <f>IF(D33="","",IF(OR(D33=Plano!$A$1,D33=Plano!$B$1),"entrada","saída"))</f>
        <v>saída</v>
      </c>
    </row>
    <row r="34" spans="1:19" ht="26.4" x14ac:dyDescent="0.25">
      <c r="A34" s="523">
        <v>30</v>
      </c>
      <c r="B34" s="579" t="s">
        <v>887</v>
      </c>
      <c r="C34" s="580">
        <v>44126</v>
      </c>
      <c r="D34" s="565" t="s">
        <v>178</v>
      </c>
      <c r="E34" s="564" t="s">
        <v>402</v>
      </c>
      <c r="F34" s="582">
        <v>0.06</v>
      </c>
      <c r="G34" s="583" t="s">
        <v>1059</v>
      </c>
      <c r="H34" s="563" t="s">
        <v>306</v>
      </c>
      <c r="I34" s="564" t="s">
        <v>441</v>
      </c>
      <c r="J34" s="579" t="s">
        <v>442</v>
      </c>
      <c r="K34" s="564" t="s">
        <v>1951</v>
      </c>
      <c r="L34" s="564" t="s">
        <v>546</v>
      </c>
      <c r="M34" s="579">
        <v>2020199223</v>
      </c>
      <c r="N34" s="579" t="s">
        <v>771</v>
      </c>
      <c r="O34" s="564" t="s">
        <v>544</v>
      </c>
      <c r="P34" s="79">
        <f t="shared" si="0"/>
        <v>1</v>
      </c>
      <c r="Q34" s="79">
        <f t="shared" si="1"/>
        <v>1</v>
      </c>
      <c r="R34" s="528" t="str">
        <f t="shared" si="2"/>
        <v>Gastos_com_Pessoal</v>
      </c>
      <c r="S34" s="526" t="str">
        <f>IF(D34="","",IF(OR(D34=Plano!$A$1,D34=Plano!$B$1),"entrada","saída"))</f>
        <v>saída</v>
      </c>
    </row>
    <row r="35" spans="1:19" ht="36" x14ac:dyDescent="0.25">
      <c r="A35" s="523">
        <v>31</v>
      </c>
      <c r="B35" s="579" t="s">
        <v>887</v>
      </c>
      <c r="C35" s="580">
        <v>44052</v>
      </c>
      <c r="D35" s="581" t="s">
        <v>261</v>
      </c>
      <c r="E35" s="564" t="s">
        <v>781</v>
      </c>
      <c r="F35" s="582">
        <v>8.5399999999999991</v>
      </c>
      <c r="G35" s="583" t="s">
        <v>1060</v>
      </c>
      <c r="H35" s="563" t="s">
        <v>639</v>
      </c>
      <c r="I35" s="564" t="s">
        <v>441</v>
      </c>
      <c r="J35" s="579" t="s">
        <v>442</v>
      </c>
      <c r="K35" s="564" t="s">
        <v>1951</v>
      </c>
      <c r="L35" s="564" t="s">
        <v>546</v>
      </c>
      <c r="M35" s="579">
        <v>202013</v>
      </c>
      <c r="N35" s="579" t="s">
        <v>766</v>
      </c>
      <c r="O35" s="564" t="s">
        <v>544</v>
      </c>
      <c r="P35" s="79">
        <f t="shared" si="0"/>
        <v>1</v>
      </c>
      <c r="Q35" s="79">
        <f t="shared" si="1"/>
        <v>-1</v>
      </c>
      <c r="R35" s="528" t="str">
        <f t="shared" si="2"/>
        <v>Gastos_Gerais</v>
      </c>
      <c r="S35" s="526" t="str">
        <f>IF(D35="","",IF(OR(D35=Plano!$A$1,D35=Plano!$B$1),"entrada","saída"))</f>
        <v>saída</v>
      </c>
    </row>
    <row r="36" spans="1:19" ht="36" x14ac:dyDescent="0.25">
      <c r="A36" s="523">
        <v>32</v>
      </c>
      <c r="B36" s="579" t="s">
        <v>887</v>
      </c>
      <c r="C36" s="579" t="s">
        <v>769</v>
      </c>
      <c r="D36" s="581" t="s">
        <v>261</v>
      </c>
      <c r="E36" s="564" t="s">
        <v>781</v>
      </c>
      <c r="F36" s="582">
        <v>8.5399999999999991</v>
      </c>
      <c r="G36" s="583" t="s">
        <v>1061</v>
      </c>
      <c r="H36" s="563" t="s">
        <v>639</v>
      </c>
      <c r="I36" s="564" t="s">
        <v>441</v>
      </c>
      <c r="J36" s="579" t="s">
        <v>442</v>
      </c>
      <c r="K36" s="564" t="s">
        <v>1951</v>
      </c>
      <c r="L36" s="564" t="s">
        <v>546</v>
      </c>
      <c r="M36" s="579">
        <v>202014</v>
      </c>
      <c r="N36" s="579" t="s">
        <v>769</v>
      </c>
      <c r="O36" s="564" t="s">
        <v>544</v>
      </c>
      <c r="P36" s="79">
        <f t="shared" si="0"/>
        <v>1</v>
      </c>
      <c r="Q36" s="79">
        <f t="shared" si="1"/>
        <v>0</v>
      </c>
      <c r="R36" s="528" t="str">
        <f t="shared" si="2"/>
        <v>Gastos_Gerais</v>
      </c>
      <c r="S36" s="526" t="str">
        <f>IF(D36="","",IF(OR(D36=Plano!$A$1,D36=Plano!$B$1),"entrada","saída"))</f>
        <v>saída</v>
      </c>
    </row>
    <row r="37" spans="1:19" ht="36" x14ac:dyDescent="0.25">
      <c r="A37" s="523">
        <v>33</v>
      </c>
      <c r="B37" s="579" t="s">
        <v>887</v>
      </c>
      <c r="C37" s="579" t="s">
        <v>769</v>
      </c>
      <c r="D37" s="581" t="s">
        <v>261</v>
      </c>
      <c r="E37" s="564" t="s">
        <v>781</v>
      </c>
      <c r="F37" s="582">
        <v>8.5399999999999991</v>
      </c>
      <c r="G37" s="583" t="s">
        <v>1062</v>
      </c>
      <c r="H37" s="563" t="s">
        <v>639</v>
      </c>
      <c r="I37" s="564" t="s">
        <v>441</v>
      </c>
      <c r="J37" s="579" t="s">
        <v>442</v>
      </c>
      <c r="K37" s="564" t="s">
        <v>1951</v>
      </c>
      <c r="L37" s="564" t="s">
        <v>546</v>
      </c>
      <c r="M37" s="579">
        <v>202015</v>
      </c>
      <c r="N37" s="579" t="s">
        <v>769</v>
      </c>
      <c r="O37" s="564" t="s">
        <v>544</v>
      </c>
      <c r="P37" s="79">
        <f t="shared" si="0"/>
        <v>1</v>
      </c>
      <c r="Q37" s="79">
        <f t="shared" si="1"/>
        <v>0</v>
      </c>
      <c r="R37" s="528" t="str">
        <f t="shared" si="2"/>
        <v>Gastos_Gerais</v>
      </c>
      <c r="S37" s="526" t="str">
        <f>IF(D37="","",IF(OR(D37=Plano!$A$1,D37=Plano!$B$1),"entrada","saída"))</f>
        <v>saída</v>
      </c>
    </row>
    <row r="38" spans="1:19" ht="36" x14ac:dyDescent="0.25">
      <c r="A38" s="523">
        <v>34</v>
      </c>
      <c r="B38" s="579" t="s">
        <v>887</v>
      </c>
      <c r="C38" s="580">
        <v>44052</v>
      </c>
      <c r="D38" s="581" t="s">
        <v>261</v>
      </c>
      <c r="E38" s="564" t="s">
        <v>781</v>
      </c>
      <c r="F38" s="582">
        <v>8.5399999999999991</v>
      </c>
      <c r="G38" s="583" t="s">
        <v>1063</v>
      </c>
      <c r="H38" s="563" t="s">
        <v>639</v>
      </c>
      <c r="I38" s="564" t="s">
        <v>441</v>
      </c>
      <c r="J38" s="579" t="s">
        <v>442</v>
      </c>
      <c r="K38" s="564" t="s">
        <v>1951</v>
      </c>
      <c r="L38" s="564" t="s">
        <v>546</v>
      </c>
      <c r="M38" s="579">
        <v>202012</v>
      </c>
      <c r="N38" s="579" t="s">
        <v>766</v>
      </c>
      <c r="O38" s="564" t="s">
        <v>544</v>
      </c>
      <c r="P38" s="79">
        <f t="shared" si="0"/>
        <v>1</v>
      </c>
      <c r="Q38" s="79">
        <f t="shared" si="1"/>
        <v>-1</v>
      </c>
      <c r="R38" s="528" t="str">
        <f t="shared" si="2"/>
        <v>Gastos_Gerais</v>
      </c>
      <c r="S38" s="526" t="str">
        <f>IF(D38="","",IF(OR(D38=Plano!$A$1,D38=Plano!$B$1),"entrada","saída"))</f>
        <v>saída</v>
      </c>
    </row>
    <row r="39" spans="1:19" ht="36" x14ac:dyDescent="0.25">
      <c r="A39" s="523">
        <v>35</v>
      </c>
      <c r="B39" s="579" t="s">
        <v>887</v>
      </c>
      <c r="C39" s="580">
        <v>44052</v>
      </c>
      <c r="D39" s="581" t="s">
        <v>261</v>
      </c>
      <c r="E39" s="564" t="s">
        <v>781</v>
      </c>
      <c r="F39" s="582">
        <v>8.5399999999999991</v>
      </c>
      <c r="G39" s="583" t="s">
        <v>1064</v>
      </c>
      <c r="H39" s="563" t="s">
        <v>639</v>
      </c>
      <c r="I39" s="564" t="s">
        <v>441</v>
      </c>
      <c r="J39" s="579" t="s">
        <v>442</v>
      </c>
      <c r="K39" s="564" t="s">
        <v>1951</v>
      </c>
      <c r="L39" s="564" t="s">
        <v>546</v>
      </c>
      <c r="M39" s="579">
        <v>202011</v>
      </c>
      <c r="N39" s="579" t="s">
        <v>766</v>
      </c>
      <c r="O39" s="564" t="s">
        <v>544</v>
      </c>
      <c r="P39" s="79">
        <f t="shared" si="0"/>
        <v>1</v>
      </c>
      <c r="Q39" s="79">
        <f t="shared" si="1"/>
        <v>-1</v>
      </c>
      <c r="R39" s="528" t="str">
        <f t="shared" si="2"/>
        <v>Gastos_Gerais</v>
      </c>
      <c r="S39" s="526" t="str">
        <f>IF(D39="","",IF(OR(D39=Plano!$A$1,D39=Plano!$B$1),"entrada","saída"))</f>
        <v>saída</v>
      </c>
    </row>
    <row r="40" spans="1:19" ht="36" x14ac:dyDescent="0.25">
      <c r="A40" s="523">
        <v>36</v>
      </c>
      <c r="B40" s="579" t="s">
        <v>887</v>
      </c>
      <c r="C40" s="579" t="s">
        <v>765</v>
      </c>
      <c r="D40" s="581" t="s">
        <v>261</v>
      </c>
      <c r="E40" s="564" t="s">
        <v>781</v>
      </c>
      <c r="F40" s="582">
        <v>12.86</v>
      </c>
      <c r="G40" s="583" t="s">
        <v>1065</v>
      </c>
      <c r="H40" s="563" t="s">
        <v>639</v>
      </c>
      <c r="I40" s="564" t="s">
        <v>441</v>
      </c>
      <c r="J40" s="579" t="s">
        <v>442</v>
      </c>
      <c r="K40" s="564" t="s">
        <v>1951</v>
      </c>
      <c r="L40" s="564" t="s">
        <v>546</v>
      </c>
      <c r="M40" s="579">
        <v>20209</v>
      </c>
      <c r="N40" s="579" t="s">
        <v>765</v>
      </c>
      <c r="O40" s="564" t="s">
        <v>544</v>
      </c>
      <c r="P40" s="79">
        <f t="shared" si="0"/>
        <v>1</v>
      </c>
      <c r="Q40" s="79">
        <f t="shared" si="1"/>
        <v>0</v>
      </c>
      <c r="R40" s="528" t="str">
        <f t="shared" si="2"/>
        <v>Gastos_Gerais</v>
      </c>
      <c r="S40" s="526" t="str">
        <f>IF(D40="","",IF(OR(D40=Plano!$A$1,D40=Plano!$B$1),"entrada","saída"))</f>
        <v>saída</v>
      </c>
    </row>
    <row r="41" spans="1:19" ht="36" x14ac:dyDescent="0.25">
      <c r="A41" s="523">
        <v>37</v>
      </c>
      <c r="B41" s="579" t="s">
        <v>887</v>
      </c>
      <c r="C41" s="580">
        <v>44052</v>
      </c>
      <c r="D41" s="581" t="s">
        <v>261</v>
      </c>
      <c r="E41" s="564" t="s">
        <v>781</v>
      </c>
      <c r="F41" s="582">
        <v>12.86</v>
      </c>
      <c r="G41" s="583" t="s">
        <v>1066</v>
      </c>
      <c r="H41" s="563" t="s">
        <v>639</v>
      </c>
      <c r="I41" s="564" t="s">
        <v>441</v>
      </c>
      <c r="J41" s="579" t="s">
        <v>442</v>
      </c>
      <c r="K41" s="564" t="s">
        <v>1951</v>
      </c>
      <c r="L41" s="564" t="s">
        <v>546</v>
      </c>
      <c r="M41" s="579">
        <v>202010</v>
      </c>
      <c r="N41" s="579" t="s">
        <v>766</v>
      </c>
      <c r="O41" s="564" t="s">
        <v>544</v>
      </c>
      <c r="P41" s="79">
        <f t="shared" si="0"/>
        <v>1</v>
      </c>
      <c r="Q41" s="79">
        <f t="shared" si="1"/>
        <v>-1</v>
      </c>
      <c r="R41" s="528" t="str">
        <f t="shared" si="2"/>
        <v>Gastos_Gerais</v>
      </c>
      <c r="S41" s="526" t="str">
        <f>IF(D41="","",IF(OR(D41=Plano!$A$1,D41=Plano!$B$1),"entrada","saída"))</f>
        <v>saída</v>
      </c>
    </row>
    <row r="42" spans="1:19" ht="26.4" x14ac:dyDescent="0.25">
      <c r="A42" s="523">
        <v>38</v>
      </c>
      <c r="B42" s="579" t="s">
        <v>887</v>
      </c>
      <c r="C42" s="580">
        <v>44066</v>
      </c>
      <c r="D42" s="565" t="s">
        <v>178</v>
      </c>
      <c r="E42" s="564" t="s">
        <v>397</v>
      </c>
      <c r="F42" s="582">
        <v>10.050000000000001</v>
      </c>
      <c r="G42" s="583" t="s">
        <v>1067</v>
      </c>
      <c r="H42" s="563" t="s">
        <v>306</v>
      </c>
      <c r="I42" s="564" t="s">
        <v>441</v>
      </c>
      <c r="J42" s="579" t="s">
        <v>442</v>
      </c>
      <c r="K42" s="564" t="s">
        <v>1951</v>
      </c>
      <c r="L42" s="564" t="s">
        <v>546</v>
      </c>
      <c r="M42" s="579">
        <v>202010371</v>
      </c>
      <c r="N42" s="579" t="s">
        <v>772</v>
      </c>
      <c r="O42" s="564" t="s">
        <v>544</v>
      </c>
      <c r="P42" s="79">
        <f t="shared" si="0"/>
        <v>1</v>
      </c>
      <c r="Q42" s="79">
        <f t="shared" si="1"/>
        <v>-1</v>
      </c>
      <c r="R42" s="528" t="str">
        <f t="shared" si="2"/>
        <v>Gastos_com_Pessoal</v>
      </c>
      <c r="S42" s="526" t="str">
        <f>IF(D42="","",IF(OR(D42=Plano!$A$1,D42=Plano!$B$1),"entrada","saída"))</f>
        <v>saída</v>
      </c>
    </row>
    <row r="43" spans="1:19" ht="26.4" x14ac:dyDescent="0.25">
      <c r="A43" s="523">
        <v>39</v>
      </c>
      <c r="B43" s="579" t="s">
        <v>887</v>
      </c>
      <c r="C43" s="580">
        <v>44066</v>
      </c>
      <c r="D43" s="565" t="s">
        <v>178</v>
      </c>
      <c r="E43" s="564" t="s">
        <v>397</v>
      </c>
      <c r="F43" s="582">
        <v>373.26</v>
      </c>
      <c r="G43" s="583" t="s">
        <v>857</v>
      </c>
      <c r="H43" s="563" t="s">
        <v>306</v>
      </c>
      <c r="I43" s="564" t="s">
        <v>443</v>
      </c>
      <c r="J43" s="579" t="s">
        <v>444</v>
      </c>
      <c r="K43" s="564" t="s">
        <v>1949</v>
      </c>
      <c r="L43" s="564" t="s">
        <v>551</v>
      </c>
      <c r="M43" s="579">
        <v>202010371</v>
      </c>
      <c r="N43" s="579" t="s">
        <v>772</v>
      </c>
      <c r="O43" s="564" t="s">
        <v>544</v>
      </c>
      <c r="P43" s="79">
        <f t="shared" si="0"/>
        <v>1</v>
      </c>
      <c r="Q43" s="79">
        <f t="shared" si="1"/>
        <v>-1</v>
      </c>
      <c r="R43" s="528" t="str">
        <f t="shared" si="2"/>
        <v>Gastos_com_Pessoal</v>
      </c>
      <c r="S43" s="526" t="str">
        <f>IF(D43="","",IF(OR(D43=Plano!$A$1,D43=Plano!$B$1),"entrada","saída"))</f>
        <v>saída</v>
      </c>
    </row>
    <row r="44" spans="1:19" ht="26.4" x14ac:dyDescent="0.25">
      <c r="A44" s="523">
        <v>40</v>
      </c>
      <c r="B44" s="579" t="s">
        <v>887</v>
      </c>
      <c r="C44" s="580">
        <v>44066</v>
      </c>
      <c r="D44" s="565" t="s">
        <v>178</v>
      </c>
      <c r="E44" s="564" t="s">
        <v>397</v>
      </c>
      <c r="F44" s="582">
        <v>14.07</v>
      </c>
      <c r="G44" s="583" t="s">
        <v>1067</v>
      </c>
      <c r="H44" s="563" t="s">
        <v>306</v>
      </c>
      <c r="I44" s="564" t="s">
        <v>441</v>
      </c>
      <c r="J44" s="579" t="s">
        <v>442</v>
      </c>
      <c r="K44" s="564" t="s">
        <v>1951</v>
      </c>
      <c r="L44" s="564" t="s">
        <v>546</v>
      </c>
      <c r="M44" s="579">
        <v>202010372</v>
      </c>
      <c r="N44" s="579" t="s">
        <v>772</v>
      </c>
      <c r="O44" s="564" t="s">
        <v>544</v>
      </c>
      <c r="P44" s="79">
        <f t="shared" si="0"/>
        <v>1</v>
      </c>
      <c r="Q44" s="79">
        <f t="shared" si="1"/>
        <v>-1</v>
      </c>
      <c r="R44" s="528" t="str">
        <f t="shared" si="2"/>
        <v>Gastos_com_Pessoal</v>
      </c>
      <c r="S44" s="526" t="str">
        <f>IF(D44="","",IF(OR(D44=Plano!$A$1,D44=Plano!$B$1),"entrada","saída"))</f>
        <v>saída</v>
      </c>
    </row>
    <row r="45" spans="1:19" ht="26.4" x14ac:dyDescent="0.25">
      <c r="A45" s="523">
        <v>41</v>
      </c>
      <c r="B45" s="579" t="s">
        <v>887</v>
      </c>
      <c r="C45" s="580">
        <v>44066</v>
      </c>
      <c r="D45" s="565" t="s">
        <v>178</v>
      </c>
      <c r="E45" s="564" t="s">
        <v>397</v>
      </c>
      <c r="F45" s="582">
        <v>433.12</v>
      </c>
      <c r="G45" s="583" t="s">
        <v>857</v>
      </c>
      <c r="H45" s="563" t="s">
        <v>306</v>
      </c>
      <c r="I45" s="564" t="s">
        <v>443</v>
      </c>
      <c r="J45" s="579" t="s">
        <v>444</v>
      </c>
      <c r="K45" s="564" t="s">
        <v>1949</v>
      </c>
      <c r="L45" s="564" t="s">
        <v>551</v>
      </c>
      <c r="M45" s="579">
        <v>202010372</v>
      </c>
      <c r="N45" s="579" t="s">
        <v>772</v>
      </c>
      <c r="O45" s="564" t="s">
        <v>544</v>
      </c>
      <c r="P45" s="79">
        <f t="shared" si="0"/>
        <v>1</v>
      </c>
      <c r="Q45" s="79">
        <f t="shared" si="1"/>
        <v>-1</v>
      </c>
      <c r="R45" s="528" t="str">
        <f t="shared" si="2"/>
        <v>Gastos_com_Pessoal</v>
      </c>
      <c r="S45" s="526" t="str">
        <f>IF(D45="","",IF(OR(D45=Plano!$A$1,D45=Plano!$B$1),"entrada","saída"))</f>
        <v>saída</v>
      </c>
    </row>
    <row r="46" spans="1:19" ht="108" x14ac:dyDescent="0.25">
      <c r="A46" s="523">
        <v>42</v>
      </c>
      <c r="B46" s="579" t="s">
        <v>887</v>
      </c>
      <c r="C46" s="580">
        <v>43870</v>
      </c>
      <c r="D46" s="581" t="s">
        <v>261</v>
      </c>
      <c r="E46" s="564" t="s">
        <v>782</v>
      </c>
      <c r="F46" s="582">
        <v>76.78</v>
      </c>
      <c r="G46" s="583" t="s">
        <v>1068</v>
      </c>
      <c r="H46" s="563" t="s">
        <v>639</v>
      </c>
      <c r="I46" s="564" t="s">
        <v>441</v>
      </c>
      <c r="J46" s="579" t="s">
        <v>442</v>
      </c>
      <c r="K46" s="564" t="s">
        <v>1951</v>
      </c>
      <c r="L46" s="564" t="s">
        <v>546</v>
      </c>
      <c r="M46" s="579">
        <v>23</v>
      </c>
      <c r="N46" s="579" t="s">
        <v>766</v>
      </c>
      <c r="O46" s="564" t="s">
        <v>544</v>
      </c>
      <c r="P46" s="79">
        <f t="shared" si="0"/>
        <v>1</v>
      </c>
      <c r="Q46" s="79">
        <f t="shared" si="1"/>
        <v>-7</v>
      </c>
      <c r="R46" s="528" t="str">
        <f t="shared" si="2"/>
        <v>Gastos_Gerais</v>
      </c>
      <c r="S46" s="526" t="str">
        <f>IF(D46="","",IF(OR(D46=Plano!$A$1,D46=Plano!$B$1),"entrada","saída"))</f>
        <v>saída</v>
      </c>
    </row>
    <row r="47" spans="1:19" ht="48" x14ac:dyDescent="0.25">
      <c r="A47" s="523">
        <v>43</v>
      </c>
      <c r="B47" s="579" t="s">
        <v>887</v>
      </c>
      <c r="C47" s="579" t="s">
        <v>773</v>
      </c>
      <c r="D47" s="584" t="s">
        <v>142</v>
      </c>
      <c r="E47" s="565" t="s">
        <v>216</v>
      </c>
      <c r="F47" s="582">
        <v>0.5</v>
      </c>
      <c r="G47" s="583" t="s">
        <v>2004</v>
      </c>
      <c r="H47" s="563" t="s">
        <v>637</v>
      </c>
      <c r="I47" s="564" t="s">
        <v>441</v>
      </c>
      <c r="J47" s="579" t="s">
        <v>442</v>
      </c>
      <c r="K47" s="564" t="s">
        <v>1951</v>
      </c>
      <c r="L47" s="564" t="s">
        <v>546</v>
      </c>
      <c r="M47" s="579">
        <v>20201568</v>
      </c>
      <c r="N47" s="579" t="s">
        <v>773</v>
      </c>
      <c r="O47" s="564" t="s">
        <v>544</v>
      </c>
      <c r="P47" s="79">
        <f t="shared" si="0"/>
        <v>1</v>
      </c>
      <c r="Q47" s="79">
        <f t="shared" si="1"/>
        <v>0</v>
      </c>
      <c r="R47" s="528" t="str">
        <f t="shared" si="2"/>
        <v>Aquisição_de_Bens_Permanentes</v>
      </c>
      <c r="S47" s="526" t="str">
        <f>IF(D47="","",IF(OR(D47=Plano!$A$1,D47=Plano!$B$1),"entrada","saída"))</f>
        <v>saída</v>
      </c>
    </row>
    <row r="48" spans="1:19" ht="36" x14ac:dyDescent="0.25">
      <c r="A48" s="523">
        <v>44</v>
      </c>
      <c r="B48" s="579" t="s">
        <v>887</v>
      </c>
      <c r="C48" s="580">
        <v>44126</v>
      </c>
      <c r="D48" s="565" t="s">
        <v>178</v>
      </c>
      <c r="E48" s="564" t="s">
        <v>402</v>
      </c>
      <c r="F48" s="582">
        <v>0.42</v>
      </c>
      <c r="G48" s="583" t="s">
        <v>1069</v>
      </c>
      <c r="H48" s="563" t="s">
        <v>306</v>
      </c>
      <c r="I48" s="564" t="s">
        <v>441</v>
      </c>
      <c r="J48" s="579" t="s">
        <v>442</v>
      </c>
      <c r="K48" s="564" t="s">
        <v>1951</v>
      </c>
      <c r="L48" s="564" t="s">
        <v>546</v>
      </c>
      <c r="M48" s="579">
        <v>2020204673</v>
      </c>
      <c r="N48" s="579" t="s">
        <v>775</v>
      </c>
      <c r="O48" s="564" t="s">
        <v>544</v>
      </c>
      <c r="P48" s="79">
        <f t="shared" si="0"/>
        <v>1</v>
      </c>
      <c r="Q48" s="79">
        <f t="shared" si="1"/>
        <v>1</v>
      </c>
      <c r="R48" s="528" t="str">
        <f t="shared" si="2"/>
        <v>Gastos_com_Pessoal</v>
      </c>
      <c r="S48" s="526" t="str">
        <f>IF(D48="","",IF(OR(D48=Plano!$A$1,D48=Plano!$B$1),"entrada","saída"))</f>
        <v>saída</v>
      </c>
    </row>
    <row r="49" spans="1:19" ht="60" x14ac:dyDescent="0.25">
      <c r="A49" s="523">
        <v>45</v>
      </c>
      <c r="B49" s="579" t="s">
        <v>887</v>
      </c>
      <c r="C49" s="579" t="s">
        <v>765</v>
      </c>
      <c r="D49" s="581" t="s">
        <v>261</v>
      </c>
      <c r="E49" s="564" t="s">
        <v>390</v>
      </c>
      <c r="F49" s="582">
        <v>12</v>
      </c>
      <c r="G49" s="583" t="s">
        <v>1070</v>
      </c>
      <c r="H49" s="563" t="s">
        <v>637</v>
      </c>
      <c r="I49" s="564" t="s">
        <v>441</v>
      </c>
      <c r="J49" s="579" t="s">
        <v>442</v>
      </c>
      <c r="K49" s="564" t="s">
        <v>1951</v>
      </c>
      <c r="L49" s="564" t="s">
        <v>546</v>
      </c>
      <c r="M49" s="579">
        <v>2020371</v>
      </c>
      <c r="N49" s="579" t="s">
        <v>765</v>
      </c>
      <c r="O49" s="564" t="s">
        <v>544</v>
      </c>
      <c r="P49" s="79">
        <f t="shared" si="0"/>
        <v>1</v>
      </c>
      <c r="Q49" s="79">
        <f t="shared" si="1"/>
        <v>0</v>
      </c>
      <c r="R49" s="528" t="str">
        <f t="shared" si="2"/>
        <v>Gastos_Gerais</v>
      </c>
      <c r="S49" s="526" t="str">
        <f>IF(D49="","",IF(OR(D49=Plano!$A$1,D49=Plano!$B$1),"entrada","saída"))</f>
        <v>saída</v>
      </c>
    </row>
    <row r="50" spans="1:19" ht="84" x14ac:dyDescent="0.25">
      <c r="A50" s="523">
        <v>46</v>
      </c>
      <c r="B50" s="579" t="s">
        <v>887</v>
      </c>
      <c r="C50" s="580">
        <v>44044</v>
      </c>
      <c r="D50" s="581" t="s">
        <v>261</v>
      </c>
      <c r="E50" s="564" t="s">
        <v>779</v>
      </c>
      <c r="F50" s="582">
        <v>362.24</v>
      </c>
      <c r="G50" s="583" t="s">
        <v>1071</v>
      </c>
      <c r="H50" s="563" t="s">
        <v>638</v>
      </c>
      <c r="I50" s="564" t="s">
        <v>441</v>
      </c>
      <c r="J50" s="579" t="s">
        <v>442</v>
      </c>
      <c r="K50" s="564" t="s">
        <v>1951</v>
      </c>
      <c r="L50" s="564" t="s">
        <v>546</v>
      </c>
      <c r="M50" s="579">
        <v>202014</v>
      </c>
      <c r="N50" s="579" t="s">
        <v>385</v>
      </c>
      <c r="O50" s="564" t="s">
        <v>544</v>
      </c>
      <c r="P50" s="79">
        <f t="shared" si="0"/>
        <v>1</v>
      </c>
      <c r="Q50" s="79">
        <f t="shared" si="1"/>
        <v>-1</v>
      </c>
      <c r="R50" s="528" t="str">
        <f t="shared" si="2"/>
        <v>Gastos_Gerais</v>
      </c>
      <c r="S50" s="526" t="str">
        <f>IF(D50="","",IF(OR(D50=Plano!$A$1,D50=Plano!$B$1),"entrada","saída"))</f>
        <v>saída</v>
      </c>
    </row>
    <row r="51" spans="1:19" ht="48" x14ac:dyDescent="0.25">
      <c r="A51" s="523">
        <v>47</v>
      </c>
      <c r="B51" s="579" t="s">
        <v>887</v>
      </c>
      <c r="C51" s="579" t="s">
        <v>770</v>
      </c>
      <c r="D51" s="581" t="s">
        <v>261</v>
      </c>
      <c r="E51" s="564" t="s">
        <v>778</v>
      </c>
      <c r="F51" s="582">
        <v>216</v>
      </c>
      <c r="G51" s="583" t="s">
        <v>1072</v>
      </c>
      <c r="H51" s="563" t="s">
        <v>639</v>
      </c>
      <c r="I51" s="564" t="s">
        <v>441</v>
      </c>
      <c r="J51" s="579" t="s">
        <v>442</v>
      </c>
      <c r="K51" s="564" t="s">
        <v>1951</v>
      </c>
      <c r="L51" s="564" t="s">
        <v>546</v>
      </c>
      <c r="M51" s="579">
        <v>73</v>
      </c>
      <c r="N51" s="579" t="s">
        <v>770</v>
      </c>
      <c r="O51" s="564" t="s">
        <v>548</v>
      </c>
      <c r="P51" s="79">
        <f t="shared" si="0"/>
        <v>1</v>
      </c>
      <c r="Q51" s="79">
        <f t="shared" si="1"/>
        <v>0</v>
      </c>
      <c r="R51" s="528" t="str">
        <f t="shared" si="2"/>
        <v>Gastos_Gerais</v>
      </c>
      <c r="S51" s="526" t="str">
        <f>IF(D51="","",IF(OR(D51=Plano!$A$1,D51=Plano!$B$1),"entrada","saída"))</f>
        <v>saída</v>
      </c>
    </row>
    <row r="52" spans="1:19" ht="60" x14ac:dyDescent="0.25">
      <c r="A52" s="523">
        <v>48</v>
      </c>
      <c r="B52" s="579" t="s">
        <v>887</v>
      </c>
      <c r="C52" s="579" t="s">
        <v>769</v>
      </c>
      <c r="D52" s="581" t="s">
        <v>261</v>
      </c>
      <c r="E52" s="564" t="s">
        <v>394</v>
      </c>
      <c r="F52" s="582">
        <v>46.73</v>
      </c>
      <c r="G52" s="583" t="s">
        <v>1073</v>
      </c>
      <c r="H52" s="563" t="s">
        <v>639</v>
      </c>
      <c r="I52" s="564" t="s">
        <v>441</v>
      </c>
      <c r="J52" s="579" t="s">
        <v>442</v>
      </c>
      <c r="K52" s="564" t="s">
        <v>1951</v>
      </c>
      <c r="L52" s="564" t="s">
        <v>546</v>
      </c>
      <c r="M52" s="579">
        <v>20203714</v>
      </c>
      <c r="N52" s="579" t="s">
        <v>769</v>
      </c>
      <c r="O52" s="564" t="s">
        <v>548</v>
      </c>
      <c r="P52" s="79">
        <f t="shared" si="0"/>
        <v>1</v>
      </c>
      <c r="Q52" s="79">
        <f t="shared" si="1"/>
        <v>0</v>
      </c>
      <c r="R52" s="528" t="str">
        <f t="shared" si="2"/>
        <v>Gastos_Gerais</v>
      </c>
      <c r="S52" s="526" t="str">
        <f>IF(D52="","",IF(OR(D52=Plano!$A$1,D52=Plano!$B$1),"entrada","saída"))</f>
        <v>saída</v>
      </c>
    </row>
    <row r="53" spans="1:19" ht="48" x14ac:dyDescent="0.25">
      <c r="A53" s="523">
        <v>49</v>
      </c>
      <c r="B53" s="579" t="s">
        <v>887</v>
      </c>
      <c r="C53" s="580">
        <v>44470</v>
      </c>
      <c r="D53" s="563" t="s">
        <v>35</v>
      </c>
      <c r="E53" s="581" t="s">
        <v>333</v>
      </c>
      <c r="F53" s="582">
        <v>500</v>
      </c>
      <c r="G53" s="583" t="s">
        <v>951</v>
      </c>
      <c r="H53" s="563" t="s">
        <v>306</v>
      </c>
      <c r="I53" s="564" t="s">
        <v>439</v>
      </c>
      <c r="J53" s="579" t="s">
        <v>440</v>
      </c>
      <c r="K53" s="564" t="s">
        <v>1952</v>
      </c>
      <c r="L53" s="564" t="s">
        <v>552</v>
      </c>
      <c r="M53" s="579">
        <v>102020</v>
      </c>
      <c r="N53" s="579" t="s">
        <v>887</v>
      </c>
      <c r="O53" s="564" t="s">
        <v>548</v>
      </c>
      <c r="P53" s="79">
        <f t="shared" si="0"/>
        <v>1</v>
      </c>
      <c r="Q53" s="79">
        <f t="shared" si="1"/>
        <v>13</v>
      </c>
      <c r="R53" s="528" t="str">
        <f t="shared" si="2"/>
        <v>Receitas</v>
      </c>
      <c r="S53" s="526" t="str">
        <f>IF(D53="","",IF(OR(D53=Plano!$A$1,D53=Plano!$B$1),"entrada","saída"))</f>
        <v>entrada</v>
      </c>
    </row>
    <row r="54" spans="1:19" ht="36" x14ac:dyDescent="0.25">
      <c r="A54" s="523">
        <v>50</v>
      </c>
      <c r="B54" s="579" t="s">
        <v>888</v>
      </c>
      <c r="C54" s="579" t="s">
        <v>379</v>
      </c>
      <c r="D54" s="565" t="s">
        <v>178</v>
      </c>
      <c r="E54" s="564" t="s">
        <v>5</v>
      </c>
      <c r="F54" s="582">
        <v>42769.120000000003</v>
      </c>
      <c r="G54" s="583" t="s">
        <v>430</v>
      </c>
      <c r="H54" s="563" t="s">
        <v>306</v>
      </c>
      <c r="I54" s="564" t="s">
        <v>449</v>
      </c>
      <c r="J54" s="579" t="s">
        <v>792</v>
      </c>
      <c r="K54" s="564" t="s">
        <v>1951</v>
      </c>
      <c r="L54" s="564" t="s">
        <v>554</v>
      </c>
      <c r="M54" s="579">
        <v>1777</v>
      </c>
      <c r="N54" s="579" t="s">
        <v>379</v>
      </c>
      <c r="O54" s="564" t="s">
        <v>550</v>
      </c>
      <c r="P54" s="79">
        <f t="shared" si="0"/>
        <v>1</v>
      </c>
      <c r="Q54" s="79">
        <f t="shared" si="1"/>
        <v>-4</v>
      </c>
      <c r="R54" s="528" t="str">
        <f t="shared" si="2"/>
        <v>Gastos_com_Pessoal</v>
      </c>
      <c r="S54" s="526" t="str">
        <f>IF(D54="","",IF(OR(D54=Plano!$A$1,D54=Plano!$B$1),"entrada","saída"))</f>
        <v>saída</v>
      </c>
    </row>
    <row r="55" spans="1:19" ht="48" x14ac:dyDescent="0.25">
      <c r="A55" s="523">
        <v>51</v>
      </c>
      <c r="B55" s="579" t="s">
        <v>888</v>
      </c>
      <c r="C55" s="579" t="s">
        <v>774</v>
      </c>
      <c r="D55" s="581" t="s">
        <v>261</v>
      </c>
      <c r="E55" s="564" t="s">
        <v>417</v>
      </c>
      <c r="F55" s="582">
        <v>178.56</v>
      </c>
      <c r="G55" s="583" t="s">
        <v>849</v>
      </c>
      <c r="H55" s="563" t="s">
        <v>637</v>
      </c>
      <c r="I55" s="564" t="s">
        <v>793</v>
      </c>
      <c r="J55" s="579" t="s">
        <v>794</v>
      </c>
      <c r="K55" s="564" t="s">
        <v>1949</v>
      </c>
      <c r="L55" s="564" t="s">
        <v>551</v>
      </c>
      <c r="M55" s="579">
        <v>44696</v>
      </c>
      <c r="N55" s="579" t="s">
        <v>774</v>
      </c>
      <c r="O55" s="564" t="s">
        <v>544</v>
      </c>
      <c r="P55" s="79">
        <f t="shared" si="0"/>
        <v>1</v>
      </c>
      <c r="Q55" s="79">
        <f t="shared" si="1"/>
        <v>0</v>
      </c>
      <c r="R55" s="528" t="str">
        <f t="shared" si="2"/>
        <v>Gastos_Gerais</v>
      </c>
      <c r="S55" s="526" t="str">
        <f>IF(D55="","",IF(OR(D55=Plano!$A$1,D55=Plano!$B$1),"entrada","saída"))</f>
        <v>saída</v>
      </c>
    </row>
    <row r="56" spans="1:19" ht="24" x14ac:dyDescent="0.25">
      <c r="A56" s="523">
        <v>52</v>
      </c>
      <c r="B56" s="579" t="s">
        <v>888</v>
      </c>
      <c r="C56" s="579" t="s">
        <v>885</v>
      </c>
      <c r="D56" s="581" t="s">
        <v>261</v>
      </c>
      <c r="E56" s="564" t="s">
        <v>413</v>
      </c>
      <c r="F56" s="582">
        <v>3283.33</v>
      </c>
      <c r="G56" s="583" t="s">
        <v>433</v>
      </c>
      <c r="H56" s="563" t="s">
        <v>637</v>
      </c>
      <c r="I56" s="564" t="s">
        <v>496</v>
      </c>
      <c r="J56" s="579" t="s">
        <v>497</v>
      </c>
      <c r="K56" s="564" t="s">
        <v>1952</v>
      </c>
      <c r="L56" s="564" t="s">
        <v>552</v>
      </c>
      <c r="M56" s="579">
        <v>896</v>
      </c>
      <c r="N56" s="579" t="s">
        <v>885</v>
      </c>
      <c r="O56" s="564" t="s">
        <v>544</v>
      </c>
      <c r="P56" s="79">
        <f t="shared" si="0"/>
        <v>1</v>
      </c>
      <c r="Q56" s="79">
        <f t="shared" si="1"/>
        <v>1</v>
      </c>
      <c r="R56" s="528" t="str">
        <f t="shared" si="2"/>
        <v>Gastos_Gerais</v>
      </c>
      <c r="S56" s="526" t="str">
        <f>IF(D56="","",IF(OR(D56=Plano!$A$1,D56=Plano!$B$1),"entrada","saída"))</f>
        <v>saída</v>
      </c>
    </row>
    <row r="57" spans="1:19" ht="60" x14ac:dyDescent="0.25">
      <c r="A57" s="523">
        <v>53</v>
      </c>
      <c r="B57" s="579" t="s">
        <v>888</v>
      </c>
      <c r="C57" s="580">
        <v>44075</v>
      </c>
      <c r="D57" s="581" t="s">
        <v>261</v>
      </c>
      <c r="E57" s="564" t="s">
        <v>388</v>
      </c>
      <c r="F57" s="582">
        <v>6387.57</v>
      </c>
      <c r="G57" s="583" t="s">
        <v>848</v>
      </c>
      <c r="H57" s="563" t="s">
        <v>637</v>
      </c>
      <c r="I57" s="564" t="s">
        <v>498</v>
      </c>
      <c r="J57" s="579" t="s">
        <v>499</v>
      </c>
      <c r="K57" s="564" t="s">
        <v>1952</v>
      </c>
      <c r="L57" s="564" t="s">
        <v>553</v>
      </c>
      <c r="M57" s="579">
        <v>202049</v>
      </c>
      <c r="N57" s="579" t="s">
        <v>885</v>
      </c>
      <c r="O57" s="564" t="s">
        <v>547</v>
      </c>
      <c r="P57" s="79">
        <f t="shared" si="0"/>
        <v>1</v>
      </c>
      <c r="Q57" s="79">
        <f t="shared" si="1"/>
        <v>0</v>
      </c>
      <c r="R57" s="528" t="str">
        <f t="shared" si="2"/>
        <v>Gastos_Gerais</v>
      </c>
      <c r="S57" s="526" t="str">
        <f>IF(D57="","",IF(OR(D57=Plano!$A$1,D57=Plano!$B$1),"entrada","saída"))</f>
        <v>saída</v>
      </c>
    </row>
    <row r="58" spans="1:19" ht="24" x14ac:dyDescent="0.25">
      <c r="A58" s="523">
        <v>54</v>
      </c>
      <c r="B58" s="579" t="s">
        <v>888</v>
      </c>
      <c r="C58" s="580">
        <v>44076</v>
      </c>
      <c r="D58" s="581" t="s">
        <v>261</v>
      </c>
      <c r="E58" s="564" t="s">
        <v>391</v>
      </c>
      <c r="F58" s="582">
        <v>6429.06</v>
      </c>
      <c r="G58" s="583" t="s">
        <v>855</v>
      </c>
      <c r="H58" s="563" t="s">
        <v>637</v>
      </c>
      <c r="I58" s="564" t="s">
        <v>494</v>
      </c>
      <c r="J58" s="579" t="s">
        <v>495</v>
      </c>
      <c r="K58" s="564" t="s">
        <v>1952</v>
      </c>
      <c r="L58" s="564" t="s">
        <v>553</v>
      </c>
      <c r="M58" s="579">
        <v>202087</v>
      </c>
      <c r="N58" s="579" t="s">
        <v>886</v>
      </c>
      <c r="O58" s="564" t="s">
        <v>547</v>
      </c>
      <c r="P58" s="79">
        <f t="shared" si="0"/>
        <v>1</v>
      </c>
      <c r="Q58" s="79">
        <f t="shared" si="1"/>
        <v>0</v>
      </c>
      <c r="R58" s="528" t="str">
        <f t="shared" si="2"/>
        <v>Gastos_Gerais</v>
      </c>
      <c r="S58" s="526" t="str">
        <f>IF(D58="","",IF(OR(D58=Plano!$A$1,D58=Plano!$B$1),"entrada","saída"))</f>
        <v>saída</v>
      </c>
    </row>
    <row r="59" spans="1:19" ht="60" x14ac:dyDescent="0.25">
      <c r="A59" s="523">
        <v>55</v>
      </c>
      <c r="B59" s="579" t="s">
        <v>888</v>
      </c>
      <c r="C59" s="579" t="s">
        <v>886</v>
      </c>
      <c r="D59" s="581" t="s">
        <v>261</v>
      </c>
      <c r="E59" s="564" t="s">
        <v>392</v>
      </c>
      <c r="F59" s="582">
        <v>899.17</v>
      </c>
      <c r="G59" s="583" t="s">
        <v>952</v>
      </c>
      <c r="H59" s="563" t="s">
        <v>638</v>
      </c>
      <c r="I59" s="564" t="s">
        <v>500</v>
      </c>
      <c r="J59" s="579" t="s">
        <v>501</v>
      </c>
      <c r="K59" s="564" t="s">
        <v>1952</v>
      </c>
      <c r="L59" s="564" t="s">
        <v>553</v>
      </c>
      <c r="M59" s="579">
        <v>2020507</v>
      </c>
      <c r="N59" s="579" t="s">
        <v>886</v>
      </c>
      <c r="O59" s="564" t="s">
        <v>549</v>
      </c>
      <c r="P59" s="79">
        <f t="shared" si="0"/>
        <v>1</v>
      </c>
      <c r="Q59" s="79">
        <f t="shared" si="1"/>
        <v>1</v>
      </c>
      <c r="R59" s="528" t="str">
        <f t="shared" ref="R59:R73" si="3">SUBSTITUTE(D59," ","_")</f>
        <v>Gastos_Gerais</v>
      </c>
      <c r="S59" s="526" t="str">
        <f>IF(D59="","",IF(OR(D59=Plano!$A$1,D59=Plano!$B$1),"entrada","saída"))</f>
        <v>saída</v>
      </c>
    </row>
    <row r="60" spans="1:19" ht="26.4" x14ac:dyDescent="0.25">
      <c r="A60" s="523">
        <v>56</v>
      </c>
      <c r="B60" s="579" t="s">
        <v>888</v>
      </c>
      <c r="C60" s="579" t="s">
        <v>385</v>
      </c>
      <c r="D60" s="565" t="s">
        <v>178</v>
      </c>
      <c r="E60" s="564" t="s">
        <v>403</v>
      </c>
      <c r="F60" s="582">
        <v>780451</v>
      </c>
      <c r="G60" s="583" t="s">
        <v>2005</v>
      </c>
      <c r="H60" s="563" t="s">
        <v>306</v>
      </c>
      <c r="I60" s="564" t="s">
        <v>439</v>
      </c>
      <c r="J60" s="579" t="s">
        <v>440</v>
      </c>
      <c r="K60" s="564" t="s">
        <v>1952</v>
      </c>
      <c r="L60" s="564" t="s">
        <v>557</v>
      </c>
      <c r="M60" s="579">
        <v>92020</v>
      </c>
      <c r="N60" s="579" t="s">
        <v>385</v>
      </c>
      <c r="O60" s="564" t="s">
        <v>550</v>
      </c>
      <c r="P60" s="79">
        <f t="shared" ref="P60:P73" si="4">IF(B60=0,0,IF(YEAR(B60)=$Q$1,MONTH(B60)-$P$1+1,(YEAR(B60)-$Q$1)*12-$P$1+1+MONTH(B60)))</f>
        <v>1</v>
      </c>
      <c r="Q60" s="79">
        <f t="shared" ref="Q60:Q73" si="5">IF(C60=0,0,IF(YEAR(C60)=$Q$1,MONTH(C60)-$P$1+1,(YEAR(C60)-$Q$1)*12-$P$1+1+MONTH(C60)))</f>
        <v>0</v>
      </c>
      <c r="R60" s="528" t="str">
        <f t="shared" si="3"/>
        <v>Gastos_com_Pessoal</v>
      </c>
      <c r="S60" s="526" t="str">
        <f>IF(D60="","",IF(OR(D60=Plano!$A$1,D60=Plano!$B$1),"entrada","saída"))</f>
        <v>saída</v>
      </c>
    </row>
    <row r="61" spans="1:19" ht="26.4" x14ac:dyDescent="0.25">
      <c r="A61" s="523">
        <v>57</v>
      </c>
      <c r="B61" s="579" t="s">
        <v>888</v>
      </c>
      <c r="C61" s="579" t="s">
        <v>885</v>
      </c>
      <c r="D61" s="565" t="s">
        <v>178</v>
      </c>
      <c r="E61" s="564" t="s">
        <v>403</v>
      </c>
      <c r="F61" s="582">
        <v>1400</v>
      </c>
      <c r="G61" s="583" t="s">
        <v>954</v>
      </c>
      <c r="H61" s="563" t="s">
        <v>306</v>
      </c>
      <c r="I61" s="564" t="s">
        <v>472</v>
      </c>
      <c r="J61" s="579" t="s">
        <v>473</v>
      </c>
      <c r="K61" s="564" t="s">
        <v>1952</v>
      </c>
      <c r="L61" s="564" t="s">
        <v>553</v>
      </c>
      <c r="M61" s="579">
        <v>196</v>
      </c>
      <c r="N61" s="579" t="s">
        <v>885</v>
      </c>
      <c r="O61" s="564" t="s">
        <v>550</v>
      </c>
      <c r="P61" s="79">
        <f t="shared" si="4"/>
        <v>1</v>
      </c>
      <c r="Q61" s="79">
        <f t="shared" si="5"/>
        <v>1</v>
      </c>
      <c r="R61" s="528" t="str">
        <f t="shared" si="3"/>
        <v>Gastos_com_Pessoal</v>
      </c>
      <c r="S61" s="526" t="str">
        <f>IF(D61="","",IF(OR(D61=Plano!$A$1,D61=Plano!$B$1),"entrada","saída"))</f>
        <v>saída</v>
      </c>
    </row>
    <row r="62" spans="1:19" ht="36" x14ac:dyDescent="0.25">
      <c r="A62" s="523">
        <v>58</v>
      </c>
      <c r="B62" s="579" t="s">
        <v>888</v>
      </c>
      <c r="C62" s="579" t="s">
        <v>885</v>
      </c>
      <c r="D62" s="565" t="s">
        <v>178</v>
      </c>
      <c r="E62" s="564" t="s">
        <v>403</v>
      </c>
      <c r="F62" s="582">
        <v>840</v>
      </c>
      <c r="G62" s="583" t="s">
        <v>2006</v>
      </c>
      <c r="H62" s="563" t="s">
        <v>306</v>
      </c>
      <c r="I62" s="564" t="s">
        <v>1112</v>
      </c>
      <c r="J62" s="579" t="s">
        <v>1113</v>
      </c>
      <c r="K62" s="564" t="s">
        <v>1952</v>
      </c>
      <c r="L62" s="564" t="s">
        <v>557</v>
      </c>
      <c r="M62" s="579">
        <v>196</v>
      </c>
      <c r="N62" s="579" t="s">
        <v>885</v>
      </c>
      <c r="O62" s="564" t="s">
        <v>550</v>
      </c>
      <c r="P62" s="79">
        <f t="shared" si="4"/>
        <v>1</v>
      </c>
      <c r="Q62" s="79">
        <f t="shared" si="5"/>
        <v>1</v>
      </c>
      <c r="R62" s="528" t="str">
        <f t="shared" si="3"/>
        <v>Gastos_com_Pessoal</v>
      </c>
      <c r="S62" s="526" t="str">
        <f>IF(D62="","",IF(OR(D62=Plano!$A$1,D62=Plano!$B$1),"entrada","saída"))</f>
        <v>saída</v>
      </c>
    </row>
    <row r="63" spans="1:19" ht="26.4" x14ac:dyDescent="0.25">
      <c r="A63" s="523">
        <v>59</v>
      </c>
      <c r="B63" s="579" t="s">
        <v>888</v>
      </c>
      <c r="C63" s="579" t="s">
        <v>385</v>
      </c>
      <c r="D63" s="565" t="s">
        <v>178</v>
      </c>
      <c r="E63" s="564" t="s">
        <v>5</v>
      </c>
      <c r="F63" s="582">
        <v>9.76</v>
      </c>
      <c r="G63" s="583" t="s">
        <v>955</v>
      </c>
      <c r="H63" s="563" t="s">
        <v>306</v>
      </c>
      <c r="I63" s="564" t="s">
        <v>449</v>
      </c>
      <c r="J63" s="579" t="s">
        <v>792</v>
      </c>
      <c r="K63" s="564" t="s">
        <v>1951</v>
      </c>
      <c r="L63" s="564" t="s">
        <v>554</v>
      </c>
      <c r="M63" s="579">
        <v>1777</v>
      </c>
      <c r="N63" s="579" t="s">
        <v>385</v>
      </c>
      <c r="O63" s="564" t="s">
        <v>550</v>
      </c>
      <c r="P63" s="79">
        <f t="shared" si="4"/>
        <v>1</v>
      </c>
      <c r="Q63" s="79">
        <f t="shared" si="5"/>
        <v>0</v>
      </c>
      <c r="R63" s="528" t="str">
        <f t="shared" si="3"/>
        <v>Gastos_com_Pessoal</v>
      </c>
      <c r="S63" s="526" t="str">
        <f>IF(D63="","",IF(OR(D63=Plano!$A$1,D63=Plano!$B$1),"entrada","saída"))</f>
        <v>saída</v>
      </c>
    </row>
    <row r="64" spans="1:19" ht="26.4" x14ac:dyDescent="0.25">
      <c r="A64" s="523">
        <v>60</v>
      </c>
      <c r="B64" s="579" t="s">
        <v>888</v>
      </c>
      <c r="C64" s="579" t="s">
        <v>385</v>
      </c>
      <c r="D64" s="565" t="s">
        <v>178</v>
      </c>
      <c r="E64" s="564" t="s">
        <v>5</v>
      </c>
      <c r="F64" s="582">
        <v>85175.99</v>
      </c>
      <c r="G64" s="583" t="s">
        <v>956</v>
      </c>
      <c r="H64" s="563" t="s">
        <v>306</v>
      </c>
      <c r="I64" s="564" t="s">
        <v>449</v>
      </c>
      <c r="J64" s="579" t="s">
        <v>792</v>
      </c>
      <c r="K64" s="564" t="s">
        <v>1951</v>
      </c>
      <c r="L64" s="564" t="s">
        <v>554</v>
      </c>
      <c r="M64" s="579">
        <v>1777</v>
      </c>
      <c r="N64" s="579" t="s">
        <v>385</v>
      </c>
      <c r="O64" s="564" t="s">
        <v>550</v>
      </c>
      <c r="P64" s="79">
        <f t="shared" si="4"/>
        <v>1</v>
      </c>
      <c r="Q64" s="79">
        <f t="shared" si="5"/>
        <v>0</v>
      </c>
      <c r="R64" s="528" t="str">
        <f t="shared" si="3"/>
        <v>Gastos_com_Pessoal</v>
      </c>
      <c r="S64" s="526" t="str">
        <f>IF(D64="","",IF(OR(D64=Plano!$A$1,D64=Plano!$B$1),"entrada","saída"))</f>
        <v>saída</v>
      </c>
    </row>
    <row r="65" spans="1:19" ht="36" x14ac:dyDescent="0.25">
      <c r="A65" s="523">
        <v>61</v>
      </c>
      <c r="B65" s="579" t="s">
        <v>888</v>
      </c>
      <c r="C65" s="580">
        <v>44079</v>
      </c>
      <c r="D65" s="581" t="s">
        <v>261</v>
      </c>
      <c r="E65" s="564" t="s">
        <v>389</v>
      </c>
      <c r="F65" s="582">
        <v>6750</v>
      </c>
      <c r="G65" s="583" t="s">
        <v>863</v>
      </c>
      <c r="H65" s="563" t="s">
        <v>639</v>
      </c>
      <c r="I65" s="564" t="s">
        <v>790</v>
      </c>
      <c r="J65" s="579" t="s">
        <v>791</v>
      </c>
      <c r="K65" s="564" t="s">
        <v>1952</v>
      </c>
      <c r="L65" s="564" t="s">
        <v>552</v>
      </c>
      <c r="M65" s="579">
        <v>41</v>
      </c>
      <c r="N65" s="579" t="s">
        <v>887</v>
      </c>
      <c r="O65" s="564" t="s">
        <v>547</v>
      </c>
      <c r="P65" s="79">
        <f t="shared" si="4"/>
        <v>1</v>
      </c>
      <c r="Q65" s="79">
        <f t="shared" si="5"/>
        <v>0</v>
      </c>
      <c r="R65" s="528" t="str">
        <f t="shared" si="3"/>
        <v>Gastos_Gerais</v>
      </c>
      <c r="S65" s="526" t="str">
        <f>IF(D65="","",IF(OR(D65=Plano!$A$1,D65=Plano!$B$1),"entrada","saída"))</f>
        <v>saída</v>
      </c>
    </row>
    <row r="66" spans="1:19" ht="96" x14ac:dyDescent="0.25">
      <c r="A66" s="523">
        <v>62</v>
      </c>
      <c r="B66" s="579" t="s">
        <v>888</v>
      </c>
      <c r="C66" s="580">
        <v>44076</v>
      </c>
      <c r="D66" s="581" t="s">
        <v>261</v>
      </c>
      <c r="E66" s="564" t="s">
        <v>779</v>
      </c>
      <c r="F66" s="582">
        <v>14055.84</v>
      </c>
      <c r="G66" s="583" t="s">
        <v>957</v>
      </c>
      <c r="H66" s="563" t="s">
        <v>638</v>
      </c>
      <c r="I66" s="564" t="s">
        <v>799</v>
      </c>
      <c r="J66" s="579" t="s">
        <v>800</v>
      </c>
      <c r="K66" s="564" t="s">
        <v>1952</v>
      </c>
      <c r="L66" s="564" t="s">
        <v>552</v>
      </c>
      <c r="M66" s="579">
        <v>202017</v>
      </c>
      <c r="N66" s="579" t="s">
        <v>886</v>
      </c>
      <c r="O66" s="564" t="s">
        <v>544</v>
      </c>
      <c r="P66" s="79">
        <f t="shared" si="4"/>
        <v>1</v>
      </c>
      <c r="Q66" s="79">
        <f t="shared" si="5"/>
        <v>0</v>
      </c>
      <c r="R66" s="528" t="str">
        <f t="shared" si="3"/>
        <v>Gastos_Gerais</v>
      </c>
      <c r="S66" s="526" t="str">
        <f>IF(D66="","",IF(OR(D66=Plano!$A$1,D66=Plano!$B$1),"entrada","saída"))</f>
        <v>saída</v>
      </c>
    </row>
    <row r="67" spans="1:19" ht="84" x14ac:dyDescent="0.25">
      <c r="A67" s="523">
        <v>63</v>
      </c>
      <c r="B67" s="579" t="s">
        <v>888</v>
      </c>
      <c r="C67" s="579" t="s">
        <v>885</v>
      </c>
      <c r="D67" s="581" t="s">
        <v>261</v>
      </c>
      <c r="E67" s="564" t="s">
        <v>426</v>
      </c>
      <c r="F67" s="582">
        <v>547.54999999999995</v>
      </c>
      <c r="G67" s="583" t="s">
        <v>958</v>
      </c>
      <c r="H67" s="563" t="s">
        <v>639</v>
      </c>
      <c r="I67" s="564" t="s">
        <v>804</v>
      </c>
      <c r="J67" s="579" t="s">
        <v>805</v>
      </c>
      <c r="K67" s="564" t="s">
        <v>1952</v>
      </c>
      <c r="L67" s="564" t="s">
        <v>553</v>
      </c>
      <c r="M67" s="579">
        <v>28318</v>
      </c>
      <c r="N67" s="579" t="s">
        <v>885</v>
      </c>
      <c r="O67" s="564" t="s">
        <v>544</v>
      </c>
      <c r="P67" s="79">
        <f t="shared" si="4"/>
        <v>1</v>
      </c>
      <c r="Q67" s="79">
        <f t="shared" si="5"/>
        <v>1</v>
      </c>
      <c r="R67" s="528" t="str">
        <f t="shared" si="3"/>
        <v>Gastos_Gerais</v>
      </c>
      <c r="S67" s="526" t="str">
        <f>IF(D67="","",IF(OR(D67=Plano!$A$1,D67=Plano!$B$1),"entrada","saída"))</f>
        <v>saída</v>
      </c>
    </row>
    <row r="68" spans="1:19" ht="72" x14ac:dyDescent="0.25">
      <c r="A68" s="523">
        <v>64</v>
      </c>
      <c r="B68" s="579" t="s">
        <v>888</v>
      </c>
      <c r="C68" s="580">
        <v>44050</v>
      </c>
      <c r="D68" s="581" t="s">
        <v>261</v>
      </c>
      <c r="E68" s="585" t="s">
        <v>424</v>
      </c>
      <c r="F68" s="582">
        <v>457.46</v>
      </c>
      <c r="G68" s="583" t="s">
        <v>959</v>
      </c>
      <c r="H68" s="563" t="s">
        <v>637</v>
      </c>
      <c r="I68" s="564" t="s">
        <v>536</v>
      </c>
      <c r="J68" s="579" t="s">
        <v>537</v>
      </c>
      <c r="K68" s="564" t="s">
        <v>1954</v>
      </c>
      <c r="L68" s="564" t="s">
        <v>568</v>
      </c>
      <c r="M68" s="579">
        <v>74310920</v>
      </c>
      <c r="N68" s="579" t="s">
        <v>888</v>
      </c>
      <c r="O68" s="564" t="s">
        <v>544</v>
      </c>
      <c r="P68" s="79">
        <f t="shared" si="4"/>
        <v>1</v>
      </c>
      <c r="Q68" s="79">
        <f t="shared" si="5"/>
        <v>-1</v>
      </c>
      <c r="R68" s="528" t="str">
        <f t="shared" si="3"/>
        <v>Gastos_Gerais</v>
      </c>
      <c r="S68" s="526" t="str">
        <f>IF(D68="","",IF(OR(D68=Plano!$A$1,D68=Plano!$B$1),"entrada","saída"))</f>
        <v>saída</v>
      </c>
    </row>
    <row r="69" spans="1:19" ht="36" x14ac:dyDescent="0.25">
      <c r="A69" s="523">
        <v>65</v>
      </c>
      <c r="B69" s="579" t="s">
        <v>888</v>
      </c>
      <c r="C69" s="580">
        <v>44470</v>
      </c>
      <c r="D69" s="563" t="s">
        <v>35</v>
      </c>
      <c r="E69" s="564" t="s">
        <v>1024</v>
      </c>
      <c r="F69" s="582">
        <v>100</v>
      </c>
      <c r="G69" s="583" t="s">
        <v>1820</v>
      </c>
      <c r="H69" s="563" t="s">
        <v>306</v>
      </c>
      <c r="I69" s="564" t="s">
        <v>439</v>
      </c>
      <c r="J69" s="579" t="s">
        <v>440</v>
      </c>
      <c r="K69" s="564" t="s">
        <v>1952</v>
      </c>
      <c r="L69" s="564" t="s">
        <v>552</v>
      </c>
      <c r="M69" s="579">
        <v>102020</v>
      </c>
      <c r="N69" s="579" t="s">
        <v>888</v>
      </c>
      <c r="O69" s="564" t="s">
        <v>544</v>
      </c>
      <c r="P69" s="79">
        <f t="shared" si="4"/>
        <v>1</v>
      </c>
      <c r="Q69" s="79">
        <f t="shared" si="5"/>
        <v>13</v>
      </c>
      <c r="R69" s="528" t="str">
        <f t="shared" si="3"/>
        <v>Receitas</v>
      </c>
      <c r="S69" s="526" t="str">
        <f>IF(D69="","",IF(OR(D69=Plano!$A$1,D69=Plano!$B$1),"entrada","saída"))</f>
        <v>entrada</v>
      </c>
    </row>
    <row r="70" spans="1:19" ht="26.4" x14ac:dyDescent="0.25">
      <c r="A70" s="523">
        <v>66</v>
      </c>
      <c r="B70" s="579" t="s">
        <v>888</v>
      </c>
      <c r="C70" s="579" t="s">
        <v>385</v>
      </c>
      <c r="D70" s="565" t="s">
        <v>178</v>
      </c>
      <c r="E70" s="564" t="s">
        <v>403</v>
      </c>
      <c r="F70" s="582">
        <v>7647</v>
      </c>
      <c r="G70" s="583" t="s">
        <v>953</v>
      </c>
      <c r="H70" s="563" t="s">
        <v>306</v>
      </c>
      <c r="I70" s="564" t="s">
        <v>456</v>
      </c>
      <c r="J70" s="579" t="s">
        <v>457</v>
      </c>
      <c r="K70" s="564" t="s">
        <v>1952</v>
      </c>
      <c r="L70" s="564" t="s">
        <v>557</v>
      </c>
      <c r="M70" s="579">
        <v>92020</v>
      </c>
      <c r="N70" s="579" t="s">
        <v>385</v>
      </c>
      <c r="O70" s="564" t="s">
        <v>550</v>
      </c>
      <c r="P70" s="79">
        <f t="shared" si="4"/>
        <v>1</v>
      </c>
      <c r="Q70" s="79">
        <f t="shared" si="5"/>
        <v>0</v>
      </c>
      <c r="R70" s="528" t="str">
        <f t="shared" si="3"/>
        <v>Gastos_com_Pessoal</v>
      </c>
      <c r="S70" s="526" t="str">
        <f>IF(D70="","",IF(OR(D70=Plano!$A$1,D70=Plano!$B$1),"entrada","saída"))</f>
        <v>saída</v>
      </c>
    </row>
    <row r="71" spans="1:19" ht="26.4" x14ac:dyDescent="0.25">
      <c r="A71" s="523">
        <v>67</v>
      </c>
      <c r="B71" s="579" t="s">
        <v>888</v>
      </c>
      <c r="C71" s="579" t="s">
        <v>385</v>
      </c>
      <c r="D71" s="565" t="s">
        <v>178</v>
      </c>
      <c r="E71" s="564" t="s">
        <v>403</v>
      </c>
      <c r="F71" s="582">
        <v>7897</v>
      </c>
      <c r="G71" s="583" t="s">
        <v>953</v>
      </c>
      <c r="H71" s="563" t="s">
        <v>306</v>
      </c>
      <c r="I71" s="564" t="s">
        <v>458</v>
      </c>
      <c r="J71" s="579" t="s">
        <v>459</v>
      </c>
      <c r="K71" s="564" t="s">
        <v>1952</v>
      </c>
      <c r="L71" s="564" t="s">
        <v>557</v>
      </c>
      <c r="M71" s="579">
        <v>92020</v>
      </c>
      <c r="N71" s="579" t="s">
        <v>385</v>
      </c>
      <c r="O71" s="564" t="s">
        <v>550</v>
      </c>
      <c r="P71" s="79">
        <f t="shared" si="4"/>
        <v>1</v>
      </c>
      <c r="Q71" s="79">
        <f t="shared" si="5"/>
        <v>0</v>
      </c>
      <c r="R71" s="528" t="str">
        <f t="shared" si="3"/>
        <v>Gastos_com_Pessoal</v>
      </c>
      <c r="S71" s="526" t="str">
        <f>IF(D71="","",IF(OR(D71=Plano!$A$1,D71=Plano!$B$1),"entrada","saída"))</f>
        <v>saída</v>
      </c>
    </row>
    <row r="72" spans="1:19" ht="26.4" x14ac:dyDescent="0.25">
      <c r="A72" s="523">
        <v>68</v>
      </c>
      <c r="B72" s="579" t="s">
        <v>888</v>
      </c>
      <c r="C72" s="579" t="s">
        <v>385</v>
      </c>
      <c r="D72" s="565" t="s">
        <v>178</v>
      </c>
      <c r="E72" s="564" t="s">
        <v>403</v>
      </c>
      <c r="F72" s="582">
        <v>6308</v>
      </c>
      <c r="G72" s="583" t="s">
        <v>953</v>
      </c>
      <c r="H72" s="563" t="s">
        <v>306</v>
      </c>
      <c r="I72" s="564" t="s">
        <v>460</v>
      </c>
      <c r="J72" s="579" t="s">
        <v>461</v>
      </c>
      <c r="K72" s="564" t="s">
        <v>1952</v>
      </c>
      <c r="L72" s="564" t="s">
        <v>557</v>
      </c>
      <c r="M72" s="579">
        <v>92020</v>
      </c>
      <c r="N72" s="579" t="s">
        <v>385</v>
      </c>
      <c r="O72" s="564" t="s">
        <v>550</v>
      </c>
      <c r="P72" s="79">
        <f t="shared" si="4"/>
        <v>1</v>
      </c>
      <c r="Q72" s="79">
        <f t="shared" si="5"/>
        <v>0</v>
      </c>
      <c r="R72" s="528" t="str">
        <f t="shared" si="3"/>
        <v>Gastos_com_Pessoal</v>
      </c>
      <c r="S72" s="526" t="str">
        <f>IF(D72="","",IF(OR(D72=Plano!$A$1,D72=Plano!$B$1),"entrada","saída"))</f>
        <v>saída</v>
      </c>
    </row>
    <row r="73" spans="1:19" ht="26.4" x14ac:dyDescent="0.25">
      <c r="A73" s="523">
        <v>69</v>
      </c>
      <c r="B73" s="579" t="s">
        <v>888</v>
      </c>
      <c r="C73" s="579" t="s">
        <v>385</v>
      </c>
      <c r="D73" s="565" t="s">
        <v>178</v>
      </c>
      <c r="E73" s="564" t="s">
        <v>403</v>
      </c>
      <c r="F73" s="582">
        <v>1956</v>
      </c>
      <c r="G73" s="583" t="s">
        <v>953</v>
      </c>
      <c r="H73" s="563" t="s">
        <v>306</v>
      </c>
      <c r="I73" s="564" t="s">
        <v>462</v>
      </c>
      <c r="J73" s="579" t="s">
        <v>463</v>
      </c>
      <c r="K73" s="564" t="s">
        <v>1952</v>
      </c>
      <c r="L73" s="564" t="s">
        <v>557</v>
      </c>
      <c r="M73" s="579">
        <v>92020</v>
      </c>
      <c r="N73" s="579" t="s">
        <v>385</v>
      </c>
      <c r="O73" s="564" t="s">
        <v>550</v>
      </c>
      <c r="P73" s="79">
        <f t="shared" si="4"/>
        <v>1</v>
      </c>
      <c r="Q73" s="79">
        <f t="shared" si="5"/>
        <v>0</v>
      </c>
      <c r="R73" s="528" t="str">
        <f t="shared" si="3"/>
        <v>Gastos_com_Pessoal</v>
      </c>
      <c r="S73" s="526" t="str">
        <f>IF(D73="","",IF(OR(D73=Plano!$A$1,D73=Plano!$B$1),"entrada","saída"))</f>
        <v>saída</v>
      </c>
    </row>
    <row r="74" spans="1:19" ht="26.4" x14ac:dyDescent="0.25">
      <c r="A74" s="523">
        <v>70</v>
      </c>
      <c r="B74" s="579" t="s">
        <v>888</v>
      </c>
      <c r="C74" s="579" t="s">
        <v>385</v>
      </c>
      <c r="D74" s="565" t="s">
        <v>178</v>
      </c>
      <c r="E74" s="564" t="s">
        <v>403</v>
      </c>
      <c r="F74" s="582">
        <v>7112</v>
      </c>
      <c r="G74" s="583" t="s">
        <v>953</v>
      </c>
      <c r="H74" s="563" t="s">
        <v>306</v>
      </c>
      <c r="I74" s="564" t="s">
        <v>464</v>
      </c>
      <c r="J74" s="579" t="s">
        <v>465</v>
      </c>
      <c r="K74" s="564" t="s">
        <v>1952</v>
      </c>
      <c r="L74" s="564" t="s">
        <v>557</v>
      </c>
      <c r="M74" s="579">
        <v>92020</v>
      </c>
      <c r="N74" s="579" t="s">
        <v>385</v>
      </c>
      <c r="O74" s="564" t="s">
        <v>550</v>
      </c>
      <c r="P74" s="79">
        <f t="shared" ref="P74:P101" si="6">IF(B74=0,0,IF(YEAR(B74)=$Q$1,MONTH(B74)-$P$1+1,(YEAR(B74)-$Q$1)*12-$P$1+1+MONTH(B74)))</f>
        <v>1</v>
      </c>
      <c r="Q74" s="79">
        <f t="shared" ref="Q74:Q101" si="7">IF(C74=0,0,IF(YEAR(C74)=$Q$1,MONTH(C74)-$P$1+1,(YEAR(C74)-$Q$1)*12-$P$1+1+MONTH(C74)))</f>
        <v>0</v>
      </c>
      <c r="R74" s="528" t="str">
        <f t="shared" ref="R74:R101" si="8">SUBSTITUTE(D74," ","_")</f>
        <v>Gastos_com_Pessoal</v>
      </c>
      <c r="S74" s="526" t="str">
        <f>IF(D74="","",IF(OR(D74=Plano!$A$1,D74=Plano!$B$1),"entrada","saída"))</f>
        <v>saída</v>
      </c>
    </row>
    <row r="75" spans="1:19" ht="26.4" x14ac:dyDescent="0.25">
      <c r="A75" s="523">
        <v>71</v>
      </c>
      <c r="B75" s="579" t="s">
        <v>888</v>
      </c>
      <c r="C75" s="579" t="s">
        <v>385</v>
      </c>
      <c r="D75" s="565" t="s">
        <v>178</v>
      </c>
      <c r="E75" s="564" t="s">
        <v>403</v>
      </c>
      <c r="F75" s="582">
        <v>6882</v>
      </c>
      <c r="G75" s="583" t="s">
        <v>953</v>
      </c>
      <c r="H75" s="563" t="s">
        <v>306</v>
      </c>
      <c r="I75" s="564" t="s">
        <v>466</v>
      </c>
      <c r="J75" s="579" t="s">
        <v>467</v>
      </c>
      <c r="K75" s="564" t="s">
        <v>1952</v>
      </c>
      <c r="L75" s="564" t="s">
        <v>557</v>
      </c>
      <c r="M75" s="579">
        <v>92020</v>
      </c>
      <c r="N75" s="579" t="s">
        <v>385</v>
      </c>
      <c r="O75" s="564" t="s">
        <v>550</v>
      </c>
      <c r="P75" s="79">
        <f t="shared" si="6"/>
        <v>1</v>
      </c>
      <c r="Q75" s="79">
        <f t="shared" si="7"/>
        <v>0</v>
      </c>
      <c r="R75" s="528" t="str">
        <f t="shared" si="8"/>
        <v>Gastos_com_Pessoal</v>
      </c>
      <c r="S75" s="526" t="str">
        <f>IF(D75="","",IF(OR(D75=Plano!$A$1,D75=Plano!$B$1),"entrada","saída"))</f>
        <v>saída</v>
      </c>
    </row>
    <row r="76" spans="1:19" ht="24" x14ac:dyDescent="0.25">
      <c r="A76" s="523">
        <v>72</v>
      </c>
      <c r="B76" s="579" t="s">
        <v>888</v>
      </c>
      <c r="C76" s="579" t="s">
        <v>886</v>
      </c>
      <c r="D76" s="563" t="s">
        <v>35</v>
      </c>
      <c r="E76" s="564" t="s">
        <v>1024</v>
      </c>
      <c r="F76" s="582">
        <v>-1.79</v>
      </c>
      <c r="G76" s="583" t="s">
        <v>960</v>
      </c>
      <c r="H76" s="563" t="s">
        <v>306</v>
      </c>
      <c r="I76" s="564" t="s">
        <v>439</v>
      </c>
      <c r="J76" s="579" t="s">
        <v>440</v>
      </c>
      <c r="K76" s="564" t="s">
        <v>1952</v>
      </c>
      <c r="L76" s="564" t="s">
        <v>552</v>
      </c>
      <c r="M76" s="579">
        <v>1020</v>
      </c>
      <c r="N76" s="579" t="s">
        <v>886</v>
      </c>
      <c r="O76" s="564" t="s">
        <v>550</v>
      </c>
      <c r="P76" s="79">
        <f t="shared" si="6"/>
        <v>1</v>
      </c>
      <c r="Q76" s="79">
        <f t="shared" si="7"/>
        <v>1</v>
      </c>
      <c r="R76" s="528" t="str">
        <f t="shared" si="8"/>
        <v>Receitas</v>
      </c>
      <c r="S76" s="526" t="str">
        <f>IF(D76="","",IF(OR(D76=Plano!$A$1,D76=Plano!$B$1),"entrada","saída"))</f>
        <v>entrada</v>
      </c>
    </row>
    <row r="77" spans="1:19" ht="26.4" x14ac:dyDescent="0.25">
      <c r="A77" s="523">
        <v>73</v>
      </c>
      <c r="B77" s="579" t="s">
        <v>888</v>
      </c>
      <c r="C77" s="579" t="s">
        <v>385</v>
      </c>
      <c r="D77" s="565" t="s">
        <v>178</v>
      </c>
      <c r="E77" s="564" t="s">
        <v>403</v>
      </c>
      <c r="F77" s="582">
        <v>2276.4</v>
      </c>
      <c r="G77" s="583" t="s">
        <v>954</v>
      </c>
      <c r="H77" s="563" t="s">
        <v>306</v>
      </c>
      <c r="I77" s="564" t="s">
        <v>470</v>
      </c>
      <c r="J77" s="579" t="s">
        <v>471</v>
      </c>
      <c r="K77" s="564" t="s">
        <v>1952</v>
      </c>
      <c r="L77" s="564" t="s">
        <v>553</v>
      </c>
      <c r="M77" s="579">
        <v>196</v>
      </c>
      <c r="N77" s="579" t="s">
        <v>885</v>
      </c>
      <c r="O77" s="564" t="s">
        <v>550</v>
      </c>
      <c r="P77" s="79">
        <f t="shared" si="6"/>
        <v>1</v>
      </c>
      <c r="Q77" s="79">
        <f t="shared" si="7"/>
        <v>0</v>
      </c>
      <c r="R77" s="528" t="str">
        <f t="shared" si="8"/>
        <v>Gastos_com_Pessoal</v>
      </c>
      <c r="S77" s="526" t="str">
        <f>IF(D77="","",IF(OR(D77=Plano!$A$1,D77=Plano!$B$1),"entrada","saída"))</f>
        <v>saída</v>
      </c>
    </row>
    <row r="78" spans="1:19" ht="26.4" x14ac:dyDescent="0.25">
      <c r="A78" s="523">
        <v>74</v>
      </c>
      <c r="B78" s="579" t="s">
        <v>888</v>
      </c>
      <c r="C78" s="579" t="s">
        <v>385</v>
      </c>
      <c r="D78" s="565" t="s">
        <v>178</v>
      </c>
      <c r="E78" s="564" t="s">
        <v>403</v>
      </c>
      <c r="F78" s="582">
        <v>2362.88</v>
      </c>
      <c r="G78" s="583" t="s">
        <v>954</v>
      </c>
      <c r="H78" s="563" t="s">
        <v>306</v>
      </c>
      <c r="I78" s="564" t="s">
        <v>468</v>
      </c>
      <c r="J78" s="579" t="s">
        <v>469</v>
      </c>
      <c r="K78" s="564" t="s">
        <v>1952</v>
      </c>
      <c r="L78" s="564" t="s">
        <v>553</v>
      </c>
      <c r="M78" s="579">
        <v>196</v>
      </c>
      <c r="N78" s="579" t="s">
        <v>885</v>
      </c>
      <c r="O78" s="564" t="s">
        <v>550</v>
      </c>
      <c r="P78" s="79">
        <f t="shared" si="6"/>
        <v>1</v>
      </c>
      <c r="Q78" s="79">
        <f t="shared" si="7"/>
        <v>0</v>
      </c>
      <c r="R78" s="528" t="str">
        <f t="shared" si="8"/>
        <v>Gastos_com_Pessoal</v>
      </c>
      <c r="S78" s="526" t="str">
        <f>IF(D78="","",IF(OR(D78=Plano!$A$1,D78=Plano!$B$1),"entrada","saída"))</f>
        <v>saída</v>
      </c>
    </row>
    <row r="79" spans="1:19" ht="26.4" x14ac:dyDescent="0.25">
      <c r="A79" s="523">
        <v>75</v>
      </c>
      <c r="B79" s="579" t="s">
        <v>888</v>
      </c>
      <c r="C79" s="579" t="s">
        <v>385</v>
      </c>
      <c r="D79" s="565" t="s">
        <v>178</v>
      </c>
      <c r="E79" s="564" t="s">
        <v>403</v>
      </c>
      <c r="F79" s="582">
        <v>423.55</v>
      </c>
      <c r="G79" s="583" t="s">
        <v>954</v>
      </c>
      <c r="H79" s="563" t="s">
        <v>306</v>
      </c>
      <c r="I79" s="564" t="s">
        <v>476</v>
      </c>
      <c r="J79" s="579" t="s">
        <v>477</v>
      </c>
      <c r="K79" s="564" t="s">
        <v>1952</v>
      </c>
      <c r="L79" s="564" t="s">
        <v>553</v>
      </c>
      <c r="M79" s="579">
        <v>196</v>
      </c>
      <c r="N79" s="579" t="s">
        <v>885</v>
      </c>
      <c r="O79" s="564" t="s">
        <v>550</v>
      </c>
      <c r="P79" s="79">
        <f t="shared" si="6"/>
        <v>1</v>
      </c>
      <c r="Q79" s="79">
        <f t="shared" si="7"/>
        <v>0</v>
      </c>
      <c r="R79" s="528" t="str">
        <f t="shared" si="8"/>
        <v>Gastos_com_Pessoal</v>
      </c>
      <c r="S79" s="526" t="str">
        <f>IF(D79="","",IF(OR(D79=Plano!$A$1,D79=Plano!$B$1),"entrada","saída"))</f>
        <v>saída</v>
      </c>
    </row>
    <row r="80" spans="1:19" ht="26.4" x14ac:dyDescent="0.25">
      <c r="A80" s="523">
        <v>76</v>
      </c>
      <c r="B80" s="579" t="s">
        <v>888</v>
      </c>
      <c r="C80" s="579" t="s">
        <v>385</v>
      </c>
      <c r="D80" s="565" t="s">
        <v>178</v>
      </c>
      <c r="E80" s="564" t="s">
        <v>403</v>
      </c>
      <c r="F80" s="582">
        <v>1015.32</v>
      </c>
      <c r="G80" s="583" t="s">
        <v>954</v>
      </c>
      <c r="H80" s="563" t="s">
        <v>306</v>
      </c>
      <c r="I80" s="564" t="s">
        <v>474</v>
      </c>
      <c r="J80" s="579" t="s">
        <v>475</v>
      </c>
      <c r="K80" s="564" t="s">
        <v>1952</v>
      </c>
      <c r="L80" s="564" t="s">
        <v>553</v>
      </c>
      <c r="M80" s="579">
        <v>196</v>
      </c>
      <c r="N80" s="579" t="s">
        <v>885</v>
      </c>
      <c r="O80" s="564" t="s">
        <v>550</v>
      </c>
      <c r="P80" s="79">
        <f t="shared" si="6"/>
        <v>1</v>
      </c>
      <c r="Q80" s="79">
        <f t="shared" si="7"/>
        <v>0</v>
      </c>
      <c r="R80" s="528" t="str">
        <f t="shared" si="8"/>
        <v>Gastos_com_Pessoal</v>
      </c>
      <c r="S80" s="526" t="str">
        <f>IF(D80="","",IF(OR(D80=Plano!$A$1,D80=Plano!$B$1),"entrada","saída"))</f>
        <v>saída</v>
      </c>
    </row>
    <row r="81" spans="1:19" ht="26.4" x14ac:dyDescent="0.25">
      <c r="A81" s="523">
        <v>77</v>
      </c>
      <c r="B81" s="579" t="s">
        <v>888</v>
      </c>
      <c r="C81" s="579" t="s">
        <v>385</v>
      </c>
      <c r="D81" s="565" t="s">
        <v>178</v>
      </c>
      <c r="E81" s="564" t="s">
        <v>403</v>
      </c>
      <c r="F81" s="582">
        <v>2768.98</v>
      </c>
      <c r="G81" s="583" t="s">
        <v>954</v>
      </c>
      <c r="H81" s="563" t="s">
        <v>306</v>
      </c>
      <c r="I81" s="564" t="s">
        <v>454</v>
      </c>
      <c r="J81" s="579" t="s">
        <v>455</v>
      </c>
      <c r="K81" s="564" t="s">
        <v>1952</v>
      </c>
      <c r="L81" s="564" t="s">
        <v>552</v>
      </c>
      <c r="M81" s="579">
        <v>196</v>
      </c>
      <c r="N81" s="579" t="s">
        <v>885</v>
      </c>
      <c r="O81" s="564" t="s">
        <v>550</v>
      </c>
      <c r="P81" s="79">
        <f t="shared" si="6"/>
        <v>1</v>
      </c>
      <c r="Q81" s="79">
        <f t="shared" si="7"/>
        <v>0</v>
      </c>
      <c r="R81" s="528" t="str">
        <f t="shared" si="8"/>
        <v>Gastos_com_Pessoal</v>
      </c>
      <c r="S81" s="526" t="str">
        <f>IF(D81="","",IF(OR(D81=Plano!$A$1,D81=Plano!$B$1),"entrada","saída"))</f>
        <v>saída</v>
      </c>
    </row>
    <row r="82" spans="1:19" ht="48" x14ac:dyDescent="0.25">
      <c r="A82" s="523">
        <v>78</v>
      </c>
      <c r="B82" s="579" t="s">
        <v>889</v>
      </c>
      <c r="C82" s="580">
        <v>44075</v>
      </c>
      <c r="D82" s="581" t="s">
        <v>261</v>
      </c>
      <c r="E82" s="564" t="s">
        <v>389</v>
      </c>
      <c r="F82" s="582">
        <v>77794.19</v>
      </c>
      <c r="G82" s="583" t="s">
        <v>864</v>
      </c>
      <c r="H82" s="563" t="s">
        <v>639</v>
      </c>
      <c r="I82" s="564" t="s">
        <v>447</v>
      </c>
      <c r="J82" s="579" t="s">
        <v>448</v>
      </c>
      <c r="K82" s="564" t="s">
        <v>1952</v>
      </c>
      <c r="L82" s="564" t="s">
        <v>552</v>
      </c>
      <c r="M82" s="579">
        <v>120</v>
      </c>
      <c r="N82" s="579" t="s">
        <v>885</v>
      </c>
      <c r="O82" s="564" t="s">
        <v>548</v>
      </c>
      <c r="P82" s="79">
        <f t="shared" si="6"/>
        <v>1</v>
      </c>
      <c r="Q82" s="79">
        <f t="shared" si="7"/>
        <v>0</v>
      </c>
      <c r="R82" s="528" t="str">
        <f t="shared" si="8"/>
        <v>Gastos_Gerais</v>
      </c>
      <c r="S82" s="526" t="str">
        <f>IF(D82="","",IF(OR(D82=Plano!$A$1,D82=Plano!$B$1),"entrada","saída"))</f>
        <v>saída</v>
      </c>
    </row>
    <row r="83" spans="1:19" ht="48" x14ac:dyDescent="0.25">
      <c r="A83" s="523">
        <v>79</v>
      </c>
      <c r="B83" s="579" t="s">
        <v>889</v>
      </c>
      <c r="C83" s="580">
        <v>44045</v>
      </c>
      <c r="D83" s="581" t="s">
        <v>261</v>
      </c>
      <c r="E83" s="564" t="s">
        <v>823</v>
      </c>
      <c r="F83" s="582">
        <v>392</v>
      </c>
      <c r="G83" s="583" t="s">
        <v>854</v>
      </c>
      <c r="H83" s="563" t="s">
        <v>638</v>
      </c>
      <c r="I83" s="564" t="s">
        <v>917</v>
      </c>
      <c r="J83" s="579" t="s">
        <v>918</v>
      </c>
      <c r="K83" s="564" t="s">
        <v>1952</v>
      </c>
      <c r="L83" s="564" t="s">
        <v>553</v>
      </c>
      <c r="M83" s="579">
        <v>202028</v>
      </c>
      <c r="N83" s="579" t="s">
        <v>886</v>
      </c>
      <c r="O83" s="564" t="s">
        <v>548</v>
      </c>
      <c r="P83" s="79">
        <f t="shared" si="6"/>
        <v>1</v>
      </c>
      <c r="Q83" s="79">
        <f t="shared" si="7"/>
        <v>-1</v>
      </c>
      <c r="R83" s="528" t="str">
        <f t="shared" si="8"/>
        <v>Gastos_Gerais</v>
      </c>
      <c r="S83" s="526" t="str">
        <f>IF(D83="","",IF(OR(D83=Plano!$A$1,D83=Plano!$B$1),"entrada","saída"))</f>
        <v>saída</v>
      </c>
    </row>
    <row r="84" spans="1:19" ht="24" x14ac:dyDescent="0.25">
      <c r="A84" s="523">
        <v>80</v>
      </c>
      <c r="B84" s="579" t="s">
        <v>890</v>
      </c>
      <c r="C84" s="579" t="s">
        <v>771</v>
      </c>
      <c r="D84" s="581" t="s">
        <v>261</v>
      </c>
      <c r="E84" s="564" t="s">
        <v>401</v>
      </c>
      <c r="F84" s="582">
        <v>134.99</v>
      </c>
      <c r="G84" s="583" t="s">
        <v>870</v>
      </c>
      <c r="H84" s="563" t="s">
        <v>637</v>
      </c>
      <c r="I84" s="564" t="s">
        <v>450</v>
      </c>
      <c r="J84" s="579" t="s">
        <v>451</v>
      </c>
      <c r="K84" s="564" t="s">
        <v>1948</v>
      </c>
      <c r="L84" s="564" t="s">
        <v>555</v>
      </c>
      <c r="M84" s="579">
        <v>11598528</v>
      </c>
      <c r="N84" s="579" t="s">
        <v>771</v>
      </c>
      <c r="O84" s="564" t="s">
        <v>544</v>
      </c>
      <c r="P84" s="79">
        <f t="shared" si="6"/>
        <v>1</v>
      </c>
      <c r="Q84" s="79">
        <f t="shared" si="7"/>
        <v>0</v>
      </c>
      <c r="R84" s="528" t="str">
        <f t="shared" si="8"/>
        <v>Gastos_Gerais</v>
      </c>
      <c r="S84" s="526" t="str">
        <f>IF(D84="","",IF(OR(D84=Plano!$A$1,D84=Plano!$B$1),"entrada","saída"))</f>
        <v>saída</v>
      </c>
    </row>
    <row r="85" spans="1:19" ht="120" x14ac:dyDescent="0.25">
      <c r="A85" s="523">
        <v>81</v>
      </c>
      <c r="B85" s="579" t="s">
        <v>890</v>
      </c>
      <c r="C85" s="579" t="s">
        <v>890</v>
      </c>
      <c r="D85" s="581" t="s">
        <v>261</v>
      </c>
      <c r="E85" s="564" t="s">
        <v>411</v>
      </c>
      <c r="F85" s="582">
        <v>930</v>
      </c>
      <c r="G85" s="583" t="s">
        <v>961</v>
      </c>
      <c r="H85" s="563" t="s">
        <v>639</v>
      </c>
      <c r="I85" s="564" t="s">
        <v>490</v>
      </c>
      <c r="J85" s="579" t="s">
        <v>306</v>
      </c>
      <c r="K85" s="564" t="s">
        <v>1952</v>
      </c>
      <c r="L85" s="564" t="s">
        <v>552</v>
      </c>
      <c r="M85" s="579">
        <v>44782</v>
      </c>
      <c r="N85" s="579" t="s">
        <v>890</v>
      </c>
      <c r="O85" s="564" t="s">
        <v>544</v>
      </c>
      <c r="P85" s="79">
        <f t="shared" si="6"/>
        <v>1</v>
      </c>
      <c r="Q85" s="79">
        <f t="shared" si="7"/>
        <v>1</v>
      </c>
      <c r="R85" s="528" t="str">
        <f t="shared" si="8"/>
        <v>Gastos_Gerais</v>
      </c>
      <c r="S85" s="526" t="str">
        <f>IF(D85="","",IF(OR(D85=Plano!$A$1,D85=Plano!$B$1),"entrada","saída"))</f>
        <v>saída</v>
      </c>
    </row>
    <row r="86" spans="1:19" ht="36" x14ac:dyDescent="0.25">
      <c r="A86" s="523">
        <v>82</v>
      </c>
      <c r="B86" s="579" t="s">
        <v>890</v>
      </c>
      <c r="C86" s="580">
        <v>44470</v>
      </c>
      <c r="D86" s="563" t="s">
        <v>35</v>
      </c>
      <c r="E86" s="581" t="s">
        <v>333</v>
      </c>
      <c r="F86" s="582">
        <v>501.02</v>
      </c>
      <c r="G86" s="583" t="s">
        <v>962</v>
      </c>
      <c r="H86" s="563" t="s">
        <v>306</v>
      </c>
      <c r="I86" s="564" t="s">
        <v>439</v>
      </c>
      <c r="J86" s="579" t="s">
        <v>440</v>
      </c>
      <c r="K86" s="564" t="s">
        <v>1952</v>
      </c>
      <c r="L86" s="564" t="s">
        <v>552</v>
      </c>
      <c r="M86" s="579">
        <v>102020</v>
      </c>
      <c r="N86" s="579" t="s">
        <v>890</v>
      </c>
      <c r="O86" s="564" t="s">
        <v>548</v>
      </c>
      <c r="P86" s="79">
        <f t="shared" si="6"/>
        <v>1</v>
      </c>
      <c r="Q86" s="79">
        <f t="shared" si="7"/>
        <v>13</v>
      </c>
      <c r="R86" s="528" t="str">
        <f t="shared" si="8"/>
        <v>Receitas</v>
      </c>
      <c r="S86" s="526" t="str">
        <f>IF(D86="","",IF(OR(D86=Plano!$A$1,D86=Plano!$B$1),"entrada","saída"))</f>
        <v>entrada</v>
      </c>
    </row>
    <row r="87" spans="1:19" ht="48" x14ac:dyDescent="0.25">
      <c r="A87" s="523">
        <v>83</v>
      </c>
      <c r="B87" s="579" t="s">
        <v>891</v>
      </c>
      <c r="C87" s="579" t="s">
        <v>380</v>
      </c>
      <c r="D87" s="581" t="s">
        <v>261</v>
      </c>
      <c r="E87" s="564" t="s">
        <v>406</v>
      </c>
      <c r="F87" s="582">
        <v>107.1</v>
      </c>
      <c r="G87" s="583" t="s">
        <v>432</v>
      </c>
      <c r="H87" s="563" t="s">
        <v>637</v>
      </c>
      <c r="I87" s="564" t="s">
        <v>482</v>
      </c>
      <c r="J87" s="579" t="s">
        <v>483</v>
      </c>
      <c r="K87" s="564" t="s">
        <v>1949</v>
      </c>
      <c r="L87" s="564" t="s">
        <v>551</v>
      </c>
      <c r="M87" s="579">
        <v>106230</v>
      </c>
      <c r="N87" s="579" t="s">
        <v>380</v>
      </c>
      <c r="O87" s="564" t="s">
        <v>544</v>
      </c>
      <c r="P87" s="79">
        <f t="shared" si="6"/>
        <v>1</v>
      </c>
      <c r="Q87" s="79">
        <f t="shared" si="7"/>
        <v>-5</v>
      </c>
      <c r="R87" s="528" t="str">
        <f t="shared" si="8"/>
        <v>Gastos_Gerais</v>
      </c>
      <c r="S87" s="526" t="str">
        <f>IF(D87="","",IF(OR(D87=Plano!$A$1,D87=Plano!$B$1),"entrada","saída"))</f>
        <v>saída</v>
      </c>
    </row>
    <row r="88" spans="1:19" ht="24" x14ac:dyDescent="0.25">
      <c r="A88" s="523">
        <v>84</v>
      </c>
      <c r="B88" s="579" t="s">
        <v>891</v>
      </c>
      <c r="C88" s="580">
        <v>44046</v>
      </c>
      <c r="D88" s="581" t="s">
        <v>261</v>
      </c>
      <c r="E88" s="564" t="s">
        <v>407</v>
      </c>
      <c r="F88" s="582">
        <v>628.99</v>
      </c>
      <c r="G88" s="583" t="s">
        <v>868</v>
      </c>
      <c r="H88" s="563" t="s">
        <v>637</v>
      </c>
      <c r="I88" s="564" t="s">
        <v>1100</v>
      </c>
      <c r="J88" s="586" t="s">
        <v>1101</v>
      </c>
      <c r="K88" s="564" t="s">
        <v>1949</v>
      </c>
      <c r="L88" s="564" t="s">
        <v>551</v>
      </c>
      <c r="M88" s="579">
        <v>326704</v>
      </c>
      <c r="N88" s="579" t="s">
        <v>763</v>
      </c>
      <c r="O88" s="564" t="s">
        <v>544</v>
      </c>
      <c r="P88" s="79">
        <f t="shared" si="6"/>
        <v>1</v>
      </c>
      <c r="Q88" s="79">
        <f t="shared" si="7"/>
        <v>-1</v>
      </c>
      <c r="R88" s="528" t="str">
        <f t="shared" si="8"/>
        <v>Gastos_Gerais</v>
      </c>
      <c r="S88" s="526" t="str">
        <f>IF(D88="","",IF(OR(D88=Plano!$A$1,D88=Plano!$B$1),"entrada","saída"))</f>
        <v>saída</v>
      </c>
    </row>
    <row r="89" spans="1:19" ht="26.4" x14ac:dyDescent="0.25">
      <c r="A89" s="523">
        <v>85</v>
      </c>
      <c r="B89" s="579" t="s">
        <v>891</v>
      </c>
      <c r="C89" s="580">
        <v>44047</v>
      </c>
      <c r="D89" s="565" t="s">
        <v>178</v>
      </c>
      <c r="E89" s="564" t="s">
        <v>405</v>
      </c>
      <c r="F89" s="582">
        <v>1074.74</v>
      </c>
      <c r="G89" s="583" t="s">
        <v>865</v>
      </c>
      <c r="H89" s="563" t="s">
        <v>306</v>
      </c>
      <c r="I89" s="564" t="s">
        <v>478</v>
      </c>
      <c r="J89" s="579" t="s">
        <v>479</v>
      </c>
      <c r="K89" s="564" t="s">
        <v>1949</v>
      </c>
      <c r="L89" s="564" t="s">
        <v>551</v>
      </c>
      <c r="M89" s="579">
        <v>188203282</v>
      </c>
      <c r="N89" s="579" t="s">
        <v>764</v>
      </c>
      <c r="O89" s="564" t="s">
        <v>544</v>
      </c>
      <c r="P89" s="79">
        <f t="shared" si="6"/>
        <v>1</v>
      </c>
      <c r="Q89" s="79">
        <f t="shared" si="7"/>
        <v>-1</v>
      </c>
      <c r="R89" s="528" t="str">
        <f t="shared" si="8"/>
        <v>Gastos_com_Pessoal</v>
      </c>
      <c r="S89" s="526" t="str">
        <f>IF(D89="","",IF(OR(D89=Plano!$A$1,D89=Plano!$B$1),"entrada","saída"))</f>
        <v>saída</v>
      </c>
    </row>
    <row r="90" spans="1:19" ht="24" x14ac:dyDescent="0.25">
      <c r="A90" s="523">
        <v>86</v>
      </c>
      <c r="B90" s="579" t="s">
        <v>891</v>
      </c>
      <c r="C90" s="579" t="s">
        <v>773</v>
      </c>
      <c r="D90" s="581" t="s">
        <v>261</v>
      </c>
      <c r="E90" s="564" t="s">
        <v>416</v>
      </c>
      <c r="F90" s="582">
        <v>100</v>
      </c>
      <c r="G90" s="583" t="s">
        <v>850</v>
      </c>
      <c r="H90" s="563" t="s">
        <v>637</v>
      </c>
      <c r="I90" s="564" t="s">
        <v>506</v>
      </c>
      <c r="J90" s="579" t="s">
        <v>507</v>
      </c>
      <c r="K90" s="564" t="s">
        <v>1949</v>
      </c>
      <c r="L90" s="564" t="s">
        <v>551</v>
      </c>
      <c r="M90" s="579">
        <v>1229349</v>
      </c>
      <c r="N90" s="579" t="s">
        <v>773</v>
      </c>
      <c r="O90" s="564" t="s">
        <v>544</v>
      </c>
      <c r="P90" s="79">
        <f t="shared" si="6"/>
        <v>1</v>
      </c>
      <c r="Q90" s="79">
        <f t="shared" si="7"/>
        <v>0</v>
      </c>
      <c r="R90" s="528" t="str">
        <f t="shared" si="8"/>
        <v>Gastos_Gerais</v>
      </c>
      <c r="S90" s="526" t="str">
        <f>IF(D90="","",IF(OR(D90=Plano!$A$1,D90=Plano!$B$1),"entrada","saída"))</f>
        <v>saída</v>
      </c>
    </row>
    <row r="91" spans="1:19" ht="48" x14ac:dyDescent="0.25">
      <c r="A91" s="523">
        <v>87</v>
      </c>
      <c r="B91" s="579" t="s">
        <v>891</v>
      </c>
      <c r="C91" s="580">
        <v>44075</v>
      </c>
      <c r="D91" s="581" t="s">
        <v>261</v>
      </c>
      <c r="E91" s="564" t="s">
        <v>419</v>
      </c>
      <c r="F91" s="582">
        <v>1350</v>
      </c>
      <c r="G91" s="583" t="s">
        <v>847</v>
      </c>
      <c r="H91" s="563" t="s">
        <v>637</v>
      </c>
      <c r="I91" s="564" t="s">
        <v>517</v>
      </c>
      <c r="J91" s="579" t="s">
        <v>518</v>
      </c>
      <c r="K91" s="564" t="s">
        <v>1949</v>
      </c>
      <c r="L91" s="564" t="s">
        <v>551</v>
      </c>
      <c r="M91" s="579">
        <v>7762</v>
      </c>
      <c r="N91" s="579" t="s">
        <v>885</v>
      </c>
      <c r="O91" s="564" t="s">
        <v>547</v>
      </c>
      <c r="P91" s="79">
        <f t="shared" si="6"/>
        <v>1</v>
      </c>
      <c r="Q91" s="79">
        <f t="shared" si="7"/>
        <v>0</v>
      </c>
      <c r="R91" s="528" t="str">
        <f t="shared" si="8"/>
        <v>Gastos_Gerais</v>
      </c>
      <c r="S91" s="526" t="str">
        <f>IF(D91="","",IF(OR(D91=Plano!$A$1,D91=Plano!$B$1),"entrada","saída"))</f>
        <v>saída</v>
      </c>
    </row>
    <row r="92" spans="1:19" ht="60" x14ac:dyDescent="0.25">
      <c r="A92" s="523">
        <v>88</v>
      </c>
      <c r="B92" s="579" t="s">
        <v>891</v>
      </c>
      <c r="C92" s="579" t="s">
        <v>885</v>
      </c>
      <c r="D92" s="581" t="s">
        <v>261</v>
      </c>
      <c r="E92" s="564" t="s">
        <v>390</v>
      </c>
      <c r="F92" s="582">
        <v>274.39999999999998</v>
      </c>
      <c r="G92" s="583" t="s">
        <v>786</v>
      </c>
      <c r="H92" s="563" t="s">
        <v>637</v>
      </c>
      <c r="I92" s="564" t="s">
        <v>445</v>
      </c>
      <c r="J92" s="579" t="s">
        <v>446</v>
      </c>
      <c r="K92" s="564" t="s">
        <v>1949</v>
      </c>
      <c r="L92" s="564" t="s">
        <v>551</v>
      </c>
      <c r="M92" s="579">
        <v>20201164</v>
      </c>
      <c r="N92" s="579" t="s">
        <v>885</v>
      </c>
      <c r="O92" s="564" t="s">
        <v>544</v>
      </c>
      <c r="P92" s="79">
        <f t="shared" si="6"/>
        <v>1</v>
      </c>
      <c r="Q92" s="79">
        <f t="shared" si="7"/>
        <v>1</v>
      </c>
      <c r="R92" s="528" t="str">
        <f t="shared" si="8"/>
        <v>Gastos_Gerais</v>
      </c>
      <c r="S92" s="526" t="str">
        <f>IF(D92="","",IF(OR(D92=Plano!$A$1,D92=Plano!$B$1),"entrada","saída"))</f>
        <v>saída</v>
      </c>
    </row>
    <row r="93" spans="1:19" ht="48" x14ac:dyDescent="0.25">
      <c r="A93" s="523">
        <v>89</v>
      </c>
      <c r="B93" s="579" t="s">
        <v>891</v>
      </c>
      <c r="C93" s="579" t="s">
        <v>768</v>
      </c>
      <c r="D93" s="581" t="s">
        <v>261</v>
      </c>
      <c r="E93" s="564" t="s">
        <v>412</v>
      </c>
      <c r="F93" s="582">
        <v>200</v>
      </c>
      <c r="G93" s="583" t="s">
        <v>861</v>
      </c>
      <c r="H93" s="563" t="s">
        <v>638</v>
      </c>
      <c r="I93" s="564" t="s">
        <v>492</v>
      </c>
      <c r="J93" s="579" t="s">
        <v>493</v>
      </c>
      <c r="K93" s="564" t="s">
        <v>1949</v>
      </c>
      <c r="L93" s="564" t="s">
        <v>551</v>
      </c>
      <c r="M93" s="579">
        <v>44745</v>
      </c>
      <c r="N93" s="579" t="s">
        <v>768</v>
      </c>
      <c r="O93" s="564" t="s">
        <v>544</v>
      </c>
      <c r="P93" s="79">
        <f t="shared" si="6"/>
        <v>1</v>
      </c>
      <c r="Q93" s="79">
        <f t="shared" si="7"/>
        <v>0</v>
      </c>
      <c r="R93" s="528" t="str">
        <f t="shared" si="8"/>
        <v>Gastos_Gerais</v>
      </c>
      <c r="S93" s="526" t="str">
        <f>IF(D93="","",IF(OR(D93=Plano!$A$1,D93=Plano!$B$1),"entrada","saída"))</f>
        <v>saída</v>
      </c>
    </row>
    <row r="94" spans="1:19" ht="48" x14ac:dyDescent="0.25">
      <c r="A94" s="523">
        <v>90</v>
      </c>
      <c r="B94" s="579" t="s">
        <v>891</v>
      </c>
      <c r="C94" s="579" t="s">
        <v>386</v>
      </c>
      <c r="D94" s="581" t="s">
        <v>261</v>
      </c>
      <c r="E94" s="564" t="s">
        <v>412</v>
      </c>
      <c r="F94" s="582">
        <v>111.04</v>
      </c>
      <c r="G94" s="583" t="s">
        <v>862</v>
      </c>
      <c r="H94" s="563" t="s">
        <v>638</v>
      </c>
      <c r="I94" s="564" t="s">
        <v>492</v>
      </c>
      <c r="J94" s="579" t="s">
        <v>493</v>
      </c>
      <c r="K94" s="564" t="s">
        <v>1949</v>
      </c>
      <c r="L94" s="564" t="s">
        <v>551</v>
      </c>
      <c r="M94" s="579">
        <v>44747</v>
      </c>
      <c r="N94" s="579" t="s">
        <v>386</v>
      </c>
      <c r="O94" s="564" t="s">
        <v>544</v>
      </c>
      <c r="P94" s="79">
        <f t="shared" si="6"/>
        <v>1</v>
      </c>
      <c r="Q94" s="79">
        <f t="shared" si="7"/>
        <v>-1</v>
      </c>
      <c r="R94" s="528" t="str">
        <f t="shared" si="8"/>
        <v>Gastos_Gerais</v>
      </c>
      <c r="S94" s="526" t="str">
        <f>IF(D94="","",IF(OR(D94=Plano!$A$1,D94=Plano!$B$1),"entrada","saída"))</f>
        <v>saída</v>
      </c>
    </row>
    <row r="95" spans="1:19" ht="24" x14ac:dyDescent="0.25">
      <c r="A95" s="523">
        <v>91</v>
      </c>
      <c r="B95" s="579" t="s">
        <v>891</v>
      </c>
      <c r="C95" s="579" t="s">
        <v>776</v>
      </c>
      <c r="D95" s="563" t="s">
        <v>35</v>
      </c>
      <c r="E95" s="581" t="s">
        <v>164</v>
      </c>
      <c r="F95" s="582">
        <v>11196.69</v>
      </c>
      <c r="G95" s="583" t="s">
        <v>963</v>
      </c>
      <c r="H95" s="563" t="s">
        <v>306</v>
      </c>
      <c r="I95" s="564" t="s">
        <v>439</v>
      </c>
      <c r="J95" s="579" t="s">
        <v>440</v>
      </c>
      <c r="K95" s="564" t="s">
        <v>1952</v>
      </c>
      <c r="L95" s="564" t="s">
        <v>553</v>
      </c>
      <c r="M95" s="579">
        <v>44751</v>
      </c>
      <c r="N95" s="579" t="s">
        <v>776</v>
      </c>
      <c r="O95" s="564" t="s">
        <v>544</v>
      </c>
      <c r="P95" s="79">
        <f t="shared" si="6"/>
        <v>1</v>
      </c>
      <c r="Q95" s="79">
        <f t="shared" si="7"/>
        <v>0</v>
      </c>
      <c r="R95" s="528" t="str">
        <f t="shared" si="8"/>
        <v>Receitas</v>
      </c>
      <c r="S95" s="526" t="str">
        <f>IF(D95="","",IF(OR(D95=Plano!$A$1,D95=Plano!$B$1),"entrada","saída"))</f>
        <v>entrada</v>
      </c>
    </row>
    <row r="96" spans="1:19" ht="24" x14ac:dyDescent="0.25">
      <c r="A96" s="523">
        <v>92</v>
      </c>
      <c r="B96" s="579" t="s">
        <v>891</v>
      </c>
      <c r="C96" s="579" t="s">
        <v>762</v>
      </c>
      <c r="D96" s="581" t="s">
        <v>261</v>
      </c>
      <c r="E96" s="564" t="s">
        <v>412</v>
      </c>
      <c r="F96" s="582">
        <v>1163.27</v>
      </c>
      <c r="G96" s="583" t="s">
        <v>787</v>
      </c>
      <c r="H96" s="563" t="s">
        <v>638</v>
      </c>
      <c r="I96" s="564" t="s">
        <v>491</v>
      </c>
      <c r="J96" s="579" t="s">
        <v>306</v>
      </c>
      <c r="K96" s="564" t="s">
        <v>1949</v>
      </c>
      <c r="L96" s="564" t="s">
        <v>551</v>
      </c>
      <c r="M96" s="579">
        <v>11447005</v>
      </c>
      <c r="N96" s="579" t="s">
        <v>762</v>
      </c>
      <c r="O96" s="564" t="s">
        <v>544</v>
      </c>
      <c r="P96" s="79">
        <f t="shared" si="6"/>
        <v>1</v>
      </c>
      <c r="Q96" s="79">
        <f t="shared" si="7"/>
        <v>0</v>
      </c>
      <c r="R96" s="528" t="str">
        <f t="shared" si="8"/>
        <v>Gastos_Gerais</v>
      </c>
      <c r="S96" s="526" t="str">
        <f>IF(D96="","",IF(OR(D96=Plano!$A$1,D96=Plano!$B$1),"entrada","saída"))</f>
        <v>saída</v>
      </c>
    </row>
    <row r="97" spans="1:19" ht="48" x14ac:dyDescent="0.25">
      <c r="A97" s="523">
        <v>93</v>
      </c>
      <c r="B97" s="579" t="s">
        <v>891</v>
      </c>
      <c r="C97" s="579" t="s">
        <v>762</v>
      </c>
      <c r="D97" s="581" t="s">
        <v>261</v>
      </c>
      <c r="E97" s="564" t="s">
        <v>412</v>
      </c>
      <c r="F97" s="582">
        <v>0.01</v>
      </c>
      <c r="G97" s="583" t="s">
        <v>964</v>
      </c>
      <c r="H97" s="563" t="s">
        <v>638</v>
      </c>
      <c r="I97" s="564" t="s">
        <v>491</v>
      </c>
      <c r="J97" s="579" t="s">
        <v>306</v>
      </c>
      <c r="K97" s="564" t="s">
        <v>1949</v>
      </c>
      <c r="L97" s="564" t="s">
        <v>551</v>
      </c>
      <c r="M97" s="579">
        <v>11447005</v>
      </c>
      <c r="N97" s="579" t="s">
        <v>762</v>
      </c>
      <c r="O97" s="564" t="s">
        <v>544</v>
      </c>
      <c r="P97" s="79">
        <f t="shared" si="6"/>
        <v>1</v>
      </c>
      <c r="Q97" s="79">
        <f t="shared" si="7"/>
        <v>0</v>
      </c>
      <c r="R97" s="528" t="str">
        <f t="shared" si="8"/>
        <v>Gastos_Gerais</v>
      </c>
      <c r="S97" s="526" t="str">
        <f>IF(D97="","",IF(OR(D97=Plano!$A$1,D97=Plano!$B$1),"entrada","saída"))</f>
        <v>saída</v>
      </c>
    </row>
    <row r="98" spans="1:19" ht="144" x14ac:dyDescent="0.25">
      <c r="A98" s="523">
        <v>94</v>
      </c>
      <c r="B98" s="579" t="s">
        <v>891</v>
      </c>
      <c r="C98" s="579" t="s">
        <v>904</v>
      </c>
      <c r="D98" s="581" t="s">
        <v>261</v>
      </c>
      <c r="E98" s="564" t="s">
        <v>412</v>
      </c>
      <c r="F98" s="582">
        <v>9.15</v>
      </c>
      <c r="G98" s="583" t="s">
        <v>2007</v>
      </c>
      <c r="H98" s="563" t="s">
        <v>638</v>
      </c>
      <c r="I98" s="564" t="s">
        <v>488</v>
      </c>
      <c r="J98" s="579" t="s">
        <v>489</v>
      </c>
      <c r="K98" s="564" t="s">
        <v>1956</v>
      </c>
      <c r="L98" s="564" t="s">
        <v>558</v>
      </c>
      <c r="M98" s="579">
        <v>5</v>
      </c>
      <c r="N98" s="579" t="s">
        <v>904</v>
      </c>
      <c r="O98" s="564" t="s">
        <v>544</v>
      </c>
      <c r="P98" s="79">
        <f t="shared" si="6"/>
        <v>1</v>
      </c>
      <c r="Q98" s="79">
        <f t="shared" si="7"/>
        <v>0</v>
      </c>
      <c r="R98" s="528" t="str">
        <f t="shared" si="8"/>
        <v>Gastos_Gerais</v>
      </c>
      <c r="S98" s="526" t="str">
        <f>IF(D98="","",IF(OR(D98=Plano!$A$1,D98=Plano!$B$1),"entrada","saída"))</f>
        <v>saída</v>
      </c>
    </row>
    <row r="99" spans="1:19" ht="144" x14ac:dyDescent="0.25">
      <c r="A99" s="523">
        <v>95</v>
      </c>
      <c r="B99" s="579" t="s">
        <v>891</v>
      </c>
      <c r="C99" s="579" t="s">
        <v>904</v>
      </c>
      <c r="D99" s="581" t="s">
        <v>261</v>
      </c>
      <c r="E99" s="564" t="s">
        <v>412</v>
      </c>
      <c r="F99" s="582">
        <v>139.5</v>
      </c>
      <c r="G99" s="583" t="s">
        <v>788</v>
      </c>
      <c r="H99" s="563" t="s">
        <v>638</v>
      </c>
      <c r="I99" s="564" t="s">
        <v>801</v>
      </c>
      <c r="J99" s="579" t="s">
        <v>306</v>
      </c>
      <c r="K99" s="564" t="s">
        <v>1949</v>
      </c>
      <c r="L99" s="564" t="s">
        <v>551</v>
      </c>
      <c r="M99" s="579">
        <v>5</v>
      </c>
      <c r="N99" s="579" t="s">
        <v>904</v>
      </c>
      <c r="O99" s="564" t="s">
        <v>544</v>
      </c>
      <c r="P99" s="79">
        <f t="shared" si="6"/>
        <v>1</v>
      </c>
      <c r="Q99" s="79">
        <f t="shared" si="7"/>
        <v>0</v>
      </c>
      <c r="R99" s="528" t="str">
        <f t="shared" si="8"/>
        <v>Gastos_Gerais</v>
      </c>
      <c r="S99" s="526" t="str">
        <f>IF(D99="","",IF(OR(D99=Plano!$A$1,D99=Plano!$B$1),"entrada","saída"))</f>
        <v>saída</v>
      </c>
    </row>
    <row r="100" spans="1:19" ht="24" x14ac:dyDescent="0.25">
      <c r="A100" s="523">
        <v>96</v>
      </c>
      <c r="B100" s="579" t="s">
        <v>891</v>
      </c>
      <c r="C100" s="579" t="s">
        <v>905</v>
      </c>
      <c r="D100" s="581" t="s">
        <v>261</v>
      </c>
      <c r="E100" s="564" t="s">
        <v>412</v>
      </c>
      <c r="F100" s="582">
        <v>58.69</v>
      </c>
      <c r="G100" s="583" t="s">
        <v>965</v>
      </c>
      <c r="H100" s="563" t="s">
        <v>638</v>
      </c>
      <c r="I100" s="564" t="s">
        <v>488</v>
      </c>
      <c r="J100" s="579" t="s">
        <v>489</v>
      </c>
      <c r="K100" s="564" t="s">
        <v>1956</v>
      </c>
      <c r="L100" s="564" t="s">
        <v>558</v>
      </c>
      <c r="M100" s="579">
        <v>5</v>
      </c>
      <c r="N100" s="579" t="s">
        <v>905</v>
      </c>
      <c r="O100" s="564" t="s">
        <v>544</v>
      </c>
      <c r="P100" s="79">
        <f t="shared" si="6"/>
        <v>1</v>
      </c>
      <c r="Q100" s="79">
        <f t="shared" si="7"/>
        <v>1</v>
      </c>
      <c r="R100" s="528" t="str">
        <f t="shared" si="8"/>
        <v>Gastos_Gerais</v>
      </c>
      <c r="S100" s="526" t="str">
        <f>IF(D100="","",IF(OR(D100=Plano!$A$1,D100=Plano!$B$1),"entrada","saída"))</f>
        <v>saída</v>
      </c>
    </row>
    <row r="101" spans="1:19" ht="36" x14ac:dyDescent="0.25">
      <c r="A101" s="523">
        <v>97</v>
      </c>
      <c r="B101" s="579" t="s">
        <v>891</v>
      </c>
      <c r="C101" s="579" t="s">
        <v>886</v>
      </c>
      <c r="D101" s="581" t="s">
        <v>261</v>
      </c>
      <c r="E101" s="564" t="s">
        <v>390</v>
      </c>
      <c r="F101" s="582">
        <v>749.99</v>
      </c>
      <c r="G101" s="583" t="s">
        <v>966</v>
      </c>
      <c r="H101" s="563" t="s">
        <v>637</v>
      </c>
      <c r="I101" s="564" t="s">
        <v>521</v>
      </c>
      <c r="J101" s="579" t="s">
        <v>522</v>
      </c>
      <c r="K101" s="564" t="s">
        <v>1949</v>
      </c>
      <c r="L101" s="564" t="s">
        <v>551</v>
      </c>
      <c r="M101" s="579">
        <v>17941102</v>
      </c>
      <c r="N101" s="579" t="s">
        <v>886</v>
      </c>
      <c r="O101" s="564" t="s">
        <v>548</v>
      </c>
      <c r="P101" s="79">
        <f t="shared" si="6"/>
        <v>1</v>
      </c>
      <c r="Q101" s="79">
        <f t="shared" si="7"/>
        <v>1</v>
      </c>
      <c r="R101" s="528" t="str">
        <f t="shared" si="8"/>
        <v>Gastos_Gerais</v>
      </c>
      <c r="S101" s="526" t="str">
        <f>IF(D101="","",IF(OR(D101=Plano!$A$1,D101=Plano!$B$1),"entrada","saída"))</f>
        <v>saída</v>
      </c>
    </row>
    <row r="102" spans="1:19" ht="24" x14ac:dyDescent="0.25">
      <c r="A102" s="523">
        <v>98</v>
      </c>
      <c r="B102" s="579" t="s">
        <v>891</v>
      </c>
      <c r="C102" s="580">
        <v>44044</v>
      </c>
      <c r="D102" s="565" t="s">
        <v>35</v>
      </c>
      <c r="E102" s="581" t="s">
        <v>332</v>
      </c>
      <c r="F102" s="582">
        <v>1442020.35</v>
      </c>
      <c r="G102" s="583" t="s">
        <v>434</v>
      </c>
      <c r="H102" s="563" t="s">
        <v>306</v>
      </c>
      <c r="I102" s="564" t="s">
        <v>439</v>
      </c>
      <c r="J102" s="579" t="s">
        <v>440</v>
      </c>
      <c r="K102" s="564" t="s">
        <v>1952</v>
      </c>
      <c r="L102" s="564" t="s">
        <v>553</v>
      </c>
      <c r="M102" s="579">
        <v>102020</v>
      </c>
      <c r="N102" s="579" t="s">
        <v>891</v>
      </c>
      <c r="O102" s="564" t="s">
        <v>550</v>
      </c>
      <c r="P102" s="79">
        <f t="shared" ref="P102:P112" si="9">IF(B102=0,0,IF(YEAR(B102)=$Q$1,MONTH(B102)-$P$1+1,(YEAR(B102)-$Q$1)*12-$P$1+1+MONTH(B102)))</f>
        <v>1</v>
      </c>
      <c r="Q102" s="79">
        <f t="shared" ref="Q102:Q112" si="10">IF(C102=0,0,IF(YEAR(C102)=$Q$1,MONTH(C102)-$P$1+1,(YEAR(C102)-$Q$1)*12-$P$1+1+MONTH(C102)))</f>
        <v>-1</v>
      </c>
      <c r="R102" s="528" t="str">
        <f t="shared" ref="R102:R112" si="11">SUBSTITUTE(D102," ","_")</f>
        <v>Receitas</v>
      </c>
      <c r="S102" s="526" t="str">
        <f>IF(D102="","",IF(OR(D102=Plano!$A$1,D102=Plano!$B$1),"entrada","saída"))</f>
        <v>entrada</v>
      </c>
    </row>
    <row r="103" spans="1:19" ht="24" x14ac:dyDescent="0.25">
      <c r="A103" s="523">
        <v>99</v>
      </c>
      <c r="B103" s="579" t="s">
        <v>892</v>
      </c>
      <c r="C103" s="579" t="s">
        <v>382</v>
      </c>
      <c r="D103" s="581" t="s">
        <v>261</v>
      </c>
      <c r="E103" s="564" t="s">
        <v>418</v>
      </c>
      <c r="F103" s="582">
        <v>911.16</v>
      </c>
      <c r="G103" s="583" t="s">
        <v>435</v>
      </c>
      <c r="H103" s="563" t="s">
        <v>637</v>
      </c>
      <c r="I103" s="564" t="s">
        <v>508</v>
      </c>
      <c r="J103" s="579" t="s">
        <v>509</v>
      </c>
      <c r="K103" s="564" t="s">
        <v>1949</v>
      </c>
      <c r="L103" s="564" t="s">
        <v>551</v>
      </c>
      <c r="M103" s="579">
        <v>101999</v>
      </c>
      <c r="N103" s="579" t="s">
        <v>382</v>
      </c>
      <c r="O103" s="564" t="s">
        <v>544</v>
      </c>
      <c r="P103" s="79">
        <f t="shared" si="9"/>
        <v>1</v>
      </c>
      <c r="Q103" s="79">
        <f t="shared" si="10"/>
        <v>-3</v>
      </c>
      <c r="R103" s="528" t="str">
        <f t="shared" si="11"/>
        <v>Gastos_Gerais</v>
      </c>
      <c r="S103" s="526" t="str">
        <f>IF(D103="","",IF(OR(D103=Plano!$A$1,D103=Plano!$B$1),"entrada","saída"))</f>
        <v>saída</v>
      </c>
    </row>
    <row r="104" spans="1:19" ht="84" x14ac:dyDescent="0.25">
      <c r="A104" s="523">
        <v>100</v>
      </c>
      <c r="B104" s="579" t="s">
        <v>892</v>
      </c>
      <c r="C104" s="580">
        <v>44110</v>
      </c>
      <c r="D104" s="584" t="s">
        <v>142</v>
      </c>
      <c r="E104" s="564" t="s">
        <v>400</v>
      </c>
      <c r="F104" s="582">
        <v>1677.5</v>
      </c>
      <c r="G104" s="583" t="s">
        <v>431</v>
      </c>
      <c r="H104" s="563" t="s">
        <v>639</v>
      </c>
      <c r="I104" s="564" t="s">
        <v>480</v>
      </c>
      <c r="J104" s="579" t="s">
        <v>481</v>
      </c>
      <c r="K104" s="564" t="s">
        <v>1949</v>
      </c>
      <c r="L104" s="564" t="s">
        <v>551</v>
      </c>
      <c r="M104" s="579">
        <v>28575</v>
      </c>
      <c r="N104" s="579" t="s">
        <v>378</v>
      </c>
      <c r="O104" s="564" t="s">
        <v>548</v>
      </c>
      <c r="P104" s="79">
        <f t="shared" si="9"/>
        <v>1</v>
      </c>
      <c r="Q104" s="79">
        <f t="shared" si="10"/>
        <v>1</v>
      </c>
      <c r="R104" s="528" t="str">
        <f t="shared" si="11"/>
        <v>Aquisição_de_Bens_Permanentes</v>
      </c>
      <c r="S104" s="526" t="str">
        <f>IF(D104="","",IF(OR(D104=Plano!$A$1,D104=Plano!$B$1),"entrada","saída"))</f>
        <v>saída</v>
      </c>
    </row>
    <row r="105" spans="1:19" ht="36" x14ac:dyDescent="0.25">
      <c r="A105" s="523">
        <v>101</v>
      </c>
      <c r="B105" s="579" t="s">
        <v>892</v>
      </c>
      <c r="C105" s="579" t="s">
        <v>769</v>
      </c>
      <c r="D105" s="581" t="s">
        <v>261</v>
      </c>
      <c r="E105" s="564" t="s">
        <v>412</v>
      </c>
      <c r="F105" s="582">
        <v>9804</v>
      </c>
      <c r="G105" s="583" t="s">
        <v>860</v>
      </c>
      <c r="H105" s="563" t="s">
        <v>638</v>
      </c>
      <c r="I105" s="564" t="s">
        <v>919</v>
      </c>
      <c r="J105" s="579" t="s">
        <v>920</v>
      </c>
      <c r="K105" s="564" t="s">
        <v>1952</v>
      </c>
      <c r="L105" s="564" t="s">
        <v>553</v>
      </c>
      <c r="M105" s="579">
        <v>2598</v>
      </c>
      <c r="N105" s="579" t="s">
        <v>769</v>
      </c>
      <c r="O105" s="564" t="s">
        <v>544</v>
      </c>
      <c r="P105" s="79">
        <f t="shared" si="9"/>
        <v>1</v>
      </c>
      <c r="Q105" s="79">
        <f t="shared" si="10"/>
        <v>0</v>
      </c>
      <c r="R105" s="528" t="str">
        <f t="shared" si="11"/>
        <v>Gastos_Gerais</v>
      </c>
      <c r="S105" s="526" t="str">
        <f>IF(D105="","",IF(OR(D105=Plano!$A$1,D105=Plano!$B$1),"entrada","saída"))</f>
        <v>saída</v>
      </c>
    </row>
    <row r="106" spans="1:19" ht="60" x14ac:dyDescent="0.25">
      <c r="A106" s="523">
        <v>102</v>
      </c>
      <c r="B106" s="579" t="s">
        <v>892</v>
      </c>
      <c r="C106" s="580">
        <v>44081</v>
      </c>
      <c r="D106" s="581" t="s">
        <v>261</v>
      </c>
      <c r="E106" s="564" t="s">
        <v>783</v>
      </c>
      <c r="F106" s="582">
        <v>10290</v>
      </c>
      <c r="G106" s="583" t="s">
        <v>967</v>
      </c>
      <c r="H106" s="563" t="s">
        <v>638</v>
      </c>
      <c r="I106" s="564" t="s">
        <v>806</v>
      </c>
      <c r="J106" s="579" t="s">
        <v>807</v>
      </c>
      <c r="K106" s="564" t="s">
        <v>1952</v>
      </c>
      <c r="L106" s="564" t="s">
        <v>552</v>
      </c>
      <c r="M106" s="579">
        <v>456</v>
      </c>
      <c r="N106" s="579" t="s">
        <v>888</v>
      </c>
      <c r="O106" s="564" t="s">
        <v>544</v>
      </c>
      <c r="P106" s="79">
        <f t="shared" si="9"/>
        <v>1</v>
      </c>
      <c r="Q106" s="79">
        <f t="shared" si="10"/>
        <v>0</v>
      </c>
      <c r="R106" s="528" t="str">
        <f t="shared" si="11"/>
        <v>Gastos_Gerais</v>
      </c>
      <c r="S106" s="526" t="str">
        <f>IF(D106="","",IF(OR(D106=Plano!$A$1,D106=Plano!$B$1),"entrada","saída"))</f>
        <v>saída</v>
      </c>
    </row>
    <row r="107" spans="1:19" ht="60" x14ac:dyDescent="0.25">
      <c r="A107" s="523">
        <v>103</v>
      </c>
      <c r="B107" s="579" t="s">
        <v>892</v>
      </c>
      <c r="C107" s="579" t="s">
        <v>892</v>
      </c>
      <c r="D107" s="581" t="s">
        <v>261</v>
      </c>
      <c r="E107" s="564" t="s">
        <v>411</v>
      </c>
      <c r="F107" s="582">
        <v>465</v>
      </c>
      <c r="G107" s="583" t="s">
        <v>968</v>
      </c>
      <c r="H107" s="563" t="s">
        <v>639</v>
      </c>
      <c r="I107" s="564" t="s">
        <v>921</v>
      </c>
      <c r="J107" s="579" t="s">
        <v>922</v>
      </c>
      <c r="K107" s="564" t="s">
        <v>1952</v>
      </c>
      <c r="L107" s="564" t="s">
        <v>553</v>
      </c>
      <c r="M107" s="579">
        <v>44835</v>
      </c>
      <c r="N107" s="579" t="s">
        <v>892</v>
      </c>
      <c r="O107" s="564" t="s">
        <v>544</v>
      </c>
      <c r="P107" s="79">
        <f t="shared" si="9"/>
        <v>1</v>
      </c>
      <c r="Q107" s="79">
        <f t="shared" si="10"/>
        <v>1</v>
      </c>
      <c r="R107" s="528" t="str">
        <f t="shared" si="11"/>
        <v>Gastos_Gerais</v>
      </c>
      <c r="S107" s="526" t="str">
        <f>IF(D107="","",IF(OR(D107=Plano!$A$1,D107=Plano!$B$1),"entrada","saída"))</f>
        <v>saída</v>
      </c>
    </row>
    <row r="108" spans="1:19" ht="24" x14ac:dyDescent="0.25">
      <c r="A108" s="523">
        <v>104</v>
      </c>
      <c r="B108" s="579" t="s">
        <v>893</v>
      </c>
      <c r="C108" s="579" t="s">
        <v>763</v>
      </c>
      <c r="D108" s="581" t="s">
        <v>261</v>
      </c>
      <c r="E108" s="564" t="s">
        <v>401</v>
      </c>
      <c r="F108" s="582">
        <v>1149.3800000000001</v>
      </c>
      <c r="G108" s="583" t="s">
        <v>436</v>
      </c>
      <c r="H108" s="563" t="s">
        <v>637</v>
      </c>
      <c r="I108" s="564" t="s">
        <v>515</v>
      </c>
      <c r="J108" s="579" t="s">
        <v>516</v>
      </c>
      <c r="K108" s="564" t="s">
        <v>1949</v>
      </c>
      <c r="L108" s="564" t="s">
        <v>551</v>
      </c>
      <c r="M108" s="579">
        <v>6456</v>
      </c>
      <c r="N108" s="579" t="s">
        <v>763</v>
      </c>
      <c r="O108" s="564" t="s">
        <v>549</v>
      </c>
      <c r="P108" s="79">
        <f t="shared" si="9"/>
        <v>1</v>
      </c>
      <c r="Q108" s="79">
        <f t="shared" si="10"/>
        <v>0</v>
      </c>
      <c r="R108" s="528" t="str">
        <f t="shared" si="11"/>
        <v>Gastos_Gerais</v>
      </c>
      <c r="S108" s="526" t="str">
        <f>IF(D108="","",IF(OR(D108=Plano!$A$1,D108=Plano!$B$1),"entrada","saída"))</f>
        <v>saída</v>
      </c>
    </row>
    <row r="109" spans="1:19" ht="26.4" x14ac:dyDescent="0.25">
      <c r="A109" s="523">
        <v>105</v>
      </c>
      <c r="B109" s="579" t="s">
        <v>893</v>
      </c>
      <c r="C109" s="580">
        <v>44054</v>
      </c>
      <c r="D109" s="565" t="s">
        <v>178</v>
      </c>
      <c r="E109" s="564" t="s">
        <v>395</v>
      </c>
      <c r="F109" s="582">
        <v>74545.19</v>
      </c>
      <c r="G109" s="583" t="s">
        <v>858</v>
      </c>
      <c r="H109" s="563" t="s">
        <v>306</v>
      </c>
      <c r="I109" s="564" t="s">
        <v>512</v>
      </c>
      <c r="J109" s="579" t="s">
        <v>513</v>
      </c>
      <c r="K109" s="564" t="s">
        <v>1949</v>
      </c>
      <c r="L109" s="564" t="s">
        <v>551</v>
      </c>
      <c r="M109" s="579">
        <v>202455579</v>
      </c>
      <c r="N109" s="579" t="s">
        <v>768</v>
      </c>
      <c r="O109" s="564" t="s">
        <v>544</v>
      </c>
      <c r="P109" s="79">
        <f t="shared" si="9"/>
        <v>1</v>
      </c>
      <c r="Q109" s="79">
        <f t="shared" si="10"/>
        <v>-1</v>
      </c>
      <c r="R109" s="528" t="str">
        <f t="shared" si="11"/>
        <v>Gastos_com_Pessoal</v>
      </c>
      <c r="S109" s="526" t="str">
        <f>IF(D109="","",IF(OR(D109=Plano!$A$1,D109=Plano!$B$1),"entrada","saída"))</f>
        <v>saída</v>
      </c>
    </row>
    <row r="110" spans="1:19" ht="26.4" x14ac:dyDescent="0.25">
      <c r="A110" s="523">
        <v>106</v>
      </c>
      <c r="B110" s="579" t="s">
        <v>893</v>
      </c>
      <c r="C110" s="580">
        <v>44045</v>
      </c>
      <c r="D110" s="565" t="s">
        <v>178</v>
      </c>
      <c r="E110" s="564" t="s">
        <v>395</v>
      </c>
      <c r="F110" s="582">
        <v>4016.06</v>
      </c>
      <c r="G110" s="583" t="s">
        <v>858</v>
      </c>
      <c r="H110" s="563" t="s">
        <v>306</v>
      </c>
      <c r="I110" s="564" t="s">
        <v>514</v>
      </c>
      <c r="J110" s="579" t="s">
        <v>513</v>
      </c>
      <c r="K110" s="564" t="s">
        <v>1949</v>
      </c>
      <c r="L110" s="564" t="s">
        <v>551</v>
      </c>
      <c r="M110" s="579">
        <v>2020432572</v>
      </c>
      <c r="N110" s="579" t="s">
        <v>762</v>
      </c>
      <c r="O110" s="564" t="s">
        <v>550</v>
      </c>
      <c r="P110" s="79">
        <f t="shared" si="9"/>
        <v>1</v>
      </c>
      <c r="Q110" s="79">
        <f t="shared" si="10"/>
        <v>-1</v>
      </c>
      <c r="R110" s="528" t="str">
        <f t="shared" si="11"/>
        <v>Gastos_com_Pessoal</v>
      </c>
      <c r="S110" s="526" t="str">
        <f>IF(D110="","",IF(OR(D110=Plano!$A$1,D110=Plano!$B$1),"entrada","saída"))</f>
        <v>saída</v>
      </c>
    </row>
    <row r="111" spans="1:19" ht="48" x14ac:dyDescent="0.25">
      <c r="A111" s="523">
        <v>107</v>
      </c>
      <c r="B111" s="579" t="s">
        <v>893</v>
      </c>
      <c r="C111" s="579" t="s">
        <v>886</v>
      </c>
      <c r="D111" s="581" t="s">
        <v>261</v>
      </c>
      <c r="E111" s="564" t="s">
        <v>1025</v>
      </c>
      <c r="F111" s="582">
        <v>3000</v>
      </c>
      <c r="G111" s="583" t="s">
        <v>859</v>
      </c>
      <c r="H111" s="563" t="s">
        <v>638</v>
      </c>
      <c r="I111" s="564" t="s">
        <v>923</v>
      </c>
      <c r="J111" s="579" t="s">
        <v>924</v>
      </c>
      <c r="K111" s="564" t="s">
        <v>1952</v>
      </c>
      <c r="L111" s="564" t="s">
        <v>553</v>
      </c>
      <c r="M111" s="579">
        <v>613</v>
      </c>
      <c r="N111" s="579" t="s">
        <v>886</v>
      </c>
      <c r="O111" s="564" t="s">
        <v>548</v>
      </c>
      <c r="P111" s="79">
        <f t="shared" si="9"/>
        <v>1</v>
      </c>
      <c r="Q111" s="79">
        <f t="shared" si="10"/>
        <v>1</v>
      </c>
      <c r="R111" s="528" t="str">
        <f t="shared" si="11"/>
        <v>Gastos_Gerais</v>
      </c>
      <c r="S111" s="526" t="str">
        <f>IF(D111="","",IF(OR(D111=Plano!$A$1,D111=Plano!$B$1),"entrada","saída"))</f>
        <v>saída</v>
      </c>
    </row>
    <row r="112" spans="1:19" ht="36" x14ac:dyDescent="0.25">
      <c r="A112" s="523">
        <v>108</v>
      </c>
      <c r="B112" s="579" t="s">
        <v>893</v>
      </c>
      <c r="C112" s="579" t="s">
        <v>885</v>
      </c>
      <c r="D112" s="581" t="s">
        <v>261</v>
      </c>
      <c r="E112" s="564" t="s">
        <v>390</v>
      </c>
      <c r="F112" s="582">
        <v>107.76</v>
      </c>
      <c r="G112" s="583" t="s">
        <v>969</v>
      </c>
      <c r="H112" s="563" t="s">
        <v>637</v>
      </c>
      <c r="I112" s="564" t="s">
        <v>484</v>
      </c>
      <c r="J112" s="579" t="s">
        <v>485</v>
      </c>
      <c r="K112" s="564" t="s">
        <v>1949</v>
      </c>
      <c r="L112" s="564" t="s">
        <v>551</v>
      </c>
      <c r="M112" s="579">
        <v>169975</v>
      </c>
      <c r="N112" s="579" t="s">
        <v>885</v>
      </c>
      <c r="O112" s="564" t="s">
        <v>544</v>
      </c>
      <c r="P112" s="79">
        <f t="shared" si="9"/>
        <v>1</v>
      </c>
      <c r="Q112" s="79">
        <f t="shared" si="10"/>
        <v>1</v>
      </c>
      <c r="R112" s="528" t="str">
        <f t="shared" si="11"/>
        <v>Gastos_Gerais</v>
      </c>
      <c r="S112" s="526" t="str">
        <f>IF(D112="","",IF(OR(D112=Plano!$A$1,D112=Plano!$B$1),"entrada","saída"))</f>
        <v>saída</v>
      </c>
    </row>
    <row r="113" spans="1:19" ht="48" x14ac:dyDescent="0.25">
      <c r="A113" s="523">
        <v>109</v>
      </c>
      <c r="B113" s="579" t="s">
        <v>893</v>
      </c>
      <c r="C113" s="579" t="s">
        <v>890</v>
      </c>
      <c r="D113" s="581" t="s">
        <v>261</v>
      </c>
      <c r="E113" s="564" t="s">
        <v>412</v>
      </c>
      <c r="F113" s="582">
        <v>1800</v>
      </c>
      <c r="G113" s="583" t="s">
        <v>970</v>
      </c>
      <c r="H113" s="563" t="s">
        <v>638</v>
      </c>
      <c r="I113" s="564" t="s">
        <v>504</v>
      </c>
      <c r="J113" s="579" t="s">
        <v>505</v>
      </c>
      <c r="K113" s="564" t="s">
        <v>1952</v>
      </c>
      <c r="L113" s="564" t="s">
        <v>553</v>
      </c>
      <c r="M113" s="579">
        <v>20203830</v>
      </c>
      <c r="N113" s="579" t="s">
        <v>890</v>
      </c>
      <c r="O113" s="564" t="s">
        <v>548</v>
      </c>
      <c r="P113" s="79">
        <f t="shared" ref="P113:P160" si="12">IF(B113=0,0,IF(YEAR(B113)=$Q$1,MONTH(B113)-$P$1+1,(YEAR(B113)-$Q$1)*12-$P$1+1+MONTH(B113)))</f>
        <v>1</v>
      </c>
      <c r="Q113" s="79">
        <f t="shared" ref="Q113:Q160" si="13">IF(C113=0,0,IF(YEAR(C113)=$Q$1,MONTH(C113)-$P$1+1,(YEAR(C113)-$Q$1)*12-$P$1+1+MONTH(C113)))</f>
        <v>1</v>
      </c>
      <c r="R113" s="528" t="str">
        <f t="shared" ref="R113:R159" si="14">SUBSTITUTE(D113," ","_")</f>
        <v>Gastos_Gerais</v>
      </c>
      <c r="S113" s="526" t="str">
        <f>IF(D113="","",IF(OR(D113=Plano!$A$1,D113=Plano!$B$1),"entrada","saída"))</f>
        <v>saída</v>
      </c>
    </row>
    <row r="114" spans="1:19" ht="48" x14ac:dyDescent="0.25">
      <c r="A114" s="523">
        <v>110</v>
      </c>
      <c r="B114" s="579" t="s">
        <v>893</v>
      </c>
      <c r="C114" s="580">
        <v>44470</v>
      </c>
      <c r="D114" s="563" t="s">
        <v>35</v>
      </c>
      <c r="E114" s="581" t="s">
        <v>333</v>
      </c>
      <c r="F114" s="582">
        <v>10099.99</v>
      </c>
      <c r="G114" s="583" t="s">
        <v>971</v>
      </c>
      <c r="H114" s="563" t="s">
        <v>306</v>
      </c>
      <c r="I114" s="564" t="s">
        <v>439</v>
      </c>
      <c r="J114" s="579" t="s">
        <v>440</v>
      </c>
      <c r="K114" s="564" t="s">
        <v>1952</v>
      </c>
      <c r="L114" s="564" t="s">
        <v>552</v>
      </c>
      <c r="M114" s="579">
        <v>102020</v>
      </c>
      <c r="N114" s="579" t="s">
        <v>893</v>
      </c>
      <c r="O114" s="564" t="s">
        <v>548</v>
      </c>
      <c r="P114" s="79">
        <f t="shared" si="12"/>
        <v>1</v>
      </c>
      <c r="Q114" s="79">
        <f t="shared" si="13"/>
        <v>13</v>
      </c>
      <c r="R114" s="528" t="str">
        <f t="shared" si="14"/>
        <v>Receitas</v>
      </c>
      <c r="S114" s="526" t="str">
        <f>IF(D114="","",IF(OR(D114=Plano!$A$1,D114=Plano!$B$1),"entrada","saída"))</f>
        <v>entrada</v>
      </c>
    </row>
    <row r="115" spans="1:19" ht="60" x14ac:dyDescent="0.25">
      <c r="A115" s="523">
        <v>111</v>
      </c>
      <c r="B115" s="579" t="s">
        <v>894</v>
      </c>
      <c r="C115" s="580">
        <v>44079</v>
      </c>
      <c r="D115" s="581" t="s">
        <v>261</v>
      </c>
      <c r="E115" s="564" t="s">
        <v>393</v>
      </c>
      <c r="F115" s="582">
        <v>16.25</v>
      </c>
      <c r="G115" s="583" t="s">
        <v>972</v>
      </c>
      <c r="H115" s="563" t="s">
        <v>639</v>
      </c>
      <c r="I115" s="564" t="s">
        <v>525</v>
      </c>
      <c r="J115" s="579" t="s">
        <v>524</v>
      </c>
      <c r="K115" s="564" t="s">
        <v>1949</v>
      </c>
      <c r="L115" s="564" t="s">
        <v>551</v>
      </c>
      <c r="M115" s="579">
        <v>276824</v>
      </c>
      <c r="N115" s="579" t="s">
        <v>887</v>
      </c>
      <c r="O115" s="564" t="s">
        <v>544</v>
      </c>
      <c r="P115" s="79">
        <f t="shared" si="12"/>
        <v>1</v>
      </c>
      <c r="Q115" s="79">
        <f t="shared" si="13"/>
        <v>0</v>
      </c>
      <c r="R115" s="528" t="str">
        <f t="shared" si="14"/>
        <v>Gastos_Gerais</v>
      </c>
      <c r="S115" s="526" t="str">
        <f>IF(D115="","",IF(OR(D115=Plano!$A$1,D115=Plano!$B$1),"entrada","saída"))</f>
        <v>saída</v>
      </c>
    </row>
    <row r="116" spans="1:19" ht="36" x14ac:dyDescent="0.25">
      <c r="A116" s="523">
        <v>112</v>
      </c>
      <c r="B116" s="579" t="s">
        <v>894</v>
      </c>
      <c r="C116" s="580">
        <v>44075</v>
      </c>
      <c r="D116" s="581" t="s">
        <v>261</v>
      </c>
      <c r="E116" s="564" t="s">
        <v>414</v>
      </c>
      <c r="F116" s="582">
        <v>945.29</v>
      </c>
      <c r="G116" s="583" t="s">
        <v>871</v>
      </c>
      <c r="H116" s="563" t="s">
        <v>637</v>
      </c>
      <c r="I116" s="564" t="s">
        <v>510</v>
      </c>
      <c r="J116" s="579" t="s">
        <v>511</v>
      </c>
      <c r="K116" s="564" t="s">
        <v>1948</v>
      </c>
      <c r="L116" s="564" t="s">
        <v>555</v>
      </c>
      <c r="M116" s="579">
        <v>88064617</v>
      </c>
      <c r="N116" s="579" t="s">
        <v>885</v>
      </c>
      <c r="O116" s="564" t="s">
        <v>549</v>
      </c>
      <c r="P116" s="79">
        <f t="shared" si="12"/>
        <v>1</v>
      </c>
      <c r="Q116" s="79">
        <f t="shared" si="13"/>
        <v>0</v>
      </c>
      <c r="R116" s="528" t="str">
        <f t="shared" si="14"/>
        <v>Gastos_Gerais</v>
      </c>
      <c r="S116" s="526" t="str">
        <f>IF(D116="","",IF(OR(D116=Plano!$A$1,D116=Plano!$B$1),"entrada","saída"))</f>
        <v>saída</v>
      </c>
    </row>
    <row r="117" spans="1:19" ht="36" x14ac:dyDescent="0.25">
      <c r="A117" s="523">
        <v>113</v>
      </c>
      <c r="B117" s="579" t="s">
        <v>894</v>
      </c>
      <c r="C117" s="580">
        <v>44075</v>
      </c>
      <c r="D117" s="581" t="s">
        <v>261</v>
      </c>
      <c r="E117" s="564" t="s">
        <v>401</v>
      </c>
      <c r="F117" s="582">
        <v>164.97</v>
      </c>
      <c r="G117" s="583" t="s">
        <v>871</v>
      </c>
      <c r="H117" s="563" t="s">
        <v>637</v>
      </c>
      <c r="I117" s="564" t="s">
        <v>510</v>
      </c>
      <c r="J117" s="579" t="s">
        <v>511</v>
      </c>
      <c r="K117" s="564" t="s">
        <v>1948</v>
      </c>
      <c r="L117" s="564" t="s">
        <v>555</v>
      </c>
      <c r="M117" s="579">
        <v>88064618</v>
      </c>
      <c r="N117" s="579" t="s">
        <v>885</v>
      </c>
      <c r="O117" s="564" t="s">
        <v>549</v>
      </c>
      <c r="P117" s="79">
        <f t="shared" si="12"/>
        <v>1</v>
      </c>
      <c r="Q117" s="79">
        <f t="shared" si="13"/>
        <v>0</v>
      </c>
      <c r="R117" s="528" t="str">
        <f t="shared" si="14"/>
        <v>Gastos_Gerais</v>
      </c>
      <c r="S117" s="526" t="str">
        <f>IF(D117="","",IF(OR(D117=Plano!$A$1,D117=Plano!$B$1),"entrada","saída"))</f>
        <v>saída</v>
      </c>
    </row>
    <row r="118" spans="1:19" ht="36" x14ac:dyDescent="0.25">
      <c r="A118" s="523">
        <v>114</v>
      </c>
      <c r="B118" s="579" t="s">
        <v>894</v>
      </c>
      <c r="C118" s="580">
        <v>44075</v>
      </c>
      <c r="D118" s="581" t="s">
        <v>261</v>
      </c>
      <c r="E118" s="564" t="s">
        <v>401</v>
      </c>
      <c r="F118" s="582">
        <v>580.66999999999996</v>
      </c>
      <c r="G118" s="583" t="s">
        <v>973</v>
      </c>
      <c r="H118" s="563" t="s">
        <v>637</v>
      </c>
      <c r="I118" s="564" t="s">
        <v>510</v>
      </c>
      <c r="J118" s="579" t="s">
        <v>511</v>
      </c>
      <c r="K118" s="564" t="s">
        <v>1948</v>
      </c>
      <c r="L118" s="564" t="s">
        <v>555</v>
      </c>
      <c r="M118" s="579">
        <v>8081337</v>
      </c>
      <c r="N118" s="579" t="s">
        <v>885</v>
      </c>
      <c r="O118" s="564" t="s">
        <v>549</v>
      </c>
      <c r="P118" s="79">
        <f t="shared" si="12"/>
        <v>1</v>
      </c>
      <c r="Q118" s="79">
        <f t="shared" si="13"/>
        <v>0</v>
      </c>
      <c r="R118" s="528" t="str">
        <f t="shared" si="14"/>
        <v>Gastos_Gerais</v>
      </c>
      <c r="S118" s="526" t="str">
        <f>IF(D118="","",IF(OR(D118=Plano!$A$1,D118=Plano!$B$1),"entrada","saída"))</f>
        <v>saída</v>
      </c>
    </row>
    <row r="119" spans="1:19" ht="24" x14ac:dyDescent="0.25">
      <c r="A119" s="523">
        <v>115</v>
      </c>
      <c r="B119" s="579" t="s">
        <v>894</v>
      </c>
      <c r="C119" s="580">
        <v>44044</v>
      </c>
      <c r="D119" s="565" t="s">
        <v>35</v>
      </c>
      <c r="E119" s="581" t="s">
        <v>332</v>
      </c>
      <c r="F119" s="582">
        <v>214800</v>
      </c>
      <c r="G119" s="583" t="s">
        <v>434</v>
      </c>
      <c r="H119" s="563" t="s">
        <v>306</v>
      </c>
      <c r="I119" s="564" t="s">
        <v>439</v>
      </c>
      <c r="J119" s="579" t="s">
        <v>440</v>
      </c>
      <c r="K119" s="564" t="s">
        <v>1952</v>
      </c>
      <c r="L119" s="564" t="s">
        <v>553</v>
      </c>
      <c r="M119" s="579">
        <v>102020</v>
      </c>
      <c r="N119" s="579" t="s">
        <v>894</v>
      </c>
      <c r="O119" s="564" t="s">
        <v>550</v>
      </c>
      <c r="P119" s="79">
        <f t="shared" si="12"/>
        <v>1</v>
      </c>
      <c r="Q119" s="79">
        <f t="shared" si="13"/>
        <v>-1</v>
      </c>
      <c r="R119" s="528" t="str">
        <f t="shared" si="14"/>
        <v>Receitas</v>
      </c>
      <c r="S119" s="526" t="str">
        <f>IF(D119="","",IF(OR(D119=Plano!$A$1,D119=Plano!$B$1),"entrada","saída"))</f>
        <v>entrada</v>
      </c>
    </row>
    <row r="120" spans="1:19" ht="96" x14ac:dyDescent="0.25">
      <c r="A120" s="523">
        <v>116</v>
      </c>
      <c r="B120" s="579" t="s">
        <v>895</v>
      </c>
      <c r="C120" s="579" t="s">
        <v>384</v>
      </c>
      <c r="D120" s="584" t="s">
        <v>142</v>
      </c>
      <c r="E120" s="564" t="s">
        <v>400</v>
      </c>
      <c r="F120" s="582">
        <v>2673</v>
      </c>
      <c r="G120" s="583" t="s">
        <v>789</v>
      </c>
      <c r="H120" s="563" t="s">
        <v>639</v>
      </c>
      <c r="I120" s="564" t="s">
        <v>480</v>
      </c>
      <c r="J120" s="579" t="s">
        <v>481</v>
      </c>
      <c r="K120" s="564" t="s">
        <v>1949</v>
      </c>
      <c r="L120" s="564" t="s">
        <v>551</v>
      </c>
      <c r="M120" s="579">
        <v>28845</v>
      </c>
      <c r="N120" s="579" t="s">
        <v>384</v>
      </c>
      <c r="O120" s="564" t="s">
        <v>548</v>
      </c>
      <c r="P120" s="79">
        <f t="shared" si="12"/>
        <v>1</v>
      </c>
      <c r="Q120" s="79">
        <f t="shared" si="13"/>
        <v>-1</v>
      </c>
      <c r="R120" s="528" t="str">
        <f t="shared" si="14"/>
        <v>Aquisição_de_Bens_Permanentes</v>
      </c>
      <c r="S120" s="526" t="str">
        <f>IF(D120="","",IF(OR(D120=Plano!$A$1,D120=Plano!$B$1),"entrada","saída"))</f>
        <v>saída</v>
      </c>
    </row>
    <row r="121" spans="1:19" ht="36" x14ac:dyDescent="0.25">
      <c r="A121" s="523">
        <v>117</v>
      </c>
      <c r="B121" s="579" t="s">
        <v>895</v>
      </c>
      <c r="C121" s="580">
        <v>44076</v>
      </c>
      <c r="D121" s="581" t="s">
        <v>261</v>
      </c>
      <c r="E121" s="564" t="s">
        <v>393</v>
      </c>
      <c r="F121" s="582">
        <v>8917.5</v>
      </c>
      <c r="G121" s="583" t="s">
        <v>853</v>
      </c>
      <c r="H121" s="563" t="s">
        <v>639</v>
      </c>
      <c r="I121" s="564" t="s">
        <v>523</v>
      </c>
      <c r="J121" s="579" t="s">
        <v>524</v>
      </c>
      <c r="K121" s="564" t="s">
        <v>1949</v>
      </c>
      <c r="L121" s="564" t="s">
        <v>551</v>
      </c>
      <c r="M121" s="579">
        <v>276458</v>
      </c>
      <c r="N121" s="579" t="s">
        <v>886</v>
      </c>
      <c r="O121" s="564" t="s">
        <v>548</v>
      </c>
      <c r="P121" s="79">
        <f t="shared" si="12"/>
        <v>1</v>
      </c>
      <c r="Q121" s="79">
        <f t="shared" si="13"/>
        <v>0</v>
      </c>
      <c r="R121" s="528" t="str">
        <f t="shared" si="14"/>
        <v>Gastos_Gerais</v>
      </c>
      <c r="S121" s="526" t="str">
        <f>IF(D121="","",IF(OR(D121=Plano!$A$1,D121=Plano!$B$1),"entrada","saída"))</f>
        <v>saída</v>
      </c>
    </row>
    <row r="122" spans="1:19" ht="36" x14ac:dyDescent="0.25">
      <c r="A122" s="523">
        <v>118</v>
      </c>
      <c r="B122" s="579" t="s">
        <v>895</v>
      </c>
      <c r="C122" s="580">
        <v>44076</v>
      </c>
      <c r="D122" s="581" t="s">
        <v>261</v>
      </c>
      <c r="E122" s="564" t="s">
        <v>393</v>
      </c>
      <c r="F122" s="582">
        <v>150</v>
      </c>
      <c r="G122" s="583" t="s">
        <v>851</v>
      </c>
      <c r="H122" s="563" t="s">
        <v>639</v>
      </c>
      <c r="I122" s="564" t="s">
        <v>523</v>
      </c>
      <c r="J122" s="579" t="s">
        <v>524</v>
      </c>
      <c r="K122" s="564" t="s">
        <v>1949</v>
      </c>
      <c r="L122" s="564" t="s">
        <v>551</v>
      </c>
      <c r="M122" s="579">
        <v>165</v>
      </c>
      <c r="N122" s="579" t="s">
        <v>886</v>
      </c>
      <c r="O122" s="564" t="s">
        <v>544</v>
      </c>
      <c r="P122" s="79">
        <f t="shared" si="12"/>
        <v>1</v>
      </c>
      <c r="Q122" s="79">
        <f t="shared" si="13"/>
        <v>0</v>
      </c>
      <c r="R122" s="528" t="str">
        <f t="shared" si="14"/>
        <v>Gastos_Gerais</v>
      </c>
      <c r="S122" s="526" t="str">
        <f>IF(D122="","",IF(OR(D122=Plano!$A$1,D122=Plano!$B$1),"entrada","saída"))</f>
        <v>saída</v>
      </c>
    </row>
    <row r="123" spans="1:19" ht="48" x14ac:dyDescent="0.25">
      <c r="A123" s="523">
        <v>119</v>
      </c>
      <c r="B123" s="579" t="s">
        <v>895</v>
      </c>
      <c r="C123" s="580">
        <v>44076</v>
      </c>
      <c r="D123" s="581" t="s">
        <v>261</v>
      </c>
      <c r="E123" s="564" t="s">
        <v>393</v>
      </c>
      <c r="F123" s="582">
        <v>2000</v>
      </c>
      <c r="G123" s="583" t="s">
        <v>852</v>
      </c>
      <c r="H123" s="563" t="s">
        <v>639</v>
      </c>
      <c r="I123" s="564" t="s">
        <v>525</v>
      </c>
      <c r="J123" s="579" t="s">
        <v>524</v>
      </c>
      <c r="K123" s="564" t="s">
        <v>1949</v>
      </c>
      <c r="L123" s="564" t="s">
        <v>551</v>
      </c>
      <c r="M123" s="579">
        <v>166</v>
      </c>
      <c r="N123" s="579" t="s">
        <v>886</v>
      </c>
      <c r="O123" s="564" t="s">
        <v>544</v>
      </c>
      <c r="P123" s="79">
        <f t="shared" si="12"/>
        <v>1</v>
      </c>
      <c r="Q123" s="79">
        <f t="shared" si="13"/>
        <v>0</v>
      </c>
      <c r="R123" s="528" t="str">
        <f t="shared" si="14"/>
        <v>Gastos_Gerais</v>
      </c>
      <c r="S123" s="526" t="str">
        <f>IF(D123="","",IF(OR(D123=Plano!$A$1,D123=Plano!$B$1),"entrada","saída"))</f>
        <v>saída</v>
      </c>
    </row>
    <row r="124" spans="1:19" s="567" customFormat="1" ht="24" x14ac:dyDescent="0.2">
      <c r="A124" s="523">
        <v>120</v>
      </c>
      <c r="B124" s="579" t="s">
        <v>896</v>
      </c>
      <c r="C124" s="579" t="s">
        <v>885</v>
      </c>
      <c r="D124" s="581" t="s">
        <v>261</v>
      </c>
      <c r="E124" s="564" t="s">
        <v>413</v>
      </c>
      <c r="F124" s="588">
        <v>50</v>
      </c>
      <c r="G124" s="583" t="s">
        <v>433</v>
      </c>
      <c r="H124" s="563" t="s">
        <v>637</v>
      </c>
      <c r="I124" s="564" t="s">
        <v>530</v>
      </c>
      <c r="J124" s="579" t="s">
        <v>531</v>
      </c>
      <c r="K124" s="564" t="s">
        <v>1951</v>
      </c>
      <c r="L124" s="564" t="s">
        <v>561</v>
      </c>
      <c r="M124" s="579">
        <v>896</v>
      </c>
      <c r="N124" s="579" t="s">
        <v>885</v>
      </c>
      <c r="O124" s="564" t="s">
        <v>544</v>
      </c>
      <c r="P124" s="79">
        <f t="shared" ref="P124:P133" si="15">IF(B124=0,0,IF(YEAR(B124)=$Q$1,MONTH(B124)-$P$1+1,(YEAR(B124)-$Q$1)*12-$P$1+1+MONTH(B124)))</f>
        <v>1</v>
      </c>
      <c r="Q124" s="79">
        <f t="shared" ref="Q124:Q133" si="16">IF(C124=0,0,IF(YEAR(C124)=$Q$1,MONTH(C124)-$P$1+1,(YEAR(C124)-$Q$1)*12-$P$1+1+MONTH(C124)))</f>
        <v>1</v>
      </c>
      <c r="R124" s="566" t="str">
        <f t="shared" ref="R124:R133" si="17">SUBSTITUTE(D124," ","_")</f>
        <v>Gastos_Gerais</v>
      </c>
    </row>
    <row r="125" spans="1:19" ht="84" x14ac:dyDescent="0.25">
      <c r="A125" s="523">
        <v>121</v>
      </c>
      <c r="B125" s="579" t="s">
        <v>896</v>
      </c>
      <c r="C125" s="580">
        <v>44075</v>
      </c>
      <c r="D125" s="581" t="s">
        <v>261</v>
      </c>
      <c r="E125" s="585" t="s">
        <v>420</v>
      </c>
      <c r="F125" s="588">
        <v>797.75</v>
      </c>
      <c r="G125" s="583" t="s">
        <v>2012</v>
      </c>
      <c r="H125" s="563" t="s">
        <v>640</v>
      </c>
      <c r="I125" s="564" t="s">
        <v>530</v>
      </c>
      <c r="J125" s="579" t="s">
        <v>531</v>
      </c>
      <c r="K125" s="564" t="s">
        <v>1951</v>
      </c>
      <c r="L125" s="564" t="s">
        <v>561</v>
      </c>
      <c r="M125" s="579">
        <v>1811</v>
      </c>
      <c r="N125" s="579" t="s">
        <v>885</v>
      </c>
      <c r="O125" s="564" t="s">
        <v>544</v>
      </c>
      <c r="P125" s="79">
        <f t="shared" si="15"/>
        <v>1</v>
      </c>
      <c r="Q125" s="79">
        <f t="shared" si="16"/>
        <v>0</v>
      </c>
      <c r="R125" s="528" t="str">
        <f t="shared" si="17"/>
        <v>Gastos_Gerais</v>
      </c>
    </row>
    <row r="126" spans="1:19" ht="84" x14ac:dyDescent="0.25">
      <c r="A126" s="523">
        <v>122</v>
      </c>
      <c r="B126" s="579" t="s">
        <v>896</v>
      </c>
      <c r="C126" s="580">
        <v>44075</v>
      </c>
      <c r="D126" s="581" t="s">
        <v>261</v>
      </c>
      <c r="E126" s="585" t="s">
        <v>420</v>
      </c>
      <c r="F126" s="588">
        <v>3709.55</v>
      </c>
      <c r="G126" s="583" t="s">
        <v>2012</v>
      </c>
      <c r="H126" s="563" t="s">
        <v>640</v>
      </c>
      <c r="I126" s="564" t="s">
        <v>530</v>
      </c>
      <c r="J126" s="579" t="s">
        <v>531</v>
      </c>
      <c r="K126" s="564" t="s">
        <v>1951</v>
      </c>
      <c r="L126" s="564" t="s">
        <v>562</v>
      </c>
      <c r="M126" s="579">
        <v>1811</v>
      </c>
      <c r="N126" s="579" t="s">
        <v>885</v>
      </c>
      <c r="O126" s="564" t="s">
        <v>544</v>
      </c>
      <c r="P126" s="79">
        <f t="shared" si="15"/>
        <v>1</v>
      </c>
      <c r="Q126" s="79">
        <f t="shared" si="16"/>
        <v>0</v>
      </c>
      <c r="R126" s="528" t="str">
        <f t="shared" si="17"/>
        <v>Gastos_Gerais</v>
      </c>
    </row>
    <row r="127" spans="1:19" s="567" customFormat="1" ht="36" x14ac:dyDescent="0.2">
      <c r="A127" s="523">
        <v>123</v>
      </c>
      <c r="B127" s="579" t="s">
        <v>896</v>
      </c>
      <c r="C127" s="580">
        <v>44066</v>
      </c>
      <c r="D127" s="565" t="s">
        <v>178</v>
      </c>
      <c r="E127" s="564" t="s">
        <v>397</v>
      </c>
      <c r="F127" s="588">
        <v>18.690000000000001</v>
      </c>
      <c r="G127" s="583" t="s">
        <v>1816</v>
      </c>
      <c r="H127" s="563" t="s">
        <v>306</v>
      </c>
      <c r="I127" s="564" t="s">
        <v>530</v>
      </c>
      <c r="J127" s="579" t="s">
        <v>531</v>
      </c>
      <c r="K127" s="564" t="s">
        <v>1951</v>
      </c>
      <c r="L127" s="564" t="s">
        <v>562</v>
      </c>
      <c r="M127" s="579">
        <v>202010371</v>
      </c>
      <c r="N127" s="579" t="s">
        <v>772</v>
      </c>
      <c r="O127" s="564" t="s">
        <v>544</v>
      </c>
      <c r="P127" s="79">
        <f t="shared" si="15"/>
        <v>1</v>
      </c>
      <c r="Q127" s="79">
        <f t="shared" si="16"/>
        <v>-1</v>
      </c>
      <c r="R127" s="566" t="str">
        <f t="shared" si="17"/>
        <v>Gastos_com_Pessoal</v>
      </c>
    </row>
    <row r="128" spans="1:19" s="567" customFormat="1" ht="36" x14ac:dyDescent="0.2">
      <c r="A128" s="523">
        <v>124</v>
      </c>
      <c r="B128" s="579" t="s">
        <v>896</v>
      </c>
      <c r="C128" s="580">
        <v>44066</v>
      </c>
      <c r="D128" s="565" t="s">
        <v>178</v>
      </c>
      <c r="E128" s="564" t="s">
        <v>397</v>
      </c>
      <c r="F128" s="588">
        <v>21.81</v>
      </c>
      <c r="G128" s="583" t="s">
        <v>1817</v>
      </c>
      <c r="H128" s="563" t="s">
        <v>306</v>
      </c>
      <c r="I128" s="564" t="s">
        <v>530</v>
      </c>
      <c r="J128" s="579" t="s">
        <v>531</v>
      </c>
      <c r="K128" s="564" t="s">
        <v>1951</v>
      </c>
      <c r="L128" s="564" t="s">
        <v>562</v>
      </c>
      <c r="M128" s="579">
        <v>202010372</v>
      </c>
      <c r="N128" s="579" t="s">
        <v>772</v>
      </c>
      <c r="O128" s="564" t="s">
        <v>544</v>
      </c>
      <c r="P128" s="79">
        <f t="shared" si="15"/>
        <v>1</v>
      </c>
      <c r="Q128" s="79">
        <f t="shared" si="16"/>
        <v>-1</v>
      </c>
      <c r="R128" s="566" t="str">
        <f t="shared" si="17"/>
        <v>Gastos_com_Pessoal</v>
      </c>
    </row>
    <row r="129" spans="1:19" s="567" customFormat="1" ht="120" x14ac:dyDescent="0.2">
      <c r="A129" s="523">
        <v>125</v>
      </c>
      <c r="B129" s="579" t="s">
        <v>896</v>
      </c>
      <c r="C129" s="579" t="s">
        <v>893</v>
      </c>
      <c r="D129" s="581" t="s">
        <v>261</v>
      </c>
      <c r="E129" s="564" t="s">
        <v>413</v>
      </c>
      <c r="F129" s="588">
        <v>135</v>
      </c>
      <c r="G129" s="583" t="s">
        <v>986</v>
      </c>
      <c r="H129" s="563" t="s">
        <v>637</v>
      </c>
      <c r="I129" s="564" t="s">
        <v>530</v>
      </c>
      <c r="J129" s="579" t="s">
        <v>531</v>
      </c>
      <c r="K129" s="564" t="s">
        <v>1951</v>
      </c>
      <c r="L129" s="564" t="s">
        <v>561</v>
      </c>
      <c r="M129" s="579">
        <v>202013</v>
      </c>
      <c r="N129" s="579" t="s">
        <v>893</v>
      </c>
      <c r="O129" s="564" t="s">
        <v>544</v>
      </c>
      <c r="P129" s="79">
        <f t="shared" si="15"/>
        <v>1</v>
      </c>
      <c r="Q129" s="79">
        <f t="shared" si="16"/>
        <v>1</v>
      </c>
      <c r="R129" s="566" t="str">
        <f t="shared" si="17"/>
        <v>Gastos_Gerais</v>
      </c>
    </row>
    <row r="130" spans="1:19" ht="60" x14ac:dyDescent="0.25">
      <c r="A130" s="523">
        <v>126</v>
      </c>
      <c r="B130" s="579" t="s">
        <v>896</v>
      </c>
      <c r="C130" s="580">
        <v>44075</v>
      </c>
      <c r="D130" s="581" t="s">
        <v>261</v>
      </c>
      <c r="E130" s="585" t="s">
        <v>420</v>
      </c>
      <c r="F130" s="588">
        <v>252.57</v>
      </c>
      <c r="G130" s="583" t="s">
        <v>785</v>
      </c>
      <c r="H130" s="563" t="s">
        <v>640</v>
      </c>
      <c r="I130" s="564" t="s">
        <v>530</v>
      </c>
      <c r="J130" s="579" t="s">
        <v>531</v>
      </c>
      <c r="K130" s="564" t="s">
        <v>1951</v>
      </c>
      <c r="L130" s="564" t="s">
        <v>561</v>
      </c>
      <c r="M130" s="579">
        <v>4658</v>
      </c>
      <c r="N130" s="579" t="s">
        <v>885</v>
      </c>
      <c r="O130" s="564" t="s">
        <v>544</v>
      </c>
      <c r="P130" s="79">
        <f t="shared" si="15"/>
        <v>1</v>
      </c>
      <c r="Q130" s="79">
        <f t="shared" si="16"/>
        <v>0</v>
      </c>
      <c r="R130" s="528" t="str">
        <f t="shared" si="17"/>
        <v>Gastos_Gerais</v>
      </c>
    </row>
    <row r="131" spans="1:19" ht="60" x14ac:dyDescent="0.25">
      <c r="A131" s="523">
        <v>127</v>
      </c>
      <c r="B131" s="579" t="s">
        <v>896</v>
      </c>
      <c r="C131" s="580">
        <v>44075</v>
      </c>
      <c r="D131" s="581" t="s">
        <v>261</v>
      </c>
      <c r="E131" s="585" t="s">
        <v>420</v>
      </c>
      <c r="F131" s="588">
        <v>1174.45</v>
      </c>
      <c r="G131" s="583" t="s">
        <v>785</v>
      </c>
      <c r="H131" s="563" t="s">
        <v>640</v>
      </c>
      <c r="I131" s="564" t="s">
        <v>530</v>
      </c>
      <c r="J131" s="579" t="s">
        <v>531</v>
      </c>
      <c r="K131" s="564" t="s">
        <v>1951</v>
      </c>
      <c r="L131" s="564" t="s">
        <v>562</v>
      </c>
      <c r="M131" s="579">
        <v>4658</v>
      </c>
      <c r="N131" s="579" t="s">
        <v>885</v>
      </c>
      <c r="O131" s="564" t="s">
        <v>544</v>
      </c>
      <c r="P131" s="79">
        <f t="shared" si="15"/>
        <v>1</v>
      </c>
      <c r="Q131" s="79">
        <f t="shared" si="16"/>
        <v>0</v>
      </c>
      <c r="R131" s="528" t="str">
        <f t="shared" si="17"/>
        <v>Gastos_Gerais</v>
      </c>
    </row>
    <row r="132" spans="1:19" s="567" customFormat="1" ht="120" x14ac:dyDescent="0.2">
      <c r="A132" s="523">
        <v>128</v>
      </c>
      <c r="B132" s="579" t="s">
        <v>896</v>
      </c>
      <c r="C132" s="579" t="s">
        <v>893</v>
      </c>
      <c r="D132" s="581" t="s">
        <v>261</v>
      </c>
      <c r="E132" s="564" t="s">
        <v>413</v>
      </c>
      <c r="F132" s="588">
        <v>418.5</v>
      </c>
      <c r="G132" s="583" t="s">
        <v>986</v>
      </c>
      <c r="H132" s="563" t="s">
        <v>637</v>
      </c>
      <c r="I132" s="564" t="s">
        <v>530</v>
      </c>
      <c r="J132" s="579" t="s">
        <v>531</v>
      </c>
      <c r="K132" s="564" t="s">
        <v>1951</v>
      </c>
      <c r="L132" s="564" t="s">
        <v>562</v>
      </c>
      <c r="M132" s="579">
        <v>202013</v>
      </c>
      <c r="N132" s="579" t="s">
        <v>893</v>
      </c>
      <c r="O132" s="564" t="s">
        <v>544</v>
      </c>
      <c r="P132" s="79">
        <f t="shared" si="15"/>
        <v>1</v>
      </c>
      <c r="Q132" s="79">
        <f t="shared" si="16"/>
        <v>1</v>
      </c>
      <c r="R132" s="566" t="str">
        <f t="shared" si="17"/>
        <v>Gastos_Gerais</v>
      </c>
    </row>
    <row r="133" spans="1:19" ht="36" x14ac:dyDescent="0.25">
      <c r="A133" s="523">
        <v>129</v>
      </c>
      <c r="B133" s="579" t="s">
        <v>896</v>
      </c>
      <c r="C133" s="579" t="s">
        <v>886</v>
      </c>
      <c r="D133" s="581" t="s">
        <v>261</v>
      </c>
      <c r="E133" s="564" t="s">
        <v>393</v>
      </c>
      <c r="F133" s="588">
        <v>50</v>
      </c>
      <c r="G133" s="583" t="s">
        <v>1958</v>
      </c>
      <c r="H133" s="563" t="s">
        <v>639</v>
      </c>
      <c r="I133" s="564" t="s">
        <v>530</v>
      </c>
      <c r="J133" s="579" t="s">
        <v>531</v>
      </c>
      <c r="K133" s="564" t="s">
        <v>1951</v>
      </c>
      <c r="L133" s="564" t="s">
        <v>561</v>
      </c>
      <c r="M133" s="579">
        <v>276458</v>
      </c>
      <c r="N133" s="579" t="s">
        <v>886</v>
      </c>
      <c r="O133" s="564" t="s">
        <v>544</v>
      </c>
      <c r="P133" s="79">
        <f t="shared" si="15"/>
        <v>1</v>
      </c>
      <c r="Q133" s="79">
        <f t="shared" si="16"/>
        <v>1</v>
      </c>
      <c r="R133" s="528" t="str">
        <f t="shared" si="17"/>
        <v>Gastos_Gerais</v>
      </c>
    </row>
    <row r="134" spans="1:19" ht="36" x14ac:dyDescent="0.25">
      <c r="A134" s="523">
        <v>130</v>
      </c>
      <c r="B134" s="579" t="s">
        <v>896</v>
      </c>
      <c r="C134" s="579" t="s">
        <v>906</v>
      </c>
      <c r="D134" s="565" t="s">
        <v>178</v>
      </c>
      <c r="E134" s="581" t="s">
        <v>242</v>
      </c>
      <c r="F134" s="582">
        <v>259756.38</v>
      </c>
      <c r="G134" s="583" t="s">
        <v>974</v>
      </c>
      <c r="H134" s="563" t="s">
        <v>306</v>
      </c>
      <c r="I134" s="564" t="s">
        <v>528</v>
      </c>
      <c r="J134" s="579" t="s">
        <v>529</v>
      </c>
      <c r="K134" s="564" t="s">
        <v>1951</v>
      </c>
      <c r="L134" s="564" t="s">
        <v>560</v>
      </c>
      <c r="M134" s="579">
        <v>2100</v>
      </c>
      <c r="N134" s="579" t="s">
        <v>906</v>
      </c>
      <c r="O134" s="564" t="s">
        <v>550</v>
      </c>
      <c r="P134" s="79">
        <f t="shared" si="12"/>
        <v>1</v>
      </c>
      <c r="Q134" s="79">
        <f t="shared" si="13"/>
        <v>-5</v>
      </c>
      <c r="R134" s="528" t="str">
        <f t="shared" si="14"/>
        <v>Gastos_com_Pessoal</v>
      </c>
      <c r="S134" s="526" t="str">
        <f>IF(D134="","",IF(OR(D134=Plano!$A$1,D134=Plano!$B$1),"entrada","saída"))</f>
        <v>saída</v>
      </c>
    </row>
    <row r="135" spans="1:19" ht="36" x14ac:dyDescent="0.25">
      <c r="A135" s="523">
        <v>131</v>
      </c>
      <c r="B135" s="579" t="s">
        <v>896</v>
      </c>
      <c r="C135" s="580">
        <v>44023</v>
      </c>
      <c r="D135" s="565" t="s">
        <v>178</v>
      </c>
      <c r="E135" s="564" t="s">
        <v>397</v>
      </c>
      <c r="F135" s="582">
        <v>4.66</v>
      </c>
      <c r="G135" s="583" t="s">
        <v>1084</v>
      </c>
      <c r="H135" s="563" t="s">
        <v>306</v>
      </c>
      <c r="I135" s="564" t="s">
        <v>530</v>
      </c>
      <c r="J135" s="579" t="s">
        <v>531</v>
      </c>
      <c r="K135" s="564" t="s">
        <v>1951</v>
      </c>
      <c r="L135" s="564" t="s">
        <v>562</v>
      </c>
      <c r="M135" s="579">
        <v>20208547</v>
      </c>
      <c r="N135" s="579" t="s">
        <v>381</v>
      </c>
      <c r="O135" s="564" t="s">
        <v>544</v>
      </c>
      <c r="P135" s="79">
        <f t="shared" si="12"/>
        <v>1</v>
      </c>
      <c r="Q135" s="79">
        <f t="shared" si="13"/>
        <v>-2</v>
      </c>
      <c r="R135" s="528" t="str">
        <f t="shared" si="14"/>
        <v>Gastos_com_Pessoal</v>
      </c>
      <c r="S135" s="526" t="str">
        <f>IF(D135="","",IF(OR(D135=Plano!$A$1,D135=Plano!$B$1),"entrada","saída"))</f>
        <v>saída</v>
      </c>
    </row>
    <row r="136" spans="1:19" ht="36" x14ac:dyDescent="0.25">
      <c r="A136" s="523">
        <v>132</v>
      </c>
      <c r="B136" s="579" t="s">
        <v>896</v>
      </c>
      <c r="C136" s="580">
        <v>44023</v>
      </c>
      <c r="D136" s="565" t="s">
        <v>178</v>
      </c>
      <c r="E136" s="564" t="s">
        <v>397</v>
      </c>
      <c r="F136" s="582">
        <v>13.96</v>
      </c>
      <c r="G136" s="583" t="s">
        <v>1085</v>
      </c>
      <c r="H136" s="563" t="s">
        <v>306</v>
      </c>
      <c r="I136" s="564" t="s">
        <v>530</v>
      </c>
      <c r="J136" s="579" t="s">
        <v>531</v>
      </c>
      <c r="K136" s="564" t="s">
        <v>1951</v>
      </c>
      <c r="L136" s="564" t="s">
        <v>562</v>
      </c>
      <c r="M136" s="579">
        <v>20208547</v>
      </c>
      <c r="N136" s="579" t="s">
        <v>381</v>
      </c>
      <c r="O136" s="564" t="s">
        <v>544</v>
      </c>
      <c r="P136" s="79">
        <f t="shared" si="12"/>
        <v>1</v>
      </c>
      <c r="Q136" s="79">
        <f t="shared" si="13"/>
        <v>-2</v>
      </c>
      <c r="R136" s="528" t="str">
        <f t="shared" si="14"/>
        <v>Gastos_com_Pessoal</v>
      </c>
      <c r="S136" s="526" t="str">
        <f>IF(D136="","",IF(OR(D136=Plano!$A$1,D136=Plano!$B$1),"entrada","saída"))</f>
        <v>saída</v>
      </c>
    </row>
    <row r="137" spans="1:19" ht="36" x14ac:dyDescent="0.25">
      <c r="A137" s="523">
        <v>133</v>
      </c>
      <c r="B137" s="579" t="s">
        <v>896</v>
      </c>
      <c r="C137" s="580">
        <v>44023</v>
      </c>
      <c r="D137" s="565" t="s">
        <v>178</v>
      </c>
      <c r="E137" s="564" t="s">
        <v>397</v>
      </c>
      <c r="F137" s="582">
        <v>3.03</v>
      </c>
      <c r="G137" s="583" t="s">
        <v>1085</v>
      </c>
      <c r="H137" s="563" t="s">
        <v>306</v>
      </c>
      <c r="I137" s="564" t="s">
        <v>530</v>
      </c>
      <c r="J137" s="579" t="s">
        <v>531</v>
      </c>
      <c r="K137" s="564" t="s">
        <v>1951</v>
      </c>
      <c r="L137" s="564" t="s">
        <v>562</v>
      </c>
      <c r="M137" s="579">
        <v>20208547</v>
      </c>
      <c r="N137" s="579" t="s">
        <v>381</v>
      </c>
      <c r="O137" s="564" t="s">
        <v>544</v>
      </c>
      <c r="P137" s="79">
        <f t="shared" si="12"/>
        <v>1</v>
      </c>
      <c r="Q137" s="79">
        <f t="shared" si="13"/>
        <v>-2</v>
      </c>
      <c r="R137" s="528" t="str">
        <f t="shared" si="14"/>
        <v>Gastos_com_Pessoal</v>
      </c>
      <c r="S137" s="526" t="str">
        <f>IF(D137="","",IF(OR(D137=Plano!$A$1,D137=Plano!$B$1),"entrada","saída"))</f>
        <v>saída</v>
      </c>
    </row>
    <row r="138" spans="1:19" ht="36" x14ac:dyDescent="0.25">
      <c r="A138" s="523">
        <v>134</v>
      </c>
      <c r="B138" s="579" t="s">
        <v>896</v>
      </c>
      <c r="C138" s="580">
        <v>44023</v>
      </c>
      <c r="D138" s="565" t="s">
        <v>178</v>
      </c>
      <c r="E138" s="564" t="s">
        <v>397</v>
      </c>
      <c r="F138" s="582">
        <v>3.99</v>
      </c>
      <c r="G138" s="583" t="s">
        <v>1085</v>
      </c>
      <c r="H138" s="563" t="s">
        <v>306</v>
      </c>
      <c r="I138" s="564" t="s">
        <v>530</v>
      </c>
      <c r="J138" s="579" t="s">
        <v>531</v>
      </c>
      <c r="K138" s="564" t="s">
        <v>1951</v>
      </c>
      <c r="L138" s="564" t="s">
        <v>562</v>
      </c>
      <c r="M138" s="579">
        <v>20208546</v>
      </c>
      <c r="N138" s="579" t="s">
        <v>381</v>
      </c>
      <c r="O138" s="564" t="s">
        <v>544</v>
      </c>
      <c r="P138" s="79">
        <f t="shared" si="12"/>
        <v>1</v>
      </c>
      <c r="Q138" s="79">
        <f t="shared" si="13"/>
        <v>-2</v>
      </c>
      <c r="R138" s="528" t="str">
        <f t="shared" si="14"/>
        <v>Gastos_com_Pessoal</v>
      </c>
      <c r="S138" s="526" t="str">
        <f>IF(D138="","",IF(OR(D138=Plano!$A$1,D138=Plano!$B$1),"entrada","saída"))</f>
        <v>saída</v>
      </c>
    </row>
    <row r="139" spans="1:19" ht="36" x14ac:dyDescent="0.25">
      <c r="A139" s="523">
        <v>135</v>
      </c>
      <c r="B139" s="579" t="s">
        <v>896</v>
      </c>
      <c r="C139" s="580">
        <v>44023</v>
      </c>
      <c r="D139" s="565" t="s">
        <v>178</v>
      </c>
      <c r="E139" s="564" t="s">
        <v>397</v>
      </c>
      <c r="F139" s="582">
        <v>11.97</v>
      </c>
      <c r="G139" s="583" t="s">
        <v>1085</v>
      </c>
      <c r="H139" s="563" t="s">
        <v>306</v>
      </c>
      <c r="I139" s="564" t="s">
        <v>530</v>
      </c>
      <c r="J139" s="579" t="s">
        <v>531</v>
      </c>
      <c r="K139" s="564" t="s">
        <v>1951</v>
      </c>
      <c r="L139" s="564" t="s">
        <v>562</v>
      </c>
      <c r="M139" s="579">
        <v>20208546</v>
      </c>
      <c r="N139" s="579" t="s">
        <v>381</v>
      </c>
      <c r="O139" s="564" t="s">
        <v>544</v>
      </c>
      <c r="P139" s="79">
        <f t="shared" si="12"/>
        <v>1</v>
      </c>
      <c r="Q139" s="79">
        <f t="shared" si="13"/>
        <v>-2</v>
      </c>
      <c r="R139" s="528" t="str">
        <f t="shared" si="14"/>
        <v>Gastos_com_Pessoal</v>
      </c>
      <c r="S139" s="526" t="str">
        <f>IF(D139="","",IF(OR(D139=Plano!$A$1,D139=Plano!$B$1),"entrada","saída"))</f>
        <v>saída</v>
      </c>
    </row>
    <row r="140" spans="1:19" ht="36" x14ac:dyDescent="0.25">
      <c r="A140" s="523">
        <v>136</v>
      </c>
      <c r="B140" s="579" t="s">
        <v>896</v>
      </c>
      <c r="C140" s="580">
        <v>44023</v>
      </c>
      <c r="D140" s="565" t="s">
        <v>178</v>
      </c>
      <c r="E140" s="564" t="s">
        <v>397</v>
      </c>
      <c r="F140" s="582">
        <v>2.59</v>
      </c>
      <c r="G140" s="583" t="s">
        <v>1085</v>
      </c>
      <c r="H140" s="563" t="s">
        <v>306</v>
      </c>
      <c r="I140" s="564" t="s">
        <v>530</v>
      </c>
      <c r="J140" s="579" t="s">
        <v>531</v>
      </c>
      <c r="K140" s="564" t="s">
        <v>1951</v>
      </c>
      <c r="L140" s="564" t="s">
        <v>562</v>
      </c>
      <c r="M140" s="579">
        <v>20208546</v>
      </c>
      <c r="N140" s="579" t="s">
        <v>381</v>
      </c>
      <c r="O140" s="564" t="s">
        <v>544</v>
      </c>
      <c r="P140" s="79">
        <f t="shared" si="12"/>
        <v>1</v>
      </c>
      <c r="Q140" s="79">
        <f t="shared" si="13"/>
        <v>-2</v>
      </c>
      <c r="R140" s="528" t="str">
        <f t="shared" si="14"/>
        <v>Gastos_com_Pessoal</v>
      </c>
      <c r="S140" s="526" t="str">
        <f>IF(D140="","",IF(OR(D140=Plano!$A$1,D140=Plano!$B$1),"entrada","saída"))</f>
        <v>saída</v>
      </c>
    </row>
    <row r="141" spans="1:19" ht="84" x14ac:dyDescent="0.25">
      <c r="A141" s="523">
        <v>137</v>
      </c>
      <c r="B141" s="579" t="s">
        <v>896</v>
      </c>
      <c r="C141" s="579" t="s">
        <v>777</v>
      </c>
      <c r="D141" s="581" t="s">
        <v>261</v>
      </c>
      <c r="E141" s="564" t="s">
        <v>404</v>
      </c>
      <c r="F141" s="582">
        <v>66</v>
      </c>
      <c r="G141" s="583" t="s">
        <v>1086</v>
      </c>
      <c r="H141" s="563" t="s">
        <v>637</v>
      </c>
      <c r="I141" s="564" t="s">
        <v>530</v>
      </c>
      <c r="J141" s="579" t="s">
        <v>531</v>
      </c>
      <c r="K141" s="564" t="s">
        <v>1951</v>
      </c>
      <c r="L141" s="564" t="s">
        <v>562</v>
      </c>
      <c r="M141" s="579">
        <v>202041</v>
      </c>
      <c r="N141" s="579" t="s">
        <v>777</v>
      </c>
      <c r="O141" s="564" t="s">
        <v>544</v>
      </c>
      <c r="P141" s="79">
        <f t="shared" si="12"/>
        <v>1</v>
      </c>
      <c r="Q141" s="79">
        <f t="shared" si="13"/>
        <v>-1</v>
      </c>
      <c r="R141" s="528" t="str">
        <f t="shared" si="14"/>
        <v>Gastos_Gerais</v>
      </c>
      <c r="S141" s="526" t="str">
        <f>IF(D141="","",IF(OR(D141=Plano!$A$1,D141=Plano!$B$1),"entrada","saída"))</f>
        <v>saída</v>
      </c>
    </row>
    <row r="142" spans="1:19" ht="84" x14ac:dyDescent="0.25">
      <c r="A142" s="523">
        <v>138</v>
      </c>
      <c r="B142" s="579" t="s">
        <v>896</v>
      </c>
      <c r="C142" s="579" t="s">
        <v>777</v>
      </c>
      <c r="D142" s="581" t="s">
        <v>261</v>
      </c>
      <c r="E142" s="564" t="s">
        <v>404</v>
      </c>
      <c r="F142" s="582">
        <v>198</v>
      </c>
      <c r="G142" s="583" t="s">
        <v>1086</v>
      </c>
      <c r="H142" s="563" t="s">
        <v>637</v>
      </c>
      <c r="I142" s="564" t="s">
        <v>530</v>
      </c>
      <c r="J142" s="579" t="s">
        <v>531</v>
      </c>
      <c r="K142" s="564" t="s">
        <v>1951</v>
      </c>
      <c r="L142" s="564" t="s">
        <v>562</v>
      </c>
      <c r="M142" s="579">
        <v>202041</v>
      </c>
      <c r="N142" s="579" t="s">
        <v>777</v>
      </c>
      <c r="O142" s="564" t="s">
        <v>544</v>
      </c>
      <c r="P142" s="79">
        <f t="shared" si="12"/>
        <v>1</v>
      </c>
      <c r="Q142" s="79">
        <f t="shared" si="13"/>
        <v>-1</v>
      </c>
      <c r="R142" s="528" t="str">
        <f t="shared" si="14"/>
        <v>Gastos_Gerais</v>
      </c>
      <c r="S142" s="526" t="str">
        <f>IF(D142="","",IF(OR(D142=Plano!$A$1,D142=Plano!$B$1),"entrada","saída"))</f>
        <v>saída</v>
      </c>
    </row>
    <row r="143" spans="1:19" ht="84" x14ac:dyDescent="0.25">
      <c r="A143" s="523">
        <v>139</v>
      </c>
      <c r="B143" s="579" t="s">
        <v>896</v>
      </c>
      <c r="C143" s="579" t="s">
        <v>777</v>
      </c>
      <c r="D143" s="581" t="s">
        <v>261</v>
      </c>
      <c r="E143" s="564" t="s">
        <v>404</v>
      </c>
      <c r="F143" s="582">
        <v>42.9</v>
      </c>
      <c r="G143" s="583" t="s">
        <v>1086</v>
      </c>
      <c r="H143" s="563" t="s">
        <v>637</v>
      </c>
      <c r="I143" s="564" t="s">
        <v>530</v>
      </c>
      <c r="J143" s="579" t="s">
        <v>531</v>
      </c>
      <c r="K143" s="564" t="s">
        <v>1951</v>
      </c>
      <c r="L143" s="564" t="s">
        <v>562</v>
      </c>
      <c r="M143" s="579">
        <v>202041</v>
      </c>
      <c r="N143" s="579" t="s">
        <v>777</v>
      </c>
      <c r="O143" s="564" t="s">
        <v>544</v>
      </c>
      <c r="P143" s="79">
        <f t="shared" si="12"/>
        <v>1</v>
      </c>
      <c r="Q143" s="79">
        <f t="shared" si="13"/>
        <v>-1</v>
      </c>
      <c r="R143" s="528" t="str">
        <f t="shared" si="14"/>
        <v>Gastos_Gerais</v>
      </c>
      <c r="S143" s="526" t="str">
        <f>IF(D143="","",IF(OR(D143=Plano!$A$1,D143=Plano!$B$1),"entrada","saída"))</f>
        <v>saída</v>
      </c>
    </row>
    <row r="144" spans="1:19" ht="96" x14ac:dyDescent="0.25">
      <c r="A144" s="523">
        <v>140</v>
      </c>
      <c r="B144" s="579" t="s">
        <v>896</v>
      </c>
      <c r="C144" s="580">
        <v>44044</v>
      </c>
      <c r="D144" s="581" t="s">
        <v>261</v>
      </c>
      <c r="E144" s="585" t="s">
        <v>420</v>
      </c>
      <c r="F144" s="582">
        <v>797.75</v>
      </c>
      <c r="G144" s="583" t="s">
        <v>1074</v>
      </c>
      <c r="H144" s="563" t="s">
        <v>640</v>
      </c>
      <c r="I144" s="564" t="s">
        <v>530</v>
      </c>
      <c r="J144" s="579" t="s">
        <v>531</v>
      </c>
      <c r="K144" s="564" t="s">
        <v>1951</v>
      </c>
      <c r="L144" s="564" t="s">
        <v>561</v>
      </c>
      <c r="M144" s="579">
        <v>1595</v>
      </c>
      <c r="N144" s="579" t="s">
        <v>385</v>
      </c>
      <c r="O144" s="564" t="s">
        <v>544</v>
      </c>
      <c r="P144" s="79">
        <f t="shared" si="12"/>
        <v>1</v>
      </c>
      <c r="Q144" s="79">
        <f t="shared" si="13"/>
        <v>-1</v>
      </c>
      <c r="R144" s="528" t="str">
        <f t="shared" si="14"/>
        <v>Gastos_Gerais</v>
      </c>
      <c r="S144" s="526" t="str">
        <f>IF(D144="","",IF(OR(D144=Plano!$A$1,D144=Plano!$B$1),"entrada","saída"))</f>
        <v>saída</v>
      </c>
    </row>
    <row r="145" spans="1:19" ht="84" x14ac:dyDescent="0.25">
      <c r="A145" s="523">
        <v>141</v>
      </c>
      <c r="B145" s="579" t="s">
        <v>896</v>
      </c>
      <c r="C145" s="580">
        <v>44044</v>
      </c>
      <c r="D145" s="581" t="s">
        <v>261</v>
      </c>
      <c r="E145" s="585" t="s">
        <v>420</v>
      </c>
      <c r="F145" s="582">
        <v>8775.2800000000007</v>
      </c>
      <c r="G145" s="583" t="s">
        <v>1087</v>
      </c>
      <c r="H145" s="563" t="s">
        <v>640</v>
      </c>
      <c r="I145" s="564" t="s">
        <v>528</v>
      </c>
      <c r="J145" s="579" t="s">
        <v>529</v>
      </c>
      <c r="K145" s="564" t="s">
        <v>1951</v>
      </c>
      <c r="L145" s="564" t="s">
        <v>563</v>
      </c>
      <c r="M145" s="579">
        <v>1595</v>
      </c>
      <c r="N145" s="579" t="s">
        <v>385</v>
      </c>
      <c r="O145" s="564" t="s">
        <v>544</v>
      </c>
      <c r="P145" s="79">
        <f t="shared" si="12"/>
        <v>1</v>
      </c>
      <c r="Q145" s="79">
        <f t="shared" si="13"/>
        <v>-1</v>
      </c>
      <c r="R145" s="528" t="str">
        <f t="shared" si="14"/>
        <v>Gastos_Gerais</v>
      </c>
      <c r="S145" s="526" t="str">
        <f>IF(D145="","",IF(OR(D145=Plano!$A$1,D145=Plano!$B$1),"entrada","saída"))</f>
        <v>saída</v>
      </c>
    </row>
    <row r="146" spans="1:19" s="567" customFormat="1" ht="36" x14ac:dyDescent="0.2">
      <c r="A146" s="523">
        <v>142</v>
      </c>
      <c r="B146" s="579" t="s">
        <v>896</v>
      </c>
      <c r="C146" s="579" t="s">
        <v>385</v>
      </c>
      <c r="D146" s="581" t="s">
        <v>261</v>
      </c>
      <c r="E146" s="564" t="s">
        <v>413</v>
      </c>
      <c r="F146" s="582">
        <v>50</v>
      </c>
      <c r="G146" s="583" t="s">
        <v>1075</v>
      </c>
      <c r="H146" s="563" t="s">
        <v>637</v>
      </c>
      <c r="I146" s="564" t="s">
        <v>530</v>
      </c>
      <c r="J146" s="579" t="s">
        <v>531</v>
      </c>
      <c r="K146" s="564" t="s">
        <v>1951</v>
      </c>
      <c r="L146" s="564" t="s">
        <v>561</v>
      </c>
      <c r="M146" s="579">
        <v>886</v>
      </c>
      <c r="N146" s="579" t="s">
        <v>385</v>
      </c>
      <c r="O146" s="564" t="s">
        <v>544</v>
      </c>
      <c r="P146" s="79">
        <f t="shared" si="12"/>
        <v>1</v>
      </c>
      <c r="Q146" s="79">
        <f t="shared" si="13"/>
        <v>0</v>
      </c>
      <c r="R146" s="566" t="str">
        <f t="shared" si="14"/>
        <v>Gastos_Gerais</v>
      </c>
      <c r="S146" s="567" t="str">
        <f>IF(D146="","",IF(OR(D146=Plano!$A$1,D146=Plano!$B$1),"entrada","saída"))</f>
        <v>saída</v>
      </c>
    </row>
    <row r="147" spans="1:19" ht="60" x14ac:dyDescent="0.25">
      <c r="A147" s="523">
        <v>143</v>
      </c>
      <c r="B147" s="579" t="s">
        <v>896</v>
      </c>
      <c r="C147" s="580">
        <v>44044</v>
      </c>
      <c r="D147" s="581" t="s">
        <v>261</v>
      </c>
      <c r="E147" s="585" t="s">
        <v>420</v>
      </c>
      <c r="F147" s="582">
        <v>2.97</v>
      </c>
      <c r="G147" s="583" t="s">
        <v>1076</v>
      </c>
      <c r="H147" s="563" t="s">
        <v>640</v>
      </c>
      <c r="I147" s="564" t="s">
        <v>530</v>
      </c>
      <c r="J147" s="579" t="s">
        <v>531</v>
      </c>
      <c r="K147" s="564" t="s">
        <v>1951</v>
      </c>
      <c r="L147" s="564" t="s">
        <v>561</v>
      </c>
      <c r="M147" s="579">
        <v>4135</v>
      </c>
      <c r="N147" s="579" t="s">
        <v>385</v>
      </c>
      <c r="O147" s="564" t="s">
        <v>544</v>
      </c>
      <c r="P147" s="79">
        <f t="shared" si="12"/>
        <v>1</v>
      </c>
      <c r="Q147" s="79">
        <f t="shared" si="13"/>
        <v>-1</v>
      </c>
      <c r="R147" s="528" t="str">
        <f t="shared" si="14"/>
        <v>Gastos_Gerais</v>
      </c>
      <c r="S147" s="526" t="str">
        <f>IF(D147="","",IF(OR(D147=Plano!$A$1,D147=Plano!$B$1),"entrada","saída"))</f>
        <v>saída</v>
      </c>
    </row>
    <row r="148" spans="1:19" ht="48" x14ac:dyDescent="0.25">
      <c r="A148" s="523">
        <v>144</v>
      </c>
      <c r="B148" s="579" t="s">
        <v>896</v>
      </c>
      <c r="C148" s="580">
        <v>44044</v>
      </c>
      <c r="D148" s="581" t="s">
        <v>261</v>
      </c>
      <c r="E148" s="585" t="s">
        <v>420</v>
      </c>
      <c r="F148" s="582">
        <v>32.630000000000003</v>
      </c>
      <c r="G148" s="583" t="s">
        <v>1088</v>
      </c>
      <c r="H148" s="563" t="s">
        <v>640</v>
      </c>
      <c r="I148" s="564" t="s">
        <v>528</v>
      </c>
      <c r="J148" s="579" t="s">
        <v>529</v>
      </c>
      <c r="K148" s="564" t="s">
        <v>1951</v>
      </c>
      <c r="L148" s="564" t="s">
        <v>563</v>
      </c>
      <c r="M148" s="579">
        <v>4135</v>
      </c>
      <c r="N148" s="579" t="s">
        <v>385</v>
      </c>
      <c r="O148" s="564" t="s">
        <v>544</v>
      </c>
      <c r="P148" s="79">
        <f t="shared" si="12"/>
        <v>1</v>
      </c>
      <c r="Q148" s="79">
        <f t="shared" si="13"/>
        <v>-1</v>
      </c>
      <c r="R148" s="528" t="str">
        <f t="shared" si="14"/>
        <v>Gastos_Gerais</v>
      </c>
      <c r="S148" s="526" t="str">
        <f>IF(D148="","",IF(OR(D148=Plano!$A$1,D148=Plano!$B$1),"entrada","saída"))</f>
        <v>saída</v>
      </c>
    </row>
    <row r="149" spans="1:19" ht="36" x14ac:dyDescent="0.25">
      <c r="A149" s="523">
        <v>145</v>
      </c>
      <c r="B149" s="579" t="s">
        <v>896</v>
      </c>
      <c r="C149" s="580">
        <v>44047</v>
      </c>
      <c r="D149" s="581" t="s">
        <v>261</v>
      </c>
      <c r="E149" s="564" t="s">
        <v>393</v>
      </c>
      <c r="F149" s="582">
        <v>50</v>
      </c>
      <c r="G149" s="583" t="s">
        <v>1077</v>
      </c>
      <c r="H149" s="563" t="s">
        <v>639</v>
      </c>
      <c r="I149" s="564" t="s">
        <v>530</v>
      </c>
      <c r="J149" s="579" t="s">
        <v>531</v>
      </c>
      <c r="K149" s="564" t="s">
        <v>1951</v>
      </c>
      <c r="L149" s="564" t="s">
        <v>561</v>
      </c>
      <c r="M149" s="579">
        <v>273858</v>
      </c>
      <c r="N149" s="579" t="s">
        <v>764</v>
      </c>
      <c r="O149" s="564" t="s">
        <v>544</v>
      </c>
      <c r="P149" s="79">
        <f t="shared" si="12"/>
        <v>1</v>
      </c>
      <c r="Q149" s="79">
        <f t="shared" si="13"/>
        <v>-1</v>
      </c>
      <c r="R149" s="528" t="str">
        <f t="shared" si="14"/>
        <v>Gastos_Gerais</v>
      </c>
      <c r="S149" s="526" t="str">
        <f>IF(D149="","",IF(OR(D149=Plano!$A$1,D149=Plano!$B$1),"entrada","saída"))</f>
        <v>saída</v>
      </c>
    </row>
    <row r="150" spans="1:19" ht="36" x14ac:dyDescent="0.25">
      <c r="A150" s="523">
        <v>146</v>
      </c>
      <c r="B150" s="579" t="s">
        <v>896</v>
      </c>
      <c r="C150" s="580">
        <v>44047</v>
      </c>
      <c r="D150" s="581" t="s">
        <v>261</v>
      </c>
      <c r="E150" s="564" t="s">
        <v>393</v>
      </c>
      <c r="F150" s="582">
        <v>550</v>
      </c>
      <c r="G150" s="583" t="s">
        <v>1089</v>
      </c>
      <c r="H150" s="563" t="s">
        <v>639</v>
      </c>
      <c r="I150" s="564" t="s">
        <v>528</v>
      </c>
      <c r="J150" s="579" t="s">
        <v>529</v>
      </c>
      <c r="K150" s="564" t="s">
        <v>1951</v>
      </c>
      <c r="L150" s="564" t="s">
        <v>563</v>
      </c>
      <c r="M150" s="579">
        <v>273858</v>
      </c>
      <c r="N150" s="579" t="s">
        <v>764</v>
      </c>
      <c r="O150" s="564" t="s">
        <v>544</v>
      </c>
      <c r="P150" s="79">
        <f t="shared" si="12"/>
        <v>1</v>
      </c>
      <c r="Q150" s="79">
        <f t="shared" si="13"/>
        <v>-1</v>
      </c>
      <c r="R150" s="528" t="str">
        <f t="shared" si="14"/>
        <v>Gastos_Gerais</v>
      </c>
      <c r="S150" s="526" t="str">
        <f>IF(D150="","",IF(OR(D150=Plano!$A$1,D150=Plano!$B$1),"entrada","saída"))</f>
        <v>saída</v>
      </c>
    </row>
    <row r="151" spans="1:19" ht="60" x14ac:dyDescent="0.25">
      <c r="A151" s="523">
        <v>147</v>
      </c>
      <c r="B151" s="579" t="s">
        <v>896</v>
      </c>
      <c r="C151" s="580">
        <v>44044</v>
      </c>
      <c r="D151" s="581" t="s">
        <v>261</v>
      </c>
      <c r="E151" s="585" t="s">
        <v>420</v>
      </c>
      <c r="F151" s="582">
        <v>234.16</v>
      </c>
      <c r="G151" s="583" t="s">
        <v>1076</v>
      </c>
      <c r="H151" s="563" t="s">
        <v>640</v>
      </c>
      <c r="I151" s="564" t="s">
        <v>530</v>
      </c>
      <c r="J151" s="579" t="s">
        <v>531</v>
      </c>
      <c r="K151" s="564" t="s">
        <v>1951</v>
      </c>
      <c r="L151" s="564" t="s">
        <v>561</v>
      </c>
      <c r="M151" s="579">
        <v>4134</v>
      </c>
      <c r="N151" s="579" t="s">
        <v>385</v>
      </c>
      <c r="O151" s="564" t="s">
        <v>544</v>
      </c>
      <c r="P151" s="79">
        <f t="shared" si="12"/>
        <v>1</v>
      </c>
      <c r="Q151" s="79">
        <f t="shared" si="13"/>
        <v>-1</v>
      </c>
      <c r="R151" s="528" t="str">
        <f t="shared" si="14"/>
        <v>Gastos_Gerais</v>
      </c>
      <c r="S151" s="526" t="str">
        <f>IF(D151="","",IF(OR(D151=Plano!$A$1,D151=Plano!$B$1),"entrada","saída"))</f>
        <v>saída</v>
      </c>
    </row>
    <row r="152" spans="1:19" ht="48" x14ac:dyDescent="0.25">
      <c r="A152" s="523">
        <v>148</v>
      </c>
      <c r="B152" s="579" t="s">
        <v>896</v>
      </c>
      <c r="C152" s="580">
        <v>44044</v>
      </c>
      <c r="D152" s="581" t="s">
        <v>261</v>
      </c>
      <c r="E152" s="585" t="s">
        <v>420</v>
      </c>
      <c r="F152" s="582">
        <v>2228.2800000000002</v>
      </c>
      <c r="G152" s="583" t="s">
        <v>1088</v>
      </c>
      <c r="H152" s="563" t="s">
        <v>640</v>
      </c>
      <c r="I152" s="564" t="s">
        <v>528</v>
      </c>
      <c r="J152" s="579" t="s">
        <v>529</v>
      </c>
      <c r="K152" s="564" t="s">
        <v>1951</v>
      </c>
      <c r="L152" s="564" t="s">
        <v>563</v>
      </c>
      <c r="M152" s="579">
        <v>4134</v>
      </c>
      <c r="N152" s="579" t="s">
        <v>385</v>
      </c>
      <c r="O152" s="564" t="s">
        <v>544</v>
      </c>
      <c r="P152" s="79">
        <f t="shared" si="12"/>
        <v>1</v>
      </c>
      <c r="Q152" s="79">
        <f t="shared" si="13"/>
        <v>-1</v>
      </c>
      <c r="R152" s="528" t="str">
        <f t="shared" si="14"/>
        <v>Gastos_Gerais</v>
      </c>
      <c r="S152" s="526" t="str">
        <f>IF(D152="","",IF(OR(D152=Plano!$A$1,D152=Plano!$B$1),"entrada","saída"))</f>
        <v>saída</v>
      </c>
    </row>
    <row r="153" spans="1:19" ht="60" x14ac:dyDescent="0.25">
      <c r="A153" s="523">
        <v>149</v>
      </c>
      <c r="B153" s="579" t="s">
        <v>896</v>
      </c>
      <c r="C153" s="579" t="s">
        <v>766</v>
      </c>
      <c r="D153" s="581" t="s">
        <v>261</v>
      </c>
      <c r="E153" s="564" t="s">
        <v>425</v>
      </c>
      <c r="F153" s="582">
        <v>48</v>
      </c>
      <c r="G153" s="583" t="s">
        <v>1078</v>
      </c>
      <c r="H153" s="563" t="s">
        <v>637</v>
      </c>
      <c r="I153" s="564" t="s">
        <v>530</v>
      </c>
      <c r="J153" s="579" t="s">
        <v>531</v>
      </c>
      <c r="K153" s="564" t="s">
        <v>1951</v>
      </c>
      <c r="L153" s="564" t="s">
        <v>561</v>
      </c>
      <c r="M153" s="579">
        <v>2020405</v>
      </c>
      <c r="N153" s="579" t="s">
        <v>766</v>
      </c>
      <c r="O153" s="564" t="s">
        <v>544</v>
      </c>
      <c r="P153" s="79">
        <f t="shared" si="12"/>
        <v>1</v>
      </c>
      <c r="Q153" s="79">
        <f t="shared" si="13"/>
        <v>0</v>
      </c>
      <c r="R153" s="528" t="str">
        <f t="shared" si="14"/>
        <v>Gastos_Gerais</v>
      </c>
      <c r="S153" s="526" t="str">
        <f>IF(D153="","",IF(OR(D153=Plano!$A$1,D153=Plano!$B$1),"entrada","saída"))</f>
        <v>saída</v>
      </c>
    </row>
    <row r="154" spans="1:19" ht="120" x14ac:dyDescent="0.25">
      <c r="A154" s="523">
        <v>150</v>
      </c>
      <c r="B154" s="579" t="s">
        <v>896</v>
      </c>
      <c r="C154" s="579" t="s">
        <v>766</v>
      </c>
      <c r="D154" s="581" t="s">
        <v>261</v>
      </c>
      <c r="E154" s="564" t="s">
        <v>392</v>
      </c>
      <c r="F154" s="582">
        <v>116.76</v>
      </c>
      <c r="G154" s="583" t="s">
        <v>1079</v>
      </c>
      <c r="H154" s="563" t="s">
        <v>638</v>
      </c>
      <c r="I154" s="564" t="s">
        <v>530</v>
      </c>
      <c r="J154" s="579" t="s">
        <v>531</v>
      </c>
      <c r="K154" s="564" t="s">
        <v>1951</v>
      </c>
      <c r="L154" s="564" t="s">
        <v>561</v>
      </c>
      <c r="M154" s="579">
        <v>202026</v>
      </c>
      <c r="N154" s="579" t="s">
        <v>766</v>
      </c>
      <c r="O154" s="564" t="s">
        <v>547</v>
      </c>
      <c r="P154" s="79">
        <f t="shared" si="12"/>
        <v>1</v>
      </c>
      <c r="Q154" s="79">
        <f t="shared" si="13"/>
        <v>0</v>
      </c>
      <c r="R154" s="528" t="str">
        <f t="shared" si="14"/>
        <v>Gastos_Gerais</v>
      </c>
      <c r="S154" s="526" t="str">
        <f>IF(D154="","",IF(OR(D154=Plano!$A$1,D154=Plano!$B$1),"entrada","saída"))</f>
        <v>saída</v>
      </c>
    </row>
    <row r="155" spans="1:19" ht="48" x14ac:dyDescent="0.25">
      <c r="A155" s="523">
        <v>151</v>
      </c>
      <c r="B155" s="579" t="s">
        <v>896</v>
      </c>
      <c r="C155" s="580">
        <v>44044</v>
      </c>
      <c r="D155" s="581" t="s">
        <v>261</v>
      </c>
      <c r="E155" s="564" t="s">
        <v>389</v>
      </c>
      <c r="F155" s="582">
        <v>1270.46</v>
      </c>
      <c r="G155" s="583" t="s">
        <v>1080</v>
      </c>
      <c r="H155" s="563" t="s">
        <v>639</v>
      </c>
      <c r="I155" s="564" t="s">
        <v>530</v>
      </c>
      <c r="J155" s="579" t="s">
        <v>531</v>
      </c>
      <c r="K155" s="564" t="s">
        <v>1951</v>
      </c>
      <c r="L155" s="564" t="s">
        <v>561</v>
      </c>
      <c r="M155" s="579">
        <v>119</v>
      </c>
      <c r="N155" s="579" t="s">
        <v>762</v>
      </c>
      <c r="O155" s="564" t="s">
        <v>544</v>
      </c>
      <c r="P155" s="79">
        <f t="shared" si="12"/>
        <v>1</v>
      </c>
      <c r="Q155" s="79">
        <f t="shared" si="13"/>
        <v>-1</v>
      </c>
      <c r="R155" s="528" t="str">
        <f t="shared" si="14"/>
        <v>Gastos_Gerais</v>
      </c>
      <c r="S155" s="526" t="str">
        <f>IF(D155="","",IF(OR(D155=Plano!$A$1,D155=Plano!$B$1),"entrada","saída"))</f>
        <v>saída</v>
      </c>
    </row>
    <row r="156" spans="1:19" ht="36" x14ac:dyDescent="0.25">
      <c r="A156" s="523">
        <v>152</v>
      </c>
      <c r="B156" s="579" t="s">
        <v>896</v>
      </c>
      <c r="C156" s="580">
        <v>44045</v>
      </c>
      <c r="D156" s="565" t="s">
        <v>178</v>
      </c>
      <c r="E156" s="564" t="s">
        <v>395</v>
      </c>
      <c r="F156" s="582">
        <v>31.49</v>
      </c>
      <c r="G156" s="583" t="s">
        <v>1081</v>
      </c>
      <c r="H156" s="563" t="s">
        <v>306</v>
      </c>
      <c r="I156" s="564" t="s">
        <v>530</v>
      </c>
      <c r="J156" s="579" t="s">
        <v>531</v>
      </c>
      <c r="K156" s="564" t="s">
        <v>1951</v>
      </c>
      <c r="L156" s="564" t="s">
        <v>564</v>
      </c>
      <c r="M156" s="579">
        <v>2020432572</v>
      </c>
      <c r="N156" s="579" t="s">
        <v>762</v>
      </c>
      <c r="O156" s="564" t="s">
        <v>550</v>
      </c>
      <c r="P156" s="79">
        <f t="shared" si="12"/>
        <v>1</v>
      </c>
      <c r="Q156" s="79">
        <f t="shared" si="13"/>
        <v>-1</v>
      </c>
      <c r="R156" s="528" t="str">
        <f t="shared" si="14"/>
        <v>Gastos_com_Pessoal</v>
      </c>
      <c r="S156" s="526" t="str">
        <f>IF(D156="","",IF(OR(D156=Plano!$A$1,D156=Plano!$B$1),"entrada","saída"))</f>
        <v>saída</v>
      </c>
    </row>
    <row r="157" spans="1:19" ht="26.4" x14ac:dyDescent="0.25">
      <c r="A157" s="523">
        <v>153</v>
      </c>
      <c r="B157" s="579" t="s">
        <v>896</v>
      </c>
      <c r="C157" s="579" t="s">
        <v>377</v>
      </c>
      <c r="D157" s="565" t="s">
        <v>178</v>
      </c>
      <c r="E157" s="564" t="s">
        <v>395</v>
      </c>
      <c r="F157" s="582">
        <v>88.76</v>
      </c>
      <c r="G157" s="583" t="s">
        <v>1090</v>
      </c>
      <c r="H157" s="563" t="s">
        <v>306</v>
      </c>
      <c r="I157" s="564" t="s">
        <v>530</v>
      </c>
      <c r="J157" s="579" t="s">
        <v>531</v>
      </c>
      <c r="K157" s="564" t="s">
        <v>1951</v>
      </c>
      <c r="L157" s="564" t="s">
        <v>562</v>
      </c>
      <c r="M157" s="579">
        <v>2020378775</v>
      </c>
      <c r="N157" s="579" t="s">
        <v>377</v>
      </c>
      <c r="O157" s="564" t="s">
        <v>550</v>
      </c>
      <c r="P157" s="79">
        <f t="shared" si="12"/>
        <v>1</v>
      </c>
      <c r="Q157" s="79">
        <f t="shared" si="13"/>
        <v>-1</v>
      </c>
      <c r="R157" s="528" t="str">
        <f t="shared" si="14"/>
        <v>Gastos_com_Pessoal</v>
      </c>
      <c r="S157" s="526" t="str">
        <f>IF(D157="","",IF(OR(D157=Plano!$A$1,D157=Plano!$B$1),"entrada","saída"))</f>
        <v>saída</v>
      </c>
    </row>
    <row r="158" spans="1:19" ht="24" x14ac:dyDescent="0.25">
      <c r="A158" s="523">
        <v>154</v>
      </c>
      <c r="B158" s="579" t="s">
        <v>896</v>
      </c>
      <c r="C158" s="579" t="s">
        <v>383</v>
      </c>
      <c r="D158" s="581" t="s">
        <v>261</v>
      </c>
      <c r="E158" s="564" t="s">
        <v>392</v>
      </c>
      <c r="F158" s="582">
        <v>361.97</v>
      </c>
      <c r="G158" s="583" t="s">
        <v>1091</v>
      </c>
      <c r="H158" s="563" t="s">
        <v>638</v>
      </c>
      <c r="I158" s="564" t="s">
        <v>530</v>
      </c>
      <c r="J158" s="579" t="s">
        <v>531</v>
      </c>
      <c r="K158" s="564" t="s">
        <v>1951</v>
      </c>
      <c r="L158" s="564" t="s">
        <v>562</v>
      </c>
      <c r="M158" s="579">
        <v>202022</v>
      </c>
      <c r="N158" s="579" t="s">
        <v>383</v>
      </c>
      <c r="O158" s="564" t="s">
        <v>547</v>
      </c>
      <c r="P158" s="79">
        <f t="shared" si="12"/>
        <v>1</v>
      </c>
      <c r="Q158" s="79">
        <f t="shared" si="13"/>
        <v>-1</v>
      </c>
      <c r="R158" s="528" t="str">
        <f t="shared" si="14"/>
        <v>Gastos_Gerais</v>
      </c>
      <c r="S158" s="526" t="str">
        <f>IF(D158="","",IF(OR(D158=Plano!$A$1,D158=Plano!$B$1),"entrada","saída"))</f>
        <v>saída</v>
      </c>
    </row>
    <row r="159" spans="1:19" ht="36" x14ac:dyDescent="0.25">
      <c r="A159" s="523">
        <v>155</v>
      </c>
      <c r="B159" s="579" t="s">
        <v>896</v>
      </c>
      <c r="C159" s="580">
        <v>44075</v>
      </c>
      <c r="D159" s="581" t="s">
        <v>261</v>
      </c>
      <c r="E159" s="564" t="s">
        <v>421</v>
      </c>
      <c r="F159" s="582">
        <v>170</v>
      </c>
      <c r="G159" s="583" t="s">
        <v>975</v>
      </c>
      <c r="H159" s="563" t="s">
        <v>637</v>
      </c>
      <c r="I159" s="564" t="s">
        <v>532</v>
      </c>
      <c r="J159" s="579" t="s">
        <v>533</v>
      </c>
      <c r="K159" s="564" t="s">
        <v>1949</v>
      </c>
      <c r="L159" s="564" t="s">
        <v>551</v>
      </c>
      <c r="M159" s="579">
        <v>20203223</v>
      </c>
      <c r="N159" s="579" t="s">
        <v>885</v>
      </c>
      <c r="O159" s="564" t="s">
        <v>544</v>
      </c>
      <c r="P159" s="79">
        <f t="shared" si="12"/>
        <v>1</v>
      </c>
      <c r="Q159" s="79">
        <f t="shared" si="13"/>
        <v>0</v>
      </c>
      <c r="R159" s="528" t="str">
        <f t="shared" si="14"/>
        <v>Gastos_Gerais</v>
      </c>
      <c r="S159" s="526" t="str">
        <f>IF(D159="","",IF(OR(D159=Plano!$A$1,D159=Plano!$B$1),"entrada","saída"))</f>
        <v>saída</v>
      </c>
    </row>
    <row r="160" spans="1:19" ht="26.4" x14ac:dyDescent="0.25">
      <c r="A160" s="523">
        <v>156</v>
      </c>
      <c r="B160" s="579" t="s">
        <v>896</v>
      </c>
      <c r="C160" s="579" t="s">
        <v>385</v>
      </c>
      <c r="D160" s="565" t="s">
        <v>178</v>
      </c>
      <c r="E160" s="564" t="s">
        <v>403</v>
      </c>
      <c r="F160" s="582">
        <v>164028.75</v>
      </c>
      <c r="G160" s="583" t="s">
        <v>1092</v>
      </c>
      <c r="H160" s="563" t="s">
        <v>306</v>
      </c>
      <c r="I160" s="564" t="s">
        <v>530</v>
      </c>
      <c r="J160" s="579" t="s">
        <v>531</v>
      </c>
      <c r="K160" s="564" t="s">
        <v>1951</v>
      </c>
      <c r="L160" s="564" t="s">
        <v>565</v>
      </c>
      <c r="M160" s="579">
        <v>1778</v>
      </c>
      <c r="N160" s="579" t="s">
        <v>385</v>
      </c>
      <c r="O160" s="564" t="s">
        <v>550</v>
      </c>
      <c r="P160" s="79">
        <f t="shared" si="12"/>
        <v>1</v>
      </c>
      <c r="Q160" s="79">
        <f t="shared" si="13"/>
        <v>0</v>
      </c>
      <c r="R160" s="528" t="str">
        <f t="shared" ref="R160:R215" si="18">SUBSTITUTE(D160," ","_")</f>
        <v>Gastos_com_Pessoal</v>
      </c>
      <c r="S160" s="526" t="str">
        <f>IF(D160="","",IF(OR(D160=Plano!$A$1,D160=Plano!$B$1),"entrada","saída"))</f>
        <v>saída</v>
      </c>
    </row>
    <row r="161" spans="1:19" ht="26.4" x14ac:dyDescent="0.25">
      <c r="A161" s="523">
        <v>157</v>
      </c>
      <c r="B161" s="579" t="s">
        <v>896</v>
      </c>
      <c r="C161" s="579" t="s">
        <v>385</v>
      </c>
      <c r="D161" s="565" t="s">
        <v>178</v>
      </c>
      <c r="E161" s="581" t="s">
        <v>242</v>
      </c>
      <c r="F161" s="582">
        <v>359878.58</v>
      </c>
      <c r="G161" s="583" t="s">
        <v>976</v>
      </c>
      <c r="H161" s="563" t="s">
        <v>306</v>
      </c>
      <c r="I161" s="564" t="s">
        <v>528</v>
      </c>
      <c r="J161" s="579" t="s">
        <v>529</v>
      </c>
      <c r="K161" s="564" t="s">
        <v>1951</v>
      </c>
      <c r="L161" s="564" t="s">
        <v>560</v>
      </c>
      <c r="M161" s="579">
        <v>2100</v>
      </c>
      <c r="N161" s="579" t="s">
        <v>385</v>
      </c>
      <c r="O161" s="564" t="s">
        <v>550</v>
      </c>
      <c r="P161" s="79">
        <f t="shared" ref="P161:P215" si="19">IF(B161=0,0,IF(YEAR(B161)=$Q$1,MONTH(B161)-$P$1+1,(YEAR(B161)-$Q$1)*12-$P$1+1+MONTH(B161)))</f>
        <v>1</v>
      </c>
      <c r="Q161" s="79">
        <f t="shared" ref="Q161:Q215" si="20">IF(C161=0,0,IF(YEAR(C161)=$Q$1,MONTH(C161)-$P$1+1,(YEAR(C161)-$Q$1)*12-$P$1+1+MONTH(C161)))</f>
        <v>0</v>
      </c>
      <c r="R161" s="528" t="str">
        <f t="shared" si="18"/>
        <v>Gastos_com_Pessoal</v>
      </c>
      <c r="S161" s="526" t="str">
        <f>IF(D161="","",IF(OR(D161=Plano!$A$1,D161=Plano!$B$1),"entrada","saída"))</f>
        <v>saída</v>
      </c>
    </row>
    <row r="162" spans="1:19" ht="36" x14ac:dyDescent="0.25">
      <c r="A162" s="523">
        <v>158</v>
      </c>
      <c r="B162" s="579" t="s">
        <v>896</v>
      </c>
      <c r="C162" s="579" t="s">
        <v>885</v>
      </c>
      <c r="D162" s="581" t="s">
        <v>261</v>
      </c>
      <c r="E162" s="564" t="s">
        <v>390</v>
      </c>
      <c r="F162" s="582">
        <v>5399.73</v>
      </c>
      <c r="G162" s="583" t="s">
        <v>969</v>
      </c>
      <c r="H162" s="563" t="s">
        <v>637</v>
      </c>
      <c r="I162" s="564" t="s">
        <v>484</v>
      </c>
      <c r="J162" s="579" t="s">
        <v>485</v>
      </c>
      <c r="K162" s="564" t="s">
        <v>1949</v>
      </c>
      <c r="L162" s="564" t="s">
        <v>551</v>
      </c>
      <c r="M162" s="579">
        <v>169974</v>
      </c>
      <c r="N162" s="579" t="s">
        <v>885</v>
      </c>
      <c r="O162" s="564" t="s">
        <v>544</v>
      </c>
      <c r="P162" s="79">
        <f t="shared" si="19"/>
        <v>1</v>
      </c>
      <c r="Q162" s="79">
        <f t="shared" si="20"/>
        <v>1</v>
      </c>
      <c r="R162" s="528" t="str">
        <f t="shared" si="18"/>
        <v>Gastos_Gerais</v>
      </c>
      <c r="S162" s="526" t="str">
        <f>IF(D162="","",IF(OR(D162=Plano!$A$1,D162=Plano!$B$1),"entrada","saída"))</f>
        <v>saída</v>
      </c>
    </row>
    <row r="163" spans="1:19" ht="120" x14ac:dyDescent="0.25">
      <c r="A163" s="523">
        <v>159</v>
      </c>
      <c r="B163" s="579" t="s">
        <v>896</v>
      </c>
      <c r="C163" s="579" t="s">
        <v>896</v>
      </c>
      <c r="D163" s="581" t="s">
        <v>261</v>
      </c>
      <c r="E163" s="564" t="s">
        <v>411</v>
      </c>
      <c r="F163" s="582">
        <v>930</v>
      </c>
      <c r="G163" s="583" t="s">
        <v>977</v>
      </c>
      <c r="H163" s="563" t="s">
        <v>639</v>
      </c>
      <c r="I163" s="564" t="s">
        <v>490</v>
      </c>
      <c r="J163" s="579" t="s">
        <v>306</v>
      </c>
      <c r="K163" s="564" t="s">
        <v>1952</v>
      </c>
      <c r="L163" s="564" t="s">
        <v>552</v>
      </c>
      <c r="M163" s="579">
        <v>44809</v>
      </c>
      <c r="N163" s="579" t="s">
        <v>896</v>
      </c>
      <c r="O163" s="564" t="s">
        <v>544</v>
      </c>
      <c r="P163" s="79">
        <f t="shared" si="19"/>
        <v>1</v>
      </c>
      <c r="Q163" s="79">
        <f t="shared" si="20"/>
        <v>1</v>
      </c>
      <c r="R163" s="528" t="str">
        <f t="shared" si="18"/>
        <v>Gastos_Gerais</v>
      </c>
      <c r="S163" s="526" t="str">
        <f>IF(D163="","",IF(OR(D163=Plano!$A$1,D163=Plano!$B$1),"entrada","saída"))</f>
        <v>saída</v>
      </c>
    </row>
    <row r="164" spans="1:19" ht="48" x14ac:dyDescent="0.25">
      <c r="A164" s="523">
        <v>160</v>
      </c>
      <c r="B164" s="579" t="s">
        <v>896</v>
      </c>
      <c r="C164" s="579" t="s">
        <v>896</v>
      </c>
      <c r="D164" s="581" t="s">
        <v>261</v>
      </c>
      <c r="E164" s="564" t="s">
        <v>410</v>
      </c>
      <c r="F164" s="582">
        <v>1500</v>
      </c>
      <c r="G164" s="583" t="s">
        <v>978</v>
      </c>
      <c r="H164" s="563" t="s">
        <v>637</v>
      </c>
      <c r="I164" s="564" t="s">
        <v>925</v>
      </c>
      <c r="J164" s="579" t="s">
        <v>926</v>
      </c>
      <c r="K164" s="564" t="s">
        <v>1952</v>
      </c>
      <c r="L164" s="564" t="s">
        <v>556</v>
      </c>
      <c r="M164" s="579">
        <v>2057886222</v>
      </c>
      <c r="N164" s="579" t="s">
        <v>896</v>
      </c>
      <c r="O164" s="564" t="s">
        <v>544</v>
      </c>
      <c r="P164" s="79">
        <f t="shared" si="19"/>
        <v>1</v>
      </c>
      <c r="Q164" s="79">
        <f t="shared" si="20"/>
        <v>1</v>
      </c>
      <c r="R164" s="528" t="str">
        <f t="shared" si="18"/>
        <v>Gastos_Gerais</v>
      </c>
      <c r="S164" s="526" t="str">
        <f>IF(D164="","",IF(OR(D164=Plano!$A$1,D164=Plano!$B$1),"entrada","saída"))</f>
        <v>saída</v>
      </c>
    </row>
    <row r="165" spans="1:19" ht="96" x14ac:dyDescent="0.25">
      <c r="A165" s="523">
        <v>161</v>
      </c>
      <c r="B165" s="579" t="s">
        <v>896</v>
      </c>
      <c r="C165" s="579" t="s">
        <v>385</v>
      </c>
      <c r="D165" s="581" t="s">
        <v>261</v>
      </c>
      <c r="E165" s="585" t="s">
        <v>420</v>
      </c>
      <c r="F165" s="582">
        <v>3709.55</v>
      </c>
      <c r="G165" s="583" t="s">
        <v>1093</v>
      </c>
      <c r="H165" s="563" t="s">
        <v>640</v>
      </c>
      <c r="I165" s="564" t="s">
        <v>530</v>
      </c>
      <c r="J165" s="579" t="s">
        <v>531</v>
      </c>
      <c r="K165" s="564" t="s">
        <v>1951</v>
      </c>
      <c r="L165" s="564" t="s">
        <v>562</v>
      </c>
      <c r="M165" s="579">
        <v>1595</v>
      </c>
      <c r="N165" s="579" t="s">
        <v>385</v>
      </c>
      <c r="O165" s="564" t="s">
        <v>544</v>
      </c>
      <c r="P165" s="79">
        <f t="shared" si="19"/>
        <v>1</v>
      </c>
      <c r="Q165" s="79">
        <f t="shared" si="20"/>
        <v>0</v>
      </c>
      <c r="R165" s="528" t="str">
        <f t="shared" si="18"/>
        <v>Gastos_Gerais</v>
      </c>
      <c r="S165" s="526" t="str">
        <f>IF(D165="","",IF(OR(D165=Plano!$A$1,D165=Plano!$B$1),"entrada","saída"))</f>
        <v>saída</v>
      </c>
    </row>
    <row r="166" spans="1:19" ht="48" x14ac:dyDescent="0.25">
      <c r="A166" s="523">
        <v>162</v>
      </c>
      <c r="B166" s="579" t="s">
        <v>896</v>
      </c>
      <c r="C166" s="580">
        <v>44044</v>
      </c>
      <c r="D166" s="581" t="s">
        <v>261</v>
      </c>
      <c r="E166" s="585" t="s">
        <v>420</v>
      </c>
      <c r="F166" s="582">
        <v>13.8</v>
      </c>
      <c r="G166" s="583" t="s">
        <v>1094</v>
      </c>
      <c r="H166" s="563" t="s">
        <v>640</v>
      </c>
      <c r="I166" s="564" t="s">
        <v>530</v>
      </c>
      <c r="J166" s="579" t="s">
        <v>531</v>
      </c>
      <c r="K166" s="564" t="s">
        <v>1951</v>
      </c>
      <c r="L166" s="564" t="s">
        <v>562</v>
      </c>
      <c r="M166" s="579">
        <v>4135</v>
      </c>
      <c r="N166" s="579" t="s">
        <v>385</v>
      </c>
      <c r="O166" s="564" t="s">
        <v>544</v>
      </c>
      <c r="P166" s="79">
        <f t="shared" si="19"/>
        <v>1</v>
      </c>
      <c r="Q166" s="79">
        <f t="shared" si="20"/>
        <v>-1</v>
      </c>
      <c r="R166" s="528" t="str">
        <f t="shared" si="18"/>
        <v>Gastos_Gerais</v>
      </c>
      <c r="S166" s="526" t="str">
        <f>IF(D166="","",IF(OR(D166=Plano!$A$1,D166=Plano!$B$1),"entrada","saída"))</f>
        <v>saída</v>
      </c>
    </row>
    <row r="167" spans="1:19" ht="36" x14ac:dyDescent="0.25">
      <c r="A167" s="523">
        <v>163</v>
      </c>
      <c r="B167" s="579" t="s">
        <v>896</v>
      </c>
      <c r="C167" s="580">
        <v>44047</v>
      </c>
      <c r="D167" s="581" t="s">
        <v>261</v>
      </c>
      <c r="E167" s="564" t="s">
        <v>393</v>
      </c>
      <c r="F167" s="582">
        <v>232.5</v>
      </c>
      <c r="G167" s="583" t="s">
        <v>1095</v>
      </c>
      <c r="H167" s="563" t="s">
        <v>639</v>
      </c>
      <c r="I167" s="564" t="s">
        <v>530</v>
      </c>
      <c r="J167" s="579" t="s">
        <v>531</v>
      </c>
      <c r="K167" s="564" t="s">
        <v>1951</v>
      </c>
      <c r="L167" s="564" t="s">
        <v>562</v>
      </c>
      <c r="M167" s="579">
        <v>273858</v>
      </c>
      <c r="N167" s="579" t="s">
        <v>764</v>
      </c>
      <c r="O167" s="564" t="s">
        <v>544</v>
      </c>
      <c r="P167" s="79">
        <f t="shared" si="19"/>
        <v>1</v>
      </c>
      <c r="Q167" s="79">
        <f t="shared" si="20"/>
        <v>-1</v>
      </c>
      <c r="R167" s="528" t="str">
        <f t="shared" si="18"/>
        <v>Gastos_Gerais</v>
      </c>
      <c r="S167" s="526" t="str">
        <f>IF(D167="","",IF(OR(D167=Plano!$A$1,D167=Plano!$B$1),"entrada","saída"))</f>
        <v>saída</v>
      </c>
    </row>
    <row r="168" spans="1:19" ht="48" x14ac:dyDescent="0.25">
      <c r="A168" s="523">
        <v>164</v>
      </c>
      <c r="B168" s="579" t="s">
        <v>896</v>
      </c>
      <c r="C168" s="580">
        <v>44044</v>
      </c>
      <c r="D168" s="581" t="s">
        <v>261</v>
      </c>
      <c r="E168" s="564" t="s">
        <v>389</v>
      </c>
      <c r="F168" s="582">
        <v>3938.41</v>
      </c>
      <c r="G168" s="583" t="s">
        <v>1096</v>
      </c>
      <c r="H168" s="563" t="s">
        <v>639</v>
      </c>
      <c r="I168" s="564" t="s">
        <v>530</v>
      </c>
      <c r="J168" s="579" t="s">
        <v>531</v>
      </c>
      <c r="K168" s="564" t="s">
        <v>1951</v>
      </c>
      <c r="L168" s="564" t="s">
        <v>562</v>
      </c>
      <c r="M168" s="579">
        <v>119</v>
      </c>
      <c r="N168" s="579" t="s">
        <v>762</v>
      </c>
      <c r="O168" s="564" t="s">
        <v>544</v>
      </c>
      <c r="P168" s="79">
        <f t="shared" si="19"/>
        <v>1</v>
      </c>
      <c r="Q168" s="79">
        <f t="shared" si="20"/>
        <v>-1</v>
      </c>
      <c r="R168" s="528" t="str">
        <f t="shared" si="18"/>
        <v>Gastos_Gerais</v>
      </c>
      <c r="S168" s="526" t="str">
        <f>IF(D168="","",IF(OR(D168=Plano!$A$1,D168=Plano!$B$1),"entrada","saída"))</f>
        <v>saída</v>
      </c>
    </row>
    <row r="169" spans="1:19" ht="48" x14ac:dyDescent="0.25">
      <c r="A169" s="523">
        <v>165</v>
      </c>
      <c r="B169" s="579" t="s">
        <v>896</v>
      </c>
      <c r="C169" s="580">
        <v>44044</v>
      </c>
      <c r="D169" s="581" t="s">
        <v>261</v>
      </c>
      <c r="E169" s="585" t="s">
        <v>420</v>
      </c>
      <c r="F169" s="582">
        <v>1088.83</v>
      </c>
      <c r="G169" s="583" t="s">
        <v>1097</v>
      </c>
      <c r="H169" s="563" t="s">
        <v>640</v>
      </c>
      <c r="I169" s="564" t="s">
        <v>530</v>
      </c>
      <c r="J169" s="579" t="s">
        <v>531</v>
      </c>
      <c r="K169" s="564" t="s">
        <v>1951</v>
      </c>
      <c r="L169" s="564" t="s">
        <v>562</v>
      </c>
      <c r="M169" s="579">
        <v>4134</v>
      </c>
      <c r="N169" s="579" t="s">
        <v>385</v>
      </c>
      <c r="O169" s="564" t="s">
        <v>544</v>
      </c>
      <c r="P169" s="79">
        <f t="shared" si="19"/>
        <v>1</v>
      </c>
      <c r="Q169" s="79">
        <f t="shared" si="20"/>
        <v>-1</v>
      </c>
      <c r="R169" s="528" t="str">
        <f t="shared" si="18"/>
        <v>Gastos_Gerais</v>
      </c>
      <c r="S169" s="526" t="str">
        <f>IF(D169="","",IF(OR(D169=Plano!$A$1,D169=Plano!$B$1),"entrada","saída"))</f>
        <v>saída</v>
      </c>
    </row>
    <row r="170" spans="1:19" ht="60" x14ac:dyDescent="0.25">
      <c r="A170" s="523">
        <v>166</v>
      </c>
      <c r="B170" s="579" t="s">
        <v>896</v>
      </c>
      <c r="C170" s="579" t="s">
        <v>766</v>
      </c>
      <c r="D170" s="581" t="s">
        <v>261</v>
      </c>
      <c r="E170" s="564" t="s">
        <v>425</v>
      </c>
      <c r="F170" s="582">
        <v>148.80000000000001</v>
      </c>
      <c r="G170" s="583" t="s">
        <v>1098</v>
      </c>
      <c r="H170" s="563" t="s">
        <v>637</v>
      </c>
      <c r="I170" s="564" t="s">
        <v>530</v>
      </c>
      <c r="J170" s="579" t="s">
        <v>531</v>
      </c>
      <c r="K170" s="564" t="s">
        <v>1951</v>
      </c>
      <c r="L170" s="564" t="s">
        <v>562</v>
      </c>
      <c r="M170" s="579">
        <v>2020405</v>
      </c>
      <c r="N170" s="579" t="s">
        <v>766</v>
      </c>
      <c r="O170" s="564" t="s">
        <v>544</v>
      </c>
      <c r="P170" s="79">
        <f t="shared" si="19"/>
        <v>1</v>
      </c>
      <c r="Q170" s="79">
        <f t="shared" si="20"/>
        <v>0</v>
      </c>
      <c r="R170" s="528" t="str">
        <f t="shared" si="18"/>
        <v>Gastos_Gerais</v>
      </c>
      <c r="S170" s="526" t="str">
        <f>IF(D170="","",IF(OR(D170=Plano!$A$1,D170=Plano!$B$1),"entrada","saída"))</f>
        <v>saída</v>
      </c>
    </row>
    <row r="171" spans="1:19" ht="132" x14ac:dyDescent="0.25">
      <c r="A171" s="523">
        <v>167</v>
      </c>
      <c r="B171" s="579" t="s">
        <v>896</v>
      </c>
      <c r="C171" s="579" t="s">
        <v>766</v>
      </c>
      <c r="D171" s="581" t="s">
        <v>261</v>
      </c>
      <c r="E171" s="564" t="s">
        <v>392</v>
      </c>
      <c r="F171" s="582">
        <v>361.97</v>
      </c>
      <c r="G171" s="583" t="s">
        <v>1099</v>
      </c>
      <c r="H171" s="563" t="s">
        <v>638</v>
      </c>
      <c r="I171" s="564" t="s">
        <v>530</v>
      </c>
      <c r="J171" s="579" t="s">
        <v>531</v>
      </c>
      <c r="K171" s="564" t="s">
        <v>1951</v>
      </c>
      <c r="L171" s="564" t="s">
        <v>562</v>
      </c>
      <c r="M171" s="579">
        <v>202026</v>
      </c>
      <c r="N171" s="579" t="s">
        <v>766</v>
      </c>
      <c r="O171" s="564" t="s">
        <v>547</v>
      </c>
      <c r="P171" s="79">
        <f t="shared" si="19"/>
        <v>1</v>
      </c>
      <c r="Q171" s="79">
        <f t="shared" si="20"/>
        <v>0</v>
      </c>
      <c r="R171" s="528" t="str">
        <f t="shared" si="18"/>
        <v>Gastos_Gerais</v>
      </c>
      <c r="S171" s="526" t="str">
        <f>IF(D171="","",IF(OR(D171=Plano!$A$1,D171=Plano!$B$1),"entrada","saída"))</f>
        <v>saída</v>
      </c>
    </row>
    <row r="172" spans="1:19" ht="48" x14ac:dyDescent="0.25">
      <c r="A172" s="523">
        <v>168</v>
      </c>
      <c r="B172" s="579" t="s">
        <v>896</v>
      </c>
      <c r="C172" s="580">
        <v>44470</v>
      </c>
      <c r="D172" s="563" t="s">
        <v>35</v>
      </c>
      <c r="E172" s="581" t="s">
        <v>333</v>
      </c>
      <c r="F172" s="582">
        <v>3000.01</v>
      </c>
      <c r="G172" s="583" t="s">
        <v>979</v>
      </c>
      <c r="H172" s="563" t="s">
        <v>306</v>
      </c>
      <c r="I172" s="564" t="s">
        <v>439</v>
      </c>
      <c r="J172" s="579" t="s">
        <v>440</v>
      </c>
      <c r="K172" s="564" t="s">
        <v>1952</v>
      </c>
      <c r="L172" s="564" t="s">
        <v>552</v>
      </c>
      <c r="M172" s="579">
        <v>102020</v>
      </c>
      <c r="N172" s="579" t="s">
        <v>895</v>
      </c>
      <c r="O172" s="564" t="s">
        <v>548</v>
      </c>
      <c r="P172" s="79">
        <f t="shared" si="19"/>
        <v>1</v>
      </c>
      <c r="Q172" s="79">
        <f t="shared" si="20"/>
        <v>13</v>
      </c>
      <c r="R172" s="528" t="str">
        <f t="shared" si="18"/>
        <v>Receitas</v>
      </c>
      <c r="S172" s="526" t="str">
        <f>IF(D172="","",IF(OR(D172=Plano!$A$1,D172=Plano!$B$1),"entrada","saída"))</f>
        <v>entrada</v>
      </c>
    </row>
    <row r="173" spans="1:19" ht="36" x14ac:dyDescent="0.25">
      <c r="A173" s="523">
        <v>169</v>
      </c>
      <c r="B173" s="579" t="s">
        <v>897</v>
      </c>
      <c r="C173" s="580">
        <v>44080</v>
      </c>
      <c r="D173" s="581" t="s">
        <v>261</v>
      </c>
      <c r="E173" s="564" t="s">
        <v>1026</v>
      </c>
      <c r="F173" s="582">
        <v>73.02</v>
      </c>
      <c r="G173" s="583" t="s">
        <v>980</v>
      </c>
      <c r="H173" s="563" t="s">
        <v>637</v>
      </c>
      <c r="I173" s="564" t="s">
        <v>927</v>
      </c>
      <c r="J173" s="579" t="s">
        <v>928</v>
      </c>
      <c r="K173" s="564" t="s">
        <v>1952</v>
      </c>
      <c r="L173" s="564" t="s">
        <v>553</v>
      </c>
      <c r="M173" s="579">
        <v>2020193</v>
      </c>
      <c r="N173" s="579" t="s">
        <v>907</v>
      </c>
      <c r="O173" s="564" t="s">
        <v>544</v>
      </c>
      <c r="P173" s="79">
        <f t="shared" si="19"/>
        <v>1</v>
      </c>
      <c r="Q173" s="79">
        <f t="shared" si="20"/>
        <v>0</v>
      </c>
      <c r="R173" s="528" t="str">
        <f t="shared" si="18"/>
        <v>Gastos_Gerais</v>
      </c>
      <c r="S173" s="526" t="str">
        <f>IF(D173="","",IF(OR(D173=Plano!$A$1,D173=Plano!$B$1),"entrada","saída"))</f>
        <v>saída</v>
      </c>
    </row>
    <row r="174" spans="1:19" ht="96" x14ac:dyDescent="0.25">
      <c r="A174" s="523">
        <v>170</v>
      </c>
      <c r="B174" s="579" t="s">
        <v>897</v>
      </c>
      <c r="C174" s="580">
        <v>44088</v>
      </c>
      <c r="D174" s="581" t="s">
        <v>261</v>
      </c>
      <c r="E174" s="564" t="s">
        <v>415</v>
      </c>
      <c r="F174" s="582">
        <v>1477.01</v>
      </c>
      <c r="G174" s="583" t="s">
        <v>981</v>
      </c>
      <c r="H174" s="563" t="s">
        <v>639</v>
      </c>
      <c r="I174" s="564" t="s">
        <v>804</v>
      </c>
      <c r="J174" s="579" t="s">
        <v>805</v>
      </c>
      <c r="K174" s="564" t="s">
        <v>1952</v>
      </c>
      <c r="L174" s="564" t="s">
        <v>553</v>
      </c>
      <c r="M174" s="579">
        <v>28339</v>
      </c>
      <c r="N174" s="579" t="s">
        <v>892</v>
      </c>
      <c r="O174" s="564" t="s">
        <v>544</v>
      </c>
      <c r="P174" s="79">
        <f t="shared" si="19"/>
        <v>1</v>
      </c>
      <c r="Q174" s="79">
        <f t="shared" si="20"/>
        <v>0</v>
      </c>
      <c r="R174" s="528" t="str">
        <f t="shared" si="18"/>
        <v>Gastos_Gerais</v>
      </c>
      <c r="S174" s="526" t="str">
        <f>IF(D174="","",IF(OR(D174=Plano!$A$1,D174=Plano!$B$1),"entrada","saída"))</f>
        <v>saída</v>
      </c>
    </row>
    <row r="175" spans="1:19" ht="48" x14ac:dyDescent="0.25">
      <c r="A175" s="523">
        <v>171</v>
      </c>
      <c r="B175" s="579" t="s">
        <v>897</v>
      </c>
      <c r="C175" s="580">
        <v>44088</v>
      </c>
      <c r="D175" s="581" t="s">
        <v>261</v>
      </c>
      <c r="E175" s="564" t="s">
        <v>1027</v>
      </c>
      <c r="F175" s="582">
        <v>4297.5600000000004</v>
      </c>
      <c r="G175" s="583" t="s">
        <v>982</v>
      </c>
      <c r="H175" s="563" t="s">
        <v>638</v>
      </c>
      <c r="I175" s="564" t="s">
        <v>929</v>
      </c>
      <c r="J175" s="579" t="s">
        <v>930</v>
      </c>
      <c r="K175" s="564" t="s">
        <v>1952</v>
      </c>
      <c r="L175" s="564" t="s">
        <v>552</v>
      </c>
      <c r="M175" s="579">
        <v>2020102</v>
      </c>
      <c r="N175" s="579" t="s">
        <v>892</v>
      </c>
      <c r="O175" s="564" t="s">
        <v>544</v>
      </c>
      <c r="P175" s="79">
        <f t="shared" si="19"/>
        <v>1</v>
      </c>
      <c r="Q175" s="79">
        <f t="shared" si="20"/>
        <v>0</v>
      </c>
      <c r="R175" s="528" t="str">
        <f t="shared" si="18"/>
        <v>Gastos_Gerais</v>
      </c>
      <c r="S175" s="526" t="str">
        <f>IF(D175="","",IF(OR(D175=Plano!$A$1,D175=Plano!$B$1),"entrada","saída"))</f>
        <v>saída</v>
      </c>
    </row>
    <row r="176" spans="1:19" ht="36" x14ac:dyDescent="0.25">
      <c r="A176" s="523">
        <v>172</v>
      </c>
      <c r="B176" s="579" t="s">
        <v>897</v>
      </c>
      <c r="C176" s="579" t="s">
        <v>893</v>
      </c>
      <c r="D176" s="581" t="s">
        <v>261</v>
      </c>
      <c r="E176" s="564" t="s">
        <v>409</v>
      </c>
      <c r="F176" s="582">
        <v>4500</v>
      </c>
      <c r="G176" s="583" t="s">
        <v>983</v>
      </c>
      <c r="H176" s="563" t="s">
        <v>638</v>
      </c>
      <c r="I176" s="564" t="s">
        <v>931</v>
      </c>
      <c r="J176" s="579" t="s">
        <v>932</v>
      </c>
      <c r="K176" s="564" t="s">
        <v>1952</v>
      </c>
      <c r="L176" s="564" t="s">
        <v>553</v>
      </c>
      <c r="M176" s="579">
        <v>1</v>
      </c>
      <c r="N176" s="579" t="s">
        <v>893</v>
      </c>
      <c r="O176" s="564" t="s">
        <v>544</v>
      </c>
      <c r="P176" s="79">
        <f t="shared" si="19"/>
        <v>1</v>
      </c>
      <c r="Q176" s="79">
        <f t="shared" si="20"/>
        <v>1</v>
      </c>
      <c r="R176" s="528" t="str">
        <f t="shared" si="18"/>
        <v>Gastos_Gerais</v>
      </c>
      <c r="S176" s="526" t="str">
        <f>IF(D176="","",IF(OR(D176=Plano!$A$1,D176=Plano!$B$1),"entrada","saída"))</f>
        <v>saída</v>
      </c>
    </row>
    <row r="177" spans="1:19" ht="60" x14ac:dyDescent="0.25">
      <c r="A177" s="523">
        <v>173</v>
      </c>
      <c r="B177" s="579" t="s">
        <v>897</v>
      </c>
      <c r="C177" s="579" t="s">
        <v>905</v>
      </c>
      <c r="D177" s="581" t="s">
        <v>261</v>
      </c>
      <c r="E177" s="564" t="s">
        <v>394</v>
      </c>
      <c r="F177" s="582">
        <v>745.82</v>
      </c>
      <c r="G177" s="583" t="s">
        <v>984</v>
      </c>
      <c r="H177" s="563" t="s">
        <v>639</v>
      </c>
      <c r="I177" s="564" t="s">
        <v>915</v>
      </c>
      <c r="J177" s="579" t="s">
        <v>916</v>
      </c>
      <c r="K177" s="564" t="s">
        <v>1952</v>
      </c>
      <c r="L177" s="564" t="s">
        <v>553</v>
      </c>
      <c r="M177" s="579">
        <v>20204027</v>
      </c>
      <c r="N177" s="579" t="s">
        <v>905</v>
      </c>
      <c r="O177" s="564" t="s">
        <v>544</v>
      </c>
      <c r="P177" s="79">
        <f t="shared" si="19"/>
        <v>1</v>
      </c>
      <c r="Q177" s="79">
        <f t="shared" si="20"/>
        <v>1</v>
      </c>
      <c r="R177" s="528" t="str">
        <f t="shared" si="18"/>
        <v>Gastos_Gerais</v>
      </c>
      <c r="S177" s="526" t="str">
        <f>IF(D177="","",IF(OR(D177=Plano!$A$1,D177=Plano!$B$1),"entrada","saída"))</f>
        <v>saída</v>
      </c>
    </row>
    <row r="178" spans="1:19" ht="36" x14ac:dyDescent="0.25">
      <c r="A178" s="523">
        <v>174</v>
      </c>
      <c r="B178" s="579" t="s">
        <v>897</v>
      </c>
      <c r="C178" s="580">
        <v>44088</v>
      </c>
      <c r="D178" s="581" t="s">
        <v>261</v>
      </c>
      <c r="E178" s="564" t="s">
        <v>784</v>
      </c>
      <c r="F178" s="582">
        <v>579.12</v>
      </c>
      <c r="G178" s="583" t="s">
        <v>985</v>
      </c>
      <c r="H178" s="563" t="s">
        <v>639</v>
      </c>
      <c r="I178" s="564" t="s">
        <v>808</v>
      </c>
      <c r="J178" s="579" t="s">
        <v>809</v>
      </c>
      <c r="K178" s="564" t="s">
        <v>1952</v>
      </c>
      <c r="L178" s="564" t="s">
        <v>553</v>
      </c>
      <c r="M178" s="579">
        <v>202052</v>
      </c>
      <c r="N178" s="579" t="s">
        <v>892</v>
      </c>
      <c r="O178" s="564" t="s">
        <v>544</v>
      </c>
      <c r="P178" s="79">
        <f t="shared" si="19"/>
        <v>1</v>
      </c>
      <c r="Q178" s="79">
        <f t="shared" si="20"/>
        <v>0</v>
      </c>
      <c r="R178" s="528" t="str">
        <f t="shared" si="18"/>
        <v>Gastos_Gerais</v>
      </c>
      <c r="S178" s="526" t="str">
        <f>IF(D178="","",IF(OR(D178=Plano!$A$1,D178=Plano!$B$1),"entrada","saída"))</f>
        <v>saída</v>
      </c>
    </row>
    <row r="179" spans="1:19" ht="120" x14ac:dyDescent="0.25">
      <c r="A179" s="523">
        <v>175</v>
      </c>
      <c r="B179" s="579" t="s">
        <v>897</v>
      </c>
      <c r="C179" s="579" t="s">
        <v>893</v>
      </c>
      <c r="D179" s="581" t="s">
        <v>261</v>
      </c>
      <c r="E179" s="564" t="s">
        <v>413</v>
      </c>
      <c r="F179" s="582">
        <v>8221.5</v>
      </c>
      <c r="G179" s="583" t="s">
        <v>986</v>
      </c>
      <c r="H179" s="563" t="s">
        <v>637</v>
      </c>
      <c r="I179" s="564" t="s">
        <v>933</v>
      </c>
      <c r="J179" s="579" t="s">
        <v>934</v>
      </c>
      <c r="K179" s="564" t="s">
        <v>1952</v>
      </c>
      <c r="L179" s="564" t="s">
        <v>553</v>
      </c>
      <c r="M179" s="579">
        <v>202013</v>
      </c>
      <c r="N179" s="579" t="s">
        <v>893</v>
      </c>
      <c r="O179" s="564" t="s">
        <v>544</v>
      </c>
      <c r="P179" s="79">
        <f t="shared" si="19"/>
        <v>1</v>
      </c>
      <c r="Q179" s="79">
        <f t="shared" si="20"/>
        <v>1</v>
      </c>
      <c r="R179" s="528" t="str">
        <f t="shared" si="18"/>
        <v>Gastos_Gerais</v>
      </c>
      <c r="S179" s="526" t="str">
        <f>IF(D179="","",IF(OR(D179=Plano!$A$1,D179=Plano!$B$1),"entrada","saída"))</f>
        <v>saída</v>
      </c>
    </row>
    <row r="180" spans="1:19" ht="36" x14ac:dyDescent="0.25">
      <c r="A180" s="523">
        <v>176</v>
      </c>
      <c r="B180" s="579" t="s">
        <v>898</v>
      </c>
      <c r="C180" s="579" t="s">
        <v>906</v>
      </c>
      <c r="D180" s="565" t="s">
        <v>178</v>
      </c>
      <c r="E180" s="581" t="s">
        <v>257</v>
      </c>
      <c r="F180" s="582">
        <v>12312.47</v>
      </c>
      <c r="G180" s="583" t="s">
        <v>987</v>
      </c>
      <c r="H180" s="563" t="s">
        <v>306</v>
      </c>
      <c r="I180" s="564" t="s">
        <v>530</v>
      </c>
      <c r="J180" s="579" t="s">
        <v>531</v>
      </c>
      <c r="K180" s="564" t="s">
        <v>1951</v>
      </c>
      <c r="L180" s="564" t="s">
        <v>566</v>
      </c>
      <c r="M180" s="579">
        <v>83010420</v>
      </c>
      <c r="N180" s="579" t="s">
        <v>906</v>
      </c>
      <c r="O180" s="564" t="s">
        <v>550</v>
      </c>
      <c r="P180" s="79">
        <f t="shared" si="19"/>
        <v>1</v>
      </c>
      <c r="Q180" s="79">
        <f t="shared" si="20"/>
        <v>-5</v>
      </c>
      <c r="R180" s="528" t="str">
        <f t="shared" si="18"/>
        <v>Gastos_com_Pessoal</v>
      </c>
      <c r="S180" s="526" t="str">
        <f>IF(D180="","",IF(OR(D180=Plano!$A$1,D180=Plano!$B$1),"entrada","saída"))</f>
        <v>saída</v>
      </c>
    </row>
    <row r="181" spans="1:19" ht="36" x14ac:dyDescent="0.25">
      <c r="A181" s="523">
        <v>177</v>
      </c>
      <c r="B181" s="579" t="s">
        <v>898</v>
      </c>
      <c r="C181" s="580">
        <v>43984</v>
      </c>
      <c r="D181" s="581" t="s">
        <v>261</v>
      </c>
      <c r="E181" s="564" t="s">
        <v>1028</v>
      </c>
      <c r="F181" s="582">
        <v>607.5</v>
      </c>
      <c r="G181" s="583" t="s">
        <v>988</v>
      </c>
      <c r="H181" s="563" t="s">
        <v>639</v>
      </c>
      <c r="I181" s="564" t="s">
        <v>935</v>
      </c>
      <c r="J181" s="579" t="s">
        <v>936</v>
      </c>
      <c r="K181" s="564" t="s">
        <v>1949</v>
      </c>
      <c r="L181" s="564" t="s">
        <v>551</v>
      </c>
      <c r="M181" s="579">
        <v>5655911</v>
      </c>
      <c r="N181" s="579" t="s">
        <v>886</v>
      </c>
      <c r="O181" s="564" t="s">
        <v>548</v>
      </c>
      <c r="P181" s="79">
        <f t="shared" si="19"/>
        <v>1</v>
      </c>
      <c r="Q181" s="79">
        <f t="shared" si="20"/>
        <v>-3</v>
      </c>
      <c r="R181" s="528" t="str">
        <f t="shared" si="18"/>
        <v>Gastos_Gerais</v>
      </c>
      <c r="S181" s="526" t="str">
        <f>IF(D181="","",IF(OR(D181=Plano!$A$1,D181=Plano!$B$1),"entrada","saída"))</f>
        <v>saída</v>
      </c>
    </row>
    <row r="182" spans="1:19" ht="48" x14ac:dyDescent="0.25">
      <c r="A182" s="523">
        <v>178</v>
      </c>
      <c r="B182" s="579" t="s">
        <v>898</v>
      </c>
      <c r="C182" s="580">
        <v>43984</v>
      </c>
      <c r="D182" s="581" t="s">
        <v>261</v>
      </c>
      <c r="E182" s="564" t="s">
        <v>1028</v>
      </c>
      <c r="F182" s="582">
        <v>88.7</v>
      </c>
      <c r="G182" s="583" t="s">
        <v>989</v>
      </c>
      <c r="H182" s="563" t="s">
        <v>639</v>
      </c>
      <c r="I182" s="564" t="s">
        <v>935</v>
      </c>
      <c r="J182" s="579" t="s">
        <v>936</v>
      </c>
      <c r="K182" s="564" t="s">
        <v>1949</v>
      </c>
      <c r="L182" s="564" t="s">
        <v>551</v>
      </c>
      <c r="M182" s="579">
        <v>5657350</v>
      </c>
      <c r="N182" s="579" t="s">
        <v>886</v>
      </c>
      <c r="O182" s="564" t="s">
        <v>548</v>
      </c>
      <c r="P182" s="79">
        <f t="shared" si="19"/>
        <v>1</v>
      </c>
      <c r="Q182" s="79">
        <f t="shared" si="20"/>
        <v>-3</v>
      </c>
      <c r="R182" s="528" t="str">
        <f t="shared" si="18"/>
        <v>Gastos_Gerais</v>
      </c>
      <c r="S182" s="526" t="str">
        <f>IF(D182="","",IF(OR(D182=Plano!$A$1,D182=Plano!$B$1),"entrada","saída"))</f>
        <v>saída</v>
      </c>
    </row>
    <row r="183" spans="1:19" ht="24" x14ac:dyDescent="0.25">
      <c r="A183" s="523">
        <v>179</v>
      </c>
      <c r="B183" s="579" t="s">
        <v>898</v>
      </c>
      <c r="C183" s="579" t="s">
        <v>898</v>
      </c>
      <c r="D183" s="581" t="s">
        <v>261</v>
      </c>
      <c r="E183" s="564" t="s">
        <v>410</v>
      </c>
      <c r="F183" s="582">
        <v>9.99</v>
      </c>
      <c r="G183" s="583" t="s">
        <v>990</v>
      </c>
      <c r="H183" s="563" t="s">
        <v>637</v>
      </c>
      <c r="I183" s="564" t="s">
        <v>1038</v>
      </c>
      <c r="J183" s="579" t="s">
        <v>1039</v>
      </c>
      <c r="K183" s="564" t="s">
        <v>1953</v>
      </c>
      <c r="L183" s="564" t="s">
        <v>543</v>
      </c>
      <c r="M183" s="579">
        <v>119853</v>
      </c>
      <c r="N183" s="579" t="s">
        <v>898</v>
      </c>
      <c r="O183" s="564" t="s">
        <v>559</v>
      </c>
      <c r="P183" s="79">
        <f t="shared" si="19"/>
        <v>1</v>
      </c>
      <c r="Q183" s="79">
        <f t="shared" si="20"/>
        <v>1</v>
      </c>
      <c r="R183" s="528" t="str">
        <f t="shared" si="18"/>
        <v>Gastos_Gerais</v>
      </c>
      <c r="S183" s="526" t="str">
        <f>IF(D183="","",IF(OR(D183=Plano!$A$1,D183=Plano!$B$1),"entrada","saída"))</f>
        <v>saída</v>
      </c>
    </row>
    <row r="184" spans="1:19" ht="26.4" x14ac:dyDescent="0.25">
      <c r="A184" s="523">
        <v>180</v>
      </c>
      <c r="B184" s="579" t="s">
        <v>898</v>
      </c>
      <c r="C184" s="579" t="s">
        <v>385</v>
      </c>
      <c r="D184" s="565" t="s">
        <v>178</v>
      </c>
      <c r="E184" s="581" t="s">
        <v>257</v>
      </c>
      <c r="F184" s="582">
        <v>11390.49</v>
      </c>
      <c r="G184" s="583" t="s">
        <v>991</v>
      </c>
      <c r="H184" s="563" t="s">
        <v>306</v>
      </c>
      <c r="I184" s="564" t="s">
        <v>530</v>
      </c>
      <c r="J184" s="579" t="s">
        <v>531</v>
      </c>
      <c r="K184" s="564" t="s">
        <v>1951</v>
      </c>
      <c r="L184" s="564" t="s">
        <v>566</v>
      </c>
      <c r="M184" s="579">
        <v>83010920</v>
      </c>
      <c r="N184" s="579" t="s">
        <v>385</v>
      </c>
      <c r="O184" s="564" t="s">
        <v>550</v>
      </c>
      <c r="P184" s="79">
        <f t="shared" si="19"/>
        <v>1</v>
      </c>
      <c r="Q184" s="79">
        <f t="shared" si="20"/>
        <v>0</v>
      </c>
      <c r="R184" s="528" t="str">
        <f t="shared" si="18"/>
        <v>Gastos_com_Pessoal</v>
      </c>
      <c r="S184" s="526" t="str">
        <f>IF(D184="","",IF(OR(D184=Plano!$A$1,D184=Plano!$B$1),"entrada","saída"))</f>
        <v>saída</v>
      </c>
    </row>
    <row r="185" spans="1:19" ht="48" x14ac:dyDescent="0.25">
      <c r="A185" s="523">
        <v>181</v>
      </c>
      <c r="B185" s="579" t="s">
        <v>899</v>
      </c>
      <c r="C185" s="579" t="s">
        <v>908</v>
      </c>
      <c r="D185" s="581" t="s">
        <v>261</v>
      </c>
      <c r="E185" s="564" t="s">
        <v>410</v>
      </c>
      <c r="F185" s="582">
        <v>704.8</v>
      </c>
      <c r="G185" s="583" t="s">
        <v>992</v>
      </c>
      <c r="H185" s="563" t="s">
        <v>637</v>
      </c>
      <c r="I185" s="564" t="s">
        <v>937</v>
      </c>
      <c r="J185" s="579" t="s">
        <v>938</v>
      </c>
      <c r="K185" s="564" t="s">
        <v>1952</v>
      </c>
      <c r="L185" s="564" t="s">
        <v>556</v>
      </c>
      <c r="M185" s="579">
        <v>2057886228</v>
      </c>
      <c r="N185" s="579" t="s">
        <v>908</v>
      </c>
      <c r="O185" s="564" t="s">
        <v>544</v>
      </c>
      <c r="P185" s="79">
        <f t="shared" si="19"/>
        <v>1</v>
      </c>
      <c r="Q185" s="79">
        <f t="shared" si="20"/>
        <v>1</v>
      </c>
      <c r="R185" s="528" t="str">
        <f t="shared" si="18"/>
        <v>Gastos_Gerais</v>
      </c>
      <c r="S185" s="526" t="str">
        <f>IF(D185="","",IF(OR(D185=Plano!$A$1,D185=Plano!$B$1),"entrada","saída"))</f>
        <v>saída</v>
      </c>
    </row>
    <row r="186" spans="1:19" ht="24" x14ac:dyDescent="0.25">
      <c r="A186" s="523">
        <v>182</v>
      </c>
      <c r="B186" s="579" t="s">
        <v>899</v>
      </c>
      <c r="C186" s="579" t="s">
        <v>899</v>
      </c>
      <c r="D186" s="563" t="s">
        <v>35</v>
      </c>
      <c r="E186" s="581" t="s">
        <v>164</v>
      </c>
      <c r="F186" s="582">
        <v>22222.22</v>
      </c>
      <c r="G186" s="583" t="s">
        <v>993</v>
      </c>
      <c r="H186" s="563" t="s">
        <v>306</v>
      </c>
      <c r="I186" s="564" t="s">
        <v>439</v>
      </c>
      <c r="J186" s="579" t="s">
        <v>440</v>
      </c>
      <c r="K186" s="564" t="s">
        <v>1952</v>
      </c>
      <c r="L186" s="564" t="s">
        <v>553</v>
      </c>
      <c r="M186" s="579">
        <v>92020</v>
      </c>
      <c r="N186" s="579" t="s">
        <v>899</v>
      </c>
      <c r="O186" s="564" t="s">
        <v>544</v>
      </c>
      <c r="P186" s="79">
        <f t="shared" si="19"/>
        <v>1</v>
      </c>
      <c r="Q186" s="79">
        <f t="shared" si="20"/>
        <v>1</v>
      </c>
      <c r="R186" s="528" t="str">
        <f t="shared" si="18"/>
        <v>Receitas</v>
      </c>
      <c r="S186" s="526" t="str">
        <f>IF(D186="","",IF(OR(D186=Plano!$A$1,D186=Plano!$B$1),"entrada","saída"))</f>
        <v>entrada</v>
      </c>
    </row>
    <row r="187" spans="1:19" ht="36" x14ac:dyDescent="0.25">
      <c r="A187" s="523">
        <v>183</v>
      </c>
      <c r="B187" s="579" t="s">
        <v>899</v>
      </c>
      <c r="C187" s="580">
        <v>44470</v>
      </c>
      <c r="D187" s="563" t="s">
        <v>35</v>
      </c>
      <c r="E187" s="564" t="s">
        <v>1024</v>
      </c>
      <c r="F187" s="582">
        <v>101</v>
      </c>
      <c r="G187" s="583" t="s">
        <v>1818</v>
      </c>
      <c r="H187" s="563" t="s">
        <v>306</v>
      </c>
      <c r="I187" s="564" t="s">
        <v>439</v>
      </c>
      <c r="J187" s="579" t="s">
        <v>440</v>
      </c>
      <c r="K187" s="564" t="s">
        <v>1952</v>
      </c>
      <c r="L187" s="564" t="s">
        <v>553</v>
      </c>
      <c r="M187" s="579">
        <v>102020</v>
      </c>
      <c r="N187" s="579" t="s">
        <v>899</v>
      </c>
      <c r="O187" s="564" t="s">
        <v>544</v>
      </c>
      <c r="P187" s="79">
        <f t="shared" si="19"/>
        <v>1</v>
      </c>
      <c r="Q187" s="79">
        <f t="shared" si="20"/>
        <v>13</v>
      </c>
      <c r="R187" s="528" t="str">
        <f t="shared" si="18"/>
        <v>Receitas</v>
      </c>
      <c r="S187" s="526" t="str">
        <f>IF(D187="","",IF(OR(D187=Plano!$A$1,D187=Plano!$B$1),"entrada","saída"))</f>
        <v>entrada</v>
      </c>
    </row>
    <row r="188" spans="1:19" ht="24" x14ac:dyDescent="0.25">
      <c r="A188" s="523">
        <v>184</v>
      </c>
      <c r="B188" s="579" t="s">
        <v>899</v>
      </c>
      <c r="C188" s="580">
        <v>44470</v>
      </c>
      <c r="D188" s="563" t="s">
        <v>35</v>
      </c>
      <c r="E188" s="581" t="s">
        <v>333</v>
      </c>
      <c r="F188" s="582">
        <v>3300</v>
      </c>
      <c r="G188" s="583" t="s">
        <v>994</v>
      </c>
      <c r="H188" s="563" t="s">
        <v>306</v>
      </c>
      <c r="I188" s="564" t="s">
        <v>439</v>
      </c>
      <c r="J188" s="579" t="s">
        <v>440</v>
      </c>
      <c r="K188" s="564" t="s">
        <v>1952</v>
      </c>
      <c r="L188" s="564" t="s">
        <v>552</v>
      </c>
      <c r="M188" s="579">
        <v>102020</v>
      </c>
      <c r="N188" s="579" t="s">
        <v>899</v>
      </c>
      <c r="O188" s="564" t="s">
        <v>548</v>
      </c>
      <c r="P188" s="79">
        <f t="shared" si="19"/>
        <v>1</v>
      </c>
      <c r="Q188" s="79">
        <f t="shared" si="20"/>
        <v>13</v>
      </c>
      <c r="R188" s="528" t="str">
        <f t="shared" si="18"/>
        <v>Receitas</v>
      </c>
      <c r="S188" s="526" t="str">
        <f>IF(D188="","",IF(OR(D188=Plano!$A$1,D188=Plano!$B$1),"entrada","saída"))</f>
        <v>entrada</v>
      </c>
    </row>
    <row r="189" spans="1:19" ht="36" x14ac:dyDescent="0.25">
      <c r="A189" s="523">
        <v>185</v>
      </c>
      <c r="B189" s="579" t="s">
        <v>900</v>
      </c>
      <c r="C189" s="579" t="s">
        <v>897</v>
      </c>
      <c r="D189" s="581" t="s">
        <v>261</v>
      </c>
      <c r="E189" s="564" t="s">
        <v>412</v>
      </c>
      <c r="F189" s="582">
        <v>7296</v>
      </c>
      <c r="G189" s="583" t="s">
        <v>995</v>
      </c>
      <c r="H189" s="563" t="s">
        <v>638</v>
      </c>
      <c r="I189" s="564" t="s">
        <v>919</v>
      </c>
      <c r="J189" s="579" t="s">
        <v>920</v>
      </c>
      <c r="K189" s="564" t="s">
        <v>1952</v>
      </c>
      <c r="L189" s="564" t="s">
        <v>553</v>
      </c>
      <c r="M189" s="579">
        <v>2659</v>
      </c>
      <c r="N189" s="579" t="s">
        <v>897</v>
      </c>
      <c r="O189" s="564" t="s">
        <v>544</v>
      </c>
      <c r="P189" s="79">
        <f t="shared" si="19"/>
        <v>1</v>
      </c>
      <c r="Q189" s="79">
        <f t="shared" si="20"/>
        <v>1</v>
      </c>
      <c r="R189" s="528" t="str">
        <f t="shared" si="18"/>
        <v>Gastos_Gerais</v>
      </c>
      <c r="S189" s="526" t="str">
        <f>IF(D189="","",IF(OR(D189=Plano!$A$1,D189=Plano!$B$1),"entrada","saída"))</f>
        <v>saída</v>
      </c>
    </row>
    <row r="190" spans="1:19" ht="36" x14ac:dyDescent="0.25">
      <c r="A190" s="523">
        <v>186</v>
      </c>
      <c r="B190" s="579" t="s">
        <v>900</v>
      </c>
      <c r="C190" s="580">
        <v>44155</v>
      </c>
      <c r="D190" s="565" t="s">
        <v>178</v>
      </c>
      <c r="E190" s="564" t="s">
        <v>422</v>
      </c>
      <c r="F190" s="582">
        <v>34027.050000000003</v>
      </c>
      <c r="G190" s="583" t="s">
        <v>996</v>
      </c>
      <c r="H190" s="563" t="s">
        <v>306</v>
      </c>
      <c r="I190" s="564" t="s">
        <v>534</v>
      </c>
      <c r="J190" s="579" t="s">
        <v>535</v>
      </c>
      <c r="K190" s="564" t="s">
        <v>1952</v>
      </c>
      <c r="L190" s="564" t="s">
        <v>556</v>
      </c>
      <c r="M190" s="579">
        <v>30109000</v>
      </c>
      <c r="N190" s="579" t="s">
        <v>896</v>
      </c>
      <c r="O190" s="564" t="s">
        <v>544</v>
      </c>
      <c r="P190" s="79">
        <f t="shared" si="19"/>
        <v>1</v>
      </c>
      <c r="Q190" s="79">
        <f t="shared" si="20"/>
        <v>2</v>
      </c>
      <c r="R190" s="528" t="str">
        <f t="shared" si="18"/>
        <v>Gastos_com_Pessoal</v>
      </c>
      <c r="S190" s="526" t="str">
        <f>IF(D190="","",IF(OR(D190=Plano!$A$1,D190=Plano!$B$1),"entrada","saída"))</f>
        <v>saída</v>
      </c>
    </row>
    <row r="191" spans="1:19" ht="36" x14ac:dyDescent="0.25">
      <c r="A191" s="523">
        <v>187</v>
      </c>
      <c r="B191" s="579" t="s">
        <v>900</v>
      </c>
      <c r="C191" s="580">
        <v>44155</v>
      </c>
      <c r="D191" s="565" t="s">
        <v>178</v>
      </c>
      <c r="E191" s="564" t="s">
        <v>422</v>
      </c>
      <c r="F191" s="582">
        <v>21219.95</v>
      </c>
      <c r="G191" s="583" t="s">
        <v>997</v>
      </c>
      <c r="H191" s="563" t="s">
        <v>306</v>
      </c>
      <c r="I191" s="564" t="s">
        <v>534</v>
      </c>
      <c r="J191" s="579" t="s">
        <v>535</v>
      </c>
      <c r="K191" s="564" t="s">
        <v>1952</v>
      </c>
      <c r="L191" s="564" t="s">
        <v>556</v>
      </c>
      <c r="M191" s="579">
        <v>30110715</v>
      </c>
      <c r="N191" s="579" t="s">
        <v>896</v>
      </c>
      <c r="O191" s="564" t="s">
        <v>544</v>
      </c>
      <c r="P191" s="79">
        <f t="shared" si="19"/>
        <v>1</v>
      </c>
      <c r="Q191" s="79">
        <f t="shared" si="20"/>
        <v>2</v>
      </c>
      <c r="R191" s="528" t="str">
        <f t="shared" si="18"/>
        <v>Gastos_com_Pessoal</v>
      </c>
      <c r="S191" s="526" t="str">
        <f>IF(D191="","",IF(OR(D191=Plano!$A$1,D191=Plano!$B$1),"entrada","saída"))</f>
        <v>saída</v>
      </c>
    </row>
    <row r="192" spans="1:19" ht="36" x14ac:dyDescent="0.25">
      <c r="A192" s="523">
        <v>188</v>
      </c>
      <c r="B192" s="579" t="s">
        <v>900</v>
      </c>
      <c r="C192" s="580">
        <v>44155</v>
      </c>
      <c r="D192" s="565" t="s">
        <v>178</v>
      </c>
      <c r="E192" s="564" t="s">
        <v>423</v>
      </c>
      <c r="F192" s="582">
        <v>2300</v>
      </c>
      <c r="G192" s="583" t="s">
        <v>998</v>
      </c>
      <c r="H192" s="563" t="s">
        <v>306</v>
      </c>
      <c r="I192" s="564" t="s">
        <v>534</v>
      </c>
      <c r="J192" s="579" t="s">
        <v>535</v>
      </c>
      <c r="K192" s="564" t="s">
        <v>1952</v>
      </c>
      <c r="L192" s="564" t="s">
        <v>556</v>
      </c>
      <c r="M192" s="579">
        <v>30111501</v>
      </c>
      <c r="N192" s="579" t="s">
        <v>896</v>
      </c>
      <c r="O192" s="564" t="s">
        <v>544</v>
      </c>
      <c r="P192" s="79">
        <f t="shared" si="19"/>
        <v>1</v>
      </c>
      <c r="Q192" s="79">
        <f t="shared" si="20"/>
        <v>2</v>
      </c>
      <c r="R192" s="528" t="str">
        <f t="shared" si="18"/>
        <v>Gastos_com_Pessoal</v>
      </c>
      <c r="S192" s="526" t="str">
        <f>IF(D192="","",IF(OR(D192=Plano!$A$1,D192=Plano!$B$1),"entrada","saída"))</f>
        <v>saída</v>
      </c>
    </row>
    <row r="193" spans="1:19" ht="36" x14ac:dyDescent="0.25">
      <c r="A193" s="523">
        <v>189</v>
      </c>
      <c r="B193" s="579" t="s">
        <v>900</v>
      </c>
      <c r="C193" s="580">
        <v>44157</v>
      </c>
      <c r="D193" s="565" t="s">
        <v>178</v>
      </c>
      <c r="E193" s="564" t="s">
        <v>402</v>
      </c>
      <c r="F193" s="582">
        <v>197.86</v>
      </c>
      <c r="G193" s="583" t="s">
        <v>999</v>
      </c>
      <c r="H193" s="563" t="s">
        <v>306</v>
      </c>
      <c r="I193" s="564" t="s">
        <v>939</v>
      </c>
      <c r="J193" s="579" t="s">
        <v>940</v>
      </c>
      <c r="K193" s="564" t="s">
        <v>1952</v>
      </c>
      <c r="L193" s="564" t="s">
        <v>556</v>
      </c>
      <c r="M193" s="579">
        <v>2988667</v>
      </c>
      <c r="N193" s="579" t="s">
        <v>909</v>
      </c>
      <c r="O193" s="564" t="s">
        <v>544</v>
      </c>
      <c r="P193" s="79">
        <f t="shared" si="19"/>
        <v>1</v>
      </c>
      <c r="Q193" s="79">
        <f t="shared" si="20"/>
        <v>2</v>
      </c>
      <c r="R193" s="528" t="str">
        <f t="shared" si="18"/>
        <v>Gastos_com_Pessoal</v>
      </c>
      <c r="S193" s="526" t="str">
        <f>IF(D193="","",IF(OR(D193=Plano!$A$1,D193=Plano!$B$1),"entrada","saída"))</f>
        <v>saída</v>
      </c>
    </row>
    <row r="194" spans="1:19" ht="36" x14ac:dyDescent="0.25">
      <c r="A194" s="523">
        <v>190</v>
      </c>
      <c r="B194" s="579" t="s">
        <v>900</v>
      </c>
      <c r="C194" s="580">
        <v>44157</v>
      </c>
      <c r="D194" s="565" t="s">
        <v>178</v>
      </c>
      <c r="E194" s="564" t="s">
        <v>402</v>
      </c>
      <c r="F194" s="582">
        <v>1753.35</v>
      </c>
      <c r="G194" s="583" t="s">
        <v>1000</v>
      </c>
      <c r="H194" s="563" t="s">
        <v>306</v>
      </c>
      <c r="I194" s="564" t="s">
        <v>452</v>
      </c>
      <c r="J194" s="579" t="s">
        <v>453</v>
      </c>
      <c r="K194" s="564" t="s">
        <v>1952</v>
      </c>
      <c r="L194" s="564" t="s">
        <v>556</v>
      </c>
      <c r="M194" s="579">
        <v>4922259</v>
      </c>
      <c r="N194" s="579" t="s">
        <v>909</v>
      </c>
      <c r="O194" s="564" t="s">
        <v>544</v>
      </c>
      <c r="P194" s="79">
        <f t="shared" si="19"/>
        <v>1</v>
      </c>
      <c r="Q194" s="79">
        <f t="shared" si="20"/>
        <v>2</v>
      </c>
      <c r="R194" s="528" t="str">
        <f t="shared" si="18"/>
        <v>Gastos_com_Pessoal</v>
      </c>
      <c r="S194" s="526" t="str">
        <f>IF(D194="","",IF(OR(D194=Plano!$A$1,D194=Plano!$B$1),"entrada","saída"))</f>
        <v>saída</v>
      </c>
    </row>
    <row r="195" spans="1:19" ht="48" x14ac:dyDescent="0.25">
      <c r="A195" s="523">
        <v>191</v>
      </c>
      <c r="B195" s="579" t="s">
        <v>900</v>
      </c>
      <c r="C195" s="580">
        <v>44096</v>
      </c>
      <c r="D195" s="581" t="s">
        <v>261</v>
      </c>
      <c r="E195" s="564" t="s">
        <v>391</v>
      </c>
      <c r="F195" s="582">
        <v>9117.58</v>
      </c>
      <c r="G195" s="583" t="s">
        <v>1001</v>
      </c>
      <c r="H195" s="563" t="s">
        <v>637</v>
      </c>
      <c r="I195" s="564" t="s">
        <v>494</v>
      </c>
      <c r="J195" s="579" t="s">
        <v>495</v>
      </c>
      <c r="K195" s="564" t="s">
        <v>1952</v>
      </c>
      <c r="L195" s="564" t="s">
        <v>553</v>
      </c>
      <c r="M195" s="579">
        <v>202095</v>
      </c>
      <c r="N195" s="579" t="s">
        <v>909</v>
      </c>
      <c r="O195" s="564" t="s">
        <v>547</v>
      </c>
      <c r="P195" s="79">
        <f t="shared" si="19"/>
        <v>1</v>
      </c>
      <c r="Q195" s="79">
        <f t="shared" si="20"/>
        <v>0</v>
      </c>
      <c r="R195" s="528" t="str">
        <f t="shared" si="18"/>
        <v>Gastos_Gerais</v>
      </c>
      <c r="S195" s="526" t="str">
        <f>IF(D195="","",IF(OR(D195=Plano!$A$1,D195=Plano!$B$1),"entrada","saída"))</f>
        <v>saída</v>
      </c>
    </row>
    <row r="196" spans="1:19" ht="24" x14ac:dyDescent="0.25">
      <c r="A196" s="523">
        <v>192</v>
      </c>
      <c r="B196" s="579" t="s">
        <v>900</v>
      </c>
      <c r="C196" s="580">
        <v>44087</v>
      </c>
      <c r="D196" s="581" t="s">
        <v>261</v>
      </c>
      <c r="E196" s="564" t="s">
        <v>396</v>
      </c>
      <c r="F196" s="582">
        <v>9645.9699999999993</v>
      </c>
      <c r="G196" s="583" t="s">
        <v>1002</v>
      </c>
      <c r="H196" s="563" t="s">
        <v>637</v>
      </c>
      <c r="I196" s="564" t="s">
        <v>526</v>
      </c>
      <c r="J196" s="579" t="s">
        <v>527</v>
      </c>
      <c r="K196" s="564" t="s">
        <v>1952</v>
      </c>
      <c r="L196" s="564" t="s">
        <v>553</v>
      </c>
      <c r="M196" s="579">
        <v>44829</v>
      </c>
      <c r="N196" s="579" t="s">
        <v>891</v>
      </c>
      <c r="O196" s="564" t="s">
        <v>547</v>
      </c>
      <c r="P196" s="79">
        <f t="shared" si="19"/>
        <v>1</v>
      </c>
      <c r="Q196" s="79">
        <f t="shared" si="20"/>
        <v>0</v>
      </c>
      <c r="R196" s="528" t="str">
        <f t="shared" si="18"/>
        <v>Gastos_Gerais</v>
      </c>
      <c r="S196" s="526" t="str">
        <f>IF(D196="","",IF(OR(D196=Plano!$A$1,D196=Plano!$B$1),"entrada","saída"))</f>
        <v>saída</v>
      </c>
    </row>
    <row r="197" spans="1:19" ht="24" x14ac:dyDescent="0.25">
      <c r="A197" s="523">
        <v>193</v>
      </c>
      <c r="B197" s="579" t="s">
        <v>900</v>
      </c>
      <c r="C197" s="580">
        <v>44470</v>
      </c>
      <c r="D197" s="563" t="s">
        <v>35</v>
      </c>
      <c r="E197" s="581" t="s">
        <v>333</v>
      </c>
      <c r="F197" s="582">
        <v>7200.03</v>
      </c>
      <c r="G197" s="583" t="s">
        <v>994</v>
      </c>
      <c r="H197" s="563" t="s">
        <v>306</v>
      </c>
      <c r="I197" s="564" t="s">
        <v>439</v>
      </c>
      <c r="J197" s="579" t="s">
        <v>440</v>
      </c>
      <c r="K197" s="564" t="s">
        <v>1952</v>
      </c>
      <c r="L197" s="564" t="s">
        <v>1029</v>
      </c>
      <c r="M197" s="579">
        <v>102020</v>
      </c>
      <c r="N197" s="579" t="s">
        <v>900</v>
      </c>
      <c r="O197" s="564" t="s">
        <v>548</v>
      </c>
      <c r="P197" s="79">
        <f t="shared" si="19"/>
        <v>1</v>
      </c>
      <c r="Q197" s="79">
        <f t="shared" si="20"/>
        <v>13</v>
      </c>
      <c r="R197" s="528" t="str">
        <f t="shared" si="18"/>
        <v>Receitas</v>
      </c>
      <c r="S197" s="526" t="str">
        <f>IF(D197="","",IF(OR(D197=Plano!$A$1,D197=Plano!$B$1),"entrada","saída"))</f>
        <v>entrada</v>
      </c>
    </row>
    <row r="198" spans="1:19" ht="60" x14ac:dyDescent="0.25">
      <c r="A198" s="523">
        <v>194</v>
      </c>
      <c r="B198" s="579" t="s">
        <v>900</v>
      </c>
      <c r="C198" s="579" t="s">
        <v>896</v>
      </c>
      <c r="D198" s="581" t="s">
        <v>261</v>
      </c>
      <c r="E198" s="564" t="s">
        <v>399</v>
      </c>
      <c r="F198" s="582">
        <v>1800</v>
      </c>
      <c r="G198" s="583" t="s">
        <v>1003</v>
      </c>
      <c r="H198" s="563" t="s">
        <v>638</v>
      </c>
      <c r="I198" s="564" t="s">
        <v>941</v>
      </c>
      <c r="J198" s="579" t="s">
        <v>942</v>
      </c>
      <c r="K198" s="564" t="s">
        <v>1952</v>
      </c>
      <c r="L198" s="564" t="s">
        <v>552</v>
      </c>
      <c r="M198" s="579">
        <v>20202</v>
      </c>
      <c r="N198" s="579" t="s">
        <v>896</v>
      </c>
      <c r="O198" s="564" t="s">
        <v>544</v>
      </c>
      <c r="P198" s="79">
        <f t="shared" si="19"/>
        <v>1</v>
      </c>
      <c r="Q198" s="79">
        <f t="shared" si="20"/>
        <v>1</v>
      </c>
      <c r="R198" s="528" t="str">
        <f t="shared" si="18"/>
        <v>Gastos_Gerais</v>
      </c>
      <c r="S198" s="526" t="str">
        <f>IF(D198="","",IF(OR(D198=Plano!$A$1,D198=Plano!$B$1),"entrada","saída"))</f>
        <v>saída</v>
      </c>
    </row>
    <row r="199" spans="1:19" ht="36" x14ac:dyDescent="0.25">
      <c r="A199" s="523">
        <v>195</v>
      </c>
      <c r="B199" s="579" t="s">
        <v>900</v>
      </c>
      <c r="C199" s="580">
        <v>44470</v>
      </c>
      <c r="D199" s="563" t="s">
        <v>35</v>
      </c>
      <c r="E199" s="564" t="s">
        <v>1024</v>
      </c>
      <c r="F199" s="582">
        <v>1000</v>
      </c>
      <c r="G199" s="583" t="s">
        <v>1819</v>
      </c>
      <c r="H199" s="563" t="s">
        <v>306</v>
      </c>
      <c r="I199" s="564" t="s">
        <v>439</v>
      </c>
      <c r="J199" s="579" t="s">
        <v>440</v>
      </c>
      <c r="K199" s="564" t="s">
        <v>1952</v>
      </c>
      <c r="L199" s="564" t="s">
        <v>553</v>
      </c>
      <c r="M199" s="579">
        <v>102020</v>
      </c>
      <c r="N199" s="579" t="s">
        <v>900</v>
      </c>
      <c r="O199" s="564" t="s">
        <v>544</v>
      </c>
      <c r="P199" s="79">
        <f t="shared" si="19"/>
        <v>1</v>
      </c>
      <c r="Q199" s="79">
        <f t="shared" si="20"/>
        <v>13</v>
      </c>
      <c r="R199" s="528" t="str">
        <f t="shared" si="18"/>
        <v>Receitas</v>
      </c>
      <c r="S199" s="526" t="str">
        <f>IF(D199="","",IF(OR(D199=Plano!$A$1,D199=Plano!$B$1),"entrada","saída"))</f>
        <v>entrada</v>
      </c>
    </row>
    <row r="200" spans="1:19" ht="60" x14ac:dyDescent="0.25">
      <c r="A200" s="523">
        <v>196</v>
      </c>
      <c r="B200" s="579" t="s">
        <v>900</v>
      </c>
      <c r="C200" s="579" t="s">
        <v>898</v>
      </c>
      <c r="D200" s="581" t="s">
        <v>261</v>
      </c>
      <c r="E200" s="564" t="s">
        <v>409</v>
      </c>
      <c r="F200" s="582">
        <v>890</v>
      </c>
      <c r="G200" s="583" t="s">
        <v>1004</v>
      </c>
      <c r="H200" s="563" t="s">
        <v>638</v>
      </c>
      <c r="I200" s="564" t="s">
        <v>931</v>
      </c>
      <c r="J200" s="579" t="s">
        <v>932</v>
      </c>
      <c r="K200" s="564" t="s">
        <v>1952</v>
      </c>
      <c r="L200" s="564" t="s">
        <v>553</v>
      </c>
      <c r="M200" s="579">
        <v>3</v>
      </c>
      <c r="N200" s="579" t="s">
        <v>898</v>
      </c>
      <c r="O200" s="564" t="s">
        <v>544</v>
      </c>
      <c r="P200" s="79">
        <f t="shared" si="19"/>
        <v>1</v>
      </c>
      <c r="Q200" s="79">
        <f t="shared" si="20"/>
        <v>1</v>
      </c>
      <c r="R200" s="528" t="str">
        <f t="shared" si="18"/>
        <v>Gastos_Gerais</v>
      </c>
      <c r="S200" s="526" t="str">
        <f>IF(D200="","",IF(OR(D200=Plano!$A$1,D200=Plano!$B$1),"entrada","saída"))</f>
        <v>saída</v>
      </c>
    </row>
    <row r="201" spans="1:19" ht="60" x14ac:dyDescent="0.25">
      <c r="A201" s="523">
        <v>197</v>
      </c>
      <c r="B201" s="579" t="s">
        <v>900</v>
      </c>
      <c r="C201" s="579" t="s">
        <v>896</v>
      </c>
      <c r="D201" s="581" t="s">
        <v>261</v>
      </c>
      <c r="E201" s="564" t="s">
        <v>399</v>
      </c>
      <c r="F201" s="582">
        <v>1000</v>
      </c>
      <c r="G201" s="583" t="s">
        <v>1005</v>
      </c>
      <c r="H201" s="563" t="s">
        <v>638</v>
      </c>
      <c r="I201" s="564" t="s">
        <v>943</v>
      </c>
      <c r="J201" s="579" t="s">
        <v>944</v>
      </c>
      <c r="K201" s="564" t="s">
        <v>1952</v>
      </c>
      <c r="L201" s="564" t="s">
        <v>553</v>
      </c>
      <c r="M201" s="579">
        <v>683</v>
      </c>
      <c r="N201" s="579" t="s">
        <v>896</v>
      </c>
      <c r="O201" s="564" t="s">
        <v>544</v>
      </c>
      <c r="P201" s="79">
        <f t="shared" si="19"/>
        <v>1</v>
      </c>
      <c r="Q201" s="79">
        <f t="shared" si="20"/>
        <v>1</v>
      </c>
      <c r="R201" s="528" t="str">
        <f t="shared" si="18"/>
        <v>Gastos_Gerais</v>
      </c>
      <c r="S201" s="526" t="str">
        <f>IF(D201="","",IF(OR(D201=Plano!$A$1,D201=Plano!$B$1),"entrada","saída"))</f>
        <v>saída</v>
      </c>
    </row>
    <row r="202" spans="1:19" ht="84" x14ac:dyDescent="0.25">
      <c r="A202" s="523">
        <v>198</v>
      </c>
      <c r="B202" s="579" t="s">
        <v>901</v>
      </c>
      <c r="C202" s="580">
        <v>44075</v>
      </c>
      <c r="D202" s="581" t="s">
        <v>261</v>
      </c>
      <c r="E202" s="585" t="s">
        <v>420</v>
      </c>
      <c r="F202" s="582">
        <v>62503.91</v>
      </c>
      <c r="G202" s="583" t="s">
        <v>1006</v>
      </c>
      <c r="H202" s="563" t="s">
        <v>640</v>
      </c>
      <c r="I202" s="564" t="s">
        <v>519</v>
      </c>
      <c r="J202" s="579" t="s">
        <v>520</v>
      </c>
      <c r="K202" s="564" t="s">
        <v>1952</v>
      </c>
      <c r="L202" s="564" t="s">
        <v>553</v>
      </c>
      <c r="M202" s="579">
        <v>1811</v>
      </c>
      <c r="N202" s="579" t="s">
        <v>885</v>
      </c>
      <c r="O202" s="564" t="s">
        <v>544</v>
      </c>
      <c r="P202" s="79">
        <f t="shared" si="19"/>
        <v>1</v>
      </c>
      <c r="Q202" s="79">
        <f t="shared" si="20"/>
        <v>0</v>
      </c>
      <c r="R202" s="528" t="str">
        <f t="shared" si="18"/>
        <v>Gastos_Gerais</v>
      </c>
      <c r="S202" s="526" t="str">
        <f>IF(D202="","",IF(OR(D202=Plano!$A$1,D202=Plano!$B$1),"entrada","saída"))</f>
        <v>saída</v>
      </c>
    </row>
    <row r="203" spans="1:19" ht="60" x14ac:dyDescent="0.25">
      <c r="A203" s="523">
        <v>199</v>
      </c>
      <c r="B203" s="579" t="s">
        <v>901</v>
      </c>
      <c r="C203" s="580">
        <v>44075</v>
      </c>
      <c r="D203" s="581" t="s">
        <v>261</v>
      </c>
      <c r="E203" s="585" t="s">
        <v>420</v>
      </c>
      <c r="F203" s="582">
        <v>20179.8</v>
      </c>
      <c r="G203" s="583" t="s">
        <v>785</v>
      </c>
      <c r="H203" s="563" t="s">
        <v>640</v>
      </c>
      <c r="I203" s="564" t="s">
        <v>795</v>
      </c>
      <c r="J203" s="579" t="s">
        <v>796</v>
      </c>
      <c r="K203" s="564" t="s">
        <v>1952</v>
      </c>
      <c r="L203" s="564" t="s">
        <v>553</v>
      </c>
      <c r="M203" s="579">
        <v>4658</v>
      </c>
      <c r="N203" s="579" t="s">
        <v>885</v>
      </c>
      <c r="O203" s="564" t="s">
        <v>544</v>
      </c>
      <c r="P203" s="79">
        <f t="shared" si="19"/>
        <v>1</v>
      </c>
      <c r="Q203" s="79">
        <f t="shared" si="20"/>
        <v>0</v>
      </c>
      <c r="R203" s="528" t="str">
        <f t="shared" si="18"/>
        <v>Gastos_Gerais</v>
      </c>
      <c r="S203" s="526" t="str">
        <f>IF(D203="","",IF(OR(D203=Plano!$A$1,D203=Plano!$B$1),"entrada","saída"))</f>
        <v>saída</v>
      </c>
    </row>
    <row r="204" spans="1:19" ht="36" x14ac:dyDescent="0.25">
      <c r="A204" s="523">
        <v>200</v>
      </c>
      <c r="B204" s="579" t="s">
        <v>901</v>
      </c>
      <c r="C204" s="579" t="s">
        <v>902</v>
      </c>
      <c r="D204" s="581" t="s">
        <v>261</v>
      </c>
      <c r="E204" s="587" t="s">
        <v>693</v>
      </c>
      <c r="F204" s="582">
        <v>1020</v>
      </c>
      <c r="G204" s="583" t="s">
        <v>1007</v>
      </c>
      <c r="H204" s="563" t="s">
        <v>637</v>
      </c>
      <c r="I204" s="564" t="s">
        <v>525</v>
      </c>
      <c r="J204" s="579" t="s">
        <v>524</v>
      </c>
      <c r="K204" s="564" t="s">
        <v>1952</v>
      </c>
      <c r="L204" s="564" t="s">
        <v>553</v>
      </c>
      <c r="M204" s="579">
        <v>31012020</v>
      </c>
      <c r="N204" s="579" t="s">
        <v>902</v>
      </c>
      <c r="O204" s="564" t="s">
        <v>544</v>
      </c>
      <c r="P204" s="79">
        <f t="shared" si="19"/>
        <v>1</v>
      </c>
      <c r="Q204" s="79">
        <f t="shared" si="20"/>
        <v>1</v>
      </c>
      <c r="R204" s="528" t="str">
        <f t="shared" si="18"/>
        <v>Gastos_Gerais</v>
      </c>
      <c r="S204" s="526" t="str">
        <f>IF(D204="","",IF(OR(D204=Plano!$A$1,D204=Plano!$B$1),"entrada","saída"))</f>
        <v>saída</v>
      </c>
    </row>
    <row r="205" spans="1:19" ht="72" x14ac:dyDescent="0.25">
      <c r="A205" s="523">
        <v>201</v>
      </c>
      <c r="B205" s="579" t="s">
        <v>901</v>
      </c>
      <c r="C205" s="579" t="s">
        <v>896</v>
      </c>
      <c r="D205" s="581" t="s">
        <v>261</v>
      </c>
      <c r="E205" s="564" t="s">
        <v>399</v>
      </c>
      <c r="F205" s="582">
        <v>-1000</v>
      </c>
      <c r="G205" s="583" t="s">
        <v>2013</v>
      </c>
      <c r="H205" s="563" t="s">
        <v>638</v>
      </c>
      <c r="I205" s="564" t="s">
        <v>943</v>
      </c>
      <c r="J205" s="579" t="s">
        <v>944</v>
      </c>
      <c r="K205" s="564" t="s">
        <v>1952</v>
      </c>
      <c r="L205" s="564" t="s">
        <v>811</v>
      </c>
      <c r="M205" s="579">
        <v>683</v>
      </c>
      <c r="N205" s="579" t="s">
        <v>896</v>
      </c>
      <c r="O205" s="564" t="s">
        <v>544</v>
      </c>
      <c r="P205" s="79">
        <f t="shared" si="19"/>
        <v>1</v>
      </c>
      <c r="Q205" s="79">
        <f t="shared" si="20"/>
        <v>1</v>
      </c>
      <c r="R205" s="528" t="str">
        <f t="shared" si="18"/>
        <v>Gastos_Gerais</v>
      </c>
      <c r="S205" s="526" t="str">
        <f>IF(D205="","",IF(OR(D205=Plano!$A$1,D205=Plano!$B$1),"entrada","saída"))</f>
        <v>saída</v>
      </c>
    </row>
    <row r="206" spans="1:19" ht="24" x14ac:dyDescent="0.25">
      <c r="A206" s="523">
        <v>202</v>
      </c>
      <c r="B206" s="579" t="s">
        <v>901</v>
      </c>
      <c r="C206" s="579" t="s">
        <v>901</v>
      </c>
      <c r="D206" s="563" t="s">
        <v>35</v>
      </c>
      <c r="E206" s="581" t="s">
        <v>333</v>
      </c>
      <c r="F206" s="582">
        <v>25000</v>
      </c>
      <c r="G206" s="583" t="s">
        <v>437</v>
      </c>
      <c r="H206" s="563" t="s">
        <v>306</v>
      </c>
      <c r="I206" s="564" t="s">
        <v>439</v>
      </c>
      <c r="J206" s="579" t="s">
        <v>440</v>
      </c>
      <c r="K206" s="564" t="s">
        <v>1952</v>
      </c>
      <c r="L206" s="564" t="s">
        <v>569</v>
      </c>
      <c r="M206" s="579">
        <v>92020</v>
      </c>
      <c r="N206" s="579" t="s">
        <v>901</v>
      </c>
      <c r="O206" s="564" t="s">
        <v>549</v>
      </c>
      <c r="P206" s="79">
        <f t="shared" si="19"/>
        <v>1</v>
      </c>
      <c r="Q206" s="79">
        <f t="shared" si="20"/>
        <v>1</v>
      </c>
      <c r="R206" s="528" t="str">
        <f t="shared" si="18"/>
        <v>Receitas</v>
      </c>
      <c r="S206" s="526" t="str">
        <f>IF(D206="","",IF(OR(D206=Plano!$A$1,D206=Plano!$B$1),"entrada","saída"))</f>
        <v>entrada</v>
      </c>
    </row>
    <row r="207" spans="1:19" ht="24" x14ac:dyDescent="0.25">
      <c r="A207" s="523">
        <v>203</v>
      </c>
      <c r="B207" s="579" t="s">
        <v>902</v>
      </c>
      <c r="C207" s="579" t="s">
        <v>387</v>
      </c>
      <c r="D207" s="581" t="s">
        <v>261</v>
      </c>
      <c r="E207" s="564" t="s">
        <v>428</v>
      </c>
      <c r="F207" s="582">
        <v>11131.27</v>
      </c>
      <c r="G207" s="583" t="s">
        <v>438</v>
      </c>
      <c r="H207" s="563" t="s">
        <v>637</v>
      </c>
      <c r="I207" s="564" t="s">
        <v>538</v>
      </c>
      <c r="J207" s="579" t="s">
        <v>539</v>
      </c>
      <c r="K207" s="564" t="s">
        <v>1949</v>
      </c>
      <c r="L207" s="564" t="s">
        <v>551</v>
      </c>
      <c r="M207" s="579">
        <v>25634270</v>
      </c>
      <c r="N207" s="579" t="s">
        <v>387</v>
      </c>
      <c r="O207" s="564" t="s">
        <v>544</v>
      </c>
      <c r="P207" s="79">
        <f t="shared" si="19"/>
        <v>1</v>
      </c>
      <c r="Q207" s="79">
        <f t="shared" si="20"/>
        <v>-3</v>
      </c>
      <c r="R207" s="528" t="str">
        <f t="shared" si="18"/>
        <v>Gastos_Gerais</v>
      </c>
      <c r="S207" s="526" t="str">
        <f>IF(D207="","",IF(OR(D207=Plano!$A$1,D207=Plano!$B$1),"entrada","saída"))</f>
        <v>saída</v>
      </c>
    </row>
    <row r="208" spans="1:19" ht="36" x14ac:dyDescent="0.25">
      <c r="A208" s="523">
        <v>204</v>
      </c>
      <c r="B208" s="579" t="s">
        <v>902</v>
      </c>
      <c r="C208" s="579" t="s">
        <v>910</v>
      </c>
      <c r="D208" s="563" t="s">
        <v>35</v>
      </c>
      <c r="E208" s="564" t="s">
        <v>1024</v>
      </c>
      <c r="F208" s="582">
        <v>1048.08</v>
      </c>
      <c r="G208" s="583" t="s">
        <v>1008</v>
      </c>
      <c r="H208" s="563" t="s">
        <v>306</v>
      </c>
      <c r="I208" s="564" t="s">
        <v>439</v>
      </c>
      <c r="J208" s="579" t="s">
        <v>440</v>
      </c>
      <c r="K208" s="564" t="s">
        <v>1952</v>
      </c>
      <c r="L208" s="564" t="s">
        <v>553</v>
      </c>
      <c r="M208" s="579">
        <v>22020</v>
      </c>
      <c r="N208" s="579" t="s">
        <v>910</v>
      </c>
      <c r="O208" s="564" t="s">
        <v>544</v>
      </c>
      <c r="P208" s="79">
        <f t="shared" si="19"/>
        <v>1</v>
      </c>
      <c r="Q208" s="79">
        <f t="shared" si="20"/>
        <v>-8</v>
      </c>
      <c r="R208" s="528" t="str">
        <f t="shared" si="18"/>
        <v>Receitas</v>
      </c>
      <c r="S208" s="526" t="str">
        <f>IF(D208="","",IF(OR(D208=Plano!$A$1,D208=Plano!$B$1),"entrada","saída"))</f>
        <v>entrada</v>
      </c>
    </row>
    <row r="209" spans="1:19" ht="36" x14ac:dyDescent="0.25">
      <c r="A209" s="523">
        <v>205</v>
      </c>
      <c r="B209" s="579" t="s">
        <v>902</v>
      </c>
      <c r="C209" s="579" t="s">
        <v>898</v>
      </c>
      <c r="D209" s="581" t="s">
        <v>261</v>
      </c>
      <c r="E209" s="564" t="s">
        <v>410</v>
      </c>
      <c r="F209" s="582">
        <v>118.3</v>
      </c>
      <c r="G209" s="583" t="s">
        <v>1009</v>
      </c>
      <c r="H209" s="563" t="s">
        <v>637</v>
      </c>
      <c r="I209" s="564" t="s">
        <v>1040</v>
      </c>
      <c r="J209" s="579" t="s">
        <v>1041</v>
      </c>
      <c r="K209" s="564" t="s">
        <v>1953</v>
      </c>
      <c r="L209" s="564" t="s">
        <v>543</v>
      </c>
      <c r="M209" s="579">
        <v>44841</v>
      </c>
      <c r="N209" s="579" t="s">
        <v>898</v>
      </c>
      <c r="O209" s="564" t="s">
        <v>559</v>
      </c>
      <c r="P209" s="79">
        <f t="shared" si="19"/>
        <v>1</v>
      </c>
      <c r="Q209" s="79">
        <f t="shared" si="20"/>
        <v>1</v>
      </c>
      <c r="R209" s="528" t="str">
        <f t="shared" si="18"/>
        <v>Gastos_Gerais</v>
      </c>
      <c r="S209" s="526" t="str">
        <f>IF(D209="","",IF(OR(D209=Plano!$A$1,D209=Plano!$B$1),"entrada","saída"))</f>
        <v>saída</v>
      </c>
    </row>
    <row r="210" spans="1:19" ht="96" x14ac:dyDescent="0.25">
      <c r="A210" s="523">
        <v>206</v>
      </c>
      <c r="B210" s="579" t="s">
        <v>902</v>
      </c>
      <c r="C210" s="579" t="s">
        <v>898</v>
      </c>
      <c r="D210" s="581" t="s">
        <v>261</v>
      </c>
      <c r="E210" s="564" t="s">
        <v>410</v>
      </c>
      <c r="F210" s="582">
        <v>1040</v>
      </c>
      <c r="G210" s="583" t="s">
        <v>1010</v>
      </c>
      <c r="H210" s="563" t="s">
        <v>637</v>
      </c>
      <c r="I210" s="564" t="s">
        <v>945</v>
      </c>
      <c r="J210" s="579" t="s">
        <v>946</v>
      </c>
      <c r="K210" s="564" t="s">
        <v>1949</v>
      </c>
      <c r="L210" s="564" t="s">
        <v>551</v>
      </c>
      <c r="M210" s="579">
        <v>202042</v>
      </c>
      <c r="N210" s="579" t="s">
        <v>898</v>
      </c>
      <c r="O210" s="564" t="s">
        <v>548</v>
      </c>
      <c r="P210" s="79">
        <f t="shared" si="19"/>
        <v>1</v>
      </c>
      <c r="Q210" s="79">
        <f t="shared" si="20"/>
        <v>1</v>
      </c>
      <c r="R210" s="528" t="str">
        <f t="shared" si="18"/>
        <v>Gastos_Gerais</v>
      </c>
      <c r="S210" s="526" t="str">
        <f>IF(D210="","",IF(OR(D210=Plano!$A$1,D210=Plano!$B$1),"entrada","saída"))</f>
        <v>saída</v>
      </c>
    </row>
    <row r="211" spans="1:19" ht="144" x14ac:dyDescent="0.25">
      <c r="A211" s="523">
        <v>207</v>
      </c>
      <c r="B211" s="579" t="s">
        <v>902</v>
      </c>
      <c r="C211" s="579" t="s">
        <v>898</v>
      </c>
      <c r="D211" s="581" t="s">
        <v>261</v>
      </c>
      <c r="E211" s="564" t="s">
        <v>409</v>
      </c>
      <c r="F211" s="582">
        <v>4570.68</v>
      </c>
      <c r="G211" s="583" t="s">
        <v>1011</v>
      </c>
      <c r="H211" s="563" t="s">
        <v>638</v>
      </c>
      <c r="I211" s="564" t="s">
        <v>486</v>
      </c>
      <c r="J211" s="579" t="s">
        <v>487</v>
      </c>
      <c r="K211" s="564" t="s">
        <v>1952</v>
      </c>
      <c r="L211" s="564" t="s">
        <v>553</v>
      </c>
      <c r="M211" s="579">
        <v>202012</v>
      </c>
      <c r="N211" s="579" t="s">
        <v>898</v>
      </c>
      <c r="O211" s="564" t="s">
        <v>548</v>
      </c>
      <c r="P211" s="79">
        <f t="shared" si="19"/>
        <v>1</v>
      </c>
      <c r="Q211" s="79">
        <f t="shared" si="20"/>
        <v>1</v>
      </c>
      <c r="R211" s="528" t="str">
        <f t="shared" si="18"/>
        <v>Gastos_Gerais</v>
      </c>
      <c r="S211" s="526" t="str">
        <f>IF(D211="","",IF(OR(D211=Plano!$A$1,D211=Plano!$B$1),"entrada","saída"))</f>
        <v>saída</v>
      </c>
    </row>
    <row r="212" spans="1:19" ht="60" x14ac:dyDescent="0.25">
      <c r="A212" s="523">
        <v>208</v>
      </c>
      <c r="B212" s="579" t="s">
        <v>902</v>
      </c>
      <c r="C212" s="579" t="s">
        <v>898</v>
      </c>
      <c r="D212" s="581" t="s">
        <v>261</v>
      </c>
      <c r="E212" s="564" t="s">
        <v>409</v>
      </c>
      <c r="F212" s="582">
        <v>26783.54</v>
      </c>
      <c r="G212" s="583" t="s">
        <v>1012</v>
      </c>
      <c r="H212" s="563" t="s">
        <v>638</v>
      </c>
      <c r="I212" s="564" t="s">
        <v>486</v>
      </c>
      <c r="J212" s="579" t="s">
        <v>487</v>
      </c>
      <c r="K212" s="564" t="s">
        <v>1952</v>
      </c>
      <c r="L212" s="564" t="s">
        <v>553</v>
      </c>
      <c r="M212" s="579">
        <v>202011</v>
      </c>
      <c r="N212" s="579" t="s">
        <v>898</v>
      </c>
      <c r="O212" s="564" t="s">
        <v>548</v>
      </c>
      <c r="P212" s="79">
        <f t="shared" si="19"/>
        <v>1</v>
      </c>
      <c r="Q212" s="79">
        <f t="shared" si="20"/>
        <v>1</v>
      </c>
      <c r="R212" s="528" t="str">
        <f t="shared" si="18"/>
        <v>Gastos_Gerais</v>
      </c>
      <c r="S212" s="526" t="str">
        <f>IF(D212="","",IF(OR(D212=Plano!$A$1,D212=Plano!$B$1),"entrada","saída"))</f>
        <v>saída</v>
      </c>
    </row>
    <row r="213" spans="1:19" ht="72" x14ac:dyDescent="0.25">
      <c r="A213" s="523">
        <v>209</v>
      </c>
      <c r="B213" s="579" t="s">
        <v>902</v>
      </c>
      <c r="C213" s="579" t="s">
        <v>896</v>
      </c>
      <c r="D213" s="581" t="s">
        <v>261</v>
      </c>
      <c r="E213" s="564" t="s">
        <v>399</v>
      </c>
      <c r="F213" s="582">
        <v>1000</v>
      </c>
      <c r="G213" s="583" t="s">
        <v>2014</v>
      </c>
      <c r="H213" s="563" t="s">
        <v>638</v>
      </c>
      <c r="I213" s="564" t="s">
        <v>943</v>
      </c>
      <c r="J213" s="579" t="s">
        <v>944</v>
      </c>
      <c r="K213" s="564" t="s">
        <v>1952</v>
      </c>
      <c r="L213" s="564" t="s">
        <v>553</v>
      </c>
      <c r="M213" s="579">
        <v>683</v>
      </c>
      <c r="N213" s="579" t="s">
        <v>896</v>
      </c>
      <c r="O213" s="564" t="s">
        <v>544</v>
      </c>
      <c r="P213" s="79">
        <f t="shared" si="19"/>
        <v>1</v>
      </c>
      <c r="Q213" s="79">
        <f t="shared" si="20"/>
        <v>1</v>
      </c>
      <c r="R213" s="528" t="str">
        <f t="shared" si="18"/>
        <v>Gastos_Gerais</v>
      </c>
      <c r="S213" s="526" t="str">
        <f>IF(D213="","",IF(OR(D213=Plano!$A$1,D213=Plano!$B$1),"entrada","saída"))</f>
        <v>saída</v>
      </c>
    </row>
    <row r="214" spans="1:19" ht="36" x14ac:dyDescent="0.25">
      <c r="A214" s="523">
        <v>210</v>
      </c>
      <c r="B214" s="579" t="s">
        <v>902</v>
      </c>
      <c r="C214" s="579" t="s">
        <v>910</v>
      </c>
      <c r="D214" s="563" t="s">
        <v>35</v>
      </c>
      <c r="E214" s="564" t="s">
        <v>1024</v>
      </c>
      <c r="F214" s="582">
        <v>1020</v>
      </c>
      <c r="G214" s="583" t="s">
        <v>1008</v>
      </c>
      <c r="H214" s="563" t="s">
        <v>306</v>
      </c>
      <c r="I214" s="564" t="s">
        <v>439</v>
      </c>
      <c r="J214" s="579" t="s">
        <v>440</v>
      </c>
      <c r="K214" s="564" t="s">
        <v>1952</v>
      </c>
      <c r="L214" s="564" t="s">
        <v>553</v>
      </c>
      <c r="M214" s="579">
        <v>22020</v>
      </c>
      <c r="N214" s="579" t="s">
        <v>910</v>
      </c>
      <c r="O214" s="564" t="s">
        <v>544</v>
      </c>
      <c r="P214" s="79">
        <f t="shared" si="19"/>
        <v>1</v>
      </c>
      <c r="Q214" s="79">
        <f t="shared" si="20"/>
        <v>-8</v>
      </c>
      <c r="R214" s="528" t="str">
        <f t="shared" si="18"/>
        <v>Receitas</v>
      </c>
      <c r="S214" s="526" t="str">
        <f>IF(D214="","",IF(OR(D214=Plano!$A$1,D214=Plano!$B$1),"entrada","saída"))</f>
        <v>entrada</v>
      </c>
    </row>
    <row r="215" spans="1:19" ht="72" x14ac:dyDescent="0.25">
      <c r="A215" s="523">
        <v>211</v>
      </c>
      <c r="B215" s="579" t="s">
        <v>902</v>
      </c>
      <c r="C215" s="579" t="s">
        <v>385</v>
      </c>
      <c r="D215" s="581" t="s">
        <v>261</v>
      </c>
      <c r="E215" s="585" t="s">
        <v>754</v>
      </c>
      <c r="F215" s="582">
        <v>340.33</v>
      </c>
      <c r="G215" s="583" t="s">
        <v>1013</v>
      </c>
      <c r="H215" s="563" t="s">
        <v>637</v>
      </c>
      <c r="I215" s="564" t="s">
        <v>536</v>
      </c>
      <c r="J215" s="579" t="s">
        <v>537</v>
      </c>
      <c r="K215" s="564" t="s">
        <v>1951</v>
      </c>
      <c r="L215" s="564" t="s">
        <v>810</v>
      </c>
      <c r="M215" s="579">
        <v>74980920</v>
      </c>
      <c r="N215" s="579" t="s">
        <v>385</v>
      </c>
      <c r="O215" s="564" t="s">
        <v>544</v>
      </c>
      <c r="P215" s="79">
        <f t="shared" si="19"/>
        <v>1</v>
      </c>
      <c r="Q215" s="79">
        <f t="shared" si="20"/>
        <v>0</v>
      </c>
      <c r="R215" s="528" t="str">
        <f t="shared" si="18"/>
        <v>Gastos_Gerais</v>
      </c>
      <c r="S215" s="526" t="str">
        <f>IF(D215="","",IF(OR(D215=Plano!$A$1,D215=Plano!$B$1),"entrada","saída"))</f>
        <v>saída</v>
      </c>
    </row>
    <row r="216" spans="1:19" ht="72" x14ac:dyDescent="0.25">
      <c r="A216" s="523">
        <v>212</v>
      </c>
      <c r="B216" s="579" t="s">
        <v>902</v>
      </c>
      <c r="C216" s="579" t="s">
        <v>896</v>
      </c>
      <c r="D216" s="581" t="s">
        <v>261</v>
      </c>
      <c r="E216" s="564" t="s">
        <v>399</v>
      </c>
      <c r="F216" s="582">
        <v>-1000</v>
      </c>
      <c r="G216" s="583" t="s">
        <v>2015</v>
      </c>
      <c r="H216" s="563" t="s">
        <v>638</v>
      </c>
      <c r="I216" s="564" t="s">
        <v>943</v>
      </c>
      <c r="J216" s="579" t="s">
        <v>944</v>
      </c>
      <c r="K216" s="564" t="s">
        <v>1952</v>
      </c>
      <c r="L216" s="564" t="s">
        <v>811</v>
      </c>
      <c r="M216" s="579">
        <v>683</v>
      </c>
      <c r="N216" s="579" t="s">
        <v>896</v>
      </c>
      <c r="O216" s="564" t="s">
        <v>544</v>
      </c>
      <c r="P216" s="79">
        <f t="shared" ref="P216:P234" si="21">IF(B216=0,0,IF(YEAR(B216)=$Q$1,MONTH(B216)-$P$1+1,(YEAR(B216)-$Q$1)*12-$P$1+1+MONTH(B216)))</f>
        <v>1</v>
      </c>
      <c r="Q216" s="79">
        <f t="shared" ref="Q216:Q234" si="22">IF(C216=0,0,IF(YEAR(C216)=$Q$1,MONTH(C216)-$P$1+1,(YEAR(C216)-$Q$1)*12-$P$1+1+MONTH(C216)))</f>
        <v>1</v>
      </c>
      <c r="R216" s="528" t="str">
        <f t="shared" ref="R216:R234" si="23">SUBSTITUTE(D216," ","_")</f>
        <v>Gastos_Gerais</v>
      </c>
      <c r="S216" s="526" t="str">
        <f>IF(D216="","",IF(OR(D216=Plano!$A$1,D216=Plano!$B$1),"entrada","saída"))</f>
        <v>saída</v>
      </c>
    </row>
    <row r="217" spans="1:19" ht="24" x14ac:dyDescent="0.25">
      <c r="A217" s="523">
        <v>213</v>
      </c>
      <c r="B217" s="579" t="s">
        <v>902</v>
      </c>
      <c r="C217" s="579" t="s">
        <v>902</v>
      </c>
      <c r="D217" s="563" t="s">
        <v>35</v>
      </c>
      <c r="E217" s="564" t="s">
        <v>1024</v>
      </c>
      <c r="F217" s="582">
        <v>15</v>
      </c>
      <c r="G217" s="583" t="s">
        <v>429</v>
      </c>
      <c r="H217" s="563" t="s">
        <v>306</v>
      </c>
      <c r="I217" s="564" t="s">
        <v>439</v>
      </c>
      <c r="J217" s="579" t="s">
        <v>440</v>
      </c>
      <c r="K217" s="564" t="s">
        <v>1953</v>
      </c>
      <c r="L217" s="564" t="s">
        <v>543</v>
      </c>
      <c r="M217" s="579">
        <v>102020</v>
      </c>
      <c r="N217" s="579" t="s">
        <v>902</v>
      </c>
      <c r="O217" s="564" t="s">
        <v>544</v>
      </c>
      <c r="P217" s="79">
        <f t="shared" si="21"/>
        <v>1</v>
      </c>
      <c r="Q217" s="79">
        <f t="shared" si="22"/>
        <v>1</v>
      </c>
      <c r="R217" s="528" t="str">
        <f t="shared" si="23"/>
        <v>Receitas</v>
      </c>
      <c r="S217" s="526" t="str">
        <f>IF(D217="","",IF(OR(D217=Plano!$A$1,D217=Plano!$B$1),"entrada","saída"))</f>
        <v>entrada</v>
      </c>
    </row>
    <row r="218" spans="1:19" ht="120" x14ac:dyDescent="0.25">
      <c r="A218" s="523">
        <v>214</v>
      </c>
      <c r="B218" s="579" t="s">
        <v>902</v>
      </c>
      <c r="C218" s="580">
        <v>44136</v>
      </c>
      <c r="D218" s="581" t="s">
        <v>261</v>
      </c>
      <c r="E218" s="564" t="s">
        <v>411</v>
      </c>
      <c r="F218" s="582">
        <v>930</v>
      </c>
      <c r="G218" s="583" t="s">
        <v>1014</v>
      </c>
      <c r="H218" s="563" t="s">
        <v>639</v>
      </c>
      <c r="I218" s="564" t="s">
        <v>490</v>
      </c>
      <c r="J218" s="579" t="s">
        <v>306</v>
      </c>
      <c r="K218" s="564" t="s">
        <v>1952</v>
      </c>
      <c r="L218" s="564" t="s">
        <v>552</v>
      </c>
      <c r="M218" s="579">
        <v>44880</v>
      </c>
      <c r="N218" s="579" t="s">
        <v>902</v>
      </c>
      <c r="O218" s="564" t="s">
        <v>544</v>
      </c>
      <c r="P218" s="79">
        <f t="shared" si="21"/>
        <v>1</v>
      </c>
      <c r="Q218" s="79">
        <f t="shared" si="22"/>
        <v>2</v>
      </c>
      <c r="R218" s="528" t="str">
        <f t="shared" si="23"/>
        <v>Gastos_Gerais</v>
      </c>
      <c r="S218" s="526" t="str">
        <f>IF(D218="","",IF(OR(D218=Plano!$A$1,D218=Plano!$B$1),"entrada","saída"))</f>
        <v>saída</v>
      </c>
    </row>
    <row r="219" spans="1:19" ht="36" x14ac:dyDescent="0.25">
      <c r="A219" s="523">
        <v>215</v>
      </c>
      <c r="B219" s="579" t="s">
        <v>903</v>
      </c>
      <c r="C219" s="579" t="s">
        <v>898</v>
      </c>
      <c r="D219" s="581" t="s">
        <v>261</v>
      </c>
      <c r="E219" s="564" t="s">
        <v>780</v>
      </c>
      <c r="F219" s="582">
        <v>700</v>
      </c>
      <c r="G219" s="583" t="s">
        <v>1015</v>
      </c>
      <c r="H219" s="563" t="s">
        <v>637</v>
      </c>
      <c r="I219" s="564" t="s">
        <v>802</v>
      </c>
      <c r="J219" s="579" t="s">
        <v>803</v>
      </c>
      <c r="K219" s="564" t="s">
        <v>1949</v>
      </c>
      <c r="L219" s="564" t="s">
        <v>551</v>
      </c>
      <c r="M219" s="579">
        <v>1493</v>
      </c>
      <c r="N219" s="579" t="s">
        <v>898</v>
      </c>
      <c r="O219" s="564" t="s">
        <v>544</v>
      </c>
      <c r="P219" s="79">
        <f t="shared" si="21"/>
        <v>1</v>
      </c>
      <c r="Q219" s="79">
        <f t="shared" si="22"/>
        <v>1</v>
      </c>
      <c r="R219" s="528" t="str">
        <f t="shared" si="23"/>
        <v>Gastos_Gerais</v>
      </c>
      <c r="S219" s="526" t="str">
        <f>IF(D219="","",IF(OR(D219=Plano!$A$1,D219=Plano!$B$1),"entrada","saída"))</f>
        <v>saída</v>
      </c>
    </row>
    <row r="220" spans="1:19" ht="48" x14ac:dyDescent="0.25">
      <c r="A220" s="523">
        <v>216</v>
      </c>
      <c r="B220" s="579" t="s">
        <v>903</v>
      </c>
      <c r="C220" s="579" t="s">
        <v>903</v>
      </c>
      <c r="D220" s="581" t="s">
        <v>261</v>
      </c>
      <c r="E220" s="564" t="s">
        <v>426</v>
      </c>
      <c r="F220" s="582">
        <v>15</v>
      </c>
      <c r="G220" s="583" t="s">
        <v>1016</v>
      </c>
      <c r="H220" s="563" t="s">
        <v>637</v>
      </c>
      <c r="I220" s="564" t="s">
        <v>1042</v>
      </c>
      <c r="J220" s="579" t="s">
        <v>1043</v>
      </c>
      <c r="K220" s="564" t="s">
        <v>1953</v>
      </c>
      <c r="L220" s="564" t="s">
        <v>543</v>
      </c>
      <c r="M220" s="579">
        <v>44870</v>
      </c>
      <c r="N220" s="579" t="s">
        <v>903</v>
      </c>
      <c r="O220" s="564" t="s">
        <v>559</v>
      </c>
      <c r="P220" s="79">
        <f t="shared" si="21"/>
        <v>1</v>
      </c>
      <c r="Q220" s="79">
        <f t="shared" si="22"/>
        <v>1</v>
      </c>
      <c r="R220" s="528" t="str">
        <f t="shared" si="23"/>
        <v>Gastos_Gerais</v>
      </c>
      <c r="S220" s="526" t="str">
        <f>IF(D220="","",IF(OR(D220=Plano!$A$1,D220=Plano!$B$1),"entrada","saída"))</f>
        <v>saída</v>
      </c>
    </row>
    <row r="221" spans="1:19" ht="24" x14ac:dyDescent="0.25">
      <c r="A221" s="523">
        <v>217</v>
      </c>
      <c r="B221" s="579" t="s">
        <v>903</v>
      </c>
      <c r="C221" s="579" t="s">
        <v>903</v>
      </c>
      <c r="D221" s="563" t="s">
        <v>35</v>
      </c>
      <c r="E221" s="581" t="s">
        <v>164</v>
      </c>
      <c r="F221" s="582">
        <v>22222.22</v>
      </c>
      <c r="G221" s="583" t="s">
        <v>1017</v>
      </c>
      <c r="H221" s="563" t="s">
        <v>306</v>
      </c>
      <c r="I221" s="564" t="s">
        <v>439</v>
      </c>
      <c r="J221" s="579" t="s">
        <v>440</v>
      </c>
      <c r="K221" s="564" t="s">
        <v>1952</v>
      </c>
      <c r="L221" s="564" t="s">
        <v>553</v>
      </c>
      <c r="M221" s="579">
        <v>92020</v>
      </c>
      <c r="N221" s="579" t="s">
        <v>903</v>
      </c>
      <c r="O221" s="564" t="s">
        <v>544</v>
      </c>
      <c r="P221" s="79">
        <f t="shared" si="21"/>
        <v>1</v>
      </c>
      <c r="Q221" s="79">
        <f t="shared" si="22"/>
        <v>1</v>
      </c>
      <c r="R221" s="528" t="str">
        <f t="shared" si="23"/>
        <v>Receitas</v>
      </c>
      <c r="S221" s="526" t="str">
        <f>IF(D221="","",IF(OR(D221=Plano!$A$1,D221=Plano!$B$1),"entrada","saída"))</f>
        <v>entrada</v>
      </c>
    </row>
    <row r="222" spans="1:19" ht="26.4" x14ac:dyDescent="0.25">
      <c r="A222" s="523">
        <v>218</v>
      </c>
      <c r="B222" s="579" t="s">
        <v>903</v>
      </c>
      <c r="C222" s="579" t="s">
        <v>903</v>
      </c>
      <c r="D222" s="581" t="s">
        <v>288</v>
      </c>
      <c r="E222" s="581" t="s">
        <v>288</v>
      </c>
      <c r="F222" s="582">
        <v>9293.01</v>
      </c>
      <c r="G222" s="583" t="s">
        <v>1018</v>
      </c>
      <c r="H222" s="563" t="s">
        <v>306</v>
      </c>
      <c r="I222" s="564" t="s">
        <v>439</v>
      </c>
      <c r="J222" s="579" t="s">
        <v>440</v>
      </c>
      <c r="K222" s="564" t="s">
        <v>1957</v>
      </c>
      <c r="L222" s="564" t="s">
        <v>570</v>
      </c>
      <c r="M222" s="579">
        <v>102020</v>
      </c>
      <c r="N222" s="579" t="s">
        <v>903</v>
      </c>
      <c r="O222" s="564" t="s">
        <v>571</v>
      </c>
      <c r="P222" s="79">
        <f t="shared" si="21"/>
        <v>1</v>
      </c>
      <c r="Q222" s="79">
        <f t="shared" si="22"/>
        <v>1</v>
      </c>
      <c r="R222" s="528" t="str">
        <f t="shared" si="23"/>
        <v>Rendimentos_de_Aplicações_Fin.</v>
      </c>
      <c r="S222" s="526" t="str">
        <f>IF(D222="","",IF(OR(D222=Plano!$A$1,D222=Plano!$B$1),"entrada","saída"))</f>
        <v>entrada</v>
      </c>
    </row>
    <row r="223" spans="1:19" ht="26.4" x14ac:dyDescent="0.25">
      <c r="A223" s="523">
        <v>219</v>
      </c>
      <c r="B223" s="579" t="s">
        <v>903</v>
      </c>
      <c r="C223" s="579" t="s">
        <v>885</v>
      </c>
      <c r="D223" s="581" t="s">
        <v>288</v>
      </c>
      <c r="E223" s="581" t="s">
        <v>288</v>
      </c>
      <c r="F223" s="582">
        <v>1159</v>
      </c>
      <c r="G223" s="583" t="s">
        <v>1018</v>
      </c>
      <c r="H223" s="563" t="s">
        <v>306</v>
      </c>
      <c r="I223" s="564" t="s">
        <v>439</v>
      </c>
      <c r="J223" s="579" t="s">
        <v>440</v>
      </c>
      <c r="K223" s="564" t="s">
        <v>1957</v>
      </c>
      <c r="L223" s="564" t="s">
        <v>572</v>
      </c>
      <c r="M223" s="579">
        <v>102020</v>
      </c>
      <c r="N223" s="579" t="s">
        <v>885</v>
      </c>
      <c r="O223" s="564" t="s">
        <v>573</v>
      </c>
      <c r="P223" s="79">
        <f t="shared" si="21"/>
        <v>1</v>
      </c>
      <c r="Q223" s="79">
        <f t="shared" si="22"/>
        <v>1</v>
      </c>
      <c r="R223" s="528" t="str">
        <f t="shared" si="23"/>
        <v>Rendimentos_de_Aplicações_Fin.</v>
      </c>
      <c r="S223" s="526" t="str">
        <f>IF(D223="","",IF(OR(D223=Plano!$A$1,D223=Plano!$B$1),"entrada","saída"))</f>
        <v>entrada</v>
      </c>
    </row>
    <row r="224" spans="1:19" ht="26.4" x14ac:dyDescent="0.25">
      <c r="A224" s="523">
        <v>220</v>
      </c>
      <c r="B224" s="579" t="s">
        <v>903</v>
      </c>
      <c r="C224" s="579" t="s">
        <v>885</v>
      </c>
      <c r="D224" s="581" t="s">
        <v>288</v>
      </c>
      <c r="E224" s="581" t="s">
        <v>288</v>
      </c>
      <c r="F224" s="582">
        <v>335.91</v>
      </c>
      <c r="G224" s="583" t="s">
        <v>1018</v>
      </c>
      <c r="H224" s="563" t="s">
        <v>306</v>
      </c>
      <c r="I224" s="564" t="s">
        <v>439</v>
      </c>
      <c r="J224" s="579" t="s">
        <v>440</v>
      </c>
      <c r="K224" s="564" t="s">
        <v>1957</v>
      </c>
      <c r="L224" s="564" t="s">
        <v>574</v>
      </c>
      <c r="M224" s="579">
        <v>102020</v>
      </c>
      <c r="N224" s="579" t="s">
        <v>885</v>
      </c>
      <c r="O224" s="564" t="s">
        <v>575</v>
      </c>
      <c r="P224" s="79">
        <f t="shared" si="21"/>
        <v>1</v>
      </c>
      <c r="Q224" s="79">
        <f t="shared" si="22"/>
        <v>1</v>
      </c>
      <c r="R224" s="528" t="str">
        <f t="shared" si="23"/>
        <v>Rendimentos_de_Aplicações_Fin.</v>
      </c>
      <c r="S224" s="526" t="str">
        <f>IF(D224="","",IF(OR(D224=Plano!$A$1,D224=Plano!$B$1),"entrada","saída"))</f>
        <v>entrada</v>
      </c>
    </row>
    <row r="225" spans="1:19" ht="24" x14ac:dyDescent="0.25">
      <c r="A225" s="523">
        <v>221</v>
      </c>
      <c r="B225" s="579" t="s">
        <v>903</v>
      </c>
      <c r="C225" s="579" t="s">
        <v>885</v>
      </c>
      <c r="D225" s="565" t="s">
        <v>261</v>
      </c>
      <c r="E225" s="585" t="s">
        <v>424</v>
      </c>
      <c r="F225" s="582">
        <v>5.21</v>
      </c>
      <c r="G225" s="583" t="s">
        <v>1082</v>
      </c>
      <c r="H225" s="563" t="s">
        <v>637</v>
      </c>
      <c r="I225" s="564" t="s">
        <v>530</v>
      </c>
      <c r="J225" s="579" t="s">
        <v>531</v>
      </c>
      <c r="K225" s="564" t="s">
        <v>1955</v>
      </c>
      <c r="L225" s="564" t="s">
        <v>1030</v>
      </c>
      <c r="M225" s="579">
        <v>102020</v>
      </c>
      <c r="N225" s="579" t="s">
        <v>885</v>
      </c>
      <c r="O225" s="564" t="s">
        <v>575</v>
      </c>
      <c r="P225" s="79">
        <f t="shared" si="21"/>
        <v>1</v>
      </c>
      <c r="Q225" s="79">
        <f t="shared" si="22"/>
        <v>1</v>
      </c>
      <c r="R225" s="528" t="str">
        <f t="shared" si="23"/>
        <v>Gastos_Gerais</v>
      </c>
      <c r="S225" s="526" t="str">
        <f>IF(D225="","",IF(OR(D225=Plano!$A$1,D225=Plano!$B$1),"entrada","saída"))</f>
        <v>saída</v>
      </c>
    </row>
    <row r="226" spans="1:19" ht="26.4" x14ac:dyDescent="0.25">
      <c r="A226" s="523">
        <v>222</v>
      </c>
      <c r="B226" s="579" t="s">
        <v>903</v>
      </c>
      <c r="C226" s="579" t="s">
        <v>885</v>
      </c>
      <c r="D226" s="581" t="s">
        <v>288</v>
      </c>
      <c r="E226" s="581" t="s">
        <v>288</v>
      </c>
      <c r="F226" s="582">
        <v>1332.24</v>
      </c>
      <c r="G226" s="583" t="s">
        <v>1018</v>
      </c>
      <c r="H226" s="563" t="s">
        <v>306</v>
      </c>
      <c r="I226" s="564" t="s">
        <v>439</v>
      </c>
      <c r="J226" s="579" t="s">
        <v>440</v>
      </c>
      <c r="K226" s="564" t="s">
        <v>1957</v>
      </c>
      <c r="L226" s="564" t="s">
        <v>577</v>
      </c>
      <c r="M226" s="579">
        <v>102020</v>
      </c>
      <c r="N226" s="579" t="s">
        <v>885</v>
      </c>
      <c r="O226" s="564" t="s">
        <v>578</v>
      </c>
      <c r="P226" s="79">
        <f t="shared" si="21"/>
        <v>1</v>
      </c>
      <c r="Q226" s="79">
        <f t="shared" si="22"/>
        <v>1</v>
      </c>
      <c r="R226" s="528" t="str">
        <f t="shared" si="23"/>
        <v>Rendimentos_de_Aplicações_Fin.</v>
      </c>
      <c r="S226" s="526" t="str">
        <f>IF(D226="","",IF(OR(D226=Plano!$A$1,D226=Plano!$B$1),"entrada","saída"))</f>
        <v>entrada</v>
      </c>
    </row>
    <row r="227" spans="1:19" ht="24" x14ac:dyDescent="0.25">
      <c r="A227" s="523">
        <v>223</v>
      </c>
      <c r="B227" s="579" t="s">
        <v>903</v>
      </c>
      <c r="C227" s="579" t="s">
        <v>885</v>
      </c>
      <c r="D227" s="565" t="s">
        <v>261</v>
      </c>
      <c r="E227" s="585" t="s">
        <v>424</v>
      </c>
      <c r="F227" s="582">
        <v>70.87</v>
      </c>
      <c r="G227" s="583" t="s">
        <v>1019</v>
      </c>
      <c r="H227" s="563" t="s">
        <v>637</v>
      </c>
      <c r="I227" s="564" t="s">
        <v>540</v>
      </c>
      <c r="J227" s="579" t="s">
        <v>541</v>
      </c>
      <c r="K227" s="564" t="s">
        <v>1955</v>
      </c>
      <c r="L227" s="564" t="s">
        <v>576</v>
      </c>
      <c r="M227" s="579">
        <v>102020</v>
      </c>
      <c r="N227" s="579" t="s">
        <v>885</v>
      </c>
      <c r="O227" s="564" t="s">
        <v>578</v>
      </c>
      <c r="P227" s="79">
        <f t="shared" si="21"/>
        <v>1</v>
      </c>
      <c r="Q227" s="79">
        <f t="shared" si="22"/>
        <v>1</v>
      </c>
      <c r="R227" s="528" t="str">
        <f t="shared" si="23"/>
        <v>Gastos_Gerais</v>
      </c>
      <c r="S227" s="526" t="str">
        <f>IF(D227="","",IF(OR(D227=Plano!$A$1,D227=Plano!$B$1),"entrada","saída"))</f>
        <v>saída</v>
      </c>
    </row>
    <row r="228" spans="1:19" ht="26.4" x14ac:dyDescent="0.25">
      <c r="A228" s="523">
        <v>224</v>
      </c>
      <c r="B228" s="579" t="s">
        <v>903</v>
      </c>
      <c r="C228" s="579" t="s">
        <v>885</v>
      </c>
      <c r="D228" s="581" t="s">
        <v>288</v>
      </c>
      <c r="E228" s="581" t="s">
        <v>288</v>
      </c>
      <c r="F228" s="582">
        <v>1465.57</v>
      </c>
      <c r="G228" s="583" t="s">
        <v>1018</v>
      </c>
      <c r="H228" s="563" t="s">
        <v>306</v>
      </c>
      <c r="I228" s="564" t="s">
        <v>439</v>
      </c>
      <c r="J228" s="579" t="s">
        <v>440</v>
      </c>
      <c r="K228" s="564" t="s">
        <v>1957</v>
      </c>
      <c r="L228" s="564" t="s">
        <v>579</v>
      </c>
      <c r="M228" s="579">
        <v>102020</v>
      </c>
      <c r="N228" s="579" t="s">
        <v>885</v>
      </c>
      <c r="O228" s="564" t="s">
        <v>580</v>
      </c>
      <c r="P228" s="79">
        <f t="shared" si="21"/>
        <v>1</v>
      </c>
      <c r="Q228" s="79">
        <f t="shared" si="22"/>
        <v>1</v>
      </c>
      <c r="R228" s="528" t="str">
        <f t="shared" si="23"/>
        <v>Rendimentos_de_Aplicações_Fin.</v>
      </c>
      <c r="S228" s="526" t="str">
        <f>IF(D228="","",IF(OR(D228=Plano!$A$1,D228=Plano!$B$1),"entrada","saída"))</f>
        <v>entrada</v>
      </c>
    </row>
    <row r="229" spans="1:19" ht="24" x14ac:dyDescent="0.25">
      <c r="A229" s="523">
        <v>225</v>
      </c>
      <c r="B229" s="579" t="s">
        <v>903</v>
      </c>
      <c r="C229" s="579" t="s">
        <v>885</v>
      </c>
      <c r="D229" s="565" t="s">
        <v>261</v>
      </c>
      <c r="E229" s="585" t="s">
        <v>424</v>
      </c>
      <c r="F229" s="582">
        <v>263.07</v>
      </c>
      <c r="G229" s="583" t="s">
        <v>1019</v>
      </c>
      <c r="H229" s="563" t="s">
        <v>637</v>
      </c>
      <c r="I229" s="564" t="s">
        <v>540</v>
      </c>
      <c r="J229" s="579" t="s">
        <v>541</v>
      </c>
      <c r="K229" s="564" t="s">
        <v>1955</v>
      </c>
      <c r="L229" s="564" t="s">
        <v>581</v>
      </c>
      <c r="M229" s="579">
        <v>102020</v>
      </c>
      <c r="N229" s="579" t="s">
        <v>885</v>
      </c>
      <c r="O229" s="564" t="s">
        <v>580</v>
      </c>
      <c r="P229" s="79">
        <f t="shared" si="21"/>
        <v>1</v>
      </c>
      <c r="Q229" s="79">
        <f t="shared" si="22"/>
        <v>1</v>
      </c>
      <c r="R229" s="528" t="str">
        <f t="shared" si="23"/>
        <v>Gastos_Gerais</v>
      </c>
      <c r="S229" s="526" t="str">
        <f>IF(D229="","",IF(OR(D229=Plano!$A$1,D229=Plano!$B$1),"entrada","saída"))</f>
        <v>saída</v>
      </c>
    </row>
    <row r="230" spans="1:19" ht="24" x14ac:dyDescent="0.25">
      <c r="A230" s="523">
        <v>226</v>
      </c>
      <c r="B230" s="579" t="s">
        <v>903</v>
      </c>
      <c r="C230" s="579" t="s">
        <v>885</v>
      </c>
      <c r="D230" s="581" t="s">
        <v>261</v>
      </c>
      <c r="E230" s="585" t="s">
        <v>424</v>
      </c>
      <c r="F230" s="582">
        <v>120.08</v>
      </c>
      <c r="G230" s="583" t="s">
        <v>1020</v>
      </c>
      <c r="H230" s="563" t="s">
        <v>637</v>
      </c>
      <c r="I230" s="564" t="s">
        <v>540</v>
      </c>
      <c r="J230" s="579" t="s">
        <v>541</v>
      </c>
      <c r="K230" s="564" t="s">
        <v>1955</v>
      </c>
      <c r="L230" s="564" t="s">
        <v>582</v>
      </c>
      <c r="M230" s="579">
        <v>102020</v>
      </c>
      <c r="N230" s="579" t="s">
        <v>885</v>
      </c>
      <c r="O230" s="564" t="s">
        <v>580</v>
      </c>
      <c r="P230" s="79">
        <f t="shared" si="21"/>
        <v>1</v>
      </c>
      <c r="Q230" s="79">
        <f t="shared" si="22"/>
        <v>1</v>
      </c>
      <c r="R230" s="528" t="str">
        <f t="shared" si="23"/>
        <v>Gastos_Gerais</v>
      </c>
      <c r="S230" s="526" t="str">
        <f>IF(D230="","",IF(OR(D230=Plano!$A$1,D230=Plano!$B$1),"entrada","saída"))</f>
        <v>saída</v>
      </c>
    </row>
    <row r="231" spans="1:19" ht="36" x14ac:dyDescent="0.25">
      <c r="A231" s="523">
        <v>227</v>
      </c>
      <c r="B231" s="579" t="s">
        <v>903</v>
      </c>
      <c r="C231" s="579" t="s">
        <v>903</v>
      </c>
      <c r="D231" s="581" t="s">
        <v>261</v>
      </c>
      <c r="E231" s="564" t="s">
        <v>404</v>
      </c>
      <c r="F231" s="582">
        <v>20.350000000000001</v>
      </c>
      <c r="G231" s="583" t="s">
        <v>1021</v>
      </c>
      <c r="H231" s="563" t="s">
        <v>637</v>
      </c>
      <c r="I231" s="564" t="s">
        <v>525</v>
      </c>
      <c r="J231" s="579" t="s">
        <v>524</v>
      </c>
      <c r="K231" s="564" t="s">
        <v>1952</v>
      </c>
      <c r="L231" s="564" t="s">
        <v>545</v>
      </c>
      <c r="M231" s="579">
        <v>44928</v>
      </c>
      <c r="N231" s="579" t="s">
        <v>903</v>
      </c>
      <c r="O231" s="564" t="s">
        <v>544</v>
      </c>
      <c r="P231" s="79">
        <f t="shared" si="21"/>
        <v>1</v>
      </c>
      <c r="Q231" s="79">
        <f t="shared" si="22"/>
        <v>1</v>
      </c>
      <c r="R231" s="528" t="str">
        <f t="shared" si="23"/>
        <v>Gastos_Gerais</v>
      </c>
      <c r="S231" s="526" t="str">
        <f>IF(D231="","",IF(OR(D231=Plano!$A$1,D231=Plano!$B$1),"entrada","saída"))</f>
        <v>saída</v>
      </c>
    </row>
    <row r="232" spans="1:19" ht="24" x14ac:dyDescent="0.25">
      <c r="A232" s="523">
        <v>228</v>
      </c>
      <c r="B232" s="579" t="s">
        <v>903</v>
      </c>
      <c r="C232" s="579" t="s">
        <v>903</v>
      </c>
      <c r="D232" s="563" t="s">
        <v>35</v>
      </c>
      <c r="E232" s="581" t="s">
        <v>333</v>
      </c>
      <c r="F232" s="582">
        <v>20.350000000000001</v>
      </c>
      <c r="G232" s="583" t="s">
        <v>1022</v>
      </c>
      <c r="H232" s="563" t="s">
        <v>306</v>
      </c>
      <c r="I232" s="564" t="s">
        <v>439</v>
      </c>
      <c r="J232" s="579" t="s">
        <v>440</v>
      </c>
      <c r="K232" s="564" t="s">
        <v>1952</v>
      </c>
      <c r="L232" s="564" t="s">
        <v>545</v>
      </c>
      <c r="M232" s="579">
        <v>44928</v>
      </c>
      <c r="N232" s="579" t="s">
        <v>903</v>
      </c>
      <c r="O232" s="564" t="s">
        <v>544</v>
      </c>
      <c r="P232" s="79">
        <f t="shared" si="21"/>
        <v>1</v>
      </c>
      <c r="Q232" s="79">
        <f t="shared" si="22"/>
        <v>1</v>
      </c>
      <c r="R232" s="528" t="str">
        <f t="shared" si="23"/>
        <v>Receitas</v>
      </c>
      <c r="S232" s="526" t="str">
        <f>IF(D232="","",IF(OR(D232=Plano!$A$1,D232=Plano!$B$1),"entrada","saída"))</f>
        <v>entrada</v>
      </c>
    </row>
    <row r="233" spans="1:19" ht="26.4" x14ac:dyDescent="0.25">
      <c r="A233" s="523">
        <v>229</v>
      </c>
      <c r="B233" s="579" t="s">
        <v>903</v>
      </c>
      <c r="C233" s="579" t="s">
        <v>885</v>
      </c>
      <c r="D233" s="581" t="s">
        <v>288</v>
      </c>
      <c r="E233" s="581" t="s">
        <v>288</v>
      </c>
      <c r="F233" s="582">
        <v>4827.16</v>
      </c>
      <c r="G233" s="583" t="s">
        <v>1023</v>
      </c>
      <c r="H233" s="563" t="s">
        <v>306</v>
      </c>
      <c r="I233" s="564" t="s">
        <v>439</v>
      </c>
      <c r="J233" s="579" t="s">
        <v>440</v>
      </c>
      <c r="K233" s="564" t="s">
        <v>1957</v>
      </c>
      <c r="L233" s="564" t="s">
        <v>583</v>
      </c>
      <c r="M233" s="579">
        <v>102020</v>
      </c>
      <c r="N233" s="579" t="s">
        <v>885</v>
      </c>
      <c r="O233" s="564" t="s">
        <v>584</v>
      </c>
      <c r="P233" s="79">
        <f t="shared" si="21"/>
        <v>1</v>
      </c>
      <c r="Q233" s="79">
        <f t="shared" si="22"/>
        <v>1</v>
      </c>
      <c r="R233" s="528" t="str">
        <f t="shared" si="23"/>
        <v>Rendimentos_de_Aplicações_Fin.</v>
      </c>
      <c r="S233" s="526" t="str">
        <f>IF(D233="","",IF(OR(D233=Plano!$A$1,D233=Plano!$B$1),"entrada","saída"))</f>
        <v>entrada</v>
      </c>
    </row>
    <row r="234" spans="1:19" ht="24" x14ac:dyDescent="0.25">
      <c r="A234" s="523">
        <v>230</v>
      </c>
      <c r="B234" s="579" t="s">
        <v>903</v>
      </c>
      <c r="C234" s="579" t="s">
        <v>885</v>
      </c>
      <c r="D234" s="565" t="s">
        <v>261</v>
      </c>
      <c r="E234" s="585" t="s">
        <v>424</v>
      </c>
      <c r="F234" s="582">
        <v>608.34</v>
      </c>
      <c r="G234" s="583" t="s">
        <v>1083</v>
      </c>
      <c r="H234" s="563" t="s">
        <v>637</v>
      </c>
      <c r="I234" s="564" t="s">
        <v>530</v>
      </c>
      <c r="J234" s="579" t="s">
        <v>531</v>
      </c>
      <c r="K234" s="564" t="s">
        <v>1955</v>
      </c>
      <c r="L234" s="564" t="s">
        <v>585</v>
      </c>
      <c r="M234" s="579">
        <v>102020</v>
      </c>
      <c r="N234" s="579" t="s">
        <v>885</v>
      </c>
      <c r="O234" s="564" t="s">
        <v>584</v>
      </c>
      <c r="P234" s="79">
        <f t="shared" si="21"/>
        <v>1</v>
      </c>
      <c r="Q234" s="79">
        <f t="shared" si="22"/>
        <v>1</v>
      </c>
      <c r="R234" s="528" t="str">
        <f t="shared" si="23"/>
        <v>Gastos_Gerais</v>
      </c>
      <c r="S234" s="526" t="str">
        <f>IF(D234="","",IF(OR(D234=Plano!$A$1,D234=Plano!$B$1),"entrada","saída"))</f>
        <v>saída</v>
      </c>
    </row>
    <row r="235" spans="1:19" ht="24" x14ac:dyDescent="0.25">
      <c r="A235" s="523">
        <v>231</v>
      </c>
      <c r="B235" s="579" t="s">
        <v>1162</v>
      </c>
      <c r="C235" s="579" t="s">
        <v>1161</v>
      </c>
      <c r="D235" s="563" t="s">
        <v>261</v>
      </c>
      <c r="E235" s="564" t="s">
        <v>410</v>
      </c>
      <c r="F235" s="588">
        <v>17.8</v>
      </c>
      <c r="G235" s="583" t="s">
        <v>1200</v>
      </c>
      <c r="H235" s="563" t="s">
        <v>637</v>
      </c>
      <c r="I235" s="564" t="s">
        <v>1353</v>
      </c>
      <c r="J235" s="579" t="s">
        <v>1039</v>
      </c>
      <c r="K235" s="564" t="s">
        <v>1953</v>
      </c>
      <c r="L235" s="564" t="s">
        <v>543</v>
      </c>
      <c r="M235" s="579">
        <v>123786</v>
      </c>
      <c r="N235" s="579" t="s">
        <v>1161</v>
      </c>
      <c r="O235" s="564" t="s">
        <v>559</v>
      </c>
      <c r="P235" s="79">
        <f t="shared" ref="P235:P283" si="24">IF(B235=0,0,IF(YEAR(B235)=$Q$1,MONTH(B235)-$P$1+1,(YEAR(B235)-$Q$1)*12-$P$1+1+MONTH(B235)))</f>
        <v>2</v>
      </c>
      <c r="Q235" s="79">
        <f t="shared" ref="Q235:Q283" si="25">IF(C235=0,0,IF(YEAR(C235)=$Q$1,MONTH(C235)-$P$1+1,(YEAR(C235)-$Q$1)*12-$P$1+1+MONTH(C235)))</f>
        <v>2</v>
      </c>
      <c r="R235" s="528" t="str">
        <f t="shared" ref="R235:R282" si="26">SUBSTITUTE(D235," ","_")</f>
        <v>Gastos_Gerais</v>
      </c>
      <c r="S235" s="526" t="str">
        <f>IF(D235="","",IF(OR(D235=Plano!$A$1,D235=Plano!$B$1),"entrada","saída"))</f>
        <v>saída</v>
      </c>
    </row>
    <row r="236" spans="1:19" ht="48" x14ac:dyDescent="0.25">
      <c r="A236" s="523">
        <v>232</v>
      </c>
      <c r="B236" s="579" t="s">
        <v>1162</v>
      </c>
      <c r="C236" s="579" t="s">
        <v>1162</v>
      </c>
      <c r="D236" s="563" t="s">
        <v>261</v>
      </c>
      <c r="E236" s="564" t="s">
        <v>1193</v>
      </c>
      <c r="F236" s="588">
        <v>36.299999999999997</v>
      </c>
      <c r="G236" s="583" t="s">
        <v>1201</v>
      </c>
      <c r="H236" s="563" t="s">
        <v>639</v>
      </c>
      <c r="I236" s="564" t="s">
        <v>1354</v>
      </c>
      <c r="J236" s="579" t="s">
        <v>1355</v>
      </c>
      <c r="K236" s="564" t="s">
        <v>1953</v>
      </c>
      <c r="L236" s="564" t="s">
        <v>543</v>
      </c>
      <c r="M236" s="579">
        <v>8192</v>
      </c>
      <c r="N236" s="579" t="s">
        <v>1162</v>
      </c>
      <c r="O236" s="564" t="s">
        <v>559</v>
      </c>
      <c r="P236" s="79">
        <f t="shared" si="24"/>
        <v>2</v>
      </c>
      <c r="Q236" s="79">
        <f t="shared" si="25"/>
        <v>2</v>
      </c>
      <c r="R236" s="528" t="str">
        <f t="shared" si="26"/>
        <v>Gastos_Gerais</v>
      </c>
      <c r="S236" s="526" t="str">
        <f>IF(D236="","",IF(OR(D236=Plano!$A$1,D236=Plano!$B$1),"entrada","saída"))</f>
        <v>saída</v>
      </c>
    </row>
    <row r="237" spans="1:19" ht="36" x14ac:dyDescent="0.25">
      <c r="A237" s="523">
        <v>233</v>
      </c>
      <c r="B237" s="579" t="s">
        <v>1162</v>
      </c>
      <c r="C237" s="579" t="s">
        <v>1162</v>
      </c>
      <c r="D237" s="563" t="s">
        <v>261</v>
      </c>
      <c r="E237" s="564" t="s">
        <v>410</v>
      </c>
      <c r="F237" s="588">
        <v>49.9</v>
      </c>
      <c r="G237" s="583" t="s">
        <v>1202</v>
      </c>
      <c r="H237" s="563" t="s">
        <v>639</v>
      </c>
      <c r="I237" s="564" t="s">
        <v>1356</v>
      </c>
      <c r="J237" s="579" t="s">
        <v>1357</v>
      </c>
      <c r="K237" s="564" t="s">
        <v>1953</v>
      </c>
      <c r="L237" s="564" t="s">
        <v>543</v>
      </c>
      <c r="M237" s="579">
        <v>13663</v>
      </c>
      <c r="N237" s="579" t="s">
        <v>1162</v>
      </c>
      <c r="O237" s="564" t="s">
        <v>559</v>
      </c>
      <c r="P237" s="79">
        <f t="shared" si="24"/>
        <v>2</v>
      </c>
      <c r="Q237" s="79">
        <f t="shared" si="25"/>
        <v>2</v>
      </c>
      <c r="R237" s="528" t="str">
        <f t="shared" si="26"/>
        <v>Gastos_Gerais</v>
      </c>
      <c r="S237" s="526" t="str">
        <f>IF(D237="","",IF(OR(D237=Plano!$A$1,D237=Plano!$B$1),"entrada","saída"))</f>
        <v>saída</v>
      </c>
    </row>
    <row r="238" spans="1:19" ht="24" x14ac:dyDescent="0.25">
      <c r="A238" s="523">
        <v>234</v>
      </c>
      <c r="B238" s="579" t="s">
        <v>1162</v>
      </c>
      <c r="C238" s="580">
        <v>44470</v>
      </c>
      <c r="D238" s="563" t="s">
        <v>35</v>
      </c>
      <c r="E238" s="581" t="s">
        <v>333</v>
      </c>
      <c r="F238" s="588">
        <v>200</v>
      </c>
      <c r="G238" s="583" t="s">
        <v>1203</v>
      </c>
      <c r="H238" s="563" t="s">
        <v>306</v>
      </c>
      <c r="I238" s="564" t="s">
        <v>439</v>
      </c>
      <c r="J238" s="579" t="s">
        <v>440</v>
      </c>
      <c r="K238" s="564" t="s">
        <v>1952</v>
      </c>
      <c r="L238" s="564" t="s">
        <v>552</v>
      </c>
      <c r="M238" s="579">
        <v>112020</v>
      </c>
      <c r="N238" s="579" t="s">
        <v>1162</v>
      </c>
      <c r="O238" s="564" t="s">
        <v>548</v>
      </c>
      <c r="P238" s="79">
        <f t="shared" si="24"/>
        <v>2</v>
      </c>
      <c r="Q238" s="79">
        <f t="shared" si="25"/>
        <v>13</v>
      </c>
      <c r="R238" s="528" t="str">
        <f t="shared" si="26"/>
        <v>Receitas</v>
      </c>
      <c r="S238" s="526" t="str">
        <f>IF(D238="","",IF(OR(D238=Plano!$A$1,D238=Plano!$B$1),"entrada","saída"))</f>
        <v>entrada</v>
      </c>
    </row>
    <row r="239" spans="1:19" ht="120" x14ac:dyDescent="0.25">
      <c r="A239" s="523">
        <v>235</v>
      </c>
      <c r="B239" s="579" t="s">
        <v>1163</v>
      </c>
      <c r="C239" s="579" t="s">
        <v>888</v>
      </c>
      <c r="D239" s="563" t="s">
        <v>261</v>
      </c>
      <c r="E239" s="564" t="s">
        <v>392</v>
      </c>
      <c r="F239" s="588">
        <v>7072.34</v>
      </c>
      <c r="G239" s="583" t="s">
        <v>1204</v>
      </c>
      <c r="H239" s="563" t="s">
        <v>638</v>
      </c>
      <c r="I239" s="564" t="s">
        <v>1102</v>
      </c>
      <c r="J239" s="579" t="s">
        <v>1103</v>
      </c>
      <c r="K239" s="564" t="s">
        <v>1952</v>
      </c>
      <c r="L239" s="564" t="s">
        <v>553</v>
      </c>
      <c r="M239" s="579">
        <v>202028</v>
      </c>
      <c r="N239" s="579" t="s">
        <v>888</v>
      </c>
      <c r="O239" s="564" t="s">
        <v>547</v>
      </c>
      <c r="P239" s="79">
        <f t="shared" si="24"/>
        <v>2</v>
      </c>
      <c r="Q239" s="79">
        <f t="shared" si="25"/>
        <v>1</v>
      </c>
      <c r="R239" s="528" t="str">
        <f t="shared" si="26"/>
        <v>Gastos_Gerais</v>
      </c>
      <c r="S239" s="526" t="str">
        <f>IF(D239="","",IF(OR(D239=Plano!$A$1,D239=Plano!$B$1),"entrada","saída"))</f>
        <v>saída</v>
      </c>
    </row>
    <row r="240" spans="1:19" ht="72" x14ac:dyDescent="0.25">
      <c r="A240" s="523">
        <v>236</v>
      </c>
      <c r="B240" s="579" t="s">
        <v>1163</v>
      </c>
      <c r="C240" s="579" t="s">
        <v>896</v>
      </c>
      <c r="D240" s="563" t="s">
        <v>261</v>
      </c>
      <c r="E240" s="564" t="s">
        <v>399</v>
      </c>
      <c r="F240" s="588">
        <v>1000</v>
      </c>
      <c r="G240" s="583" t="s">
        <v>2014</v>
      </c>
      <c r="H240" s="563" t="s">
        <v>638</v>
      </c>
      <c r="I240" s="564" t="s">
        <v>943</v>
      </c>
      <c r="J240" s="579" t="s">
        <v>944</v>
      </c>
      <c r="K240" s="564" t="s">
        <v>1952</v>
      </c>
      <c r="L240" s="564" t="s">
        <v>553</v>
      </c>
      <c r="M240" s="579">
        <v>683</v>
      </c>
      <c r="N240" s="579" t="s">
        <v>896</v>
      </c>
      <c r="O240" s="564" t="s">
        <v>544</v>
      </c>
      <c r="P240" s="79">
        <f t="shared" si="24"/>
        <v>2</v>
      </c>
      <c r="Q240" s="79">
        <f t="shared" si="25"/>
        <v>1</v>
      </c>
      <c r="R240" s="528" t="str">
        <f t="shared" si="26"/>
        <v>Gastos_Gerais</v>
      </c>
      <c r="S240" s="526" t="str">
        <f>IF(D240="","",IF(OR(D240=Plano!$A$1,D240=Plano!$B$1),"entrada","saída"))</f>
        <v>saída</v>
      </c>
    </row>
    <row r="241" spans="1:19" ht="36" x14ac:dyDescent="0.25">
      <c r="A241" s="523">
        <v>237</v>
      </c>
      <c r="B241" s="579" t="s">
        <v>1163</v>
      </c>
      <c r="C241" s="580">
        <v>44107</v>
      </c>
      <c r="D241" s="563" t="s">
        <v>261</v>
      </c>
      <c r="E241" s="564" t="s">
        <v>389</v>
      </c>
      <c r="F241" s="588">
        <v>6750</v>
      </c>
      <c r="G241" s="583" t="s">
        <v>1205</v>
      </c>
      <c r="H241" s="563" t="s">
        <v>639</v>
      </c>
      <c r="I241" s="564" t="s">
        <v>790</v>
      </c>
      <c r="J241" s="579" t="s">
        <v>791</v>
      </c>
      <c r="K241" s="564" t="s">
        <v>1952</v>
      </c>
      <c r="L241" s="564" t="s">
        <v>552</v>
      </c>
      <c r="M241" s="579">
        <v>43</v>
      </c>
      <c r="N241" s="579" t="s">
        <v>1162</v>
      </c>
      <c r="O241" s="564" t="s">
        <v>547</v>
      </c>
      <c r="P241" s="79">
        <f t="shared" si="24"/>
        <v>2</v>
      </c>
      <c r="Q241" s="79">
        <f t="shared" si="25"/>
        <v>1</v>
      </c>
      <c r="R241" s="528" t="str">
        <f t="shared" si="26"/>
        <v>Gastos_Gerais</v>
      </c>
      <c r="S241" s="526" t="str">
        <f>IF(D241="","",IF(OR(D241=Plano!$A$1,D241=Plano!$B$1),"entrada","saída"))</f>
        <v>saída</v>
      </c>
    </row>
    <row r="242" spans="1:19" ht="48" x14ac:dyDescent="0.25">
      <c r="A242" s="523">
        <v>238</v>
      </c>
      <c r="B242" s="579" t="s">
        <v>1163</v>
      </c>
      <c r="C242" s="579" t="s">
        <v>1162</v>
      </c>
      <c r="D242" s="563" t="s">
        <v>261</v>
      </c>
      <c r="E242" s="564" t="s">
        <v>1194</v>
      </c>
      <c r="F242" s="588">
        <v>1006.2</v>
      </c>
      <c r="G242" s="583" t="s">
        <v>1206</v>
      </c>
      <c r="H242" s="563" t="s">
        <v>637</v>
      </c>
      <c r="I242" s="564" t="s">
        <v>1104</v>
      </c>
      <c r="J242" s="579" t="s">
        <v>1105</v>
      </c>
      <c r="K242" s="564" t="s">
        <v>1952</v>
      </c>
      <c r="L242" s="564" t="s">
        <v>556</v>
      </c>
      <c r="M242" s="579">
        <v>2057886229</v>
      </c>
      <c r="N242" s="579" t="s">
        <v>1162</v>
      </c>
      <c r="O242" s="564" t="s">
        <v>544</v>
      </c>
      <c r="P242" s="79">
        <f t="shared" si="24"/>
        <v>2</v>
      </c>
      <c r="Q242" s="79">
        <f t="shared" si="25"/>
        <v>2</v>
      </c>
      <c r="R242" s="528" t="str">
        <f t="shared" si="26"/>
        <v>Gastos_Gerais</v>
      </c>
      <c r="S242" s="526" t="str">
        <f>IF(D242="","",IF(OR(D242=Plano!$A$1,D242=Plano!$B$1),"entrada","saída"))</f>
        <v>saída</v>
      </c>
    </row>
    <row r="243" spans="1:19" ht="48" x14ac:dyDescent="0.25">
      <c r="A243" s="523">
        <v>239</v>
      </c>
      <c r="B243" s="579" t="s">
        <v>1163</v>
      </c>
      <c r="C243" s="579" t="s">
        <v>899</v>
      </c>
      <c r="D243" s="563" t="s">
        <v>261</v>
      </c>
      <c r="E243" s="564" t="s">
        <v>778</v>
      </c>
      <c r="F243" s="588">
        <v>3000</v>
      </c>
      <c r="G243" s="583" t="s">
        <v>1207</v>
      </c>
      <c r="H243" s="563" t="s">
        <v>639</v>
      </c>
      <c r="I243" s="564" t="s">
        <v>1106</v>
      </c>
      <c r="J243" s="579" t="s">
        <v>1107</v>
      </c>
      <c r="K243" s="564" t="s">
        <v>1952</v>
      </c>
      <c r="L243" s="564" t="s">
        <v>553</v>
      </c>
      <c r="M243" s="579">
        <v>371</v>
      </c>
      <c r="N243" s="579" t="s">
        <v>899</v>
      </c>
      <c r="O243" s="564" t="s">
        <v>544</v>
      </c>
      <c r="P243" s="79">
        <f t="shared" si="24"/>
        <v>2</v>
      </c>
      <c r="Q243" s="79">
        <f t="shared" si="25"/>
        <v>1</v>
      </c>
      <c r="R243" s="528" t="str">
        <f t="shared" si="26"/>
        <v>Gastos_Gerais</v>
      </c>
      <c r="S243" s="526" t="str">
        <f>IF(D243="","",IF(OR(D243=Plano!$A$1,D243=Plano!$B$1),"entrada","saída"))</f>
        <v>saída</v>
      </c>
    </row>
    <row r="244" spans="1:19" ht="24" x14ac:dyDescent="0.25">
      <c r="A244" s="523">
        <v>240</v>
      </c>
      <c r="B244" s="579" t="s">
        <v>1163</v>
      </c>
      <c r="C244" s="580">
        <v>44470</v>
      </c>
      <c r="D244" s="563" t="s">
        <v>35</v>
      </c>
      <c r="E244" s="581" t="s">
        <v>333</v>
      </c>
      <c r="F244" s="588">
        <v>600</v>
      </c>
      <c r="G244" s="583" t="s">
        <v>1203</v>
      </c>
      <c r="H244" s="563" t="s">
        <v>306</v>
      </c>
      <c r="I244" s="564" t="s">
        <v>439</v>
      </c>
      <c r="J244" s="579" t="s">
        <v>440</v>
      </c>
      <c r="K244" s="564" t="s">
        <v>1952</v>
      </c>
      <c r="L244" s="564" t="s">
        <v>552</v>
      </c>
      <c r="M244" s="579">
        <v>112020</v>
      </c>
      <c r="N244" s="579" t="s">
        <v>1163</v>
      </c>
      <c r="O244" s="564" t="s">
        <v>548</v>
      </c>
      <c r="P244" s="79">
        <f t="shared" si="24"/>
        <v>2</v>
      </c>
      <c r="Q244" s="79">
        <f t="shared" si="25"/>
        <v>13</v>
      </c>
      <c r="R244" s="528" t="str">
        <f t="shared" si="26"/>
        <v>Receitas</v>
      </c>
      <c r="S244" s="526" t="str">
        <f>IF(D244="","",IF(OR(D244=Plano!$A$1,D244=Plano!$B$1),"entrada","saída"))</f>
        <v>entrada</v>
      </c>
    </row>
    <row r="245" spans="1:19" ht="48" x14ac:dyDescent="0.25">
      <c r="A245" s="523">
        <v>241</v>
      </c>
      <c r="B245" s="579" t="s">
        <v>1161</v>
      </c>
      <c r="C245" s="580">
        <v>44075</v>
      </c>
      <c r="D245" s="563" t="s">
        <v>261</v>
      </c>
      <c r="E245" s="564" t="s">
        <v>389</v>
      </c>
      <c r="F245" s="588">
        <v>1693.94</v>
      </c>
      <c r="G245" s="583" t="s">
        <v>1319</v>
      </c>
      <c r="H245" s="563" t="s">
        <v>639</v>
      </c>
      <c r="I245" s="564" t="s">
        <v>441</v>
      </c>
      <c r="J245" s="579" t="s">
        <v>442</v>
      </c>
      <c r="K245" s="564" t="s">
        <v>1951</v>
      </c>
      <c r="L245" s="564" t="s">
        <v>546</v>
      </c>
      <c r="M245" s="579">
        <v>120</v>
      </c>
      <c r="N245" s="579" t="s">
        <v>885</v>
      </c>
      <c r="O245" s="564" t="s">
        <v>548</v>
      </c>
      <c r="P245" s="79">
        <f t="shared" si="24"/>
        <v>2</v>
      </c>
      <c r="Q245" s="79">
        <f t="shared" si="25"/>
        <v>0</v>
      </c>
      <c r="R245" s="528" t="str">
        <f t="shared" si="26"/>
        <v>Gastos_Gerais</v>
      </c>
      <c r="S245" s="526" t="str">
        <f>IF(D245="","",IF(OR(D245=Plano!$A$1,D245=Plano!$B$1),"entrada","saída"))</f>
        <v>saída</v>
      </c>
    </row>
    <row r="246" spans="1:19" ht="84" x14ac:dyDescent="0.25">
      <c r="A246" s="523">
        <v>242</v>
      </c>
      <c r="B246" s="579" t="s">
        <v>1161</v>
      </c>
      <c r="C246" s="580">
        <v>44075</v>
      </c>
      <c r="D246" s="563" t="s">
        <v>261</v>
      </c>
      <c r="E246" s="585" t="s">
        <v>420</v>
      </c>
      <c r="F246" s="588">
        <v>3988.76</v>
      </c>
      <c r="G246" s="583" t="s">
        <v>1320</v>
      </c>
      <c r="H246" s="563" t="s">
        <v>640</v>
      </c>
      <c r="I246" s="564" t="s">
        <v>441</v>
      </c>
      <c r="J246" s="579" t="s">
        <v>442</v>
      </c>
      <c r="K246" s="564" t="s">
        <v>1951</v>
      </c>
      <c r="L246" s="564" t="s">
        <v>546</v>
      </c>
      <c r="M246" s="579">
        <v>1811</v>
      </c>
      <c r="N246" s="579" t="s">
        <v>885</v>
      </c>
      <c r="O246" s="564" t="s">
        <v>544</v>
      </c>
      <c r="P246" s="79">
        <f t="shared" si="24"/>
        <v>2</v>
      </c>
      <c r="Q246" s="79">
        <f t="shared" si="25"/>
        <v>0</v>
      </c>
      <c r="R246" s="528" t="str">
        <f t="shared" si="26"/>
        <v>Gastos_Gerais</v>
      </c>
      <c r="S246" s="526" t="str">
        <f>IF(D246="","",IF(OR(D246=Plano!$A$1,D246=Plano!$B$1),"entrada","saída"))</f>
        <v>saída</v>
      </c>
    </row>
    <row r="247" spans="1:19" ht="72" x14ac:dyDescent="0.25">
      <c r="A247" s="523">
        <v>243</v>
      </c>
      <c r="B247" s="579" t="s">
        <v>1161</v>
      </c>
      <c r="C247" s="580">
        <v>44075</v>
      </c>
      <c r="D247" s="563" t="s">
        <v>261</v>
      </c>
      <c r="E247" s="564" t="s">
        <v>388</v>
      </c>
      <c r="F247" s="588">
        <v>215.93</v>
      </c>
      <c r="G247" s="583" t="s">
        <v>1321</v>
      </c>
      <c r="H247" s="563" t="s">
        <v>637</v>
      </c>
      <c r="I247" s="564" t="s">
        <v>441</v>
      </c>
      <c r="J247" s="579" t="s">
        <v>442</v>
      </c>
      <c r="K247" s="564" t="s">
        <v>1951</v>
      </c>
      <c r="L247" s="564" t="s">
        <v>546</v>
      </c>
      <c r="M247" s="579">
        <v>202049</v>
      </c>
      <c r="N247" s="579" t="s">
        <v>885</v>
      </c>
      <c r="O247" s="564" t="s">
        <v>547</v>
      </c>
      <c r="P247" s="79">
        <f t="shared" si="24"/>
        <v>2</v>
      </c>
      <c r="Q247" s="79">
        <f t="shared" si="25"/>
        <v>0</v>
      </c>
      <c r="R247" s="528" t="str">
        <f t="shared" si="26"/>
        <v>Gastos_Gerais</v>
      </c>
      <c r="S247" s="526" t="str">
        <f>IF(D247="","",IF(OR(D247=Plano!$A$1,D247=Plano!$B$1),"entrada","saída"))</f>
        <v>saída</v>
      </c>
    </row>
    <row r="248" spans="1:19" ht="60" x14ac:dyDescent="0.25">
      <c r="A248" s="523">
        <v>244</v>
      </c>
      <c r="B248" s="579" t="s">
        <v>1161</v>
      </c>
      <c r="C248" s="579" t="s">
        <v>885</v>
      </c>
      <c r="D248" s="563" t="s">
        <v>261</v>
      </c>
      <c r="E248" s="564" t="s">
        <v>390</v>
      </c>
      <c r="F248" s="588">
        <v>5.6</v>
      </c>
      <c r="G248" s="583" t="s">
        <v>1322</v>
      </c>
      <c r="H248" s="563" t="s">
        <v>637</v>
      </c>
      <c r="I248" s="564" t="s">
        <v>441</v>
      </c>
      <c r="J248" s="579" t="s">
        <v>442</v>
      </c>
      <c r="K248" s="564" t="s">
        <v>1951</v>
      </c>
      <c r="L248" s="564" t="s">
        <v>546</v>
      </c>
      <c r="M248" s="579">
        <v>20201164</v>
      </c>
      <c r="N248" s="579" t="s">
        <v>885</v>
      </c>
      <c r="O248" s="564" t="s">
        <v>544</v>
      </c>
      <c r="P248" s="79">
        <f t="shared" si="24"/>
        <v>2</v>
      </c>
      <c r="Q248" s="79">
        <f t="shared" si="25"/>
        <v>1</v>
      </c>
      <c r="R248" s="528" t="str">
        <f t="shared" si="26"/>
        <v>Gastos_Gerais</v>
      </c>
      <c r="S248" s="526" t="str">
        <f>IF(D248="","",IF(OR(D248=Plano!$A$1,D248=Plano!$B$1),"entrada","saída"))</f>
        <v>saída</v>
      </c>
    </row>
    <row r="249" spans="1:19" ht="24" x14ac:dyDescent="0.25">
      <c r="A249" s="523">
        <v>245</v>
      </c>
      <c r="B249" s="579" t="s">
        <v>1161</v>
      </c>
      <c r="C249" s="580">
        <v>44076</v>
      </c>
      <c r="D249" s="563" t="s">
        <v>261</v>
      </c>
      <c r="E249" s="564" t="s">
        <v>391</v>
      </c>
      <c r="F249" s="588">
        <v>170.94</v>
      </c>
      <c r="G249" s="583" t="s">
        <v>1323</v>
      </c>
      <c r="H249" s="563" t="s">
        <v>637</v>
      </c>
      <c r="I249" s="564" t="s">
        <v>441</v>
      </c>
      <c r="J249" s="579" t="s">
        <v>442</v>
      </c>
      <c r="K249" s="564" t="s">
        <v>1951</v>
      </c>
      <c r="L249" s="564" t="s">
        <v>546</v>
      </c>
      <c r="M249" s="579">
        <v>202087</v>
      </c>
      <c r="N249" s="579" t="s">
        <v>886</v>
      </c>
      <c r="O249" s="564" t="s">
        <v>547</v>
      </c>
      <c r="P249" s="79">
        <f t="shared" si="24"/>
        <v>2</v>
      </c>
      <c r="Q249" s="79">
        <f t="shared" si="25"/>
        <v>0</v>
      </c>
      <c r="R249" s="528" t="str">
        <f t="shared" si="26"/>
        <v>Gastos_Gerais</v>
      </c>
      <c r="S249" s="526" t="str">
        <f>IF(D249="","",IF(OR(D249=Plano!$A$1,D249=Plano!$B$1),"entrada","saída"))</f>
        <v>saída</v>
      </c>
    </row>
    <row r="250" spans="1:19" ht="60" x14ac:dyDescent="0.25">
      <c r="A250" s="523">
        <v>246</v>
      </c>
      <c r="B250" s="579" t="s">
        <v>1161</v>
      </c>
      <c r="C250" s="579" t="s">
        <v>886</v>
      </c>
      <c r="D250" s="563" t="s">
        <v>261</v>
      </c>
      <c r="E250" s="564" t="s">
        <v>392</v>
      </c>
      <c r="F250" s="588">
        <v>47.33</v>
      </c>
      <c r="G250" s="583" t="s">
        <v>1324</v>
      </c>
      <c r="H250" s="563" t="s">
        <v>638</v>
      </c>
      <c r="I250" s="564" t="s">
        <v>441</v>
      </c>
      <c r="J250" s="579" t="s">
        <v>442</v>
      </c>
      <c r="K250" s="564" t="s">
        <v>1951</v>
      </c>
      <c r="L250" s="564" t="s">
        <v>546</v>
      </c>
      <c r="M250" s="579">
        <v>2020507</v>
      </c>
      <c r="N250" s="579" t="s">
        <v>886</v>
      </c>
      <c r="O250" s="564" t="s">
        <v>549</v>
      </c>
      <c r="P250" s="79">
        <f t="shared" si="24"/>
        <v>2</v>
      </c>
      <c r="Q250" s="79">
        <f t="shared" si="25"/>
        <v>1</v>
      </c>
      <c r="R250" s="528" t="str">
        <f t="shared" si="26"/>
        <v>Gastos_Gerais</v>
      </c>
      <c r="S250" s="526" t="str">
        <f>IF(D250="","",IF(OR(D250=Plano!$A$1,D250=Plano!$B$1),"entrada","saída"))</f>
        <v>saída</v>
      </c>
    </row>
    <row r="251" spans="1:19" ht="48" x14ac:dyDescent="0.25">
      <c r="A251" s="523">
        <v>247</v>
      </c>
      <c r="B251" s="579" t="s">
        <v>1161</v>
      </c>
      <c r="C251" s="580">
        <v>44045</v>
      </c>
      <c r="D251" s="563" t="s">
        <v>261</v>
      </c>
      <c r="E251" s="564" t="s">
        <v>823</v>
      </c>
      <c r="F251" s="588">
        <v>8</v>
      </c>
      <c r="G251" s="583" t="s">
        <v>1325</v>
      </c>
      <c r="H251" s="563" t="s">
        <v>638</v>
      </c>
      <c r="I251" s="564" t="s">
        <v>441</v>
      </c>
      <c r="J251" s="579" t="s">
        <v>442</v>
      </c>
      <c r="K251" s="564" t="s">
        <v>1951</v>
      </c>
      <c r="L251" s="564" t="s">
        <v>546</v>
      </c>
      <c r="M251" s="579">
        <v>202028</v>
      </c>
      <c r="N251" s="579" t="s">
        <v>886</v>
      </c>
      <c r="O251" s="564" t="s">
        <v>548</v>
      </c>
      <c r="P251" s="79">
        <f t="shared" si="24"/>
        <v>2</v>
      </c>
      <c r="Q251" s="79">
        <f t="shared" si="25"/>
        <v>-1</v>
      </c>
      <c r="R251" s="528" t="str">
        <f t="shared" si="26"/>
        <v>Gastos_Gerais</v>
      </c>
      <c r="S251" s="526" t="str">
        <f>IF(D251="","",IF(OR(D251=Plano!$A$1,D251=Plano!$B$1),"entrada","saída"))</f>
        <v>saída</v>
      </c>
    </row>
    <row r="252" spans="1:19" ht="36" x14ac:dyDescent="0.25">
      <c r="A252" s="523">
        <v>248</v>
      </c>
      <c r="B252" s="579" t="s">
        <v>1161</v>
      </c>
      <c r="C252" s="580">
        <v>44076</v>
      </c>
      <c r="D252" s="563" t="s">
        <v>261</v>
      </c>
      <c r="E252" s="564" t="s">
        <v>393</v>
      </c>
      <c r="F252" s="588">
        <v>250</v>
      </c>
      <c r="G252" s="583" t="s">
        <v>1326</v>
      </c>
      <c r="H252" s="563" t="s">
        <v>639</v>
      </c>
      <c r="I252" s="564" t="s">
        <v>441</v>
      </c>
      <c r="J252" s="579" t="s">
        <v>442</v>
      </c>
      <c r="K252" s="564" t="s">
        <v>1951</v>
      </c>
      <c r="L252" s="564" t="s">
        <v>546</v>
      </c>
      <c r="M252" s="579">
        <v>276458</v>
      </c>
      <c r="N252" s="579" t="s">
        <v>886</v>
      </c>
      <c r="O252" s="564" t="s">
        <v>548</v>
      </c>
      <c r="P252" s="79">
        <f t="shared" si="24"/>
        <v>2</v>
      </c>
      <c r="Q252" s="79">
        <f t="shared" si="25"/>
        <v>0</v>
      </c>
      <c r="R252" s="528" t="str">
        <f t="shared" si="26"/>
        <v>Gastos_Gerais</v>
      </c>
      <c r="S252" s="526" t="str">
        <f>IF(D252="","",IF(OR(D252=Plano!$A$1,D252=Plano!$B$1),"entrada","saída"))</f>
        <v>saída</v>
      </c>
    </row>
    <row r="253" spans="1:19" ht="120" x14ac:dyDescent="0.25">
      <c r="A253" s="523">
        <v>249</v>
      </c>
      <c r="B253" s="579" t="s">
        <v>1161</v>
      </c>
      <c r="C253" s="579" t="s">
        <v>888</v>
      </c>
      <c r="D253" s="563" t="s">
        <v>261</v>
      </c>
      <c r="E253" s="564" t="s">
        <v>392</v>
      </c>
      <c r="F253" s="588">
        <v>233.54</v>
      </c>
      <c r="G253" s="583" t="s">
        <v>1327</v>
      </c>
      <c r="H253" s="563" t="s">
        <v>638</v>
      </c>
      <c r="I253" s="564" t="s">
        <v>441</v>
      </c>
      <c r="J253" s="579" t="s">
        <v>442</v>
      </c>
      <c r="K253" s="564" t="s">
        <v>1951</v>
      </c>
      <c r="L253" s="564" t="s">
        <v>546</v>
      </c>
      <c r="M253" s="579">
        <v>202028</v>
      </c>
      <c r="N253" s="579" t="s">
        <v>888</v>
      </c>
      <c r="O253" s="564" t="s">
        <v>547</v>
      </c>
      <c r="P253" s="79">
        <f t="shared" si="24"/>
        <v>2</v>
      </c>
      <c r="Q253" s="79">
        <f t="shared" si="25"/>
        <v>1</v>
      </c>
      <c r="R253" s="528" t="str">
        <f t="shared" si="26"/>
        <v>Gastos_Gerais</v>
      </c>
      <c r="S253" s="526" t="str">
        <f>IF(D253="","",IF(OR(D253=Plano!$A$1,D253=Plano!$B$1),"entrada","saída"))</f>
        <v>saída</v>
      </c>
    </row>
    <row r="254" spans="1:19" ht="36" x14ac:dyDescent="0.25">
      <c r="A254" s="523">
        <v>250</v>
      </c>
      <c r="B254" s="579" t="s">
        <v>1161</v>
      </c>
      <c r="C254" s="580">
        <v>44082</v>
      </c>
      <c r="D254" s="563" t="s">
        <v>178</v>
      </c>
      <c r="E254" s="564" t="s">
        <v>395</v>
      </c>
      <c r="F254" s="588">
        <v>690.46</v>
      </c>
      <c r="G254" s="583" t="s">
        <v>1328</v>
      </c>
      <c r="H254" s="563" t="s">
        <v>306</v>
      </c>
      <c r="I254" s="564" t="s">
        <v>441</v>
      </c>
      <c r="J254" s="579" t="s">
        <v>442</v>
      </c>
      <c r="K254" s="564" t="s">
        <v>1951</v>
      </c>
      <c r="L254" s="564" t="s">
        <v>546</v>
      </c>
      <c r="M254" s="579">
        <v>2020509701</v>
      </c>
      <c r="N254" s="579" t="s">
        <v>889</v>
      </c>
      <c r="O254" s="564" t="s">
        <v>544</v>
      </c>
      <c r="P254" s="79">
        <f t="shared" si="24"/>
        <v>2</v>
      </c>
      <c r="Q254" s="79">
        <f t="shared" si="25"/>
        <v>0</v>
      </c>
      <c r="R254" s="528" t="str">
        <f t="shared" si="26"/>
        <v>Gastos_com_Pessoal</v>
      </c>
      <c r="S254" s="526" t="str">
        <f>IF(D254="","",IF(OR(D254=Plano!$A$1,D254=Plano!$B$1),"entrada","saída"))</f>
        <v>saída</v>
      </c>
    </row>
    <row r="255" spans="1:19" ht="36" x14ac:dyDescent="0.25">
      <c r="A255" s="523">
        <v>251</v>
      </c>
      <c r="B255" s="579" t="s">
        <v>1161</v>
      </c>
      <c r="C255" s="580">
        <v>44076</v>
      </c>
      <c r="D255" s="563" t="s">
        <v>178</v>
      </c>
      <c r="E255" s="564" t="s">
        <v>395</v>
      </c>
      <c r="F255" s="588">
        <v>41.23</v>
      </c>
      <c r="G255" s="583" t="s">
        <v>1328</v>
      </c>
      <c r="H255" s="563" t="s">
        <v>306</v>
      </c>
      <c r="I255" s="564" t="s">
        <v>441</v>
      </c>
      <c r="J255" s="579" t="s">
        <v>442</v>
      </c>
      <c r="K255" s="564" t="s">
        <v>1951</v>
      </c>
      <c r="L255" s="564" t="s">
        <v>546</v>
      </c>
      <c r="M255" s="579">
        <v>2020486717</v>
      </c>
      <c r="N255" s="579" t="s">
        <v>886</v>
      </c>
      <c r="O255" s="564" t="s">
        <v>550</v>
      </c>
      <c r="P255" s="79">
        <f t="shared" si="24"/>
        <v>2</v>
      </c>
      <c r="Q255" s="79">
        <f t="shared" si="25"/>
        <v>0</v>
      </c>
      <c r="R255" s="528" t="str">
        <f t="shared" si="26"/>
        <v>Gastos_com_Pessoal</v>
      </c>
      <c r="S255" s="526" t="str">
        <f>IF(D255="","",IF(OR(D255=Plano!$A$1,D255=Plano!$B$1),"entrada","saída"))</f>
        <v>saída</v>
      </c>
    </row>
    <row r="256" spans="1:19" ht="36" x14ac:dyDescent="0.25">
      <c r="A256" s="523">
        <v>252</v>
      </c>
      <c r="B256" s="579" t="s">
        <v>1161</v>
      </c>
      <c r="C256" s="580">
        <v>44080</v>
      </c>
      <c r="D256" s="563" t="s">
        <v>261</v>
      </c>
      <c r="E256" s="564" t="s">
        <v>1026</v>
      </c>
      <c r="F256" s="588">
        <v>1.98</v>
      </c>
      <c r="G256" s="583" t="s">
        <v>1329</v>
      </c>
      <c r="H256" s="563" t="s">
        <v>637</v>
      </c>
      <c r="I256" s="564" t="s">
        <v>441</v>
      </c>
      <c r="J256" s="579" t="s">
        <v>442</v>
      </c>
      <c r="K256" s="564" t="s">
        <v>1951</v>
      </c>
      <c r="L256" s="564" t="s">
        <v>546</v>
      </c>
      <c r="M256" s="579">
        <v>2020193</v>
      </c>
      <c r="N256" s="579" t="s">
        <v>907</v>
      </c>
      <c r="O256" s="564" t="s">
        <v>544</v>
      </c>
      <c r="P256" s="79">
        <f t="shared" si="24"/>
        <v>2</v>
      </c>
      <c r="Q256" s="79">
        <f t="shared" si="25"/>
        <v>0</v>
      </c>
      <c r="R256" s="528" t="str">
        <f t="shared" si="26"/>
        <v>Gastos_Gerais</v>
      </c>
      <c r="S256" s="526" t="str">
        <f>IF(D256="","",IF(OR(D256=Plano!$A$1,D256=Plano!$B$1),"entrada","saída"))</f>
        <v>saída</v>
      </c>
    </row>
    <row r="257" spans="1:19" ht="72" x14ac:dyDescent="0.25">
      <c r="A257" s="523">
        <v>253</v>
      </c>
      <c r="B257" s="579" t="s">
        <v>1161</v>
      </c>
      <c r="C257" s="579" t="s">
        <v>891</v>
      </c>
      <c r="D257" s="563" t="s">
        <v>261</v>
      </c>
      <c r="E257" s="564" t="s">
        <v>1195</v>
      </c>
      <c r="F257" s="588">
        <v>37.53</v>
      </c>
      <c r="G257" s="583" t="s">
        <v>1330</v>
      </c>
      <c r="H257" s="563" t="s">
        <v>638</v>
      </c>
      <c r="I257" s="564" t="s">
        <v>441</v>
      </c>
      <c r="J257" s="579" t="s">
        <v>442</v>
      </c>
      <c r="K257" s="564" t="s">
        <v>1951</v>
      </c>
      <c r="L257" s="564" t="s">
        <v>546</v>
      </c>
      <c r="M257" s="579">
        <v>20201842</v>
      </c>
      <c r="N257" s="579" t="s">
        <v>891</v>
      </c>
      <c r="O257" s="564" t="s">
        <v>548</v>
      </c>
      <c r="P257" s="79">
        <f t="shared" si="24"/>
        <v>2</v>
      </c>
      <c r="Q257" s="79">
        <f t="shared" si="25"/>
        <v>1</v>
      </c>
      <c r="R257" s="528" t="str">
        <f t="shared" si="26"/>
        <v>Gastos_Gerais</v>
      </c>
      <c r="S257" s="526" t="str">
        <f>IF(D257="","",IF(OR(D257=Plano!$A$1,D257=Plano!$B$1),"entrada","saída"))</f>
        <v>saída</v>
      </c>
    </row>
    <row r="258" spans="1:19" ht="96" x14ac:dyDescent="0.25">
      <c r="A258" s="523">
        <v>254</v>
      </c>
      <c r="B258" s="579" t="s">
        <v>1161</v>
      </c>
      <c r="C258" s="580">
        <v>44076</v>
      </c>
      <c r="D258" s="563" t="s">
        <v>261</v>
      </c>
      <c r="E258" s="564" t="s">
        <v>779</v>
      </c>
      <c r="F258" s="588">
        <v>344.16</v>
      </c>
      <c r="G258" s="583" t="s">
        <v>1331</v>
      </c>
      <c r="H258" s="563" t="s">
        <v>638</v>
      </c>
      <c r="I258" s="564" t="s">
        <v>441</v>
      </c>
      <c r="J258" s="579" t="s">
        <v>442</v>
      </c>
      <c r="K258" s="564" t="s">
        <v>1951</v>
      </c>
      <c r="L258" s="564" t="s">
        <v>546</v>
      </c>
      <c r="M258" s="579">
        <v>202017</v>
      </c>
      <c r="N258" s="579" t="s">
        <v>886</v>
      </c>
      <c r="O258" s="564" t="s">
        <v>544</v>
      </c>
      <c r="P258" s="79">
        <f t="shared" si="24"/>
        <v>2</v>
      </c>
      <c r="Q258" s="79">
        <f t="shared" si="25"/>
        <v>0</v>
      </c>
      <c r="R258" s="528" t="str">
        <f t="shared" si="26"/>
        <v>Gastos_Gerais</v>
      </c>
      <c r="S258" s="526" t="str">
        <f>IF(D258="","",IF(OR(D258=Plano!$A$1,D258=Plano!$B$1),"entrada","saída"))</f>
        <v>saída</v>
      </c>
    </row>
    <row r="259" spans="1:19" ht="26.4" x14ac:dyDescent="0.25">
      <c r="A259" s="523">
        <v>255</v>
      </c>
      <c r="B259" s="579" t="s">
        <v>1161</v>
      </c>
      <c r="C259" s="580">
        <v>44088</v>
      </c>
      <c r="D259" s="563" t="s">
        <v>178</v>
      </c>
      <c r="E259" s="564" t="s">
        <v>397</v>
      </c>
      <c r="F259" s="588">
        <v>10.050000000000001</v>
      </c>
      <c r="G259" s="583" t="s">
        <v>1332</v>
      </c>
      <c r="H259" s="563" t="s">
        <v>306</v>
      </c>
      <c r="I259" s="564" t="s">
        <v>441</v>
      </c>
      <c r="J259" s="579" t="s">
        <v>442</v>
      </c>
      <c r="K259" s="564" t="s">
        <v>1951</v>
      </c>
      <c r="L259" s="564" t="s">
        <v>546</v>
      </c>
      <c r="M259" s="579">
        <v>202011277</v>
      </c>
      <c r="N259" s="579" t="s">
        <v>892</v>
      </c>
      <c r="O259" s="564" t="s">
        <v>544</v>
      </c>
      <c r="P259" s="79">
        <f t="shared" si="24"/>
        <v>2</v>
      </c>
      <c r="Q259" s="79">
        <f t="shared" si="25"/>
        <v>0</v>
      </c>
      <c r="R259" s="528" t="str">
        <f t="shared" si="26"/>
        <v>Gastos_com_Pessoal</v>
      </c>
      <c r="S259" s="526" t="str">
        <f>IF(D259="","",IF(OR(D259=Plano!$A$1,D259=Plano!$B$1),"entrada","saída"))</f>
        <v>saída</v>
      </c>
    </row>
    <row r="260" spans="1:19" ht="26.4" x14ac:dyDescent="0.25">
      <c r="A260" s="523">
        <v>256</v>
      </c>
      <c r="B260" s="579" t="s">
        <v>1161</v>
      </c>
      <c r="C260" s="580">
        <v>44088</v>
      </c>
      <c r="D260" s="563" t="s">
        <v>178</v>
      </c>
      <c r="E260" s="564" t="s">
        <v>397</v>
      </c>
      <c r="F260" s="588">
        <v>373.26</v>
      </c>
      <c r="G260" s="583" t="s">
        <v>1210</v>
      </c>
      <c r="H260" s="563" t="s">
        <v>306</v>
      </c>
      <c r="I260" s="564" t="s">
        <v>443</v>
      </c>
      <c r="J260" s="579" t="s">
        <v>444</v>
      </c>
      <c r="K260" s="564" t="s">
        <v>1949</v>
      </c>
      <c r="L260" s="564" t="s">
        <v>551</v>
      </c>
      <c r="M260" s="579">
        <v>202011277</v>
      </c>
      <c r="N260" s="579" t="s">
        <v>892</v>
      </c>
      <c r="O260" s="564" t="s">
        <v>544</v>
      </c>
      <c r="P260" s="79">
        <f t="shared" si="24"/>
        <v>2</v>
      </c>
      <c r="Q260" s="79">
        <f t="shared" si="25"/>
        <v>0</v>
      </c>
      <c r="R260" s="528" t="str">
        <f t="shared" si="26"/>
        <v>Gastos_com_Pessoal</v>
      </c>
      <c r="S260" s="526" t="str">
        <f>IF(D260="","",IF(OR(D260=Plano!$A$1,D260=Plano!$B$1),"entrada","saída"))</f>
        <v>saída</v>
      </c>
    </row>
    <row r="261" spans="1:19" ht="26.4" x14ac:dyDescent="0.25">
      <c r="A261" s="523">
        <v>257</v>
      </c>
      <c r="B261" s="579" t="s">
        <v>1161</v>
      </c>
      <c r="C261" s="580">
        <v>44088</v>
      </c>
      <c r="D261" s="563" t="s">
        <v>178</v>
      </c>
      <c r="E261" s="564" t="s">
        <v>397</v>
      </c>
      <c r="F261" s="588">
        <v>14.07</v>
      </c>
      <c r="G261" s="583" t="s">
        <v>1332</v>
      </c>
      <c r="H261" s="563" t="s">
        <v>306</v>
      </c>
      <c r="I261" s="564" t="s">
        <v>441</v>
      </c>
      <c r="J261" s="579" t="s">
        <v>442</v>
      </c>
      <c r="K261" s="564" t="s">
        <v>1951</v>
      </c>
      <c r="L261" s="564" t="s">
        <v>546</v>
      </c>
      <c r="M261" s="579">
        <v>202011278</v>
      </c>
      <c r="N261" s="579" t="s">
        <v>892</v>
      </c>
      <c r="O261" s="564" t="s">
        <v>544</v>
      </c>
      <c r="P261" s="79">
        <f t="shared" si="24"/>
        <v>2</v>
      </c>
      <c r="Q261" s="79">
        <f t="shared" si="25"/>
        <v>0</v>
      </c>
      <c r="R261" s="528" t="str">
        <f t="shared" si="26"/>
        <v>Gastos_com_Pessoal</v>
      </c>
      <c r="S261" s="526" t="str">
        <f>IF(D261="","",IF(OR(D261=Plano!$A$1,D261=Plano!$B$1),"entrada","saída"))</f>
        <v>saída</v>
      </c>
    </row>
    <row r="262" spans="1:19" ht="26.4" x14ac:dyDescent="0.25">
      <c r="A262" s="523">
        <v>258</v>
      </c>
      <c r="B262" s="579" t="s">
        <v>1161</v>
      </c>
      <c r="C262" s="580">
        <v>44088</v>
      </c>
      <c r="D262" s="563" t="s">
        <v>178</v>
      </c>
      <c r="E262" s="564" t="s">
        <v>397</v>
      </c>
      <c r="F262" s="588">
        <v>433.12</v>
      </c>
      <c r="G262" s="583" t="s">
        <v>1210</v>
      </c>
      <c r="H262" s="563" t="s">
        <v>306</v>
      </c>
      <c r="I262" s="564" t="s">
        <v>443</v>
      </c>
      <c r="J262" s="579" t="s">
        <v>444</v>
      </c>
      <c r="K262" s="564" t="s">
        <v>1949</v>
      </c>
      <c r="L262" s="564" t="s">
        <v>551</v>
      </c>
      <c r="M262" s="579">
        <v>202011278</v>
      </c>
      <c r="N262" s="579" t="s">
        <v>892</v>
      </c>
      <c r="O262" s="564" t="s">
        <v>544</v>
      </c>
      <c r="P262" s="79">
        <f t="shared" si="24"/>
        <v>2</v>
      </c>
      <c r="Q262" s="79">
        <f t="shared" si="25"/>
        <v>0</v>
      </c>
      <c r="R262" s="528" t="str">
        <f t="shared" si="26"/>
        <v>Gastos_com_Pessoal</v>
      </c>
      <c r="S262" s="526" t="str">
        <f>IF(D262="","",IF(OR(D262=Plano!$A$1,D262=Plano!$B$1),"entrada","saída"))</f>
        <v>saída</v>
      </c>
    </row>
    <row r="263" spans="1:19" ht="60" x14ac:dyDescent="0.25">
      <c r="A263" s="523">
        <v>259</v>
      </c>
      <c r="B263" s="579" t="s">
        <v>1161</v>
      </c>
      <c r="C263" s="580">
        <v>44081</v>
      </c>
      <c r="D263" s="563" t="s">
        <v>261</v>
      </c>
      <c r="E263" s="564" t="s">
        <v>783</v>
      </c>
      <c r="F263" s="588">
        <v>210</v>
      </c>
      <c r="G263" s="583" t="s">
        <v>1333</v>
      </c>
      <c r="H263" s="563" t="s">
        <v>638</v>
      </c>
      <c r="I263" s="564" t="s">
        <v>441</v>
      </c>
      <c r="J263" s="579" t="s">
        <v>442</v>
      </c>
      <c r="K263" s="564" t="s">
        <v>1951</v>
      </c>
      <c r="L263" s="564" t="s">
        <v>546</v>
      </c>
      <c r="M263" s="579">
        <v>456</v>
      </c>
      <c r="N263" s="579" t="s">
        <v>888</v>
      </c>
      <c r="O263" s="564" t="s">
        <v>544</v>
      </c>
      <c r="P263" s="79">
        <f t="shared" si="24"/>
        <v>2</v>
      </c>
      <c r="Q263" s="79">
        <f t="shared" si="25"/>
        <v>0</v>
      </c>
      <c r="R263" s="528" t="str">
        <f t="shared" si="26"/>
        <v>Gastos_Gerais</v>
      </c>
      <c r="S263" s="526" t="str">
        <f>IF(D263="","",IF(OR(D263=Plano!$A$1,D263=Plano!$B$1),"entrada","saída"))</f>
        <v>saída</v>
      </c>
    </row>
    <row r="264" spans="1:19" ht="36" x14ac:dyDescent="0.25">
      <c r="A264" s="523">
        <v>260</v>
      </c>
      <c r="B264" s="579" t="s">
        <v>1161</v>
      </c>
      <c r="C264" s="579" t="s">
        <v>909</v>
      </c>
      <c r="D264" s="563" t="s">
        <v>261</v>
      </c>
      <c r="E264" s="564" t="s">
        <v>778</v>
      </c>
      <c r="F264" s="588">
        <v>150.75</v>
      </c>
      <c r="G264" s="583" t="s">
        <v>1334</v>
      </c>
      <c r="H264" s="563" t="s">
        <v>639</v>
      </c>
      <c r="I264" s="564" t="s">
        <v>441</v>
      </c>
      <c r="J264" s="579" t="s">
        <v>442</v>
      </c>
      <c r="K264" s="564" t="s">
        <v>1951</v>
      </c>
      <c r="L264" s="564" t="s">
        <v>546</v>
      </c>
      <c r="M264" s="579">
        <v>57</v>
      </c>
      <c r="N264" s="579" t="s">
        <v>909</v>
      </c>
      <c r="O264" s="564" t="s">
        <v>548</v>
      </c>
      <c r="P264" s="79">
        <f t="shared" si="24"/>
        <v>2</v>
      </c>
      <c r="Q264" s="79">
        <f t="shared" si="25"/>
        <v>1</v>
      </c>
      <c r="R264" s="528" t="str">
        <f t="shared" si="26"/>
        <v>Gastos_Gerais</v>
      </c>
      <c r="S264" s="526" t="str">
        <f>IF(D264="","",IF(OR(D264=Plano!$A$1,D264=Plano!$B$1),"entrada","saída"))</f>
        <v>saída</v>
      </c>
    </row>
    <row r="265" spans="1:19" ht="48" x14ac:dyDescent="0.25">
      <c r="A265" s="523">
        <v>261</v>
      </c>
      <c r="B265" s="579" t="s">
        <v>1161</v>
      </c>
      <c r="C265" s="580">
        <v>44088</v>
      </c>
      <c r="D265" s="563" t="s">
        <v>261</v>
      </c>
      <c r="E265" s="564" t="s">
        <v>1027</v>
      </c>
      <c r="F265" s="588">
        <v>117.44</v>
      </c>
      <c r="G265" s="583" t="s">
        <v>1335</v>
      </c>
      <c r="H265" s="563" t="s">
        <v>638</v>
      </c>
      <c r="I265" s="564" t="s">
        <v>441</v>
      </c>
      <c r="J265" s="579" t="s">
        <v>442</v>
      </c>
      <c r="K265" s="564" t="s">
        <v>1951</v>
      </c>
      <c r="L265" s="564" t="s">
        <v>546</v>
      </c>
      <c r="M265" s="579">
        <v>2020102</v>
      </c>
      <c r="N265" s="579" t="s">
        <v>892</v>
      </c>
      <c r="O265" s="564" t="s">
        <v>544</v>
      </c>
      <c r="P265" s="79">
        <f t="shared" si="24"/>
        <v>2</v>
      </c>
      <c r="Q265" s="79">
        <f t="shared" si="25"/>
        <v>0</v>
      </c>
      <c r="R265" s="528" t="str">
        <f t="shared" si="26"/>
        <v>Gastos_Gerais</v>
      </c>
      <c r="S265" s="526" t="str">
        <f>IF(D265="","",IF(OR(D265=Plano!$A$1,D265=Plano!$B$1),"entrada","saída"))</f>
        <v>saída</v>
      </c>
    </row>
    <row r="266" spans="1:19" ht="60" x14ac:dyDescent="0.25">
      <c r="A266" s="523">
        <v>262</v>
      </c>
      <c r="B266" s="579" t="s">
        <v>1161</v>
      </c>
      <c r="C266" s="579" t="s">
        <v>905</v>
      </c>
      <c r="D266" s="563" t="s">
        <v>261</v>
      </c>
      <c r="E266" s="564" t="s">
        <v>394</v>
      </c>
      <c r="F266" s="588">
        <v>37.380000000000003</v>
      </c>
      <c r="G266" s="583" t="s">
        <v>1336</v>
      </c>
      <c r="H266" s="563" t="s">
        <v>639</v>
      </c>
      <c r="I266" s="564" t="s">
        <v>441</v>
      </c>
      <c r="J266" s="579" t="s">
        <v>442</v>
      </c>
      <c r="K266" s="564" t="s">
        <v>1951</v>
      </c>
      <c r="L266" s="564" t="s">
        <v>546</v>
      </c>
      <c r="M266" s="579">
        <v>20204027</v>
      </c>
      <c r="N266" s="579" t="s">
        <v>905</v>
      </c>
      <c r="O266" s="564" t="s">
        <v>544</v>
      </c>
      <c r="P266" s="79">
        <f t="shared" si="24"/>
        <v>2</v>
      </c>
      <c r="Q266" s="79">
        <f t="shared" si="25"/>
        <v>1</v>
      </c>
      <c r="R266" s="528" t="str">
        <f t="shared" si="26"/>
        <v>Gastos_Gerais</v>
      </c>
      <c r="S266" s="526" t="str">
        <f>IF(D266="","",IF(OR(D266=Plano!$A$1,D266=Plano!$B$1),"entrada","saída"))</f>
        <v>saída</v>
      </c>
    </row>
    <row r="267" spans="1:19" ht="36" x14ac:dyDescent="0.25">
      <c r="A267" s="523">
        <v>263</v>
      </c>
      <c r="B267" s="579" t="s">
        <v>1161</v>
      </c>
      <c r="C267" s="580">
        <v>44088</v>
      </c>
      <c r="D267" s="563" t="s">
        <v>261</v>
      </c>
      <c r="E267" s="564" t="s">
        <v>784</v>
      </c>
      <c r="F267" s="588">
        <v>11.88</v>
      </c>
      <c r="G267" s="583" t="s">
        <v>1337</v>
      </c>
      <c r="H267" s="563" t="s">
        <v>639</v>
      </c>
      <c r="I267" s="564" t="s">
        <v>441</v>
      </c>
      <c r="J267" s="579" t="s">
        <v>442</v>
      </c>
      <c r="K267" s="564" t="s">
        <v>1951</v>
      </c>
      <c r="L267" s="564" t="s">
        <v>546</v>
      </c>
      <c r="M267" s="579">
        <v>202052</v>
      </c>
      <c r="N267" s="579" t="s">
        <v>892</v>
      </c>
      <c r="O267" s="564" t="s">
        <v>544</v>
      </c>
      <c r="P267" s="79">
        <f t="shared" si="24"/>
        <v>2</v>
      </c>
      <c r="Q267" s="79">
        <f t="shared" si="25"/>
        <v>0</v>
      </c>
      <c r="R267" s="528" t="str">
        <f t="shared" si="26"/>
        <v>Gastos_Gerais</v>
      </c>
      <c r="S267" s="526" t="str">
        <f>IF(D267="","",IF(OR(D267=Plano!$A$1,D267=Plano!$B$1),"entrada","saída"))</f>
        <v>saída</v>
      </c>
    </row>
    <row r="268" spans="1:19" ht="48" x14ac:dyDescent="0.25">
      <c r="A268" s="523">
        <v>264</v>
      </c>
      <c r="B268" s="579" t="s">
        <v>1161</v>
      </c>
      <c r="C268" s="580">
        <v>44096</v>
      </c>
      <c r="D268" s="563" t="s">
        <v>261</v>
      </c>
      <c r="E268" s="564" t="s">
        <v>391</v>
      </c>
      <c r="F268" s="588">
        <v>242.42</v>
      </c>
      <c r="G268" s="583" t="s">
        <v>1338</v>
      </c>
      <c r="H268" s="563" t="s">
        <v>637</v>
      </c>
      <c r="I268" s="564" t="s">
        <v>441</v>
      </c>
      <c r="J268" s="579" t="s">
        <v>442</v>
      </c>
      <c r="K268" s="564" t="s">
        <v>1951</v>
      </c>
      <c r="L268" s="564" t="s">
        <v>546</v>
      </c>
      <c r="M268" s="579">
        <v>202095</v>
      </c>
      <c r="N268" s="579" t="s">
        <v>909</v>
      </c>
      <c r="O268" s="564" t="s">
        <v>547</v>
      </c>
      <c r="P268" s="79">
        <f t="shared" si="24"/>
        <v>2</v>
      </c>
      <c r="Q268" s="79">
        <f t="shared" si="25"/>
        <v>0</v>
      </c>
      <c r="R268" s="528" t="str">
        <f t="shared" si="26"/>
        <v>Gastos_Gerais</v>
      </c>
      <c r="S268" s="526" t="str">
        <f>IF(D268="","",IF(OR(D268=Plano!$A$1,D268=Plano!$B$1),"entrada","saída"))</f>
        <v>saída</v>
      </c>
    </row>
    <row r="269" spans="1:19" ht="24" x14ac:dyDescent="0.25">
      <c r="A269" s="523">
        <v>265</v>
      </c>
      <c r="B269" s="579" t="s">
        <v>1161</v>
      </c>
      <c r="C269" s="580">
        <v>44087</v>
      </c>
      <c r="D269" s="563" t="s">
        <v>261</v>
      </c>
      <c r="E269" s="564" t="s">
        <v>396</v>
      </c>
      <c r="F269" s="588">
        <v>340.54</v>
      </c>
      <c r="G269" s="583" t="s">
        <v>1339</v>
      </c>
      <c r="H269" s="563" t="s">
        <v>637</v>
      </c>
      <c r="I269" s="564" t="s">
        <v>441</v>
      </c>
      <c r="J269" s="579" t="s">
        <v>442</v>
      </c>
      <c r="K269" s="564" t="s">
        <v>1951</v>
      </c>
      <c r="L269" s="564" t="s">
        <v>546</v>
      </c>
      <c r="M269" s="579">
        <v>44829</v>
      </c>
      <c r="N269" s="579" t="s">
        <v>891</v>
      </c>
      <c r="O269" s="564" t="s">
        <v>547</v>
      </c>
      <c r="P269" s="79">
        <f t="shared" si="24"/>
        <v>2</v>
      </c>
      <c r="Q269" s="79">
        <f t="shared" si="25"/>
        <v>0</v>
      </c>
      <c r="R269" s="528" t="str">
        <f t="shared" si="26"/>
        <v>Gastos_Gerais</v>
      </c>
      <c r="S269" s="526" t="str">
        <f>IF(D269="","",IF(OR(D269=Plano!$A$1,D269=Plano!$B$1),"entrada","saída"))</f>
        <v>saída</v>
      </c>
    </row>
    <row r="270" spans="1:19" ht="156" x14ac:dyDescent="0.25">
      <c r="A270" s="523">
        <v>266</v>
      </c>
      <c r="B270" s="579" t="s">
        <v>1161</v>
      </c>
      <c r="C270" s="579" t="s">
        <v>898</v>
      </c>
      <c r="D270" s="563" t="s">
        <v>261</v>
      </c>
      <c r="E270" s="564" t="s">
        <v>409</v>
      </c>
      <c r="F270" s="588">
        <v>93.76</v>
      </c>
      <c r="G270" s="583" t="s">
        <v>1340</v>
      </c>
      <c r="H270" s="563" t="s">
        <v>638</v>
      </c>
      <c r="I270" s="564" t="s">
        <v>441</v>
      </c>
      <c r="J270" s="579" t="s">
        <v>442</v>
      </c>
      <c r="K270" s="564" t="s">
        <v>1951</v>
      </c>
      <c r="L270" s="564" t="s">
        <v>546</v>
      </c>
      <c r="M270" s="579">
        <v>202012</v>
      </c>
      <c r="N270" s="579" t="s">
        <v>898</v>
      </c>
      <c r="O270" s="564" t="s">
        <v>548</v>
      </c>
      <c r="P270" s="79">
        <f t="shared" si="24"/>
        <v>2</v>
      </c>
      <c r="Q270" s="79">
        <f t="shared" si="25"/>
        <v>1</v>
      </c>
      <c r="R270" s="528" t="str">
        <f t="shared" si="26"/>
        <v>Gastos_Gerais</v>
      </c>
      <c r="S270" s="526" t="str">
        <f>IF(D270="","",IF(OR(D270=Plano!$A$1,D270=Plano!$B$1),"entrada","saída"))</f>
        <v>saída</v>
      </c>
    </row>
    <row r="271" spans="1:19" ht="60" x14ac:dyDescent="0.25">
      <c r="A271" s="523">
        <v>267</v>
      </c>
      <c r="B271" s="579" t="s">
        <v>1161</v>
      </c>
      <c r="C271" s="579" t="s">
        <v>898</v>
      </c>
      <c r="D271" s="563" t="s">
        <v>261</v>
      </c>
      <c r="E271" s="564" t="s">
        <v>409</v>
      </c>
      <c r="F271" s="588">
        <v>549.39</v>
      </c>
      <c r="G271" s="583" t="s">
        <v>1341</v>
      </c>
      <c r="H271" s="563" t="s">
        <v>638</v>
      </c>
      <c r="I271" s="564" t="s">
        <v>441</v>
      </c>
      <c r="J271" s="579" t="s">
        <v>442</v>
      </c>
      <c r="K271" s="564" t="s">
        <v>1951</v>
      </c>
      <c r="L271" s="564" t="s">
        <v>546</v>
      </c>
      <c r="M271" s="579">
        <v>202011</v>
      </c>
      <c r="N271" s="579" t="s">
        <v>898</v>
      </c>
      <c r="O271" s="564" t="s">
        <v>548</v>
      </c>
      <c r="P271" s="79">
        <f t="shared" si="24"/>
        <v>2</v>
      </c>
      <c r="Q271" s="79">
        <f t="shared" si="25"/>
        <v>1</v>
      </c>
      <c r="R271" s="528" t="str">
        <f t="shared" si="26"/>
        <v>Gastos_Gerais</v>
      </c>
      <c r="S271" s="526" t="str">
        <f>IF(D271="","",IF(OR(D271=Plano!$A$1,D271=Plano!$B$1),"entrada","saída"))</f>
        <v>saída</v>
      </c>
    </row>
    <row r="272" spans="1:19" ht="36" x14ac:dyDescent="0.25">
      <c r="A272" s="523">
        <v>268</v>
      </c>
      <c r="B272" s="579" t="s">
        <v>1161</v>
      </c>
      <c r="C272" s="580">
        <v>44163</v>
      </c>
      <c r="D272" s="563" t="s">
        <v>178</v>
      </c>
      <c r="E272" s="564" t="s">
        <v>402</v>
      </c>
      <c r="F272" s="588">
        <v>0.1</v>
      </c>
      <c r="G272" s="583" t="s">
        <v>1342</v>
      </c>
      <c r="H272" s="563" t="s">
        <v>306</v>
      </c>
      <c r="I272" s="564" t="s">
        <v>441</v>
      </c>
      <c r="J272" s="579" t="s">
        <v>442</v>
      </c>
      <c r="K272" s="564" t="s">
        <v>1951</v>
      </c>
      <c r="L272" s="564" t="s">
        <v>546</v>
      </c>
      <c r="M272" s="579">
        <v>2020209989</v>
      </c>
      <c r="N272" s="579" t="s">
        <v>901</v>
      </c>
      <c r="O272" s="564" t="s">
        <v>544</v>
      </c>
      <c r="P272" s="79">
        <f t="shared" si="24"/>
        <v>2</v>
      </c>
      <c r="Q272" s="79">
        <f t="shared" si="25"/>
        <v>2</v>
      </c>
      <c r="R272" s="528" t="str">
        <f t="shared" si="26"/>
        <v>Gastos_com_Pessoal</v>
      </c>
      <c r="S272" s="526" t="str">
        <f>IF(D272="","",IF(OR(D272=Plano!$A$1,D272=Plano!$B$1),"entrada","saída"))</f>
        <v>saída</v>
      </c>
    </row>
    <row r="273" spans="1:19" ht="36" x14ac:dyDescent="0.25">
      <c r="A273" s="523">
        <v>269</v>
      </c>
      <c r="B273" s="579" t="s">
        <v>1161</v>
      </c>
      <c r="C273" s="580">
        <v>44165</v>
      </c>
      <c r="D273" s="563" t="s">
        <v>178</v>
      </c>
      <c r="E273" s="564" t="s">
        <v>402</v>
      </c>
      <c r="F273" s="588">
        <v>0.87</v>
      </c>
      <c r="G273" s="583" t="s">
        <v>1343</v>
      </c>
      <c r="H273" s="563" t="s">
        <v>306</v>
      </c>
      <c r="I273" s="564" t="s">
        <v>441</v>
      </c>
      <c r="J273" s="579" t="s">
        <v>442</v>
      </c>
      <c r="K273" s="564" t="s">
        <v>1951</v>
      </c>
      <c r="L273" s="564" t="s">
        <v>546</v>
      </c>
      <c r="M273" s="579">
        <v>2020232508</v>
      </c>
      <c r="N273" s="579" t="s">
        <v>1160</v>
      </c>
      <c r="O273" s="564" t="s">
        <v>544</v>
      </c>
      <c r="P273" s="79">
        <f t="shared" si="24"/>
        <v>2</v>
      </c>
      <c r="Q273" s="79">
        <f t="shared" si="25"/>
        <v>2</v>
      </c>
      <c r="R273" s="528" t="str">
        <f t="shared" si="26"/>
        <v>Gastos_com_Pessoal</v>
      </c>
      <c r="S273" s="526" t="str">
        <f>IF(D273="","",IF(OR(D273=Plano!$A$1,D273=Plano!$B$1),"entrada","saída"))</f>
        <v>saída</v>
      </c>
    </row>
    <row r="274" spans="1:19" ht="48" x14ac:dyDescent="0.25">
      <c r="A274" s="523">
        <v>270</v>
      </c>
      <c r="B274" s="579" t="s">
        <v>1161</v>
      </c>
      <c r="C274" s="580">
        <v>44105</v>
      </c>
      <c r="D274" s="563" t="s">
        <v>261</v>
      </c>
      <c r="E274" s="564" t="s">
        <v>389</v>
      </c>
      <c r="F274" s="588">
        <v>77794.19</v>
      </c>
      <c r="G274" s="583" t="s">
        <v>1212</v>
      </c>
      <c r="H274" s="563" t="s">
        <v>639</v>
      </c>
      <c r="I274" s="564" t="s">
        <v>447</v>
      </c>
      <c r="J274" s="579" t="s">
        <v>448</v>
      </c>
      <c r="K274" s="564" t="s">
        <v>1952</v>
      </c>
      <c r="L274" s="564" t="s">
        <v>553</v>
      </c>
      <c r="M274" s="579">
        <v>121</v>
      </c>
      <c r="N274" s="579" t="s">
        <v>1162</v>
      </c>
      <c r="O274" s="564" t="s">
        <v>548</v>
      </c>
      <c r="P274" s="79">
        <f t="shared" si="24"/>
        <v>2</v>
      </c>
      <c r="Q274" s="79">
        <f t="shared" si="25"/>
        <v>1</v>
      </c>
      <c r="R274" s="528" t="str">
        <f t="shared" si="26"/>
        <v>Gastos_Gerais</v>
      </c>
      <c r="S274" s="526" t="str">
        <f>IF(D274="","",IF(OR(D274=Plano!$A$1,D274=Plano!$B$1),"entrada","saída"))</f>
        <v>saída</v>
      </c>
    </row>
    <row r="275" spans="1:19" ht="24" x14ac:dyDescent="0.25">
      <c r="A275" s="523">
        <v>271</v>
      </c>
      <c r="B275" s="579" t="s">
        <v>1161</v>
      </c>
      <c r="C275" s="579" t="s">
        <v>1161</v>
      </c>
      <c r="D275" s="563" t="s">
        <v>261</v>
      </c>
      <c r="E275" s="564" t="s">
        <v>410</v>
      </c>
      <c r="F275" s="588">
        <v>10.89</v>
      </c>
      <c r="G275" s="583" t="s">
        <v>1213</v>
      </c>
      <c r="H275" s="563" t="s">
        <v>637</v>
      </c>
      <c r="I275" s="564" t="s">
        <v>1353</v>
      </c>
      <c r="J275" s="579" t="s">
        <v>1039</v>
      </c>
      <c r="K275" s="564" t="s">
        <v>1953</v>
      </c>
      <c r="L275" s="564" t="s">
        <v>543</v>
      </c>
      <c r="M275" s="579">
        <v>86754</v>
      </c>
      <c r="N275" s="579" t="s">
        <v>1161</v>
      </c>
      <c r="O275" s="564" t="s">
        <v>559</v>
      </c>
      <c r="P275" s="79">
        <f t="shared" si="24"/>
        <v>2</v>
      </c>
      <c r="Q275" s="79">
        <f t="shared" si="25"/>
        <v>2</v>
      </c>
      <c r="R275" s="528" t="str">
        <f t="shared" si="26"/>
        <v>Gastos_Gerais</v>
      </c>
      <c r="S275" s="526" t="str">
        <f>IF(D275="","",IF(OR(D275=Plano!$A$1,D275=Plano!$B$1),"entrada","saída"))</f>
        <v>saída</v>
      </c>
    </row>
    <row r="276" spans="1:19" ht="24" x14ac:dyDescent="0.25">
      <c r="A276" s="523">
        <v>272</v>
      </c>
      <c r="B276" s="579" t="s">
        <v>1161</v>
      </c>
      <c r="C276" s="579" t="s">
        <v>903</v>
      </c>
      <c r="D276" s="563" t="s">
        <v>35</v>
      </c>
      <c r="E276" s="581" t="s">
        <v>333</v>
      </c>
      <c r="F276" s="588">
        <v>3084.65</v>
      </c>
      <c r="G276" s="583" t="s">
        <v>1022</v>
      </c>
      <c r="H276" s="563" t="s">
        <v>306</v>
      </c>
      <c r="I276" s="564" t="s">
        <v>439</v>
      </c>
      <c r="J276" s="579" t="s">
        <v>440</v>
      </c>
      <c r="K276" s="564" t="s">
        <v>1952</v>
      </c>
      <c r="L276" s="564" t="s">
        <v>545</v>
      </c>
      <c r="M276" s="579">
        <v>44928</v>
      </c>
      <c r="N276" s="579" t="s">
        <v>903</v>
      </c>
      <c r="O276" s="564" t="s">
        <v>544</v>
      </c>
      <c r="P276" s="79">
        <f t="shared" si="24"/>
        <v>2</v>
      </c>
      <c r="Q276" s="79">
        <f t="shared" si="25"/>
        <v>1</v>
      </c>
      <c r="R276" s="528" t="str">
        <f t="shared" si="26"/>
        <v>Receitas</v>
      </c>
      <c r="S276" s="526" t="str">
        <f>IF(D276="","",IF(OR(D276=Plano!$A$1,D276=Plano!$B$1),"entrada","saída"))</f>
        <v>entrada</v>
      </c>
    </row>
    <row r="277" spans="1:19" ht="120" x14ac:dyDescent="0.25">
      <c r="A277" s="523">
        <v>273</v>
      </c>
      <c r="B277" s="579" t="s">
        <v>1161</v>
      </c>
      <c r="C277" s="579" t="s">
        <v>893</v>
      </c>
      <c r="D277" s="563" t="s">
        <v>261</v>
      </c>
      <c r="E277" s="564" t="s">
        <v>413</v>
      </c>
      <c r="F277" s="588">
        <v>225</v>
      </c>
      <c r="G277" s="583" t="s">
        <v>1344</v>
      </c>
      <c r="H277" s="563" t="s">
        <v>637</v>
      </c>
      <c r="I277" s="564" t="s">
        <v>441</v>
      </c>
      <c r="J277" s="579" t="s">
        <v>442</v>
      </c>
      <c r="K277" s="564" t="s">
        <v>1951</v>
      </c>
      <c r="L277" s="564" t="s">
        <v>546</v>
      </c>
      <c r="M277" s="579">
        <v>202013</v>
      </c>
      <c r="N277" s="579" t="s">
        <v>893</v>
      </c>
      <c r="O277" s="564" t="s">
        <v>544</v>
      </c>
      <c r="P277" s="79">
        <f t="shared" si="24"/>
        <v>2</v>
      </c>
      <c r="Q277" s="79">
        <f t="shared" si="25"/>
        <v>1</v>
      </c>
      <c r="R277" s="528" t="str">
        <f t="shared" si="26"/>
        <v>Gastos_Gerais</v>
      </c>
      <c r="S277" s="526" t="str">
        <f>IF(D277="","",IF(OR(D277=Plano!$A$1,D277=Plano!$B$1),"entrada","saída"))</f>
        <v>saída</v>
      </c>
    </row>
    <row r="278" spans="1:19" ht="60" x14ac:dyDescent="0.25">
      <c r="A278" s="523">
        <v>274</v>
      </c>
      <c r="B278" s="579" t="s">
        <v>1161</v>
      </c>
      <c r="C278" s="580">
        <v>44075</v>
      </c>
      <c r="D278" s="563" t="s">
        <v>261</v>
      </c>
      <c r="E278" s="585" t="s">
        <v>420</v>
      </c>
      <c r="F278" s="588">
        <v>1262.8599999999999</v>
      </c>
      <c r="G278" s="583" t="s">
        <v>1345</v>
      </c>
      <c r="H278" s="563" t="s">
        <v>640</v>
      </c>
      <c r="I278" s="564" t="s">
        <v>441</v>
      </c>
      <c r="J278" s="579" t="s">
        <v>442</v>
      </c>
      <c r="K278" s="564" t="s">
        <v>1951</v>
      </c>
      <c r="L278" s="564" t="s">
        <v>546</v>
      </c>
      <c r="M278" s="579">
        <v>4658</v>
      </c>
      <c r="N278" s="579" t="s">
        <v>885</v>
      </c>
      <c r="O278" s="564" t="s">
        <v>544</v>
      </c>
      <c r="P278" s="79">
        <f t="shared" si="24"/>
        <v>2</v>
      </c>
      <c r="Q278" s="79">
        <f t="shared" si="25"/>
        <v>0</v>
      </c>
      <c r="R278" s="528" t="str">
        <f t="shared" si="26"/>
        <v>Gastos_Gerais</v>
      </c>
      <c r="S278" s="526" t="str">
        <f>IF(D278="","",IF(OR(D278=Plano!$A$1,D278=Plano!$B$1),"entrada","saída"))</f>
        <v>saída</v>
      </c>
    </row>
    <row r="279" spans="1:19" ht="36" x14ac:dyDescent="0.25">
      <c r="A279" s="523">
        <v>275</v>
      </c>
      <c r="B279" s="579" t="s">
        <v>1161</v>
      </c>
      <c r="C279" s="579" t="s">
        <v>1161</v>
      </c>
      <c r="D279" s="563" t="s">
        <v>35</v>
      </c>
      <c r="E279" s="564" t="s">
        <v>1024</v>
      </c>
      <c r="F279" s="588">
        <v>7605.9</v>
      </c>
      <c r="G279" s="583" t="s">
        <v>1214</v>
      </c>
      <c r="H279" s="563" t="s">
        <v>306</v>
      </c>
      <c r="I279" s="564" t="s">
        <v>439</v>
      </c>
      <c r="J279" s="579" t="s">
        <v>440</v>
      </c>
      <c r="K279" s="564" t="s">
        <v>1952</v>
      </c>
      <c r="L279" s="564" t="s">
        <v>569</v>
      </c>
      <c r="M279" s="579">
        <v>112020</v>
      </c>
      <c r="N279" s="579" t="s">
        <v>1161</v>
      </c>
      <c r="O279" s="564" t="s">
        <v>544</v>
      </c>
      <c r="P279" s="79">
        <f t="shared" si="24"/>
        <v>2</v>
      </c>
      <c r="Q279" s="79">
        <f t="shared" si="25"/>
        <v>2</v>
      </c>
      <c r="R279" s="528" t="str">
        <f t="shared" si="26"/>
        <v>Receitas</v>
      </c>
      <c r="S279" s="526" t="str">
        <f>IF(D279="","",IF(OR(D279=Plano!$A$1,D279=Plano!$B$1),"entrada","saída"))</f>
        <v>entrada</v>
      </c>
    </row>
    <row r="280" spans="1:19" ht="48" x14ac:dyDescent="0.25">
      <c r="A280" s="523">
        <v>276</v>
      </c>
      <c r="B280" s="579" t="s">
        <v>1161</v>
      </c>
      <c r="C280" s="580">
        <v>44470</v>
      </c>
      <c r="D280" s="563" t="s">
        <v>35</v>
      </c>
      <c r="E280" s="564" t="s">
        <v>1024</v>
      </c>
      <c r="F280" s="588">
        <v>200</v>
      </c>
      <c r="G280" s="583" t="s">
        <v>1386</v>
      </c>
      <c r="H280" s="563" t="s">
        <v>306</v>
      </c>
      <c r="I280" s="564" t="s">
        <v>439</v>
      </c>
      <c r="J280" s="579" t="s">
        <v>440</v>
      </c>
      <c r="K280" s="564" t="s">
        <v>1952</v>
      </c>
      <c r="L280" s="564" t="s">
        <v>553</v>
      </c>
      <c r="M280" s="579">
        <v>112020</v>
      </c>
      <c r="N280" s="579" t="s">
        <v>1161</v>
      </c>
      <c r="O280" s="564" t="s">
        <v>544</v>
      </c>
      <c r="P280" s="79">
        <f t="shared" si="24"/>
        <v>2</v>
      </c>
      <c r="Q280" s="79">
        <f t="shared" si="25"/>
        <v>13</v>
      </c>
      <c r="R280" s="528" t="str">
        <f t="shared" si="26"/>
        <v>Receitas</v>
      </c>
      <c r="S280" s="526" t="str">
        <f>IF(D280="","",IF(OR(D280=Plano!$A$1,D280=Plano!$B$1),"entrada","saída"))</f>
        <v>entrada</v>
      </c>
    </row>
    <row r="281" spans="1:19" ht="120" x14ac:dyDescent="0.25">
      <c r="A281" s="523">
        <v>277</v>
      </c>
      <c r="B281" s="579" t="s">
        <v>1165</v>
      </c>
      <c r="C281" s="579" t="s">
        <v>890</v>
      </c>
      <c r="D281" s="563" t="s">
        <v>261</v>
      </c>
      <c r="E281" s="564" t="s">
        <v>1193</v>
      </c>
      <c r="F281" s="588">
        <v>784.29</v>
      </c>
      <c r="G281" s="583" t="s">
        <v>1215</v>
      </c>
      <c r="H281" s="563" t="s">
        <v>637</v>
      </c>
      <c r="I281" s="564" t="s">
        <v>1108</v>
      </c>
      <c r="J281" s="579" t="s">
        <v>1109</v>
      </c>
      <c r="K281" s="564" t="s">
        <v>1952</v>
      </c>
      <c r="L281" s="564" t="s">
        <v>552</v>
      </c>
      <c r="M281" s="579">
        <v>132988</v>
      </c>
      <c r="N281" s="579" t="s">
        <v>890</v>
      </c>
      <c r="O281" s="564" t="s">
        <v>549</v>
      </c>
      <c r="P281" s="79">
        <f t="shared" si="24"/>
        <v>2</v>
      </c>
      <c r="Q281" s="79">
        <f t="shared" si="25"/>
        <v>1</v>
      </c>
      <c r="R281" s="528" t="str">
        <f t="shared" si="26"/>
        <v>Gastos_Gerais</v>
      </c>
      <c r="S281" s="526" t="str">
        <f>IF(D281="","",IF(OR(D281=Plano!$A$1,D281=Plano!$B$1),"entrada","saída"))</f>
        <v>saída</v>
      </c>
    </row>
    <row r="282" spans="1:19" ht="36" x14ac:dyDescent="0.25">
      <c r="A282" s="523">
        <v>278</v>
      </c>
      <c r="B282" s="579" t="s">
        <v>1165</v>
      </c>
      <c r="C282" s="579" t="s">
        <v>379</v>
      </c>
      <c r="D282" s="563" t="s">
        <v>178</v>
      </c>
      <c r="E282" s="564" t="s">
        <v>5</v>
      </c>
      <c r="F282" s="588">
        <v>42769.1</v>
      </c>
      <c r="G282" s="583" t="s">
        <v>430</v>
      </c>
      <c r="H282" s="563" t="s">
        <v>306</v>
      </c>
      <c r="I282" s="564" t="s">
        <v>449</v>
      </c>
      <c r="J282" s="579" t="s">
        <v>792</v>
      </c>
      <c r="K282" s="564" t="s">
        <v>1951</v>
      </c>
      <c r="L282" s="564" t="s">
        <v>554</v>
      </c>
      <c r="M282" s="579">
        <v>1777</v>
      </c>
      <c r="N282" s="579" t="s">
        <v>379</v>
      </c>
      <c r="O282" s="564" t="s">
        <v>550</v>
      </c>
      <c r="P282" s="79">
        <f t="shared" si="24"/>
        <v>2</v>
      </c>
      <c r="Q282" s="79">
        <f t="shared" si="25"/>
        <v>-4</v>
      </c>
      <c r="R282" s="528" t="str">
        <f t="shared" si="26"/>
        <v>Gastos_com_Pessoal</v>
      </c>
      <c r="S282" s="526" t="str">
        <f>IF(D282="","",IF(OR(D282=Plano!$A$1,D282=Plano!$B$1),"entrada","saída"))</f>
        <v>saída</v>
      </c>
    </row>
    <row r="283" spans="1:19" ht="36" x14ac:dyDescent="0.25">
      <c r="A283" s="523">
        <v>279</v>
      </c>
      <c r="B283" s="579" t="s">
        <v>1165</v>
      </c>
      <c r="C283" s="579" t="s">
        <v>909</v>
      </c>
      <c r="D283" s="563" t="s">
        <v>261</v>
      </c>
      <c r="E283" s="564" t="s">
        <v>778</v>
      </c>
      <c r="F283" s="588">
        <v>7349.25</v>
      </c>
      <c r="G283" s="583" t="s">
        <v>1211</v>
      </c>
      <c r="H283" s="563" t="s">
        <v>639</v>
      </c>
      <c r="I283" s="564" t="s">
        <v>1110</v>
      </c>
      <c r="J283" s="579" t="s">
        <v>1111</v>
      </c>
      <c r="K283" s="564" t="s">
        <v>1952</v>
      </c>
      <c r="L283" s="564" t="s">
        <v>553</v>
      </c>
      <c r="M283" s="579">
        <v>57</v>
      </c>
      <c r="N283" s="579" t="s">
        <v>909</v>
      </c>
      <c r="O283" s="564" t="s">
        <v>548</v>
      </c>
      <c r="P283" s="79">
        <f t="shared" si="24"/>
        <v>2</v>
      </c>
      <c r="Q283" s="79">
        <f t="shared" si="25"/>
        <v>1</v>
      </c>
      <c r="R283" s="528" t="str">
        <f t="shared" ref="R283:R297" si="27">SUBSTITUTE(D283," ","_")</f>
        <v>Gastos_Gerais</v>
      </c>
      <c r="S283" s="526" t="str">
        <f>IF(D283="","",IF(OR(D283=Plano!$A$1,D283=Plano!$B$1),"entrada","saída"))</f>
        <v>saída</v>
      </c>
    </row>
    <row r="284" spans="1:19" ht="26.4" x14ac:dyDescent="0.25">
      <c r="A284" s="523">
        <v>280</v>
      </c>
      <c r="B284" s="579" t="s">
        <v>1165</v>
      </c>
      <c r="C284" s="579" t="s">
        <v>885</v>
      </c>
      <c r="D284" s="563" t="s">
        <v>178</v>
      </c>
      <c r="E284" s="581" t="s">
        <v>3</v>
      </c>
      <c r="F284" s="588">
        <v>2800.14</v>
      </c>
      <c r="G284" s="583" t="s">
        <v>1375</v>
      </c>
      <c r="H284" s="563" t="s">
        <v>306</v>
      </c>
      <c r="I284" s="564" t="s">
        <v>454</v>
      </c>
      <c r="J284" s="579" t="s">
        <v>455</v>
      </c>
      <c r="K284" s="564" t="s">
        <v>1952</v>
      </c>
      <c r="L284" s="564" t="s">
        <v>552</v>
      </c>
      <c r="M284" s="579">
        <v>102020</v>
      </c>
      <c r="N284" s="579" t="s">
        <v>885</v>
      </c>
      <c r="O284" s="564" t="s">
        <v>550</v>
      </c>
      <c r="P284" s="79">
        <f t="shared" ref="P284:P297" si="28">IF(B284=0,0,IF(YEAR(B284)=$Q$1,MONTH(B284)-$P$1+1,(YEAR(B284)-$Q$1)*12-$P$1+1+MONTH(B284)))</f>
        <v>2</v>
      </c>
      <c r="Q284" s="79">
        <f t="shared" ref="Q284:Q297" si="29">IF(C284=0,0,IF(YEAR(C284)=$Q$1,MONTH(C284)-$P$1+1,(YEAR(C284)-$Q$1)*12-$P$1+1+MONTH(C284)))</f>
        <v>1</v>
      </c>
      <c r="R284" s="528" t="str">
        <f t="shared" si="27"/>
        <v>Gastos_com_Pessoal</v>
      </c>
      <c r="S284" s="526" t="str">
        <f>IF(D284="","",IF(OR(D284=Plano!$A$1,D284=Plano!$B$1),"entrada","saída"))</f>
        <v>saída</v>
      </c>
    </row>
    <row r="285" spans="1:19" ht="36" x14ac:dyDescent="0.25">
      <c r="A285" s="523">
        <v>281</v>
      </c>
      <c r="B285" s="579" t="s">
        <v>1165</v>
      </c>
      <c r="C285" s="579" t="s">
        <v>885</v>
      </c>
      <c r="D285" s="563" t="s">
        <v>178</v>
      </c>
      <c r="E285" s="581" t="s">
        <v>3</v>
      </c>
      <c r="F285" s="588">
        <v>650</v>
      </c>
      <c r="G285" s="583" t="s">
        <v>1216</v>
      </c>
      <c r="H285" s="563" t="s">
        <v>306</v>
      </c>
      <c r="I285" s="564" t="s">
        <v>1112</v>
      </c>
      <c r="J285" s="579" t="s">
        <v>1113</v>
      </c>
      <c r="K285" s="564" t="s">
        <v>1952</v>
      </c>
      <c r="L285" s="564" t="s">
        <v>552</v>
      </c>
      <c r="M285" s="579">
        <v>102020</v>
      </c>
      <c r="N285" s="579" t="s">
        <v>885</v>
      </c>
      <c r="O285" s="564" t="s">
        <v>549</v>
      </c>
      <c r="P285" s="79">
        <f t="shared" si="28"/>
        <v>2</v>
      </c>
      <c r="Q285" s="79">
        <f t="shared" si="29"/>
        <v>1</v>
      </c>
      <c r="R285" s="528" t="str">
        <f t="shared" si="27"/>
        <v>Gastos_com_Pessoal</v>
      </c>
      <c r="S285" s="526" t="str">
        <f>IF(D285="","",IF(OR(D285=Plano!$A$1,D285=Plano!$B$1),"entrada","saída"))</f>
        <v>saída</v>
      </c>
    </row>
    <row r="286" spans="1:19" ht="26.4" x14ac:dyDescent="0.25">
      <c r="A286" s="523">
        <v>282</v>
      </c>
      <c r="B286" s="579" t="s">
        <v>1165</v>
      </c>
      <c r="C286" s="579" t="s">
        <v>885</v>
      </c>
      <c r="D286" s="563" t="s">
        <v>178</v>
      </c>
      <c r="E286" s="564" t="s">
        <v>403</v>
      </c>
      <c r="F286" s="588">
        <v>79502</v>
      </c>
      <c r="G286" s="583" t="s">
        <v>1376</v>
      </c>
      <c r="H286" s="563" t="s">
        <v>306</v>
      </c>
      <c r="I286" s="564" t="s">
        <v>439</v>
      </c>
      <c r="J286" s="579" t="s">
        <v>440</v>
      </c>
      <c r="K286" s="564" t="s">
        <v>1952</v>
      </c>
      <c r="L286" s="564" t="s">
        <v>557</v>
      </c>
      <c r="M286" s="579">
        <v>102020</v>
      </c>
      <c r="N286" s="579" t="s">
        <v>885</v>
      </c>
      <c r="O286" s="564" t="s">
        <v>549</v>
      </c>
      <c r="P286" s="79">
        <f t="shared" si="28"/>
        <v>2</v>
      </c>
      <c r="Q286" s="79">
        <f t="shared" si="29"/>
        <v>1</v>
      </c>
      <c r="R286" s="528" t="str">
        <f t="shared" si="27"/>
        <v>Gastos_com_Pessoal</v>
      </c>
      <c r="S286" s="526" t="str">
        <f>IF(D286="","",IF(OR(D286=Plano!$A$1,D286=Plano!$B$1),"entrada","saída"))</f>
        <v>saída</v>
      </c>
    </row>
    <row r="287" spans="1:19" ht="26.4" x14ac:dyDescent="0.25">
      <c r="A287" s="523">
        <v>283</v>
      </c>
      <c r="B287" s="579" t="s">
        <v>1165</v>
      </c>
      <c r="C287" s="579" t="s">
        <v>885</v>
      </c>
      <c r="D287" s="563" t="s">
        <v>178</v>
      </c>
      <c r="E287" s="564" t="s">
        <v>5</v>
      </c>
      <c r="F287" s="588">
        <v>85068.72</v>
      </c>
      <c r="G287" s="583" t="s">
        <v>1217</v>
      </c>
      <c r="H287" s="563" t="s">
        <v>306</v>
      </c>
      <c r="I287" s="564" t="s">
        <v>449</v>
      </c>
      <c r="J287" s="579" t="s">
        <v>792</v>
      </c>
      <c r="K287" s="564" t="s">
        <v>1951</v>
      </c>
      <c r="L287" s="564" t="s">
        <v>554</v>
      </c>
      <c r="M287" s="579">
        <v>1777</v>
      </c>
      <c r="N287" s="579" t="s">
        <v>885</v>
      </c>
      <c r="O287" s="564" t="s">
        <v>550</v>
      </c>
      <c r="P287" s="79">
        <f t="shared" si="28"/>
        <v>2</v>
      </c>
      <c r="Q287" s="79">
        <f t="shared" si="29"/>
        <v>1</v>
      </c>
      <c r="R287" s="528" t="str">
        <f t="shared" si="27"/>
        <v>Gastos_com_Pessoal</v>
      </c>
      <c r="S287" s="526" t="str">
        <f>IF(D287="","",IF(OR(D287=Plano!$A$1,D287=Plano!$B$1),"entrada","saída"))</f>
        <v>saída</v>
      </c>
    </row>
    <row r="288" spans="1:19" ht="26.4" x14ac:dyDescent="0.25">
      <c r="A288" s="523">
        <v>284</v>
      </c>
      <c r="B288" s="579" t="s">
        <v>1165</v>
      </c>
      <c r="C288" s="579" t="s">
        <v>885</v>
      </c>
      <c r="D288" s="563" t="s">
        <v>178</v>
      </c>
      <c r="E288" s="564" t="s">
        <v>5</v>
      </c>
      <c r="F288" s="588">
        <v>9.76</v>
      </c>
      <c r="G288" s="583" t="s">
        <v>1218</v>
      </c>
      <c r="H288" s="563" t="s">
        <v>306</v>
      </c>
      <c r="I288" s="564" t="s">
        <v>449</v>
      </c>
      <c r="J288" s="579" t="s">
        <v>792</v>
      </c>
      <c r="K288" s="564" t="s">
        <v>1951</v>
      </c>
      <c r="L288" s="564" t="s">
        <v>554</v>
      </c>
      <c r="M288" s="579">
        <v>1777</v>
      </c>
      <c r="N288" s="579" t="s">
        <v>885</v>
      </c>
      <c r="O288" s="564" t="s">
        <v>550</v>
      </c>
      <c r="P288" s="79">
        <f t="shared" si="28"/>
        <v>2</v>
      </c>
      <c r="Q288" s="79">
        <f t="shared" si="29"/>
        <v>1</v>
      </c>
      <c r="R288" s="528" t="str">
        <f t="shared" si="27"/>
        <v>Gastos_com_Pessoal</v>
      </c>
      <c r="S288" s="526" t="str">
        <f>IF(D288="","",IF(OR(D288=Plano!$A$1,D288=Plano!$B$1),"entrada","saída"))</f>
        <v>saída</v>
      </c>
    </row>
    <row r="289" spans="1:19" ht="26.4" x14ac:dyDescent="0.25">
      <c r="A289" s="523">
        <v>285</v>
      </c>
      <c r="B289" s="579" t="s">
        <v>1165</v>
      </c>
      <c r="C289" s="579" t="s">
        <v>1164</v>
      </c>
      <c r="D289" s="563" t="s">
        <v>178</v>
      </c>
      <c r="E289" s="564" t="s">
        <v>1196</v>
      </c>
      <c r="F289" s="588">
        <v>601.88</v>
      </c>
      <c r="G289" s="583" t="s">
        <v>1219</v>
      </c>
      <c r="H289" s="563" t="s">
        <v>306</v>
      </c>
      <c r="I289" s="564" t="s">
        <v>1114</v>
      </c>
      <c r="J289" s="579" t="s">
        <v>1115</v>
      </c>
      <c r="K289" s="564" t="s">
        <v>1952</v>
      </c>
      <c r="L289" s="564" t="s">
        <v>557</v>
      </c>
      <c r="M289" s="579">
        <v>3261</v>
      </c>
      <c r="N289" s="579" t="s">
        <v>1164</v>
      </c>
      <c r="O289" s="564" t="s">
        <v>567</v>
      </c>
      <c r="P289" s="79">
        <f t="shared" si="28"/>
        <v>2</v>
      </c>
      <c r="Q289" s="79">
        <f t="shared" si="29"/>
        <v>2</v>
      </c>
      <c r="R289" s="528" t="str">
        <f t="shared" si="27"/>
        <v>Gastos_com_Pessoal</v>
      </c>
      <c r="S289" s="526" t="str">
        <f>IF(D289="","",IF(OR(D289=Plano!$A$1,D289=Plano!$B$1),"entrada","saída"))</f>
        <v>saída</v>
      </c>
    </row>
    <row r="290" spans="1:19" ht="120" x14ac:dyDescent="0.25">
      <c r="A290" s="523">
        <v>286</v>
      </c>
      <c r="B290" s="579" t="s">
        <v>1165</v>
      </c>
      <c r="C290" s="579" t="s">
        <v>1165</v>
      </c>
      <c r="D290" s="563" t="s">
        <v>261</v>
      </c>
      <c r="E290" s="564" t="s">
        <v>411</v>
      </c>
      <c r="F290" s="588">
        <v>930</v>
      </c>
      <c r="G290" s="583" t="s">
        <v>1220</v>
      </c>
      <c r="H290" s="563" t="s">
        <v>639</v>
      </c>
      <c r="I290" s="564" t="s">
        <v>490</v>
      </c>
      <c r="J290" s="579" t="s">
        <v>306</v>
      </c>
      <c r="K290" s="564" t="s">
        <v>1952</v>
      </c>
      <c r="L290" s="564" t="s">
        <v>552</v>
      </c>
      <c r="M290" s="579">
        <v>44938</v>
      </c>
      <c r="N290" s="579" t="s">
        <v>1165</v>
      </c>
      <c r="O290" s="564" t="s">
        <v>544</v>
      </c>
      <c r="P290" s="79">
        <f t="shared" si="28"/>
        <v>2</v>
      </c>
      <c r="Q290" s="79">
        <f t="shared" si="29"/>
        <v>2</v>
      </c>
      <c r="R290" s="528" t="str">
        <f t="shared" si="27"/>
        <v>Gastos_Gerais</v>
      </c>
      <c r="S290" s="526" t="str">
        <f>IF(D290="","",IF(OR(D290=Plano!$A$1,D290=Plano!$B$1),"entrada","saída"))</f>
        <v>saída</v>
      </c>
    </row>
    <row r="291" spans="1:19" ht="72" x14ac:dyDescent="0.25">
      <c r="A291" s="523">
        <v>287</v>
      </c>
      <c r="B291" s="579" t="s">
        <v>1165</v>
      </c>
      <c r="C291" s="580">
        <v>44080</v>
      </c>
      <c r="D291" s="563" t="s">
        <v>261</v>
      </c>
      <c r="E291" s="585" t="s">
        <v>424</v>
      </c>
      <c r="F291" s="588">
        <v>367.53</v>
      </c>
      <c r="G291" s="583" t="s">
        <v>1221</v>
      </c>
      <c r="H291" s="563" t="s">
        <v>637</v>
      </c>
      <c r="I291" s="564" t="s">
        <v>536</v>
      </c>
      <c r="J291" s="579" t="s">
        <v>537</v>
      </c>
      <c r="K291" s="564" t="s">
        <v>1954</v>
      </c>
      <c r="L291" s="564" t="s">
        <v>568</v>
      </c>
      <c r="M291" s="579">
        <v>74311020</v>
      </c>
      <c r="N291" s="579" t="s">
        <v>1165</v>
      </c>
      <c r="O291" s="564" t="s">
        <v>544</v>
      </c>
      <c r="P291" s="79">
        <f t="shared" si="28"/>
        <v>2</v>
      </c>
      <c r="Q291" s="79">
        <f t="shared" si="29"/>
        <v>0</v>
      </c>
      <c r="R291" s="528" t="str">
        <f t="shared" si="27"/>
        <v>Gastos_Gerais</v>
      </c>
      <c r="S291" s="526" t="str">
        <f>IF(D291="","",IF(OR(D291=Plano!$A$1,D291=Plano!$B$1),"entrada","saída"))</f>
        <v>saída</v>
      </c>
    </row>
    <row r="292" spans="1:19" ht="26.4" x14ac:dyDescent="0.25">
      <c r="A292" s="523">
        <v>288</v>
      </c>
      <c r="B292" s="579" t="s">
        <v>1165</v>
      </c>
      <c r="C292" s="579" t="s">
        <v>885</v>
      </c>
      <c r="D292" s="563" t="s">
        <v>178</v>
      </c>
      <c r="E292" s="564" t="s">
        <v>403</v>
      </c>
      <c r="F292" s="588">
        <v>6278</v>
      </c>
      <c r="G292" s="583" t="s">
        <v>1376</v>
      </c>
      <c r="H292" s="563" t="s">
        <v>306</v>
      </c>
      <c r="I292" s="564" t="s">
        <v>460</v>
      </c>
      <c r="J292" s="579" t="s">
        <v>461</v>
      </c>
      <c r="K292" s="564" t="s">
        <v>1952</v>
      </c>
      <c r="L292" s="564" t="s">
        <v>552</v>
      </c>
      <c r="M292" s="579">
        <v>102020</v>
      </c>
      <c r="N292" s="579" t="s">
        <v>885</v>
      </c>
      <c r="O292" s="564" t="s">
        <v>549</v>
      </c>
      <c r="P292" s="79">
        <f t="shared" si="28"/>
        <v>2</v>
      </c>
      <c r="Q292" s="79">
        <f t="shared" si="29"/>
        <v>1</v>
      </c>
      <c r="R292" s="528" t="str">
        <f t="shared" si="27"/>
        <v>Gastos_com_Pessoal</v>
      </c>
      <c r="S292" s="526" t="str">
        <f>IF(D292="","",IF(OR(D292=Plano!$A$1,D292=Plano!$B$1),"entrada","saída"))</f>
        <v>saída</v>
      </c>
    </row>
    <row r="293" spans="1:19" ht="36" x14ac:dyDescent="0.25">
      <c r="A293" s="523">
        <v>289</v>
      </c>
      <c r="B293" s="579" t="s">
        <v>1165</v>
      </c>
      <c r="C293" s="579" t="s">
        <v>885</v>
      </c>
      <c r="D293" s="563" t="s">
        <v>178</v>
      </c>
      <c r="E293" s="581" t="s">
        <v>3</v>
      </c>
      <c r="F293" s="588">
        <v>1100</v>
      </c>
      <c r="G293" s="583" t="s">
        <v>1216</v>
      </c>
      <c r="H293" s="563" t="s">
        <v>306</v>
      </c>
      <c r="I293" s="564" t="s">
        <v>1112</v>
      </c>
      <c r="J293" s="579" t="s">
        <v>1113</v>
      </c>
      <c r="K293" s="564" t="s">
        <v>1952</v>
      </c>
      <c r="L293" s="564" t="s">
        <v>552</v>
      </c>
      <c r="M293" s="579">
        <v>102020</v>
      </c>
      <c r="N293" s="579" t="s">
        <v>885</v>
      </c>
      <c r="O293" s="564" t="s">
        <v>547</v>
      </c>
      <c r="P293" s="79">
        <f t="shared" si="28"/>
        <v>2</v>
      </c>
      <c r="Q293" s="79">
        <f t="shared" si="29"/>
        <v>1</v>
      </c>
      <c r="R293" s="528" t="str">
        <f t="shared" si="27"/>
        <v>Gastos_com_Pessoal</v>
      </c>
      <c r="S293" s="526" t="str">
        <f>IF(D293="","",IF(OR(D293=Plano!$A$1,D293=Plano!$B$1),"entrada","saída"))</f>
        <v>saída</v>
      </c>
    </row>
    <row r="294" spans="1:19" ht="26.4" x14ac:dyDescent="0.25">
      <c r="A294" s="523">
        <v>290</v>
      </c>
      <c r="B294" s="579" t="s">
        <v>1165</v>
      </c>
      <c r="C294" s="579" t="s">
        <v>885</v>
      </c>
      <c r="D294" s="563" t="s">
        <v>178</v>
      </c>
      <c r="E294" s="564" t="s">
        <v>403</v>
      </c>
      <c r="F294" s="588">
        <v>160215</v>
      </c>
      <c r="G294" s="583" t="s">
        <v>1378</v>
      </c>
      <c r="H294" s="563" t="s">
        <v>306</v>
      </c>
      <c r="I294" s="564" t="s">
        <v>439</v>
      </c>
      <c r="J294" s="579" t="s">
        <v>440</v>
      </c>
      <c r="K294" s="564" t="s">
        <v>1952</v>
      </c>
      <c r="L294" s="564" t="s">
        <v>552</v>
      </c>
      <c r="M294" s="579">
        <v>102020</v>
      </c>
      <c r="N294" s="579" t="s">
        <v>885</v>
      </c>
      <c r="O294" s="564" t="s">
        <v>547</v>
      </c>
      <c r="P294" s="79">
        <f t="shared" si="28"/>
        <v>2</v>
      </c>
      <c r="Q294" s="79">
        <f t="shared" si="29"/>
        <v>1</v>
      </c>
      <c r="R294" s="528" t="str">
        <f t="shared" si="27"/>
        <v>Gastos_com_Pessoal</v>
      </c>
      <c r="S294" s="526" t="str">
        <f>IF(D294="","",IF(OR(D294=Plano!$A$1,D294=Plano!$B$1),"entrada","saída"))</f>
        <v>saída</v>
      </c>
    </row>
    <row r="295" spans="1:19" ht="26.4" x14ac:dyDescent="0.25">
      <c r="A295" s="523">
        <v>291</v>
      </c>
      <c r="B295" s="579" t="s">
        <v>1165</v>
      </c>
      <c r="C295" s="579" t="s">
        <v>885</v>
      </c>
      <c r="D295" s="563" t="s">
        <v>178</v>
      </c>
      <c r="E295" s="564" t="s">
        <v>403</v>
      </c>
      <c r="F295" s="588">
        <v>537391</v>
      </c>
      <c r="G295" s="583" t="s">
        <v>1377</v>
      </c>
      <c r="H295" s="563" t="s">
        <v>306</v>
      </c>
      <c r="I295" s="564" t="s">
        <v>439</v>
      </c>
      <c r="J295" s="579" t="s">
        <v>440</v>
      </c>
      <c r="K295" s="564" t="s">
        <v>1952</v>
      </c>
      <c r="L295" s="564" t="s">
        <v>552</v>
      </c>
      <c r="M295" s="579">
        <v>102020</v>
      </c>
      <c r="N295" s="579" t="s">
        <v>885</v>
      </c>
      <c r="O295" s="564" t="s">
        <v>550</v>
      </c>
      <c r="P295" s="79">
        <f t="shared" si="28"/>
        <v>2</v>
      </c>
      <c r="Q295" s="79">
        <f t="shared" si="29"/>
        <v>1</v>
      </c>
      <c r="R295" s="528" t="str">
        <f t="shared" si="27"/>
        <v>Gastos_com_Pessoal</v>
      </c>
      <c r="S295" s="526" t="str">
        <f>IF(D295="","",IF(OR(D295=Plano!$A$1,D295=Plano!$B$1),"entrada","saída"))</f>
        <v>saída</v>
      </c>
    </row>
    <row r="296" spans="1:19" ht="36" x14ac:dyDescent="0.25">
      <c r="A296" s="523">
        <v>292</v>
      </c>
      <c r="B296" s="579" t="s">
        <v>1165</v>
      </c>
      <c r="C296" s="579" t="s">
        <v>885</v>
      </c>
      <c r="D296" s="563" t="s">
        <v>178</v>
      </c>
      <c r="E296" s="581" t="s">
        <v>3</v>
      </c>
      <c r="F296" s="588">
        <v>2450</v>
      </c>
      <c r="G296" s="583" t="s">
        <v>1216</v>
      </c>
      <c r="H296" s="563" t="s">
        <v>306</v>
      </c>
      <c r="I296" s="564" t="s">
        <v>1112</v>
      </c>
      <c r="J296" s="579" t="s">
        <v>1113</v>
      </c>
      <c r="K296" s="564" t="s">
        <v>1952</v>
      </c>
      <c r="L296" s="564" t="s">
        <v>552</v>
      </c>
      <c r="M296" s="579">
        <v>102020</v>
      </c>
      <c r="N296" s="579" t="s">
        <v>885</v>
      </c>
      <c r="O296" s="564" t="s">
        <v>550</v>
      </c>
      <c r="P296" s="79">
        <f t="shared" si="28"/>
        <v>2</v>
      </c>
      <c r="Q296" s="79">
        <f t="shared" si="29"/>
        <v>1</v>
      </c>
      <c r="R296" s="528" t="str">
        <f t="shared" si="27"/>
        <v>Gastos_com_Pessoal</v>
      </c>
      <c r="S296" s="526" t="str">
        <f>IF(D296="","",IF(OR(D296=Plano!$A$1,D296=Plano!$B$1),"entrada","saída"))</f>
        <v>saída</v>
      </c>
    </row>
    <row r="297" spans="1:19" ht="26.4" x14ac:dyDescent="0.25">
      <c r="A297" s="523">
        <v>293</v>
      </c>
      <c r="B297" s="579" t="s">
        <v>1165</v>
      </c>
      <c r="C297" s="579" t="s">
        <v>885</v>
      </c>
      <c r="D297" s="563" t="s">
        <v>178</v>
      </c>
      <c r="E297" s="564" t="s">
        <v>403</v>
      </c>
      <c r="F297" s="588">
        <v>7608</v>
      </c>
      <c r="G297" s="583" t="s">
        <v>1377</v>
      </c>
      <c r="H297" s="563" t="s">
        <v>306</v>
      </c>
      <c r="I297" s="564" t="s">
        <v>456</v>
      </c>
      <c r="J297" s="579" t="s">
        <v>457</v>
      </c>
      <c r="K297" s="564" t="s">
        <v>1952</v>
      </c>
      <c r="L297" s="564" t="s">
        <v>552</v>
      </c>
      <c r="M297" s="579">
        <v>102020</v>
      </c>
      <c r="N297" s="579" t="s">
        <v>885</v>
      </c>
      <c r="O297" s="564" t="s">
        <v>550</v>
      </c>
      <c r="P297" s="79">
        <f t="shared" si="28"/>
        <v>2</v>
      </c>
      <c r="Q297" s="79">
        <f t="shared" si="29"/>
        <v>1</v>
      </c>
      <c r="R297" s="528" t="str">
        <f t="shared" si="27"/>
        <v>Gastos_com_Pessoal</v>
      </c>
      <c r="S297" s="526" t="str">
        <f>IF(D297="","",IF(OR(D297=Plano!$A$1,D297=Plano!$B$1),"entrada","saída"))</f>
        <v>saída</v>
      </c>
    </row>
    <row r="298" spans="1:19" ht="26.4" x14ac:dyDescent="0.25">
      <c r="A298" s="523">
        <v>294</v>
      </c>
      <c r="B298" s="579" t="s">
        <v>1165</v>
      </c>
      <c r="C298" s="579" t="s">
        <v>885</v>
      </c>
      <c r="D298" s="563" t="s">
        <v>178</v>
      </c>
      <c r="E298" s="564" t="s">
        <v>403</v>
      </c>
      <c r="F298" s="588">
        <v>7770</v>
      </c>
      <c r="G298" s="583" t="s">
        <v>1377</v>
      </c>
      <c r="H298" s="563" t="s">
        <v>306</v>
      </c>
      <c r="I298" s="564" t="s">
        <v>458</v>
      </c>
      <c r="J298" s="579" t="s">
        <v>459</v>
      </c>
      <c r="K298" s="564" t="s">
        <v>1952</v>
      </c>
      <c r="L298" s="564" t="s">
        <v>552</v>
      </c>
      <c r="M298" s="579">
        <v>102020</v>
      </c>
      <c r="N298" s="579" t="s">
        <v>885</v>
      </c>
      <c r="O298" s="564" t="s">
        <v>550</v>
      </c>
      <c r="P298" s="79">
        <f t="shared" ref="P298:P311" si="30">IF(B298=0,0,IF(YEAR(B298)=$Q$1,MONTH(B298)-$P$1+1,(YEAR(B298)-$Q$1)*12-$P$1+1+MONTH(B298)))</f>
        <v>2</v>
      </c>
      <c r="Q298" s="79">
        <f t="shared" ref="Q298:Q311" si="31">IF(C298=0,0,IF(YEAR(C298)=$Q$1,MONTH(C298)-$P$1+1,(YEAR(C298)-$Q$1)*12-$P$1+1+MONTH(C298)))</f>
        <v>1</v>
      </c>
      <c r="R298" s="528" t="str">
        <f t="shared" ref="R298:R310" si="32">SUBSTITUTE(D298," ","_")</f>
        <v>Gastos_com_Pessoal</v>
      </c>
      <c r="S298" s="526" t="str">
        <f>IF(D298="","",IF(OR(D298=Plano!$A$1,D298=Plano!$B$1),"entrada","saída"))</f>
        <v>saída</v>
      </c>
    </row>
    <row r="299" spans="1:19" ht="26.4" x14ac:dyDescent="0.25">
      <c r="A299" s="523">
        <v>295</v>
      </c>
      <c r="B299" s="579" t="s">
        <v>1165</v>
      </c>
      <c r="C299" s="579" t="s">
        <v>885</v>
      </c>
      <c r="D299" s="563" t="s">
        <v>178</v>
      </c>
      <c r="E299" s="564" t="s">
        <v>403</v>
      </c>
      <c r="F299" s="588">
        <v>3042</v>
      </c>
      <c r="G299" s="583" t="s">
        <v>1377</v>
      </c>
      <c r="H299" s="563" t="s">
        <v>306</v>
      </c>
      <c r="I299" s="564" t="s">
        <v>462</v>
      </c>
      <c r="J299" s="579" t="s">
        <v>463</v>
      </c>
      <c r="K299" s="564" t="s">
        <v>1952</v>
      </c>
      <c r="L299" s="564" t="s">
        <v>552</v>
      </c>
      <c r="M299" s="579">
        <v>102020</v>
      </c>
      <c r="N299" s="579" t="s">
        <v>885</v>
      </c>
      <c r="O299" s="564" t="s">
        <v>550</v>
      </c>
      <c r="P299" s="79">
        <f t="shared" si="30"/>
        <v>2</v>
      </c>
      <c r="Q299" s="79">
        <f t="shared" si="31"/>
        <v>1</v>
      </c>
      <c r="R299" s="528" t="str">
        <f t="shared" si="32"/>
        <v>Gastos_com_Pessoal</v>
      </c>
      <c r="S299" s="526" t="str">
        <f>IF(D299="","",IF(OR(D299=Plano!$A$1,D299=Plano!$B$1),"entrada","saída"))</f>
        <v>saída</v>
      </c>
    </row>
    <row r="300" spans="1:19" ht="26.4" x14ac:dyDescent="0.25">
      <c r="A300" s="523">
        <v>296</v>
      </c>
      <c r="B300" s="579" t="s">
        <v>1165</v>
      </c>
      <c r="C300" s="579" t="s">
        <v>885</v>
      </c>
      <c r="D300" s="563" t="s">
        <v>178</v>
      </c>
      <c r="E300" s="564" t="s">
        <v>403</v>
      </c>
      <c r="F300" s="588">
        <v>7113</v>
      </c>
      <c r="G300" s="583" t="s">
        <v>1377</v>
      </c>
      <c r="H300" s="563" t="s">
        <v>306</v>
      </c>
      <c r="I300" s="564" t="s">
        <v>464</v>
      </c>
      <c r="J300" s="579" t="s">
        <v>465</v>
      </c>
      <c r="K300" s="564" t="s">
        <v>1952</v>
      </c>
      <c r="L300" s="564" t="s">
        <v>552</v>
      </c>
      <c r="M300" s="579">
        <v>102020</v>
      </c>
      <c r="N300" s="579" t="s">
        <v>885</v>
      </c>
      <c r="O300" s="564" t="s">
        <v>550</v>
      </c>
      <c r="P300" s="79">
        <f t="shared" si="30"/>
        <v>2</v>
      </c>
      <c r="Q300" s="79">
        <f t="shared" si="31"/>
        <v>1</v>
      </c>
      <c r="R300" s="528" t="str">
        <f t="shared" si="32"/>
        <v>Gastos_com_Pessoal</v>
      </c>
      <c r="S300" s="526" t="str">
        <f>IF(D300="","",IF(OR(D300=Plano!$A$1,D300=Plano!$B$1),"entrada","saída"))</f>
        <v>saída</v>
      </c>
    </row>
    <row r="301" spans="1:19" ht="26.4" x14ac:dyDescent="0.25">
      <c r="A301" s="523">
        <v>297</v>
      </c>
      <c r="B301" s="579" t="s">
        <v>1165</v>
      </c>
      <c r="C301" s="579" t="s">
        <v>885</v>
      </c>
      <c r="D301" s="563" t="s">
        <v>178</v>
      </c>
      <c r="E301" s="564" t="s">
        <v>403</v>
      </c>
      <c r="F301" s="588">
        <v>6946</v>
      </c>
      <c r="G301" s="583" t="s">
        <v>1377</v>
      </c>
      <c r="H301" s="563" t="s">
        <v>306</v>
      </c>
      <c r="I301" s="564" t="s">
        <v>466</v>
      </c>
      <c r="J301" s="579" t="s">
        <v>467</v>
      </c>
      <c r="K301" s="564" t="s">
        <v>1952</v>
      </c>
      <c r="L301" s="564" t="s">
        <v>552</v>
      </c>
      <c r="M301" s="579">
        <v>102020</v>
      </c>
      <c r="N301" s="579" t="s">
        <v>885</v>
      </c>
      <c r="O301" s="564" t="s">
        <v>550</v>
      </c>
      <c r="P301" s="79">
        <f t="shared" si="30"/>
        <v>2</v>
      </c>
      <c r="Q301" s="79">
        <f t="shared" si="31"/>
        <v>1</v>
      </c>
      <c r="R301" s="528" t="str">
        <f t="shared" si="32"/>
        <v>Gastos_com_Pessoal</v>
      </c>
      <c r="S301" s="526" t="str">
        <f>IF(D301="","",IF(OR(D301=Plano!$A$1,D301=Plano!$B$1),"entrada","saída"))</f>
        <v>saída</v>
      </c>
    </row>
    <row r="302" spans="1:19" ht="26.4" x14ac:dyDescent="0.25">
      <c r="A302" s="523">
        <v>298</v>
      </c>
      <c r="B302" s="579" t="s">
        <v>1165</v>
      </c>
      <c r="C302" s="579" t="s">
        <v>885</v>
      </c>
      <c r="D302" s="563" t="s">
        <v>178</v>
      </c>
      <c r="E302" s="581" t="s">
        <v>3</v>
      </c>
      <c r="F302" s="588">
        <v>2362.88</v>
      </c>
      <c r="G302" s="583" t="s">
        <v>1379</v>
      </c>
      <c r="H302" s="563" t="s">
        <v>306</v>
      </c>
      <c r="I302" s="564" t="s">
        <v>468</v>
      </c>
      <c r="J302" s="579" t="s">
        <v>469</v>
      </c>
      <c r="K302" s="564" t="s">
        <v>1952</v>
      </c>
      <c r="L302" s="564" t="s">
        <v>553</v>
      </c>
      <c r="M302" s="579">
        <v>102020</v>
      </c>
      <c r="N302" s="579" t="s">
        <v>885</v>
      </c>
      <c r="O302" s="564" t="s">
        <v>550</v>
      </c>
      <c r="P302" s="79">
        <f t="shared" si="30"/>
        <v>2</v>
      </c>
      <c r="Q302" s="79">
        <f t="shared" si="31"/>
        <v>1</v>
      </c>
      <c r="R302" s="528" t="str">
        <f t="shared" si="32"/>
        <v>Gastos_com_Pessoal</v>
      </c>
      <c r="S302" s="526" t="str">
        <f>IF(D302="","",IF(OR(D302=Plano!$A$1,D302=Plano!$B$1),"entrada","saída"))</f>
        <v>saída</v>
      </c>
    </row>
    <row r="303" spans="1:19" ht="26.4" x14ac:dyDescent="0.25">
      <c r="A303" s="523">
        <v>299</v>
      </c>
      <c r="B303" s="579" t="s">
        <v>1165</v>
      </c>
      <c r="C303" s="579" t="s">
        <v>885</v>
      </c>
      <c r="D303" s="563" t="s">
        <v>178</v>
      </c>
      <c r="E303" s="581" t="s">
        <v>3</v>
      </c>
      <c r="F303" s="588">
        <v>2276.4</v>
      </c>
      <c r="G303" s="583" t="s">
        <v>1379</v>
      </c>
      <c r="H303" s="563" t="s">
        <v>306</v>
      </c>
      <c r="I303" s="564" t="s">
        <v>470</v>
      </c>
      <c r="J303" s="579" t="s">
        <v>471</v>
      </c>
      <c r="K303" s="564" t="s">
        <v>1952</v>
      </c>
      <c r="L303" s="564" t="s">
        <v>553</v>
      </c>
      <c r="M303" s="579">
        <v>102020</v>
      </c>
      <c r="N303" s="579" t="s">
        <v>885</v>
      </c>
      <c r="O303" s="564" t="s">
        <v>550</v>
      </c>
      <c r="P303" s="79">
        <f t="shared" si="30"/>
        <v>2</v>
      </c>
      <c r="Q303" s="79">
        <f t="shared" si="31"/>
        <v>1</v>
      </c>
      <c r="R303" s="528" t="str">
        <f t="shared" si="32"/>
        <v>Gastos_com_Pessoal</v>
      </c>
      <c r="S303" s="526" t="str">
        <f>IF(D303="","",IF(OR(D303=Plano!$A$1,D303=Plano!$B$1),"entrada","saída"))</f>
        <v>saída</v>
      </c>
    </row>
    <row r="304" spans="1:19" ht="26.4" x14ac:dyDescent="0.25">
      <c r="A304" s="523">
        <v>300</v>
      </c>
      <c r="B304" s="579" t="s">
        <v>1165</v>
      </c>
      <c r="C304" s="579" t="s">
        <v>885</v>
      </c>
      <c r="D304" s="563" t="s">
        <v>178</v>
      </c>
      <c r="E304" s="581" t="s">
        <v>3</v>
      </c>
      <c r="F304" s="588">
        <v>1400</v>
      </c>
      <c r="G304" s="583" t="s">
        <v>1379</v>
      </c>
      <c r="H304" s="563" t="s">
        <v>306</v>
      </c>
      <c r="I304" s="564" t="s">
        <v>472</v>
      </c>
      <c r="J304" s="579" t="s">
        <v>473</v>
      </c>
      <c r="K304" s="564" t="s">
        <v>1952</v>
      </c>
      <c r="L304" s="564" t="s">
        <v>553</v>
      </c>
      <c r="M304" s="579">
        <v>102020</v>
      </c>
      <c r="N304" s="579" t="s">
        <v>885</v>
      </c>
      <c r="O304" s="564" t="s">
        <v>550</v>
      </c>
      <c r="P304" s="79">
        <f t="shared" si="30"/>
        <v>2</v>
      </c>
      <c r="Q304" s="79">
        <f t="shared" si="31"/>
        <v>1</v>
      </c>
      <c r="R304" s="528" t="str">
        <f t="shared" si="32"/>
        <v>Gastos_com_Pessoal</v>
      </c>
      <c r="S304" s="526" t="str">
        <f>IF(D304="","",IF(OR(D304=Plano!$A$1,D304=Plano!$B$1),"entrada","saída"))</f>
        <v>saída</v>
      </c>
    </row>
    <row r="305" spans="1:19" ht="26.4" x14ac:dyDescent="0.25">
      <c r="A305" s="523">
        <v>301</v>
      </c>
      <c r="B305" s="579" t="s">
        <v>1165</v>
      </c>
      <c r="C305" s="579" t="s">
        <v>885</v>
      </c>
      <c r="D305" s="563" t="s">
        <v>178</v>
      </c>
      <c r="E305" s="581" t="s">
        <v>3</v>
      </c>
      <c r="F305" s="588">
        <v>1059.8699999999999</v>
      </c>
      <c r="G305" s="583" t="s">
        <v>1379</v>
      </c>
      <c r="H305" s="563" t="s">
        <v>306</v>
      </c>
      <c r="I305" s="564" t="s">
        <v>474</v>
      </c>
      <c r="J305" s="579" t="s">
        <v>475</v>
      </c>
      <c r="K305" s="564" t="s">
        <v>1952</v>
      </c>
      <c r="L305" s="564" t="s">
        <v>553</v>
      </c>
      <c r="M305" s="579">
        <v>102020</v>
      </c>
      <c r="N305" s="579" t="s">
        <v>885</v>
      </c>
      <c r="O305" s="564" t="s">
        <v>550</v>
      </c>
      <c r="P305" s="79">
        <f t="shared" si="30"/>
        <v>2</v>
      </c>
      <c r="Q305" s="79">
        <f t="shared" si="31"/>
        <v>1</v>
      </c>
      <c r="R305" s="528" t="str">
        <f t="shared" si="32"/>
        <v>Gastos_com_Pessoal</v>
      </c>
      <c r="S305" s="526" t="str">
        <f>IF(D305="","",IF(OR(D305=Plano!$A$1,D305=Plano!$B$1),"entrada","saída"))</f>
        <v>saída</v>
      </c>
    </row>
    <row r="306" spans="1:19" ht="26.4" x14ac:dyDescent="0.25">
      <c r="A306" s="523">
        <v>302</v>
      </c>
      <c r="B306" s="579" t="s">
        <v>1165</v>
      </c>
      <c r="C306" s="579" t="s">
        <v>885</v>
      </c>
      <c r="D306" s="563" t="s">
        <v>178</v>
      </c>
      <c r="E306" s="581" t="s">
        <v>3</v>
      </c>
      <c r="F306" s="588">
        <v>423.55</v>
      </c>
      <c r="G306" s="583" t="s">
        <v>1379</v>
      </c>
      <c r="H306" s="563" t="s">
        <v>306</v>
      </c>
      <c r="I306" s="564" t="s">
        <v>476</v>
      </c>
      <c r="J306" s="579" t="s">
        <v>477</v>
      </c>
      <c r="K306" s="564" t="s">
        <v>1952</v>
      </c>
      <c r="L306" s="564" t="s">
        <v>553</v>
      </c>
      <c r="M306" s="579">
        <v>102020</v>
      </c>
      <c r="N306" s="579" t="s">
        <v>885</v>
      </c>
      <c r="O306" s="564" t="s">
        <v>550</v>
      </c>
      <c r="P306" s="79">
        <f t="shared" si="30"/>
        <v>2</v>
      </c>
      <c r="Q306" s="79">
        <f t="shared" si="31"/>
        <v>1</v>
      </c>
      <c r="R306" s="528" t="str">
        <f t="shared" si="32"/>
        <v>Gastos_com_Pessoal</v>
      </c>
      <c r="S306" s="526" t="str">
        <f>IF(D306="","",IF(OR(D306=Plano!$A$1,D306=Plano!$B$1),"entrada","saída"))</f>
        <v>saída</v>
      </c>
    </row>
    <row r="307" spans="1:19" ht="24" x14ac:dyDescent="0.25">
      <c r="A307" s="523">
        <v>303</v>
      </c>
      <c r="B307" s="579" t="s">
        <v>1167</v>
      </c>
      <c r="C307" s="579" t="s">
        <v>899</v>
      </c>
      <c r="D307" s="563" t="s">
        <v>261</v>
      </c>
      <c r="E307" s="564" t="s">
        <v>417</v>
      </c>
      <c r="F307" s="588">
        <v>22.32</v>
      </c>
      <c r="G307" s="583" t="s">
        <v>1222</v>
      </c>
      <c r="H307" s="563" t="s">
        <v>637</v>
      </c>
      <c r="I307" s="564" t="s">
        <v>793</v>
      </c>
      <c r="J307" s="579" t="s">
        <v>794</v>
      </c>
      <c r="K307" s="564" t="s">
        <v>1949</v>
      </c>
      <c r="L307" s="564" t="s">
        <v>551</v>
      </c>
      <c r="M307" s="579">
        <v>44852</v>
      </c>
      <c r="N307" s="579" t="s">
        <v>899</v>
      </c>
      <c r="O307" s="564" t="s">
        <v>544</v>
      </c>
      <c r="P307" s="79">
        <f t="shared" si="30"/>
        <v>2</v>
      </c>
      <c r="Q307" s="79">
        <f t="shared" si="31"/>
        <v>1</v>
      </c>
      <c r="R307" s="528" t="str">
        <f t="shared" si="32"/>
        <v>Gastos_Gerais</v>
      </c>
      <c r="S307" s="526" t="str">
        <f>IF(D307="","",IF(OR(D307=Plano!$A$1,D307=Plano!$B$1),"entrada","saída"))</f>
        <v>saída</v>
      </c>
    </row>
    <row r="308" spans="1:19" ht="24" x14ac:dyDescent="0.25">
      <c r="A308" s="523">
        <v>304</v>
      </c>
      <c r="B308" s="579" t="s">
        <v>1167</v>
      </c>
      <c r="C308" s="579" t="s">
        <v>1166</v>
      </c>
      <c r="D308" s="563" t="s">
        <v>261</v>
      </c>
      <c r="E308" s="564" t="s">
        <v>401</v>
      </c>
      <c r="F308" s="588">
        <v>134.99</v>
      </c>
      <c r="G308" s="583" t="s">
        <v>1223</v>
      </c>
      <c r="H308" s="563" t="s">
        <v>637</v>
      </c>
      <c r="I308" s="564" t="s">
        <v>450</v>
      </c>
      <c r="J308" s="579" t="s">
        <v>451</v>
      </c>
      <c r="K308" s="564" t="s">
        <v>1948</v>
      </c>
      <c r="L308" s="564" t="s">
        <v>555</v>
      </c>
      <c r="M308" s="579">
        <v>12051159</v>
      </c>
      <c r="N308" s="579" t="s">
        <v>1166</v>
      </c>
      <c r="O308" s="564" t="s">
        <v>544</v>
      </c>
      <c r="P308" s="79">
        <f t="shared" si="30"/>
        <v>2</v>
      </c>
      <c r="Q308" s="79">
        <f t="shared" si="31"/>
        <v>1</v>
      </c>
      <c r="R308" s="528" t="str">
        <f t="shared" si="32"/>
        <v>Gastos_Gerais</v>
      </c>
      <c r="S308" s="526" t="str">
        <f>IF(D308="","",IF(OR(D308=Plano!$A$1,D308=Plano!$B$1),"entrada","saída"))</f>
        <v>saída</v>
      </c>
    </row>
    <row r="309" spans="1:19" ht="36" x14ac:dyDescent="0.25">
      <c r="A309" s="523">
        <v>305</v>
      </c>
      <c r="B309" s="579" t="s">
        <v>1167</v>
      </c>
      <c r="C309" s="579" t="s">
        <v>902</v>
      </c>
      <c r="D309" s="563" t="s">
        <v>261</v>
      </c>
      <c r="E309" s="564" t="s">
        <v>390</v>
      </c>
      <c r="F309" s="588">
        <v>300</v>
      </c>
      <c r="G309" s="583" t="s">
        <v>1224</v>
      </c>
      <c r="H309" s="563" t="s">
        <v>637</v>
      </c>
      <c r="I309" s="564" t="s">
        <v>521</v>
      </c>
      <c r="J309" s="579" t="s">
        <v>522</v>
      </c>
      <c r="K309" s="564" t="s">
        <v>1949</v>
      </c>
      <c r="L309" s="564" t="s">
        <v>551</v>
      </c>
      <c r="M309" s="579">
        <v>18316552</v>
      </c>
      <c r="N309" s="579" t="s">
        <v>902</v>
      </c>
      <c r="O309" s="564" t="s">
        <v>548</v>
      </c>
      <c r="P309" s="79">
        <f t="shared" si="30"/>
        <v>2</v>
      </c>
      <c r="Q309" s="79">
        <f t="shared" si="31"/>
        <v>1</v>
      </c>
      <c r="R309" s="528" t="str">
        <f t="shared" si="32"/>
        <v>Gastos_Gerais</v>
      </c>
      <c r="S309" s="526" t="str">
        <f>IF(D309="","",IF(OR(D309=Plano!$A$1,D309=Plano!$B$1),"entrada","saída"))</f>
        <v>saída</v>
      </c>
    </row>
    <row r="310" spans="1:19" ht="24" x14ac:dyDescent="0.25">
      <c r="A310" s="523">
        <v>306</v>
      </c>
      <c r="B310" s="579" t="s">
        <v>1167</v>
      </c>
      <c r="C310" s="579" t="s">
        <v>903</v>
      </c>
      <c r="D310" s="563" t="s">
        <v>35</v>
      </c>
      <c r="E310" s="564" t="s">
        <v>1024</v>
      </c>
      <c r="F310" s="588">
        <v>13080.19</v>
      </c>
      <c r="G310" s="583" t="s">
        <v>1225</v>
      </c>
      <c r="H310" s="563" t="s">
        <v>306</v>
      </c>
      <c r="I310" s="564" t="s">
        <v>439</v>
      </c>
      <c r="J310" s="579" t="s">
        <v>440</v>
      </c>
      <c r="K310" s="564" t="s">
        <v>1952</v>
      </c>
      <c r="L310" s="564" t="s">
        <v>553</v>
      </c>
      <c r="M310" s="579">
        <v>44927</v>
      </c>
      <c r="N310" s="579" t="s">
        <v>903</v>
      </c>
      <c r="O310" s="564" t="s">
        <v>544</v>
      </c>
      <c r="P310" s="79">
        <f t="shared" si="30"/>
        <v>2</v>
      </c>
      <c r="Q310" s="79">
        <f t="shared" si="31"/>
        <v>1</v>
      </c>
      <c r="R310" s="528" t="str">
        <f t="shared" si="32"/>
        <v>Receitas</v>
      </c>
      <c r="S310" s="526" t="str">
        <f>IF(D310="","",IF(OR(D310=Plano!$A$1,D310=Plano!$B$1),"entrada","saída"))</f>
        <v>entrada</v>
      </c>
    </row>
    <row r="311" spans="1:19" ht="24" x14ac:dyDescent="0.25">
      <c r="A311" s="523">
        <v>307</v>
      </c>
      <c r="B311" s="579" t="s">
        <v>1167</v>
      </c>
      <c r="C311" s="580">
        <v>44044</v>
      </c>
      <c r="D311" s="563" t="s">
        <v>35</v>
      </c>
      <c r="E311" s="581" t="s">
        <v>332</v>
      </c>
      <c r="F311" s="588">
        <v>214799.74</v>
      </c>
      <c r="G311" s="583" t="s">
        <v>434</v>
      </c>
      <c r="H311" s="563" t="s">
        <v>306</v>
      </c>
      <c r="I311" s="564" t="s">
        <v>439</v>
      </c>
      <c r="J311" s="579" t="s">
        <v>440</v>
      </c>
      <c r="K311" s="564" t="s">
        <v>1952</v>
      </c>
      <c r="L311" s="564" t="s">
        <v>553</v>
      </c>
      <c r="M311" s="579">
        <v>112020</v>
      </c>
      <c r="N311" s="579" t="s">
        <v>1167</v>
      </c>
      <c r="O311" s="564" t="s">
        <v>550</v>
      </c>
      <c r="P311" s="79">
        <f t="shared" si="30"/>
        <v>2</v>
      </c>
      <c r="Q311" s="79">
        <f t="shared" si="31"/>
        <v>-1</v>
      </c>
      <c r="R311" s="528" t="str">
        <f t="shared" ref="R311:R375" si="33">SUBSTITUTE(D311," ","_")</f>
        <v>Receitas</v>
      </c>
      <c r="S311" s="526" t="str">
        <f>IF(D311="","",IF(OR(D311=Plano!$A$1,D311=Plano!$B$1),"entrada","saída"))</f>
        <v>entrada</v>
      </c>
    </row>
    <row r="312" spans="1:19" ht="24" x14ac:dyDescent="0.25">
      <c r="A312" s="523">
        <v>308</v>
      </c>
      <c r="B312" s="579" t="s">
        <v>1167</v>
      </c>
      <c r="C312" s="580">
        <v>44136</v>
      </c>
      <c r="D312" s="563" t="s">
        <v>35</v>
      </c>
      <c r="E312" s="581" t="s">
        <v>332</v>
      </c>
      <c r="F312" s="588">
        <v>1227220.5</v>
      </c>
      <c r="G312" s="583" t="s">
        <v>434</v>
      </c>
      <c r="H312" s="563" t="s">
        <v>306</v>
      </c>
      <c r="I312" s="564" t="s">
        <v>439</v>
      </c>
      <c r="J312" s="579" t="s">
        <v>440</v>
      </c>
      <c r="K312" s="564" t="s">
        <v>1952</v>
      </c>
      <c r="L312" s="564" t="s">
        <v>553</v>
      </c>
      <c r="M312" s="579">
        <v>112020</v>
      </c>
      <c r="N312" s="579" t="s">
        <v>1167</v>
      </c>
      <c r="O312" s="564" t="s">
        <v>550</v>
      </c>
      <c r="P312" s="79">
        <f t="shared" ref="P312" si="34">IF(B312=0,0,IF(YEAR(B312)=$Q$1,MONTH(B312)-$P$1+1,(YEAR(B312)-$Q$1)*12-$P$1+1+MONTH(B312)))</f>
        <v>2</v>
      </c>
      <c r="Q312" s="79">
        <f t="shared" ref="Q312" si="35">IF(C312=0,0,IF(YEAR(C312)=$Q$1,MONTH(C312)-$P$1+1,(YEAR(C312)-$Q$1)*12-$P$1+1+MONTH(C312)))</f>
        <v>2</v>
      </c>
      <c r="R312" s="528" t="str">
        <f t="shared" ref="R312" si="36">SUBSTITUTE(D312," ","_")</f>
        <v>Receitas</v>
      </c>
      <c r="S312" s="526" t="str">
        <f>IF(D312="","",IF(OR(D312=Plano!$A$1,D312=Plano!$B$1),"entrada","saída"))</f>
        <v>entrada</v>
      </c>
    </row>
    <row r="313" spans="1:19" ht="36" x14ac:dyDescent="0.25">
      <c r="A313" s="523">
        <v>309</v>
      </c>
      <c r="B313" s="579" t="s">
        <v>1167</v>
      </c>
      <c r="C313" s="579" t="s">
        <v>1167</v>
      </c>
      <c r="D313" s="563" t="s">
        <v>261</v>
      </c>
      <c r="E313" s="564" t="s">
        <v>417</v>
      </c>
      <c r="F313" s="588">
        <v>1880.39</v>
      </c>
      <c r="G313" s="583" t="s">
        <v>1226</v>
      </c>
      <c r="H313" s="563" t="s">
        <v>637</v>
      </c>
      <c r="I313" s="564" t="s">
        <v>1116</v>
      </c>
      <c r="J313" s="579" t="s">
        <v>1117</v>
      </c>
      <c r="K313" s="564" t="s">
        <v>1952</v>
      </c>
      <c r="L313" s="564" t="s">
        <v>553</v>
      </c>
      <c r="M313" s="579">
        <v>610491</v>
      </c>
      <c r="N313" s="579" t="s">
        <v>1167</v>
      </c>
      <c r="O313" s="564" t="s">
        <v>544</v>
      </c>
      <c r="P313" s="79">
        <f t="shared" ref="P313:P376" si="37">IF(B313=0,0,IF(YEAR(B313)=$Q$1,MONTH(B313)-$P$1+1,(YEAR(B313)-$Q$1)*12-$P$1+1+MONTH(B313)))</f>
        <v>2</v>
      </c>
      <c r="Q313" s="79">
        <f t="shared" ref="Q313:Q376" si="38">IF(C313=0,0,IF(YEAR(C313)=$Q$1,MONTH(C313)-$P$1+1,(YEAR(C313)-$Q$1)*12-$P$1+1+MONTH(C313)))</f>
        <v>2</v>
      </c>
      <c r="R313" s="528" t="str">
        <f t="shared" si="33"/>
        <v>Gastos_Gerais</v>
      </c>
      <c r="S313" s="526" t="str">
        <f>IF(D313="","",IF(OR(D313=Plano!$A$1,D313=Plano!$B$1),"entrada","saída"))</f>
        <v>saída</v>
      </c>
    </row>
    <row r="314" spans="1:19" ht="48" x14ac:dyDescent="0.25">
      <c r="A314" s="523">
        <v>310</v>
      </c>
      <c r="B314" s="579" t="s">
        <v>1176</v>
      </c>
      <c r="C314" s="579" t="s">
        <v>380</v>
      </c>
      <c r="D314" s="563" t="s">
        <v>261</v>
      </c>
      <c r="E314" s="564" t="s">
        <v>406</v>
      </c>
      <c r="F314" s="588">
        <v>107.1</v>
      </c>
      <c r="G314" s="583" t="s">
        <v>432</v>
      </c>
      <c r="H314" s="563" t="s">
        <v>637</v>
      </c>
      <c r="I314" s="564" t="s">
        <v>482</v>
      </c>
      <c r="J314" s="579" t="s">
        <v>483</v>
      </c>
      <c r="K314" s="564" t="s">
        <v>1949</v>
      </c>
      <c r="L314" s="564" t="s">
        <v>551</v>
      </c>
      <c r="M314" s="579">
        <v>106230</v>
      </c>
      <c r="N314" s="579" t="s">
        <v>380</v>
      </c>
      <c r="O314" s="564" t="s">
        <v>544</v>
      </c>
      <c r="P314" s="79">
        <f t="shared" si="37"/>
        <v>2</v>
      </c>
      <c r="Q314" s="79">
        <f t="shared" si="38"/>
        <v>-5</v>
      </c>
      <c r="R314" s="528" t="str">
        <f t="shared" si="33"/>
        <v>Gastos_Gerais</v>
      </c>
      <c r="S314" s="526" t="str">
        <f>IF(D314="","",IF(OR(D314=Plano!$A$1,D314=Plano!$B$1),"entrada","saída"))</f>
        <v>saída</v>
      </c>
    </row>
    <row r="315" spans="1:19" ht="26.4" x14ac:dyDescent="0.25">
      <c r="A315" s="523">
        <v>311</v>
      </c>
      <c r="B315" s="579" t="s">
        <v>1176</v>
      </c>
      <c r="C315" s="580">
        <v>44079</v>
      </c>
      <c r="D315" s="563" t="s">
        <v>178</v>
      </c>
      <c r="E315" s="564" t="s">
        <v>405</v>
      </c>
      <c r="F315" s="588">
        <v>1074.74</v>
      </c>
      <c r="G315" s="583" t="s">
        <v>872</v>
      </c>
      <c r="H315" s="563" t="s">
        <v>306</v>
      </c>
      <c r="I315" s="564" t="s">
        <v>478</v>
      </c>
      <c r="J315" s="579" t="s">
        <v>479</v>
      </c>
      <c r="K315" s="564" t="s">
        <v>1949</v>
      </c>
      <c r="L315" s="564" t="s">
        <v>551</v>
      </c>
      <c r="M315" s="579">
        <v>189117945</v>
      </c>
      <c r="N315" s="579" t="s">
        <v>887</v>
      </c>
      <c r="O315" s="564" t="s">
        <v>544</v>
      </c>
      <c r="P315" s="79">
        <f t="shared" si="37"/>
        <v>2</v>
      </c>
      <c r="Q315" s="79">
        <f t="shared" si="38"/>
        <v>0</v>
      </c>
      <c r="R315" s="528" t="str">
        <f t="shared" si="33"/>
        <v>Gastos_com_Pessoal</v>
      </c>
      <c r="S315" s="526" t="str">
        <f>IF(D315="","",IF(OR(D315=Plano!$A$1,D315=Plano!$B$1),"entrada","saída"))</f>
        <v>saída</v>
      </c>
    </row>
    <row r="316" spans="1:19" ht="60" x14ac:dyDescent="0.25">
      <c r="A316" s="523">
        <v>312</v>
      </c>
      <c r="B316" s="579" t="s">
        <v>1176</v>
      </c>
      <c r="C316" s="579" t="s">
        <v>1162</v>
      </c>
      <c r="D316" s="563" t="s">
        <v>261</v>
      </c>
      <c r="E316" s="564" t="s">
        <v>390</v>
      </c>
      <c r="F316" s="588">
        <v>274.39999999999998</v>
      </c>
      <c r="G316" s="583" t="s">
        <v>786</v>
      </c>
      <c r="H316" s="563" t="s">
        <v>637</v>
      </c>
      <c r="I316" s="564" t="s">
        <v>445</v>
      </c>
      <c r="J316" s="579" t="s">
        <v>446</v>
      </c>
      <c r="K316" s="564" t="s">
        <v>1949</v>
      </c>
      <c r="L316" s="564" t="s">
        <v>551</v>
      </c>
      <c r="M316" s="579">
        <v>20201277</v>
      </c>
      <c r="N316" s="579" t="s">
        <v>1162</v>
      </c>
      <c r="O316" s="564" t="s">
        <v>544</v>
      </c>
      <c r="P316" s="79">
        <f t="shared" si="37"/>
        <v>2</v>
      </c>
      <c r="Q316" s="79">
        <f t="shared" si="38"/>
        <v>2</v>
      </c>
      <c r="R316" s="528" t="str">
        <f t="shared" si="33"/>
        <v>Gastos_Gerais</v>
      </c>
      <c r="S316" s="526" t="str">
        <f>IF(D316="","",IF(OR(D316=Plano!$A$1,D316=Plano!$B$1),"entrada","saída"))</f>
        <v>saída</v>
      </c>
    </row>
    <row r="317" spans="1:19" ht="36" x14ac:dyDescent="0.25">
      <c r="A317" s="523">
        <v>313</v>
      </c>
      <c r="B317" s="579" t="s">
        <v>1176</v>
      </c>
      <c r="C317" s="579" t="s">
        <v>1163</v>
      </c>
      <c r="D317" s="563" t="s">
        <v>261</v>
      </c>
      <c r="E317" s="564" t="s">
        <v>390</v>
      </c>
      <c r="F317" s="588">
        <v>107.76</v>
      </c>
      <c r="G317" s="583" t="s">
        <v>1227</v>
      </c>
      <c r="H317" s="563" t="s">
        <v>637</v>
      </c>
      <c r="I317" s="564" t="s">
        <v>484</v>
      </c>
      <c r="J317" s="579" t="s">
        <v>485</v>
      </c>
      <c r="K317" s="564" t="s">
        <v>1949</v>
      </c>
      <c r="L317" s="564" t="s">
        <v>551</v>
      </c>
      <c r="M317" s="579">
        <v>172589</v>
      </c>
      <c r="N317" s="579" t="s">
        <v>1163</v>
      </c>
      <c r="O317" s="564" t="s">
        <v>544</v>
      </c>
      <c r="P317" s="79">
        <f t="shared" si="37"/>
        <v>2</v>
      </c>
      <c r="Q317" s="79">
        <f t="shared" si="38"/>
        <v>2</v>
      </c>
      <c r="R317" s="528" t="str">
        <f t="shared" si="33"/>
        <v>Gastos_Gerais</v>
      </c>
      <c r="S317" s="526" t="str">
        <f>IF(D317="","",IF(OR(D317=Plano!$A$1,D317=Plano!$B$1),"entrada","saída"))</f>
        <v>saída</v>
      </c>
    </row>
    <row r="318" spans="1:19" ht="48" x14ac:dyDescent="0.25">
      <c r="A318" s="523">
        <v>314</v>
      </c>
      <c r="B318" s="579" t="s">
        <v>1170</v>
      </c>
      <c r="C318" s="579" t="s">
        <v>776</v>
      </c>
      <c r="D318" s="563" t="s">
        <v>261</v>
      </c>
      <c r="E318" s="564" t="s">
        <v>412</v>
      </c>
      <c r="F318" s="588">
        <v>173.29</v>
      </c>
      <c r="G318" s="583" t="s">
        <v>861</v>
      </c>
      <c r="H318" s="563" t="s">
        <v>638</v>
      </c>
      <c r="I318" s="564" t="s">
        <v>492</v>
      </c>
      <c r="J318" s="579" t="s">
        <v>493</v>
      </c>
      <c r="K318" s="564" t="s">
        <v>1949</v>
      </c>
      <c r="L318" s="564" t="s">
        <v>551</v>
      </c>
      <c r="M318" s="579">
        <v>44744</v>
      </c>
      <c r="N318" s="579" t="s">
        <v>776</v>
      </c>
      <c r="O318" s="564" t="s">
        <v>544</v>
      </c>
      <c r="P318" s="79">
        <f t="shared" si="37"/>
        <v>2</v>
      </c>
      <c r="Q318" s="79">
        <f t="shared" si="38"/>
        <v>0</v>
      </c>
      <c r="R318" s="528" t="str">
        <f t="shared" si="33"/>
        <v>Gastos_Gerais</v>
      </c>
      <c r="S318" s="526" t="str">
        <f>IF(D318="","",IF(OR(D318=Plano!$A$1,D318=Plano!$B$1),"entrada","saída"))</f>
        <v>saída</v>
      </c>
    </row>
    <row r="319" spans="1:19" ht="24" x14ac:dyDescent="0.25">
      <c r="A319" s="523">
        <v>315</v>
      </c>
      <c r="B319" s="579" t="s">
        <v>1170</v>
      </c>
      <c r="C319" s="580">
        <v>44079</v>
      </c>
      <c r="D319" s="563" t="s">
        <v>261</v>
      </c>
      <c r="E319" s="564" t="s">
        <v>407</v>
      </c>
      <c r="F319" s="588">
        <v>609.01</v>
      </c>
      <c r="G319" s="583" t="s">
        <v>869</v>
      </c>
      <c r="H319" s="563" t="s">
        <v>637</v>
      </c>
      <c r="I319" s="564" t="s">
        <v>1118</v>
      </c>
      <c r="J319" s="579" t="s">
        <v>1959</v>
      </c>
      <c r="K319" s="564" t="s">
        <v>1949</v>
      </c>
      <c r="L319" s="564" t="s">
        <v>551</v>
      </c>
      <c r="M319" s="579">
        <v>337789</v>
      </c>
      <c r="N319" s="579" t="s">
        <v>887</v>
      </c>
      <c r="O319" s="564" t="s">
        <v>544</v>
      </c>
      <c r="P319" s="79">
        <f t="shared" si="37"/>
        <v>2</v>
      </c>
      <c r="Q319" s="79">
        <f t="shared" si="38"/>
        <v>0</v>
      </c>
      <c r="R319" s="528" t="str">
        <f t="shared" si="33"/>
        <v>Gastos_Gerais</v>
      </c>
      <c r="S319" s="526" t="str">
        <f>IF(D319="","",IF(OR(D319=Plano!$A$1,D319=Plano!$B$1),"entrada","saída"))</f>
        <v>saída</v>
      </c>
    </row>
    <row r="320" spans="1:19" ht="24" x14ac:dyDescent="0.25">
      <c r="A320" s="523">
        <v>316</v>
      </c>
      <c r="B320" s="579" t="s">
        <v>1170</v>
      </c>
      <c r="C320" s="579" t="s">
        <v>899</v>
      </c>
      <c r="D320" s="563" t="s">
        <v>261</v>
      </c>
      <c r="E320" s="564" t="s">
        <v>416</v>
      </c>
      <c r="F320" s="588">
        <v>100</v>
      </c>
      <c r="G320" s="583" t="s">
        <v>1228</v>
      </c>
      <c r="H320" s="563" t="s">
        <v>637</v>
      </c>
      <c r="I320" s="564" t="s">
        <v>506</v>
      </c>
      <c r="J320" s="579" t="s">
        <v>507</v>
      </c>
      <c r="K320" s="564" t="s">
        <v>1949</v>
      </c>
      <c r="L320" s="564" t="s">
        <v>551</v>
      </c>
      <c r="M320" s="579">
        <v>1248355</v>
      </c>
      <c r="N320" s="579" t="s">
        <v>899</v>
      </c>
      <c r="O320" s="564" t="s">
        <v>544</v>
      </c>
      <c r="P320" s="79">
        <f t="shared" si="37"/>
        <v>2</v>
      </c>
      <c r="Q320" s="79">
        <f t="shared" si="38"/>
        <v>1</v>
      </c>
      <c r="R320" s="528" t="str">
        <f t="shared" si="33"/>
        <v>Gastos_Gerais</v>
      </c>
      <c r="S320" s="526" t="str">
        <f>IF(D320="","",IF(OR(D320=Plano!$A$1,D320=Plano!$B$1),"entrada","saída"))</f>
        <v>saída</v>
      </c>
    </row>
    <row r="321" spans="1:19" ht="60" x14ac:dyDescent="0.25">
      <c r="A321" s="523">
        <v>317</v>
      </c>
      <c r="B321" s="579" t="s">
        <v>1170</v>
      </c>
      <c r="C321" s="580">
        <v>44107</v>
      </c>
      <c r="D321" s="563" t="s">
        <v>261</v>
      </c>
      <c r="E321" s="564" t="s">
        <v>388</v>
      </c>
      <c r="F321" s="588">
        <v>6392.85</v>
      </c>
      <c r="G321" s="583" t="s">
        <v>1229</v>
      </c>
      <c r="H321" s="563" t="s">
        <v>637</v>
      </c>
      <c r="I321" s="564" t="s">
        <v>498</v>
      </c>
      <c r="J321" s="579" t="s">
        <v>499</v>
      </c>
      <c r="K321" s="564" t="s">
        <v>1952</v>
      </c>
      <c r="L321" s="564" t="s">
        <v>553</v>
      </c>
      <c r="M321" s="579">
        <v>202054</v>
      </c>
      <c r="N321" s="579" t="s">
        <v>1162</v>
      </c>
      <c r="O321" s="564" t="s">
        <v>547</v>
      </c>
      <c r="P321" s="79">
        <f t="shared" si="37"/>
        <v>2</v>
      </c>
      <c r="Q321" s="79">
        <f t="shared" si="38"/>
        <v>1</v>
      </c>
      <c r="R321" s="528" t="str">
        <f t="shared" si="33"/>
        <v>Gastos_Gerais</v>
      </c>
      <c r="S321" s="526" t="str">
        <f>IF(D321="","",IF(OR(D321=Plano!$A$1,D321=Plano!$B$1),"entrada","saída"))</f>
        <v>saída</v>
      </c>
    </row>
    <row r="322" spans="1:19" ht="24" x14ac:dyDescent="0.25">
      <c r="A322" s="523">
        <v>318</v>
      </c>
      <c r="B322" s="579" t="s">
        <v>1170</v>
      </c>
      <c r="C322" s="579" t="s">
        <v>1163</v>
      </c>
      <c r="D322" s="563" t="s">
        <v>261</v>
      </c>
      <c r="E322" s="564" t="s">
        <v>413</v>
      </c>
      <c r="F322" s="588">
        <v>3283.33</v>
      </c>
      <c r="G322" s="583" t="s">
        <v>433</v>
      </c>
      <c r="H322" s="563" t="s">
        <v>637</v>
      </c>
      <c r="I322" s="564" t="s">
        <v>496</v>
      </c>
      <c r="J322" s="579" t="s">
        <v>497</v>
      </c>
      <c r="K322" s="564" t="s">
        <v>1952</v>
      </c>
      <c r="L322" s="564" t="s">
        <v>552</v>
      </c>
      <c r="M322" s="579">
        <v>903</v>
      </c>
      <c r="N322" s="579" t="s">
        <v>1163</v>
      </c>
      <c r="O322" s="564" t="s">
        <v>544</v>
      </c>
      <c r="P322" s="79">
        <f t="shared" si="37"/>
        <v>2</v>
      </c>
      <c r="Q322" s="79">
        <f t="shared" si="38"/>
        <v>2</v>
      </c>
      <c r="R322" s="528" t="str">
        <f t="shared" si="33"/>
        <v>Gastos_Gerais</v>
      </c>
      <c r="S322" s="526" t="str">
        <f>IF(D322="","",IF(OR(D322=Plano!$A$1,D322=Plano!$B$1),"entrada","saída"))</f>
        <v>saída</v>
      </c>
    </row>
    <row r="323" spans="1:19" ht="60" x14ac:dyDescent="0.25">
      <c r="A323" s="523">
        <v>319</v>
      </c>
      <c r="B323" s="579" t="s">
        <v>1170</v>
      </c>
      <c r="C323" s="579" t="s">
        <v>1168</v>
      </c>
      <c r="D323" s="563" t="s">
        <v>261</v>
      </c>
      <c r="E323" s="564" t="s">
        <v>392</v>
      </c>
      <c r="F323" s="588">
        <v>899.17</v>
      </c>
      <c r="G323" s="583" t="s">
        <v>1230</v>
      </c>
      <c r="H323" s="563" t="s">
        <v>638</v>
      </c>
      <c r="I323" s="564" t="s">
        <v>500</v>
      </c>
      <c r="J323" s="579" t="s">
        <v>501</v>
      </c>
      <c r="K323" s="564" t="s">
        <v>1952</v>
      </c>
      <c r="L323" s="564" t="s">
        <v>553</v>
      </c>
      <c r="M323" s="579">
        <v>2020555</v>
      </c>
      <c r="N323" s="579" t="s">
        <v>1168</v>
      </c>
      <c r="O323" s="564" t="s">
        <v>549</v>
      </c>
      <c r="P323" s="79">
        <f t="shared" si="37"/>
        <v>2</v>
      </c>
      <c r="Q323" s="79">
        <f t="shared" si="38"/>
        <v>2</v>
      </c>
      <c r="R323" s="528" t="str">
        <f t="shared" si="33"/>
        <v>Gastos_Gerais</v>
      </c>
      <c r="S323" s="526" t="str">
        <f>IF(D323="","",IF(OR(D323=Plano!$A$1,D323=Plano!$B$1),"entrada","saída"))</f>
        <v>saída</v>
      </c>
    </row>
    <row r="324" spans="1:19" ht="24" x14ac:dyDescent="0.25">
      <c r="A324" s="523">
        <v>320</v>
      </c>
      <c r="B324" s="579" t="s">
        <v>1170</v>
      </c>
      <c r="C324" s="580">
        <v>44108</v>
      </c>
      <c r="D324" s="563" t="s">
        <v>261</v>
      </c>
      <c r="E324" s="564" t="s">
        <v>391</v>
      </c>
      <c r="F324" s="588">
        <v>6426.42</v>
      </c>
      <c r="G324" s="583" t="s">
        <v>1231</v>
      </c>
      <c r="H324" s="563" t="s">
        <v>637</v>
      </c>
      <c r="I324" s="564" t="s">
        <v>494</v>
      </c>
      <c r="J324" s="579" t="s">
        <v>495</v>
      </c>
      <c r="K324" s="564" t="s">
        <v>1952</v>
      </c>
      <c r="L324" s="564" t="s">
        <v>553</v>
      </c>
      <c r="M324" s="579">
        <v>202097</v>
      </c>
      <c r="N324" s="579" t="s">
        <v>1163</v>
      </c>
      <c r="O324" s="564" t="s">
        <v>547</v>
      </c>
      <c r="P324" s="79">
        <f t="shared" si="37"/>
        <v>2</v>
      </c>
      <c r="Q324" s="79">
        <f t="shared" si="38"/>
        <v>1</v>
      </c>
      <c r="R324" s="528" t="str">
        <f t="shared" si="33"/>
        <v>Gastos_Gerais</v>
      </c>
      <c r="S324" s="526" t="str">
        <f>IF(D324="","",IF(OR(D324=Plano!$A$1,D324=Plano!$B$1),"entrada","saída"))</f>
        <v>saída</v>
      </c>
    </row>
    <row r="325" spans="1:19" ht="96" x14ac:dyDescent="0.25">
      <c r="A325" s="523">
        <v>321</v>
      </c>
      <c r="B325" s="579" t="s">
        <v>1170</v>
      </c>
      <c r="C325" s="580">
        <v>44107</v>
      </c>
      <c r="D325" s="563" t="s">
        <v>261</v>
      </c>
      <c r="E325" s="564" t="s">
        <v>415</v>
      </c>
      <c r="F325" s="588">
        <v>2039</v>
      </c>
      <c r="G325" s="583" t="s">
        <v>1232</v>
      </c>
      <c r="H325" s="563" t="s">
        <v>639</v>
      </c>
      <c r="I325" s="564" t="s">
        <v>804</v>
      </c>
      <c r="J325" s="579" t="s">
        <v>805</v>
      </c>
      <c r="K325" s="564" t="s">
        <v>1952</v>
      </c>
      <c r="L325" s="564" t="s">
        <v>553</v>
      </c>
      <c r="M325" s="579">
        <v>28375</v>
      </c>
      <c r="N325" s="579" t="s">
        <v>1162</v>
      </c>
      <c r="O325" s="564" t="s">
        <v>544</v>
      </c>
      <c r="P325" s="79">
        <f t="shared" si="37"/>
        <v>2</v>
      </c>
      <c r="Q325" s="79">
        <f t="shared" si="38"/>
        <v>1</v>
      </c>
      <c r="R325" s="528" t="str">
        <f t="shared" si="33"/>
        <v>Gastos_Gerais</v>
      </c>
      <c r="S325" s="526" t="str">
        <f>IF(D325="","",IF(OR(D325=Plano!$A$1,D325=Plano!$B$1),"entrada","saída"))</f>
        <v>saída</v>
      </c>
    </row>
    <row r="326" spans="1:19" ht="48" x14ac:dyDescent="0.25">
      <c r="A326" s="523">
        <v>322</v>
      </c>
      <c r="B326" s="579" t="s">
        <v>1170</v>
      </c>
      <c r="C326" s="579" t="s">
        <v>898</v>
      </c>
      <c r="D326" s="563" t="s">
        <v>261</v>
      </c>
      <c r="E326" s="564" t="s">
        <v>390</v>
      </c>
      <c r="F326" s="588">
        <v>5.68</v>
      </c>
      <c r="G326" s="583" t="s">
        <v>2008</v>
      </c>
      <c r="H326" s="563" t="s">
        <v>637</v>
      </c>
      <c r="I326" s="564" t="s">
        <v>488</v>
      </c>
      <c r="J326" s="579" t="s">
        <v>489</v>
      </c>
      <c r="K326" s="564" t="s">
        <v>1956</v>
      </c>
      <c r="L326" s="564" t="s">
        <v>558</v>
      </c>
      <c r="M326" s="579">
        <v>2855642</v>
      </c>
      <c r="N326" s="579" t="s">
        <v>898</v>
      </c>
      <c r="O326" s="564" t="s">
        <v>544</v>
      </c>
      <c r="P326" s="79">
        <f t="shared" si="37"/>
        <v>2</v>
      </c>
      <c r="Q326" s="79">
        <f t="shared" si="38"/>
        <v>1</v>
      </c>
      <c r="R326" s="528" t="str">
        <f t="shared" si="33"/>
        <v>Gastos_Gerais</v>
      </c>
      <c r="S326" s="526" t="str">
        <f>IF(D326="","",IF(OR(D326=Plano!$A$1,D326=Plano!$B$1),"entrada","saída"))</f>
        <v>saída</v>
      </c>
    </row>
    <row r="327" spans="1:19" ht="48" x14ac:dyDescent="0.25">
      <c r="A327" s="523">
        <v>323</v>
      </c>
      <c r="B327" s="579" t="s">
        <v>1170</v>
      </c>
      <c r="C327" s="579" t="s">
        <v>898</v>
      </c>
      <c r="D327" s="563" t="s">
        <v>261</v>
      </c>
      <c r="E327" s="564" t="s">
        <v>390</v>
      </c>
      <c r="F327" s="588">
        <v>88.8</v>
      </c>
      <c r="G327" s="583" t="s">
        <v>1233</v>
      </c>
      <c r="H327" s="563" t="s">
        <v>637</v>
      </c>
      <c r="I327" s="564" t="s">
        <v>1119</v>
      </c>
      <c r="J327" s="579" t="s">
        <v>306</v>
      </c>
      <c r="K327" s="564" t="s">
        <v>1949</v>
      </c>
      <c r="L327" s="564" t="s">
        <v>551</v>
      </c>
      <c r="M327" s="579">
        <v>2855642</v>
      </c>
      <c r="N327" s="579" t="s">
        <v>898</v>
      </c>
      <c r="O327" s="564" t="s">
        <v>544</v>
      </c>
      <c r="P327" s="79">
        <f t="shared" si="37"/>
        <v>2</v>
      </c>
      <c r="Q327" s="79">
        <f t="shared" si="38"/>
        <v>1</v>
      </c>
      <c r="R327" s="528" t="str">
        <f t="shared" si="33"/>
        <v>Gastos_Gerais</v>
      </c>
      <c r="S327" s="526" t="str">
        <f>IF(D327="","",IF(OR(D327=Plano!$A$1,D327=Plano!$B$1),"entrada","saída"))</f>
        <v>saída</v>
      </c>
    </row>
    <row r="328" spans="1:19" ht="24" x14ac:dyDescent="0.25">
      <c r="A328" s="523">
        <v>324</v>
      </c>
      <c r="B328" s="579" t="s">
        <v>1170</v>
      </c>
      <c r="C328" s="579" t="s">
        <v>887</v>
      </c>
      <c r="D328" s="563" t="s">
        <v>261</v>
      </c>
      <c r="E328" s="564" t="s">
        <v>412</v>
      </c>
      <c r="F328" s="588">
        <v>1208.31</v>
      </c>
      <c r="G328" s="583" t="s">
        <v>787</v>
      </c>
      <c r="H328" s="563" t="s">
        <v>638</v>
      </c>
      <c r="I328" s="564" t="s">
        <v>491</v>
      </c>
      <c r="J328" s="579" t="s">
        <v>306</v>
      </c>
      <c r="K328" s="564" t="s">
        <v>1949</v>
      </c>
      <c r="L328" s="564" t="s">
        <v>551</v>
      </c>
      <c r="M328" s="579">
        <v>11722237</v>
      </c>
      <c r="N328" s="579" t="s">
        <v>887</v>
      </c>
      <c r="O328" s="564" t="s">
        <v>544</v>
      </c>
      <c r="P328" s="79">
        <f t="shared" si="37"/>
        <v>2</v>
      </c>
      <c r="Q328" s="79">
        <f t="shared" si="38"/>
        <v>1</v>
      </c>
      <c r="R328" s="528" t="str">
        <f t="shared" si="33"/>
        <v>Gastos_Gerais</v>
      </c>
      <c r="S328" s="526" t="str">
        <f>IF(D328="","",IF(OR(D328=Plano!$A$1,D328=Plano!$B$1),"entrada","saída"))</f>
        <v>saída</v>
      </c>
    </row>
    <row r="329" spans="1:19" ht="48" x14ac:dyDescent="0.25">
      <c r="A329" s="523">
        <v>325</v>
      </c>
      <c r="B329" s="579" t="s">
        <v>1170</v>
      </c>
      <c r="C329" s="579" t="s">
        <v>888</v>
      </c>
      <c r="D329" s="563" t="s">
        <v>261</v>
      </c>
      <c r="E329" s="564" t="s">
        <v>412</v>
      </c>
      <c r="F329" s="588">
        <v>225.44</v>
      </c>
      <c r="G329" s="583" t="s">
        <v>1234</v>
      </c>
      <c r="H329" s="563" t="s">
        <v>638</v>
      </c>
      <c r="I329" s="564" t="s">
        <v>492</v>
      </c>
      <c r="J329" s="579" t="s">
        <v>493</v>
      </c>
      <c r="K329" s="564" t="s">
        <v>1949</v>
      </c>
      <c r="L329" s="564" t="s">
        <v>551</v>
      </c>
      <c r="M329" s="579">
        <v>44954</v>
      </c>
      <c r="N329" s="579" t="s">
        <v>888</v>
      </c>
      <c r="O329" s="564" t="s">
        <v>544</v>
      </c>
      <c r="P329" s="79">
        <f t="shared" si="37"/>
        <v>2</v>
      </c>
      <c r="Q329" s="79">
        <f t="shared" si="38"/>
        <v>1</v>
      </c>
      <c r="R329" s="528" t="str">
        <f t="shared" si="33"/>
        <v>Gastos_Gerais</v>
      </c>
      <c r="S329" s="526" t="str">
        <f>IF(D329="","",IF(OR(D329=Plano!$A$1,D329=Plano!$B$1),"entrada","saída"))</f>
        <v>saída</v>
      </c>
    </row>
    <row r="330" spans="1:19" ht="48" x14ac:dyDescent="0.25">
      <c r="A330" s="523">
        <v>326</v>
      </c>
      <c r="B330" s="579" t="s">
        <v>1170</v>
      </c>
      <c r="C330" s="579" t="s">
        <v>1169</v>
      </c>
      <c r="D330" s="563" t="s">
        <v>261</v>
      </c>
      <c r="E330" s="564" t="s">
        <v>412</v>
      </c>
      <c r="F330" s="588">
        <v>200</v>
      </c>
      <c r="G330" s="583" t="s">
        <v>1234</v>
      </c>
      <c r="H330" s="563" t="s">
        <v>638</v>
      </c>
      <c r="I330" s="564" t="s">
        <v>492</v>
      </c>
      <c r="J330" s="579" t="s">
        <v>493</v>
      </c>
      <c r="K330" s="564" t="s">
        <v>1949</v>
      </c>
      <c r="L330" s="564" t="s">
        <v>551</v>
      </c>
      <c r="M330" s="579">
        <v>44955</v>
      </c>
      <c r="N330" s="579" t="s">
        <v>1169</v>
      </c>
      <c r="O330" s="564" t="s">
        <v>544</v>
      </c>
      <c r="P330" s="79">
        <f t="shared" si="37"/>
        <v>2</v>
      </c>
      <c r="Q330" s="79">
        <f t="shared" si="38"/>
        <v>1</v>
      </c>
      <c r="R330" s="528" t="str">
        <f t="shared" si="33"/>
        <v>Gastos_Gerais</v>
      </c>
      <c r="S330" s="526" t="str">
        <f>IF(D330="","",IF(OR(D330=Plano!$A$1,D330=Plano!$B$1),"entrada","saída"))</f>
        <v>saída</v>
      </c>
    </row>
    <row r="331" spans="1:19" ht="36" x14ac:dyDescent="0.25">
      <c r="A331" s="523">
        <v>327</v>
      </c>
      <c r="B331" s="579" t="s">
        <v>1170</v>
      </c>
      <c r="C331" s="580">
        <v>44115</v>
      </c>
      <c r="D331" s="563" t="s">
        <v>261</v>
      </c>
      <c r="E331" s="564" t="s">
        <v>1197</v>
      </c>
      <c r="F331" s="588">
        <v>282.3</v>
      </c>
      <c r="G331" s="583" t="s">
        <v>1235</v>
      </c>
      <c r="H331" s="563" t="s">
        <v>639</v>
      </c>
      <c r="I331" s="564" t="s">
        <v>1120</v>
      </c>
      <c r="J331" s="579" t="s">
        <v>1121</v>
      </c>
      <c r="K331" s="564" t="s">
        <v>1949</v>
      </c>
      <c r="L331" s="564" t="s">
        <v>551</v>
      </c>
      <c r="M331" s="579">
        <v>1389</v>
      </c>
      <c r="N331" s="579" t="s">
        <v>1170</v>
      </c>
      <c r="O331" s="564" t="s">
        <v>544</v>
      </c>
      <c r="P331" s="79">
        <f t="shared" si="37"/>
        <v>2</v>
      </c>
      <c r="Q331" s="79">
        <f t="shared" si="38"/>
        <v>1</v>
      </c>
      <c r="R331" s="528" t="str">
        <f t="shared" si="33"/>
        <v>Gastos_Gerais</v>
      </c>
      <c r="S331" s="526" t="str">
        <f>IF(D331="","",IF(OR(D331=Plano!$A$1,D331=Plano!$B$1),"entrada","saída"))</f>
        <v>saída</v>
      </c>
    </row>
    <row r="332" spans="1:19" ht="48" x14ac:dyDescent="0.25">
      <c r="A332" s="523">
        <v>328</v>
      </c>
      <c r="B332" s="579" t="s">
        <v>1170</v>
      </c>
      <c r="C332" s="579" t="s">
        <v>1170</v>
      </c>
      <c r="D332" s="563" t="s">
        <v>261</v>
      </c>
      <c r="E332" s="564" t="s">
        <v>410</v>
      </c>
      <c r="F332" s="588">
        <v>450</v>
      </c>
      <c r="G332" s="583" t="s">
        <v>978</v>
      </c>
      <c r="H332" s="563" t="s">
        <v>637</v>
      </c>
      <c r="I332" s="564" t="s">
        <v>925</v>
      </c>
      <c r="J332" s="579" t="s">
        <v>926</v>
      </c>
      <c r="K332" s="564" t="s">
        <v>1952</v>
      </c>
      <c r="L332" s="564" t="s">
        <v>556</v>
      </c>
      <c r="M332" s="579">
        <v>2057886232</v>
      </c>
      <c r="N332" s="579" t="s">
        <v>1170</v>
      </c>
      <c r="O332" s="564" t="s">
        <v>544</v>
      </c>
      <c r="P332" s="79">
        <f t="shared" si="37"/>
        <v>2</v>
      </c>
      <c r="Q332" s="79">
        <f t="shared" si="38"/>
        <v>2</v>
      </c>
      <c r="R332" s="528" t="str">
        <f t="shared" si="33"/>
        <v>Gastos_Gerais</v>
      </c>
      <c r="S332" s="526" t="str">
        <f>IF(D332="","",IF(OR(D332=Plano!$A$1,D332=Plano!$B$1),"entrada","saída"))</f>
        <v>saída</v>
      </c>
    </row>
    <row r="333" spans="1:19" ht="24" x14ac:dyDescent="0.25">
      <c r="A333" s="523">
        <v>329</v>
      </c>
      <c r="B333" s="579" t="s">
        <v>1170</v>
      </c>
      <c r="C333" s="580">
        <v>44470</v>
      </c>
      <c r="D333" s="563" t="s">
        <v>35</v>
      </c>
      <c r="E333" s="581" t="s">
        <v>333</v>
      </c>
      <c r="F333" s="588">
        <v>3405.19</v>
      </c>
      <c r="G333" s="583" t="s">
        <v>1203</v>
      </c>
      <c r="H333" s="563" t="s">
        <v>306</v>
      </c>
      <c r="I333" s="564" t="s">
        <v>439</v>
      </c>
      <c r="J333" s="579" t="s">
        <v>440</v>
      </c>
      <c r="K333" s="564" t="s">
        <v>1952</v>
      </c>
      <c r="L333" s="564" t="s">
        <v>552</v>
      </c>
      <c r="M333" s="579">
        <v>112020</v>
      </c>
      <c r="N333" s="579" t="s">
        <v>1170</v>
      </c>
      <c r="O333" s="564" t="s">
        <v>548</v>
      </c>
      <c r="P333" s="79">
        <f t="shared" si="37"/>
        <v>2</v>
      </c>
      <c r="Q333" s="79">
        <f t="shared" si="38"/>
        <v>13</v>
      </c>
      <c r="R333" s="528" t="str">
        <f t="shared" si="33"/>
        <v>Receitas</v>
      </c>
      <c r="S333" s="526" t="str">
        <f>IF(D333="","",IF(OR(D333=Plano!$A$1,D333=Plano!$B$1),"entrada","saída"))</f>
        <v>entrada</v>
      </c>
    </row>
    <row r="334" spans="1:19" ht="24" x14ac:dyDescent="0.25">
      <c r="A334" s="523">
        <v>330</v>
      </c>
      <c r="B334" s="579" t="s">
        <v>1170</v>
      </c>
      <c r="C334" s="579" t="s">
        <v>1170</v>
      </c>
      <c r="D334" s="563" t="s">
        <v>35</v>
      </c>
      <c r="E334" s="581" t="s">
        <v>333</v>
      </c>
      <c r="F334" s="588">
        <v>400000</v>
      </c>
      <c r="G334" s="583" t="s">
        <v>1236</v>
      </c>
      <c r="H334" s="563" t="s">
        <v>306</v>
      </c>
      <c r="I334" s="564" t="s">
        <v>439</v>
      </c>
      <c r="J334" s="579" t="s">
        <v>440</v>
      </c>
      <c r="K334" s="564" t="s">
        <v>1952</v>
      </c>
      <c r="L334" s="564" t="s">
        <v>569</v>
      </c>
      <c r="M334" s="579">
        <v>112020</v>
      </c>
      <c r="N334" s="579" t="s">
        <v>1170</v>
      </c>
      <c r="O334" s="564" t="s">
        <v>548</v>
      </c>
      <c r="P334" s="79">
        <f t="shared" si="37"/>
        <v>2</v>
      </c>
      <c r="Q334" s="79">
        <f t="shared" si="38"/>
        <v>2</v>
      </c>
      <c r="R334" s="528" t="str">
        <f t="shared" si="33"/>
        <v>Receitas</v>
      </c>
      <c r="S334" s="526" t="str">
        <f>IF(D334="","",IF(OR(D334=Plano!$A$1,D334=Plano!$B$1),"entrada","saída"))</f>
        <v>entrada</v>
      </c>
    </row>
    <row r="335" spans="1:19" ht="24" x14ac:dyDescent="0.25">
      <c r="A335" s="523">
        <v>331</v>
      </c>
      <c r="B335" s="579" t="s">
        <v>1170</v>
      </c>
      <c r="C335" s="580">
        <v>44470</v>
      </c>
      <c r="D335" s="563" t="s">
        <v>35</v>
      </c>
      <c r="E335" s="581" t="s">
        <v>333</v>
      </c>
      <c r="F335" s="588">
        <v>400000</v>
      </c>
      <c r="G335" s="583" t="s">
        <v>1237</v>
      </c>
      <c r="H335" s="563" t="s">
        <v>306</v>
      </c>
      <c r="I335" s="564" t="s">
        <v>439</v>
      </c>
      <c r="J335" s="579" t="s">
        <v>440</v>
      </c>
      <c r="K335" s="564" t="s">
        <v>1952</v>
      </c>
      <c r="L335" s="564" t="s">
        <v>569</v>
      </c>
      <c r="M335" s="579">
        <v>112020</v>
      </c>
      <c r="N335" s="579" t="s">
        <v>1170</v>
      </c>
      <c r="O335" s="564" t="s">
        <v>548</v>
      </c>
      <c r="P335" s="79">
        <f t="shared" si="37"/>
        <v>2</v>
      </c>
      <c r="Q335" s="79">
        <f t="shared" si="38"/>
        <v>13</v>
      </c>
      <c r="R335" s="528" t="str">
        <f t="shared" si="33"/>
        <v>Receitas</v>
      </c>
      <c r="S335" s="526" t="str">
        <f>IF(D335="","",IF(OR(D335=Plano!$A$1,D335=Plano!$B$1),"entrada","saída"))</f>
        <v>entrada</v>
      </c>
    </row>
    <row r="336" spans="1:19" ht="96" x14ac:dyDescent="0.25">
      <c r="A336" s="523">
        <v>332</v>
      </c>
      <c r="B336" s="579" t="s">
        <v>1170</v>
      </c>
      <c r="C336" s="580">
        <v>44108</v>
      </c>
      <c r="D336" s="563" t="s">
        <v>261</v>
      </c>
      <c r="E336" s="564" t="s">
        <v>779</v>
      </c>
      <c r="F336" s="588">
        <v>5871</v>
      </c>
      <c r="G336" s="583" t="s">
        <v>1238</v>
      </c>
      <c r="H336" s="563" t="s">
        <v>638</v>
      </c>
      <c r="I336" s="564" t="s">
        <v>799</v>
      </c>
      <c r="J336" s="579" t="s">
        <v>800</v>
      </c>
      <c r="K336" s="564" t="s">
        <v>1952</v>
      </c>
      <c r="L336" s="564" t="s">
        <v>552</v>
      </c>
      <c r="M336" s="579">
        <v>202022</v>
      </c>
      <c r="N336" s="579" t="s">
        <v>1163</v>
      </c>
      <c r="O336" s="564" t="s">
        <v>544</v>
      </c>
      <c r="P336" s="79">
        <f t="shared" si="37"/>
        <v>2</v>
      </c>
      <c r="Q336" s="79">
        <f t="shared" si="38"/>
        <v>1</v>
      </c>
      <c r="R336" s="528" t="str">
        <f t="shared" si="33"/>
        <v>Gastos_Gerais</v>
      </c>
      <c r="S336" s="526" t="str">
        <f>IF(D336="","",IF(OR(D336=Plano!$A$1,D336=Plano!$B$1),"entrada","saída"))</f>
        <v>saída</v>
      </c>
    </row>
    <row r="337" spans="1:19" ht="72" x14ac:dyDescent="0.25">
      <c r="A337" s="523">
        <v>333</v>
      </c>
      <c r="B337" s="579" t="s">
        <v>1170</v>
      </c>
      <c r="C337" s="579" t="s">
        <v>1161</v>
      </c>
      <c r="D337" s="563" t="s">
        <v>261</v>
      </c>
      <c r="E337" s="564" t="s">
        <v>1195</v>
      </c>
      <c r="F337" s="588">
        <v>396.86</v>
      </c>
      <c r="G337" s="583" t="s">
        <v>1239</v>
      </c>
      <c r="H337" s="563" t="s">
        <v>638</v>
      </c>
      <c r="I337" s="564" t="s">
        <v>1122</v>
      </c>
      <c r="J337" s="579" t="s">
        <v>1123</v>
      </c>
      <c r="K337" s="564" t="s">
        <v>1952</v>
      </c>
      <c r="L337" s="564" t="s">
        <v>553</v>
      </c>
      <c r="M337" s="579">
        <v>202018</v>
      </c>
      <c r="N337" s="579" t="s">
        <v>1161</v>
      </c>
      <c r="O337" s="564" t="s">
        <v>544</v>
      </c>
      <c r="P337" s="79">
        <f t="shared" si="37"/>
        <v>2</v>
      </c>
      <c r="Q337" s="79">
        <f t="shared" si="38"/>
        <v>2</v>
      </c>
      <c r="R337" s="528" t="str">
        <f t="shared" si="33"/>
        <v>Gastos_Gerais</v>
      </c>
      <c r="S337" s="526" t="str">
        <f>IF(D337="","",IF(OR(D337=Plano!$A$1,D337=Plano!$B$1),"entrada","saída"))</f>
        <v>saída</v>
      </c>
    </row>
    <row r="338" spans="1:19" ht="48" x14ac:dyDescent="0.25">
      <c r="A338" s="523">
        <v>334</v>
      </c>
      <c r="B338" s="579" t="s">
        <v>1170</v>
      </c>
      <c r="C338" s="580">
        <v>44107</v>
      </c>
      <c r="D338" s="563" t="s">
        <v>261</v>
      </c>
      <c r="E338" s="564" t="s">
        <v>394</v>
      </c>
      <c r="F338" s="588">
        <v>911.32</v>
      </c>
      <c r="G338" s="583" t="s">
        <v>1240</v>
      </c>
      <c r="H338" s="563" t="s">
        <v>639</v>
      </c>
      <c r="I338" s="564" t="s">
        <v>1124</v>
      </c>
      <c r="J338" s="579" t="s">
        <v>1125</v>
      </c>
      <c r="K338" s="564" t="s">
        <v>1952</v>
      </c>
      <c r="L338" s="564" t="s">
        <v>553</v>
      </c>
      <c r="M338" s="579">
        <v>20203180</v>
      </c>
      <c r="N338" s="579" t="s">
        <v>1162</v>
      </c>
      <c r="O338" s="564" t="s">
        <v>544</v>
      </c>
      <c r="P338" s="79">
        <f t="shared" si="37"/>
        <v>2</v>
      </c>
      <c r="Q338" s="79">
        <f t="shared" si="38"/>
        <v>1</v>
      </c>
      <c r="R338" s="528" t="str">
        <f t="shared" si="33"/>
        <v>Gastos_Gerais</v>
      </c>
      <c r="S338" s="526" t="str">
        <f>IF(D338="","",IF(OR(D338=Plano!$A$1,D338=Plano!$B$1),"entrada","saída"))</f>
        <v>saída</v>
      </c>
    </row>
    <row r="339" spans="1:19" ht="48" x14ac:dyDescent="0.25">
      <c r="A339" s="523">
        <v>335</v>
      </c>
      <c r="B339" s="579" t="s">
        <v>1170</v>
      </c>
      <c r="C339" s="579" t="s">
        <v>1170</v>
      </c>
      <c r="D339" s="563" t="s">
        <v>261</v>
      </c>
      <c r="E339" s="564" t="s">
        <v>426</v>
      </c>
      <c r="F339" s="588">
        <v>9</v>
      </c>
      <c r="G339" s="583" t="s">
        <v>1241</v>
      </c>
      <c r="H339" s="563" t="s">
        <v>637</v>
      </c>
      <c r="I339" s="564" t="s">
        <v>1353</v>
      </c>
      <c r="J339" s="579" t="s">
        <v>1039</v>
      </c>
      <c r="K339" s="564" t="s">
        <v>1953</v>
      </c>
      <c r="L339" s="564" t="s">
        <v>543</v>
      </c>
      <c r="M339" s="579">
        <v>45010</v>
      </c>
      <c r="N339" s="579" t="s">
        <v>1170</v>
      </c>
      <c r="O339" s="564" t="s">
        <v>559</v>
      </c>
      <c r="P339" s="79">
        <f t="shared" si="37"/>
        <v>2</v>
      </c>
      <c r="Q339" s="79">
        <f t="shared" si="38"/>
        <v>2</v>
      </c>
      <c r="R339" s="528" t="str">
        <f t="shared" si="33"/>
        <v>Gastos_Gerais</v>
      </c>
      <c r="S339" s="526" t="str">
        <f>IF(D339="","",IF(OR(D339=Plano!$A$1,D339=Plano!$B$1),"entrada","saída"))</f>
        <v>saída</v>
      </c>
    </row>
    <row r="340" spans="1:19" ht="24" x14ac:dyDescent="0.25">
      <c r="A340" s="523">
        <v>336</v>
      </c>
      <c r="B340" s="579" t="s">
        <v>1170</v>
      </c>
      <c r="C340" s="579" t="s">
        <v>907</v>
      </c>
      <c r="D340" s="563" t="s">
        <v>261</v>
      </c>
      <c r="E340" s="564" t="s">
        <v>390</v>
      </c>
      <c r="F340" s="588">
        <v>6.99</v>
      </c>
      <c r="G340" s="583" t="s">
        <v>1242</v>
      </c>
      <c r="H340" s="563" t="s">
        <v>637</v>
      </c>
      <c r="I340" s="564" t="s">
        <v>1126</v>
      </c>
      <c r="J340" s="579" t="s">
        <v>1127</v>
      </c>
      <c r="K340" s="564" t="s">
        <v>1949</v>
      </c>
      <c r="L340" s="564" t="s">
        <v>551</v>
      </c>
      <c r="M340" s="579">
        <v>45026</v>
      </c>
      <c r="N340" s="579" t="s">
        <v>907</v>
      </c>
      <c r="O340" s="564" t="s">
        <v>544</v>
      </c>
      <c r="P340" s="79">
        <f t="shared" si="37"/>
        <v>2</v>
      </c>
      <c r="Q340" s="79">
        <f t="shared" si="38"/>
        <v>1</v>
      </c>
      <c r="R340" s="528" t="str">
        <f t="shared" si="33"/>
        <v>Gastos_Gerais</v>
      </c>
      <c r="S340" s="526" t="str">
        <f>IF(D340="","",IF(OR(D340=Plano!$A$1,D340=Plano!$B$1),"entrada","saída"))</f>
        <v>saída</v>
      </c>
    </row>
    <row r="341" spans="1:19" ht="48" x14ac:dyDescent="0.25">
      <c r="A341" s="523">
        <v>337</v>
      </c>
      <c r="B341" s="579" t="s">
        <v>1170</v>
      </c>
      <c r="C341" s="579" t="s">
        <v>1170</v>
      </c>
      <c r="D341" s="563" t="s">
        <v>261</v>
      </c>
      <c r="E341" s="564" t="s">
        <v>1028</v>
      </c>
      <c r="F341" s="588">
        <v>-1011.05</v>
      </c>
      <c r="G341" s="583" t="s">
        <v>1243</v>
      </c>
      <c r="H341" s="563" t="s">
        <v>639</v>
      </c>
      <c r="I341" s="564" t="s">
        <v>488</v>
      </c>
      <c r="J341" s="579" t="s">
        <v>489</v>
      </c>
      <c r="K341" s="564" t="s">
        <v>1949</v>
      </c>
      <c r="L341" s="564" t="s">
        <v>551</v>
      </c>
      <c r="M341" s="579">
        <v>112020</v>
      </c>
      <c r="N341" s="579" t="s">
        <v>1170</v>
      </c>
      <c r="O341" s="564" t="s">
        <v>544</v>
      </c>
      <c r="P341" s="79">
        <f t="shared" si="37"/>
        <v>2</v>
      </c>
      <c r="Q341" s="79">
        <f t="shared" si="38"/>
        <v>2</v>
      </c>
      <c r="R341" s="528" t="str">
        <f t="shared" si="33"/>
        <v>Gastos_Gerais</v>
      </c>
      <c r="S341" s="526" t="str">
        <f>IF(D341="","",IF(OR(D341=Plano!$A$1,D341=Plano!$B$1),"entrada","saída"))</f>
        <v>saída</v>
      </c>
    </row>
    <row r="342" spans="1:19" ht="48" x14ac:dyDescent="0.25">
      <c r="A342" s="523">
        <v>338</v>
      </c>
      <c r="B342" s="579" t="s">
        <v>1170</v>
      </c>
      <c r="C342" s="580">
        <v>44115</v>
      </c>
      <c r="D342" s="563" t="s">
        <v>261</v>
      </c>
      <c r="E342" s="564" t="s">
        <v>1028</v>
      </c>
      <c r="F342" s="588">
        <v>-58.91</v>
      </c>
      <c r="G342" s="583" t="s">
        <v>1244</v>
      </c>
      <c r="H342" s="563" t="s">
        <v>639</v>
      </c>
      <c r="I342" s="564" t="s">
        <v>488</v>
      </c>
      <c r="J342" s="579" t="s">
        <v>489</v>
      </c>
      <c r="K342" s="564" t="s">
        <v>1949</v>
      </c>
      <c r="L342" s="564" t="s">
        <v>551</v>
      </c>
      <c r="M342" s="579">
        <v>112020</v>
      </c>
      <c r="N342" s="579" t="s">
        <v>1170</v>
      </c>
      <c r="O342" s="564" t="s">
        <v>544</v>
      </c>
      <c r="P342" s="79">
        <f t="shared" si="37"/>
        <v>2</v>
      </c>
      <c r="Q342" s="79">
        <f t="shared" si="38"/>
        <v>1</v>
      </c>
      <c r="R342" s="528" t="str">
        <f t="shared" si="33"/>
        <v>Gastos_Gerais</v>
      </c>
      <c r="S342" s="526" t="str">
        <f>IF(D342="","",IF(OR(D342=Plano!$A$1,D342=Plano!$B$1),"entrada","saída"))</f>
        <v>saída</v>
      </c>
    </row>
    <row r="343" spans="1:19" ht="36" x14ac:dyDescent="0.25">
      <c r="A343" s="523">
        <v>339</v>
      </c>
      <c r="B343" s="579" t="s">
        <v>1171</v>
      </c>
      <c r="C343" s="579" t="s">
        <v>1168</v>
      </c>
      <c r="D343" s="563" t="s">
        <v>261</v>
      </c>
      <c r="E343" s="564" t="s">
        <v>390</v>
      </c>
      <c r="F343" s="588">
        <v>749.99</v>
      </c>
      <c r="G343" s="583" t="s">
        <v>1245</v>
      </c>
      <c r="H343" s="563" t="s">
        <v>637</v>
      </c>
      <c r="I343" s="564" t="s">
        <v>521</v>
      </c>
      <c r="J343" s="579" t="s">
        <v>522</v>
      </c>
      <c r="K343" s="564" t="s">
        <v>1949</v>
      </c>
      <c r="L343" s="564" t="s">
        <v>551</v>
      </c>
      <c r="M343" s="579">
        <v>18369847</v>
      </c>
      <c r="N343" s="579" t="s">
        <v>1168</v>
      </c>
      <c r="O343" s="564" t="s">
        <v>548</v>
      </c>
      <c r="P343" s="79">
        <f t="shared" si="37"/>
        <v>2</v>
      </c>
      <c r="Q343" s="79">
        <f t="shared" si="38"/>
        <v>2</v>
      </c>
      <c r="R343" s="528" t="str">
        <f t="shared" si="33"/>
        <v>Gastos_Gerais</v>
      </c>
      <c r="S343" s="526" t="str">
        <f>IF(D343="","",IF(OR(D343=Plano!$A$1,D343=Plano!$B$1),"entrada","saída"))</f>
        <v>saída</v>
      </c>
    </row>
    <row r="344" spans="1:19" ht="48" x14ac:dyDescent="0.25">
      <c r="A344" s="523">
        <v>340</v>
      </c>
      <c r="B344" s="579" t="s">
        <v>1171</v>
      </c>
      <c r="C344" s="580">
        <v>44107</v>
      </c>
      <c r="D344" s="563" t="s">
        <v>261</v>
      </c>
      <c r="E344" s="564" t="s">
        <v>419</v>
      </c>
      <c r="F344" s="588">
        <v>1390.31</v>
      </c>
      <c r="G344" s="583" t="s">
        <v>1246</v>
      </c>
      <c r="H344" s="563" t="s">
        <v>637</v>
      </c>
      <c r="I344" s="564" t="s">
        <v>517</v>
      </c>
      <c r="J344" s="579" t="s">
        <v>518</v>
      </c>
      <c r="K344" s="564" t="s">
        <v>1949</v>
      </c>
      <c r="L344" s="564" t="s">
        <v>551</v>
      </c>
      <c r="M344" s="579">
        <v>8436</v>
      </c>
      <c r="N344" s="579" t="s">
        <v>1162</v>
      </c>
      <c r="O344" s="564" t="s">
        <v>547</v>
      </c>
      <c r="P344" s="79">
        <f t="shared" si="37"/>
        <v>2</v>
      </c>
      <c r="Q344" s="79">
        <f t="shared" si="38"/>
        <v>1</v>
      </c>
      <c r="R344" s="528" t="str">
        <f t="shared" si="33"/>
        <v>Gastos_Gerais</v>
      </c>
      <c r="S344" s="526" t="str">
        <f>IF(D344="","",IF(OR(D344=Plano!$A$1,D344=Plano!$B$1),"entrada","saída"))</f>
        <v>saída</v>
      </c>
    </row>
    <row r="345" spans="1:19" ht="60" x14ac:dyDescent="0.25">
      <c r="A345" s="523">
        <v>341</v>
      </c>
      <c r="B345" s="579" t="s">
        <v>1171</v>
      </c>
      <c r="C345" s="579" t="s">
        <v>1163</v>
      </c>
      <c r="D345" s="563" t="s">
        <v>261</v>
      </c>
      <c r="E345" s="564" t="s">
        <v>410</v>
      </c>
      <c r="F345" s="588">
        <v>640</v>
      </c>
      <c r="G345" s="583" t="s">
        <v>1247</v>
      </c>
      <c r="H345" s="563" t="s">
        <v>637</v>
      </c>
      <c r="I345" s="564" t="s">
        <v>502</v>
      </c>
      <c r="J345" s="579" t="s">
        <v>503</v>
      </c>
      <c r="K345" s="564" t="s">
        <v>1952</v>
      </c>
      <c r="L345" s="564" t="s">
        <v>552</v>
      </c>
      <c r="M345" s="579">
        <v>239</v>
      </c>
      <c r="N345" s="579" t="s">
        <v>1163</v>
      </c>
      <c r="O345" s="564" t="s">
        <v>548</v>
      </c>
      <c r="P345" s="79">
        <f t="shared" si="37"/>
        <v>2</v>
      </c>
      <c r="Q345" s="79">
        <f t="shared" si="38"/>
        <v>2</v>
      </c>
      <c r="R345" s="528" t="str">
        <f t="shared" si="33"/>
        <v>Gastos_Gerais</v>
      </c>
      <c r="S345" s="526" t="str">
        <f>IF(D345="","",IF(OR(D345=Plano!$A$1,D345=Plano!$B$1),"entrada","saída"))</f>
        <v>saída</v>
      </c>
    </row>
    <row r="346" spans="1:19" ht="36" x14ac:dyDescent="0.25">
      <c r="A346" s="523">
        <v>342</v>
      </c>
      <c r="B346" s="579" t="s">
        <v>1171</v>
      </c>
      <c r="C346" s="580">
        <v>44109</v>
      </c>
      <c r="D346" s="563" t="s">
        <v>261</v>
      </c>
      <c r="E346" s="564" t="s">
        <v>784</v>
      </c>
      <c r="F346" s="588">
        <v>773.14</v>
      </c>
      <c r="G346" s="583" t="s">
        <v>1248</v>
      </c>
      <c r="H346" s="563" t="s">
        <v>639</v>
      </c>
      <c r="I346" s="564" t="s">
        <v>808</v>
      </c>
      <c r="J346" s="579" t="s">
        <v>809</v>
      </c>
      <c r="K346" s="564" t="s">
        <v>1952</v>
      </c>
      <c r="L346" s="564" t="s">
        <v>553</v>
      </c>
      <c r="M346" s="579">
        <v>202057</v>
      </c>
      <c r="N346" s="579" t="s">
        <v>1161</v>
      </c>
      <c r="O346" s="564" t="s">
        <v>548</v>
      </c>
      <c r="P346" s="79">
        <f t="shared" si="37"/>
        <v>2</v>
      </c>
      <c r="Q346" s="79">
        <f t="shared" si="38"/>
        <v>1</v>
      </c>
      <c r="R346" s="528" t="str">
        <f t="shared" si="33"/>
        <v>Gastos_Gerais</v>
      </c>
      <c r="S346" s="526" t="str">
        <f>IF(D346="","",IF(OR(D346=Plano!$A$1,D346=Plano!$B$1),"entrada","saída"))</f>
        <v>saída</v>
      </c>
    </row>
    <row r="347" spans="1:19" ht="48" x14ac:dyDescent="0.25">
      <c r="A347" s="523">
        <v>343</v>
      </c>
      <c r="B347" s="579" t="s">
        <v>1171</v>
      </c>
      <c r="C347" s="579" t="s">
        <v>1161</v>
      </c>
      <c r="D347" s="563" t="s">
        <v>261</v>
      </c>
      <c r="E347" s="564" t="s">
        <v>823</v>
      </c>
      <c r="F347" s="588">
        <v>770</v>
      </c>
      <c r="G347" s="583" t="s">
        <v>1249</v>
      </c>
      <c r="H347" s="563" t="s">
        <v>638</v>
      </c>
      <c r="I347" s="564" t="s">
        <v>1128</v>
      </c>
      <c r="J347" s="579" t="s">
        <v>1129</v>
      </c>
      <c r="K347" s="564" t="s">
        <v>1952</v>
      </c>
      <c r="L347" s="564" t="s">
        <v>552</v>
      </c>
      <c r="M347" s="579">
        <v>202013</v>
      </c>
      <c r="N347" s="579" t="s">
        <v>1161</v>
      </c>
      <c r="O347" s="564" t="s">
        <v>548</v>
      </c>
      <c r="P347" s="79">
        <f t="shared" si="37"/>
        <v>2</v>
      </c>
      <c r="Q347" s="79">
        <f t="shared" si="38"/>
        <v>2</v>
      </c>
      <c r="R347" s="528" t="str">
        <f t="shared" si="33"/>
        <v>Gastos_Gerais</v>
      </c>
      <c r="S347" s="526" t="str">
        <f>IF(D347="","",IF(OR(D347=Plano!$A$1,D347=Plano!$B$1),"entrada","saída"))</f>
        <v>saída</v>
      </c>
    </row>
    <row r="348" spans="1:19" ht="48" x14ac:dyDescent="0.25">
      <c r="A348" s="523">
        <v>344</v>
      </c>
      <c r="B348" s="579" t="s">
        <v>1171</v>
      </c>
      <c r="C348" s="579" t="s">
        <v>1171</v>
      </c>
      <c r="D348" s="563" t="s">
        <v>178</v>
      </c>
      <c r="E348" s="564" t="s">
        <v>402</v>
      </c>
      <c r="F348" s="588">
        <v>28.5</v>
      </c>
      <c r="G348" s="583" t="s">
        <v>1250</v>
      </c>
      <c r="H348" s="563" t="s">
        <v>306</v>
      </c>
      <c r="I348" s="564" t="s">
        <v>1358</v>
      </c>
      <c r="J348" s="579" t="s">
        <v>1359</v>
      </c>
      <c r="K348" s="564" t="s">
        <v>1953</v>
      </c>
      <c r="L348" s="564" t="s">
        <v>543</v>
      </c>
      <c r="M348" s="579">
        <v>2020244148</v>
      </c>
      <c r="N348" s="579" t="s">
        <v>1171</v>
      </c>
      <c r="O348" s="564" t="s">
        <v>559</v>
      </c>
      <c r="P348" s="79">
        <f t="shared" si="37"/>
        <v>2</v>
      </c>
      <c r="Q348" s="79">
        <f t="shared" si="38"/>
        <v>2</v>
      </c>
      <c r="R348" s="528" t="str">
        <f t="shared" si="33"/>
        <v>Gastos_com_Pessoal</v>
      </c>
      <c r="S348" s="526" t="str">
        <f>IF(D348="","",IF(OR(D348=Plano!$A$1,D348=Plano!$B$1),"entrada","saída"))</f>
        <v>saída</v>
      </c>
    </row>
    <row r="349" spans="1:19" ht="36" x14ac:dyDescent="0.25">
      <c r="A349" s="523">
        <v>345</v>
      </c>
      <c r="B349" s="579" t="s">
        <v>1171</v>
      </c>
      <c r="C349" s="579" t="s">
        <v>1171</v>
      </c>
      <c r="D349" s="563" t="s">
        <v>261</v>
      </c>
      <c r="E349" s="564" t="s">
        <v>1193</v>
      </c>
      <c r="F349" s="588">
        <v>22.99</v>
      </c>
      <c r="G349" s="583" t="s">
        <v>1251</v>
      </c>
      <c r="H349" s="563" t="s">
        <v>637</v>
      </c>
      <c r="I349" s="564" t="s">
        <v>1360</v>
      </c>
      <c r="J349" s="579" t="s">
        <v>1361</v>
      </c>
      <c r="K349" s="564" t="s">
        <v>1953</v>
      </c>
      <c r="L349" s="564" t="s">
        <v>543</v>
      </c>
      <c r="M349" s="579">
        <v>57022</v>
      </c>
      <c r="N349" s="579" t="s">
        <v>1171</v>
      </c>
      <c r="O349" s="564" t="s">
        <v>559</v>
      </c>
      <c r="P349" s="79">
        <f t="shared" si="37"/>
        <v>2</v>
      </c>
      <c r="Q349" s="79">
        <f t="shared" si="38"/>
        <v>2</v>
      </c>
      <c r="R349" s="528" t="str">
        <f t="shared" si="33"/>
        <v>Gastos_Gerais</v>
      </c>
      <c r="S349" s="526" t="str">
        <f>IF(D349="","",IF(OR(D349=Plano!$A$1,D349=Plano!$B$1),"entrada","saída"))</f>
        <v>saída</v>
      </c>
    </row>
    <row r="350" spans="1:19" ht="72" x14ac:dyDescent="0.25">
      <c r="A350" s="523">
        <v>346</v>
      </c>
      <c r="B350" s="579" t="s">
        <v>1171</v>
      </c>
      <c r="C350" s="579" t="s">
        <v>1161</v>
      </c>
      <c r="D350" s="563" t="s">
        <v>261</v>
      </c>
      <c r="E350" s="564" t="s">
        <v>1195</v>
      </c>
      <c r="F350" s="588">
        <v>-396.86</v>
      </c>
      <c r="G350" s="583" t="s">
        <v>1381</v>
      </c>
      <c r="H350" s="563" t="s">
        <v>638</v>
      </c>
      <c r="I350" s="564" t="s">
        <v>1122</v>
      </c>
      <c r="J350" s="579" t="s">
        <v>1123</v>
      </c>
      <c r="K350" s="564" t="s">
        <v>1952</v>
      </c>
      <c r="L350" s="564" t="s">
        <v>811</v>
      </c>
      <c r="M350" s="579">
        <v>202018</v>
      </c>
      <c r="N350" s="579" t="s">
        <v>1161</v>
      </c>
      <c r="O350" s="564" t="s">
        <v>544</v>
      </c>
      <c r="P350" s="79">
        <f t="shared" si="37"/>
        <v>2</v>
      </c>
      <c r="Q350" s="79">
        <f t="shared" si="38"/>
        <v>2</v>
      </c>
      <c r="R350" s="528" t="str">
        <f t="shared" si="33"/>
        <v>Gastos_Gerais</v>
      </c>
      <c r="S350" s="526" t="str">
        <f>IF(D350="","",IF(OR(D350=Plano!$A$1,D350=Plano!$B$1),"entrada","saída"))</f>
        <v>saída</v>
      </c>
    </row>
    <row r="351" spans="1:19" ht="24" x14ac:dyDescent="0.25">
      <c r="A351" s="523">
        <v>347</v>
      </c>
      <c r="B351" s="579" t="s">
        <v>1172</v>
      </c>
      <c r="C351" s="580">
        <v>44470</v>
      </c>
      <c r="D351" s="563" t="s">
        <v>35</v>
      </c>
      <c r="E351" s="581" t="s">
        <v>333</v>
      </c>
      <c r="F351" s="588">
        <v>4100.0200000000004</v>
      </c>
      <c r="G351" s="583" t="s">
        <v>1203</v>
      </c>
      <c r="H351" s="563" t="s">
        <v>306</v>
      </c>
      <c r="I351" s="564" t="s">
        <v>439</v>
      </c>
      <c r="J351" s="579" t="s">
        <v>440</v>
      </c>
      <c r="K351" s="564" t="s">
        <v>1952</v>
      </c>
      <c r="L351" s="564" t="s">
        <v>552</v>
      </c>
      <c r="M351" s="579">
        <v>112020</v>
      </c>
      <c r="N351" s="579" t="s">
        <v>1172</v>
      </c>
      <c r="O351" s="564" t="s">
        <v>548</v>
      </c>
      <c r="P351" s="79">
        <f t="shared" si="37"/>
        <v>2</v>
      </c>
      <c r="Q351" s="79">
        <f t="shared" si="38"/>
        <v>13</v>
      </c>
      <c r="R351" s="528" t="str">
        <f t="shared" si="33"/>
        <v>Receitas</v>
      </c>
      <c r="S351" s="526" t="str">
        <f>IF(D351="","",IF(OR(D351=Plano!$A$1,D351=Plano!$B$1),"entrada","saída"))</f>
        <v>entrada</v>
      </c>
    </row>
    <row r="352" spans="1:19" ht="24" x14ac:dyDescent="0.25">
      <c r="A352" s="523">
        <v>348</v>
      </c>
      <c r="B352" s="579" t="s">
        <v>1174</v>
      </c>
      <c r="C352" s="579" t="s">
        <v>382</v>
      </c>
      <c r="D352" s="563" t="s">
        <v>261</v>
      </c>
      <c r="E352" s="564" t="s">
        <v>418</v>
      </c>
      <c r="F352" s="588">
        <v>911.16</v>
      </c>
      <c r="G352" s="583" t="s">
        <v>435</v>
      </c>
      <c r="H352" s="563" t="s">
        <v>637</v>
      </c>
      <c r="I352" s="564" t="s">
        <v>508</v>
      </c>
      <c r="J352" s="579" t="s">
        <v>509</v>
      </c>
      <c r="K352" s="564" t="s">
        <v>1949</v>
      </c>
      <c r="L352" s="564" t="s">
        <v>551</v>
      </c>
      <c r="M352" s="579">
        <v>101999</v>
      </c>
      <c r="N352" s="579" t="s">
        <v>382</v>
      </c>
      <c r="O352" s="564" t="s">
        <v>544</v>
      </c>
      <c r="P352" s="79">
        <f t="shared" si="37"/>
        <v>2</v>
      </c>
      <c r="Q352" s="79">
        <f t="shared" si="38"/>
        <v>-3</v>
      </c>
      <c r="R352" s="528" t="str">
        <f t="shared" si="33"/>
        <v>Gastos_Gerais</v>
      </c>
      <c r="S352" s="526" t="str">
        <f>IF(D352="","",IF(OR(D352=Plano!$A$1,D352=Plano!$B$1),"entrada","saída"))</f>
        <v>saída</v>
      </c>
    </row>
    <row r="353" spans="1:19" ht="26.4" x14ac:dyDescent="0.25">
      <c r="A353" s="523">
        <v>349</v>
      </c>
      <c r="B353" s="579" t="s">
        <v>1174</v>
      </c>
      <c r="C353" s="580">
        <v>44082</v>
      </c>
      <c r="D353" s="563" t="s">
        <v>178</v>
      </c>
      <c r="E353" s="564" t="s">
        <v>395</v>
      </c>
      <c r="F353" s="588">
        <v>76026.789999999994</v>
      </c>
      <c r="G353" s="583" t="s">
        <v>1208</v>
      </c>
      <c r="H353" s="563" t="s">
        <v>306</v>
      </c>
      <c r="I353" s="564" t="s">
        <v>512</v>
      </c>
      <c r="J353" s="579" t="s">
        <v>513</v>
      </c>
      <c r="K353" s="564" t="s">
        <v>1949</v>
      </c>
      <c r="L353" s="564" t="s">
        <v>551</v>
      </c>
      <c r="M353" s="579">
        <v>2020509701</v>
      </c>
      <c r="N353" s="579" t="s">
        <v>889</v>
      </c>
      <c r="O353" s="564" t="s">
        <v>544</v>
      </c>
      <c r="P353" s="79">
        <f t="shared" si="37"/>
        <v>2</v>
      </c>
      <c r="Q353" s="79">
        <f t="shared" si="38"/>
        <v>0</v>
      </c>
      <c r="R353" s="528" t="str">
        <f t="shared" si="33"/>
        <v>Gastos_com_Pessoal</v>
      </c>
      <c r="S353" s="526" t="str">
        <f>IF(D353="","",IF(OR(D353=Plano!$A$1,D353=Plano!$B$1),"entrada","saída"))</f>
        <v>saída</v>
      </c>
    </row>
    <row r="354" spans="1:19" ht="26.4" x14ac:dyDescent="0.25">
      <c r="A354" s="523">
        <v>350</v>
      </c>
      <c r="B354" s="579" t="s">
        <v>1174</v>
      </c>
      <c r="C354" s="580">
        <v>44076</v>
      </c>
      <c r="D354" s="563" t="s">
        <v>178</v>
      </c>
      <c r="E354" s="564" t="s">
        <v>395</v>
      </c>
      <c r="F354" s="588">
        <v>4395.7299999999996</v>
      </c>
      <c r="G354" s="583" t="s">
        <v>1208</v>
      </c>
      <c r="H354" s="563" t="s">
        <v>306</v>
      </c>
      <c r="I354" s="564" t="s">
        <v>514</v>
      </c>
      <c r="J354" s="579" t="s">
        <v>513</v>
      </c>
      <c r="K354" s="564" t="s">
        <v>1949</v>
      </c>
      <c r="L354" s="564" t="s">
        <v>551</v>
      </c>
      <c r="M354" s="579">
        <v>2020486717</v>
      </c>
      <c r="N354" s="579" t="s">
        <v>886</v>
      </c>
      <c r="O354" s="564" t="s">
        <v>550</v>
      </c>
      <c r="P354" s="79">
        <f t="shared" si="37"/>
        <v>2</v>
      </c>
      <c r="Q354" s="79">
        <f t="shared" si="38"/>
        <v>0</v>
      </c>
      <c r="R354" s="528" t="str">
        <f t="shared" si="33"/>
        <v>Gastos_com_Pessoal</v>
      </c>
      <c r="S354" s="526" t="str">
        <f>IF(D354="","",IF(OR(D354=Plano!$A$1,D354=Plano!$B$1),"entrada","saída"))</f>
        <v>saída</v>
      </c>
    </row>
    <row r="355" spans="1:19" ht="24" x14ac:dyDescent="0.25">
      <c r="A355" s="523">
        <v>351</v>
      </c>
      <c r="B355" s="579" t="s">
        <v>1174</v>
      </c>
      <c r="C355" s="579" t="s">
        <v>899</v>
      </c>
      <c r="D355" s="563" t="s">
        <v>261</v>
      </c>
      <c r="E355" s="564" t="s">
        <v>401</v>
      </c>
      <c r="F355" s="588">
        <v>775.92</v>
      </c>
      <c r="G355" s="583" t="s">
        <v>436</v>
      </c>
      <c r="H355" s="563" t="s">
        <v>637</v>
      </c>
      <c r="I355" s="564" t="s">
        <v>515</v>
      </c>
      <c r="J355" s="579" t="s">
        <v>516</v>
      </c>
      <c r="K355" s="564" t="s">
        <v>1949</v>
      </c>
      <c r="L355" s="564" t="s">
        <v>551</v>
      </c>
      <c r="M355" s="579">
        <v>6922</v>
      </c>
      <c r="N355" s="579" t="s">
        <v>899</v>
      </c>
      <c r="O355" s="564" t="s">
        <v>549</v>
      </c>
      <c r="P355" s="79">
        <f t="shared" si="37"/>
        <v>2</v>
      </c>
      <c r="Q355" s="79">
        <f t="shared" si="38"/>
        <v>1</v>
      </c>
      <c r="R355" s="528" t="str">
        <f t="shared" si="33"/>
        <v>Gastos_Gerais</v>
      </c>
      <c r="S355" s="526" t="str">
        <f>IF(D355="","",IF(OR(D355=Plano!$A$1,D355=Plano!$B$1),"entrada","saída"))</f>
        <v>saída</v>
      </c>
    </row>
    <row r="356" spans="1:19" ht="26.4" x14ac:dyDescent="0.25">
      <c r="A356" s="523">
        <v>352</v>
      </c>
      <c r="B356" s="579" t="s">
        <v>1174</v>
      </c>
      <c r="C356" s="579" t="s">
        <v>1163</v>
      </c>
      <c r="D356" s="563" t="s">
        <v>178</v>
      </c>
      <c r="E356" s="564" t="s">
        <v>397</v>
      </c>
      <c r="F356" s="588">
        <v>1721.31</v>
      </c>
      <c r="G356" s="583" t="s">
        <v>1252</v>
      </c>
      <c r="H356" s="563" t="s">
        <v>306</v>
      </c>
      <c r="I356" s="564" t="s">
        <v>443</v>
      </c>
      <c r="J356" s="579" t="s">
        <v>444</v>
      </c>
      <c r="K356" s="564" t="s">
        <v>1949</v>
      </c>
      <c r="L356" s="564" t="s">
        <v>551</v>
      </c>
      <c r="M356" s="579">
        <v>202011774</v>
      </c>
      <c r="N356" s="579" t="s">
        <v>1163</v>
      </c>
      <c r="O356" s="564" t="s">
        <v>544</v>
      </c>
      <c r="P356" s="79">
        <f t="shared" si="37"/>
        <v>2</v>
      </c>
      <c r="Q356" s="79">
        <f t="shared" si="38"/>
        <v>2</v>
      </c>
      <c r="R356" s="528" t="str">
        <f t="shared" si="33"/>
        <v>Gastos_com_Pessoal</v>
      </c>
      <c r="S356" s="526" t="str">
        <f>IF(D356="","",IF(OR(D356=Plano!$A$1,D356=Plano!$B$1),"entrada","saída"))</f>
        <v>saída</v>
      </c>
    </row>
    <row r="357" spans="1:19" ht="36" x14ac:dyDescent="0.25">
      <c r="A357" s="523">
        <v>353</v>
      </c>
      <c r="B357" s="579" t="s">
        <v>1174</v>
      </c>
      <c r="C357" s="580">
        <v>44105</v>
      </c>
      <c r="D357" s="563" t="s">
        <v>261</v>
      </c>
      <c r="E357" s="564" t="s">
        <v>401</v>
      </c>
      <c r="F357" s="588">
        <v>164.97</v>
      </c>
      <c r="G357" s="583" t="s">
        <v>1253</v>
      </c>
      <c r="H357" s="563" t="s">
        <v>637</v>
      </c>
      <c r="I357" s="564" t="s">
        <v>510</v>
      </c>
      <c r="J357" s="579" t="s">
        <v>511</v>
      </c>
      <c r="K357" s="564" t="s">
        <v>1948</v>
      </c>
      <c r="L357" s="564" t="s">
        <v>555</v>
      </c>
      <c r="M357" s="579">
        <v>89798717</v>
      </c>
      <c r="N357" s="579" t="s">
        <v>1164</v>
      </c>
      <c r="O357" s="564" t="s">
        <v>549</v>
      </c>
      <c r="P357" s="79">
        <f t="shared" si="37"/>
        <v>2</v>
      </c>
      <c r="Q357" s="79">
        <f t="shared" si="38"/>
        <v>1</v>
      </c>
      <c r="R357" s="528" t="str">
        <f t="shared" si="33"/>
        <v>Gastos_Gerais</v>
      </c>
      <c r="S357" s="526" t="str">
        <f>IF(D357="","",IF(OR(D357=Plano!$A$1,D357=Plano!$B$1),"entrada","saída"))</f>
        <v>saída</v>
      </c>
    </row>
    <row r="358" spans="1:19" ht="36" x14ac:dyDescent="0.25">
      <c r="A358" s="523">
        <v>354</v>
      </c>
      <c r="B358" s="579" t="s">
        <v>1174</v>
      </c>
      <c r="C358" s="580">
        <v>44105</v>
      </c>
      <c r="D358" s="563" t="s">
        <v>261</v>
      </c>
      <c r="E358" s="564" t="s">
        <v>414</v>
      </c>
      <c r="F358" s="588">
        <v>977.27</v>
      </c>
      <c r="G358" s="583" t="s">
        <v>1253</v>
      </c>
      <c r="H358" s="563" t="s">
        <v>637</v>
      </c>
      <c r="I358" s="564" t="s">
        <v>510</v>
      </c>
      <c r="J358" s="579" t="s">
        <v>511</v>
      </c>
      <c r="K358" s="564" t="s">
        <v>1948</v>
      </c>
      <c r="L358" s="564" t="s">
        <v>555</v>
      </c>
      <c r="M358" s="579">
        <v>89798714</v>
      </c>
      <c r="N358" s="579" t="s">
        <v>1164</v>
      </c>
      <c r="O358" s="564" t="s">
        <v>549</v>
      </c>
      <c r="P358" s="79">
        <f t="shared" si="37"/>
        <v>2</v>
      </c>
      <c r="Q358" s="79">
        <f t="shared" si="38"/>
        <v>1</v>
      </c>
      <c r="R358" s="528" t="str">
        <f t="shared" si="33"/>
        <v>Gastos_Gerais</v>
      </c>
      <c r="S358" s="526" t="str">
        <f>IF(D358="","",IF(OR(D358=Plano!$A$1,D358=Plano!$B$1),"entrada","saída"))</f>
        <v>saída</v>
      </c>
    </row>
    <row r="359" spans="1:19" ht="60" x14ac:dyDescent="0.25">
      <c r="A359" s="523">
        <v>355</v>
      </c>
      <c r="B359" s="579" t="s">
        <v>1174</v>
      </c>
      <c r="C359" s="579" t="s">
        <v>1163</v>
      </c>
      <c r="D359" s="563" t="s">
        <v>261</v>
      </c>
      <c r="E359" s="564" t="s">
        <v>406</v>
      </c>
      <c r="F359" s="588">
        <v>44.79</v>
      </c>
      <c r="G359" s="583" t="s">
        <v>1812</v>
      </c>
      <c r="H359" s="563" t="s">
        <v>637</v>
      </c>
      <c r="I359" s="564" t="s">
        <v>441</v>
      </c>
      <c r="J359" s="579" t="s">
        <v>442</v>
      </c>
      <c r="K359" s="564" t="s">
        <v>1951</v>
      </c>
      <c r="L359" s="564" t="s">
        <v>546</v>
      </c>
      <c r="M359" s="579">
        <v>6272020</v>
      </c>
      <c r="N359" s="579" t="s">
        <v>1163</v>
      </c>
      <c r="O359" s="564" t="s">
        <v>544</v>
      </c>
      <c r="P359" s="79">
        <f t="shared" si="37"/>
        <v>2</v>
      </c>
      <c r="Q359" s="79">
        <f t="shared" si="38"/>
        <v>2</v>
      </c>
      <c r="R359" s="528" t="str">
        <f t="shared" si="33"/>
        <v>Gastos_Gerais</v>
      </c>
      <c r="S359" s="526" t="str">
        <f>IF(D359="","",IF(OR(D359=Plano!$A$1,D359=Plano!$B$1),"entrada","saída"))</f>
        <v>saída</v>
      </c>
    </row>
    <row r="360" spans="1:19" ht="60" x14ac:dyDescent="0.25">
      <c r="A360" s="523">
        <v>356</v>
      </c>
      <c r="B360" s="579" t="s">
        <v>1174</v>
      </c>
      <c r="C360" s="579" t="s">
        <v>1163</v>
      </c>
      <c r="D360" s="563" t="s">
        <v>261</v>
      </c>
      <c r="E360" s="564" t="s">
        <v>406</v>
      </c>
      <c r="F360" s="588">
        <v>497.66</v>
      </c>
      <c r="G360" s="583" t="s">
        <v>1813</v>
      </c>
      <c r="H360" s="563" t="s">
        <v>637</v>
      </c>
      <c r="I360" s="564" t="s">
        <v>530</v>
      </c>
      <c r="J360" s="579" t="s">
        <v>531</v>
      </c>
      <c r="K360" s="564" t="s">
        <v>1951</v>
      </c>
      <c r="L360" s="564" t="s">
        <v>1186</v>
      </c>
      <c r="M360" s="579">
        <v>6272020</v>
      </c>
      <c r="N360" s="579" t="s">
        <v>1163</v>
      </c>
      <c r="O360" s="564" t="s">
        <v>544</v>
      </c>
      <c r="P360" s="79">
        <f t="shared" si="37"/>
        <v>2</v>
      </c>
      <c r="Q360" s="79">
        <f t="shared" si="38"/>
        <v>2</v>
      </c>
      <c r="R360" s="528" t="str">
        <f t="shared" si="33"/>
        <v>Gastos_Gerais</v>
      </c>
      <c r="S360" s="526" t="str">
        <f>IF(D360="","",IF(OR(D360=Plano!$A$1,D360=Plano!$B$1),"entrada","saída"))</f>
        <v>saída</v>
      </c>
    </row>
    <row r="361" spans="1:19" ht="60" x14ac:dyDescent="0.25">
      <c r="A361" s="523">
        <v>357</v>
      </c>
      <c r="B361" s="579" t="s">
        <v>1174</v>
      </c>
      <c r="C361" s="579" t="s">
        <v>1163</v>
      </c>
      <c r="D361" s="563" t="s">
        <v>261</v>
      </c>
      <c r="E361" s="564" t="s">
        <v>406</v>
      </c>
      <c r="F361" s="588">
        <v>27.96</v>
      </c>
      <c r="G361" s="583" t="s">
        <v>1814</v>
      </c>
      <c r="H361" s="563" t="s">
        <v>637</v>
      </c>
      <c r="I361" s="564" t="s">
        <v>530</v>
      </c>
      <c r="J361" s="579" t="s">
        <v>531</v>
      </c>
      <c r="K361" s="564"/>
      <c r="L361" s="564" t="s">
        <v>1187</v>
      </c>
      <c r="M361" s="579">
        <v>6272020</v>
      </c>
      <c r="N361" s="579" t="s">
        <v>1163</v>
      </c>
      <c r="O361" s="564" t="s">
        <v>544</v>
      </c>
      <c r="P361" s="79">
        <f t="shared" si="37"/>
        <v>2</v>
      </c>
      <c r="Q361" s="79">
        <f t="shared" si="38"/>
        <v>2</v>
      </c>
      <c r="R361" s="528" t="str">
        <f t="shared" si="33"/>
        <v>Gastos_Gerais</v>
      </c>
      <c r="S361" s="526" t="str">
        <f>IF(D361="","",IF(OR(D361=Plano!$A$1,D361=Plano!$B$1),"entrada","saída"))</f>
        <v>saída</v>
      </c>
    </row>
    <row r="362" spans="1:19" ht="60" x14ac:dyDescent="0.25">
      <c r="A362" s="523">
        <v>358</v>
      </c>
      <c r="B362" s="579" t="s">
        <v>1174</v>
      </c>
      <c r="C362" s="579" t="s">
        <v>1163</v>
      </c>
      <c r="D362" s="563" t="s">
        <v>261</v>
      </c>
      <c r="E362" s="564" t="s">
        <v>406</v>
      </c>
      <c r="F362" s="588">
        <v>128.78</v>
      </c>
      <c r="G362" s="583" t="s">
        <v>1814</v>
      </c>
      <c r="H362" s="563" t="s">
        <v>637</v>
      </c>
      <c r="I362" s="564" t="s">
        <v>530</v>
      </c>
      <c r="J362" s="579" t="s">
        <v>531</v>
      </c>
      <c r="K362" s="564" t="s">
        <v>1951</v>
      </c>
      <c r="L362" s="564" t="s">
        <v>1188</v>
      </c>
      <c r="M362" s="579">
        <v>6272020</v>
      </c>
      <c r="N362" s="579" t="s">
        <v>1163</v>
      </c>
      <c r="O362" s="564" t="s">
        <v>544</v>
      </c>
      <c r="P362" s="79">
        <f t="shared" si="37"/>
        <v>2</v>
      </c>
      <c r="Q362" s="79">
        <f t="shared" si="38"/>
        <v>2</v>
      </c>
      <c r="R362" s="528" t="str">
        <f t="shared" si="33"/>
        <v>Gastos_Gerais</v>
      </c>
      <c r="S362" s="526" t="str">
        <f>IF(D362="","",IF(OR(D362=Plano!$A$1,D362=Plano!$B$1),"entrada","saída"))</f>
        <v>saída</v>
      </c>
    </row>
    <row r="363" spans="1:19" ht="48" x14ac:dyDescent="0.25">
      <c r="A363" s="523">
        <v>359</v>
      </c>
      <c r="B363" s="579" t="s">
        <v>1174</v>
      </c>
      <c r="C363" s="579" t="s">
        <v>1163</v>
      </c>
      <c r="D363" s="563" t="s">
        <v>261</v>
      </c>
      <c r="E363" s="564" t="s">
        <v>406</v>
      </c>
      <c r="F363" s="588">
        <v>1492.98</v>
      </c>
      <c r="G363" s="583" t="s">
        <v>1815</v>
      </c>
      <c r="H363" s="563" t="s">
        <v>637</v>
      </c>
      <c r="I363" s="564" t="s">
        <v>1130</v>
      </c>
      <c r="J363" s="579" t="s">
        <v>306</v>
      </c>
      <c r="K363" s="564"/>
      <c r="L363" s="564" t="s">
        <v>1189</v>
      </c>
      <c r="M363" s="579">
        <v>6272020</v>
      </c>
      <c r="N363" s="579" t="s">
        <v>1163</v>
      </c>
      <c r="O363" s="564" t="s">
        <v>544</v>
      </c>
      <c r="P363" s="79">
        <f t="shared" si="37"/>
        <v>2</v>
      </c>
      <c r="Q363" s="79">
        <f t="shared" si="38"/>
        <v>2</v>
      </c>
      <c r="R363" s="528" t="str">
        <f t="shared" si="33"/>
        <v>Gastos_Gerais</v>
      </c>
      <c r="S363" s="526" t="str">
        <f>IF(D363="","",IF(OR(D363=Plano!$A$1,D363=Plano!$B$1),"entrada","saída"))</f>
        <v>saída</v>
      </c>
    </row>
    <row r="364" spans="1:19" ht="48" x14ac:dyDescent="0.25">
      <c r="A364" s="523">
        <v>360</v>
      </c>
      <c r="B364" s="579" t="s">
        <v>1174</v>
      </c>
      <c r="C364" s="579" t="s">
        <v>1163</v>
      </c>
      <c r="D364" s="563" t="s">
        <v>261</v>
      </c>
      <c r="E364" s="564" t="s">
        <v>406</v>
      </c>
      <c r="F364" s="588">
        <v>5.67</v>
      </c>
      <c r="G364" s="583" t="s">
        <v>1815</v>
      </c>
      <c r="H364" s="563" t="s">
        <v>637</v>
      </c>
      <c r="I364" s="564" t="s">
        <v>540</v>
      </c>
      <c r="J364" s="579" t="s">
        <v>541</v>
      </c>
      <c r="K364" s="564" t="s">
        <v>1955</v>
      </c>
      <c r="L364" s="564" t="s">
        <v>1190</v>
      </c>
      <c r="M364" s="579">
        <v>6272020</v>
      </c>
      <c r="N364" s="579" t="s">
        <v>1163</v>
      </c>
      <c r="O364" s="564" t="s">
        <v>544</v>
      </c>
      <c r="P364" s="79">
        <f t="shared" si="37"/>
        <v>2</v>
      </c>
      <c r="Q364" s="79">
        <f t="shared" si="38"/>
        <v>2</v>
      </c>
      <c r="R364" s="528" t="str">
        <f t="shared" si="33"/>
        <v>Gastos_Gerais</v>
      </c>
      <c r="S364" s="526" t="str">
        <f>IF(D364="","",IF(OR(D364=Plano!$A$1,D364=Plano!$B$1),"entrada","saída"))</f>
        <v>saída</v>
      </c>
    </row>
    <row r="365" spans="1:19" ht="36" x14ac:dyDescent="0.25">
      <c r="A365" s="523">
        <v>361</v>
      </c>
      <c r="B365" s="579" t="s">
        <v>1173</v>
      </c>
      <c r="C365" s="579" t="s">
        <v>1173</v>
      </c>
      <c r="D365" s="563" t="s">
        <v>261</v>
      </c>
      <c r="E365" s="587" t="s">
        <v>736</v>
      </c>
      <c r="F365" s="588">
        <v>60.21</v>
      </c>
      <c r="G365" s="583" t="s">
        <v>1254</v>
      </c>
      <c r="H365" s="563" t="s">
        <v>637</v>
      </c>
      <c r="I365" s="564" t="s">
        <v>1362</v>
      </c>
      <c r="J365" s="579" t="s">
        <v>1363</v>
      </c>
      <c r="K365" s="564" t="s">
        <v>1953</v>
      </c>
      <c r="L365" s="564" t="s">
        <v>543</v>
      </c>
      <c r="M365" s="579">
        <v>119161</v>
      </c>
      <c r="N365" s="579" t="s">
        <v>1173</v>
      </c>
      <c r="O365" s="564" t="s">
        <v>559</v>
      </c>
      <c r="P365" s="79">
        <f t="shared" si="37"/>
        <v>2</v>
      </c>
      <c r="Q365" s="79">
        <f t="shared" si="38"/>
        <v>2</v>
      </c>
      <c r="R365" s="528" t="str">
        <f t="shared" si="33"/>
        <v>Gastos_Gerais</v>
      </c>
      <c r="S365" s="526" t="str">
        <f>IF(D365="","",IF(OR(D365=Plano!$A$1,D365=Plano!$B$1),"entrada","saída"))</f>
        <v>saída</v>
      </c>
    </row>
    <row r="366" spans="1:19" ht="48" x14ac:dyDescent="0.25">
      <c r="A366" s="523">
        <v>362</v>
      </c>
      <c r="B366" s="579" t="s">
        <v>1173</v>
      </c>
      <c r="C366" s="579" t="s">
        <v>1174</v>
      </c>
      <c r="D366" s="563" t="s">
        <v>261</v>
      </c>
      <c r="E366" s="564" t="s">
        <v>1028</v>
      </c>
      <c r="F366" s="588">
        <v>2400</v>
      </c>
      <c r="G366" s="583" t="s">
        <v>1255</v>
      </c>
      <c r="H366" s="563" t="s">
        <v>639</v>
      </c>
      <c r="I366" s="564" t="s">
        <v>1131</v>
      </c>
      <c r="J366" s="579" t="s">
        <v>1132</v>
      </c>
      <c r="K366" s="564" t="s">
        <v>1952</v>
      </c>
      <c r="L366" s="564" t="s">
        <v>556</v>
      </c>
      <c r="M366" s="579">
        <v>2057886233</v>
      </c>
      <c r="N366" s="579" t="s">
        <v>1174</v>
      </c>
      <c r="O366" s="564" t="s">
        <v>544</v>
      </c>
      <c r="P366" s="79">
        <f t="shared" si="37"/>
        <v>2</v>
      </c>
      <c r="Q366" s="79">
        <f t="shared" si="38"/>
        <v>2</v>
      </c>
      <c r="R366" s="528" t="str">
        <f t="shared" si="33"/>
        <v>Gastos_Gerais</v>
      </c>
      <c r="S366" s="526" t="str">
        <f>IF(D366="","",IF(OR(D366=Plano!$A$1,D366=Plano!$B$1),"entrada","saída"))</f>
        <v>saída</v>
      </c>
    </row>
    <row r="367" spans="1:19" ht="24" x14ac:dyDescent="0.25">
      <c r="A367" s="523">
        <v>363</v>
      </c>
      <c r="B367" s="579" t="s">
        <v>1173</v>
      </c>
      <c r="C367" s="580">
        <v>44470</v>
      </c>
      <c r="D367" s="563" t="s">
        <v>35</v>
      </c>
      <c r="E367" s="581" t="s">
        <v>333</v>
      </c>
      <c r="F367" s="588">
        <v>500</v>
      </c>
      <c r="G367" s="583" t="s">
        <v>1203</v>
      </c>
      <c r="H367" s="563" t="s">
        <v>306</v>
      </c>
      <c r="I367" s="564" t="s">
        <v>439</v>
      </c>
      <c r="J367" s="579" t="s">
        <v>440</v>
      </c>
      <c r="K367" s="564" t="s">
        <v>1952</v>
      </c>
      <c r="L367" s="564" t="s">
        <v>552</v>
      </c>
      <c r="M367" s="579">
        <v>112020</v>
      </c>
      <c r="N367" s="579" t="s">
        <v>1173</v>
      </c>
      <c r="O367" s="564" t="s">
        <v>548</v>
      </c>
      <c r="P367" s="79">
        <f t="shared" si="37"/>
        <v>2</v>
      </c>
      <c r="Q367" s="79">
        <f t="shared" si="38"/>
        <v>13</v>
      </c>
      <c r="R367" s="528" t="str">
        <f t="shared" si="33"/>
        <v>Receitas</v>
      </c>
      <c r="S367" s="526" t="str">
        <f>IF(D367="","",IF(OR(D367=Plano!$A$1,D367=Plano!$B$1),"entrada","saída"))</f>
        <v>entrada</v>
      </c>
    </row>
    <row r="368" spans="1:19" ht="36" x14ac:dyDescent="0.25">
      <c r="A368" s="523">
        <v>364</v>
      </c>
      <c r="B368" s="579" t="s">
        <v>1175</v>
      </c>
      <c r="C368" s="580">
        <v>44107</v>
      </c>
      <c r="D368" s="563" t="s">
        <v>261</v>
      </c>
      <c r="E368" s="564" t="s">
        <v>393</v>
      </c>
      <c r="F368" s="588">
        <v>150</v>
      </c>
      <c r="G368" s="583" t="s">
        <v>1256</v>
      </c>
      <c r="H368" s="563" t="s">
        <v>639</v>
      </c>
      <c r="I368" s="564" t="s">
        <v>523</v>
      </c>
      <c r="J368" s="579" t="s">
        <v>524</v>
      </c>
      <c r="K368" s="564" t="s">
        <v>1949</v>
      </c>
      <c r="L368" s="564" t="s">
        <v>551</v>
      </c>
      <c r="M368" s="579">
        <v>168</v>
      </c>
      <c r="N368" s="579" t="s">
        <v>1162</v>
      </c>
      <c r="O368" s="564" t="s">
        <v>544</v>
      </c>
      <c r="P368" s="79">
        <f t="shared" si="37"/>
        <v>2</v>
      </c>
      <c r="Q368" s="79">
        <f t="shared" si="38"/>
        <v>1</v>
      </c>
      <c r="R368" s="528" t="str">
        <f t="shared" si="33"/>
        <v>Gastos_Gerais</v>
      </c>
      <c r="S368" s="526" t="str">
        <f>IF(D368="","",IF(OR(D368=Plano!$A$1,D368=Plano!$B$1),"entrada","saída"))</f>
        <v>saída</v>
      </c>
    </row>
    <row r="369" spans="1:19" ht="48" x14ac:dyDescent="0.25">
      <c r="A369" s="523">
        <v>365</v>
      </c>
      <c r="B369" s="579" t="s">
        <v>1175</v>
      </c>
      <c r="C369" s="580">
        <v>44107</v>
      </c>
      <c r="D369" s="563" t="s">
        <v>261</v>
      </c>
      <c r="E369" s="564" t="s">
        <v>393</v>
      </c>
      <c r="F369" s="588">
        <v>2000</v>
      </c>
      <c r="G369" s="583" t="s">
        <v>1257</v>
      </c>
      <c r="H369" s="563" t="s">
        <v>639</v>
      </c>
      <c r="I369" s="564" t="s">
        <v>525</v>
      </c>
      <c r="J369" s="579" t="s">
        <v>524</v>
      </c>
      <c r="K369" s="564" t="s">
        <v>1949</v>
      </c>
      <c r="L369" s="564" t="s">
        <v>551</v>
      </c>
      <c r="M369" s="579">
        <v>169</v>
      </c>
      <c r="N369" s="579" t="s">
        <v>1162</v>
      </c>
      <c r="O369" s="564" t="s">
        <v>544</v>
      </c>
      <c r="P369" s="79">
        <f t="shared" si="37"/>
        <v>2</v>
      </c>
      <c r="Q369" s="79">
        <f t="shared" si="38"/>
        <v>1</v>
      </c>
      <c r="R369" s="528" t="str">
        <f t="shared" si="33"/>
        <v>Gastos_Gerais</v>
      </c>
      <c r="S369" s="526" t="str">
        <f>IF(D369="","",IF(OR(D369=Plano!$A$1,D369=Plano!$B$1),"entrada","saída"))</f>
        <v>saída</v>
      </c>
    </row>
    <row r="370" spans="1:19" ht="36" x14ac:dyDescent="0.25">
      <c r="A370" s="523">
        <v>366</v>
      </c>
      <c r="B370" s="579" t="s">
        <v>1175</v>
      </c>
      <c r="C370" s="580">
        <v>44108</v>
      </c>
      <c r="D370" s="563" t="s">
        <v>261</v>
      </c>
      <c r="E370" s="564" t="s">
        <v>393</v>
      </c>
      <c r="F370" s="588">
        <v>8917.5</v>
      </c>
      <c r="G370" s="583" t="s">
        <v>1258</v>
      </c>
      <c r="H370" s="563" t="s">
        <v>639</v>
      </c>
      <c r="I370" s="564" t="s">
        <v>523</v>
      </c>
      <c r="J370" s="579" t="s">
        <v>524</v>
      </c>
      <c r="K370" s="564" t="s">
        <v>1949</v>
      </c>
      <c r="L370" s="564" t="s">
        <v>551</v>
      </c>
      <c r="M370" s="579">
        <v>289871</v>
      </c>
      <c r="N370" s="579" t="s">
        <v>1163</v>
      </c>
      <c r="O370" s="564" t="s">
        <v>548</v>
      </c>
      <c r="P370" s="79">
        <f t="shared" si="37"/>
        <v>2</v>
      </c>
      <c r="Q370" s="79">
        <f t="shared" si="38"/>
        <v>1</v>
      </c>
      <c r="R370" s="528" t="str">
        <f t="shared" si="33"/>
        <v>Gastos_Gerais</v>
      </c>
      <c r="S370" s="526" t="str">
        <f>IF(D370="","",IF(OR(D370=Plano!$A$1,D370=Plano!$B$1),"entrada","saída"))</f>
        <v>saída</v>
      </c>
    </row>
    <row r="371" spans="1:19" ht="60" x14ac:dyDescent="0.25">
      <c r="A371" s="523">
        <v>367</v>
      </c>
      <c r="B371" s="579" t="s">
        <v>1175</v>
      </c>
      <c r="C371" s="580">
        <v>44109</v>
      </c>
      <c r="D371" s="563" t="s">
        <v>261</v>
      </c>
      <c r="E371" s="564" t="s">
        <v>393</v>
      </c>
      <c r="F371" s="588">
        <v>1901.7</v>
      </c>
      <c r="G371" s="583" t="s">
        <v>1259</v>
      </c>
      <c r="H371" s="563" t="s">
        <v>639</v>
      </c>
      <c r="I371" s="564" t="s">
        <v>525</v>
      </c>
      <c r="J371" s="579" t="s">
        <v>524</v>
      </c>
      <c r="K371" s="564" t="s">
        <v>1952</v>
      </c>
      <c r="L371" s="564" t="s">
        <v>553</v>
      </c>
      <c r="M371" s="579">
        <v>290048</v>
      </c>
      <c r="N371" s="579" t="s">
        <v>1161</v>
      </c>
      <c r="O371" s="564" t="s">
        <v>544</v>
      </c>
      <c r="P371" s="79">
        <f t="shared" si="37"/>
        <v>2</v>
      </c>
      <c r="Q371" s="79">
        <f t="shared" si="38"/>
        <v>1</v>
      </c>
      <c r="R371" s="528" t="str">
        <f t="shared" si="33"/>
        <v>Gastos_Gerais</v>
      </c>
      <c r="S371" s="526" t="str">
        <f>IF(D371="","",IF(OR(D371=Plano!$A$1,D371=Plano!$B$1),"entrada","saída"))</f>
        <v>saída</v>
      </c>
    </row>
    <row r="372" spans="1:19" ht="24" x14ac:dyDescent="0.25">
      <c r="A372" s="523">
        <v>368</v>
      </c>
      <c r="B372" s="579" t="s">
        <v>1175</v>
      </c>
      <c r="C372" s="580">
        <v>44117</v>
      </c>
      <c r="D372" s="563" t="s">
        <v>261</v>
      </c>
      <c r="E372" s="564" t="s">
        <v>396</v>
      </c>
      <c r="F372" s="588">
        <v>9648.9699999999993</v>
      </c>
      <c r="G372" s="583" t="s">
        <v>1260</v>
      </c>
      <c r="H372" s="563" t="s">
        <v>637</v>
      </c>
      <c r="I372" s="564" t="s">
        <v>526</v>
      </c>
      <c r="J372" s="579" t="s">
        <v>527</v>
      </c>
      <c r="K372" s="564" t="s">
        <v>1952</v>
      </c>
      <c r="L372" s="564" t="s">
        <v>553</v>
      </c>
      <c r="M372" s="579">
        <v>44979</v>
      </c>
      <c r="N372" s="579" t="s">
        <v>1172</v>
      </c>
      <c r="O372" s="564" t="s">
        <v>547</v>
      </c>
      <c r="P372" s="79">
        <f t="shared" si="37"/>
        <v>2</v>
      </c>
      <c r="Q372" s="79">
        <f t="shared" si="38"/>
        <v>1</v>
      </c>
      <c r="R372" s="528" t="str">
        <f t="shared" si="33"/>
        <v>Gastos_Gerais</v>
      </c>
      <c r="S372" s="526" t="str">
        <f>IF(D372="","",IF(OR(D372=Plano!$A$1,D372=Plano!$B$1),"entrada","saída"))</f>
        <v>saída</v>
      </c>
    </row>
    <row r="373" spans="1:19" ht="84" x14ac:dyDescent="0.25">
      <c r="A373" s="523">
        <v>369</v>
      </c>
      <c r="B373" s="579" t="s">
        <v>1175</v>
      </c>
      <c r="C373" s="580">
        <v>44108</v>
      </c>
      <c r="D373" s="563" t="s">
        <v>261</v>
      </c>
      <c r="E373" s="585" t="s">
        <v>420</v>
      </c>
      <c r="F373" s="588">
        <v>62503.91</v>
      </c>
      <c r="G373" s="583" t="s">
        <v>1261</v>
      </c>
      <c r="H373" s="563" t="s">
        <v>640</v>
      </c>
      <c r="I373" s="564" t="s">
        <v>519</v>
      </c>
      <c r="J373" s="579" t="s">
        <v>520</v>
      </c>
      <c r="K373" s="564" t="s">
        <v>1952</v>
      </c>
      <c r="L373" s="564" t="s">
        <v>553</v>
      </c>
      <c r="M373" s="579">
        <v>2008</v>
      </c>
      <c r="N373" s="579" t="s">
        <v>1163</v>
      </c>
      <c r="O373" s="564" t="s">
        <v>544</v>
      </c>
      <c r="P373" s="79">
        <f t="shared" si="37"/>
        <v>2</v>
      </c>
      <c r="Q373" s="79">
        <f t="shared" si="38"/>
        <v>1</v>
      </c>
      <c r="R373" s="528" t="str">
        <f t="shared" si="33"/>
        <v>Gastos_Gerais</v>
      </c>
      <c r="S373" s="526" t="str">
        <f>IF(D373="","",IF(OR(D373=Plano!$A$1,D373=Plano!$B$1),"entrada","saída"))</f>
        <v>saída</v>
      </c>
    </row>
    <row r="374" spans="1:19" ht="36" x14ac:dyDescent="0.25">
      <c r="A374" s="523">
        <v>370</v>
      </c>
      <c r="B374" s="579" t="s">
        <v>1175</v>
      </c>
      <c r="C374" s="580">
        <v>44055</v>
      </c>
      <c r="D374" s="563" t="s">
        <v>261</v>
      </c>
      <c r="E374" s="564" t="s">
        <v>427</v>
      </c>
      <c r="F374" s="588">
        <v>3249.2</v>
      </c>
      <c r="G374" s="583" t="s">
        <v>1262</v>
      </c>
      <c r="H374" s="563" t="s">
        <v>640</v>
      </c>
      <c r="I374" s="564" t="s">
        <v>1133</v>
      </c>
      <c r="J374" s="579" t="s">
        <v>1134</v>
      </c>
      <c r="K374" s="564" t="s">
        <v>1952</v>
      </c>
      <c r="L374" s="564" t="s">
        <v>552</v>
      </c>
      <c r="M374" s="579">
        <v>202054643</v>
      </c>
      <c r="N374" s="579" t="s">
        <v>1171</v>
      </c>
      <c r="O374" s="564" t="s">
        <v>544</v>
      </c>
      <c r="P374" s="79">
        <f t="shared" si="37"/>
        <v>2</v>
      </c>
      <c r="Q374" s="79">
        <f t="shared" si="38"/>
        <v>-1</v>
      </c>
      <c r="R374" s="528" t="str">
        <f t="shared" si="33"/>
        <v>Gastos_Gerais</v>
      </c>
      <c r="S374" s="526" t="str">
        <f>IF(D374="","",IF(OR(D374=Plano!$A$1,D374=Plano!$B$1),"entrada","saída"))</f>
        <v>saída</v>
      </c>
    </row>
    <row r="375" spans="1:19" ht="36" x14ac:dyDescent="0.25">
      <c r="A375" s="523">
        <v>371</v>
      </c>
      <c r="B375" s="579" t="s">
        <v>1175</v>
      </c>
      <c r="C375" s="580">
        <v>44086</v>
      </c>
      <c r="D375" s="563" t="s">
        <v>261</v>
      </c>
      <c r="E375" s="564" t="s">
        <v>427</v>
      </c>
      <c r="F375" s="588">
        <v>3899.02</v>
      </c>
      <c r="G375" s="583" t="s">
        <v>1263</v>
      </c>
      <c r="H375" s="563" t="s">
        <v>640</v>
      </c>
      <c r="I375" s="564" t="s">
        <v>1133</v>
      </c>
      <c r="J375" s="579" t="s">
        <v>1134</v>
      </c>
      <c r="K375" s="564" t="s">
        <v>1952</v>
      </c>
      <c r="L375" s="564" t="s">
        <v>552</v>
      </c>
      <c r="M375" s="579">
        <v>202054679</v>
      </c>
      <c r="N375" s="579" t="s">
        <v>1171</v>
      </c>
      <c r="O375" s="564" t="s">
        <v>544</v>
      </c>
      <c r="P375" s="79">
        <f t="shared" si="37"/>
        <v>2</v>
      </c>
      <c r="Q375" s="79">
        <f t="shared" si="38"/>
        <v>0</v>
      </c>
      <c r="R375" s="528" t="str">
        <f t="shared" si="33"/>
        <v>Gastos_Gerais</v>
      </c>
      <c r="S375" s="526" t="str">
        <f>IF(D375="","",IF(OR(D375=Plano!$A$1,D375=Plano!$B$1),"entrada","saída"))</f>
        <v>saída</v>
      </c>
    </row>
    <row r="376" spans="1:19" ht="36" x14ac:dyDescent="0.25">
      <c r="A376" s="523">
        <v>372</v>
      </c>
      <c r="B376" s="579" t="s">
        <v>1175</v>
      </c>
      <c r="C376" s="580">
        <v>44116</v>
      </c>
      <c r="D376" s="563" t="s">
        <v>261</v>
      </c>
      <c r="E376" s="564" t="s">
        <v>427</v>
      </c>
      <c r="F376" s="588">
        <v>3899.02</v>
      </c>
      <c r="G376" s="583" t="s">
        <v>1264</v>
      </c>
      <c r="H376" s="563" t="s">
        <v>640</v>
      </c>
      <c r="I376" s="564" t="s">
        <v>1133</v>
      </c>
      <c r="J376" s="579" t="s">
        <v>1134</v>
      </c>
      <c r="K376" s="564" t="s">
        <v>1952</v>
      </c>
      <c r="L376" s="564" t="s">
        <v>552</v>
      </c>
      <c r="M376" s="579">
        <v>202054650</v>
      </c>
      <c r="N376" s="579" t="s">
        <v>1171</v>
      </c>
      <c r="O376" s="564" t="s">
        <v>544</v>
      </c>
      <c r="P376" s="79">
        <f t="shared" si="37"/>
        <v>2</v>
      </c>
      <c r="Q376" s="79">
        <f t="shared" si="38"/>
        <v>1</v>
      </c>
      <c r="R376" s="528" t="str">
        <f t="shared" ref="R376:R435" si="39">SUBSTITUTE(D376," ","_")</f>
        <v>Gastos_Gerais</v>
      </c>
      <c r="S376" s="526" t="str">
        <f>IF(D376="","",IF(OR(D376=Plano!$A$1,D376=Plano!$B$1),"entrada","saída"))</f>
        <v>saída</v>
      </c>
    </row>
    <row r="377" spans="1:19" ht="60" x14ac:dyDescent="0.25">
      <c r="A377" s="523">
        <v>373</v>
      </c>
      <c r="B377" s="579" t="s">
        <v>1175</v>
      </c>
      <c r="C377" s="579" t="s">
        <v>1172</v>
      </c>
      <c r="D377" s="563" t="s">
        <v>261</v>
      </c>
      <c r="E377" s="564" t="s">
        <v>399</v>
      </c>
      <c r="F377" s="588">
        <v>6000</v>
      </c>
      <c r="G377" s="583" t="s">
        <v>1265</v>
      </c>
      <c r="H377" s="563" t="s">
        <v>638</v>
      </c>
      <c r="I377" s="564" t="s">
        <v>1135</v>
      </c>
      <c r="J377" s="579" t="s">
        <v>1136</v>
      </c>
      <c r="K377" s="564" t="s">
        <v>1952</v>
      </c>
      <c r="L377" s="564" t="s">
        <v>553</v>
      </c>
      <c r="M377" s="579">
        <v>20204</v>
      </c>
      <c r="N377" s="579" t="s">
        <v>1172</v>
      </c>
      <c r="O377" s="564" t="s">
        <v>544</v>
      </c>
      <c r="P377" s="79">
        <f t="shared" ref="P377:P436" si="40">IF(B377=0,0,IF(YEAR(B377)=$Q$1,MONTH(B377)-$P$1+1,(YEAR(B377)-$Q$1)*12-$P$1+1+MONTH(B377)))</f>
        <v>2</v>
      </c>
      <c r="Q377" s="79">
        <f t="shared" ref="Q377:Q436" si="41">IF(C377=0,0,IF(YEAR(C377)=$Q$1,MONTH(C377)-$P$1+1,(YEAR(C377)-$Q$1)*12-$P$1+1+MONTH(C377)))</f>
        <v>2</v>
      </c>
      <c r="R377" s="528" t="str">
        <f t="shared" si="39"/>
        <v>Gastos_Gerais</v>
      </c>
      <c r="S377" s="526" t="str">
        <f>IF(D377="","",IF(OR(D377=Plano!$A$1,D377=Plano!$B$1),"entrada","saída"))</f>
        <v>saída</v>
      </c>
    </row>
    <row r="378" spans="1:19" ht="60" x14ac:dyDescent="0.25">
      <c r="A378" s="523">
        <v>374</v>
      </c>
      <c r="B378" s="579" t="s">
        <v>1175</v>
      </c>
      <c r="C378" s="579" t="s">
        <v>1161</v>
      </c>
      <c r="D378" s="563" t="s">
        <v>261</v>
      </c>
      <c r="E378" s="585" t="s">
        <v>420</v>
      </c>
      <c r="F378" s="588">
        <v>19389.900000000001</v>
      </c>
      <c r="G378" s="583" t="s">
        <v>785</v>
      </c>
      <c r="H378" s="563" t="s">
        <v>640</v>
      </c>
      <c r="I378" s="564" t="s">
        <v>795</v>
      </c>
      <c r="J378" s="579" t="s">
        <v>796</v>
      </c>
      <c r="K378" s="564" t="s">
        <v>1952</v>
      </c>
      <c r="L378" s="564" t="s">
        <v>553</v>
      </c>
      <c r="M378" s="579">
        <v>5215</v>
      </c>
      <c r="N378" s="579" t="s">
        <v>1161</v>
      </c>
      <c r="O378" s="564" t="s">
        <v>544</v>
      </c>
      <c r="P378" s="79">
        <f t="shared" si="40"/>
        <v>2</v>
      </c>
      <c r="Q378" s="79">
        <f t="shared" si="41"/>
        <v>2</v>
      </c>
      <c r="R378" s="528" t="str">
        <f t="shared" si="39"/>
        <v>Gastos_Gerais</v>
      </c>
      <c r="S378" s="526" t="str">
        <f>IF(D378="","",IF(OR(D378=Plano!$A$1,D378=Plano!$B$1),"entrada","saída"))</f>
        <v>saída</v>
      </c>
    </row>
    <row r="379" spans="1:19" ht="60" x14ac:dyDescent="0.25">
      <c r="A379" s="523">
        <v>375</v>
      </c>
      <c r="B379" s="579" t="s">
        <v>1175</v>
      </c>
      <c r="C379" s="579" t="s">
        <v>1173</v>
      </c>
      <c r="D379" s="563" t="s">
        <v>261</v>
      </c>
      <c r="E379" s="564" t="s">
        <v>1198</v>
      </c>
      <c r="F379" s="588">
        <v>190</v>
      </c>
      <c r="G379" s="583" t="s">
        <v>1266</v>
      </c>
      <c r="H379" s="563" t="s">
        <v>637</v>
      </c>
      <c r="I379" s="564" t="s">
        <v>1137</v>
      </c>
      <c r="J379" s="579" t="s">
        <v>1138</v>
      </c>
      <c r="K379" s="564" t="s">
        <v>1952</v>
      </c>
      <c r="L379" s="564" t="s">
        <v>552</v>
      </c>
      <c r="M379" s="579">
        <v>202032</v>
      </c>
      <c r="N379" s="579" t="s">
        <v>1173</v>
      </c>
      <c r="O379" s="564" t="s">
        <v>544</v>
      </c>
      <c r="P379" s="79">
        <f t="shared" si="40"/>
        <v>2</v>
      </c>
      <c r="Q379" s="79">
        <f t="shared" si="41"/>
        <v>2</v>
      </c>
      <c r="R379" s="528" t="str">
        <f t="shared" si="39"/>
        <v>Gastos_Gerais</v>
      </c>
      <c r="S379" s="526" t="str">
        <f>IF(D379="","",IF(OR(D379=Plano!$A$1,D379=Plano!$B$1),"entrada","saída"))</f>
        <v>saída</v>
      </c>
    </row>
    <row r="380" spans="1:19" ht="24" x14ac:dyDescent="0.25">
      <c r="A380" s="523">
        <v>376</v>
      </c>
      <c r="B380" s="579" t="s">
        <v>1175</v>
      </c>
      <c r="C380" s="579" t="s">
        <v>1175</v>
      </c>
      <c r="D380" s="563" t="s">
        <v>35</v>
      </c>
      <c r="E380" s="581" t="s">
        <v>333</v>
      </c>
      <c r="F380" s="588">
        <v>50000</v>
      </c>
      <c r="G380" s="583" t="s">
        <v>1267</v>
      </c>
      <c r="H380" s="563" t="s">
        <v>306</v>
      </c>
      <c r="I380" s="564" t="s">
        <v>439</v>
      </c>
      <c r="J380" s="579" t="s">
        <v>440</v>
      </c>
      <c r="K380" s="564" t="s">
        <v>1952</v>
      </c>
      <c r="L380" s="564" t="s">
        <v>552</v>
      </c>
      <c r="M380" s="579">
        <v>112020</v>
      </c>
      <c r="N380" s="579" t="s">
        <v>1175</v>
      </c>
      <c r="O380" s="564" t="s">
        <v>548</v>
      </c>
      <c r="P380" s="79">
        <f t="shared" si="40"/>
        <v>2</v>
      </c>
      <c r="Q380" s="79">
        <f t="shared" si="41"/>
        <v>2</v>
      </c>
      <c r="R380" s="528" t="str">
        <f t="shared" si="39"/>
        <v>Receitas</v>
      </c>
      <c r="S380" s="526" t="str">
        <f>IF(D380="","",IF(OR(D380=Plano!$A$1,D380=Plano!$B$1),"entrada","saída"))</f>
        <v>entrada</v>
      </c>
    </row>
    <row r="381" spans="1:19" ht="24" x14ac:dyDescent="0.25">
      <c r="A381" s="523">
        <v>377</v>
      </c>
      <c r="B381" s="579" t="s">
        <v>1175</v>
      </c>
      <c r="C381" s="580">
        <v>44470</v>
      </c>
      <c r="D381" s="563" t="s">
        <v>35</v>
      </c>
      <c r="E381" s="581" t="s">
        <v>333</v>
      </c>
      <c r="F381" s="588">
        <v>6010.03</v>
      </c>
      <c r="G381" s="583" t="s">
        <v>1203</v>
      </c>
      <c r="H381" s="563" t="s">
        <v>306</v>
      </c>
      <c r="I381" s="564" t="s">
        <v>439</v>
      </c>
      <c r="J381" s="579" t="s">
        <v>440</v>
      </c>
      <c r="K381" s="564" t="s">
        <v>1952</v>
      </c>
      <c r="L381" s="564" t="s">
        <v>552</v>
      </c>
      <c r="M381" s="579">
        <v>112020</v>
      </c>
      <c r="N381" s="579" t="s">
        <v>1175</v>
      </c>
      <c r="O381" s="564" t="s">
        <v>548</v>
      </c>
      <c r="P381" s="79">
        <f t="shared" si="40"/>
        <v>2</v>
      </c>
      <c r="Q381" s="79">
        <f t="shared" si="41"/>
        <v>13</v>
      </c>
      <c r="R381" s="528" t="str">
        <f t="shared" si="39"/>
        <v>Receitas</v>
      </c>
      <c r="S381" s="526" t="str">
        <f>IF(D381="","",IF(OR(D381=Plano!$A$1,D381=Plano!$B$1),"entrada","saída"))</f>
        <v>entrada</v>
      </c>
    </row>
    <row r="382" spans="1:19" ht="36" x14ac:dyDescent="0.25">
      <c r="A382" s="523">
        <v>378</v>
      </c>
      <c r="B382" s="579" t="s">
        <v>1175</v>
      </c>
      <c r="C382" s="580">
        <v>44055</v>
      </c>
      <c r="D382" s="563" t="s">
        <v>261</v>
      </c>
      <c r="E382" s="564" t="s">
        <v>427</v>
      </c>
      <c r="F382" s="588">
        <v>180</v>
      </c>
      <c r="G382" s="583" t="s">
        <v>1262</v>
      </c>
      <c r="H382" s="563" t="s">
        <v>640</v>
      </c>
      <c r="I382" s="564" t="s">
        <v>1133</v>
      </c>
      <c r="J382" s="579" t="s">
        <v>1134</v>
      </c>
      <c r="K382" s="564" t="s">
        <v>1952</v>
      </c>
      <c r="L382" s="564" t="s">
        <v>552</v>
      </c>
      <c r="M382" s="579">
        <v>202054643</v>
      </c>
      <c r="N382" s="579" t="s">
        <v>1171</v>
      </c>
      <c r="O382" s="564" t="s">
        <v>544</v>
      </c>
      <c r="P382" s="79">
        <f t="shared" si="40"/>
        <v>2</v>
      </c>
      <c r="Q382" s="79">
        <f t="shared" si="41"/>
        <v>-1</v>
      </c>
      <c r="R382" s="528" t="str">
        <f t="shared" si="39"/>
        <v>Gastos_Gerais</v>
      </c>
      <c r="S382" s="526" t="str">
        <f>IF(D382="","",IF(OR(D382=Plano!$A$1,D382=Plano!$B$1),"entrada","saída"))</f>
        <v>saída</v>
      </c>
    </row>
    <row r="383" spans="1:19" ht="48" x14ac:dyDescent="0.25">
      <c r="A383" s="523">
        <v>379</v>
      </c>
      <c r="B383" s="579" t="s">
        <v>1177</v>
      </c>
      <c r="C383" s="579" t="s">
        <v>1167</v>
      </c>
      <c r="D383" s="563" t="s">
        <v>261</v>
      </c>
      <c r="E383" s="564" t="s">
        <v>1028</v>
      </c>
      <c r="F383" s="588">
        <v>4.68</v>
      </c>
      <c r="G383" s="583" t="s">
        <v>1268</v>
      </c>
      <c r="H383" s="563" t="s">
        <v>639</v>
      </c>
      <c r="I383" s="564" t="s">
        <v>935</v>
      </c>
      <c r="J383" s="579" t="s">
        <v>1139</v>
      </c>
      <c r="K383" s="564" t="s">
        <v>1949</v>
      </c>
      <c r="L383" s="564" t="s">
        <v>551</v>
      </c>
      <c r="M383" s="579">
        <v>1596344</v>
      </c>
      <c r="N383" s="579" t="s">
        <v>1167</v>
      </c>
      <c r="O383" s="564" t="s">
        <v>544</v>
      </c>
      <c r="P383" s="79">
        <f t="shared" si="40"/>
        <v>2</v>
      </c>
      <c r="Q383" s="79">
        <f t="shared" si="41"/>
        <v>2</v>
      </c>
      <c r="R383" s="528" t="str">
        <f t="shared" si="39"/>
        <v>Gastos_Gerais</v>
      </c>
      <c r="S383" s="526" t="str">
        <f>IF(D383="","",IF(OR(D383=Plano!$A$1,D383=Plano!$B$1),"entrada","saída"))</f>
        <v>saída</v>
      </c>
    </row>
    <row r="384" spans="1:19" ht="60" x14ac:dyDescent="0.25">
      <c r="A384" s="523">
        <v>380</v>
      </c>
      <c r="B384" s="579" t="s">
        <v>1177</v>
      </c>
      <c r="C384" s="580">
        <v>44114</v>
      </c>
      <c r="D384" s="563" t="s">
        <v>261</v>
      </c>
      <c r="E384" s="564" t="s">
        <v>407</v>
      </c>
      <c r="F384" s="588">
        <v>11</v>
      </c>
      <c r="G384" s="583" t="s">
        <v>1269</v>
      </c>
      <c r="H384" s="563" t="s">
        <v>637</v>
      </c>
      <c r="I384" s="564" t="s">
        <v>1364</v>
      </c>
      <c r="J384" s="579" t="s">
        <v>1365</v>
      </c>
      <c r="K384" s="564" t="s">
        <v>1953</v>
      </c>
      <c r="L384" s="564" t="s">
        <v>543</v>
      </c>
      <c r="M384" s="579">
        <v>44960</v>
      </c>
      <c r="N384" s="579" t="s">
        <v>1176</v>
      </c>
      <c r="O384" s="564" t="s">
        <v>559</v>
      </c>
      <c r="P384" s="79">
        <f t="shared" si="40"/>
        <v>2</v>
      </c>
      <c r="Q384" s="79">
        <f t="shared" si="41"/>
        <v>1</v>
      </c>
      <c r="R384" s="528" t="str">
        <f t="shared" si="39"/>
        <v>Gastos_Gerais</v>
      </c>
      <c r="S384" s="526" t="str">
        <f>IF(D384="","",IF(OR(D384=Plano!$A$1,D384=Plano!$B$1),"entrada","saída"))</f>
        <v>saída</v>
      </c>
    </row>
    <row r="385" spans="1:19" ht="72" x14ac:dyDescent="0.25">
      <c r="A385" s="523">
        <v>381</v>
      </c>
      <c r="B385" s="579" t="s">
        <v>1177</v>
      </c>
      <c r="C385" s="579" t="s">
        <v>1172</v>
      </c>
      <c r="D385" s="563" t="s">
        <v>261</v>
      </c>
      <c r="E385" s="564" t="s">
        <v>1027</v>
      </c>
      <c r="F385" s="588">
        <v>3112</v>
      </c>
      <c r="G385" s="583" t="s">
        <v>1270</v>
      </c>
      <c r="H385" s="563" t="s">
        <v>638</v>
      </c>
      <c r="I385" s="564" t="s">
        <v>929</v>
      </c>
      <c r="J385" s="579" t="s">
        <v>930</v>
      </c>
      <c r="K385" s="564" t="s">
        <v>1952</v>
      </c>
      <c r="L385" s="564" t="s">
        <v>553</v>
      </c>
      <c r="M385" s="579">
        <v>2020111</v>
      </c>
      <c r="N385" s="579" t="s">
        <v>1172</v>
      </c>
      <c r="O385" s="564" t="s">
        <v>548</v>
      </c>
      <c r="P385" s="79">
        <f t="shared" si="40"/>
        <v>2</v>
      </c>
      <c r="Q385" s="79">
        <f t="shared" si="41"/>
        <v>2</v>
      </c>
      <c r="R385" s="528" t="str">
        <f t="shared" si="39"/>
        <v>Gastos_Gerais</v>
      </c>
      <c r="S385" s="526" t="str">
        <f>IF(D385="","",IF(OR(D385=Plano!$A$1,D385=Plano!$B$1),"entrada","saída"))</f>
        <v>saída</v>
      </c>
    </row>
    <row r="386" spans="1:19" ht="36" x14ac:dyDescent="0.25">
      <c r="A386" s="523">
        <v>382</v>
      </c>
      <c r="B386" s="579" t="s">
        <v>1177</v>
      </c>
      <c r="C386" s="579" t="s">
        <v>1172</v>
      </c>
      <c r="D386" s="563" t="s">
        <v>261</v>
      </c>
      <c r="E386" s="564" t="s">
        <v>1027</v>
      </c>
      <c r="F386" s="588">
        <v>3434.87</v>
      </c>
      <c r="G386" s="583" t="s">
        <v>1271</v>
      </c>
      <c r="H386" s="563" t="s">
        <v>638</v>
      </c>
      <c r="I386" s="564" t="s">
        <v>929</v>
      </c>
      <c r="J386" s="579" t="s">
        <v>930</v>
      </c>
      <c r="K386" s="564" t="s">
        <v>1952</v>
      </c>
      <c r="L386" s="564" t="s">
        <v>553</v>
      </c>
      <c r="M386" s="579">
        <v>2020110</v>
      </c>
      <c r="N386" s="579" t="s">
        <v>1172</v>
      </c>
      <c r="O386" s="564" t="s">
        <v>548</v>
      </c>
      <c r="P386" s="79">
        <f t="shared" si="40"/>
        <v>2</v>
      </c>
      <c r="Q386" s="79">
        <f t="shared" si="41"/>
        <v>2</v>
      </c>
      <c r="R386" s="528" t="str">
        <f t="shared" si="39"/>
        <v>Gastos_Gerais</v>
      </c>
      <c r="S386" s="526" t="str">
        <f>IF(D386="","",IF(OR(D386=Plano!$A$1,D386=Plano!$B$1),"entrada","saída"))</f>
        <v>saída</v>
      </c>
    </row>
    <row r="387" spans="1:19" ht="36" x14ac:dyDescent="0.25">
      <c r="A387" s="523">
        <v>383</v>
      </c>
      <c r="B387" s="579" t="s">
        <v>1177</v>
      </c>
      <c r="C387" s="579" t="s">
        <v>1167</v>
      </c>
      <c r="D387" s="563" t="s">
        <v>261</v>
      </c>
      <c r="E387" s="564" t="s">
        <v>1027</v>
      </c>
      <c r="F387" s="588">
        <v>190</v>
      </c>
      <c r="G387" s="583" t="s">
        <v>1272</v>
      </c>
      <c r="H387" s="563" t="s">
        <v>638</v>
      </c>
      <c r="I387" s="564" t="s">
        <v>1140</v>
      </c>
      <c r="J387" s="579" t="s">
        <v>1141</v>
      </c>
      <c r="K387" s="564" t="s">
        <v>1952</v>
      </c>
      <c r="L387" s="564" t="s">
        <v>552</v>
      </c>
      <c r="M387" s="579">
        <v>1</v>
      </c>
      <c r="N387" s="579" t="s">
        <v>1167</v>
      </c>
      <c r="O387" s="564" t="s">
        <v>544</v>
      </c>
      <c r="P387" s="79">
        <f t="shared" si="40"/>
        <v>2</v>
      </c>
      <c r="Q387" s="79">
        <f t="shared" si="41"/>
        <v>2</v>
      </c>
      <c r="R387" s="528" t="str">
        <f t="shared" si="39"/>
        <v>Gastos_Gerais</v>
      </c>
      <c r="S387" s="526" t="str">
        <f>IF(D387="","",IF(OR(D387=Plano!$A$1,D387=Plano!$B$1),"entrada","saída"))</f>
        <v>saída</v>
      </c>
    </row>
    <row r="388" spans="1:19" ht="72" x14ac:dyDescent="0.25">
      <c r="A388" s="523">
        <v>384</v>
      </c>
      <c r="B388" s="579" t="s">
        <v>1177</v>
      </c>
      <c r="C388" s="579" t="s">
        <v>1175</v>
      </c>
      <c r="D388" s="563" t="s">
        <v>261</v>
      </c>
      <c r="E388" s="564" t="s">
        <v>1198</v>
      </c>
      <c r="F388" s="588">
        <v>255.79</v>
      </c>
      <c r="G388" s="583" t="s">
        <v>1273</v>
      </c>
      <c r="H388" s="563" t="s">
        <v>637</v>
      </c>
      <c r="I388" s="564" t="s">
        <v>1142</v>
      </c>
      <c r="J388" s="579" t="s">
        <v>1143</v>
      </c>
      <c r="K388" s="564" t="s">
        <v>1952</v>
      </c>
      <c r="L388" s="564" t="s">
        <v>553</v>
      </c>
      <c r="M388" s="579">
        <v>44998</v>
      </c>
      <c r="N388" s="579" t="s">
        <v>1175</v>
      </c>
      <c r="O388" s="564" t="s">
        <v>544</v>
      </c>
      <c r="P388" s="79">
        <f t="shared" si="40"/>
        <v>2</v>
      </c>
      <c r="Q388" s="79">
        <f t="shared" si="41"/>
        <v>2</v>
      </c>
      <c r="R388" s="528" t="str">
        <f t="shared" si="39"/>
        <v>Gastos_Gerais</v>
      </c>
      <c r="S388" s="526" t="str">
        <f>IF(D388="","",IF(OR(D388=Plano!$A$1,D388=Plano!$B$1),"entrada","saída"))</f>
        <v>saída</v>
      </c>
    </row>
    <row r="389" spans="1:19" ht="72" x14ac:dyDescent="0.25">
      <c r="A389" s="523">
        <v>385</v>
      </c>
      <c r="B389" s="579" t="s">
        <v>1177</v>
      </c>
      <c r="C389" s="579" t="s">
        <v>1172</v>
      </c>
      <c r="D389" s="563" t="s">
        <v>261</v>
      </c>
      <c r="E389" s="564" t="s">
        <v>399</v>
      </c>
      <c r="F389" s="588">
        <v>-6000</v>
      </c>
      <c r="G389" s="583" t="s">
        <v>1384</v>
      </c>
      <c r="H389" s="563" t="s">
        <v>638</v>
      </c>
      <c r="I389" s="564" t="s">
        <v>1135</v>
      </c>
      <c r="J389" s="579" t="s">
        <v>1136</v>
      </c>
      <c r="K389" s="564" t="s">
        <v>1952</v>
      </c>
      <c r="L389" s="564" t="s">
        <v>811</v>
      </c>
      <c r="M389" s="579">
        <v>20204</v>
      </c>
      <c r="N389" s="579" t="s">
        <v>1172</v>
      </c>
      <c r="O389" s="564" t="s">
        <v>544</v>
      </c>
      <c r="P389" s="79">
        <f t="shared" si="40"/>
        <v>2</v>
      </c>
      <c r="Q389" s="79">
        <f t="shared" si="41"/>
        <v>2</v>
      </c>
      <c r="R389" s="528" t="str">
        <f t="shared" si="39"/>
        <v>Gastos_Gerais</v>
      </c>
      <c r="S389" s="526" t="str">
        <f>IF(D389="","",IF(OR(D389=Plano!$A$1,D389=Plano!$B$1),"entrada","saída"))</f>
        <v>saída</v>
      </c>
    </row>
    <row r="390" spans="1:19" ht="120" x14ac:dyDescent="0.25">
      <c r="A390" s="523">
        <v>386</v>
      </c>
      <c r="B390" s="579" t="s">
        <v>1177</v>
      </c>
      <c r="C390" s="579" t="s">
        <v>1177</v>
      </c>
      <c r="D390" s="563" t="s">
        <v>261</v>
      </c>
      <c r="E390" s="564" t="s">
        <v>411</v>
      </c>
      <c r="F390" s="588">
        <v>1023</v>
      </c>
      <c r="G390" s="583" t="s">
        <v>1274</v>
      </c>
      <c r="H390" s="563" t="s">
        <v>639</v>
      </c>
      <c r="I390" s="564" t="s">
        <v>490</v>
      </c>
      <c r="J390" s="579" t="s">
        <v>306</v>
      </c>
      <c r="K390" s="564" t="s">
        <v>1952</v>
      </c>
      <c r="L390" s="564" t="s">
        <v>552</v>
      </c>
      <c r="M390" s="579">
        <v>45008</v>
      </c>
      <c r="N390" s="579" t="s">
        <v>1177</v>
      </c>
      <c r="O390" s="564" t="s">
        <v>544</v>
      </c>
      <c r="P390" s="79">
        <f t="shared" si="40"/>
        <v>2</v>
      </c>
      <c r="Q390" s="79">
        <f t="shared" si="41"/>
        <v>2</v>
      </c>
      <c r="R390" s="528" t="str">
        <f t="shared" si="39"/>
        <v>Gastos_Gerais</v>
      </c>
      <c r="S390" s="526" t="str">
        <f>IF(D390="","",IF(OR(D390=Plano!$A$1,D390=Plano!$B$1),"entrada","saída"))</f>
        <v>saída</v>
      </c>
    </row>
    <row r="391" spans="1:19" ht="36" x14ac:dyDescent="0.25">
      <c r="A391" s="523">
        <v>387</v>
      </c>
      <c r="B391" s="579" t="s">
        <v>1178</v>
      </c>
      <c r="C391" s="579" t="s">
        <v>379</v>
      </c>
      <c r="D391" s="563" t="s">
        <v>178</v>
      </c>
      <c r="E391" s="581" t="s">
        <v>242</v>
      </c>
      <c r="F391" s="588">
        <v>215069.3</v>
      </c>
      <c r="G391" s="583" t="s">
        <v>1275</v>
      </c>
      <c r="H391" s="563" t="s">
        <v>306</v>
      </c>
      <c r="I391" s="564" t="s">
        <v>528</v>
      </c>
      <c r="J391" s="579" t="s">
        <v>529</v>
      </c>
      <c r="K391" s="564" t="s">
        <v>1951</v>
      </c>
      <c r="L391" s="564" t="s">
        <v>560</v>
      </c>
      <c r="M391" s="579">
        <v>2100</v>
      </c>
      <c r="N391" s="579" t="s">
        <v>379</v>
      </c>
      <c r="O391" s="564" t="s">
        <v>550</v>
      </c>
      <c r="P391" s="79">
        <f t="shared" si="40"/>
        <v>2</v>
      </c>
      <c r="Q391" s="79">
        <f t="shared" si="41"/>
        <v>-4</v>
      </c>
      <c r="R391" s="528" t="str">
        <f t="shared" si="39"/>
        <v>Gastos_com_Pessoal</v>
      </c>
      <c r="S391" s="526" t="str">
        <f>IF(D391="","",IF(OR(D391=Plano!$A$1,D391=Plano!$B$1),"entrada","saída"))</f>
        <v>saída</v>
      </c>
    </row>
    <row r="392" spans="1:19" ht="48" x14ac:dyDescent="0.25">
      <c r="A392" s="523">
        <v>388</v>
      </c>
      <c r="B392" s="579" t="s">
        <v>1178</v>
      </c>
      <c r="C392" s="580">
        <v>44075</v>
      </c>
      <c r="D392" s="563" t="s">
        <v>261</v>
      </c>
      <c r="E392" s="564" t="s">
        <v>389</v>
      </c>
      <c r="F392" s="588">
        <v>1270.46</v>
      </c>
      <c r="G392" s="583" t="s">
        <v>1346</v>
      </c>
      <c r="H392" s="563" t="s">
        <v>639</v>
      </c>
      <c r="I392" s="564" t="s">
        <v>530</v>
      </c>
      <c r="J392" s="579" t="s">
        <v>531</v>
      </c>
      <c r="K392" s="564" t="s">
        <v>1951</v>
      </c>
      <c r="L392" s="564" t="s">
        <v>561</v>
      </c>
      <c r="M392" s="579">
        <v>120</v>
      </c>
      <c r="N392" s="579" t="s">
        <v>885</v>
      </c>
      <c r="O392" s="564" t="s">
        <v>548</v>
      </c>
      <c r="P392" s="79">
        <f t="shared" si="40"/>
        <v>2</v>
      </c>
      <c r="Q392" s="79">
        <f t="shared" si="41"/>
        <v>0</v>
      </c>
      <c r="R392" s="528" t="str">
        <f t="shared" si="39"/>
        <v>Gastos_Gerais</v>
      </c>
      <c r="S392" s="526" t="str">
        <f>IF(D392="","",IF(OR(D392=Plano!$A$1,D392=Plano!$B$1),"entrada","saída"))</f>
        <v>saída</v>
      </c>
    </row>
    <row r="393" spans="1:19" ht="84" x14ac:dyDescent="0.25">
      <c r="A393" s="523">
        <v>389</v>
      </c>
      <c r="B393" s="579" t="s">
        <v>1178</v>
      </c>
      <c r="C393" s="580">
        <v>44075</v>
      </c>
      <c r="D393" s="563" t="s">
        <v>261</v>
      </c>
      <c r="E393" s="585" t="s">
        <v>420</v>
      </c>
      <c r="F393" s="588">
        <v>8775.2800000000007</v>
      </c>
      <c r="G393" s="583" t="s">
        <v>881</v>
      </c>
      <c r="H393" s="563" t="s">
        <v>640</v>
      </c>
      <c r="I393" s="564" t="s">
        <v>528</v>
      </c>
      <c r="J393" s="579" t="s">
        <v>529</v>
      </c>
      <c r="K393" s="564" t="s">
        <v>1951</v>
      </c>
      <c r="L393" s="564" t="s">
        <v>563</v>
      </c>
      <c r="M393" s="579">
        <v>1811</v>
      </c>
      <c r="N393" s="579" t="s">
        <v>885</v>
      </c>
      <c r="O393" s="564" t="s">
        <v>544</v>
      </c>
      <c r="P393" s="79">
        <f t="shared" si="40"/>
        <v>2</v>
      </c>
      <c r="Q393" s="79">
        <f t="shared" si="41"/>
        <v>0</v>
      </c>
      <c r="R393" s="528" t="str">
        <f t="shared" si="39"/>
        <v>Gastos_Gerais</v>
      </c>
      <c r="S393" s="526" t="str">
        <f>IF(D393="","",IF(OR(D393=Plano!$A$1,D393=Plano!$B$1),"entrada","saída"))</f>
        <v>saída</v>
      </c>
    </row>
    <row r="394" spans="1:19" ht="36" x14ac:dyDescent="0.25">
      <c r="A394" s="523">
        <v>390</v>
      </c>
      <c r="B394" s="579" t="s">
        <v>1178</v>
      </c>
      <c r="C394" s="580">
        <v>44076</v>
      </c>
      <c r="D394" s="563" t="s">
        <v>261</v>
      </c>
      <c r="E394" s="564" t="s">
        <v>393</v>
      </c>
      <c r="F394" s="588">
        <v>50</v>
      </c>
      <c r="G394" s="583" t="s">
        <v>1347</v>
      </c>
      <c r="H394" s="563" t="s">
        <v>639</v>
      </c>
      <c r="I394" s="564" t="s">
        <v>530</v>
      </c>
      <c r="J394" s="579" t="s">
        <v>531</v>
      </c>
      <c r="K394" s="564" t="s">
        <v>1951</v>
      </c>
      <c r="L394" s="564" t="s">
        <v>561</v>
      </c>
      <c r="M394" s="579">
        <v>276458</v>
      </c>
      <c r="N394" s="579" t="s">
        <v>886</v>
      </c>
      <c r="O394" s="564" t="s">
        <v>548</v>
      </c>
      <c r="P394" s="79">
        <f t="shared" si="40"/>
        <v>2</v>
      </c>
      <c r="Q394" s="79">
        <f t="shared" si="41"/>
        <v>0</v>
      </c>
      <c r="R394" s="528" t="str">
        <f t="shared" si="39"/>
        <v>Gastos_Gerais</v>
      </c>
      <c r="S394" s="526" t="str">
        <f>IF(D394="","",IF(OR(D394=Plano!$A$1,D394=Plano!$B$1),"entrada","saída"))</f>
        <v>saída</v>
      </c>
    </row>
    <row r="395" spans="1:19" ht="36" x14ac:dyDescent="0.25">
      <c r="A395" s="523">
        <v>391</v>
      </c>
      <c r="B395" s="579" t="s">
        <v>1178</v>
      </c>
      <c r="C395" s="580">
        <v>44076</v>
      </c>
      <c r="D395" s="563" t="s">
        <v>261</v>
      </c>
      <c r="E395" s="564" t="s">
        <v>393</v>
      </c>
      <c r="F395" s="588">
        <v>550</v>
      </c>
      <c r="G395" s="583" t="s">
        <v>880</v>
      </c>
      <c r="H395" s="563" t="s">
        <v>639</v>
      </c>
      <c r="I395" s="564" t="s">
        <v>528</v>
      </c>
      <c r="J395" s="579" t="s">
        <v>529</v>
      </c>
      <c r="K395" s="564" t="s">
        <v>1951</v>
      </c>
      <c r="L395" s="564" t="s">
        <v>563</v>
      </c>
      <c r="M395" s="579">
        <v>276458</v>
      </c>
      <c r="N395" s="579" t="s">
        <v>886</v>
      </c>
      <c r="O395" s="564" t="s">
        <v>548</v>
      </c>
      <c r="P395" s="79">
        <f t="shared" si="40"/>
        <v>2</v>
      </c>
      <c r="Q395" s="79">
        <f t="shared" si="41"/>
        <v>0</v>
      </c>
      <c r="R395" s="528" t="str">
        <f t="shared" si="39"/>
        <v>Gastos_Gerais</v>
      </c>
      <c r="S395" s="526" t="str">
        <f>IF(D395="","",IF(OR(D395=Plano!$A$1,D395=Plano!$B$1),"entrada","saída"))</f>
        <v>saída</v>
      </c>
    </row>
    <row r="396" spans="1:19" ht="132" x14ac:dyDescent="0.25">
      <c r="A396" s="523">
        <v>392</v>
      </c>
      <c r="B396" s="579" t="s">
        <v>1178</v>
      </c>
      <c r="C396" s="579" t="s">
        <v>888</v>
      </c>
      <c r="D396" s="563" t="s">
        <v>261</v>
      </c>
      <c r="E396" s="564" t="s">
        <v>392</v>
      </c>
      <c r="F396" s="588">
        <v>116.76</v>
      </c>
      <c r="G396" s="583" t="s">
        <v>1348</v>
      </c>
      <c r="H396" s="563" t="s">
        <v>638</v>
      </c>
      <c r="I396" s="564" t="s">
        <v>530</v>
      </c>
      <c r="J396" s="579" t="s">
        <v>531</v>
      </c>
      <c r="K396" s="564" t="s">
        <v>1951</v>
      </c>
      <c r="L396" s="564" t="s">
        <v>561</v>
      </c>
      <c r="M396" s="579">
        <v>202028</v>
      </c>
      <c r="N396" s="579" t="s">
        <v>888</v>
      </c>
      <c r="O396" s="564" t="s">
        <v>547</v>
      </c>
      <c r="P396" s="79">
        <f t="shared" si="40"/>
        <v>2</v>
      </c>
      <c r="Q396" s="79">
        <f t="shared" si="41"/>
        <v>1</v>
      </c>
      <c r="R396" s="528" t="str">
        <f t="shared" si="39"/>
        <v>Gastos_Gerais</v>
      </c>
      <c r="S396" s="526" t="str">
        <f>IF(D396="","",IF(OR(D396=Plano!$A$1,D396=Plano!$B$1),"entrada","saída"))</f>
        <v>saída</v>
      </c>
    </row>
    <row r="397" spans="1:19" ht="36" x14ac:dyDescent="0.25">
      <c r="A397" s="523">
        <v>393</v>
      </c>
      <c r="B397" s="579" t="s">
        <v>1178</v>
      </c>
      <c r="C397" s="580">
        <v>44076</v>
      </c>
      <c r="D397" s="563" t="s">
        <v>178</v>
      </c>
      <c r="E397" s="564" t="s">
        <v>395</v>
      </c>
      <c r="F397" s="588">
        <v>35.17</v>
      </c>
      <c r="G397" s="583" t="s">
        <v>1349</v>
      </c>
      <c r="H397" s="563" t="s">
        <v>306</v>
      </c>
      <c r="I397" s="564" t="s">
        <v>530</v>
      </c>
      <c r="J397" s="579" t="s">
        <v>531</v>
      </c>
      <c r="K397" s="564" t="s">
        <v>1951</v>
      </c>
      <c r="L397" s="564" t="s">
        <v>564</v>
      </c>
      <c r="M397" s="579">
        <v>2020486717</v>
      </c>
      <c r="N397" s="579" t="s">
        <v>886</v>
      </c>
      <c r="O397" s="564" t="s">
        <v>550</v>
      </c>
      <c r="P397" s="79">
        <f t="shared" si="40"/>
        <v>2</v>
      </c>
      <c r="Q397" s="79">
        <f t="shared" si="41"/>
        <v>0</v>
      </c>
      <c r="R397" s="528" t="str">
        <f t="shared" si="39"/>
        <v>Gastos_com_Pessoal</v>
      </c>
      <c r="S397" s="526" t="str">
        <f>IF(D397="","",IF(OR(D397=Plano!$A$1,D397=Plano!$B$1),"entrada","saída"))</f>
        <v>saída</v>
      </c>
    </row>
    <row r="398" spans="1:19" ht="26.4" x14ac:dyDescent="0.25">
      <c r="A398" s="523">
        <v>394</v>
      </c>
      <c r="B398" s="579" t="s">
        <v>1178</v>
      </c>
      <c r="C398" s="579" t="s">
        <v>762</v>
      </c>
      <c r="D398" s="563" t="s">
        <v>178</v>
      </c>
      <c r="E398" s="564" t="s">
        <v>395</v>
      </c>
      <c r="F398" s="588">
        <v>97.62</v>
      </c>
      <c r="G398" s="583" t="s">
        <v>1350</v>
      </c>
      <c r="H398" s="563" t="s">
        <v>306</v>
      </c>
      <c r="I398" s="564" t="s">
        <v>530</v>
      </c>
      <c r="J398" s="579" t="s">
        <v>531</v>
      </c>
      <c r="K398" s="564" t="s">
        <v>1951</v>
      </c>
      <c r="L398" s="564" t="s">
        <v>1191</v>
      </c>
      <c r="M398" s="579">
        <v>202043257</v>
      </c>
      <c r="N398" s="579" t="s">
        <v>762</v>
      </c>
      <c r="O398" s="564" t="s">
        <v>550</v>
      </c>
      <c r="P398" s="79">
        <f t="shared" si="40"/>
        <v>2</v>
      </c>
      <c r="Q398" s="79">
        <f t="shared" si="41"/>
        <v>0</v>
      </c>
      <c r="R398" s="528" t="str">
        <f t="shared" si="39"/>
        <v>Gastos_com_Pessoal</v>
      </c>
      <c r="S398" s="526" t="str">
        <f>IF(D398="","",IF(OR(D398=Plano!$A$1,D398=Plano!$B$1),"entrada","saída"))</f>
        <v>saída</v>
      </c>
    </row>
    <row r="399" spans="1:19" ht="60" x14ac:dyDescent="0.25">
      <c r="A399" s="523">
        <v>395</v>
      </c>
      <c r="B399" s="579" t="s">
        <v>1178</v>
      </c>
      <c r="C399" s="580">
        <v>44075</v>
      </c>
      <c r="D399" s="563" t="s">
        <v>261</v>
      </c>
      <c r="E399" s="564" t="s">
        <v>389</v>
      </c>
      <c r="F399" s="588">
        <v>3938.41</v>
      </c>
      <c r="G399" s="583" t="s">
        <v>1351</v>
      </c>
      <c r="H399" s="563" t="s">
        <v>639</v>
      </c>
      <c r="I399" s="564" t="s">
        <v>530</v>
      </c>
      <c r="J399" s="579" t="s">
        <v>531</v>
      </c>
      <c r="K399" s="564" t="s">
        <v>1951</v>
      </c>
      <c r="L399" s="564" t="s">
        <v>562</v>
      </c>
      <c r="M399" s="579">
        <v>120</v>
      </c>
      <c r="N399" s="579" t="s">
        <v>885</v>
      </c>
      <c r="O399" s="564" t="s">
        <v>548</v>
      </c>
      <c r="P399" s="79">
        <f t="shared" si="40"/>
        <v>2</v>
      </c>
      <c r="Q399" s="79">
        <f t="shared" si="41"/>
        <v>0</v>
      </c>
      <c r="R399" s="528" t="str">
        <f t="shared" si="39"/>
        <v>Gastos_Gerais</v>
      </c>
      <c r="S399" s="526" t="str">
        <f>IF(D399="","",IF(OR(D399=Plano!$A$1,D399=Plano!$B$1),"entrada","saída"))</f>
        <v>saída</v>
      </c>
    </row>
    <row r="400" spans="1:19" ht="36" x14ac:dyDescent="0.25">
      <c r="A400" s="523">
        <v>396</v>
      </c>
      <c r="B400" s="579" t="s">
        <v>1178</v>
      </c>
      <c r="C400" s="580">
        <v>44076</v>
      </c>
      <c r="D400" s="563" t="s">
        <v>261</v>
      </c>
      <c r="E400" s="564" t="s">
        <v>393</v>
      </c>
      <c r="F400" s="588">
        <v>232.5</v>
      </c>
      <c r="G400" s="583" t="s">
        <v>1352</v>
      </c>
      <c r="H400" s="563" t="s">
        <v>639</v>
      </c>
      <c r="I400" s="564" t="s">
        <v>530</v>
      </c>
      <c r="J400" s="579" t="s">
        <v>531</v>
      </c>
      <c r="K400" s="564" t="s">
        <v>1951</v>
      </c>
      <c r="L400" s="564" t="s">
        <v>562</v>
      </c>
      <c r="M400" s="579">
        <v>276458</v>
      </c>
      <c r="N400" s="579" t="s">
        <v>886</v>
      </c>
      <c r="O400" s="564" t="s">
        <v>548</v>
      </c>
      <c r="P400" s="79">
        <f t="shared" si="40"/>
        <v>2</v>
      </c>
      <c r="Q400" s="79">
        <f t="shared" si="41"/>
        <v>0</v>
      </c>
      <c r="R400" s="528" t="str">
        <f t="shared" si="39"/>
        <v>Gastos_Gerais</v>
      </c>
      <c r="S400" s="526" t="str">
        <f>IF(D400="","",IF(OR(D400=Plano!$A$1,D400=Plano!$B$1),"entrada","saída"))</f>
        <v>saída</v>
      </c>
    </row>
    <row r="401" spans="1:19" ht="26.4" x14ac:dyDescent="0.25">
      <c r="A401" s="523">
        <v>397</v>
      </c>
      <c r="B401" s="579" t="s">
        <v>1178</v>
      </c>
      <c r="C401" s="579" t="s">
        <v>885</v>
      </c>
      <c r="D401" s="563" t="s">
        <v>178</v>
      </c>
      <c r="E401" s="581" t="s">
        <v>3</v>
      </c>
      <c r="F401" s="588">
        <v>18724.419999999998</v>
      </c>
      <c r="G401" s="583" t="s">
        <v>1380</v>
      </c>
      <c r="H401" s="563" t="s">
        <v>306</v>
      </c>
      <c r="I401" s="564" t="s">
        <v>530</v>
      </c>
      <c r="J401" s="579" t="s">
        <v>531</v>
      </c>
      <c r="K401" s="564" t="s">
        <v>1951</v>
      </c>
      <c r="L401" s="564" t="s">
        <v>565</v>
      </c>
      <c r="M401" s="579">
        <v>1778</v>
      </c>
      <c r="N401" s="579" t="s">
        <v>885</v>
      </c>
      <c r="O401" s="564" t="s">
        <v>549</v>
      </c>
      <c r="P401" s="79">
        <f t="shared" si="40"/>
        <v>2</v>
      </c>
      <c r="Q401" s="79">
        <f t="shared" si="41"/>
        <v>1</v>
      </c>
      <c r="R401" s="528" t="str">
        <f t="shared" si="39"/>
        <v>Gastos_com_Pessoal</v>
      </c>
      <c r="S401" s="526" t="str">
        <f>IF(D401="","",IF(OR(D401=Plano!$A$1,D401=Plano!$B$1),"entrada","saída"))</f>
        <v>saída</v>
      </c>
    </row>
    <row r="402" spans="1:19" ht="36" x14ac:dyDescent="0.25">
      <c r="A402" s="523">
        <v>398</v>
      </c>
      <c r="B402" s="579" t="s">
        <v>1178</v>
      </c>
      <c r="C402" s="580">
        <v>44107</v>
      </c>
      <c r="D402" s="563" t="s">
        <v>261</v>
      </c>
      <c r="E402" s="564" t="s">
        <v>421</v>
      </c>
      <c r="F402" s="588">
        <v>170</v>
      </c>
      <c r="G402" s="583" t="s">
        <v>1276</v>
      </c>
      <c r="H402" s="563" t="s">
        <v>637</v>
      </c>
      <c r="I402" s="564" t="s">
        <v>532</v>
      </c>
      <c r="J402" s="579" t="s">
        <v>533</v>
      </c>
      <c r="K402" s="564" t="s">
        <v>1949</v>
      </c>
      <c r="L402" s="564" t="s">
        <v>551</v>
      </c>
      <c r="M402" s="579">
        <v>20203644</v>
      </c>
      <c r="N402" s="579" t="s">
        <v>1162</v>
      </c>
      <c r="O402" s="564" t="s">
        <v>544</v>
      </c>
      <c r="P402" s="79">
        <f t="shared" si="40"/>
        <v>2</v>
      </c>
      <c r="Q402" s="79">
        <f t="shared" si="41"/>
        <v>1</v>
      </c>
      <c r="R402" s="528" t="str">
        <f t="shared" si="39"/>
        <v>Gastos_Gerais</v>
      </c>
      <c r="S402" s="526" t="str">
        <f>IF(D402="","",IF(OR(D402=Plano!$A$1,D402=Plano!$B$1),"entrada","saída"))</f>
        <v>saída</v>
      </c>
    </row>
    <row r="403" spans="1:19" ht="36" x14ac:dyDescent="0.25">
      <c r="A403" s="523">
        <v>399</v>
      </c>
      <c r="B403" s="579" t="s">
        <v>1178</v>
      </c>
      <c r="C403" s="579" t="s">
        <v>1163</v>
      </c>
      <c r="D403" s="563" t="s">
        <v>261</v>
      </c>
      <c r="E403" s="564" t="s">
        <v>390</v>
      </c>
      <c r="F403" s="588">
        <v>5399.73</v>
      </c>
      <c r="G403" s="583" t="s">
        <v>1227</v>
      </c>
      <c r="H403" s="563" t="s">
        <v>637</v>
      </c>
      <c r="I403" s="564" t="s">
        <v>484</v>
      </c>
      <c r="J403" s="579" t="s">
        <v>485</v>
      </c>
      <c r="K403" s="564" t="s">
        <v>1949</v>
      </c>
      <c r="L403" s="564" t="s">
        <v>551</v>
      </c>
      <c r="M403" s="579">
        <v>172808</v>
      </c>
      <c r="N403" s="579" t="s">
        <v>1163</v>
      </c>
      <c r="O403" s="564" t="s">
        <v>544</v>
      </c>
      <c r="P403" s="79">
        <f t="shared" si="40"/>
        <v>2</v>
      </c>
      <c r="Q403" s="79">
        <f t="shared" si="41"/>
        <v>2</v>
      </c>
      <c r="R403" s="528" t="str">
        <f t="shared" si="39"/>
        <v>Gastos_Gerais</v>
      </c>
      <c r="S403" s="526" t="str">
        <f>IF(D403="","",IF(OR(D403=Plano!$A$1,D403=Plano!$B$1),"entrada","saída"))</f>
        <v>saída</v>
      </c>
    </row>
    <row r="404" spans="1:19" ht="60" x14ac:dyDescent="0.25">
      <c r="A404" s="523">
        <v>400</v>
      </c>
      <c r="B404" s="579" t="s">
        <v>1178</v>
      </c>
      <c r="C404" s="580">
        <v>44075</v>
      </c>
      <c r="D404" s="563" t="s">
        <v>261</v>
      </c>
      <c r="E404" s="585" t="s">
        <v>420</v>
      </c>
      <c r="F404" s="588">
        <v>2387.44</v>
      </c>
      <c r="G404" s="583" t="s">
        <v>882</v>
      </c>
      <c r="H404" s="563" t="s">
        <v>640</v>
      </c>
      <c r="I404" s="564" t="s">
        <v>528</v>
      </c>
      <c r="J404" s="579" t="s">
        <v>529</v>
      </c>
      <c r="K404" s="564" t="s">
        <v>1951</v>
      </c>
      <c r="L404" s="564" t="s">
        <v>563</v>
      </c>
      <c r="M404" s="579">
        <v>4658</v>
      </c>
      <c r="N404" s="579" t="s">
        <v>885</v>
      </c>
      <c r="O404" s="564" t="s">
        <v>544</v>
      </c>
      <c r="P404" s="79">
        <f t="shared" si="40"/>
        <v>2</v>
      </c>
      <c r="Q404" s="79">
        <f t="shared" si="41"/>
        <v>0</v>
      </c>
      <c r="R404" s="528" t="str">
        <f t="shared" si="39"/>
        <v>Gastos_Gerais</v>
      </c>
      <c r="S404" s="526" t="str">
        <f>IF(D404="","",IF(OR(D404=Plano!$A$1,D404=Plano!$B$1),"entrada","saída"))</f>
        <v>saída</v>
      </c>
    </row>
    <row r="405" spans="1:19" ht="48" x14ac:dyDescent="0.25">
      <c r="A405" s="523">
        <v>401</v>
      </c>
      <c r="B405" s="579" t="s">
        <v>1178</v>
      </c>
      <c r="C405" s="580">
        <v>44470</v>
      </c>
      <c r="D405" s="563" t="s">
        <v>35</v>
      </c>
      <c r="E405" s="564" t="s">
        <v>1024</v>
      </c>
      <c r="F405" s="588">
        <v>350</v>
      </c>
      <c r="G405" s="583" t="s">
        <v>1387</v>
      </c>
      <c r="H405" s="563" t="s">
        <v>306</v>
      </c>
      <c r="I405" s="564" t="s">
        <v>439</v>
      </c>
      <c r="J405" s="579" t="s">
        <v>440</v>
      </c>
      <c r="K405" s="564" t="s">
        <v>1952</v>
      </c>
      <c r="L405" s="564" t="s">
        <v>553</v>
      </c>
      <c r="M405" s="579">
        <v>112020</v>
      </c>
      <c r="N405" s="579" t="s">
        <v>1178</v>
      </c>
      <c r="O405" s="564" t="s">
        <v>544</v>
      </c>
      <c r="P405" s="79">
        <f t="shared" si="40"/>
        <v>2</v>
      </c>
      <c r="Q405" s="79">
        <f t="shared" si="41"/>
        <v>13</v>
      </c>
      <c r="R405" s="528" t="str">
        <f t="shared" si="39"/>
        <v>Receitas</v>
      </c>
      <c r="S405" s="526" t="str">
        <f>IF(D405="","",IF(OR(D405=Plano!$A$1,D405=Plano!$B$1),"entrada","saída"))</f>
        <v>entrada</v>
      </c>
    </row>
    <row r="406" spans="1:19" ht="26.4" x14ac:dyDescent="0.25">
      <c r="A406" s="523">
        <v>402</v>
      </c>
      <c r="B406" s="579" t="s">
        <v>1178</v>
      </c>
      <c r="C406" s="579" t="s">
        <v>885</v>
      </c>
      <c r="D406" s="563" t="s">
        <v>178</v>
      </c>
      <c r="E406" s="581" t="s">
        <v>3</v>
      </c>
      <c r="F406" s="588">
        <v>32481.86</v>
      </c>
      <c r="G406" s="583" t="s">
        <v>1380</v>
      </c>
      <c r="H406" s="563" t="s">
        <v>306</v>
      </c>
      <c r="I406" s="564" t="s">
        <v>530</v>
      </c>
      <c r="J406" s="579" t="s">
        <v>531</v>
      </c>
      <c r="K406" s="564" t="s">
        <v>1951</v>
      </c>
      <c r="L406" s="564" t="s">
        <v>565</v>
      </c>
      <c r="M406" s="579">
        <v>1778</v>
      </c>
      <c r="N406" s="579" t="s">
        <v>885</v>
      </c>
      <c r="O406" s="564" t="s">
        <v>547</v>
      </c>
      <c r="P406" s="79">
        <f t="shared" si="40"/>
        <v>2</v>
      </c>
      <c r="Q406" s="79">
        <f t="shared" si="41"/>
        <v>1</v>
      </c>
      <c r="R406" s="528" t="str">
        <f t="shared" si="39"/>
        <v>Gastos_com_Pessoal</v>
      </c>
      <c r="S406" s="526" t="str">
        <f>IF(D406="","",IF(OR(D406=Plano!$A$1,D406=Plano!$B$1),"entrada","saída"))</f>
        <v>saída</v>
      </c>
    </row>
    <row r="407" spans="1:19" ht="26.4" x14ac:dyDescent="0.25">
      <c r="A407" s="523">
        <v>403</v>
      </c>
      <c r="B407" s="579" t="s">
        <v>1178</v>
      </c>
      <c r="C407" s="579" t="s">
        <v>885</v>
      </c>
      <c r="D407" s="563" t="s">
        <v>178</v>
      </c>
      <c r="E407" s="581" t="s">
        <v>3</v>
      </c>
      <c r="F407" s="588">
        <v>113827.36</v>
      </c>
      <c r="G407" s="583" t="s">
        <v>1380</v>
      </c>
      <c r="H407" s="563" t="s">
        <v>306</v>
      </c>
      <c r="I407" s="564" t="s">
        <v>530</v>
      </c>
      <c r="J407" s="579" t="s">
        <v>531</v>
      </c>
      <c r="K407" s="564" t="s">
        <v>1951</v>
      </c>
      <c r="L407" s="564" t="s">
        <v>565</v>
      </c>
      <c r="M407" s="579">
        <v>1778</v>
      </c>
      <c r="N407" s="579" t="s">
        <v>885</v>
      </c>
      <c r="O407" s="564" t="s">
        <v>550</v>
      </c>
      <c r="P407" s="79">
        <f t="shared" si="40"/>
        <v>2</v>
      </c>
      <c r="Q407" s="79">
        <f t="shared" si="41"/>
        <v>1</v>
      </c>
      <c r="R407" s="528" t="str">
        <f t="shared" si="39"/>
        <v>Gastos_com_Pessoal</v>
      </c>
      <c r="S407" s="526" t="str">
        <f>IF(D407="","",IF(OR(D407=Plano!$A$1,D407=Plano!$B$1),"entrada","saída"))</f>
        <v>saída</v>
      </c>
    </row>
    <row r="408" spans="1:19" ht="24" x14ac:dyDescent="0.25">
      <c r="A408" s="523">
        <v>404</v>
      </c>
      <c r="B408" s="579" t="s">
        <v>1178</v>
      </c>
      <c r="C408" s="580">
        <v>44470</v>
      </c>
      <c r="D408" s="563" t="s">
        <v>35</v>
      </c>
      <c r="E408" s="581" t="s">
        <v>333</v>
      </c>
      <c r="F408" s="588">
        <v>820</v>
      </c>
      <c r="G408" s="583" t="s">
        <v>1203</v>
      </c>
      <c r="H408" s="563" t="s">
        <v>306</v>
      </c>
      <c r="I408" s="564" t="s">
        <v>439</v>
      </c>
      <c r="J408" s="579" t="s">
        <v>440</v>
      </c>
      <c r="K408" s="564" t="s">
        <v>1952</v>
      </c>
      <c r="L408" s="564" t="s">
        <v>552</v>
      </c>
      <c r="M408" s="579">
        <v>112020</v>
      </c>
      <c r="N408" s="579" t="s">
        <v>1178</v>
      </c>
      <c r="O408" s="564" t="s">
        <v>548</v>
      </c>
      <c r="P408" s="79">
        <f t="shared" si="40"/>
        <v>2</v>
      </c>
      <c r="Q408" s="79">
        <f t="shared" si="41"/>
        <v>13</v>
      </c>
      <c r="R408" s="528" t="str">
        <f t="shared" si="39"/>
        <v>Receitas</v>
      </c>
      <c r="S408" s="526" t="str">
        <f>IF(D408="","",IF(OR(D408=Plano!$A$1,D408=Plano!$B$1),"entrada","saída"))</f>
        <v>entrada</v>
      </c>
    </row>
    <row r="409" spans="1:19" ht="26.4" x14ac:dyDescent="0.25">
      <c r="A409" s="523">
        <v>405</v>
      </c>
      <c r="B409" s="579" t="s">
        <v>1178</v>
      </c>
      <c r="C409" s="579" t="s">
        <v>885</v>
      </c>
      <c r="D409" s="563" t="s">
        <v>178</v>
      </c>
      <c r="E409" s="581" t="s">
        <v>242</v>
      </c>
      <c r="F409" s="588">
        <v>40355.629999999997</v>
      </c>
      <c r="G409" s="583" t="s">
        <v>1277</v>
      </c>
      <c r="H409" s="563" t="s">
        <v>306</v>
      </c>
      <c r="I409" s="564" t="s">
        <v>528</v>
      </c>
      <c r="J409" s="579" t="s">
        <v>529</v>
      </c>
      <c r="K409" s="564" t="s">
        <v>1951</v>
      </c>
      <c r="L409" s="564" t="s">
        <v>560</v>
      </c>
      <c r="M409" s="579">
        <v>2100</v>
      </c>
      <c r="N409" s="579" t="s">
        <v>885</v>
      </c>
      <c r="O409" s="564" t="s">
        <v>549</v>
      </c>
      <c r="P409" s="79">
        <f t="shared" si="40"/>
        <v>2</v>
      </c>
      <c r="Q409" s="79">
        <f t="shared" si="41"/>
        <v>1</v>
      </c>
      <c r="R409" s="528" t="str">
        <f t="shared" si="39"/>
        <v>Gastos_com_Pessoal</v>
      </c>
      <c r="S409" s="526" t="str">
        <f>IF(D409="","",IF(OR(D409=Plano!$A$1,D409=Plano!$B$1),"entrada","saída"))</f>
        <v>saída</v>
      </c>
    </row>
    <row r="410" spans="1:19" ht="26.4" x14ac:dyDescent="0.25">
      <c r="A410" s="523">
        <v>406</v>
      </c>
      <c r="B410" s="579" t="s">
        <v>1178</v>
      </c>
      <c r="C410" s="579" t="s">
        <v>885</v>
      </c>
      <c r="D410" s="563" t="s">
        <v>178</v>
      </c>
      <c r="E410" s="581" t="s">
        <v>242</v>
      </c>
      <c r="F410" s="588">
        <v>68007.7</v>
      </c>
      <c r="G410" s="583" t="s">
        <v>1277</v>
      </c>
      <c r="H410" s="563" t="s">
        <v>306</v>
      </c>
      <c r="I410" s="564" t="s">
        <v>528</v>
      </c>
      <c r="J410" s="579" t="s">
        <v>529</v>
      </c>
      <c r="K410" s="564" t="s">
        <v>1951</v>
      </c>
      <c r="L410" s="564" t="s">
        <v>560</v>
      </c>
      <c r="M410" s="579">
        <v>2100</v>
      </c>
      <c r="N410" s="579" t="s">
        <v>885</v>
      </c>
      <c r="O410" s="564" t="s">
        <v>547</v>
      </c>
      <c r="P410" s="79">
        <f t="shared" si="40"/>
        <v>2</v>
      </c>
      <c r="Q410" s="79">
        <f t="shared" si="41"/>
        <v>1</v>
      </c>
      <c r="R410" s="528" t="str">
        <f t="shared" si="39"/>
        <v>Gastos_com_Pessoal</v>
      </c>
      <c r="S410" s="526" t="str">
        <f>IF(D410="","",IF(OR(D410=Plano!$A$1,D410=Plano!$B$1),"entrada","saída"))</f>
        <v>saída</v>
      </c>
    </row>
    <row r="411" spans="1:19" ht="26.4" x14ac:dyDescent="0.25">
      <c r="A411" s="523">
        <v>407</v>
      </c>
      <c r="B411" s="579" t="s">
        <v>1178</v>
      </c>
      <c r="C411" s="579" t="s">
        <v>885</v>
      </c>
      <c r="D411" s="563" t="s">
        <v>178</v>
      </c>
      <c r="E411" s="581" t="s">
        <v>242</v>
      </c>
      <c r="F411" s="588">
        <v>248935.61</v>
      </c>
      <c r="G411" s="583" t="s">
        <v>1277</v>
      </c>
      <c r="H411" s="563" t="s">
        <v>306</v>
      </c>
      <c r="I411" s="564" t="s">
        <v>528</v>
      </c>
      <c r="J411" s="579" t="s">
        <v>529</v>
      </c>
      <c r="K411" s="564" t="s">
        <v>1951</v>
      </c>
      <c r="L411" s="564" t="s">
        <v>560</v>
      </c>
      <c r="M411" s="579">
        <v>2100</v>
      </c>
      <c r="N411" s="579" t="s">
        <v>885</v>
      </c>
      <c r="O411" s="564" t="s">
        <v>550</v>
      </c>
      <c r="P411" s="79">
        <f t="shared" si="40"/>
        <v>2</v>
      </c>
      <c r="Q411" s="79">
        <f t="shared" si="41"/>
        <v>1</v>
      </c>
      <c r="R411" s="528" t="str">
        <f t="shared" si="39"/>
        <v>Gastos_com_Pessoal</v>
      </c>
      <c r="S411" s="526" t="str">
        <f>IF(D411="","",IF(OR(D411=Plano!$A$1,D411=Plano!$B$1),"entrada","saída"))</f>
        <v>saída</v>
      </c>
    </row>
    <row r="412" spans="1:19" ht="24" x14ac:dyDescent="0.25">
      <c r="A412" s="523">
        <v>408</v>
      </c>
      <c r="B412" s="579" t="s">
        <v>1179</v>
      </c>
      <c r="C412" s="579" t="s">
        <v>909</v>
      </c>
      <c r="D412" s="563" t="s">
        <v>261</v>
      </c>
      <c r="E412" s="564" t="s">
        <v>1193</v>
      </c>
      <c r="F412" s="588">
        <v>615.72</v>
      </c>
      <c r="G412" s="583" t="s">
        <v>1278</v>
      </c>
      <c r="H412" s="563" t="s">
        <v>637</v>
      </c>
      <c r="I412" s="564" t="s">
        <v>1144</v>
      </c>
      <c r="J412" s="579" t="s">
        <v>1145</v>
      </c>
      <c r="K412" s="564" t="s">
        <v>1949</v>
      </c>
      <c r="L412" s="564" t="s">
        <v>551</v>
      </c>
      <c r="M412" s="579">
        <v>8116304</v>
      </c>
      <c r="N412" s="579" t="s">
        <v>909</v>
      </c>
      <c r="O412" s="564" t="s">
        <v>544</v>
      </c>
      <c r="P412" s="79">
        <f t="shared" si="40"/>
        <v>2</v>
      </c>
      <c r="Q412" s="79">
        <f t="shared" si="41"/>
        <v>1</v>
      </c>
      <c r="R412" s="528" t="str">
        <f t="shared" si="39"/>
        <v>Gastos_Gerais</v>
      </c>
      <c r="S412" s="526" t="str">
        <f>IF(D412="","",IF(OR(D412=Plano!$A$1,D412=Plano!$B$1),"entrada","saída"))</f>
        <v>saída</v>
      </c>
    </row>
    <row r="413" spans="1:19" ht="48" x14ac:dyDescent="0.25">
      <c r="A413" s="523">
        <v>409</v>
      </c>
      <c r="B413" s="579" t="s">
        <v>1179</v>
      </c>
      <c r="C413" s="579" t="s">
        <v>1179</v>
      </c>
      <c r="D413" s="563" t="s">
        <v>261</v>
      </c>
      <c r="E413" s="564" t="s">
        <v>426</v>
      </c>
      <c r="F413" s="588">
        <v>15.3</v>
      </c>
      <c r="G413" s="583" t="s">
        <v>1279</v>
      </c>
      <c r="H413" s="563" t="s">
        <v>637</v>
      </c>
      <c r="I413" s="564" t="s">
        <v>1042</v>
      </c>
      <c r="J413" s="579" t="s">
        <v>1043</v>
      </c>
      <c r="K413" s="564" t="s">
        <v>1953</v>
      </c>
      <c r="L413" s="564" t="s">
        <v>543</v>
      </c>
      <c r="M413" s="579">
        <v>45016</v>
      </c>
      <c r="N413" s="579" t="s">
        <v>1179</v>
      </c>
      <c r="O413" s="564" t="s">
        <v>559</v>
      </c>
      <c r="P413" s="79">
        <f t="shared" si="40"/>
        <v>2</v>
      </c>
      <c r="Q413" s="79">
        <f t="shared" si="41"/>
        <v>2</v>
      </c>
      <c r="R413" s="528" t="str">
        <f t="shared" si="39"/>
        <v>Gastos_Gerais</v>
      </c>
      <c r="S413" s="526" t="str">
        <f>IF(D413="","",IF(OR(D413=Plano!$A$1,D413=Plano!$B$1),"entrada","saída"))</f>
        <v>saída</v>
      </c>
    </row>
    <row r="414" spans="1:19" ht="36" x14ac:dyDescent="0.25">
      <c r="A414" s="523">
        <v>410</v>
      </c>
      <c r="B414" s="579" t="s">
        <v>1179</v>
      </c>
      <c r="C414" s="579" t="s">
        <v>1179</v>
      </c>
      <c r="D414" s="563" t="s">
        <v>261</v>
      </c>
      <c r="E414" s="564" t="s">
        <v>1193</v>
      </c>
      <c r="F414" s="588">
        <v>65.900000000000006</v>
      </c>
      <c r="G414" s="583" t="s">
        <v>1280</v>
      </c>
      <c r="H414" s="563" t="s">
        <v>637</v>
      </c>
      <c r="I414" s="564" t="s">
        <v>1366</v>
      </c>
      <c r="J414" s="579" t="s">
        <v>1367</v>
      </c>
      <c r="K414" s="564" t="s">
        <v>1953</v>
      </c>
      <c r="L414" s="564" t="s">
        <v>543</v>
      </c>
      <c r="M414" s="579">
        <v>7348</v>
      </c>
      <c r="N414" s="579" t="s">
        <v>1179</v>
      </c>
      <c r="O414" s="564" t="s">
        <v>559</v>
      </c>
      <c r="P414" s="79">
        <f t="shared" si="40"/>
        <v>2</v>
      </c>
      <c r="Q414" s="79">
        <f t="shared" si="41"/>
        <v>2</v>
      </c>
      <c r="R414" s="528" t="str">
        <f t="shared" si="39"/>
        <v>Gastos_Gerais</v>
      </c>
      <c r="S414" s="526" t="str">
        <f>IF(D414="","",IF(OR(D414=Plano!$A$1,D414=Plano!$B$1),"entrada","saída"))</f>
        <v>saída</v>
      </c>
    </row>
    <row r="415" spans="1:19" ht="60" x14ac:dyDescent="0.25">
      <c r="A415" s="523">
        <v>411</v>
      </c>
      <c r="B415" s="579" t="s">
        <v>1180</v>
      </c>
      <c r="C415" s="579" t="s">
        <v>900</v>
      </c>
      <c r="D415" s="563" t="s">
        <v>261</v>
      </c>
      <c r="E415" s="564" t="s">
        <v>410</v>
      </c>
      <c r="F415" s="588">
        <v>242.9</v>
      </c>
      <c r="G415" s="583" t="s">
        <v>1281</v>
      </c>
      <c r="H415" s="563" t="s">
        <v>637</v>
      </c>
      <c r="I415" s="564" t="s">
        <v>1146</v>
      </c>
      <c r="J415" s="579" t="s">
        <v>1147</v>
      </c>
      <c r="K415" s="564" t="s">
        <v>1949</v>
      </c>
      <c r="L415" s="564" t="s">
        <v>551</v>
      </c>
      <c r="M415" s="579">
        <v>340</v>
      </c>
      <c r="N415" s="579" t="s">
        <v>900</v>
      </c>
      <c r="O415" s="564" t="s">
        <v>544</v>
      </c>
      <c r="P415" s="79">
        <f t="shared" si="40"/>
        <v>2</v>
      </c>
      <c r="Q415" s="79">
        <f t="shared" si="41"/>
        <v>1</v>
      </c>
      <c r="R415" s="528" t="str">
        <f t="shared" si="39"/>
        <v>Gastos_Gerais</v>
      </c>
      <c r="S415" s="526" t="str">
        <f>IF(D415="","",IF(OR(D415=Plano!$A$1,D415=Plano!$B$1),"entrada","saída"))</f>
        <v>saída</v>
      </c>
    </row>
    <row r="416" spans="1:19" ht="60" x14ac:dyDescent="0.25">
      <c r="A416" s="523">
        <v>412</v>
      </c>
      <c r="B416" s="579" t="s">
        <v>1180</v>
      </c>
      <c r="C416" s="579" t="s">
        <v>900</v>
      </c>
      <c r="D416" s="563" t="s">
        <v>261</v>
      </c>
      <c r="E416" s="564" t="s">
        <v>410</v>
      </c>
      <c r="F416" s="588">
        <v>433.5</v>
      </c>
      <c r="G416" s="583" t="s">
        <v>1281</v>
      </c>
      <c r="H416" s="563" t="s">
        <v>637</v>
      </c>
      <c r="I416" s="564" t="s">
        <v>1146</v>
      </c>
      <c r="J416" s="579" t="s">
        <v>1147</v>
      </c>
      <c r="K416" s="564" t="s">
        <v>1949</v>
      </c>
      <c r="L416" s="564" t="s">
        <v>551</v>
      </c>
      <c r="M416" s="579">
        <v>337</v>
      </c>
      <c r="N416" s="579" t="s">
        <v>900</v>
      </c>
      <c r="O416" s="564" t="s">
        <v>544</v>
      </c>
      <c r="P416" s="79">
        <f t="shared" si="40"/>
        <v>2</v>
      </c>
      <c r="Q416" s="79">
        <f t="shared" si="41"/>
        <v>1</v>
      </c>
      <c r="R416" s="528" t="str">
        <f t="shared" si="39"/>
        <v>Gastos_Gerais</v>
      </c>
      <c r="S416" s="526" t="str">
        <f>IF(D416="","",IF(OR(D416=Plano!$A$1,D416=Plano!$B$1),"entrada","saída"))</f>
        <v>saída</v>
      </c>
    </row>
    <row r="417" spans="1:19" ht="36" x14ac:dyDescent="0.25">
      <c r="A417" s="523">
        <v>413</v>
      </c>
      <c r="B417" s="579" t="s">
        <v>1180</v>
      </c>
      <c r="C417" s="579" t="s">
        <v>1180</v>
      </c>
      <c r="D417" s="563" t="s">
        <v>261</v>
      </c>
      <c r="E417" s="564" t="s">
        <v>410</v>
      </c>
      <c r="F417" s="588">
        <v>59.98</v>
      </c>
      <c r="G417" s="583" t="s">
        <v>1282</v>
      </c>
      <c r="H417" s="563" t="s">
        <v>637</v>
      </c>
      <c r="I417" s="564" t="s">
        <v>1368</v>
      </c>
      <c r="J417" s="579" t="s">
        <v>1369</v>
      </c>
      <c r="K417" s="564" t="s">
        <v>1953</v>
      </c>
      <c r="L417" s="564" t="s">
        <v>543</v>
      </c>
      <c r="M417" s="579">
        <v>59807</v>
      </c>
      <c r="N417" s="579" t="s">
        <v>1180</v>
      </c>
      <c r="O417" s="564" t="s">
        <v>559</v>
      </c>
      <c r="P417" s="79">
        <f t="shared" si="40"/>
        <v>2</v>
      </c>
      <c r="Q417" s="79">
        <f t="shared" si="41"/>
        <v>2</v>
      </c>
      <c r="R417" s="528" t="str">
        <f t="shared" si="39"/>
        <v>Gastos_Gerais</v>
      </c>
      <c r="S417" s="526" t="str">
        <f>IF(D417="","",IF(OR(D417=Plano!$A$1,D417=Plano!$B$1),"entrada","saída"))</f>
        <v>saída</v>
      </c>
    </row>
    <row r="418" spans="1:19" ht="36" x14ac:dyDescent="0.25">
      <c r="A418" s="523">
        <v>414</v>
      </c>
      <c r="B418" s="579" t="s">
        <v>1181</v>
      </c>
      <c r="C418" s="579" t="s">
        <v>379</v>
      </c>
      <c r="D418" s="563" t="s">
        <v>178</v>
      </c>
      <c r="E418" s="581" t="s">
        <v>257</v>
      </c>
      <c r="F418" s="588">
        <v>9795.7000000000007</v>
      </c>
      <c r="G418" s="583" t="s">
        <v>1283</v>
      </c>
      <c r="H418" s="563" t="s">
        <v>306</v>
      </c>
      <c r="I418" s="564" t="s">
        <v>530</v>
      </c>
      <c r="J418" s="579" t="s">
        <v>531</v>
      </c>
      <c r="K418" s="564" t="s">
        <v>1951</v>
      </c>
      <c r="L418" s="564" t="s">
        <v>566</v>
      </c>
      <c r="M418" s="579">
        <v>83010520</v>
      </c>
      <c r="N418" s="579" t="s">
        <v>379</v>
      </c>
      <c r="O418" s="564" t="s">
        <v>550</v>
      </c>
      <c r="P418" s="79">
        <f t="shared" si="40"/>
        <v>2</v>
      </c>
      <c r="Q418" s="79">
        <f t="shared" si="41"/>
        <v>-4</v>
      </c>
      <c r="R418" s="528" t="str">
        <f t="shared" si="39"/>
        <v>Gastos_com_Pessoal</v>
      </c>
      <c r="S418" s="526" t="str">
        <f>IF(D418="","",IF(OR(D418=Plano!$A$1,D418=Plano!$B$1),"entrada","saída"))</f>
        <v>saída</v>
      </c>
    </row>
    <row r="419" spans="1:19" ht="36" x14ac:dyDescent="0.25">
      <c r="A419" s="523">
        <v>415</v>
      </c>
      <c r="B419" s="579" t="s">
        <v>1181</v>
      </c>
      <c r="C419" s="579" t="s">
        <v>1176</v>
      </c>
      <c r="D419" s="563" t="s">
        <v>178</v>
      </c>
      <c r="E419" s="564" t="s">
        <v>402</v>
      </c>
      <c r="F419" s="588">
        <v>100.95</v>
      </c>
      <c r="G419" s="583" t="s">
        <v>1284</v>
      </c>
      <c r="H419" s="563" t="s">
        <v>306</v>
      </c>
      <c r="I419" s="564" t="s">
        <v>452</v>
      </c>
      <c r="J419" s="579" t="s">
        <v>453</v>
      </c>
      <c r="K419" s="564" t="s">
        <v>1952</v>
      </c>
      <c r="L419" s="564" t="s">
        <v>556</v>
      </c>
      <c r="M419" s="579">
        <v>4935814</v>
      </c>
      <c r="N419" s="579" t="s">
        <v>1176</v>
      </c>
      <c r="O419" s="564" t="s">
        <v>544</v>
      </c>
      <c r="P419" s="79">
        <f t="shared" si="40"/>
        <v>2</v>
      </c>
      <c r="Q419" s="79">
        <f t="shared" si="41"/>
        <v>2</v>
      </c>
      <c r="R419" s="528" t="str">
        <f t="shared" si="39"/>
        <v>Gastos_com_Pessoal</v>
      </c>
      <c r="S419" s="526" t="str">
        <f>IF(D419="","",IF(OR(D419=Plano!$A$1,D419=Plano!$B$1),"entrada","saída"))</f>
        <v>saída</v>
      </c>
    </row>
    <row r="420" spans="1:19" ht="60" x14ac:dyDescent="0.25">
      <c r="A420" s="523">
        <v>416</v>
      </c>
      <c r="B420" s="579" t="s">
        <v>1181</v>
      </c>
      <c r="C420" s="580">
        <v>44122</v>
      </c>
      <c r="D420" s="563" t="s">
        <v>261</v>
      </c>
      <c r="E420" s="564" t="s">
        <v>391</v>
      </c>
      <c r="F420" s="588">
        <v>6718.53</v>
      </c>
      <c r="G420" s="583" t="s">
        <v>1285</v>
      </c>
      <c r="H420" s="563" t="s">
        <v>637</v>
      </c>
      <c r="I420" s="564" t="s">
        <v>494</v>
      </c>
      <c r="J420" s="579" t="s">
        <v>495</v>
      </c>
      <c r="K420" s="564" t="s">
        <v>1952</v>
      </c>
      <c r="L420" s="564" t="s">
        <v>553</v>
      </c>
      <c r="M420" s="579">
        <v>2020104</v>
      </c>
      <c r="N420" s="579" t="s">
        <v>1175</v>
      </c>
      <c r="O420" s="564" t="s">
        <v>547</v>
      </c>
      <c r="P420" s="79">
        <f t="shared" si="40"/>
        <v>2</v>
      </c>
      <c r="Q420" s="79">
        <f t="shared" si="41"/>
        <v>1</v>
      </c>
      <c r="R420" s="528" t="str">
        <f t="shared" si="39"/>
        <v>Gastos_Gerais</v>
      </c>
      <c r="S420" s="526" t="str">
        <f>IF(D420="","",IF(OR(D420=Plano!$A$1,D420=Plano!$B$1),"entrada","saída"))</f>
        <v>saída</v>
      </c>
    </row>
    <row r="421" spans="1:19" ht="84" x14ac:dyDescent="0.25">
      <c r="A421" s="523">
        <v>417</v>
      </c>
      <c r="B421" s="579" t="s">
        <v>1181</v>
      </c>
      <c r="C421" s="579" t="s">
        <v>1161</v>
      </c>
      <c r="D421" s="563" t="s">
        <v>261</v>
      </c>
      <c r="E421" s="564" t="s">
        <v>1195</v>
      </c>
      <c r="F421" s="588">
        <v>396.86</v>
      </c>
      <c r="G421" s="583" t="s">
        <v>1382</v>
      </c>
      <c r="H421" s="563" t="s">
        <v>638</v>
      </c>
      <c r="I421" s="564" t="s">
        <v>1122</v>
      </c>
      <c r="J421" s="579" t="s">
        <v>1123</v>
      </c>
      <c r="K421" s="564" t="s">
        <v>1952</v>
      </c>
      <c r="L421" s="564" t="s">
        <v>553</v>
      </c>
      <c r="M421" s="579">
        <v>202018</v>
      </c>
      <c r="N421" s="579" t="s">
        <v>1161</v>
      </c>
      <c r="O421" s="564" t="s">
        <v>544</v>
      </c>
      <c r="P421" s="79">
        <f t="shared" si="40"/>
        <v>2</v>
      </c>
      <c r="Q421" s="79">
        <f t="shared" si="41"/>
        <v>2</v>
      </c>
      <c r="R421" s="528" t="str">
        <f t="shared" si="39"/>
        <v>Gastos_Gerais</v>
      </c>
      <c r="S421" s="526" t="str">
        <f>IF(D421="","",IF(OR(D421=Plano!$A$1,D421=Plano!$B$1),"entrada","saída"))</f>
        <v>saída</v>
      </c>
    </row>
    <row r="422" spans="1:19" ht="72" x14ac:dyDescent="0.25">
      <c r="A422" s="523">
        <v>418</v>
      </c>
      <c r="B422" s="579" t="s">
        <v>1181</v>
      </c>
      <c r="C422" s="579" t="s">
        <v>1172</v>
      </c>
      <c r="D422" s="563" t="s">
        <v>261</v>
      </c>
      <c r="E422" s="564" t="s">
        <v>399</v>
      </c>
      <c r="F422" s="588">
        <v>6000</v>
      </c>
      <c r="G422" s="583" t="s">
        <v>1385</v>
      </c>
      <c r="H422" s="563" t="s">
        <v>638</v>
      </c>
      <c r="I422" s="564" t="s">
        <v>1135</v>
      </c>
      <c r="J422" s="579" t="s">
        <v>1136</v>
      </c>
      <c r="K422" s="564" t="s">
        <v>1952</v>
      </c>
      <c r="L422" s="564" t="s">
        <v>553</v>
      </c>
      <c r="M422" s="579">
        <v>20204</v>
      </c>
      <c r="N422" s="579" t="s">
        <v>1172</v>
      </c>
      <c r="O422" s="564" t="s">
        <v>544</v>
      </c>
      <c r="P422" s="79">
        <f t="shared" si="40"/>
        <v>2</v>
      </c>
      <c r="Q422" s="79">
        <f t="shared" si="41"/>
        <v>2</v>
      </c>
      <c r="R422" s="528" t="str">
        <f t="shared" si="39"/>
        <v>Gastos_Gerais</v>
      </c>
      <c r="S422" s="526" t="str">
        <f>IF(D422="","",IF(OR(D422=Plano!$A$1,D422=Plano!$B$1),"entrada","saída"))</f>
        <v>saída</v>
      </c>
    </row>
    <row r="423" spans="1:19" ht="36" x14ac:dyDescent="0.25">
      <c r="A423" s="523">
        <v>419</v>
      </c>
      <c r="B423" s="579" t="s">
        <v>1181</v>
      </c>
      <c r="C423" s="580">
        <v>44188</v>
      </c>
      <c r="D423" s="563" t="s">
        <v>178</v>
      </c>
      <c r="E423" s="564" t="s">
        <v>422</v>
      </c>
      <c r="F423" s="588">
        <v>23394</v>
      </c>
      <c r="G423" s="583" t="s">
        <v>1286</v>
      </c>
      <c r="H423" s="563" t="s">
        <v>306</v>
      </c>
      <c r="I423" s="564" t="s">
        <v>534</v>
      </c>
      <c r="J423" s="579" t="s">
        <v>535</v>
      </c>
      <c r="K423" s="564" t="s">
        <v>1952</v>
      </c>
      <c r="L423" s="564" t="s">
        <v>556</v>
      </c>
      <c r="M423" s="579">
        <v>30347465</v>
      </c>
      <c r="N423" s="579" t="s">
        <v>1179</v>
      </c>
      <c r="O423" s="564" t="s">
        <v>544</v>
      </c>
      <c r="P423" s="79">
        <f t="shared" si="40"/>
        <v>2</v>
      </c>
      <c r="Q423" s="79">
        <f t="shared" si="41"/>
        <v>3</v>
      </c>
      <c r="R423" s="528" t="str">
        <f t="shared" si="39"/>
        <v>Gastos_com_Pessoal</v>
      </c>
      <c r="S423" s="526" t="str">
        <f>IF(D423="","",IF(OR(D423=Plano!$A$1,D423=Plano!$B$1),"entrada","saída"))</f>
        <v>saída</v>
      </c>
    </row>
    <row r="424" spans="1:19" ht="36" x14ac:dyDescent="0.25">
      <c r="A424" s="523">
        <v>420</v>
      </c>
      <c r="B424" s="579" t="s">
        <v>1181</v>
      </c>
      <c r="C424" s="580">
        <v>44188</v>
      </c>
      <c r="D424" s="563" t="s">
        <v>178</v>
      </c>
      <c r="E424" s="564" t="s">
        <v>422</v>
      </c>
      <c r="F424" s="588">
        <v>13902</v>
      </c>
      <c r="G424" s="583" t="s">
        <v>1287</v>
      </c>
      <c r="H424" s="563" t="s">
        <v>306</v>
      </c>
      <c r="I424" s="564" t="s">
        <v>534</v>
      </c>
      <c r="J424" s="579" t="s">
        <v>535</v>
      </c>
      <c r="K424" s="564" t="s">
        <v>1952</v>
      </c>
      <c r="L424" s="564" t="s">
        <v>556</v>
      </c>
      <c r="M424" s="579">
        <v>30395385</v>
      </c>
      <c r="N424" s="579" t="s">
        <v>1179</v>
      </c>
      <c r="O424" s="564" t="s">
        <v>544</v>
      </c>
      <c r="P424" s="79">
        <f t="shared" si="40"/>
        <v>2</v>
      </c>
      <c r="Q424" s="79">
        <f t="shared" si="41"/>
        <v>3</v>
      </c>
      <c r="R424" s="528" t="str">
        <f t="shared" si="39"/>
        <v>Gastos_com_Pessoal</v>
      </c>
      <c r="S424" s="526" t="str">
        <f>IF(D424="","",IF(OR(D424=Plano!$A$1,D424=Plano!$B$1),"entrada","saída"))</f>
        <v>saída</v>
      </c>
    </row>
    <row r="425" spans="1:19" ht="36" x14ac:dyDescent="0.25">
      <c r="A425" s="523">
        <v>421</v>
      </c>
      <c r="B425" s="579" t="s">
        <v>1181</v>
      </c>
      <c r="C425" s="580">
        <v>44188</v>
      </c>
      <c r="D425" s="563" t="s">
        <v>178</v>
      </c>
      <c r="E425" s="564" t="s">
        <v>423</v>
      </c>
      <c r="F425" s="588">
        <v>2400</v>
      </c>
      <c r="G425" s="583" t="s">
        <v>1288</v>
      </c>
      <c r="H425" s="563" t="s">
        <v>306</v>
      </c>
      <c r="I425" s="564" t="s">
        <v>534</v>
      </c>
      <c r="J425" s="579" t="s">
        <v>535</v>
      </c>
      <c r="K425" s="564" t="s">
        <v>1952</v>
      </c>
      <c r="L425" s="564" t="s">
        <v>556</v>
      </c>
      <c r="M425" s="579">
        <v>30347594</v>
      </c>
      <c r="N425" s="579" t="s">
        <v>1179</v>
      </c>
      <c r="O425" s="564" t="s">
        <v>544</v>
      </c>
      <c r="P425" s="79">
        <f t="shared" si="40"/>
        <v>2</v>
      </c>
      <c r="Q425" s="79">
        <f t="shared" si="41"/>
        <v>3</v>
      </c>
      <c r="R425" s="528" t="str">
        <f t="shared" si="39"/>
        <v>Gastos_com_Pessoal</v>
      </c>
      <c r="S425" s="526" t="str">
        <f>IF(D425="","",IF(OR(D425=Plano!$A$1,D425=Plano!$B$1),"entrada","saída"))</f>
        <v>saída</v>
      </c>
    </row>
    <row r="426" spans="1:19" ht="36" x14ac:dyDescent="0.25">
      <c r="A426" s="523">
        <v>422</v>
      </c>
      <c r="B426" s="579" t="s">
        <v>1181</v>
      </c>
      <c r="C426" s="580">
        <v>44188</v>
      </c>
      <c r="D426" s="563" t="s">
        <v>178</v>
      </c>
      <c r="E426" s="564" t="s">
        <v>402</v>
      </c>
      <c r="F426" s="588">
        <v>1271.06</v>
      </c>
      <c r="G426" s="583" t="s">
        <v>1289</v>
      </c>
      <c r="H426" s="563" t="s">
        <v>306</v>
      </c>
      <c r="I426" s="564" t="s">
        <v>452</v>
      </c>
      <c r="J426" s="579" t="s">
        <v>453</v>
      </c>
      <c r="K426" s="564" t="s">
        <v>1952</v>
      </c>
      <c r="L426" s="564" t="s">
        <v>556</v>
      </c>
      <c r="M426" s="579">
        <v>4942544</v>
      </c>
      <c r="N426" s="579" t="s">
        <v>1179</v>
      </c>
      <c r="O426" s="564" t="s">
        <v>544</v>
      </c>
      <c r="P426" s="79">
        <f t="shared" si="40"/>
        <v>2</v>
      </c>
      <c r="Q426" s="79">
        <f t="shared" si="41"/>
        <v>3</v>
      </c>
      <c r="R426" s="528" t="str">
        <f t="shared" si="39"/>
        <v>Gastos_com_Pessoal</v>
      </c>
      <c r="S426" s="526" t="str">
        <f>IF(D426="","",IF(OR(D426=Plano!$A$1,D426=Plano!$B$1),"entrada","saída"))</f>
        <v>saída</v>
      </c>
    </row>
    <row r="427" spans="1:19" ht="26.4" x14ac:dyDescent="0.25">
      <c r="A427" s="523">
        <v>423</v>
      </c>
      <c r="B427" s="579" t="s">
        <v>1181</v>
      </c>
      <c r="C427" s="579" t="s">
        <v>885</v>
      </c>
      <c r="D427" s="563" t="s">
        <v>178</v>
      </c>
      <c r="E427" s="581" t="s">
        <v>257</v>
      </c>
      <c r="F427" s="588">
        <v>11360.14</v>
      </c>
      <c r="G427" s="583" t="s">
        <v>1290</v>
      </c>
      <c r="H427" s="563" t="s">
        <v>306</v>
      </c>
      <c r="I427" s="564" t="s">
        <v>530</v>
      </c>
      <c r="J427" s="579" t="s">
        <v>531</v>
      </c>
      <c r="K427" s="564" t="s">
        <v>1951</v>
      </c>
      <c r="L427" s="564" t="s">
        <v>566</v>
      </c>
      <c r="M427" s="579">
        <v>83011020</v>
      </c>
      <c r="N427" s="579" t="s">
        <v>885</v>
      </c>
      <c r="O427" s="564" t="s">
        <v>550</v>
      </c>
      <c r="P427" s="79">
        <f t="shared" si="40"/>
        <v>2</v>
      </c>
      <c r="Q427" s="79">
        <f t="shared" si="41"/>
        <v>1</v>
      </c>
      <c r="R427" s="528" t="str">
        <f t="shared" si="39"/>
        <v>Gastos_com_Pessoal</v>
      </c>
      <c r="S427" s="526" t="str">
        <f>IF(D427="","",IF(OR(D427=Plano!$A$1,D427=Plano!$B$1),"entrada","saída"))</f>
        <v>saída</v>
      </c>
    </row>
    <row r="428" spans="1:19" ht="72" x14ac:dyDescent="0.25">
      <c r="A428" s="523">
        <v>424</v>
      </c>
      <c r="B428" s="579" t="s">
        <v>1181</v>
      </c>
      <c r="C428" s="579" t="s">
        <v>1173</v>
      </c>
      <c r="D428" s="563" t="s">
        <v>261</v>
      </c>
      <c r="E428" s="564" t="s">
        <v>426</v>
      </c>
      <c r="F428" s="588">
        <v>719.61</v>
      </c>
      <c r="G428" s="583" t="s">
        <v>1291</v>
      </c>
      <c r="H428" s="563" t="s">
        <v>639</v>
      </c>
      <c r="I428" s="564" t="s">
        <v>804</v>
      </c>
      <c r="J428" s="579" t="s">
        <v>805</v>
      </c>
      <c r="K428" s="564" t="s">
        <v>1952</v>
      </c>
      <c r="L428" s="564" t="s">
        <v>553</v>
      </c>
      <c r="M428" s="579">
        <v>28405</v>
      </c>
      <c r="N428" s="579" t="s">
        <v>1173</v>
      </c>
      <c r="O428" s="564" t="s">
        <v>544</v>
      </c>
      <c r="P428" s="79">
        <f t="shared" si="40"/>
        <v>2</v>
      </c>
      <c r="Q428" s="79">
        <f t="shared" si="41"/>
        <v>2</v>
      </c>
      <c r="R428" s="528" t="str">
        <f t="shared" si="39"/>
        <v>Gastos_Gerais</v>
      </c>
      <c r="S428" s="526" t="str">
        <f>IF(D428="","",IF(OR(D428=Plano!$A$1,D428=Plano!$B$1),"entrada","saída"))</f>
        <v>saída</v>
      </c>
    </row>
    <row r="429" spans="1:19" ht="60" x14ac:dyDescent="0.25">
      <c r="A429" s="523">
        <v>425</v>
      </c>
      <c r="B429" s="579" t="s">
        <v>1181</v>
      </c>
      <c r="C429" s="580">
        <v>44123</v>
      </c>
      <c r="D429" s="563" t="s">
        <v>261</v>
      </c>
      <c r="E429" s="564" t="s">
        <v>399</v>
      </c>
      <c r="F429" s="588">
        <v>3420</v>
      </c>
      <c r="G429" s="583" t="s">
        <v>1292</v>
      </c>
      <c r="H429" s="563" t="s">
        <v>638</v>
      </c>
      <c r="I429" s="564" t="s">
        <v>941</v>
      </c>
      <c r="J429" s="579" t="s">
        <v>942</v>
      </c>
      <c r="K429" s="564" t="s">
        <v>1952</v>
      </c>
      <c r="L429" s="564" t="s">
        <v>552</v>
      </c>
      <c r="M429" s="579">
        <v>20203</v>
      </c>
      <c r="N429" s="579" t="s">
        <v>1177</v>
      </c>
      <c r="O429" s="564" t="s">
        <v>544</v>
      </c>
      <c r="P429" s="79">
        <f t="shared" si="40"/>
        <v>2</v>
      </c>
      <c r="Q429" s="79">
        <f t="shared" si="41"/>
        <v>1</v>
      </c>
      <c r="R429" s="528" t="str">
        <f t="shared" si="39"/>
        <v>Gastos_Gerais</v>
      </c>
      <c r="S429" s="526" t="str">
        <f>IF(D429="","",IF(OR(D429=Plano!$A$1,D429=Plano!$B$1),"entrada","saída"))</f>
        <v>saída</v>
      </c>
    </row>
    <row r="430" spans="1:19" ht="24" x14ac:dyDescent="0.25">
      <c r="A430" s="523">
        <v>426</v>
      </c>
      <c r="B430" s="579" t="s">
        <v>1181</v>
      </c>
      <c r="C430" s="579" t="s">
        <v>1181</v>
      </c>
      <c r="D430" s="563" t="s">
        <v>35</v>
      </c>
      <c r="E430" s="581" t="s">
        <v>164</v>
      </c>
      <c r="F430" s="588">
        <v>22222.22</v>
      </c>
      <c r="G430" s="583" t="s">
        <v>1293</v>
      </c>
      <c r="H430" s="563" t="s">
        <v>306</v>
      </c>
      <c r="I430" s="564" t="s">
        <v>439</v>
      </c>
      <c r="J430" s="579" t="s">
        <v>440</v>
      </c>
      <c r="K430" s="564" t="s">
        <v>1952</v>
      </c>
      <c r="L430" s="564" t="s">
        <v>553</v>
      </c>
      <c r="M430" s="579">
        <v>112020</v>
      </c>
      <c r="N430" s="579" t="s">
        <v>1181</v>
      </c>
      <c r="O430" s="564" t="s">
        <v>544</v>
      </c>
      <c r="P430" s="79">
        <f t="shared" si="40"/>
        <v>2</v>
      </c>
      <c r="Q430" s="79">
        <f t="shared" si="41"/>
        <v>2</v>
      </c>
      <c r="R430" s="528" t="str">
        <f t="shared" si="39"/>
        <v>Receitas</v>
      </c>
      <c r="S430" s="526" t="str">
        <f>IF(D430="","",IF(OR(D430=Plano!$A$1,D430=Plano!$B$1),"entrada","saída"))</f>
        <v>entrada</v>
      </c>
    </row>
    <row r="431" spans="1:19" ht="60" x14ac:dyDescent="0.25">
      <c r="A431" s="523">
        <v>427</v>
      </c>
      <c r="B431" s="579" t="s">
        <v>1181</v>
      </c>
      <c r="C431" s="580">
        <v>44114</v>
      </c>
      <c r="D431" s="563" t="s">
        <v>261</v>
      </c>
      <c r="E431" s="564" t="s">
        <v>783</v>
      </c>
      <c r="F431" s="588">
        <v>-10290</v>
      </c>
      <c r="G431" s="583" t="s">
        <v>1314</v>
      </c>
      <c r="H431" s="563" t="s">
        <v>638</v>
      </c>
      <c r="I431" s="564" t="s">
        <v>806</v>
      </c>
      <c r="J431" s="579" t="s">
        <v>807</v>
      </c>
      <c r="K431" s="564" t="s">
        <v>1952</v>
      </c>
      <c r="L431" s="564" t="s">
        <v>553</v>
      </c>
      <c r="M431" s="579">
        <v>460</v>
      </c>
      <c r="N431" s="579" t="s">
        <v>1176</v>
      </c>
      <c r="O431" s="564" t="s">
        <v>544</v>
      </c>
      <c r="P431" s="79">
        <f t="shared" si="40"/>
        <v>2</v>
      </c>
      <c r="Q431" s="79">
        <f t="shared" si="41"/>
        <v>1</v>
      </c>
      <c r="R431" s="528" t="str">
        <f t="shared" si="39"/>
        <v>Gastos_Gerais</v>
      </c>
      <c r="S431" s="526" t="str">
        <f>IF(D431="","",IF(OR(D431=Plano!$A$1,D431=Plano!$B$1),"entrada","saída"))</f>
        <v>saída</v>
      </c>
    </row>
    <row r="432" spans="1:19" ht="60" x14ac:dyDescent="0.25">
      <c r="A432" s="523">
        <v>428</v>
      </c>
      <c r="B432" s="579" t="s">
        <v>1181</v>
      </c>
      <c r="C432" s="580">
        <v>44114</v>
      </c>
      <c r="D432" s="563" t="s">
        <v>261</v>
      </c>
      <c r="E432" s="564" t="s">
        <v>783</v>
      </c>
      <c r="F432" s="588">
        <v>10290</v>
      </c>
      <c r="G432" s="583" t="s">
        <v>1294</v>
      </c>
      <c r="H432" s="563" t="s">
        <v>638</v>
      </c>
      <c r="I432" s="564" t="s">
        <v>806</v>
      </c>
      <c r="J432" s="579" t="s">
        <v>807</v>
      </c>
      <c r="K432" s="564" t="s">
        <v>1952</v>
      </c>
      <c r="L432" s="564" t="s">
        <v>553</v>
      </c>
      <c r="M432" s="579">
        <v>460</v>
      </c>
      <c r="N432" s="579" t="s">
        <v>1176</v>
      </c>
      <c r="O432" s="564" t="s">
        <v>544</v>
      </c>
      <c r="P432" s="79">
        <f t="shared" si="40"/>
        <v>2</v>
      </c>
      <c r="Q432" s="79">
        <f t="shared" si="41"/>
        <v>1</v>
      </c>
      <c r="R432" s="528" t="str">
        <f t="shared" si="39"/>
        <v>Gastos_Gerais</v>
      </c>
      <c r="S432" s="526" t="str">
        <f>IF(D432="","",IF(OR(D432=Plano!$A$1,D432=Plano!$B$1),"entrada","saída"))</f>
        <v>saída</v>
      </c>
    </row>
    <row r="433" spans="1:19" ht="24" x14ac:dyDescent="0.25">
      <c r="A433" s="523">
        <v>429</v>
      </c>
      <c r="B433" s="579" t="s">
        <v>1181</v>
      </c>
      <c r="C433" s="580">
        <v>44470</v>
      </c>
      <c r="D433" s="563" t="s">
        <v>35</v>
      </c>
      <c r="E433" s="581" t="s">
        <v>333</v>
      </c>
      <c r="F433" s="588">
        <v>5560</v>
      </c>
      <c r="G433" s="583" t="s">
        <v>1203</v>
      </c>
      <c r="H433" s="563" t="s">
        <v>306</v>
      </c>
      <c r="I433" s="564" t="s">
        <v>439</v>
      </c>
      <c r="J433" s="579" t="s">
        <v>440</v>
      </c>
      <c r="K433" s="564" t="s">
        <v>1952</v>
      </c>
      <c r="L433" s="564" t="s">
        <v>552</v>
      </c>
      <c r="M433" s="579">
        <v>112020</v>
      </c>
      <c r="N433" s="579" t="s">
        <v>1181</v>
      </c>
      <c r="O433" s="564" t="s">
        <v>548</v>
      </c>
      <c r="P433" s="79">
        <f t="shared" si="40"/>
        <v>2</v>
      </c>
      <c r="Q433" s="79">
        <f t="shared" si="41"/>
        <v>13</v>
      </c>
      <c r="R433" s="528" t="str">
        <f t="shared" si="39"/>
        <v>Receitas</v>
      </c>
      <c r="S433" s="526" t="str">
        <f>IF(D433="","",IF(OR(D433=Plano!$A$1,D433=Plano!$B$1),"entrada","saída"))</f>
        <v>entrada</v>
      </c>
    </row>
    <row r="434" spans="1:19" ht="24" x14ac:dyDescent="0.25">
      <c r="A434" s="523">
        <v>430</v>
      </c>
      <c r="B434" s="579" t="s">
        <v>1182</v>
      </c>
      <c r="C434" s="579" t="s">
        <v>1182</v>
      </c>
      <c r="D434" s="563" t="s">
        <v>35</v>
      </c>
      <c r="E434" s="581" t="s">
        <v>333</v>
      </c>
      <c r="F434" s="588">
        <v>26000</v>
      </c>
      <c r="G434" s="583" t="s">
        <v>437</v>
      </c>
      <c r="H434" s="563" t="s">
        <v>306</v>
      </c>
      <c r="I434" s="564" t="s">
        <v>439</v>
      </c>
      <c r="J434" s="579" t="s">
        <v>440</v>
      </c>
      <c r="K434" s="564" t="s">
        <v>1952</v>
      </c>
      <c r="L434" s="564" t="s">
        <v>569</v>
      </c>
      <c r="M434" s="579">
        <v>112020</v>
      </c>
      <c r="N434" s="579" t="s">
        <v>1182</v>
      </c>
      <c r="O434" s="564" t="s">
        <v>549</v>
      </c>
      <c r="P434" s="79">
        <f t="shared" si="40"/>
        <v>2</v>
      </c>
      <c r="Q434" s="79">
        <f t="shared" si="41"/>
        <v>2</v>
      </c>
      <c r="R434" s="528" t="str">
        <f t="shared" si="39"/>
        <v>Receitas</v>
      </c>
      <c r="S434" s="526" t="str">
        <f>IF(D434="","",IF(OR(D434=Plano!$A$1,D434=Plano!$B$1),"entrada","saída"))</f>
        <v>entrada</v>
      </c>
    </row>
    <row r="435" spans="1:19" ht="24" x14ac:dyDescent="0.25">
      <c r="A435" s="523">
        <v>431</v>
      </c>
      <c r="B435" s="579" t="s">
        <v>1182</v>
      </c>
      <c r="C435" s="580">
        <v>44470</v>
      </c>
      <c r="D435" s="563" t="s">
        <v>35</v>
      </c>
      <c r="E435" s="581" t="s">
        <v>333</v>
      </c>
      <c r="F435" s="588">
        <v>2001.03</v>
      </c>
      <c r="G435" s="583" t="s">
        <v>1203</v>
      </c>
      <c r="H435" s="563" t="s">
        <v>306</v>
      </c>
      <c r="I435" s="564" t="s">
        <v>439</v>
      </c>
      <c r="J435" s="579" t="s">
        <v>440</v>
      </c>
      <c r="K435" s="564" t="s">
        <v>1952</v>
      </c>
      <c r="L435" s="564" t="s">
        <v>552</v>
      </c>
      <c r="M435" s="579">
        <v>112020</v>
      </c>
      <c r="N435" s="579" t="s">
        <v>1182</v>
      </c>
      <c r="O435" s="564" t="s">
        <v>548</v>
      </c>
      <c r="P435" s="79">
        <f t="shared" si="40"/>
        <v>2</v>
      </c>
      <c r="Q435" s="79">
        <f t="shared" si="41"/>
        <v>13</v>
      </c>
      <c r="R435" s="528" t="str">
        <f t="shared" si="39"/>
        <v>Receitas</v>
      </c>
      <c r="S435" s="526" t="str">
        <f>IF(D435="","",IF(OR(D435=Plano!$A$1,D435=Plano!$B$1),"entrada","saída"))</f>
        <v>entrada</v>
      </c>
    </row>
    <row r="436" spans="1:19" ht="72" x14ac:dyDescent="0.25">
      <c r="A436" s="523">
        <v>432</v>
      </c>
      <c r="B436" s="579" t="s">
        <v>1184</v>
      </c>
      <c r="C436" s="579" t="s">
        <v>891</v>
      </c>
      <c r="D436" s="563" t="s">
        <v>261</v>
      </c>
      <c r="E436" s="564" t="s">
        <v>1195</v>
      </c>
      <c r="F436" s="588">
        <v>1213.47</v>
      </c>
      <c r="G436" s="583" t="s">
        <v>1209</v>
      </c>
      <c r="H436" s="563" t="s">
        <v>638</v>
      </c>
      <c r="I436" s="564" t="s">
        <v>1148</v>
      </c>
      <c r="J436" s="579" t="s">
        <v>1149</v>
      </c>
      <c r="K436" s="564" t="s">
        <v>1949</v>
      </c>
      <c r="L436" s="564" t="s">
        <v>551</v>
      </c>
      <c r="M436" s="579">
        <v>20201842</v>
      </c>
      <c r="N436" s="579" t="s">
        <v>891</v>
      </c>
      <c r="O436" s="564" t="s">
        <v>548</v>
      </c>
      <c r="P436" s="79">
        <f t="shared" si="40"/>
        <v>2</v>
      </c>
      <c r="Q436" s="79">
        <f t="shared" si="41"/>
        <v>1</v>
      </c>
      <c r="R436" s="528" t="str">
        <f t="shared" ref="R436:R482" si="42">SUBSTITUTE(D436," ","_")</f>
        <v>Gastos_Gerais</v>
      </c>
      <c r="S436" s="526" t="str">
        <f>IF(D436="","",IF(OR(D436=Plano!$A$1,D436=Plano!$B$1),"entrada","saída"))</f>
        <v>saída</v>
      </c>
    </row>
    <row r="437" spans="1:19" ht="36" x14ac:dyDescent="0.25">
      <c r="A437" s="523">
        <v>433</v>
      </c>
      <c r="B437" s="579" t="s">
        <v>1184</v>
      </c>
      <c r="C437" s="579" t="s">
        <v>903</v>
      </c>
      <c r="D437" s="563" t="s">
        <v>261</v>
      </c>
      <c r="E437" s="564" t="s">
        <v>781</v>
      </c>
      <c r="F437" s="588">
        <v>489.9</v>
      </c>
      <c r="G437" s="583" t="s">
        <v>1295</v>
      </c>
      <c r="H437" s="563" t="s">
        <v>639</v>
      </c>
      <c r="I437" s="564" t="s">
        <v>1150</v>
      </c>
      <c r="J437" s="579" t="s">
        <v>1151</v>
      </c>
      <c r="K437" s="564" t="s">
        <v>1949</v>
      </c>
      <c r="L437" s="564" t="s">
        <v>551</v>
      </c>
      <c r="M437" s="579">
        <v>1962</v>
      </c>
      <c r="N437" s="579" t="s">
        <v>903</v>
      </c>
      <c r="O437" s="564" t="s">
        <v>544</v>
      </c>
      <c r="P437" s="79">
        <f t="shared" ref="P437:P482" si="43">IF(B437=0,0,IF(YEAR(B437)=$Q$1,MONTH(B437)-$P$1+1,(YEAR(B437)-$Q$1)*12-$P$1+1+MONTH(B437)))</f>
        <v>2</v>
      </c>
      <c r="Q437" s="79">
        <f t="shared" ref="Q437:Q482" si="44">IF(C437=0,0,IF(YEAR(C437)=$Q$1,MONTH(C437)-$P$1+1,(YEAR(C437)-$Q$1)*12-$P$1+1+MONTH(C437)))</f>
        <v>1</v>
      </c>
      <c r="R437" s="528" t="str">
        <f t="shared" si="42"/>
        <v>Gastos_Gerais</v>
      </c>
      <c r="S437" s="526" t="str">
        <f>IF(D437="","",IF(OR(D437=Plano!$A$1,D437=Plano!$B$1),"entrada","saída"))</f>
        <v>saída</v>
      </c>
    </row>
    <row r="438" spans="1:19" ht="36" x14ac:dyDescent="0.25">
      <c r="A438" s="523">
        <v>434</v>
      </c>
      <c r="B438" s="579" t="s">
        <v>1184</v>
      </c>
      <c r="C438" s="579" t="s">
        <v>902</v>
      </c>
      <c r="D438" s="563" t="s">
        <v>261</v>
      </c>
      <c r="E438" s="564" t="s">
        <v>410</v>
      </c>
      <c r="F438" s="588">
        <v>236</v>
      </c>
      <c r="G438" s="583" t="s">
        <v>1296</v>
      </c>
      <c r="H438" s="563" t="s">
        <v>637</v>
      </c>
      <c r="I438" s="564" t="s">
        <v>1144</v>
      </c>
      <c r="J438" s="579" t="s">
        <v>1145</v>
      </c>
      <c r="K438" s="564" t="s">
        <v>1949</v>
      </c>
      <c r="L438" s="564" t="s">
        <v>551</v>
      </c>
      <c r="M438" s="579">
        <v>261017</v>
      </c>
      <c r="N438" s="579" t="s">
        <v>902</v>
      </c>
      <c r="O438" s="564" t="s">
        <v>544</v>
      </c>
      <c r="P438" s="79">
        <f t="shared" si="43"/>
        <v>2</v>
      </c>
      <c r="Q438" s="79">
        <f t="shared" si="44"/>
        <v>1</v>
      </c>
      <c r="R438" s="528" t="str">
        <f t="shared" si="42"/>
        <v>Gastos_Gerais</v>
      </c>
      <c r="S438" s="526" t="str">
        <f>IF(D438="","",IF(OR(D438=Plano!$A$1,D438=Plano!$B$1),"entrada","saída"))</f>
        <v>saída</v>
      </c>
    </row>
    <row r="439" spans="1:19" ht="26.4" x14ac:dyDescent="0.25">
      <c r="A439" s="523">
        <v>435</v>
      </c>
      <c r="B439" s="579" t="s">
        <v>1184</v>
      </c>
      <c r="C439" s="579" t="s">
        <v>1183</v>
      </c>
      <c r="D439" s="563" t="s">
        <v>178</v>
      </c>
      <c r="E439" s="564" t="s">
        <v>1196</v>
      </c>
      <c r="F439" s="588">
        <v>15388.49</v>
      </c>
      <c r="G439" s="583" t="s">
        <v>1297</v>
      </c>
      <c r="H439" s="563" t="s">
        <v>306</v>
      </c>
      <c r="I439" s="564" t="s">
        <v>1152</v>
      </c>
      <c r="J439" s="579" t="s">
        <v>1153</v>
      </c>
      <c r="K439" s="564" t="s">
        <v>1952</v>
      </c>
      <c r="L439" s="564" t="s">
        <v>557</v>
      </c>
      <c r="M439" s="579">
        <v>3250</v>
      </c>
      <c r="N439" s="579" t="s">
        <v>1183</v>
      </c>
      <c r="O439" s="564" t="s">
        <v>567</v>
      </c>
      <c r="P439" s="79">
        <f t="shared" si="43"/>
        <v>2</v>
      </c>
      <c r="Q439" s="79">
        <f t="shared" si="44"/>
        <v>3</v>
      </c>
      <c r="R439" s="528" t="str">
        <f t="shared" si="42"/>
        <v>Gastos_com_Pessoal</v>
      </c>
      <c r="S439" s="526" t="str">
        <f>IF(D439="","",IF(OR(D439=Plano!$A$1,D439=Plano!$B$1),"entrada","saída"))</f>
        <v>saída</v>
      </c>
    </row>
    <row r="440" spans="1:19" ht="36" x14ac:dyDescent="0.25">
      <c r="A440" s="523">
        <v>436</v>
      </c>
      <c r="B440" s="579" t="s">
        <v>1184</v>
      </c>
      <c r="C440" s="579" t="s">
        <v>1181</v>
      </c>
      <c r="D440" s="563" t="s">
        <v>261</v>
      </c>
      <c r="E440" s="564" t="s">
        <v>1198</v>
      </c>
      <c r="F440" s="588">
        <v>204.77</v>
      </c>
      <c r="G440" s="583" t="s">
        <v>1298</v>
      </c>
      <c r="H440" s="563" t="s">
        <v>637</v>
      </c>
      <c r="I440" s="564" t="s">
        <v>1154</v>
      </c>
      <c r="J440" s="579" t="s">
        <v>1960</v>
      </c>
      <c r="K440" s="564" t="s">
        <v>1949</v>
      </c>
      <c r="L440" s="564" t="s">
        <v>551</v>
      </c>
      <c r="M440" s="579">
        <v>2730343</v>
      </c>
      <c r="N440" s="579" t="s">
        <v>1181</v>
      </c>
      <c r="O440" s="564" t="s">
        <v>544</v>
      </c>
      <c r="P440" s="79">
        <f t="shared" si="43"/>
        <v>2</v>
      </c>
      <c r="Q440" s="79">
        <f t="shared" si="44"/>
        <v>2</v>
      </c>
      <c r="R440" s="528" t="str">
        <f t="shared" si="42"/>
        <v>Gastos_Gerais</v>
      </c>
      <c r="S440" s="526" t="str">
        <f>IF(D440="","",IF(OR(D440=Plano!$A$1,D440=Plano!$B$1),"entrada","saída"))</f>
        <v>saída</v>
      </c>
    </row>
    <row r="441" spans="1:19" ht="36" x14ac:dyDescent="0.25">
      <c r="A441" s="523">
        <v>437</v>
      </c>
      <c r="B441" s="579" t="s">
        <v>1184</v>
      </c>
      <c r="C441" s="579" t="s">
        <v>1181</v>
      </c>
      <c r="D441" s="563" t="s">
        <v>261</v>
      </c>
      <c r="E441" s="564" t="s">
        <v>1198</v>
      </c>
      <c r="F441" s="588">
        <v>168.13</v>
      </c>
      <c r="G441" s="583" t="s">
        <v>1298</v>
      </c>
      <c r="H441" s="563" t="s">
        <v>637</v>
      </c>
      <c r="I441" s="564" t="s">
        <v>1154</v>
      </c>
      <c r="J441" s="579" t="s">
        <v>1960</v>
      </c>
      <c r="K441" s="564" t="s">
        <v>1949</v>
      </c>
      <c r="L441" s="564" t="s">
        <v>551</v>
      </c>
      <c r="M441" s="579">
        <v>507007</v>
      </c>
      <c r="N441" s="579" t="s">
        <v>1181</v>
      </c>
      <c r="O441" s="564" t="s">
        <v>544</v>
      </c>
      <c r="P441" s="79">
        <f t="shared" si="43"/>
        <v>2</v>
      </c>
      <c r="Q441" s="79">
        <f t="shared" si="44"/>
        <v>2</v>
      </c>
      <c r="R441" s="528" t="str">
        <f t="shared" si="42"/>
        <v>Gastos_Gerais</v>
      </c>
      <c r="S441" s="526" t="str">
        <f>IF(D441="","",IF(OR(D441=Plano!$A$1,D441=Plano!$B$1),"entrada","saída"))</f>
        <v>saída</v>
      </c>
    </row>
    <row r="442" spans="1:19" ht="60" x14ac:dyDescent="0.25">
      <c r="A442" s="523">
        <v>438</v>
      </c>
      <c r="B442" s="579" t="s">
        <v>1184</v>
      </c>
      <c r="C442" s="580">
        <v>44114</v>
      </c>
      <c r="D442" s="563" t="s">
        <v>261</v>
      </c>
      <c r="E442" s="564" t="s">
        <v>783</v>
      </c>
      <c r="F442" s="588">
        <v>10290</v>
      </c>
      <c r="G442" s="583" t="s">
        <v>1383</v>
      </c>
      <c r="H442" s="563" t="s">
        <v>638</v>
      </c>
      <c r="I442" s="564" t="s">
        <v>806</v>
      </c>
      <c r="J442" s="579" t="s">
        <v>807</v>
      </c>
      <c r="K442" s="564" t="s">
        <v>1952</v>
      </c>
      <c r="L442" s="564" t="s">
        <v>553</v>
      </c>
      <c r="M442" s="579">
        <v>460</v>
      </c>
      <c r="N442" s="579" t="s">
        <v>1176</v>
      </c>
      <c r="O442" s="564" t="s">
        <v>544</v>
      </c>
      <c r="P442" s="79">
        <f t="shared" si="43"/>
        <v>2</v>
      </c>
      <c r="Q442" s="79">
        <f t="shared" si="44"/>
        <v>1</v>
      </c>
      <c r="R442" s="528" t="str">
        <f t="shared" si="42"/>
        <v>Gastos_Gerais</v>
      </c>
      <c r="S442" s="526" t="str">
        <f>IF(D442="","",IF(OR(D442=Plano!$A$1,D442=Plano!$B$1),"entrada","saída"))</f>
        <v>saída</v>
      </c>
    </row>
    <row r="443" spans="1:19" ht="120" x14ac:dyDescent="0.25">
      <c r="A443" s="523">
        <v>439</v>
      </c>
      <c r="B443" s="579" t="s">
        <v>1184</v>
      </c>
      <c r="C443" s="580">
        <v>44166</v>
      </c>
      <c r="D443" s="563" t="s">
        <v>261</v>
      </c>
      <c r="E443" s="564" t="s">
        <v>411</v>
      </c>
      <c r="F443" s="588">
        <v>930</v>
      </c>
      <c r="G443" s="583" t="s">
        <v>1299</v>
      </c>
      <c r="H443" s="563" t="s">
        <v>639</v>
      </c>
      <c r="I443" s="564" t="s">
        <v>490</v>
      </c>
      <c r="J443" s="579" t="s">
        <v>306</v>
      </c>
      <c r="K443" s="564" t="s">
        <v>1952</v>
      </c>
      <c r="L443" s="564" t="s">
        <v>552</v>
      </c>
      <c r="M443" s="579">
        <v>45065</v>
      </c>
      <c r="N443" s="579" t="s">
        <v>1184</v>
      </c>
      <c r="O443" s="564" t="s">
        <v>544</v>
      </c>
      <c r="P443" s="79">
        <f t="shared" si="43"/>
        <v>2</v>
      </c>
      <c r="Q443" s="79">
        <f t="shared" si="44"/>
        <v>3</v>
      </c>
      <c r="R443" s="528" t="str">
        <f t="shared" si="42"/>
        <v>Gastos_Gerais</v>
      </c>
      <c r="S443" s="526" t="str">
        <f>IF(D443="","",IF(OR(D443=Plano!$A$1,D443=Plano!$B$1),"entrada","saída"))</f>
        <v>saída</v>
      </c>
    </row>
    <row r="444" spans="1:19" ht="24" x14ac:dyDescent="0.25">
      <c r="A444" s="523">
        <v>440</v>
      </c>
      <c r="B444" s="579" t="s">
        <v>1184</v>
      </c>
      <c r="C444" s="579" t="s">
        <v>1184</v>
      </c>
      <c r="D444" s="563" t="s">
        <v>35</v>
      </c>
      <c r="E444" s="564" t="s">
        <v>1024</v>
      </c>
      <c r="F444" s="588">
        <v>20</v>
      </c>
      <c r="G444" s="583" t="s">
        <v>429</v>
      </c>
      <c r="H444" s="563" t="s">
        <v>306</v>
      </c>
      <c r="I444" s="564" t="s">
        <v>439</v>
      </c>
      <c r="J444" s="579" t="s">
        <v>440</v>
      </c>
      <c r="K444" s="564" t="s">
        <v>1953</v>
      </c>
      <c r="L444" s="564" t="s">
        <v>543</v>
      </c>
      <c r="M444" s="579">
        <v>112020</v>
      </c>
      <c r="N444" s="579" t="s">
        <v>1184</v>
      </c>
      <c r="O444" s="564" t="s">
        <v>544</v>
      </c>
      <c r="P444" s="79">
        <f t="shared" si="43"/>
        <v>2</v>
      </c>
      <c r="Q444" s="79">
        <f t="shared" si="44"/>
        <v>2</v>
      </c>
      <c r="R444" s="528" t="str">
        <f t="shared" si="42"/>
        <v>Receitas</v>
      </c>
      <c r="S444" s="526" t="str">
        <f>IF(D444="","",IF(OR(D444=Plano!$A$1,D444=Plano!$B$1),"entrada","saída"))</f>
        <v>entrada</v>
      </c>
    </row>
    <row r="445" spans="1:19" ht="24" x14ac:dyDescent="0.25">
      <c r="A445" s="523">
        <v>441</v>
      </c>
      <c r="B445" s="579" t="s">
        <v>1184</v>
      </c>
      <c r="C445" s="580">
        <v>44470</v>
      </c>
      <c r="D445" s="563" t="s">
        <v>35</v>
      </c>
      <c r="E445" s="581" t="s">
        <v>333</v>
      </c>
      <c r="F445" s="588">
        <v>300</v>
      </c>
      <c r="G445" s="583" t="s">
        <v>1203</v>
      </c>
      <c r="H445" s="563" t="s">
        <v>306</v>
      </c>
      <c r="I445" s="564" t="s">
        <v>439</v>
      </c>
      <c r="J445" s="579" t="s">
        <v>440</v>
      </c>
      <c r="K445" s="564" t="s">
        <v>1952</v>
      </c>
      <c r="L445" s="564" t="s">
        <v>552</v>
      </c>
      <c r="M445" s="579">
        <v>112020</v>
      </c>
      <c r="N445" s="579" t="s">
        <v>1184</v>
      </c>
      <c r="O445" s="564" t="s">
        <v>548</v>
      </c>
      <c r="P445" s="79">
        <f t="shared" si="43"/>
        <v>2</v>
      </c>
      <c r="Q445" s="79">
        <f t="shared" si="44"/>
        <v>13</v>
      </c>
      <c r="R445" s="528" t="str">
        <f t="shared" si="42"/>
        <v>Receitas</v>
      </c>
      <c r="S445" s="526" t="str">
        <f>IF(D445="","",IF(OR(D445=Plano!$A$1,D445=Plano!$B$1),"entrada","saída"))</f>
        <v>entrada</v>
      </c>
    </row>
    <row r="446" spans="1:19" ht="24" x14ac:dyDescent="0.25">
      <c r="A446" s="523">
        <v>442</v>
      </c>
      <c r="B446" s="579" t="s">
        <v>1185</v>
      </c>
      <c r="C446" s="579" t="s">
        <v>387</v>
      </c>
      <c r="D446" s="563" t="s">
        <v>261</v>
      </c>
      <c r="E446" s="564" t="s">
        <v>428</v>
      </c>
      <c r="F446" s="588">
        <v>11131.27</v>
      </c>
      <c r="G446" s="583" t="s">
        <v>438</v>
      </c>
      <c r="H446" s="563" t="s">
        <v>637</v>
      </c>
      <c r="I446" s="564" t="s">
        <v>538</v>
      </c>
      <c r="J446" s="579" t="s">
        <v>539</v>
      </c>
      <c r="K446" s="564" t="s">
        <v>1949</v>
      </c>
      <c r="L446" s="564" t="s">
        <v>551</v>
      </c>
      <c r="M446" s="579">
        <v>25634271</v>
      </c>
      <c r="N446" s="579" t="s">
        <v>387</v>
      </c>
      <c r="O446" s="564" t="s">
        <v>544</v>
      </c>
      <c r="P446" s="79">
        <f t="shared" si="43"/>
        <v>2</v>
      </c>
      <c r="Q446" s="79">
        <f t="shared" si="44"/>
        <v>-3</v>
      </c>
      <c r="R446" s="528" t="str">
        <f t="shared" si="42"/>
        <v>Gastos_Gerais</v>
      </c>
      <c r="S446" s="526" t="str">
        <f>IF(D446="","",IF(OR(D446=Plano!$A$1,D446=Plano!$B$1),"entrada","saída"))</f>
        <v>saída</v>
      </c>
    </row>
    <row r="447" spans="1:19" ht="72" x14ac:dyDescent="0.25">
      <c r="A447" s="523">
        <v>443</v>
      </c>
      <c r="B447" s="579" t="s">
        <v>1185</v>
      </c>
      <c r="C447" s="579" t="s">
        <v>902</v>
      </c>
      <c r="D447" s="563" t="s">
        <v>261</v>
      </c>
      <c r="E447" s="564" t="s">
        <v>410</v>
      </c>
      <c r="F447" s="588">
        <v>1552.8</v>
      </c>
      <c r="G447" s="583" t="s">
        <v>1300</v>
      </c>
      <c r="H447" s="563" t="s">
        <v>637</v>
      </c>
      <c r="I447" s="564" t="s">
        <v>1155</v>
      </c>
      <c r="J447" s="579" t="s">
        <v>1156</v>
      </c>
      <c r="K447" s="564" t="s">
        <v>1949</v>
      </c>
      <c r="L447" s="564" t="s">
        <v>551</v>
      </c>
      <c r="M447" s="579">
        <v>1297991</v>
      </c>
      <c r="N447" s="579" t="s">
        <v>902</v>
      </c>
      <c r="O447" s="564" t="s">
        <v>544</v>
      </c>
      <c r="P447" s="79">
        <f t="shared" si="43"/>
        <v>2</v>
      </c>
      <c r="Q447" s="79">
        <f t="shared" si="44"/>
        <v>1</v>
      </c>
      <c r="R447" s="528" t="str">
        <f t="shared" si="42"/>
        <v>Gastos_Gerais</v>
      </c>
      <c r="S447" s="526" t="str">
        <f>IF(D447="","",IF(OR(D447=Plano!$A$1,D447=Plano!$B$1),"entrada","saída"))</f>
        <v>saída</v>
      </c>
    </row>
    <row r="448" spans="1:19" ht="36" x14ac:dyDescent="0.25">
      <c r="A448" s="523">
        <v>444</v>
      </c>
      <c r="B448" s="579" t="s">
        <v>1185</v>
      </c>
      <c r="C448" s="580">
        <v>44105</v>
      </c>
      <c r="D448" s="563" t="s">
        <v>261</v>
      </c>
      <c r="E448" s="564" t="s">
        <v>401</v>
      </c>
      <c r="F448" s="588">
        <v>580.66999999999996</v>
      </c>
      <c r="G448" s="583" t="s">
        <v>1301</v>
      </c>
      <c r="H448" s="563" t="s">
        <v>637</v>
      </c>
      <c r="I448" s="564" t="s">
        <v>510</v>
      </c>
      <c r="J448" s="579" t="s">
        <v>511</v>
      </c>
      <c r="K448" s="564" t="s">
        <v>1948</v>
      </c>
      <c r="L448" s="564" t="s">
        <v>555</v>
      </c>
      <c r="M448" s="579">
        <v>8449545</v>
      </c>
      <c r="N448" s="579" t="s">
        <v>1164</v>
      </c>
      <c r="O448" s="564" t="s">
        <v>549</v>
      </c>
      <c r="P448" s="79">
        <f t="shared" si="43"/>
        <v>2</v>
      </c>
      <c r="Q448" s="79">
        <f t="shared" si="44"/>
        <v>1</v>
      </c>
      <c r="R448" s="528" t="str">
        <f t="shared" si="42"/>
        <v>Gastos_Gerais</v>
      </c>
      <c r="S448" s="526" t="str">
        <f>IF(D448="","",IF(OR(D448=Plano!$A$1,D448=Plano!$B$1),"entrada","saída"))</f>
        <v>saída</v>
      </c>
    </row>
    <row r="449" spans="1:19" ht="26.4" x14ac:dyDescent="0.25">
      <c r="A449" s="523">
        <v>445</v>
      </c>
      <c r="B449" s="579" t="s">
        <v>1185</v>
      </c>
      <c r="C449" s="580">
        <v>44166</v>
      </c>
      <c r="D449" s="563" t="s">
        <v>178</v>
      </c>
      <c r="E449" s="581" t="s">
        <v>258</v>
      </c>
      <c r="F449" s="588">
        <v>496826</v>
      </c>
      <c r="G449" s="583" t="s">
        <v>1370</v>
      </c>
      <c r="H449" s="563" t="s">
        <v>306</v>
      </c>
      <c r="I449" s="564" t="s">
        <v>439</v>
      </c>
      <c r="J449" s="579" t="s">
        <v>440</v>
      </c>
      <c r="K449" s="564" t="s">
        <v>1952</v>
      </c>
      <c r="L449" s="564" t="s">
        <v>557</v>
      </c>
      <c r="M449" s="579">
        <v>196</v>
      </c>
      <c r="N449" s="579" t="s">
        <v>1164</v>
      </c>
      <c r="O449" s="564" t="s">
        <v>567</v>
      </c>
      <c r="P449" s="79">
        <f t="shared" si="43"/>
        <v>2</v>
      </c>
      <c r="Q449" s="79">
        <f t="shared" si="44"/>
        <v>3</v>
      </c>
      <c r="R449" s="528" t="str">
        <f t="shared" si="42"/>
        <v>Gastos_com_Pessoal</v>
      </c>
      <c r="S449" s="526" t="str">
        <f>IF(D449="","",IF(OR(D449=Plano!$A$1,D449=Plano!$B$1),"entrada","saída"))</f>
        <v>saída</v>
      </c>
    </row>
    <row r="450" spans="1:19" ht="26.4" x14ac:dyDescent="0.25">
      <c r="A450" s="523">
        <v>446</v>
      </c>
      <c r="B450" s="579" t="s">
        <v>1185</v>
      </c>
      <c r="C450" s="580">
        <v>44166</v>
      </c>
      <c r="D450" s="563" t="s">
        <v>178</v>
      </c>
      <c r="E450" s="581" t="s">
        <v>258</v>
      </c>
      <c r="F450" s="588">
        <v>1332.04</v>
      </c>
      <c r="G450" s="583" t="s">
        <v>1371</v>
      </c>
      <c r="H450" s="563" t="s">
        <v>306</v>
      </c>
      <c r="I450" s="564" t="s">
        <v>470</v>
      </c>
      <c r="J450" s="579" t="s">
        <v>471</v>
      </c>
      <c r="K450" s="564" t="s">
        <v>1952</v>
      </c>
      <c r="L450" s="564" t="s">
        <v>553</v>
      </c>
      <c r="M450" s="579">
        <v>196</v>
      </c>
      <c r="N450" s="579" t="s">
        <v>1164</v>
      </c>
      <c r="O450" s="564" t="s">
        <v>567</v>
      </c>
      <c r="P450" s="79">
        <f t="shared" si="43"/>
        <v>2</v>
      </c>
      <c r="Q450" s="79">
        <f t="shared" si="44"/>
        <v>3</v>
      </c>
      <c r="R450" s="528" t="str">
        <f t="shared" si="42"/>
        <v>Gastos_com_Pessoal</v>
      </c>
      <c r="S450" s="526" t="str">
        <f>IF(D450="","",IF(OR(D450=Plano!$A$1,D450=Plano!$B$1),"entrada","saída"))</f>
        <v>saída</v>
      </c>
    </row>
    <row r="451" spans="1:19" ht="36" x14ac:dyDescent="0.25">
      <c r="A451" s="523">
        <v>447</v>
      </c>
      <c r="B451" s="579" t="s">
        <v>1185</v>
      </c>
      <c r="C451" s="579" t="s">
        <v>1175</v>
      </c>
      <c r="D451" s="563" t="s">
        <v>261</v>
      </c>
      <c r="E451" s="564" t="s">
        <v>780</v>
      </c>
      <c r="F451" s="588">
        <v>700</v>
      </c>
      <c r="G451" s="583" t="s">
        <v>1302</v>
      </c>
      <c r="H451" s="563" t="s">
        <v>637</v>
      </c>
      <c r="I451" s="564" t="s">
        <v>802</v>
      </c>
      <c r="J451" s="579" t="s">
        <v>803</v>
      </c>
      <c r="K451" s="564" t="s">
        <v>1949</v>
      </c>
      <c r="L451" s="564" t="s">
        <v>551</v>
      </c>
      <c r="M451" s="579">
        <v>1511</v>
      </c>
      <c r="N451" s="579" t="s">
        <v>1175</v>
      </c>
      <c r="O451" s="564" t="s">
        <v>544</v>
      </c>
      <c r="P451" s="79">
        <f t="shared" si="43"/>
        <v>2</v>
      </c>
      <c r="Q451" s="79">
        <f t="shared" si="44"/>
        <v>2</v>
      </c>
      <c r="R451" s="528" t="str">
        <f t="shared" si="42"/>
        <v>Gastos_Gerais</v>
      </c>
      <c r="S451" s="526" t="str">
        <f>IF(D451="","",IF(OR(D451=Plano!$A$1,D451=Plano!$B$1),"entrada","saída"))</f>
        <v>saída</v>
      </c>
    </row>
    <row r="452" spans="1:19" ht="26.4" x14ac:dyDescent="0.25">
      <c r="A452" s="523">
        <v>448</v>
      </c>
      <c r="B452" s="579" t="s">
        <v>1185</v>
      </c>
      <c r="C452" s="580">
        <v>44166</v>
      </c>
      <c r="D452" s="563" t="s">
        <v>178</v>
      </c>
      <c r="E452" s="581" t="s">
        <v>258</v>
      </c>
      <c r="F452" s="588">
        <v>5107</v>
      </c>
      <c r="G452" s="583" t="s">
        <v>1372</v>
      </c>
      <c r="H452" s="563" t="s">
        <v>306</v>
      </c>
      <c r="I452" s="564" t="s">
        <v>456</v>
      </c>
      <c r="J452" s="579" t="s">
        <v>457</v>
      </c>
      <c r="K452" s="564" t="s">
        <v>1952</v>
      </c>
      <c r="L452" s="564" t="s">
        <v>557</v>
      </c>
      <c r="M452" s="579">
        <v>196</v>
      </c>
      <c r="N452" s="579" t="s">
        <v>1164</v>
      </c>
      <c r="O452" s="564" t="s">
        <v>567</v>
      </c>
      <c r="P452" s="79">
        <f t="shared" si="43"/>
        <v>2</v>
      </c>
      <c r="Q452" s="79">
        <f t="shared" si="44"/>
        <v>3</v>
      </c>
      <c r="R452" s="528" t="str">
        <f t="shared" si="42"/>
        <v>Gastos_com_Pessoal</v>
      </c>
      <c r="S452" s="526" t="str">
        <f>IF(D452="","",IF(OR(D452=Plano!$A$1,D452=Plano!$B$1),"entrada","saída"))</f>
        <v>saída</v>
      </c>
    </row>
    <row r="453" spans="1:19" ht="26.4" x14ac:dyDescent="0.25">
      <c r="A453" s="523">
        <v>449</v>
      </c>
      <c r="B453" s="579" t="s">
        <v>1185</v>
      </c>
      <c r="C453" s="580">
        <v>44166</v>
      </c>
      <c r="D453" s="563" t="s">
        <v>178</v>
      </c>
      <c r="E453" s="581" t="s">
        <v>258</v>
      </c>
      <c r="F453" s="588">
        <v>4973</v>
      </c>
      <c r="G453" s="583" t="s">
        <v>1373</v>
      </c>
      <c r="H453" s="563" t="s">
        <v>306</v>
      </c>
      <c r="I453" s="564" t="s">
        <v>458</v>
      </c>
      <c r="J453" s="579" t="s">
        <v>459</v>
      </c>
      <c r="K453" s="564" t="s">
        <v>1952</v>
      </c>
      <c r="L453" s="564" t="s">
        <v>557</v>
      </c>
      <c r="M453" s="579">
        <v>196</v>
      </c>
      <c r="N453" s="579" t="s">
        <v>1164</v>
      </c>
      <c r="O453" s="564" t="s">
        <v>567</v>
      </c>
      <c r="P453" s="79">
        <f t="shared" si="43"/>
        <v>2</v>
      </c>
      <c r="Q453" s="79">
        <f t="shared" si="44"/>
        <v>3</v>
      </c>
      <c r="R453" s="528" t="str">
        <f t="shared" si="42"/>
        <v>Gastos_com_Pessoal</v>
      </c>
      <c r="S453" s="526" t="str">
        <f>IF(D453="","",IF(OR(D453=Plano!$A$1,D453=Plano!$B$1),"entrada","saída"))</f>
        <v>saída</v>
      </c>
    </row>
    <row r="454" spans="1:19" ht="26.4" x14ac:dyDescent="0.25">
      <c r="A454" s="523">
        <v>450</v>
      </c>
      <c r="B454" s="579" t="s">
        <v>1185</v>
      </c>
      <c r="C454" s="580">
        <v>44166</v>
      </c>
      <c r="D454" s="563" t="s">
        <v>178</v>
      </c>
      <c r="E454" s="581" t="s">
        <v>258</v>
      </c>
      <c r="F454" s="588">
        <v>4441</v>
      </c>
      <c r="G454" s="583" t="s">
        <v>1372</v>
      </c>
      <c r="H454" s="563" t="s">
        <v>306</v>
      </c>
      <c r="I454" s="564" t="s">
        <v>460</v>
      </c>
      <c r="J454" s="579" t="s">
        <v>461</v>
      </c>
      <c r="K454" s="564" t="s">
        <v>1952</v>
      </c>
      <c r="L454" s="564" t="s">
        <v>557</v>
      </c>
      <c r="M454" s="579">
        <v>196</v>
      </c>
      <c r="N454" s="579" t="s">
        <v>1164</v>
      </c>
      <c r="O454" s="564" t="s">
        <v>567</v>
      </c>
      <c r="P454" s="79">
        <f t="shared" si="43"/>
        <v>2</v>
      </c>
      <c r="Q454" s="79">
        <f t="shared" si="44"/>
        <v>3</v>
      </c>
      <c r="R454" s="528" t="str">
        <f t="shared" si="42"/>
        <v>Gastos_com_Pessoal</v>
      </c>
      <c r="S454" s="526" t="str">
        <f>IF(D454="","",IF(OR(D454=Plano!$A$1,D454=Plano!$B$1),"entrada","saída"))</f>
        <v>saída</v>
      </c>
    </row>
    <row r="455" spans="1:19" ht="26.4" x14ac:dyDescent="0.25">
      <c r="A455" s="523">
        <v>451</v>
      </c>
      <c r="B455" s="579" t="s">
        <v>1185</v>
      </c>
      <c r="C455" s="580">
        <v>44166</v>
      </c>
      <c r="D455" s="563" t="s">
        <v>178</v>
      </c>
      <c r="E455" s="581" t="s">
        <v>258</v>
      </c>
      <c r="F455" s="588">
        <v>1111</v>
      </c>
      <c r="G455" s="583" t="s">
        <v>1373</v>
      </c>
      <c r="H455" s="563" t="s">
        <v>306</v>
      </c>
      <c r="I455" s="564" t="s">
        <v>462</v>
      </c>
      <c r="J455" s="579" t="s">
        <v>463</v>
      </c>
      <c r="K455" s="564" t="s">
        <v>1952</v>
      </c>
      <c r="L455" s="564" t="s">
        <v>557</v>
      </c>
      <c r="M455" s="579">
        <v>196</v>
      </c>
      <c r="N455" s="579" t="s">
        <v>1164</v>
      </c>
      <c r="O455" s="564" t="s">
        <v>567</v>
      </c>
      <c r="P455" s="79">
        <f t="shared" si="43"/>
        <v>2</v>
      </c>
      <c r="Q455" s="79">
        <f t="shared" si="44"/>
        <v>3</v>
      </c>
      <c r="R455" s="528" t="str">
        <f t="shared" si="42"/>
        <v>Gastos_com_Pessoal</v>
      </c>
      <c r="S455" s="526" t="str">
        <f>IF(D455="","",IF(OR(D455=Plano!$A$1,D455=Plano!$B$1),"entrada","saída"))</f>
        <v>saída</v>
      </c>
    </row>
    <row r="456" spans="1:19" ht="26.4" x14ac:dyDescent="0.25">
      <c r="A456" s="523">
        <v>452</v>
      </c>
      <c r="B456" s="579" t="s">
        <v>1185</v>
      </c>
      <c r="C456" s="580">
        <v>44166</v>
      </c>
      <c r="D456" s="563" t="s">
        <v>178</v>
      </c>
      <c r="E456" s="581" t="s">
        <v>258</v>
      </c>
      <c r="F456" s="588">
        <v>4966</v>
      </c>
      <c r="G456" s="583" t="s">
        <v>1372</v>
      </c>
      <c r="H456" s="563" t="s">
        <v>306</v>
      </c>
      <c r="I456" s="564" t="s">
        <v>464</v>
      </c>
      <c r="J456" s="579" t="s">
        <v>465</v>
      </c>
      <c r="K456" s="564" t="s">
        <v>1952</v>
      </c>
      <c r="L456" s="564" t="s">
        <v>557</v>
      </c>
      <c r="M456" s="579">
        <v>196</v>
      </c>
      <c r="N456" s="579" t="s">
        <v>1164</v>
      </c>
      <c r="O456" s="564" t="s">
        <v>567</v>
      </c>
      <c r="P456" s="79">
        <f t="shared" si="43"/>
        <v>2</v>
      </c>
      <c r="Q456" s="79">
        <f t="shared" si="44"/>
        <v>3</v>
      </c>
      <c r="R456" s="528" t="str">
        <f t="shared" si="42"/>
        <v>Gastos_com_Pessoal</v>
      </c>
      <c r="S456" s="526" t="str">
        <f>IF(D456="","",IF(OR(D456=Plano!$A$1,D456=Plano!$B$1),"entrada","saída"))</f>
        <v>saída</v>
      </c>
    </row>
    <row r="457" spans="1:19" ht="26.4" x14ac:dyDescent="0.25">
      <c r="A457" s="523">
        <v>453</v>
      </c>
      <c r="B457" s="579" t="s">
        <v>1185</v>
      </c>
      <c r="C457" s="580">
        <v>44166</v>
      </c>
      <c r="D457" s="563" t="s">
        <v>178</v>
      </c>
      <c r="E457" s="581" t="s">
        <v>258</v>
      </c>
      <c r="F457" s="588">
        <v>4973</v>
      </c>
      <c r="G457" s="583" t="s">
        <v>1372</v>
      </c>
      <c r="H457" s="563" t="s">
        <v>306</v>
      </c>
      <c r="I457" s="564" t="s">
        <v>466</v>
      </c>
      <c r="J457" s="579" t="s">
        <v>467</v>
      </c>
      <c r="K457" s="564" t="s">
        <v>1952</v>
      </c>
      <c r="L457" s="564" t="s">
        <v>557</v>
      </c>
      <c r="M457" s="579">
        <v>196</v>
      </c>
      <c r="N457" s="579" t="s">
        <v>1164</v>
      </c>
      <c r="O457" s="564" t="s">
        <v>567</v>
      </c>
      <c r="P457" s="79">
        <f t="shared" si="43"/>
        <v>2</v>
      </c>
      <c r="Q457" s="79">
        <f t="shared" si="44"/>
        <v>3</v>
      </c>
      <c r="R457" s="528" t="str">
        <f t="shared" si="42"/>
        <v>Gastos_com_Pessoal</v>
      </c>
      <c r="S457" s="526" t="str">
        <f>IF(D457="","",IF(OR(D457=Plano!$A$1,D457=Plano!$B$1),"entrada","saída"))</f>
        <v>saída</v>
      </c>
    </row>
    <row r="458" spans="1:19" ht="26.4" x14ac:dyDescent="0.25">
      <c r="A458" s="523">
        <v>454</v>
      </c>
      <c r="B458" s="579" t="s">
        <v>1185</v>
      </c>
      <c r="C458" s="580">
        <v>44166</v>
      </c>
      <c r="D458" s="563" t="s">
        <v>178</v>
      </c>
      <c r="E458" s="581" t="s">
        <v>258</v>
      </c>
      <c r="F458" s="588">
        <v>1083.3900000000001</v>
      </c>
      <c r="G458" s="583" t="s">
        <v>1374</v>
      </c>
      <c r="H458" s="563" t="s">
        <v>306</v>
      </c>
      <c r="I458" s="564" t="s">
        <v>468</v>
      </c>
      <c r="J458" s="579" t="s">
        <v>469</v>
      </c>
      <c r="K458" s="564" t="s">
        <v>1952</v>
      </c>
      <c r="L458" s="564" t="s">
        <v>553</v>
      </c>
      <c r="M458" s="579">
        <v>196</v>
      </c>
      <c r="N458" s="579" t="s">
        <v>1164</v>
      </c>
      <c r="O458" s="564" t="s">
        <v>567</v>
      </c>
      <c r="P458" s="79">
        <f t="shared" si="43"/>
        <v>2</v>
      </c>
      <c r="Q458" s="79">
        <f t="shared" si="44"/>
        <v>3</v>
      </c>
      <c r="R458" s="528" t="str">
        <f t="shared" si="42"/>
        <v>Gastos_com_Pessoal</v>
      </c>
      <c r="S458" s="526" t="str">
        <f>IF(D458="","",IF(OR(D458=Plano!$A$1,D458=Plano!$B$1),"entrada","saída"))</f>
        <v>saída</v>
      </c>
    </row>
    <row r="459" spans="1:19" ht="26.4" x14ac:dyDescent="0.25">
      <c r="A459" s="523">
        <v>455</v>
      </c>
      <c r="B459" s="579" t="s">
        <v>1185</v>
      </c>
      <c r="C459" s="580">
        <v>44166</v>
      </c>
      <c r="D459" s="563" t="s">
        <v>178</v>
      </c>
      <c r="E459" s="581" t="s">
        <v>258</v>
      </c>
      <c r="F459" s="588">
        <v>196.96</v>
      </c>
      <c r="G459" s="583" t="s">
        <v>1374</v>
      </c>
      <c r="H459" s="563" t="s">
        <v>306</v>
      </c>
      <c r="I459" s="564" t="s">
        <v>476</v>
      </c>
      <c r="J459" s="579" t="s">
        <v>477</v>
      </c>
      <c r="K459" s="564" t="s">
        <v>1952</v>
      </c>
      <c r="L459" s="564" t="s">
        <v>553</v>
      </c>
      <c r="M459" s="579">
        <v>196</v>
      </c>
      <c r="N459" s="579" t="s">
        <v>1164</v>
      </c>
      <c r="O459" s="564" t="s">
        <v>567</v>
      </c>
      <c r="P459" s="79">
        <f t="shared" si="43"/>
        <v>2</v>
      </c>
      <c r="Q459" s="79">
        <f t="shared" si="44"/>
        <v>3</v>
      </c>
      <c r="R459" s="528" t="str">
        <f t="shared" si="42"/>
        <v>Gastos_com_Pessoal</v>
      </c>
      <c r="S459" s="526" t="str">
        <f>IF(D459="","",IF(OR(D459=Plano!$A$1,D459=Plano!$B$1),"entrada","saída"))</f>
        <v>saída</v>
      </c>
    </row>
    <row r="460" spans="1:19" ht="26.4" x14ac:dyDescent="0.25">
      <c r="A460" s="523">
        <v>456</v>
      </c>
      <c r="B460" s="579" t="s">
        <v>1185</v>
      </c>
      <c r="C460" s="580">
        <v>44166</v>
      </c>
      <c r="D460" s="563" t="s">
        <v>178</v>
      </c>
      <c r="E460" s="581" t="s">
        <v>258</v>
      </c>
      <c r="F460" s="588">
        <v>671.35</v>
      </c>
      <c r="G460" s="583" t="s">
        <v>1374</v>
      </c>
      <c r="H460" s="563" t="s">
        <v>306</v>
      </c>
      <c r="I460" s="564" t="s">
        <v>474</v>
      </c>
      <c r="J460" s="579" t="s">
        <v>475</v>
      </c>
      <c r="K460" s="564" t="s">
        <v>1952</v>
      </c>
      <c r="L460" s="564" t="s">
        <v>553</v>
      </c>
      <c r="M460" s="579">
        <v>196</v>
      </c>
      <c r="N460" s="579" t="s">
        <v>1164</v>
      </c>
      <c r="O460" s="564" t="s">
        <v>567</v>
      </c>
      <c r="P460" s="79">
        <f t="shared" si="43"/>
        <v>2</v>
      </c>
      <c r="Q460" s="79">
        <f t="shared" si="44"/>
        <v>3</v>
      </c>
      <c r="R460" s="528" t="str">
        <f t="shared" si="42"/>
        <v>Gastos_com_Pessoal</v>
      </c>
      <c r="S460" s="526" t="str">
        <f>IF(D460="","",IF(OR(D460=Plano!$A$1,D460=Plano!$B$1),"entrada","saída"))</f>
        <v>saída</v>
      </c>
    </row>
    <row r="461" spans="1:19" ht="26.4" x14ac:dyDescent="0.25">
      <c r="A461" s="523">
        <v>457</v>
      </c>
      <c r="B461" s="579" t="s">
        <v>1185</v>
      </c>
      <c r="C461" s="580">
        <v>44166</v>
      </c>
      <c r="D461" s="563" t="s">
        <v>178</v>
      </c>
      <c r="E461" s="581" t="s">
        <v>258</v>
      </c>
      <c r="F461" s="588">
        <v>1646.14</v>
      </c>
      <c r="G461" s="583" t="s">
        <v>1371</v>
      </c>
      <c r="H461" s="563" t="s">
        <v>306</v>
      </c>
      <c r="I461" s="564" t="s">
        <v>454</v>
      </c>
      <c r="J461" s="579" t="s">
        <v>455</v>
      </c>
      <c r="K461" s="564" t="s">
        <v>1952</v>
      </c>
      <c r="L461" s="564" t="s">
        <v>552</v>
      </c>
      <c r="M461" s="579">
        <v>196</v>
      </c>
      <c r="N461" s="579" t="s">
        <v>1164</v>
      </c>
      <c r="O461" s="564" t="s">
        <v>567</v>
      </c>
      <c r="P461" s="79">
        <f t="shared" si="43"/>
        <v>2</v>
      </c>
      <c r="Q461" s="79">
        <f t="shared" si="44"/>
        <v>3</v>
      </c>
      <c r="R461" s="528" t="str">
        <f t="shared" si="42"/>
        <v>Gastos_com_Pessoal</v>
      </c>
      <c r="S461" s="526" t="str">
        <f>IF(D461="","",IF(OR(D461=Plano!$A$1,D461=Plano!$B$1),"entrada","saída"))</f>
        <v>saída</v>
      </c>
    </row>
    <row r="462" spans="1:19" ht="24" x14ac:dyDescent="0.25">
      <c r="A462" s="523">
        <v>458</v>
      </c>
      <c r="B462" s="579" t="s">
        <v>1185</v>
      </c>
      <c r="C462" s="579" t="s">
        <v>1185</v>
      </c>
      <c r="D462" s="563" t="s">
        <v>35</v>
      </c>
      <c r="E462" s="581" t="s">
        <v>164</v>
      </c>
      <c r="F462" s="588">
        <v>22222.22</v>
      </c>
      <c r="G462" s="583" t="s">
        <v>1303</v>
      </c>
      <c r="H462" s="563" t="s">
        <v>306</v>
      </c>
      <c r="I462" s="564" t="s">
        <v>439</v>
      </c>
      <c r="J462" s="579" t="s">
        <v>440</v>
      </c>
      <c r="K462" s="564" t="s">
        <v>1952</v>
      </c>
      <c r="L462" s="564" t="s">
        <v>553</v>
      </c>
      <c r="M462" s="579">
        <v>112020</v>
      </c>
      <c r="N462" s="579" t="s">
        <v>1185</v>
      </c>
      <c r="O462" s="564" t="s">
        <v>544</v>
      </c>
      <c r="P462" s="79">
        <f t="shared" si="43"/>
        <v>2</v>
      </c>
      <c r="Q462" s="79">
        <f t="shared" si="44"/>
        <v>2</v>
      </c>
      <c r="R462" s="528" t="str">
        <f t="shared" si="42"/>
        <v>Receitas</v>
      </c>
      <c r="S462" s="526" t="str">
        <f>IF(D462="","",IF(OR(D462=Plano!$A$1,D462=Plano!$B$1),"entrada","saída"))</f>
        <v>entrada</v>
      </c>
    </row>
    <row r="463" spans="1:19" ht="26.4" x14ac:dyDescent="0.25">
      <c r="A463" s="523">
        <v>459</v>
      </c>
      <c r="B463" s="579" t="s">
        <v>1185</v>
      </c>
      <c r="C463" s="579" t="s">
        <v>1164</v>
      </c>
      <c r="D463" s="581" t="s">
        <v>288</v>
      </c>
      <c r="E463" s="581" t="s">
        <v>288</v>
      </c>
      <c r="F463" s="588">
        <v>45.25</v>
      </c>
      <c r="G463" s="583" t="s">
        <v>1304</v>
      </c>
      <c r="H463" s="563" t="s">
        <v>306</v>
      </c>
      <c r="I463" s="564" t="s">
        <v>439</v>
      </c>
      <c r="J463" s="579" t="s">
        <v>440</v>
      </c>
      <c r="K463" s="564" t="s">
        <v>1957</v>
      </c>
      <c r="L463" s="564" t="s">
        <v>583</v>
      </c>
      <c r="M463" s="579">
        <v>112020</v>
      </c>
      <c r="N463" s="579" t="s">
        <v>1164</v>
      </c>
      <c r="O463" s="564" t="s">
        <v>584</v>
      </c>
      <c r="P463" s="79">
        <f t="shared" si="43"/>
        <v>2</v>
      </c>
      <c r="Q463" s="79">
        <f t="shared" si="44"/>
        <v>2</v>
      </c>
      <c r="R463" s="528" t="str">
        <f t="shared" si="42"/>
        <v>Rendimentos_de_Aplicações_Fin.</v>
      </c>
      <c r="S463" s="526" t="str">
        <f>IF(D463="","",IF(OR(D463=Plano!$A$1,D463=Plano!$B$1),"entrada","saída"))</f>
        <v>entrada</v>
      </c>
    </row>
    <row r="464" spans="1:19" ht="24" x14ac:dyDescent="0.25">
      <c r="A464" s="523">
        <v>460</v>
      </c>
      <c r="B464" s="579" t="s">
        <v>1185</v>
      </c>
      <c r="C464" s="579" t="s">
        <v>1164</v>
      </c>
      <c r="D464" s="563" t="s">
        <v>261</v>
      </c>
      <c r="E464" s="585" t="s">
        <v>424</v>
      </c>
      <c r="F464" s="588">
        <v>5.25</v>
      </c>
      <c r="G464" s="583" t="s">
        <v>1305</v>
      </c>
      <c r="H464" s="563" t="s">
        <v>637</v>
      </c>
      <c r="I464" s="564" t="s">
        <v>530</v>
      </c>
      <c r="J464" s="579" t="s">
        <v>531</v>
      </c>
      <c r="K464" s="564" t="s">
        <v>1955</v>
      </c>
      <c r="L464" s="564" t="s">
        <v>585</v>
      </c>
      <c r="M464" s="579">
        <v>112020</v>
      </c>
      <c r="N464" s="579" t="s">
        <v>1164</v>
      </c>
      <c r="O464" s="564" t="s">
        <v>584</v>
      </c>
      <c r="P464" s="79">
        <f t="shared" si="43"/>
        <v>2</v>
      </c>
      <c r="Q464" s="79">
        <f t="shared" si="44"/>
        <v>2</v>
      </c>
      <c r="R464" s="528" t="str">
        <f t="shared" si="42"/>
        <v>Gastos_Gerais</v>
      </c>
      <c r="S464" s="526" t="str">
        <f>IF(D464="","",IF(OR(D464=Plano!$A$1,D464=Plano!$B$1),"entrada","saída"))</f>
        <v>saída</v>
      </c>
    </row>
    <row r="465" spans="1:19" ht="24" x14ac:dyDescent="0.25">
      <c r="A465" s="523">
        <v>461</v>
      </c>
      <c r="B465" s="579" t="s">
        <v>1185</v>
      </c>
      <c r="C465" s="579" t="s">
        <v>1164</v>
      </c>
      <c r="D465" s="563" t="s">
        <v>261</v>
      </c>
      <c r="E465" s="585" t="s">
        <v>424</v>
      </c>
      <c r="F465" s="588">
        <v>4.43</v>
      </c>
      <c r="G465" s="583" t="s">
        <v>1306</v>
      </c>
      <c r="H465" s="563" t="s">
        <v>637</v>
      </c>
      <c r="I465" s="564" t="s">
        <v>1157</v>
      </c>
      <c r="J465" s="579" t="s">
        <v>542</v>
      </c>
      <c r="K465" s="564" t="s">
        <v>1955</v>
      </c>
      <c r="L465" s="564" t="s">
        <v>1192</v>
      </c>
      <c r="M465" s="579">
        <v>112020</v>
      </c>
      <c r="N465" s="579" t="s">
        <v>1164</v>
      </c>
      <c r="O465" s="564" t="s">
        <v>584</v>
      </c>
      <c r="P465" s="79">
        <f t="shared" si="43"/>
        <v>2</v>
      </c>
      <c r="Q465" s="79">
        <f t="shared" si="44"/>
        <v>2</v>
      </c>
      <c r="R465" s="528" t="str">
        <f t="shared" si="42"/>
        <v>Gastos_Gerais</v>
      </c>
      <c r="S465" s="526" t="str">
        <f>IF(D465="","",IF(OR(D465=Plano!$A$1,D465=Plano!$B$1),"entrada","saída"))</f>
        <v>saída</v>
      </c>
    </row>
    <row r="466" spans="1:19" ht="26.4" x14ac:dyDescent="0.25">
      <c r="A466" s="523">
        <v>462</v>
      </c>
      <c r="B466" s="579" t="s">
        <v>1185</v>
      </c>
      <c r="C466" s="579" t="s">
        <v>1164</v>
      </c>
      <c r="D466" s="581" t="s">
        <v>288</v>
      </c>
      <c r="E466" s="581" t="s">
        <v>288</v>
      </c>
      <c r="F466" s="588">
        <v>4145.18</v>
      </c>
      <c r="G466" s="583" t="s">
        <v>1304</v>
      </c>
      <c r="H466" s="563" t="s">
        <v>306</v>
      </c>
      <c r="I466" s="564" t="s">
        <v>439</v>
      </c>
      <c r="J466" s="579" t="s">
        <v>440</v>
      </c>
      <c r="K466" s="564" t="s">
        <v>1957</v>
      </c>
      <c r="L466" s="564" t="s">
        <v>583</v>
      </c>
      <c r="M466" s="579">
        <v>112020</v>
      </c>
      <c r="N466" s="579" t="s">
        <v>1164</v>
      </c>
      <c r="O466" s="564" t="s">
        <v>584</v>
      </c>
      <c r="P466" s="79">
        <f t="shared" si="43"/>
        <v>2</v>
      </c>
      <c r="Q466" s="79">
        <f t="shared" si="44"/>
        <v>2</v>
      </c>
      <c r="R466" s="528" t="str">
        <f t="shared" si="42"/>
        <v>Rendimentos_de_Aplicações_Fin.</v>
      </c>
      <c r="S466" s="526" t="str">
        <f>IF(D466="","",IF(OR(D466=Plano!$A$1,D466=Plano!$B$1),"entrada","saída"))</f>
        <v>entrada</v>
      </c>
    </row>
    <row r="467" spans="1:19" ht="24" x14ac:dyDescent="0.25">
      <c r="A467" s="523">
        <v>463</v>
      </c>
      <c r="B467" s="579" t="s">
        <v>1185</v>
      </c>
      <c r="C467" s="579" t="s">
        <v>1164</v>
      </c>
      <c r="D467" s="563" t="s">
        <v>261</v>
      </c>
      <c r="E467" s="585" t="s">
        <v>424</v>
      </c>
      <c r="F467" s="588">
        <v>5962.65</v>
      </c>
      <c r="G467" s="583" t="s">
        <v>1305</v>
      </c>
      <c r="H467" s="563" t="s">
        <v>637</v>
      </c>
      <c r="I467" s="564" t="s">
        <v>530</v>
      </c>
      <c r="J467" s="579" t="s">
        <v>531</v>
      </c>
      <c r="K467" s="564" t="s">
        <v>1955</v>
      </c>
      <c r="L467" s="564" t="s">
        <v>585</v>
      </c>
      <c r="M467" s="579">
        <v>112020</v>
      </c>
      <c r="N467" s="579" t="s">
        <v>1164</v>
      </c>
      <c r="O467" s="564" t="s">
        <v>584</v>
      </c>
      <c r="P467" s="79">
        <f t="shared" si="43"/>
        <v>2</v>
      </c>
      <c r="Q467" s="79">
        <f t="shared" si="44"/>
        <v>2</v>
      </c>
      <c r="R467" s="528" t="str">
        <f t="shared" si="42"/>
        <v>Gastos_Gerais</v>
      </c>
      <c r="S467" s="526" t="str">
        <f>IF(D467="","",IF(OR(D467=Plano!$A$1,D467=Plano!$B$1),"entrada","saída"))</f>
        <v>saída</v>
      </c>
    </row>
    <row r="468" spans="1:19" ht="26.4" x14ac:dyDescent="0.25">
      <c r="A468" s="523">
        <v>464</v>
      </c>
      <c r="B468" s="579" t="s">
        <v>1185</v>
      </c>
      <c r="C468" s="579" t="s">
        <v>1164</v>
      </c>
      <c r="D468" s="581" t="s">
        <v>288</v>
      </c>
      <c r="E468" s="581" t="s">
        <v>288</v>
      </c>
      <c r="F468" s="588">
        <v>0.98</v>
      </c>
      <c r="G468" s="583" t="s">
        <v>1307</v>
      </c>
      <c r="H468" s="563" t="s">
        <v>306</v>
      </c>
      <c r="I468" s="564" t="s">
        <v>439</v>
      </c>
      <c r="J468" s="579" t="s">
        <v>440</v>
      </c>
      <c r="K468" s="564" t="s">
        <v>1957</v>
      </c>
      <c r="L468" s="564" t="s">
        <v>570</v>
      </c>
      <c r="M468" s="579">
        <v>112020</v>
      </c>
      <c r="N468" s="579" t="s">
        <v>1164</v>
      </c>
      <c r="O468" s="564" t="s">
        <v>1199</v>
      </c>
      <c r="P468" s="79">
        <f t="shared" si="43"/>
        <v>2</v>
      </c>
      <c r="Q468" s="79">
        <f t="shared" si="44"/>
        <v>2</v>
      </c>
      <c r="R468" s="528" t="str">
        <f t="shared" si="42"/>
        <v>Rendimentos_de_Aplicações_Fin.</v>
      </c>
      <c r="S468" s="526" t="str">
        <f>IF(D468="","",IF(OR(D468=Plano!$A$1,D468=Plano!$B$1),"entrada","saída"))</f>
        <v>entrada</v>
      </c>
    </row>
    <row r="469" spans="1:19" ht="26.4" x14ac:dyDescent="0.25">
      <c r="A469" s="523">
        <v>465</v>
      </c>
      <c r="B469" s="579" t="s">
        <v>1185</v>
      </c>
      <c r="C469" s="579" t="s">
        <v>1164</v>
      </c>
      <c r="D469" s="581" t="s">
        <v>288</v>
      </c>
      <c r="E469" s="581" t="s">
        <v>288</v>
      </c>
      <c r="F469" s="588">
        <v>8943.83</v>
      </c>
      <c r="G469" s="583" t="s">
        <v>1307</v>
      </c>
      <c r="H469" s="563" t="s">
        <v>306</v>
      </c>
      <c r="I469" s="564" t="s">
        <v>439</v>
      </c>
      <c r="J469" s="579" t="s">
        <v>440</v>
      </c>
      <c r="K469" s="564" t="s">
        <v>1957</v>
      </c>
      <c r="L469" s="564" t="s">
        <v>570</v>
      </c>
      <c r="M469" s="579">
        <v>112020</v>
      </c>
      <c r="N469" s="579" t="s">
        <v>1164</v>
      </c>
      <c r="O469" s="564" t="s">
        <v>571</v>
      </c>
      <c r="P469" s="79">
        <f t="shared" si="43"/>
        <v>2</v>
      </c>
      <c r="Q469" s="79">
        <f t="shared" si="44"/>
        <v>2</v>
      </c>
      <c r="R469" s="528" t="str">
        <f t="shared" si="42"/>
        <v>Rendimentos_de_Aplicações_Fin.</v>
      </c>
      <c r="S469" s="526" t="str">
        <f>IF(D469="","",IF(OR(D469=Plano!$A$1,D469=Plano!$B$1),"entrada","saída"))</f>
        <v>entrada</v>
      </c>
    </row>
    <row r="470" spans="1:19" ht="26.4" x14ac:dyDescent="0.25">
      <c r="A470" s="523">
        <v>466</v>
      </c>
      <c r="B470" s="579" t="s">
        <v>1185</v>
      </c>
      <c r="C470" s="579" t="s">
        <v>1164</v>
      </c>
      <c r="D470" s="581" t="s">
        <v>288</v>
      </c>
      <c r="E470" s="581" t="s">
        <v>288</v>
      </c>
      <c r="F470" s="588">
        <v>980.95</v>
      </c>
      <c r="G470" s="583" t="s">
        <v>1307</v>
      </c>
      <c r="H470" s="563" t="s">
        <v>306</v>
      </c>
      <c r="I470" s="564" t="s">
        <v>439</v>
      </c>
      <c r="J470" s="579" t="s">
        <v>440</v>
      </c>
      <c r="K470" s="564" t="s">
        <v>1957</v>
      </c>
      <c r="L470" s="564" t="s">
        <v>572</v>
      </c>
      <c r="M470" s="579">
        <v>112020</v>
      </c>
      <c r="N470" s="579" t="s">
        <v>1164</v>
      </c>
      <c r="O470" s="564" t="s">
        <v>573</v>
      </c>
      <c r="P470" s="79">
        <f t="shared" si="43"/>
        <v>2</v>
      </c>
      <c r="Q470" s="79">
        <f t="shared" si="44"/>
        <v>2</v>
      </c>
      <c r="R470" s="528" t="str">
        <f t="shared" si="42"/>
        <v>Rendimentos_de_Aplicações_Fin.</v>
      </c>
      <c r="S470" s="526" t="str">
        <f>IF(D470="","",IF(OR(D470=Plano!$A$1,D470=Plano!$B$1),"entrada","saída"))</f>
        <v>entrada</v>
      </c>
    </row>
    <row r="471" spans="1:19" ht="24" x14ac:dyDescent="0.25">
      <c r="A471" s="523">
        <v>467</v>
      </c>
      <c r="B471" s="579" t="s">
        <v>1185</v>
      </c>
      <c r="C471" s="579" t="s">
        <v>1185</v>
      </c>
      <c r="D471" s="563" t="s">
        <v>261</v>
      </c>
      <c r="E471" s="564" t="s">
        <v>404</v>
      </c>
      <c r="F471" s="588">
        <v>82.34</v>
      </c>
      <c r="G471" s="583" t="s">
        <v>1308</v>
      </c>
      <c r="H471" s="563" t="s">
        <v>637</v>
      </c>
      <c r="I471" s="564" t="s">
        <v>525</v>
      </c>
      <c r="J471" s="579" t="s">
        <v>524</v>
      </c>
      <c r="K471" s="564" t="s">
        <v>1952</v>
      </c>
      <c r="L471" s="564" t="s">
        <v>545</v>
      </c>
      <c r="M471" s="579">
        <v>45087</v>
      </c>
      <c r="N471" s="579" t="s">
        <v>1185</v>
      </c>
      <c r="O471" s="564" t="s">
        <v>544</v>
      </c>
      <c r="P471" s="79">
        <f t="shared" si="43"/>
        <v>2</v>
      </c>
      <c r="Q471" s="79">
        <f t="shared" si="44"/>
        <v>2</v>
      </c>
      <c r="R471" s="528" t="str">
        <f t="shared" si="42"/>
        <v>Gastos_Gerais</v>
      </c>
      <c r="S471" s="526" t="str">
        <f>IF(D471="","",IF(OR(D471=Plano!$A$1,D471=Plano!$B$1),"entrada","saída"))</f>
        <v>saída</v>
      </c>
    </row>
    <row r="472" spans="1:19" ht="24" x14ac:dyDescent="0.25">
      <c r="A472" s="523">
        <v>468</v>
      </c>
      <c r="B472" s="579" t="s">
        <v>1185</v>
      </c>
      <c r="C472" s="579" t="s">
        <v>1185</v>
      </c>
      <c r="D472" s="563" t="s">
        <v>35</v>
      </c>
      <c r="E472" s="581" t="s">
        <v>333</v>
      </c>
      <c r="F472" s="588">
        <v>82.34</v>
      </c>
      <c r="G472" s="583" t="s">
        <v>1309</v>
      </c>
      <c r="H472" s="563" t="s">
        <v>306</v>
      </c>
      <c r="I472" s="564" t="s">
        <v>439</v>
      </c>
      <c r="J472" s="579" t="s">
        <v>440</v>
      </c>
      <c r="K472" s="564" t="s">
        <v>1952</v>
      </c>
      <c r="L472" s="564" t="s">
        <v>545</v>
      </c>
      <c r="M472" s="579">
        <v>45087</v>
      </c>
      <c r="N472" s="579" t="s">
        <v>1185</v>
      </c>
      <c r="O472" s="564" t="s">
        <v>544</v>
      </c>
      <c r="P472" s="79">
        <f t="shared" si="43"/>
        <v>2</v>
      </c>
      <c r="Q472" s="79">
        <f t="shared" si="44"/>
        <v>2</v>
      </c>
      <c r="R472" s="528" t="str">
        <f t="shared" si="42"/>
        <v>Receitas</v>
      </c>
      <c r="S472" s="526" t="str">
        <f>IF(D472="","",IF(OR(D472=Plano!$A$1,D472=Plano!$B$1),"entrada","saída"))</f>
        <v>entrada</v>
      </c>
    </row>
    <row r="473" spans="1:19" ht="26.4" x14ac:dyDescent="0.25">
      <c r="A473" s="523">
        <v>469</v>
      </c>
      <c r="B473" s="579" t="s">
        <v>1185</v>
      </c>
      <c r="C473" s="579" t="s">
        <v>1164</v>
      </c>
      <c r="D473" s="581" t="s">
        <v>288</v>
      </c>
      <c r="E473" s="581" t="s">
        <v>288</v>
      </c>
      <c r="F473" s="588">
        <v>239.83</v>
      </c>
      <c r="G473" s="583" t="s">
        <v>1307</v>
      </c>
      <c r="H473" s="563" t="s">
        <v>306</v>
      </c>
      <c r="I473" s="564" t="s">
        <v>439</v>
      </c>
      <c r="J473" s="579" t="s">
        <v>440</v>
      </c>
      <c r="K473" s="564" t="s">
        <v>1957</v>
      </c>
      <c r="L473" s="564" t="s">
        <v>574</v>
      </c>
      <c r="M473" s="579">
        <v>112020</v>
      </c>
      <c r="N473" s="579" t="s">
        <v>1164</v>
      </c>
      <c r="O473" s="564" t="s">
        <v>575</v>
      </c>
      <c r="P473" s="79">
        <f t="shared" si="43"/>
        <v>2</v>
      </c>
      <c r="Q473" s="79">
        <f t="shared" si="44"/>
        <v>2</v>
      </c>
      <c r="R473" s="528" t="str">
        <f t="shared" si="42"/>
        <v>Rendimentos_de_Aplicações_Fin.</v>
      </c>
      <c r="S473" s="526" t="str">
        <f>IF(D473="","",IF(OR(D473=Plano!$A$1,D473=Plano!$B$1),"entrada","saída"))</f>
        <v>entrada</v>
      </c>
    </row>
    <row r="474" spans="1:19" ht="24" x14ac:dyDescent="0.25">
      <c r="A474" s="523">
        <v>470</v>
      </c>
      <c r="B474" s="579" t="s">
        <v>1185</v>
      </c>
      <c r="C474" s="579" t="s">
        <v>1164</v>
      </c>
      <c r="D474" s="563" t="s">
        <v>261</v>
      </c>
      <c r="E474" s="585" t="s">
        <v>424</v>
      </c>
      <c r="F474" s="588">
        <v>397.38</v>
      </c>
      <c r="G474" s="583" t="s">
        <v>1310</v>
      </c>
      <c r="H474" s="563" t="s">
        <v>637</v>
      </c>
      <c r="I474" s="564" t="s">
        <v>530</v>
      </c>
      <c r="J474" s="579" t="s">
        <v>531</v>
      </c>
      <c r="K474" s="564" t="s">
        <v>1955</v>
      </c>
      <c r="L474" s="564" t="s">
        <v>1030</v>
      </c>
      <c r="M474" s="579">
        <v>112020</v>
      </c>
      <c r="N474" s="579" t="s">
        <v>1164</v>
      </c>
      <c r="O474" s="564" t="s">
        <v>575</v>
      </c>
      <c r="P474" s="79">
        <f t="shared" si="43"/>
        <v>2</v>
      </c>
      <c r="Q474" s="79">
        <f t="shared" si="44"/>
        <v>2</v>
      </c>
      <c r="R474" s="528" t="str">
        <f t="shared" si="42"/>
        <v>Gastos_Gerais</v>
      </c>
      <c r="S474" s="526" t="str">
        <f>IF(D474="","",IF(OR(D474=Plano!$A$1,D474=Plano!$B$1),"entrada","saída"))</f>
        <v>saída</v>
      </c>
    </row>
    <row r="475" spans="1:19" ht="26.4" x14ac:dyDescent="0.25">
      <c r="A475" s="523">
        <v>471</v>
      </c>
      <c r="B475" s="579" t="s">
        <v>1185</v>
      </c>
      <c r="C475" s="579" t="s">
        <v>1185</v>
      </c>
      <c r="D475" s="581" t="s">
        <v>288</v>
      </c>
      <c r="E475" s="581" t="s">
        <v>288</v>
      </c>
      <c r="F475" s="588">
        <v>1015.51</v>
      </c>
      <c r="G475" s="583" t="s">
        <v>1307</v>
      </c>
      <c r="H475" s="563" t="s">
        <v>306</v>
      </c>
      <c r="I475" s="564" t="s">
        <v>439</v>
      </c>
      <c r="J475" s="579" t="s">
        <v>440</v>
      </c>
      <c r="K475" s="564" t="s">
        <v>1957</v>
      </c>
      <c r="L475" s="564" t="s">
        <v>577</v>
      </c>
      <c r="M475" s="579">
        <v>112020</v>
      </c>
      <c r="N475" s="579" t="s">
        <v>1185</v>
      </c>
      <c r="O475" s="564" t="s">
        <v>578</v>
      </c>
      <c r="P475" s="79">
        <f t="shared" si="43"/>
        <v>2</v>
      </c>
      <c r="Q475" s="79">
        <f t="shared" si="44"/>
        <v>2</v>
      </c>
      <c r="R475" s="528" t="str">
        <f t="shared" si="42"/>
        <v>Rendimentos_de_Aplicações_Fin.</v>
      </c>
      <c r="S475" s="526" t="str">
        <f>IF(D475="","",IF(OR(D475=Plano!$A$1,D475=Plano!$B$1),"entrada","saída"))</f>
        <v>entrada</v>
      </c>
    </row>
    <row r="476" spans="1:19" ht="24" x14ac:dyDescent="0.25">
      <c r="A476" s="523">
        <v>472</v>
      </c>
      <c r="B476" s="579" t="s">
        <v>1185</v>
      </c>
      <c r="C476" s="579" t="s">
        <v>1164</v>
      </c>
      <c r="D476" s="563" t="s">
        <v>261</v>
      </c>
      <c r="E476" s="585" t="s">
        <v>424</v>
      </c>
      <c r="F476" s="588">
        <v>1698.61</v>
      </c>
      <c r="G476" s="583" t="s">
        <v>1310</v>
      </c>
      <c r="H476" s="563" t="s">
        <v>637</v>
      </c>
      <c r="I476" s="564" t="s">
        <v>540</v>
      </c>
      <c r="J476" s="579" t="s">
        <v>541</v>
      </c>
      <c r="K476" s="564" t="s">
        <v>1955</v>
      </c>
      <c r="L476" s="564" t="s">
        <v>576</v>
      </c>
      <c r="M476" s="579">
        <v>112020</v>
      </c>
      <c r="N476" s="579" t="s">
        <v>1164</v>
      </c>
      <c r="O476" s="564" t="s">
        <v>578</v>
      </c>
      <c r="P476" s="79">
        <f t="shared" si="43"/>
        <v>2</v>
      </c>
      <c r="Q476" s="79">
        <f t="shared" si="44"/>
        <v>2</v>
      </c>
      <c r="R476" s="528" t="str">
        <f t="shared" si="42"/>
        <v>Gastos_Gerais</v>
      </c>
      <c r="S476" s="526" t="str">
        <f>IF(D476="","",IF(OR(D476=Plano!$A$1,D476=Plano!$B$1),"entrada","saída"))</f>
        <v>saída</v>
      </c>
    </row>
    <row r="477" spans="1:19" ht="26.4" x14ac:dyDescent="0.25">
      <c r="A477" s="523">
        <v>473</v>
      </c>
      <c r="B477" s="579" t="s">
        <v>1185</v>
      </c>
      <c r="C477" s="579" t="s">
        <v>1164</v>
      </c>
      <c r="D477" s="581" t="s">
        <v>288</v>
      </c>
      <c r="E477" s="581" t="s">
        <v>288</v>
      </c>
      <c r="F477" s="588">
        <v>2098.6999999999998</v>
      </c>
      <c r="G477" s="583" t="s">
        <v>1307</v>
      </c>
      <c r="H477" s="563" t="s">
        <v>306</v>
      </c>
      <c r="I477" s="564" t="s">
        <v>439</v>
      </c>
      <c r="J477" s="579" t="s">
        <v>440</v>
      </c>
      <c r="K477" s="564" t="s">
        <v>1957</v>
      </c>
      <c r="L477" s="564" t="s">
        <v>579</v>
      </c>
      <c r="M477" s="579">
        <v>112020</v>
      </c>
      <c r="N477" s="579" t="s">
        <v>1164</v>
      </c>
      <c r="O477" s="564" t="s">
        <v>580</v>
      </c>
      <c r="P477" s="79">
        <f t="shared" si="43"/>
        <v>2</v>
      </c>
      <c r="Q477" s="79">
        <f t="shared" si="44"/>
        <v>2</v>
      </c>
      <c r="R477" s="528" t="str">
        <f t="shared" si="42"/>
        <v>Rendimentos_de_Aplicações_Fin.</v>
      </c>
      <c r="S477" s="526" t="str">
        <f>IF(D477="","",IF(OR(D477=Plano!$A$1,D477=Plano!$B$1),"entrada","saída"))</f>
        <v>entrada</v>
      </c>
    </row>
    <row r="478" spans="1:19" ht="24" x14ac:dyDescent="0.25">
      <c r="A478" s="523">
        <v>474</v>
      </c>
      <c r="B478" s="579" t="s">
        <v>1185</v>
      </c>
      <c r="C478" s="579" t="s">
        <v>1164</v>
      </c>
      <c r="D478" s="563" t="s">
        <v>261</v>
      </c>
      <c r="E478" s="585" t="s">
        <v>424</v>
      </c>
      <c r="F478" s="588">
        <v>151.72999999999999</v>
      </c>
      <c r="G478" s="583" t="s">
        <v>1311</v>
      </c>
      <c r="H478" s="563" t="s">
        <v>637</v>
      </c>
      <c r="I478" s="564" t="s">
        <v>540</v>
      </c>
      <c r="J478" s="579" t="s">
        <v>541</v>
      </c>
      <c r="K478" s="564" t="s">
        <v>1955</v>
      </c>
      <c r="L478" s="564" t="s">
        <v>582</v>
      </c>
      <c r="M478" s="579">
        <v>112020</v>
      </c>
      <c r="N478" s="579" t="s">
        <v>1164</v>
      </c>
      <c r="O478" s="564" t="s">
        <v>580</v>
      </c>
      <c r="P478" s="79">
        <f t="shared" si="43"/>
        <v>2</v>
      </c>
      <c r="Q478" s="79">
        <f t="shared" si="44"/>
        <v>2</v>
      </c>
      <c r="R478" s="528" t="str">
        <f t="shared" si="42"/>
        <v>Gastos_Gerais</v>
      </c>
      <c r="S478" s="526" t="str">
        <f>IF(D478="","",IF(OR(D478=Plano!$A$1,D478=Plano!$B$1),"entrada","saída"))</f>
        <v>saída</v>
      </c>
    </row>
    <row r="479" spans="1:19" ht="24" x14ac:dyDescent="0.25">
      <c r="A479" s="523">
        <v>475</v>
      </c>
      <c r="B479" s="579" t="s">
        <v>1185</v>
      </c>
      <c r="C479" s="579" t="s">
        <v>1185</v>
      </c>
      <c r="D479" s="563" t="s">
        <v>261</v>
      </c>
      <c r="E479" s="585" t="s">
        <v>424</v>
      </c>
      <c r="F479" s="588">
        <v>545.02</v>
      </c>
      <c r="G479" s="583" t="s">
        <v>1310</v>
      </c>
      <c r="H479" s="563" t="s">
        <v>637</v>
      </c>
      <c r="I479" s="564" t="s">
        <v>540</v>
      </c>
      <c r="J479" s="579" t="s">
        <v>541</v>
      </c>
      <c r="K479" s="564" t="s">
        <v>1955</v>
      </c>
      <c r="L479" s="564" t="s">
        <v>581</v>
      </c>
      <c r="M479" s="579">
        <v>112020</v>
      </c>
      <c r="N479" s="579" t="s">
        <v>1185</v>
      </c>
      <c r="O479" s="564" t="s">
        <v>580</v>
      </c>
      <c r="P479" s="79">
        <f t="shared" si="43"/>
        <v>2</v>
      </c>
      <c r="Q479" s="79">
        <f t="shared" si="44"/>
        <v>2</v>
      </c>
      <c r="R479" s="528" t="str">
        <f t="shared" si="42"/>
        <v>Gastos_Gerais</v>
      </c>
      <c r="S479" s="526" t="str">
        <f>IF(D479="","",IF(OR(D479=Plano!$A$1,D479=Plano!$B$1),"entrada","saída"))</f>
        <v>saída</v>
      </c>
    </row>
    <row r="480" spans="1:19" ht="48" x14ac:dyDescent="0.25">
      <c r="A480" s="523">
        <v>476</v>
      </c>
      <c r="B480" s="579" t="s">
        <v>1185</v>
      </c>
      <c r="C480" s="579" t="s">
        <v>1185</v>
      </c>
      <c r="D480" s="563" t="s">
        <v>178</v>
      </c>
      <c r="E480" s="564" t="s">
        <v>422</v>
      </c>
      <c r="F480" s="588">
        <v>-60.8</v>
      </c>
      <c r="G480" s="583" t="s">
        <v>1312</v>
      </c>
      <c r="H480" s="563" t="s">
        <v>306</v>
      </c>
      <c r="I480" s="564" t="s">
        <v>439</v>
      </c>
      <c r="J480" s="579" t="s">
        <v>440</v>
      </c>
      <c r="K480" s="564" t="s">
        <v>1953</v>
      </c>
      <c r="L480" s="564" t="s">
        <v>543</v>
      </c>
      <c r="M480" s="579">
        <v>122020</v>
      </c>
      <c r="N480" s="579" t="s">
        <v>1185</v>
      </c>
      <c r="O480" s="564" t="s">
        <v>559</v>
      </c>
      <c r="P480" s="79">
        <f t="shared" si="43"/>
        <v>2</v>
      </c>
      <c r="Q480" s="79">
        <f t="shared" si="44"/>
        <v>2</v>
      </c>
      <c r="R480" s="528" t="str">
        <f t="shared" si="42"/>
        <v>Gastos_com_Pessoal</v>
      </c>
      <c r="S480" s="526" t="str">
        <f>IF(D480="","",IF(OR(D480=Plano!$A$1,D480=Plano!$B$1),"entrada","saída"))</f>
        <v>saída</v>
      </c>
    </row>
    <row r="481" spans="1:19" ht="26.4" x14ac:dyDescent="0.25">
      <c r="A481" s="523">
        <v>477</v>
      </c>
      <c r="B481" s="579" t="s">
        <v>1185</v>
      </c>
      <c r="C481" s="579" t="s">
        <v>1185</v>
      </c>
      <c r="D481" s="563" t="s">
        <v>178</v>
      </c>
      <c r="E481" s="564" t="s">
        <v>402</v>
      </c>
      <c r="F481" s="588">
        <v>-30</v>
      </c>
      <c r="G481" s="583" t="s">
        <v>1313</v>
      </c>
      <c r="H481" s="563" t="s">
        <v>306</v>
      </c>
      <c r="I481" s="564" t="s">
        <v>1158</v>
      </c>
      <c r="J481" s="579" t="s">
        <v>1159</v>
      </c>
      <c r="K481" s="564" t="s">
        <v>1953</v>
      </c>
      <c r="L481" s="564" t="s">
        <v>543</v>
      </c>
      <c r="M481" s="579">
        <v>112020</v>
      </c>
      <c r="N481" s="579" t="s">
        <v>1185</v>
      </c>
      <c r="O481" s="564" t="s">
        <v>559</v>
      </c>
      <c r="P481" s="79">
        <f t="shared" si="43"/>
        <v>2</v>
      </c>
      <c r="Q481" s="79">
        <f t="shared" si="44"/>
        <v>2</v>
      </c>
      <c r="R481" s="528" t="str">
        <f t="shared" si="42"/>
        <v>Gastos_com_Pessoal</v>
      </c>
      <c r="S481" s="526" t="str">
        <f>IF(D481="","",IF(OR(D481=Plano!$A$1,D481=Plano!$B$1),"entrada","saída"))</f>
        <v>saída</v>
      </c>
    </row>
    <row r="482" spans="1:19" s="567" customFormat="1" ht="84" x14ac:dyDescent="0.2">
      <c r="A482" s="523">
        <v>478</v>
      </c>
      <c r="B482" s="579" t="s">
        <v>1183</v>
      </c>
      <c r="C482" s="579" t="s">
        <v>1174</v>
      </c>
      <c r="D482" s="563" t="s">
        <v>261</v>
      </c>
      <c r="E482" s="564" t="s">
        <v>421</v>
      </c>
      <c r="F482" s="588">
        <v>712.67</v>
      </c>
      <c r="G482" s="583" t="s">
        <v>1502</v>
      </c>
      <c r="H482" s="563" t="s">
        <v>637</v>
      </c>
      <c r="I482" s="564" t="s">
        <v>1413</v>
      </c>
      <c r="J482" s="579" t="s">
        <v>1414</v>
      </c>
      <c r="K482" s="564" t="s">
        <v>1949</v>
      </c>
      <c r="L482" s="564" t="s">
        <v>551</v>
      </c>
      <c r="M482" s="579">
        <v>20205734</v>
      </c>
      <c r="N482" s="579" t="s">
        <v>1174</v>
      </c>
      <c r="O482" s="564" t="s">
        <v>544</v>
      </c>
      <c r="P482" s="79">
        <f t="shared" si="43"/>
        <v>3</v>
      </c>
      <c r="Q482" s="79">
        <f t="shared" si="44"/>
        <v>2</v>
      </c>
      <c r="R482" s="566" t="str">
        <f t="shared" si="42"/>
        <v>Gastos_Gerais</v>
      </c>
      <c r="S482" s="567" t="str">
        <f>IF(D482="","",IF(OR(D482=Plano!$A$1,D482=Plano!$B$1),"entrada","saída"))</f>
        <v>saída</v>
      </c>
    </row>
    <row r="483" spans="1:19" s="567" customFormat="1" ht="36" x14ac:dyDescent="0.2">
      <c r="A483" s="523">
        <v>479</v>
      </c>
      <c r="B483" s="579" t="s">
        <v>1183</v>
      </c>
      <c r="C483" s="579" t="s">
        <v>1183</v>
      </c>
      <c r="D483" s="563" t="s">
        <v>261</v>
      </c>
      <c r="E483" s="564" t="s">
        <v>1193</v>
      </c>
      <c r="F483" s="588">
        <v>49.99</v>
      </c>
      <c r="G483" s="583" t="s">
        <v>1503</v>
      </c>
      <c r="H483" s="563" t="s">
        <v>637</v>
      </c>
      <c r="I483" s="564" t="s">
        <v>1909</v>
      </c>
      <c r="J483" s="579" t="s">
        <v>1361</v>
      </c>
      <c r="K483" s="564" t="s">
        <v>1953</v>
      </c>
      <c r="L483" s="564" t="s">
        <v>543</v>
      </c>
      <c r="M483" s="579">
        <v>57143</v>
      </c>
      <c r="N483" s="579" t="s">
        <v>1183</v>
      </c>
      <c r="O483" s="564" t="s">
        <v>559</v>
      </c>
      <c r="P483" s="79">
        <f t="shared" ref="P483:P516" si="45">IF(B483=0,0,IF(YEAR(B483)=$Q$1,MONTH(B483)-$P$1+1,(YEAR(B483)-$Q$1)*12-$P$1+1+MONTH(B483)))</f>
        <v>3</v>
      </c>
      <c r="Q483" s="79">
        <f t="shared" ref="Q483:Q516" si="46">IF(C483=0,0,IF(YEAR(C483)=$Q$1,MONTH(C483)-$P$1+1,(YEAR(C483)-$Q$1)*12-$P$1+1+MONTH(C483)))</f>
        <v>3</v>
      </c>
      <c r="R483" s="566" t="str">
        <f t="shared" ref="R483:R516" si="47">SUBSTITUTE(D483," ","_")</f>
        <v>Gastos_Gerais</v>
      </c>
      <c r="S483" s="567" t="str">
        <f>IF(D483="","",IF(OR(D483=Plano!$A$1,D483=Plano!$B$1),"entrada","saída"))</f>
        <v>saída</v>
      </c>
    </row>
    <row r="484" spans="1:19" s="567" customFormat="1" ht="36" x14ac:dyDescent="0.2">
      <c r="A484" s="523">
        <v>480</v>
      </c>
      <c r="B484" s="579" t="s">
        <v>1183</v>
      </c>
      <c r="C484" s="580">
        <v>44470</v>
      </c>
      <c r="D484" s="563" t="s">
        <v>35</v>
      </c>
      <c r="E484" s="564" t="s">
        <v>1024</v>
      </c>
      <c r="F484" s="588">
        <v>100</v>
      </c>
      <c r="G484" s="583" t="s">
        <v>1692</v>
      </c>
      <c r="H484" s="563" t="s">
        <v>306</v>
      </c>
      <c r="I484" s="564" t="s">
        <v>439</v>
      </c>
      <c r="J484" s="579" t="s">
        <v>440</v>
      </c>
      <c r="K484" s="564" t="s">
        <v>1952</v>
      </c>
      <c r="L484" s="564" t="s">
        <v>552</v>
      </c>
      <c r="M484" s="579">
        <v>122020</v>
      </c>
      <c r="N484" s="579" t="s">
        <v>1183</v>
      </c>
      <c r="O484" s="564" t="s">
        <v>544</v>
      </c>
      <c r="P484" s="79">
        <f t="shared" si="45"/>
        <v>3</v>
      </c>
      <c r="Q484" s="79">
        <f t="shared" si="46"/>
        <v>13</v>
      </c>
      <c r="R484" s="566" t="str">
        <f t="shared" si="47"/>
        <v>Receitas</v>
      </c>
      <c r="S484" s="567" t="str">
        <f>IF(D484="","",IF(OR(D484=Plano!$A$1,D484=Plano!$B$1),"entrada","saída"))</f>
        <v>entrada</v>
      </c>
    </row>
    <row r="485" spans="1:19" s="567" customFormat="1" ht="36" x14ac:dyDescent="0.2">
      <c r="A485" s="523">
        <v>481</v>
      </c>
      <c r="B485" s="579" t="s">
        <v>1183</v>
      </c>
      <c r="C485" s="580">
        <v>44470</v>
      </c>
      <c r="D485" s="563" t="s">
        <v>35</v>
      </c>
      <c r="E485" s="564" t="s">
        <v>1024</v>
      </c>
      <c r="F485" s="588">
        <v>5300</v>
      </c>
      <c r="G485" s="583" t="s">
        <v>1693</v>
      </c>
      <c r="H485" s="563" t="s">
        <v>306</v>
      </c>
      <c r="I485" s="564" t="s">
        <v>439</v>
      </c>
      <c r="J485" s="579" t="s">
        <v>440</v>
      </c>
      <c r="K485" s="564" t="s">
        <v>1952</v>
      </c>
      <c r="L485" s="564" t="s">
        <v>552</v>
      </c>
      <c r="M485" s="579">
        <v>122020</v>
      </c>
      <c r="N485" s="579" t="s">
        <v>1183</v>
      </c>
      <c r="O485" s="564" t="s">
        <v>544</v>
      </c>
      <c r="P485" s="79">
        <f t="shared" si="45"/>
        <v>3</v>
      </c>
      <c r="Q485" s="79">
        <f t="shared" si="46"/>
        <v>13</v>
      </c>
      <c r="R485" s="566" t="str">
        <f t="shared" si="47"/>
        <v>Receitas</v>
      </c>
      <c r="S485" s="567" t="str">
        <f>IF(D485="","",IF(OR(D485=Plano!$A$1,D485=Plano!$B$1),"entrada","saída"))</f>
        <v>entrada</v>
      </c>
    </row>
    <row r="486" spans="1:19" s="567" customFormat="1" ht="36" x14ac:dyDescent="0.2">
      <c r="A486" s="523">
        <v>482</v>
      </c>
      <c r="B486" s="579" t="s">
        <v>1183</v>
      </c>
      <c r="C486" s="580">
        <v>44470</v>
      </c>
      <c r="D486" s="563" t="s">
        <v>35</v>
      </c>
      <c r="E486" s="564" t="s">
        <v>1024</v>
      </c>
      <c r="F486" s="588">
        <v>200</v>
      </c>
      <c r="G486" s="583" t="s">
        <v>1691</v>
      </c>
      <c r="H486" s="563" t="s">
        <v>306</v>
      </c>
      <c r="I486" s="564" t="s">
        <v>439</v>
      </c>
      <c r="J486" s="579" t="s">
        <v>440</v>
      </c>
      <c r="K486" s="564" t="s">
        <v>1952</v>
      </c>
      <c r="L486" s="564" t="s">
        <v>552</v>
      </c>
      <c r="M486" s="579">
        <v>122020</v>
      </c>
      <c r="N486" s="579" t="s">
        <v>1183</v>
      </c>
      <c r="O486" s="564" t="s">
        <v>544</v>
      </c>
      <c r="P486" s="79">
        <f t="shared" si="45"/>
        <v>3</v>
      </c>
      <c r="Q486" s="79">
        <f t="shared" si="46"/>
        <v>13</v>
      </c>
      <c r="R486" s="566" t="str">
        <f t="shared" si="47"/>
        <v>Receitas</v>
      </c>
      <c r="S486" s="567" t="str">
        <f>IF(D486="","",IF(OR(D486=Plano!$A$1,D486=Plano!$B$1),"entrada","saída"))</f>
        <v>entrada</v>
      </c>
    </row>
    <row r="487" spans="1:19" s="567" customFormat="1" ht="48" x14ac:dyDescent="0.2">
      <c r="A487" s="523">
        <v>483</v>
      </c>
      <c r="B487" s="579" t="s">
        <v>1183</v>
      </c>
      <c r="C487" s="580">
        <v>44470</v>
      </c>
      <c r="D487" s="563" t="s">
        <v>35</v>
      </c>
      <c r="E487" s="564" t="s">
        <v>1024</v>
      </c>
      <c r="F487" s="588">
        <v>50</v>
      </c>
      <c r="G487" s="583" t="s">
        <v>1504</v>
      </c>
      <c r="H487" s="563" t="s">
        <v>306</v>
      </c>
      <c r="I487" s="564" t="s">
        <v>439</v>
      </c>
      <c r="J487" s="579" t="s">
        <v>440</v>
      </c>
      <c r="K487" s="564" t="s">
        <v>1952</v>
      </c>
      <c r="L487" s="564" t="s">
        <v>552</v>
      </c>
      <c r="M487" s="579">
        <v>122020</v>
      </c>
      <c r="N487" s="579" t="s">
        <v>1183</v>
      </c>
      <c r="O487" s="564" t="s">
        <v>544</v>
      </c>
      <c r="P487" s="79">
        <f t="shared" si="45"/>
        <v>3</v>
      </c>
      <c r="Q487" s="79">
        <f t="shared" si="46"/>
        <v>13</v>
      </c>
      <c r="R487" s="566" t="str">
        <f t="shared" si="47"/>
        <v>Receitas</v>
      </c>
      <c r="S487" s="567" t="str">
        <f>IF(D487="","",IF(OR(D487=Plano!$A$1,D487=Plano!$B$1),"entrada","saída"))</f>
        <v>entrada</v>
      </c>
    </row>
    <row r="488" spans="1:19" s="567" customFormat="1" ht="24" x14ac:dyDescent="0.2">
      <c r="A488" s="523">
        <v>484</v>
      </c>
      <c r="B488" s="579" t="s">
        <v>1183</v>
      </c>
      <c r="C488" s="580">
        <v>44470</v>
      </c>
      <c r="D488" s="563" t="s">
        <v>35</v>
      </c>
      <c r="E488" s="581" t="s">
        <v>333</v>
      </c>
      <c r="F488" s="588">
        <v>8012</v>
      </c>
      <c r="G488" s="583" t="s">
        <v>994</v>
      </c>
      <c r="H488" s="563" t="s">
        <v>306</v>
      </c>
      <c r="I488" s="564" t="s">
        <v>439</v>
      </c>
      <c r="J488" s="579" t="s">
        <v>440</v>
      </c>
      <c r="K488" s="564" t="s">
        <v>1952</v>
      </c>
      <c r="L488" s="564" t="s">
        <v>552</v>
      </c>
      <c r="M488" s="579">
        <v>122020</v>
      </c>
      <c r="N488" s="579" t="s">
        <v>1183</v>
      </c>
      <c r="O488" s="564" t="s">
        <v>548</v>
      </c>
      <c r="P488" s="79">
        <f t="shared" si="45"/>
        <v>3</v>
      </c>
      <c r="Q488" s="79">
        <f t="shared" si="46"/>
        <v>13</v>
      </c>
      <c r="R488" s="566" t="str">
        <f t="shared" si="47"/>
        <v>Receitas</v>
      </c>
      <c r="S488" s="567" t="str">
        <f>IF(D488="","",IF(OR(D488=Plano!$A$1,D488=Plano!$B$1),"entrada","saída"))</f>
        <v>entrada</v>
      </c>
    </row>
    <row r="489" spans="1:19" s="567" customFormat="1" ht="24" x14ac:dyDescent="0.2">
      <c r="A489" s="523">
        <v>485</v>
      </c>
      <c r="B489" s="579" t="s">
        <v>1388</v>
      </c>
      <c r="C489" s="579" t="s">
        <v>1162</v>
      </c>
      <c r="D489" s="563" t="s">
        <v>261</v>
      </c>
      <c r="E489" s="564" t="s">
        <v>780</v>
      </c>
      <c r="F489" s="588">
        <v>4950</v>
      </c>
      <c r="G489" s="583" t="s">
        <v>1505</v>
      </c>
      <c r="H489" s="563" t="s">
        <v>637</v>
      </c>
      <c r="I489" s="564" t="s">
        <v>1416</v>
      </c>
      <c r="J489" s="579" t="s">
        <v>1417</v>
      </c>
      <c r="K489" s="564" t="s">
        <v>1949</v>
      </c>
      <c r="L489" s="564" t="s">
        <v>551</v>
      </c>
      <c r="M489" s="579">
        <v>23014</v>
      </c>
      <c r="N489" s="579" t="s">
        <v>1162</v>
      </c>
      <c r="O489" s="564" t="s">
        <v>548</v>
      </c>
      <c r="P489" s="79">
        <f t="shared" si="45"/>
        <v>3</v>
      </c>
      <c r="Q489" s="79">
        <f t="shared" si="46"/>
        <v>2</v>
      </c>
      <c r="R489" s="566" t="str">
        <f t="shared" si="47"/>
        <v>Gastos_Gerais</v>
      </c>
      <c r="S489" s="567" t="str">
        <f>IF(D489="","",IF(OR(D489=Plano!$A$1,D489=Plano!$B$1),"entrada","saída"))</f>
        <v>saída</v>
      </c>
    </row>
    <row r="490" spans="1:19" s="567" customFormat="1" ht="120" x14ac:dyDescent="0.2">
      <c r="A490" s="523">
        <v>486</v>
      </c>
      <c r="B490" s="579" t="s">
        <v>1388</v>
      </c>
      <c r="C490" s="579" t="s">
        <v>1161</v>
      </c>
      <c r="D490" s="563" t="s">
        <v>261</v>
      </c>
      <c r="E490" s="564" t="s">
        <v>392</v>
      </c>
      <c r="F490" s="588">
        <v>7072.34</v>
      </c>
      <c r="G490" s="583" t="s">
        <v>1506</v>
      </c>
      <c r="H490" s="563" t="s">
        <v>638</v>
      </c>
      <c r="I490" s="564" t="s">
        <v>1102</v>
      </c>
      <c r="J490" s="579" t="s">
        <v>1103</v>
      </c>
      <c r="K490" s="564" t="s">
        <v>1952</v>
      </c>
      <c r="L490" s="564" t="s">
        <v>553</v>
      </c>
      <c r="M490" s="579">
        <v>202031</v>
      </c>
      <c r="N490" s="579" t="s">
        <v>1161</v>
      </c>
      <c r="O490" s="564" t="s">
        <v>547</v>
      </c>
      <c r="P490" s="79">
        <f t="shared" si="45"/>
        <v>3</v>
      </c>
      <c r="Q490" s="79">
        <f t="shared" si="46"/>
        <v>2</v>
      </c>
      <c r="R490" s="566" t="str">
        <f t="shared" si="47"/>
        <v>Gastos_Gerais</v>
      </c>
      <c r="S490" s="567" t="str">
        <f>IF(D490="","",IF(OR(D490=Plano!$A$1,D490=Plano!$B$1),"entrada","saída"))</f>
        <v>saída</v>
      </c>
    </row>
    <row r="491" spans="1:19" s="567" customFormat="1" ht="36" x14ac:dyDescent="0.2">
      <c r="A491" s="523">
        <v>487</v>
      </c>
      <c r="B491" s="579" t="s">
        <v>1388</v>
      </c>
      <c r="C491" s="580">
        <v>44126</v>
      </c>
      <c r="D491" s="563" t="s">
        <v>261</v>
      </c>
      <c r="E491" s="564" t="s">
        <v>784</v>
      </c>
      <c r="F491" s="588">
        <v>364</v>
      </c>
      <c r="G491" s="583" t="s">
        <v>1705</v>
      </c>
      <c r="H491" s="563" t="s">
        <v>639</v>
      </c>
      <c r="I491" s="564" t="s">
        <v>1418</v>
      </c>
      <c r="J491" s="579" t="s">
        <v>1419</v>
      </c>
      <c r="K491" s="564" t="s">
        <v>1952</v>
      </c>
      <c r="L491" s="564" t="s">
        <v>553</v>
      </c>
      <c r="M491" s="579">
        <v>20205</v>
      </c>
      <c r="N491" s="579" t="s">
        <v>1409</v>
      </c>
      <c r="O491" s="564" t="s">
        <v>544</v>
      </c>
      <c r="P491" s="79">
        <f t="shared" si="45"/>
        <v>3</v>
      </c>
      <c r="Q491" s="79">
        <f t="shared" si="46"/>
        <v>1</v>
      </c>
      <c r="R491" s="566" t="str">
        <f t="shared" si="47"/>
        <v>Gastos_Gerais</v>
      </c>
      <c r="S491" s="567" t="str">
        <f>IF(D491="","",IF(OR(D491=Plano!$A$1,D491=Plano!$B$1),"entrada","saída"))</f>
        <v>saída</v>
      </c>
    </row>
    <row r="492" spans="1:19" s="567" customFormat="1" ht="120" x14ac:dyDescent="0.2">
      <c r="A492" s="523">
        <v>488</v>
      </c>
      <c r="B492" s="579" t="s">
        <v>1388</v>
      </c>
      <c r="C492" s="580">
        <v>44075</v>
      </c>
      <c r="D492" s="563" t="s">
        <v>261</v>
      </c>
      <c r="E492" s="564" t="s">
        <v>394</v>
      </c>
      <c r="F492" s="588">
        <v>4680</v>
      </c>
      <c r="G492" s="583" t="s">
        <v>1507</v>
      </c>
      <c r="H492" s="563" t="s">
        <v>639</v>
      </c>
      <c r="I492" s="564" t="s">
        <v>804</v>
      </c>
      <c r="J492" s="579" t="s">
        <v>805</v>
      </c>
      <c r="K492" s="564" t="s">
        <v>1952</v>
      </c>
      <c r="L492" s="564" t="s">
        <v>553</v>
      </c>
      <c r="M492" s="579">
        <v>20207789</v>
      </c>
      <c r="N492" s="579" t="s">
        <v>1164</v>
      </c>
      <c r="O492" s="564" t="s">
        <v>544</v>
      </c>
      <c r="P492" s="79">
        <f t="shared" si="45"/>
        <v>3</v>
      </c>
      <c r="Q492" s="79">
        <f t="shared" si="46"/>
        <v>0</v>
      </c>
      <c r="R492" s="566" t="str">
        <f t="shared" si="47"/>
        <v>Gastos_Gerais</v>
      </c>
      <c r="S492" s="567" t="str">
        <f>IF(D492="","",IF(OR(D492=Plano!$A$1,D492=Plano!$B$1),"entrada","saída"))</f>
        <v>saída</v>
      </c>
    </row>
    <row r="493" spans="1:19" s="567" customFormat="1" ht="36" x14ac:dyDescent="0.2">
      <c r="A493" s="523">
        <v>489</v>
      </c>
      <c r="B493" s="579" t="s">
        <v>1388</v>
      </c>
      <c r="C493" s="579" t="s">
        <v>1388</v>
      </c>
      <c r="D493" s="563" t="s">
        <v>261</v>
      </c>
      <c r="E493" s="564" t="s">
        <v>1195</v>
      </c>
      <c r="F493" s="588">
        <v>40</v>
      </c>
      <c r="G493" s="583" t="s">
        <v>1508</v>
      </c>
      <c r="H493" s="563" t="s">
        <v>638</v>
      </c>
      <c r="I493" s="564" t="s">
        <v>1910</v>
      </c>
      <c r="J493" s="579" t="s">
        <v>1911</v>
      </c>
      <c r="K493" s="564" t="s">
        <v>1953</v>
      </c>
      <c r="L493" s="564" t="s">
        <v>543</v>
      </c>
      <c r="M493" s="579">
        <v>950</v>
      </c>
      <c r="N493" s="579" t="s">
        <v>1388</v>
      </c>
      <c r="O493" s="564" t="s">
        <v>559</v>
      </c>
      <c r="P493" s="79">
        <f t="shared" si="45"/>
        <v>3</v>
      </c>
      <c r="Q493" s="79">
        <f t="shared" si="46"/>
        <v>3</v>
      </c>
      <c r="R493" s="566" t="str">
        <f t="shared" si="47"/>
        <v>Gastos_Gerais</v>
      </c>
      <c r="S493" s="567" t="str">
        <f>IF(D493="","",IF(OR(D493=Plano!$A$1,D493=Plano!$B$1),"entrada","saída"))</f>
        <v>saída</v>
      </c>
    </row>
    <row r="494" spans="1:19" s="567" customFormat="1" ht="24" x14ac:dyDescent="0.2">
      <c r="A494" s="523">
        <v>490</v>
      </c>
      <c r="B494" s="579" t="s">
        <v>1388</v>
      </c>
      <c r="C494" s="580">
        <v>44470</v>
      </c>
      <c r="D494" s="563" t="s">
        <v>35</v>
      </c>
      <c r="E494" s="581" t="s">
        <v>333</v>
      </c>
      <c r="F494" s="588">
        <v>11004</v>
      </c>
      <c r="G494" s="583" t="s">
        <v>994</v>
      </c>
      <c r="H494" s="563" t="s">
        <v>306</v>
      </c>
      <c r="I494" s="564" t="s">
        <v>439</v>
      </c>
      <c r="J494" s="579" t="s">
        <v>440</v>
      </c>
      <c r="K494" s="564" t="s">
        <v>1952</v>
      </c>
      <c r="L494" s="564" t="s">
        <v>552</v>
      </c>
      <c r="M494" s="579">
        <v>122020</v>
      </c>
      <c r="N494" s="579" t="s">
        <v>1388</v>
      </c>
      <c r="O494" s="564" t="s">
        <v>548</v>
      </c>
      <c r="P494" s="79">
        <f t="shared" si="45"/>
        <v>3</v>
      </c>
      <c r="Q494" s="79">
        <f t="shared" si="46"/>
        <v>13</v>
      </c>
      <c r="R494" s="566" t="str">
        <f t="shared" si="47"/>
        <v>Receitas</v>
      </c>
      <c r="S494" s="567" t="str">
        <f>IF(D494="","",IF(OR(D494=Plano!$A$1,D494=Plano!$B$1),"entrada","saída"))</f>
        <v>entrada</v>
      </c>
    </row>
    <row r="495" spans="1:19" s="567" customFormat="1" ht="48" x14ac:dyDescent="0.2">
      <c r="A495" s="523">
        <v>491</v>
      </c>
      <c r="B495" s="579" t="s">
        <v>1389</v>
      </c>
      <c r="C495" s="579" t="s">
        <v>1161</v>
      </c>
      <c r="D495" s="563" t="s">
        <v>261</v>
      </c>
      <c r="E495" s="564" t="s">
        <v>410</v>
      </c>
      <c r="F495" s="588">
        <v>459.1</v>
      </c>
      <c r="G495" s="583" t="s">
        <v>1509</v>
      </c>
      <c r="H495" s="563" t="s">
        <v>637</v>
      </c>
      <c r="I495" s="564" t="s">
        <v>1420</v>
      </c>
      <c r="J495" s="579" t="s">
        <v>1421</v>
      </c>
      <c r="K495" s="564" t="s">
        <v>1949</v>
      </c>
      <c r="L495" s="564" t="s">
        <v>551</v>
      </c>
      <c r="M495" s="579">
        <v>143712</v>
      </c>
      <c r="N495" s="579" t="s">
        <v>1161</v>
      </c>
      <c r="O495" s="564" t="s">
        <v>544</v>
      </c>
      <c r="P495" s="79">
        <f t="shared" si="45"/>
        <v>3</v>
      </c>
      <c r="Q495" s="79">
        <f t="shared" si="46"/>
        <v>2</v>
      </c>
      <c r="R495" s="566" t="str">
        <f t="shared" si="47"/>
        <v>Gastos_Gerais</v>
      </c>
      <c r="S495" s="567" t="str">
        <f>IF(D495="","",IF(OR(D495=Plano!$A$1,D495=Plano!$B$1),"entrada","saída"))</f>
        <v>saída</v>
      </c>
    </row>
    <row r="496" spans="1:19" s="567" customFormat="1" ht="48" x14ac:dyDescent="0.2">
      <c r="A496" s="523">
        <v>492</v>
      </c>
      <c r="B496" s="579" t="s">
        <v>1389</v>
      </c>
      <c r="C496" s="579" t="s">
        <v>1171</v>
      </c>
      <c r="D496" s="563" t="s">
        <v>261</v>
      </c>
      <c r="E496" s="564" t="s">
        <v>1195</v>
      </c>
      <c r="F496" s="588">
        <v>1464.7</v>
      </c>
      <c r="G496" s="583" t="s">
        <v>1510</v>
      </c>
      <c r="H496" s="563" t="s">
        <v>638</v>
      </c>
      <c r="I496" s="564" t="s">
        <v>1422</v>
      </c>
      <c r="J496" s="579" t="s">
        <v>1423</v>
      </c>
      <c r="K496" s="564" t="s">
        <v>1949</v>
      </c>
      <c r="L496" s="564" t="s">
        <v>551</v>
      </c>
      <c r="M496" s="579">
        <v>20201057</v>
      </c>
      <c r="N496" s="579" t="s">
        <v>1171</v>
      </c>
      <c r="O496" s="564" t="s">
        <v>548</v>
      </c>
      <c r="P496" s="79">
        <f t="shared" si="45"/>
        <v>3</v>
      </c>
      <c r="Q496" s="79">
        <f t="shared" si="46"/>
        <v>2</v>
      </c>
      <c r="R496" s="566" t="str">
        <f t="shared" si="47"/>
        <v>Gastos_Gerais</v>
      </c>
      <c r="S496" s="567" t="str">
        <f>IF(D496="","",IF(OR(D496=Plano!$A$1,D496=Plano!$B$1),"entrada","saída"))</f>
        <v>saída</v>
      </c>
    </row>
    <row r="497" spans="1:19" s="567" customFormat="1" ht="36" x14ac:dyDescent="0.2">
      <c r="A497" s="523">
        <v>493</v>
      </c>
      <c r="B497" s="579" t="s">
        <v>1389</v>
      </c>
      <c r="C497" s="580">
        <v>44470</v>
      </c>
      <c r="D497" s="563" t="s">
        <v>35</v>
      </c>
      <c r="E497" s="564" t="s">
        <v>1024</v>
      </c>
      <c r="F497" s="588">
        <v>100</v>
      </c>
      <c r="G497" s="583" t="s">
        <v>1694</v>
      </c>
      <c r="H497" s="563" t="s">
        <v>306</v>
      </c>
      <c r="I497" s="564" t="s">
        <v>439</v>
      </c>
      <c r="J497" s="579" t="s">
        <v>440</v>
      </c>
      <c r="K497" s="564" t="s">
        <v>1952</v>
      </c>
      <c r="L497" s="564" t="s">
        <v>1493</v>
      </c>
      <c r="M497" s="579">
        <v>122020</v>
      </c>
      <c r="N497" s="579" t="s">
        <v>1388</v>
      </c>
      <c r="O497" s="564" t="s">
        <v>544</v>
      </c>
      <c r="P497" s="79">
        <f t="shared" si="45"/>
        <v>3</v>
      </c>
      <c r="Q497" s="79">
        <f t="shared" si="46"/>
        <v>13</v>
      </c>
      <c r="R497" s="566" t="str">
        <f t="shared" si="47"/>
        <v>Receitas</v>
      </c>
      <c r="S497" s="567" t="str">
        <f>IF(D497="","",IF(OR(D497=Plano!$A$1,D497=Plano!$B$1),"entrada","saída"))</f>
        <v>entrada</v>
      </c>
    </row>
    <row r="498" spans="1:19" s="567" customFormat="1" ht="48" x14ac:dyDescent="0.2">
      <c r="A498" s="523">
        <v>494</v>
      </c>
      <c r="B498" s="579" t="s">
        <v>1389</v>
      </c>
      <c r="C498" s="580">
        <v>44126</v>
      </c>
      <c r="D498" s="563" t="s">
        <v>261</v>
      </c>
      <c r="E498" s="564" t="s">
        <v>784</v>
      </c>
      <c r="F498" s="588">
        <v>-364</v>
      </c>
      <c r="G498" s="583" t="s">
        <v>1706</v>
      </c>
      <c r="H498" s="563" t="s">
        <v>639</v>
      </c>
      <c r="I498" s="564" t="s">
        <v>1418</v>
      </c>
      <c r="J498" s="579" t="s">
        <v>1419</v>
      </c>
      <c r="K498" s="564" t="s">
        <v>1952</v>
      </c>
      <c r="L498" s="564" t="s">
        <v>811</v>
      </c>
      <c r="M498" s="579">
        <v>20205</v>
      </c>
      <c r="N498" s="579" t="s">
        <v>1409</v>
      </c>
      <c r="O498" s="564" t="s">
        <v>544</v>
      </c>
      <c r="P498" s="79">
        <f t="shared" si="45"/>
        <v>3</v>
      </c>
      <c r="Q498" s="79">
        <f t="shared" si="46"/>
        <v>1</v>
      </c>
      <c r="R498" s="566" t="str">
        <f t="shared" si="47"/>
        <v>Gastos_Gerais</v>
      </c>
      <c r="S498" s="567" t="str">
        <f>IF(D498="","",IF(OR(D498=Plano!$A$1,D498=Plano!$B$1),"entrada","saída"))</f>
        <v>saída</v>
      </c>
    </row>
    <row r="499" spans="1:19" s="567" customFormat="1" ht="36" x14ac:dyDescent="0.2">
      <c r="A499" s="523">
        <v>495</v>
      </c>
      <c r="B499" s="579" t="s">
        <v>1390</v>
      </c>
      <c r="C499" s="579" t="s">
        <v>379</v>
      </c>
      <c r="D499" s="563" t="s">
        <v>178</v>
      </c>
      <c r="E499" s="564" t="s">
        <v>5</v>
      </c>
      <c r="F499" s="588">
        <v>42769.1</v>
      </c>
      <c r="G499" s="583" t="s">
        <v>430</v>
      </c>
      <c r="H499" s="563" t="s">
        <v>306</v>
      </c>
      <c r="I499" s="564" t="s">
        <v>449</v>
      </c>
      <c r="J499" s="579" t="s">
        <v>792</v>
      </c>
      <c r="K499" s="564" t="s">
        <v>1951</v>
      </c>
      <c r="L499" s="564" t="s">
        <v>554</v>
      </c>
      <c r="M499" s="579">
        <v>1777</v>
      </c>
      <c r="N499" s="579" t="s">
        <v>379</v>
      </c>
      <c r="O499" s="564" t="s">
        <v>550</v>
      </c>
      <c r="P499" s="79">
        <f t="shared" si="45"/>
        <v>3</v>
      </c>
      <c r="Q499" s="79">
        <f t="shared" si="46"/>
        <v>-4</v>
      </c>
      <c r="R499" s="566" t="str">
        <f t="shared" si="47"/>
        <v>Gastos_com_Pessoal</v>
      </c>
      <c r="S499" s="567" t="str">
        <f>IF(D499="","",IF(OR(D499=Plano!$A$1,D499=Plano!$B$1),"entrada","saída"))</f>
        <v>saída</v>
      </c>
    </row>
    <row r="500" spans="1:19" s="567" customFormat="1" ht="36" x14ac:dyDescent="0.2">
      <c r="A500" s="523">
        <v>496</v>
      </c>
      <c r="B500" s="579" t="s">
        <v>1390</v>
      </c>
      <c r="C500" s="579" t="s">
        <v>1179</v>
      </c>
      <c r="D500" s="563" t="s">
        <v>261</v>
      </c>
      <c r="E500" s="564" t="s">
        <v>823</v>
      </c>
      <c r="F500" s="588">
        <v>770</v>
      </c>
      <c r="G500" s="583" t="s">
        <v>1511</v>
      </c>
      <c r="H500" s="563" t="s">
        <v>638</v>
      </c>
      <c r="I500" s="564" t="s">
        <v>1424</v>
      </c>
      <c r="J500" s="579" t="s">
        <v>1425</v>
      </c>
      <c r="K500" s="564" t="s">
        <v>1952</v>
      </c>
      <c r="L500" s="564" t="s">
        <v>552</v>
      </c>
      <c r="M500" s="579">
        <v>335</v>
      </c>
      <c r="N500" s="579" t="s">
        <v>1179</v>
      </c>
      <c r="O500" s="564" t="s">
        <v>548</v>
      </c>
      <c r="P500" s="79">
        <f t="shared" si="45"/>
        <v>3</v>
      </c>
      <c r="Q500" s="79">
        <f t="shared" si="46"/>
        <v>2</v>
      </c>
      <c r="R500" s="566" t="str">
        <f t="shared" si="47"/>
        <v>Gastos_Gerais</v>
      </c>
      <c r="S500" s="567" t="str">
        <f>IF(D500="","",IF(OR(D500=Plano!$A$1,D500=Plano!$B$1),"entrada","saída"))</f>
        <v>saída</v>
      </c>
    </row>
    <row r="501" spans="1:19" s="567" customFormat="1" ht="36" x14ac:dyDescent="0.2">
      <c r="A501" s="523">
        <v>497</v>
      </c>
      <c r="B501" s="579" t="s">
        <v>1390</v>
      </c>
      <c r="C501" s="579" t="s">
        <v>1180</v>
      </c>
      <c r="D501" s="563" t="s">
        <v>261</v>
      </c>
      <c r="E501" s="564" t="s">
        <v>1028</v>
      </c>
      <c r="F501" s="588">
        <v>4.3899999999999997</v>
      </c>
      <c r="G501" s="583" t="s">
        <v>1512</v>
      </c>
      <c r="H501" s="563" t="s">
        <v>639</v>
      </c>
      <c r="I501" s="564" t="s">
        <v>935</v>
      </c>
      <c r="J501" s="579" t="s">
        <v>1139</v>
      </c>
      <c r="K501" s="564" t="s">
        <v>1949</v>
      </c>
      <c r="L501" s="564" t="s">
        <v>551</v>
      </c>
      <c r="M501" s="579">
        <v>1600409</v>
      </c>
      <c r="N501" s="579" t="s">
        <v>1180</v>
      </c>
      <c r="O501" s="564" t="s">
        <v>544</v>
      </c>
      <c r="P501" s="79">
        <f t="shared" si="45"/>
        <v>3</v>
      </c>
      <c r="Q501" s="79">
        <f t="shared" si="46"/>
        <v>2</v>
      </c>
      <c r="R501" s="566" t="str">
        <f t="shared" si="47"/>
        <v>Gastos_Gerais</v>
      </c>
      <c r="S501" s="567" t="str">
        <f>IF(D501="","",IF(OR(D501=Plano!$A$1,D501=Plano!$B$1),"entrada","saída"))</f>
        <v>saída</v>
      </c>
    </row>
    <row r="502" spans="1:19" s="567" customFormat="1" ht="12" x14ac:dyDescent="0.2">
      <c r="A502" s="523">
        <v>498</v>
      </c>
      <c r="B502" s="579" t="s">
        <v>1390</v>
      </c>
      <c r="C502" s="579" t="s">
        <v>1164</v>
      </c>
      <c r="D502" s="563" t="s">
        <v>178</v>
      </c>
      <c r="E502" s="564" t="s">
        <v>5</v>
      </c>
      <c r="F502" s="588">
        <v>127500.05</v>
      </c>
      <c r="G502" s="583" t="s">
        <v>1513</v>
      </c>
      <c r="H502" s="563" t="s">
        <v>306</v>
      </c>
      <c r="I502" s="564" t="s">
        <v>449</v>
      </c>
      <c r="J502" s="579" t="s">
        <v>792</v>
      </c>
      <c r="K502" s="564" t="s">
        <v>1951</v>
      </c>
      <c r="L502" s="564" t="s">
        <v>554</v>
      </c>
      <c r="M502" s="579">
        <v>1777</v>
      </c>
      <c r="N502" s="579" t="s">
        <v>1164</v>
      </c>
      <c r="O502" s="564" t="s">
        <v>550</v>
      </c>
      <c r="P502" s="79">
        <f t="shared" si="45"/>
        <v>3</v>
      </c>
      <c r="Q502" s="79">
        <f t="shared" si="46"/>
        <v>2</v>
      </c>
      <c r="R502" s="566" t="str">
        <f t="shared" si="47"/>
        <v>Gastos_com_Pessoal</v>
      </c>
      <c r="S502" s="567" t="str">
        <f>IF(D502="","",IF(OR(D502=Plano!$A$1,D502=Plano!$B$1),"entrada","saída"))</f>
        <v>saída</v>
      </c>
    </row>
    <row r="503" spans="1:19" s="567" customFormat="1" ht="12" x14ac:dyDescent="0.2">
      <c r="A503" s="523">
        <v>499</v>
      </c>
      <c r="B503" s="579" t="s">
        <v>1390</v>
      </c>
      <c r="C503" s="579" t="s">
        <v>1164</v>
      </c>
      <c r="D503" s="563" t="s">
        <v>178</v>
      </c>
      <c r="E503" s="564" t="s">
        <v>5</v>
      </c>
      <c r="F503" s="588">
        <v>16.91</v>
      </c>
      <c r="G503" s="583" t="s">
        <v>1514</v>
      </c>
      <c r="H503" s="563" t="s">
        <v>306</v>
      </c>
      <c r="I503" s="564" t="s">
        <v>449</v>
      </c>
      <c r="J503" s="579" t="s">
        <v>792</v>
      </c>
      <c r="K503" s="564" t="s">
        <v>1951</v>
      </c>
      <c r="L503" s="564" t="s">
        <v>554</v>
      </c>
      <c r="M503" s="579">
        <v>1777</v>
      </c>
      <c r="N503" s="579" t="s">
        <v>1164</v>
      </c>
      <c r="O503" s="564" t="s">
        <v>550</v>
      </c>
      <c r="P503" s="79">
        <f t="shared" si="45"/>
        <v>3</v>
      </c>
      <c r="Q503" s="79">
        <f t="shared" si="46"/>
        <v>2</v>
      </c>
      <c r="R503" s="566" t="str">
        <f t="shared" si="47"/>
        <v>Gastos_com_Pessoal</v>
      </c>
      <c r="S503" s="567" t="str">
        <f>IF(D503="","",IF(OR(D503=Plano!$A$1,D503=Plano!$B$1),"entrada","saída"))</f>
        <v>saída</v>
      </c>
    </row>
    <row r="504" spans="1:19" s="567" customFormat="1" ht="36" x14ac:dyDescent="0.2">
      <c r="A504" s="523">
        <v>500</v>
      </c>
      <c r="B504" s="579" t="s">
        <v>1390</v>
      </c>
      <c r="C504" s="579" t="s">
        <v>1164</v>
      </c>
      <c r="D504" s="563" t="s">
        <v>178</v>
      </c>
      <c r="E504" s="581" t="s">
        <v>3</v>
      </c>
      <c r="F504" s="588">
        <v>4200</v>
      </c>
      <c r="G504" s="583" t="s">
        <v>1515</v>
      </c>
      <c r="H504" s="563" t="s">
        <v>306</v>
      </c>
      <c r="I504" s="564" t="s">
        <v>1112</v>
      </c>
      <c r="J504" s="579" t="s">
        <v>1113</v>
      </c>
      <c r="K504" s="564" t="s">
        <v>1952</v>
      </c>
      <c r="L504" s="564" t="s">
        <v>552</v>
      </c>
      <c r="M504" s="579">
        <v>122020</v>
      </c>
      <c r="N504" s="579" t="s">
        <v>1164</v>
      </c>
      <c r="O504" s="564" t="s">
        <v>550</v>
      </c>
      <c r="P504" s="79">
        <f t="shared" si="45"/>
        <v>3</v>
      </c>
      <c r="Q504" s="79">
        <f t="shared" si="46"/>
        <v>2</v>
      </c>
      <c r="R504" s="566" t="str">
        <f t="shared" si="47"/>
        <v>Gastos_com_Pessoal</v>
      </c>
      <c r="S504" s="567" t="str">
        <f>IF(D504="","",IF(OR(D504=Plano!$A$1,D504=Plano!$B$1),"entrada","saída"))</f>
        <v>saída</v>
      </c>
    </row>
    <row r="505" spans="1:19" s="567" customFormat="1" ht="24" x14ac:dyDescent="0.2">
      <c r="A505" s="523">
        <v>501</v>
      </c>
      <c r="B505" s="579" t="s">
        <v>1390</v>
      </c>
      <c r="C505" s="579" t="s">
        <v>1164</v>
      </c>
      <c r="D505" s="563" t="s">
        <v>178</v>
      </c>
      <c r="E505" s="581" t="s">
        <v>3</v>
      </c>
      <c r="F505" s="588">
        <v>2362.88</v>
      </c>
      <c r="G505" s="583" t="s">
        <v>1516</v>
      </c>
      <c r="H505" s="563" t="s">
        <v>306</v>
      </c>
      <c r="I505" s="564" t="s">
        <v>468</v>
      </c>
      <c r="J505" s="579" t="s">
        <v>469</v>
      </c>
      <c r="K505" s="564" t="s">
        <v>1952</v>
      </c>
      <c r="L505" s="564" t="s">
        <v>553</v>
      </c>
      <c r="M505" s="579">
        <v>122020</v>
      </c>
      <c r="N505" s="579" t="s">
        <v>1164</v>
      </c>
      <c r="O505" s="564" t="s">
        <v>550</v>
      </c>
      <c r="P505" s="79">
        <f t="shared" si="45"/>
        <v>3</v>
      </c>
      <c r="Q505" s="79">
        <f t="shared" si="46"/>
        <v>2</v>
      </c>
      <c r="R505" s="566" t="str">
        <f t="shared" si="47"/>
        <v>Gastos_com_Pessoal</v>
      </c>
      <c r="S505" s="567" t="str">
        <f>IF(D505="","",IF(OR(D505=Plano!$A$1,D505=Plano!$B$1),"entrada","saída"))</f>
        <v>saída</v>
      </c>
    </row>
    <row r="506" spans="1:19" s="567" customFormat="1" ht="60" x14ac:dyDescent="0.2">
      <c r="A506" s="523">
        <v>502</v>
      </c>
      <c r="B506" s="579" t="s">
        <v>1390</v>
      </c>
      <c r="C506" s="579" t="s">
        <v>1164</v>
      </c>
      <c r="D506" s="563" t="s">
        <v>261</v>
      </c>
      <c r="E506" s="585" t="s">
        <v>424</v>
      </c>
      <c r="F506" s="588">
        <v>10903.31</v>
      </c>
      <c r="G506" s="583" t="s">
        <v>1517</v>
      </c>
      <c r="H506" s="563" t="s">
        <v>637</v>
      </c>
      <c r="I506" s="564" t="s">
        <v>536</v>
      </c>
      <c r="J506" s="579" t="s">
        <v>537</v>
      </c>
      <c r="K506" s="564" t="s">
        <v>1954</v>
      </c>
      <c r="L506" s="564" t="s">
        <v>1494</v>
      </c>
      <c r="M506" s="579">
        <v>74311820</v>
      </c>
      <c r="N506" s="579" t="s">
        <v>1164</v>
      </c>
      <c r="O506" s="564" t="s">
        <v>567</v>
      </c>
      <c r="P506" s="79">
        <f t="shared" si="45"/>
        <v>3</v>
      </c>
      <c r="Q506" s="79">
        <f t="shared" si="46"/>
        <v>2</v>
      </c>
      <c r="R506" s="566" t="str">
        <f t="shared" si="47"/>
        <v>Gastos_Gerais</v>
      </c>
      <c r="S506" s="567" t="str">
        <f>IF(D506="","",IF(OR(D506=Plano!$A$1,D506=Plano!$B$1),"entrada","saída"))</f>
        <v>saída</v>
      </c>
    </row>
    <row r="507" spans="1:19" s="567" customFormat="1" ht="60" x14ac:dyDescent="0.2">
      <c r="A507" s="523">
        <v>503</v>
      </c>
      <c r="B507" s="579" t="s">
        <v>1390</v>
      </c>
      <c r="C507" s="579" t="s">
        <v>1164</v>
      </c>
      <c r="D507" s="563" t="s">
        <v>261</v>
      </c>
      <c r="E507" s="585" t="s">
        <v>424</v>
      </c>
      <c r="F507" s="588">
        <v>0.94</v>
      </c>
      <c r="G507" s="583" t="s">
        <v>1518</v>
      </c>
      <c r="H507" s="563" t="s">
        <v>637</v>
      </c>
      <c r="I507" s="564" t="s">
        <v>536</v>
      </c>
      <c r="J507" s="579" t="s">
        <v>537</v>
      </c>
      <c r="K507" s="564" t="s">
        <v>1954</v>
      </c>
      <c r="L507" s="564" t="s">
        <v>1495</v>
      </c>
      <c r="M507" s="579">
        <v>74441120</v>
      </c>
      <c r="N507" s="579" t="s">
        <v>1164</v>
      </c>
      <c r="O507" s="564" t="s">
        <v>567</v>
      </c>
      <c r="P507" s="79">
        <f t="shared" si="45"/>
        <v>3</v>
      </c>
      <c r="Q507" s="79">
        <f t="shared" si="46"/>
        <v>2</v>
      </c>
      <c r="R507" s="566" t="str">
        <f t="shared" si="47"/>
        <v>Gastos_Gerais</v>
      </c>
      <c r="S507" s="567" t="str">
        <f>IF(D507="","",IF(OR(D507=Plano!$A$1,D507=Plano!$B$1),"entrada","saída"))</f>
        <v>saída</v>
      </c>
    </row>
    <row r="508" spans="1:19" s="567" customFormat="1" ht="48" x14ac:dyDescent="0.2">
      <c r="A508" s="523">
        <v>504</v>
      </c>
      <c r="B508" s="579" t="s">
        <v>1390</v>
      </c>
      <c r="C508" s="579" t="s">
        <v>1164</v>
      </c>
      <c r="D508" s="563" t="s">
        <v>261</v>
      </c>
      <c r="E508" s="585" t="s">
        <v>424</v>
      </c>
      <c r="F508" s="588">
        <v>654.79</v>
      </c>
      <c r="G508" s="583" t="s">
        <v>1519</v>
      </c>
      <c r="H508" s="563" t="s">
        <v>637</v>
      </c>
      <c r="I508" s="564" t="s">
        <v>1426</v>
      </c>
      <c r="J508" s="579" t="s">
        <v>537</v>
      </c>
      <c r="K508" s="564" t="s">
        <v>1954</v>
      </c>
      <c r="L508" s="564" t="s">
        <v>568</v>
      </c>
      <c r="M508" s="579">
        <v>74311120</v>
      </c>
      <c r="N508" s="579" t="s">
        <v>1164</v>
      </c>
      <c r="O508" s="564" t="s">
        <v>544</v>
      </c>
      <c r="P508" s="79">
        <f t="shared" si="45"/>
        <v>3</v>
      </c>
      <c r="Q508" s="79">
        <f t="shared" si="46"/>
        <v>2</v>
      </c>
      <c r="R508" s="566" t="str">
        <f t="shared" si="47"/>
        <v>Gastos_Gerais</v>
      </c>
      <c r="S508" s="567" t="str">
        <f>IF(D508="","",IF(OR(D508=Plano!$A$1,D508=Plano!$B$1),"entrada","saída"))</f>
        <v>saída</v>
      </c>
    </row>
    <row r="509" spans="1:19" s="567" customFormat="1" ht="24" x14ac:dyDescent="0.2">
      <c r="A509" s="523">
        <v>505</v>
      </c>
      <c r="B509" s="579" t="s">
        <v>1390</v>
      </c>
      <c r="C509" s="580">
        <v>44136</v>
      </c>
      <c r="D509" s="563" t="s">
        <v>35</v>
      </c>
      <c r="E509" s="564" t="s">
        <v>1688</v>
      </c>
      <c r="F509" s="588">
        <v>1022779.5</v>
      </c>
      <c r="G509" s="583" t="s">
        <v>434</v>
      </c>
      <c r="H509" s="563" t="s">
        <v>306</v>
      </c>
      <c r="I509" s="564" t="s">
        <v>439</v>
      </c>
      <c r="J509" s="579" t="s">
        <v>440</v>
      </c>
      <c r="K509" s="564" t="s">
        <v>1952</v>
      </c>
      <c r="L509" s="564" t="s">
        <v>553</v>
      </c>
      <c r="M509" s="579">
        <v>122020</v>
      </c>
      <c r="N509" s="579" t="s">
        <v>1390</v>
      </c>
      <c r="O509" s="564" t="s">
        <v>550</v>
      </c>
      <c r="P509" s="79">
        <f t="shared" si="45"/>
        <v>3</v>
      </c>
      <c r="Q509" s="79">
        <f t="shared" si="46"/>
        <v>2</v>
      </c>
      <c r="R509" s="566" t="str">
        <f t="shared" si="47"/>
        <v>Receitas</v>
      </c>
      <c r="S509" s="567" t="str">
        <f>IF(D509="","",IF(OR(D509=Plano!$A$1,D509=Plano!$B$1),"entrada","saída"))</f>
        <v>entrada</v>
      </c>
    </row>
    <row r="510" spans="1:19" s="567" customFormat="1" ht="24" x14ac:dyDescent="0.2">
      <c r="A510" s="523">
        <v>506</v>
      </c>
      <c r="B510" s="579" t="s">
        <v>1390</v>
      </c>
      <c r="C510" s="579" t="s">
        <v>1164</v>
      </c>
      <c r="D510" s="563" t="s">
        <v>178</v>
      </c>
      <c r="E510" s="581" t="s">
        <v>3</v>
      </c>
      <c r="F510" s="588">
        <v>1400</v>
      </c>
      <c r="G510" s="583" t="s">
        <v>1516</v>
      </c>
      <c r="H510" s="563" t="s">
        <v>306</v>
      </c>
      <c r="I510" s="564" t="s">
        <v>472</v>
      </c>
      <c r="J510" s="579" t="s">
        <v>473</v>
      </c>
      <c r="K510" s="564" t="s">
        <v>1952</v>
      </c>
      <c r="L510" s="564" t="s">
        <v>553</v>
      </c>
      <c r="M510" s="579">
        <v>122020</v>
      </c>
      <c r="N510" s="579" t="s">
        <v>1164</v>
      </c>
      <c r="O510" s="564" t="s">
        <v>550</v>
      </c>
      <c r="P510" s="79">
        <f t="shared" si="45"/>
        <v>3</v>
      </c>
      <c r="Q510" s="79">
        <f t="shared" si="46"/>
        <v>2</v>
      </c>
      <c r="R510" s="566" t="str">
        <f t="shared" si="47"/>
        <v>Gastos_com_Pessoal</v>
      </c>
      <c r="S510" s="567" t="str">
        <f>IF(D510="","",IF(OR(D510=Plano!$A$1,D510=Plano!$B$1),"entrada","saída"))</f>
        <v>saída</v>
      </c>
    </row>
    <row r="511" spans="1:19" s="567" customFormat="1" ht="24" x14ac:dyDescent="0.2">
      <c r="A511" s="523">
        <v>507</v>
      </c>
      <c r="B511" s="579" t="s">
        <v>1390</v>
      </c>
      <c r="C511" s="579" t="s">
        <v>1164</v>
      </c>
      <c r="D511" s="563" t="s">
        <v>178</v>
      </c>
      <c r="E511" s="581" t="s">
        <v>3</v>
      </c>
      <c r="F511" s="588">
        <v>423.55</v>
      </c>
      <c r="G511" s="583" t="s">
        <v>1516</v>
      </c>
      <c r="H511" s="563" t="s">
        <v>306</v>
      </c>
      <c r="I511" s="564" t="s">
        <v>476</v>
      </c>
      <c r="J511" s="579" t="s">
        <v>477</v>
      </c>
      <c r="K511" s="564" t="s">
        <v>1952</v>
      </c>
      <c r="L511" s="564" t="s">
        <v>553</v>
      </c>
      <c r="M511" s="579">
        <v>122020</v>
      </c>
      <c r="N511" s="579" t="s">
        <v>1164</v>
      </c>
      <c r="O511" s="564" t="s">
        <v>550</v>
      </c>
      <c r="P511" s="79">
        <f t="shared" si="45"/>
        <v>3</v>
      </c>
      <c r="Q511" s="79">
        <f t="shared" si="46"/>
        <v>2</v>
      </c>
      <c r="R511" s="566" t="str">
        <f t="shared" si="47"/>
        <v>Gastos_com_Pessoal</v>
      </c>
      <c r="S511" s="567" t="str">
        <f>IF(D511="","",IF(OR(D511=Plano!$A$1,D511=Plano!$B$1),"entrada","saída"))</f>
        <v>saída</v>
      </c>
    </row>
    <row r="512" spans="1:19" s="567" customFormat="1" ht="24" x14ac:dyDescent="0.2">
      <c r="A512" s="523">
        <v>508</v>
      </c>
      <c r="B512" s="579" t="s">
        <v>1390</v>
      </c>
      <c r="C512" s="579" t="s">
        <v>1164</v>
      </c>
      <c r="D512" s="563" t="s">
        <v>178</v>
      </c>
      <c r="E512" s="581" t="s">
        <v>3</v>
      </c>
      <c r="F512" s="588">
        <v>2276.4</v>
      </c>
      <c r="G512" s="583" t="s">
        <v>1516</v>
      </c>
      <c r="H512" s="563" t="s">
        <v>306</v>
      </c>
      <c r="I512" s="564" t="s">
        <v>470</v>
      </c>
      <c r="J512" s="579" t="s">
        <v>471</v>
      </c>
      <c r="K512" s="564" t="s">
        <v>1952</v>
      </c>
      <c r="L512" s="564" t="s">
        <v>553</v>
      </c>
      <c r="M512" s="579">
        <v>122020</v>
      </c>
      <c r="N512" s="579" t="s">
        <v>1164</v>
      </c>
      <c r="O512" s="564" t="s">
        <v>550</v>
      </c>
      <c r="P512" s="79">
        <f t="shared" si="45"/>
        <v>3</v>
      </c>
      <c r="Q512" s="79">
        <f t="shared" si="46"/>
        <v>2</v>
      </c>
      <c r="R512" s="566" t="str">
        <f t="shared" si="47"/>
        <v>Gastos_com_Pessoal</v>
      </c>
      <c r="S512" s="567" t="str">
        <f>IF(D512="","",IF(OR(D512=Plano!$A$1,D512=Plano!$B$1),"entrada","saída"))</f>
        <v>saída</v>
      </c>
    </row>
    <row r="513" spans="1:19" s="567" customFormat="1" ht="24" x14ac:dyDescent="0.2">
      <c r="A513" s="523">
        <v>509</v>
      </c>
      <c r="B513" s="579" t="s">
        <v>1390</v>
      </c>
      <c r="C513" s="579" t="s">
        <v>1164</v>
      </c>
      <c r="D513" s="563" t="s">
        <v>178</v>
      </c>
      <c r="E513" s="581" t="s">
        <v>3</v>
      </c>
      <c r="F513" s="588">
        <v>1054.6300000000001</v>
      </c>
      <c r="G513" s="583" t="s">
        <v>1516</v>
      </c>
      <c r="H513" s="563" t="s">
        <v>306</v>
      </c>
      <c r="I513" s="564" t="s">
        <v>474</v>
      </c>
      <c r="J513" s="579" t="s">
        <v>475</v>
      </c>
      <c r="K513" s="564" t="s">
        <v>1952</v>
      </c>
      <c r="L513" s="564" t="s">
        <v>553</v>
      </c>
      <c r="M513" s="579">
        <v>122020</v>
      </c>
      <c r="N513" s="579" t="s">
        <v>1164</v>
      </c>
      <c r="O513" s="564" t="s">
        <v>550</v>
      </c>
      <c r="P513" s="79">
        <f t="shared" si="45"/>
        <v>3</v>
      </c>
      <c r="Q513" s="79">
        <f t="shared" si="46"/>
        <v>2</v>
      </c>
      <c r="R513" s="566" t="str">
        <f t="shared" si="47"/>
        <v>Gastos_com_Pessoal</v>
      </c>
      <c r="S513" s="567" t="str">
        <f>IF(D513="","",IF(OR(D513=Plano!$A$1,D513=Plano!$B$1),"entrada","saída"))</f>
        <v>saída</v>
      </c>
    </row>
    <row r="514" spans="1:19" s="567" customFormat="1" ht="24" x14ac:dyDescent="0.2">
      <c r="A514" s="523">
        <v>510</v>
      </c>
      <c r="B514" s="579" t="s">
        <v>1390</v>
      </c>
      <c r="C514" s="579" t="s">
        <v>1164</v>
      </c>
      <c r="D514" s="563" t="s">
        <v>178</v>
      </c>
      <c r="E514" s="581" t="s">
        <v>3</v>
      </c>
      <c r="F514" s="588">
        <v>2810.53</v>
      </c>
      <c r="G514" s="583" t="s">
        <v>1516</v>
      </c>
      <c r="H514" s="563" t="s">
        <v>306</v>
      </c>
      <c r="I514" s="564" t="s">
        <v>454</v>
      </c>
      <c r="J514" s="579" t="s">
        <v>455</v>
      </c>
      <c r="K514" s="564" t="s">
        <v>1952</v>
      </c>
      <c r="L514" s="564" t="s">
        <v>552</v>
      </c>
      <c r="M514" s="579">
        <v>122020</v>
      </c>
      <c r="N514" s="579" t="s">
        <v>1164</v>
      </c>
      <c r="O514" s="564" t="s">
        <v>550</v>
      </c>
      <c r="P514" s="79">
        <f t="shared" si="45"/>
        <v>3</v>
      </c>
      <c r="Q514" s="79">
        <f t="shared" si="46"/>
        <v>2</v>
      </c>
      <c r="R514" s="566" t="str">
        <f t="shared" si="47"/>
        <v>Gastos_com_Pessoal</v>
      </c>
      <c r="S514" s="567" t="str">
        <f>IF(D514="","",IF(OR(D514=Plano!$A$1,D514=Plano!$B$1),"entrada","saída"))</f>
        <v>saída</v>
      </c>
    </row>
    <row r="515" spans="1:19" s="567" customFormat="1" ht="24" x14ac:dyDescent="0.2">
      <c r="A515" s="523">
        <v>511</v>
      </c>
      <c r="B515" s="579" t="s">
        <v>1390</v>
      </c>
      <c r="C515" s="579" t="s">
        <v>1164</v>
      </c>
      <c r="D515" s="563" t="s">
        <v>178</v>
      </c>
      <c r="E515" s="564" t="s">
        <v>403</v>
      </c>
      <c r="F515" s="588">
        <v>777661</v>
      </c>
      <c r="G515" s="583" t="s">
        <v>1520</v>
      </c>
      <c r="H515" s="563" t="s">
        <v>306</v>
      </c>
      <c r="I515" s="564" t="s">
        <v>439</v>
      </c>
      <c r="J515" s="579" t="s">
        <v>440</v>
      </c>
      <c r="K515" s="564" t="s">
        <v>1952</v>
      </c>
      <c r="L515" s="564" t="s">
        <v>557</v>
      </c>
      <c r="M515" s="579">
        <v>196</v>
      </c>
      <c r="N515" s="579" t="s">
        <v>1164</v>
      </c>
      <c r="O515" s="564" t="s">
        <v>550</v>
      </c>
      <c r="P515" s="79">
        <f t="shared" si="45"/>
        <v>3</v>
      </c>
      <c r="Q515" s="79">
        <f t="shared" si="46"/>
        <v>2</v>
      </c>
      <c r="R515" s="566" t="str">
        <f t="shared" si="47"/>
        <v>Gastos_com_Pessoal</v>
      </c>
      <c r="S515" s="567" t="str">
        <f>IF(D515="","",IF(OR(D515=Plano!$A$1,D515=Plano!$B$1),"entrada","saída"))</f>
        <v>saída</v>
      </c>
    </row>
    <row r="516" spans="1:19" s="567" customFormat="1" ht="24" x14ac:dyDescent="0.2">
      <c r="A516" s="523">
        <v>512</v>
      </c>
      <c r="B516" s="579" t="s">
        <v>1390</v>
      </c>
      <c r="C516" s="579" t="s">
        <v>1164</v>
      </c>
      <c r="D516" s="563" t="s">
        <v>178</v>
      </c>
      <c r="E516" s="564" t="s">
        <v>403</v>
      </c>
      <c r="F516" s="588">
        <v>7607</v>
      </c>
      <c r="G516" s="583" t="s">
        <v>1520</v>
      </c>
      <c r="H516" s="563" t="s">
        <v>306</v>
      </c>
      <c r="I516" s="564" t="s">
        <v>456</v>
      </c>
      <c r="J516" s="579" t="s">
        <v>457</v>
      </c>
      <c r="K516" s="564" t="s">
        <v>1952</v>
      </c>
      <c r="L516" s="564" t="s">
        <v>552</v>
      </c>
      <c r="M516" s="579">
        <v>196</v>
      </c>
      <c r="N516" s="579" t="s">
        <v>1164</v>
      </c>
      <c r="O516" s="564" t="s">
        <v>550</v>
      </c>
      <c r="P516" s="79">
        <f t="shared" si="45"/>
        <v>3</v>
      </c>
      <c r="Q516" s="79">
        <f t="shared" si="46"/>
        <v>2</v>
      </c>
      <c r="R516" s="566" t="str">
        <f t="shared" si="47"/>
        <v>Gastos_com_Pessoal</v>
      </c>
      <c r="S516" s="567" t="str">
        <f>IF(D516="","",IF(OR(D516=Plano!$A$1,D516=Plano!$B$1),"entrada","saída"))</f>
        <v>saída</v>
      </c>
    </row>
    <row r="517" spans="1:19" s="567" customFormat="1" ht="24" x14ac:dyDescent="0.2">
      <c r="A517" s="523">
        <v>513</v>
      </c>
      <c r="B517" s="579" t="s">
        <v>1390</v>
      </c>
      <c r="C517" s="579" t="s">
        <v>1164</v>
      </c>
      <c r="D517" s="563" t="s">
        <v>178</v>
      </c>
      <c r="E517" s="564" t="s">
        <v>403</v>
      </c>
      <c r="F517" s="588">
        <v>6106</v>
      </c>
      <c r="G517" s="583" t="s">
        <v>1520</v>
      </c>
      <c r="H517" s="563" t="s">
        <v>306</v>
      </c>
      <c r="I517" s="564" t="s">
        <v>460</v>
      </c>
      <c r="J517" s="579" t="s">
        <v>461</v>
      </c>
      <c r="K517" s="564" t="s">
        <v>1952</v>
      </c>
      <c r="L517" s="564" t="s">
        <v>552</v>
      </c>
      <c r="M517" s="579">
        <v>196</v>
      </c>
      <c r="N517" s="579" t="s">
        <v>1164</v>
      </c>
      <c r="O517" s="564" t="s">
        <v>550</v>
      </c>
      <c r="P517" s="79">
        <f t="shared" ref="P517:P523" si="48">IF(B517=0,0,IF(YEAR(B517)=$Q$1,MONTH(B517)-$P$1+1,(YEAR(B517)-$Q$1)*12-$P$1+1+MONTH(B517)))</f>
        <v>3</v>
      </c>
      <c r="Q517" s="79">
        <f t="shared" ref="Q517:Q523" si="49">IF(C517=0,0,IF(YEAR(C517)=$Q$1,MONTH(C517)-$P$1+1,(YEAR(C517)-$Q$1)*12-$P$1+1+MONTH(C517)))</f>
        <v>2</v>
      </c>
      <c r="R517" s="566" t="str">
        <f t="shared" ref="R517:R522" si="50">SUBSTITUTE(D517," ","_")</f>
        <v>Gastos_com_Pessoal</v>
      </c>
      <c r="S517" s="567" t="str">
        <f>IF(D517="","",IF(OR(D517=Plano!$A$1,D517=Plano!$B$1),"entrada","saída"))</f>
        <v>saída</v>
      </c>
    </row>
    <row r="518" spans="1:19" s="567" customFormat="1" ht="24" x14ac:dyDescent="0.2">
      <c r="A518" s="523">
        <v>514</v>
      </c>
      <c r="B518" s="579" t="s">
        <v>1390</v>
      </c>
      <c r="C518" s="579" t="s">
        <v>1164</v>
      </c>
      <c r="D518" s="563" t="s">
        <v>178</v>
      </c>
      <c r="E518" s="564" t="s">
        <v>403</v>
      </c>
      <c r="F518" s="588">
        <v>7767</v>
      </c>
      <c r="G518" s="583" t="s">
        <v>1520</v>
      </c>
      <c r="H518" s="563" t="s">
        <v>306</v>
      </c>
      <c r="I518" s="564" t="s">
        <v>458</v>
      </c>
      <c r="J518" s="579" t="s">
        <v>459</v>
      </c>
      <c r="K518" s="564" t="s">
        <v>1952</v>
      </c>
      <c r="L518" s="564" t="s">
        <v>552</v>
      </c>
      <c r="M518" s="579">
        <v>196</v>
      </c>
      <c r="N518" s="579" t="s">
        <v>1164</v>
      </c>
      <c r="O518" s="564" t="s">
        <v>550</v>
      </c>
      <c r="P518" s="79">
        <f t="shared" si="48"/>
        <v>3</v>
      </c>
      <c r="Q518" s="79">
        <f t="shared" si="49"/>
        <v>2</v>
      </c>
      <c r="R518" s="566" t="str">
        <f t="shared" si="50"/>
        <v>Gastos_com_Pessoal</v>
      </c>
      <c r="S518" s="567" t="str">
        <f>IF(D518="","",IF(OR(D518=Plano!$A$1,D518=Plano!$B$1),"entrada","saída"))</f>
        <v>saída</v>
      </c>
    </row>
    <row r="519" spans="1:19" s="567" customFormat="1" ht="24" x14ac:dyDescent="0.2">
      <c r="A519" s="523">
        <v>515</v>
      </c>
      <c r="B519" s="579" t="s">
        <v>1390</v>
      </c>
      <c r="C519" s="579" t="s">
        <v>1164</v>
      </c>
      <c r="D519" s="563" t="s">
        <v>178</v>
      </c>
      <c r="E519" s="564" t="s">
        <v>403</v>
      </c>
      <c r="F519" s="588">
        <v>1866</v>
      </c>
      <c r="G519" s="583" t="s">
        <v>1520</v>
      </c>
      <c r="H519" s="563" t="s">
        <v>306</v>
      </c>
      <c r="I519" s="564" t="s">
        <v>462</v>
      </c>
      <c r="J519" s="579" t="s">
        <v>463</v>
      </c>
      <c r="K519" s="564" t="s">
        <v>1952</v>
      </c>
      <c r="L519" s="564" t="s">
        <v>552</v>
      </c>
      <c r="M519" s="579">
        <v>196</v>
      </c>
      <c r="N519" s="579" t="s">
        <v>1164</v>
      </c>
      <c r="O519" s="564" t="s">
        <v>550</v>
      </c>
      <c r="P519" s="79">
        <f t="shared" si="48"/>
        <v>3</v>
      </c>
      <c r="Q519" s="79">
        <f t="shared" si="49"/>
        <v>2</v>
      </c>
      <c r="R519" s="566" t="str">
        <f t="shared" si="50"/>
        <v>Gastos_com_Pessoal</v>
      </c>
      <c r="S519" s="567" t="str">
        <f>IF(D519="","",IF(OR(D519=Plano!$A$1,D519=Plano!$B$1),"entrada","saída"))</f>
        <v>saída</v>
      </c>
    </row>
    <row r="520" spans="1:19" s="567" customFormat="1" ht="24" x14ac:dyDescent="0.2">
      <c r="A520" s="523">
        <v>516</v>
      </c>
      <c r="B520" s="579" t="s">
        <v>1390</v>
      </c>
      <c r="C520" s="579" t="s">
        <v>1164</v>
      </c>
      <c r="D520" s="563" t="s">
        <v>178</v>
      </c>
      <c r="E520" s="564" t="s">
        <v>403</v>
      </c>
      <c r="F520" s="588">
        <v>7056</v>
      </c>
      <c r="G520" s="583" t="s">
        <v>1520</v>
      </c>
      <c r="H520" s="563" t="s">
        <v>306</v>
      </c>
      <c r="I520" s="564" t="s">
        <v>464</v>
      </c>
      <c r="J520" s="579" t="s">
        <v>465</v>
      </c>
      <c r="K520" s="564" t="s">
        <v>1952</v>
      </c>
      <c r="L520" s="564" t="s">
        <v>552</v>
      </c>
      <c r="M520" s="579">
        <v>196</v>
      </c>
      <c r="N520" s="579" t="s">
        <v>1164</v>
      </c>
      <c r="O520" s="564" t="s">
        <v>550</v>
      </c>
      <c r="P520" s="79">
        <f t="shared" si="48"/>
        <v>3</v>
      </c>
      <c r="Q520" s="79">
        <f t="shared" si="49"/>
        <v>2</v>
      </c>
      <c r="R520" s="566" t="str">
        <f t="shared" si="50"/>
        <v>Gastos_com_Pessoal</v>
      </c>
      <c r="S520" s="567" t="str">
        <f>IF(D520="","",IF(OR(D520=Plano!$A$1,D520=Plano!$B$1),"entrada","saída"))</f>
        <v>saída</v>
      </c>
    </row>
    <row r="521" spans="1:19" s="567" customFormat="1" ht="24" x14ac:dyDescent="0.2">
      <c r="A521" s="523">
        <v>517</v>
      </c>
      <c r="B521" s="579" t="s">
        <v>1390</v>
      </c>
      <c r="C521" s="579" t="s">
        <v>1164</v>
      </c>
      <c r="D521" s="563" t="s">
        <v>178</v>
      </c>
      <c r="E521" s="564" t="s">
        <v>403</v>
      </c>
      <c r="F521" s="588">
        <v>7300</v>
      </c>
      <c r="G521" s="583" t="s">
        <v>1520</v>
      </c>
      <c r="H521" s="563" t="s">
        <v>306</v>
      </c>
      <c r="I521" s="564" t="s">
        <v>466</v>
      </c>
      <c r="J521" s="579" t="s">
        <v>467</v>
      </c>
      <c r="K521" s="564" t="s">
        <v>1952</v>
      </c>
      <c r="L521" s="564" t="s">
        <v>552</v>
      </c>
      <c r="M521" s="579">
        <v>196</v>
      </c>
      <c r="N521" s="579" t="s">
        <v>1164</v>
      </c>
      <c r="O521" s="564" t="s">
        <v>550</v>
      </c>
      <c r="P521" s="79">
        <f t="shared" si="48"/>
        <v>3</v>
      </c>
      <c r="Q521" s="79">
        <f t="shared" si="49"/>
        <v>2</v>
      </c>
      <c r="R521" s="566" t="str">
        <f t="shared" si="50"/>
        <v>Gastos_com_Pessoal</v>
      </c>
      <c r="S521" s="567" t="str">
        <f>IF(D521="","",IF(OR(D521=Plano!$A$1,D521=Plano!$B$1),"entrada","saída"))</f>
        <v>saída</v>
      </c>
    </row>
    <row r="522" spans="1:19" s="567" customFormat="1" ht="24" x14ac:dyDescent="0.2">
      <c r="A522" s="523">
        <v>518</v>
      </c>
      <c r="B522" s="579" t="s">
        <v>1390</v>
      </c>
      <c r="C522" s="580">
        <v>44470</v>
      </c>
      <c r="D522" s="563" t="s">
        <v>35</v>
      </c>
      <c r="E522" s="581" t="s">
        <v>333</v>
      </c>
      <c r="F522" s="588">
        <v>9403</v>
      </c>
      <c r="G522" s="583" t="s">
        <v>994</v>
      </c>
      <c r="H522" s="563" t="s">
        <v>306</v>
      </c>
      <c r="I522" s="564" t="s">
        <v>439</v>
      </c>
      <c r="J522" s="579" t="s">
        <v>440</v>
      </c>
      <c r="K522" s="564" t="s">
        <v>1952</v>
      </c>
      <c r="L522" s="564" t="s">
        <v>552</v>
      </c>
      <c r="M522" s="579">
        <v>122020</v>
      </c>
      <c r="N522" s="579" t="s">
        <v>1390</v>
      </c>
      <c r="O522" s="564" t="s">
        <v>548</v>
      </c>
      <c r="P522" s="79">
        <f t="shared" si="48"/>
        <v>3</v>
      </c>
      <c r="Q522" s="79">
        <f t="shared" si="49"/>
        <v>13</v>
      </c>
      <c r="R522" s="566" t="str">
        <f t="shared" si="50"/>
        <v>Receitas</v>
      </c>
      <c r="S522" s="567" t="str">
        <f>IF(D522="","",IF(OR(D522=Plano!$A$1,D522=Plano!$B$1),"entrada","saída"))</f>
        <v>entrada</v>
      </c>
    </row>
    <row r="523" spans="1:19" s="567" customFormat="1" ht="48" x14ac:dyDescent="0.2">
      <c r="A523" s="523">
        <v>519</v>
      </c>
      <c r="B523" s="579" t="s">
        <v>1391</v>
      </c>
      <c r="C523" s="580">
        <v>44105</v>
      </c>
      <c r="D523" s="563" t="s">
        <v>261</v>
      </c>
      <c r="E523" s="564" t="s">
        <v>389</v>
      </c>
      <c r="F523" s="588">
        <v>1693.94</v>
      </c>
      <c r="G523" s="583" t="s">
        <v>1829</v>
      </c>
      <c r="H523" s="563" t="s">
        <v>639</v>
      </c>
      <c r="I523" s="564" t="s">
        <v>441</v>
      </c>
      <c r="J523" s="579" t="s">
        <v>442</v>
      </c>
      <c r="K523" s="564" t="s">
        <v>1951</v>
      </c>
      <c r="L523" s="564" t="s">
        <v>546</v>
      </c>
      <c r="M523" s="579">
        <v>121</v>
      </c>
      <c r="N523" s="579" t="s">
        <v>1162</v>
      </c>
      <c r="O523" s="564" t="s">
        <v>548</v>
      </c>
      <c r="P523" s="79">
        <f t="shared" si="48"/>
        <v>3</v>
      </c>
      <c r="Q523" s="79">
        <f t="shared" si="49"/>
        <v>1</v>
      </c>
      <c r="R523" s="566" t="str">
        <f t="shared" ref="R523:R586" si="51">SUBSTITUTE(D523," ","_")</f>
        <v>Gastos_Gerais</v>
      </c>
      <c r="S523" s="567" t="str">
        <f>IF(D523="","",IF(OR(D523=Plano!$A$1,D523=Plano!$B$1),"entrada","saída"))</f>
        <v>saída</v>
      </c>
    </row>
    <row r="524" spans="1:19" s="567" customFormat="1" ht="72" x14ac:dyDescent="0.2">
      <c r="A524" s="523">
        <v>520</v>
      </c>
      <c r="B524" s="579" t="s">
        <v>1391</v>
      </c>
      <c r="C524" s="580">
        <v>44107</v>
      </c>
      <c r="D524" s="563" t="s">
        <v>261</v>
      </c>
      <c r="E524" s="564" t="s">
        <v>388</v>
      </c>
      <c r="F524" s="588">
        <v>210.65</v>
      </c>
      <c r="G524" s="583" t="s">
        <v>1830</v>
      </c>
      <c r="H524" s="563" t="s">
        <v>637</v>
      </c>
      <c r="I524" s="564" t="s">
        <v>441</v>
      </c>
      <c r="J524" s="579" t="s">
        <v>442</v>
      </c>
      <c r="K524" s="564" t="s">
        <v>1951</v>
      </c>
      <c r="L524" s="564" t="s">
        <v>546</v>
      </c>
      <c r="M524" s="579">
        <v>202054</v>
      </c>
      <c r="N524" s="579" t="s">
        <v>1162</v>
      </c>
      <c r="O524" s="564" t="s">
        <v>547</v>
      </c>
      <c r="P524" s="79">
        <f t="shared" ref="P524:P587" si="52">IF(B524=0,0,IF(YEAR(B524)=$Q$1,MONTH(B524)-$P$1+1,(YEAR(B524)-$Q$1)*12-$P$1+1+MONTH(B524)))</f>
        <v>3</v>
      </c>
      <c r="Q524" s="79">
        <f t="shared" ref="Q524:Q587" si="53">IF(C524=0,0,IF(YEAR(C524)=$Q$1,MONTH(C524)-$P$1+1,(YEAR(C524)-$Q$1)*12-$P$1+1+MONTH(C524)))</f>
        <v>1</v>
      </c>
      <c r="R524" s="566" t="str">
        <f t="shared" si="51"/>
        <v>Gastos_Gerais</v>
      </c>
      <c r="S524" s="567" t="str">
        <f>IF(D524="","",IF(OR(D524=Plano!$A$1,D524=Plano!$B$1),"entrada","saída"))</f>
        <v>saída</v>
      </c>
    </row>
    <row r="525" spans="1:19" s="567" customFormat="1" ht="60" x14ac:dyDescent="0.2">
      <c r="A525" s="523">
        <v>521</v>
      </c>
      <c r="B525" s="579" t="s">
        <v>1391</v>
      </c>
      <c r="C525" s="579" t="s">
        <v>1162</v>
      </c>
      <c r="D525" s="563" t="s">
        <v>261</v>
      </c>
      <c r="E525" s="564" t="s">
        <v>390</v>
      </c>
      <c r="F525" s="588">
        <v>5.6</v>
      </c>
      <c r="G525" s="583" t="s">
        <v>1831</v>
      </c>
      <c r="H525" s="563" t="s">
        <v>637</v>
      </c>
      <c r="I525" s="564" t="s">
        <v>441</v>
      </c>
      <c r="J525" s="579" t="s">
        <v>442</v>
      </c>
      <c r="K525" s="564" t="s">
        <v>1951</v>
      </c>
      <c r="L525" s="564" t="s">
        <v>546</v>
      </c>
      <c r="M525" s="579">
        <v>20201277</v>
      </c>
      <c r="N525" s="579" t="s">
        <v>1162</v>
      </c>
      <c r="O525" s="564" t="s">
        <v>544</v>
      </c>
      <c r="P525" s="79">
        <f t="shared" si="52"/>
        <v>3</v>
      </c>
      <c r="Q525" s="79">
        <f t="shared" si="53"/>
        <v>2</v>
      </c>
      <c r="R525" s="566" t="str">
        <f t="shared" si="51"/>
        <v>Gastos_Gerais</v>
      </c>
      <c r="S525" s="567" t="str">
        <f>IF(D525="","",IF(OR(D525=Plano!$A$1,D525=Plano!$B$1),"entrada","saída"))</f>
        <v>saída</v>
      </c>
    </row>
    <row r="526" spans="1:19" s="567" customFormat="1" ht="60" x14ac:dyDescent="0.2">
      <c r="A526" s="523">
        <v>522</v>
      </c>
      <c r="B526" s="579" t="s">
        <v>1391</v>
      </c>
      <c r="C526" s="579" t="s">
        <v>1168</v>
      </c>
      <c r="D526" s="563" t="s">
        <v>261</v>
      </c>
      <c r="E526" s="564" t="s">
        <v>392</v>
      </c>
      <c r="F526" s="588">
        <v>47.33</v>
      </c>
      <c r="G526" s="583" t="s">
        <v>1832</v>
      </c>
      <c r="H526" s="563" t="s">
        <v>638</v>
      </c>
      <c r="I526" s="564" t="s">
        <v>441</v>
      </c>
      <c r="J526" s="579" t="s">
        <v>442</v>
      </c>
      <c r="K526" s="564" t="s">
        <v>1951</v>
      </c>
      <c r="L526" s="564" t="s">
        <v>546</v>
      </c>
      <c r="M526" s="579">
        <v>2020555</v>
      </c>
      <c r="N526" s="579" t="s">
        <v>1168</v>
      </c>
      <c r="O526" s="564" t="s">
        <v>549</v>
      </c>
      <c r="P526" s="79">
        <f t="shared" si="52"/>
        <v>3</v>
      </c>
      <c r="Q526" s="79">
        <f t="shared" si="53"/>
        <v>2</v>
      </c>
      <c r="R526" s="566" t="str">
        <f t="shared" si="51"/>
        <v>Gastos_Gerais</v>
      </c>
      <c r="S526" s="567" t="str">
        <f>IF(D526="","",IF(OR(D526=Plano!$A$1,D526=Plano!$B$1),"entrada","saída"))</f>
        <v>saída</v>
      </c>
    </row>
    <row r="527" spans="1:19" s="567" customFormat="1" ht="24" x14ac:dyDescent="0.2">
      <c r="A527" s="523">
        <v>523</v>
      </c>
      <c r="B527" s="579" t="s">
        <v>1391</v>
      </c>
      <c r="C527" s="580">
        <v>44108</v>
      </c>
      <c r="D527" s="563" t="s">
        <v>261</v>
      </c>
      <c r="E527" s="564" t="s">
        <v>391</v>
      </c>
      <c r="F527" s="588">
        <v>173.58</v>
      </c>
      <c r="G527" s="583" t="s">
        <v>1833</v>
      </c>
      <c r="H527" s="563" t="s">
        <v>637</v>
      </c>
      <c r="I527" s="564" t="s">
        <v>441</v>
      </c>
      <c r="J527" s="579" t="s">
        <v>442</v>
      </c>
      <c r="K527" s="564" t="s">
        <v>1951</v>
      </c>
      <c r="L527" s="564" t="s">
        <v>546</v>
      </c>
      <c r="M527" s="579">
        <v>202097</v>
      </c>
      <c r="N527" s="579" t="s">
        <v>1163</v>
      </c>
      <c r="O527" s="564" t="s">
        <v>547</v>
      </c>
      <c r="P527" s="79">
        <f t="shared" si="52"/>
        <v>3</v>
      </c>
      <c r="Q527" s="79">
        <f t="shared" si="53"/>
        <v>1</v>
      </c>
      <c r="R527" s="566" t="str">
        <f t="shared" si="51"/>
        <v>Gastos_Gerais</v>
      </c>
      <c r="S527" s="567" t="str">
        <f>IF(D527="","",IF(OR(D527=Plano!$A$1,D527=Plano!$B$1),"entrada","saída"))</f>
        <v>saída</v>
      </c>
    </row>
    <row r="528" spans="1:19" s="567" customFormat="1" ht="36" x14ac:dyDescent="0.2">
      <c r="A528" s="523">
        <v>524</v>
      </c>
      <c r="B528" s="579" t="s">
        <v>1391</v>
      </c>
      <c r="C528" s="580">
        <v>44108</v>
      </c>
      <c r="D528" s="563" t="s">
        <v>261</v>
      </c>
      <c r="E528" s="564" t="s">
        <v>393</v>
      </c>
      <c r="F528" s="588">
        <v>250</v>
      </c>
      <c r="G528" s="583" t="s">
        <v>1834</v>
      </c>
      <c r="H528" s="563" t="s">
        <v>639</v>
      </c>
      <c r="I528" s="564" t="s">
        <v>441</v>
      </c>
      <c r="J528" s="579" t="s">
        <v>442</v>
      </c>
      <c r="K528" s="564" t="s">
        <v>1951</v>
      </c>
      <c r="L528" s="564" t="s">
        <v>546</v>
      </c>
      <c r="M528" s="579">
        <v>289871</v>
      </c>
      <c r="N528" s="579" t="s">
        <v>1163</v>
      </c>
      <c r="O528" s="564" t="s">
        <v>548</v>
      </c>
      <c r="P528" s="79">
        <f t="shared" si="52"/>
        <v>3</v>
      </c>
      <c r="Q528" s="79">
        <f t="shared" si="53"/>
        <v>1</v>
      </c>
      <c r="R528" s="566" t="str">
        <f t="shared" si="51"/>
        <v>Gastos_Gerais</v>
      </c>
      <c r="S528" s="567" t="str">
        <f>IF(D528="","",IF(OR(D528=Plano!$A$1,D528=Plano!$B$1),"entrada","saída"))</f>
        <v>saída</v>
      </c>
    </row>
    <row r="529" spans="1:19" s="567" customFormat="1" ht="24" x14ac:dyDescent="0.2">
      <c r="A529" s="523">
        <v>525</v>
      </c>
      <c r="B529" s="579" t="s">
        <v>1391</v>
      </c>
      <c r="C529" s="579" t="s">
        <v>1163</v>
      </c>
      <c r="D529" s="563" t="s">
        <v>178</v>
      </c>
      <c r="E529" s="564" t="s">
        <v>397</v>
      </c>
      <c r="F529" s="588">
        <v>56.84</v>
      </c>
      <c r="G529" s="583" t="s">
        <v>1835</v>
      </c>
      <c r="H529" s="563" t="s">
        <v>306</v>
      </c>
      <c r="I529" s="564" t="s">
        <v>441</v>
      </c>
      <c r="J529" s="579" t="s">
        <v>442</v>
      </c>
      <c r="K529" s="564" t="s">
        <v>1951</v>
      </c>
      <c r="L529" s="564" t="s">
        <v>546</v>
      </c>
      <c r="M529" s="579">
        <v>202011774</v>
      </c>
      <c r="N529" s="579" t="s">
        <v>1163</v>
      </c>
      <c r="O529" s="564" t="s">
        <v>544</v>
      </c>
      <c r="P529" s="79">
        <f t="shared" si="52"/>
        <v>3</v>
      </c>
      <c r="Q529" s="79">
        <f t="shared" si="53"/>
        <v>2</v>
      </c>
      <c r="R529" s="566" t="str">
        <f t="shared" si="51"/>
        <v>Gastos_com_Pessoal</v>
      </c>
      <c r="S529" s="567" t="str">
        <f>IF(D529="","",IF(OR(D529=Plano!$A$1,D529=Plano!$B$1),"entrada","saída"))</f>
        <v>saída</v>
      </c>
    </row>
    <row r="530" spans="1:19" s="567" customFormat="1" ht="24" x14ac:dyDescent="0.2">
      <c r="A530" s="523">
        <v>526</v>
      </c>
      <c r="B530" s="579" t="s">
        <v>1391</v>
      </c>
      <c r="C530" s="579" t="s">
        <v>1161</v>
      </c>
      <c r="D530" s="563" t="s">
        <v>261</v>
      </c>
      <c r="E530" s="564" t="s">
        <v>392</v>
      </c>
      <c r="F530" s="588">
        <v>233.54</v>
      </c>
      <c r="G530" s="583" t="s">
        <v>1836</v>
      </c>
      <c r="H530" s="563" t="s">
        <v>638</v>
      </c>
      <c r="I530" s="564" t="s">
        <v>441</v>
      </c>
      <c r="J530" s="579" t="s">
        <v>442</v>
      </c>
      <c r="K530" s="564" t="s">
        <v>1951</v>
      </c>
      <c r="L530" s="564" t="s">
        <v>546</v>
      </c>
      <c r="M530" s="579">
        <v>202031</v>
      </c>
      <c r="N530" s="579" t="s">
        <v>1161</v>
      </c>
      <c r="O530" s="564" t="s">
        <v>547</v>
      </c>
      <c r="P530" s="79">
        <f t="shared" si="52"/>
        <v>3</v>
      </c>
      <c r="Q530" s="79">
        <f t="shared" si="53"/>
        <v>2</v>
      </c>
      <c r="R530" s="566" t="str">
        <f t="shared" si="51"/>
        <v>Gastos_Gerais</v>
      </c>
      <c r="S530" s="567" t="str">
        <f>IF(D530="","",IF(OR(D530=Plano!$A$1,D530=Plano!$B$1),"entrada","saída"))</f>
        <v>saída</v>
      </c>
    </row>
    <row r="531" spans="1:19" s="567" customFormat="1" ht="36" x14ac:dyDescent="0.2">
      <c r="A531" s="523">
        <v>527</v>
      </c>
      <c r="B531" s="579" t="s">
        <v>1391</v>
      </c>
      <c r="C531" s="580">
        <v>44109</v>
      </c>
      <c r="D531" s="563" t="s">
        <v>261</v>
      </c>
      <c r="E531" s="564" t="s">
        <v>784</v>
      </c>
      <c r="F531" s="588">
        <v>15.86</v>
      </c>
      <c r="G531" s="583" t="s">
        <v>1837</v>
      </c>
      <c r="H531" s="563" t="s">
        <v>639</v>
      </c>
      <c r="I531" s="564" t="s">
        <v>441</v>
      </c>
      <c r="J531" s="579" t="s">
        <v>442</v>
      </c>
      <c r="K531" s="564" t="s">
        <v>1951</v>
      </c>
      <c r="L531" s="564" t="s">
        <v>546</v>
      </c>
      <c r="M531" s="579">
        <v>202057</v>
      </c>
      <c r="N531" s="579" t="s">
        <v>1161</v>
      </c>
      <c r="O531" s="564" t="s">
        <v>548</v>
      </c>
      <c r="P531" s="79">
        <f t="shared" si="52"/>
        <v>3</v>
      </c>
      <c r="Q531" s="79">
        <f t="shared" si="53"/>
        <v>1</v>
      </c>
      <c r="R531" s="566" t="str">
        <f t="shared" si="51"/>
        <v>Gastos_Gerais</v>
      </c>
      <c r="S531" s="567" t="str">
        <f>IF(D531="","",IF(OR(D531=Plano!$A$1,D531=Plano!$B$1),"entrada","saída"))</f>
        <v>saída</v>
      </c>
    </row>
    <row r="532" spans="1:19" s="567" customFormat="1" ht="24" x14ac:dyDescent="0.2">
      <c r="A532" s="523">
        <v>528</v>
      </c>
      <c r="B532" s="579" t="s">
        <v>1391</v>
      </c>
      <c r="C532" s="580">
        <v>44108</v>
      </c>
      <c r="D532" s="563" t="s">
        <v>178</v>
      </c>
      <c r="E532" s="564" t="s">
        <v>395</v>
      </c>
      <c r="F532" s="588">
        <v>49.22</v>
      </c>
      <c r="G532" s="583" t="s">
        <v>1838</v>
      </c>
      <c r="H532" s="563" t="s">
        <v>306</v>
      </c>
      <c r="I532" s="564" t="s">
        <v>441</v>
      </c>
      <c r="J532" s="579" t="s">
        <v>442</v>
      </c>
      <c r="K532" s="564" t="s">
        <v>1951</v>
      </c>
      <c r="L532" s="564" t="s">
        <v>546</v>
      </c>
      <c r="M532" s="579">
        <v>2020542256</v>
      </c>
      <c r="N532" s="579" t="s">
        <v>1163</v>
      </c>
      <c r="O532" s="564" t="s">
        <v>550</v>
      </c>
      <c r="P532" s="79">
        <f t="shared" si="52"/>
        <v>3</v>
      </c>
      <c r="Q532" s="79">
        <f t="shared" si="53"/>
        <v>1</v>
      </c>
      <c r="R532" s="566" t="str">
        <f t="shared" si="51"/>
        <v>Gastos_com_Pessoal</v>
      </c>
      <c r="S532" s="567" t="str">
        <f>IF(D532="","",IF(OR(D532=Plano!$A$1,D532=Plano!$B$1),"entrada","saída"))</f>
        <v>saída</v>
      </c>
    </row>
    <row r="533" spans="1:19" s="567" customFormat="1" ht="24" x14ac:dyDescent="0.2">
      <c r="A533" s="523">
        <v>529</v>
      </c>
      <c r="B533" s="579" t="s">
        <v>1391</v>
      </c>
      <c r="C533" s="580">
        <v>44110</v>
      </c>
      <c r="D533" s="563" t="s">
        <v>178</v>
      </c>
      <c r="E533" s="564" t="s">
        <v>395</v>
      </c>
      <c r="F533" s="588">
        <v>694.91</v>
      </c>
      <c r="G533" s="583" t="s">
        <v>1838</v>
      </c>
      <c r="H533" s="563" t="s">
        <v>306</v>
      </c>
      <c r="I533" s="564" t="s">
        <v>441</v>
      </c>
      <c r="J533" s="579" t="s">
        <v>442</v>
      </c>
      <c r="K533" s="564" t="s">
        <v>1951</v>
      </c>
      <c r="L533" s="564" t="s">
        <v>546</v>
      </c>
      <c r="M533" s="579">
        <v>2020566130</v>
      </c>
      <c r="N533" s="579" t="s">
        <v>1165</v>
      </c>
      <c r="O533" s="564" t="s">
        <v>544</v>
      </c>
      <c r="P533" s="79">
        <f t="shared" si="52"/>
        <v>3</v>
      </c>
      <c r="Q533" s="79">
        <f t="shared" si="53"/>
        <v>1</v>
      </c>
      <c r="R533" s="566" t="str">
        <f t="shared" si="51"/>
        <v>Gastos_com_Pessoal</v>
      </c>
      <c r="S533" s="567" t="str">
        <f>IF(D533="","",IF(OR(D533=Plano!$A$1,D533=Plano!$B$1),"entrada","saída"))</f>
        <v>saída</v>
      </c>
    </row>
    <row r="534" spans="1:19" s="567" customFormat="1" ht="48" x14ac:dyDescent="0.2">
      <c r="A534" s="523">
        <v>530</v>
      </c>
      <c r="B534" s="579" t="s">
        <v>1391</v>
      </c>
      <c r="C534" s="579" t="s">
        <v>1171</v>
      </c>
      <c r="D534" s="563" t="s">
        <v>261</v>
      </c>
      <c r="E534" s="564" t="s">
        <v>1195</v>
      </c>
      <c r="F534" s="588">
        <v>45.3</v>
      </c>
      <c r="G534" s="583" t="s">
        <v>1839</v>
      </c>
      <c r="H534" s="563" t="s">
        <v>638</v>
      </c>
      <c r="I534" s="564" t="s">
        <v>441</v>
      </c>
      <c r="J534" s="579" t="s">
        <v>442</v>
      </c>
      <c r="K534" s="564" t="s">
        <v>1951</v>
      </c>
      <c r="L534" s="564" t="s">
        <v>546</v>
      </c>
      <c r="M534" s="579">
        <v>20201057</v>
      </c>
      <c r="N534" s="579" t="s">
        <v>1171</v>
      </c>
      <c r="O534" s="564" t="s">
        <v>548</v>
      </c>
      <c r="P534" s="79">
        <f t="shared" si="52"/>
        <v>3</v>
      </c>
      <c r="Q534" s="79">
        <f t="shared" si="53"/>
        <v>2</v>
      </c>
      <c r="R534" s="566" t="str">
        <f t="shared" si="51"/>
        <v>Gastos_Gerais</v>
      </c>
      <c r="S534" s="567" t="str">
        <f>IF(D534="","",IF(OR(D534=Plano!$A$1,D534=Plano!$B$1),"entrada","saída"))</f>
        <v>saída</v>
      </c>
    </row>
    <row r="535" spans="1:19" s="567" customFormat="1" ht="60" x14ac:dyDescent="0.2">
      <c r="A535" s="523">
        <v>531</v>
      </c>
      <c r="B535" s="579" t="s">
        <v>1391</v>
      </c>
      <c r="C535" s="579" t="s">
        <v>1171</v>
      </c>
      <c r="D535" s="563" t="s">
        <v>178</v>
      </c>
      <c r="E535" s="564" t="s">
        <v>402</v>
      </c>
      <c r="F535" s="588">
        <v>1.5</v>
      </c>
      <c r="G535" s="583" t="s">
        <v>1840</v>
      </c>
      <c r="H535" s="563" t="s">
        <v>306</v>
      </c>
      <c r="I535" s="564" t="s">
        <v>441</v>
      </c>
      <c r="J535" s="579" t="s">
        <v>442</v>
      </c>
      <c r="K535" s="564" t="s">
        <v>1951</v>
      </c>
      <c r="L535" s="564" t="s">
        <v>546</v>
      </c>
      <c r="M535" s="579">
        <v>2020244148</v>
      </c>
      <c r="N535" s="579" t="s">
        <v>1171</v>
      </c>
      <c r="O535" s="564" t="s">
        <v>544</v>
      </c>
      <c r="P535" s="79">
        <f t="shared" si="52"/>
        <v>3</v>
      </c>
      <c r="Q535" s="79">
        <f t="shared" si="53"/>
        <v>2</v>
      </c>
      <c r="R535" s="566" t="str">
        <f t="shared" si="51"/>
        <v>Gastos_com_Pessoal</v>
      </c>
      <c r="S535" s="567" t="str">
        <f>IF(D535="","",IF(OR(D535=Plano!$A$1,D535=Plano!$B$1),"entrada","saída"))</f>
        <v>saída</v>
      </c>
    </row>
    <row r="536" spans="1:19" s="567" customFormat="1" ht="72" x14ac:dyDescent="0.2">
      <c r="A536" s="523">
        <v>532</v>
      </c>
      <c r="B536" s="579" t="s">
        <v>1391</v>
      </c>
      <c r="C536" s="579" t="s">
        <v>1172</v>
      </c>
      <c r="D536" s="563" t="s">
        <v>261</v>
      </c>
      <c r="E536" s="564" t="s">
        <v>1027</v>
      </c>
      <c r="F536" s="588">
        <v>88</v>
      </c>
      <c r="G536" s="583" t="s">
        <v>1841</v>
      </c>
      <c r="H536" s="563" t="s">
        <v>638</v>
      </c>
      <c r="I536" s="564" t="s">
        <v>441</v>
      </c>
      <c r="J536" s="579" t="s">
        <v>442</v>
      </c>
      <c r="K536" s="564" t="s">
        <v>1951</v>
      </c>
      <c r="L536" s="564" t="s">
        <v>546</v>
      </c>
      <c r="M536" s="579">
        <v>2020111</v>
      </c>
      <c r="N536" s="579" t="s">
        <v>1172</v>
      </c>
      <c r="O536" s="564" t="s">
        <v>548</v>
      </c>
      <c r="P536" s="79">
        <f t="shared" si="52"/>
        <v>3</v>
      </c>
      <c r="Q536" s="79">
        <f t="shared" si="53"/>
        <v>2</v>
      </c>
      <c r="R536" s="566" t="str">
        <f t="shared" si="51"/>
        <v>Gastos_Gerais</v>
      </c>
      <c r="S536" s="567" t="str">
        <f>IF(D536="","",IF(OR(D536=Plano!$A$1,D536=Plano!$B$1),"entrada","saída"))</f>
        <v>saída</v>
      </c>
    </row>
    <row r="537" spans="1:19" s="567" customFormat="1" ht="36" x14ac:dyDescent="0.2">
      <c r="A537" s="523">
        <v>533</v>
      </c>
      <c r="B537" s="579" t="s">
        <v>1391</v>
      </c>
      <c r="C537" s="579" t="s">
        <v>1172</v>
      </c>
      <c r="D537" s="563" t="s">
        <v>261</v>
      </c>
      <c r="E537" s="564" t="s">
        <v>1027</v>
      </c>
      <c r="F537" s="588">
        <v>97.13</v>
      </c>
      <c r="G537" s="583" t="s">
        <v>1842</v>
      </c>
      <c r="H537" s="563" t="s">
        <v>638</v>
      </c>
      <c r="I537" s="564" t="s">
        <v>441</v>
      </c>
      <c r="J537" s="579" t="s">
        <v>442</v>
      </c>
      <c r="K537" s="564" t="s">
        <v>1951</v>
      </c>
      <c r="L537" s="564" t="s">
        <v>546</v>
      </c>
      <c r="M537" s="579">
        <v>2020110</v>
      </c>
      <c r="N537" s="579" t="s">
        <v>1172</v>
      </c>
      <c r="O537" s="564" t="s">
        <v>548</v>
      </c>
      <c r="P537" s="79">
        <f t="shared" si="52"/>
        <v>3</v>
      </c>
      <c r="Q537" s="79">
        <f t="shared" si="53"/>
        <v>2</v>
      </c>
      <c r="R537" s="566" t="str">
        <f t="shared" si="51"/>
        <v>Gastos_Gerais</v>
      </c>
      <c r="S537" s="567" t="str">
        <f>IF(D537="","",IF(OR(D537=Plano!$A$1,D537=Plano!$B$1),"entrada","saída"))</f>
        <v>saída</v>
      </c>
    </row>
    <row r="538" spans="1:19" s="567" customFormat="1" ht="24" x14ac:dyDescent="0.2">
      <c r="A538" s="523">
        <v>534</v>
      </c>
      <c r="B538" s="579" t="s">
        <v>1391</v>
      </c>
      <c r="C538" s="580">
        <v>44117</v>
      </c>
      <c r="D538" s="563" t="s">
        <v>261</v>
      </c>
      <c r="E538" s="564" t="s">
        <v>396</v>
      </c>
      <c r="F538" s="588">
        <v>337.54</v>
      </c>
      <c r="G538" s="583" t="s">
        <v>1843</v>
      </c>
      <c r="H538" s="563" t="s">
        <v>637</v>
      </c>
      <c r="I538" s="564" t="s">
        <v>441</v>
      </c>
      <c r="J538" s="579" t="s">
        <v>442</v>
      </c>
      <c r="K538" s="564" t="s">
        <v>1951</v>
      </c>
      <c r="L538" s="564" t="s">
        <v>546</v>
      </c>
      <c r="M538" s="579">
        <v>44979</v>
      </c>
      <c r="N538" s="579" t="s">
        <v>1172</v>
      </c>
      <c r="O538" s="564" t="s">
        <v>547</v>
      </c>
      <c r="P538" s="79">
        <f t="shared" si="52"/>
        <v>3</v>
      </c>
      <c r="Q538" s="79">
        <f t="shared" si="53"/>
        <v>1</v>
      </c>
      <c r="R538" s="566" t="str">
        <f t="shared" si="51"/>
        <v>Gastos_Gerais</v>
      </c>
      <c r="S538" s="567" t="str">
        <f>IF(D538="","",IF(OR(D538=Plano!$A$1,D538=Plano!$B$1),"entrada","saída"))</f>
        <v>saída</v>
      </c>
    </row>
    <row r="539" spans="1:19" s="567" customFormat="1" ht="24" x14ac:dyDescent="0.2">
      <c r="A539" s="523">
        <v>535</v>
      </c>
      <c r="B539" s="579" t="s">
        <v>1391</v>
      </c>
      <c r="C539" s="580">
        <v>44115</v>
      </c>
      <c r="D539" s="563" t="s">
        <v>178</v>
      </c>
      <c r="E539" s="564" t="s">
        <v>397</v>
      </c>
      <c r="F539" s="588">
        <v>14.07</v>
      </c>
      <c r="G539" s="583" t="s">
        <v>1844</v>
      </c>
      <c r="H539" s="563" t="s">
        <v>306</v>
      </c>
      <c r="I539" s="564" t="s">
        <v>441</v>
      </c>
      <c r="J539" s="579" t="s">
        <v>442</v>
      </c>
      <c r="K539" s="564" t="s">
        <v>1951</v>
      </c>
      <c r="L539" s="564" t="s">
        <v>546</v>
      </c>
      <c r="M539" s="579">
        <v>202012290</v>
      </c>
      <c r="N539" s="579" t="s">
        <v>1170</v>
      </c>
      <c r="O539" s="564" t="s">
        <v>544</v>
      </c>
      <c r="P539" s="79">
        <f t="shared" si="52"/>
        <v>3</v>
      </c>
      <c r="Q539" s="79">
        <f t="shared" si="53"/>
        <v>1</v>
      </c>
      <c r="R539" s="566" t="str">
        <f t="shared" si="51"/>
        <v>Gastos_com_Pessoal</v>
      </c>
      <c r="S539" s="567" t="str">
        <f>IF(D539="","",IF(OR(D539=Plano!$A$1,D539=Plano!$B$1),"entrada","saída"))</f>
        <v>saída</v>
      </c>
    </row>
    <row r="540" spans="1:19" s="567" customFormat="1" ht="24" x14ac:dyDescent="0.2">
      <c r="A540" s="523">
        <v>536</v>
      </c>
      <c r="B540" s="579" t="s">
        <v>1391</v>
      </c>
      <c r="C540" s="580">
        <v>44115</v>
      </c>
      <c r="D540" s="563" t="s">
        <v>178</v>
      </c>
      <c r="E540" s="564" t="s">
        <v>397</v>
      </c>
      <c r="F540" s="588">
        <v>433.12</v>
      </c>
      <c r="G540" s="583" t="s">
        <v>1522</v>
      </c>
      <c r="H540" s="563" t="s">
        <v>306</v>
      </c>
      <c r="I540" s="564" t="s">
        <v>443</v>
      </c>
      <c r="J540" s="579" t="s">
        <v>444</v>
      </c>
      <c r="K540" s="564" t="s">
        <v>1949</v>
      </c>
      <c r="L540" s="564" t="s">
        <v>551</v>
      </c>
      <c r="M540" s="579">
        <v>202012290</v>
      </c>
      <c r="N540" s="579" t="s">
        <v>1170</v>
      </c>
      <c r="O540" s="564" t="s">
        <v>544</v>
      </c>
      <c r="P540" s="79">
        <f t="shared" si="52"/>
        <v>3</v>
      </c>
      <c r="Q540" s="79">
        <f t="shared" si="53"/>
        <v>1</v>
      </c>
      <c r="R540" s="566" t="str">
        <f t="shared" si="51"/>
        <v>Gastos_com_Pessoal</v>
      </c>
      <c r="S540" s="567" t="str">
        <f>IF(D540="","",IF(OR(D540=Plano!$A$1,D540=Plano!$B$1),"entrada","saída"))</f>
        <v>saída</v>
      </c>
    </row>
    <row r="541" spans="1:19" s="567" customFormat="1" ht="24" x14ac:dyDescent="0.2">
      <c r="A541" s="523">
        <v>537</v>
      </c>
      <c r="B541" s="579" t="s">
        <v>1391</v>
      </c>
      <c r="C541" s="580">
        <v>44115</v>
      </c>
      <c r="D541" s="563" t="s">
        <v>178</v>
      </c>
      <c r="E541" s="564" t="s">
        <v>397</v>
      </c>
      <c r="F541" s="588">
        <v>10.050000000000001</v>
      </c>
      <c r="G541" s="583" t="s">
        <v>1844</v>
      </c>
      <c r="H541" s="563" t="s">
        <v>306</v>
      </c>
      <c r="I541" s="564" t="s">
        <v>441</v>
      </c>
      <c r="J541" s="579" t="s">
        <v>442</v>
      </c>
      <c r="K541" s="564" t="s">
        <v>1951</v>
      </c>
      <c r="L541" s="564" t="s">
        <v>546</v>
      </c>
      <c r="M541" s="579">
        <v>202012289</v>
      </c>
      <c r="N541" s="579" t="s">
        <v>1170</v>
      </c>
      <c r="O541" s="564" t="s">
        <v>544</v>
      </c>
      <c r="P541" s="79">
        <f t="shared" si="52"/>
        <v>3</v>
      </c>
      <c r="Q541" s="79">
        <f t="shared" si="53"/>
        <v>1</v>
      </c>
      <c r="R541" s="566" t="str">
        <f t="shared" si="51"/>
        <v>Gastos_com_Pessoal</v>
      </c>
      <c r="S541" s="567" t="str">
        <f>IF(D541="","",IF(OR(D541=Plano!$A$1,D541=Plano!$B$1),"entrada","saída"))</f>
        <v>saída</v>
      </c>
    </row>
    <row r="542" spans="1:19" s="567" customFormat="1" ht="24" x14ac:dyDescent="0.2">
      <c r="A542" s="523">
        <v>538</v>
      </c>
      <c r="B542" s="579" t="s">
        <v>1391</v>
      </c>
      <c r="C542" s="580">
        <v>44115</v>
      </c>
      <c r="D542" s="563" t="s">
        <v>178</v>
      </c>
      <c r="E542" s="564" t="s">
        <v>397</v>
      </c>
      <c r="F542" s="588">
        <v>373.26</v>
      </c>
      <c r="G542" s="583" t="s">
        <v>1522</v>
      </c>
      <c r="H542" s="563" t="s">
        <v>306</v>
      </c>
      <c r="I542" s="564" t="s">
        <v>443</v>
      </c>
      <c r="J542" s="579" t="s">
        <v>444</v>
      </c>
      <c r="K542" s="564" t="s">
        <v>1949</v>
      </c>
      <c r="L542" s="564" t="s">
        <v>551</v>
      </c>
      <c r="M542" s="579">
        <v>202012289</v>
      </c>
      <c r="N542" s="579" t="s">
        <v>1170</v>
      </c>
      <c r="O542" s="564" t="s">
        <v>544</v>
      </c>
      <c r="P542" s="79">
        <f t="shared" si="52"/>
        <v>3</v>
      </c>
      <c r="Q542" s="79">
        <f t="shared" si="53"/>
        <v>1</v>
      </c>
      <c r="R542" s="566" t="str">
        <f t="shared" si="51"/>
        <v>Gastos_com_Pessoal</v>
      </c>
      <c r="S542" s="567" t="str">
        <f>IF(D542="","",IF(OR(D542=Plano!$A$1,D542=Plano!$B$1),"entrada","saída"))</f>
        <v>saída</v>
      </c>
    </row>
    <row r="543" spans="1:19" s="567" customFormat="1" ht="60" x14ac:dyDescent="0.2">
      <c r="A543" s="523">
        <v>539</v>
      </c>
      <c r="B543" s="579" t="s">
        <v>1391</v>
      </c>
      <c r="C543" s="579" t="s">
        <v>1174</v>
      </c>
      <c r="D543" s="563" t="s">
        <v>261</v>
      </c>
      <c r="E543" s="564" t="s">
        <v>421</v>
      </c>
      <c r="F543" s="588">
        <v>32.33</v>
      </c>
      <c r="G543" s="583" t="s">
        <v>1845</v>
      </c>
      <c r="H543" s="563" t="s">
        <v>637</v>
      </c>
      <c r="I543" s="564" t="s">
        <v>441</v>
      </c>
      <c r="J543" s="579" t="s">
        <v>442</v>
      </c>
      <c r="K543" s="564" t="s">
        <v>1951</v>
      </c>
      <c r="L543" s="564" t="s">
        <v>546</v>
      </c>
      <c r="M543" s="579">
        <v>20205734</v>
      </c>
      <c r="N543" s="579" t="s">
        <v>1174</v>
      </c>
      <c r="O543" s="564" t="s">
        <v>544</v>
      </c>
      <c r="P543" s="79">
        <f t="shared" si="52"/>
        <v>3</v>
      </c>
      <c r="Q543" s="79">
        <f t="shared" si="53"/>
        <v>2</v>
      </c>
      <c r="R543" s="566" t="str">
        <f t="shared" si="51"/>
        <v>Gastos_Gerais</v>
      </c>
      <c r="S543" s="567" t="str">
        <f>IF(D543="","",IF(OR(D543=Plano!$A$1,D543=Plano!$B$1),"entrada","saída"))</f>
        <v>saída</v>
      </c>
    </row>
    <row r="544" spans="1:19" s="567" customFormat="1" ht="60" x14ac:dyDescent="0.2">
      <c r="A544" s="523">
        <v>540</v>
      </c>
      <c r="B544" s="579" t="s">
        <v>1391</v>
      </c>
      <c r="C544" s="579" t="s">
        <v>1174</v>
      </c>
      <c r="D544" s="563" t="s">
        <v>261</v>
      </c>
      <c r="E544" s="564" t="s">
        <v>1195</v>
      </c>
      <c r="F544" s="588">
        <v>163.68</v>
      </c>
      <c r="G544" s="583" t="s">
        <v>1846</v>
      </c>
      <c r="H544" s="563" t="s">
        <v>638</v>
      </c>
      <c r="I544" s="564" t="s">
        <v>441</v>
      </c>
      <c r="J544" s="579" t="s">
        <v>442</v>
      </c>
      <c r="K544" s="564" t="s">
        <v>1951</v>
      </c>
      <c r="L544" s="564" t="s">
        <v>546</v>
      </c>
      <c r="M544" s="579">
        <v>2020916</v>
      </c>
      <c r="N544" s="579" t="s">
        <v>1174</v>
      </c>
      <c r="O544" s="564" t="s">
        <v>548</v>
      </c>
      <c r="P544" s="79">
        <f t="shared" si="52"/>
        <v>3</v>
      </c>
      <c r="Q544" s="79">
        <f t="shared" si="53"/>
        <v>2</v>
      </c>
      <c r="R544" s="566" t="str">
        <f t="shared" si="51"/>
        <v>Gastos_Gerais</v>
      </c>
      <c r="S544" s="567" t="str">
        <f>IF(D544="","",IF(OR(D544=Plano!$A$1,D544=Plano!$B$1),"entrada","saída"))</f>
        <v>saída</v>
      </c>
    </row>
    <row r="545" spans="1:19" s="567" customFormat="1" ht="84" x14ac:dyDescent="0.2">
      <c r="A545" s="523">
        <v>541</v>
      </c>
      <c r="B545" s="579" t="s">
        <v>1391</v>
      </c>
      <c r="C545" s="580">
        <v>44108</v>
      </c>
      <c r="D545" s="563" t="s">
        <v>261</v>
      </c>
      <c r="E545" s="564" t="s">
        <v>398</v>
      </c>
      <c r="F545" s="588">
        <v>3988.76</v>
      </c>
      <c r="G545" s="583" t="s">
        <v>1847</v>
      </c>
      <c r="H545" s="563" t="s">
        <v>640</v>
      </c>
      <c r="I545" s="564" t="s">
        <v>441</v>
      </c>
      <c r="J545" s="579" t="s">
        <v>442</v>
      </c>
      <c r="K545" s="564" t="s">
        <v>1951</v>
      </c>
      <c r="L545" s="564" t="s">
        <v>546</v>
      </c>
      <c r="M545" s="579">
        <v>2008</v>
      </c>
      <c r="N545" s="579" t="s">
        <v>1163</v>
      </c>
      <c r="O545" s="564" t="s">
        <v>544</v>
      </c>
      <c r="P545" s="79">
        <f t="shared" si="52"/>
        <v>3</v>
      </c>
      <c r="Q545" s="79">
        <f t="shared" si="53"/>
        <v>1</v>
      </c>
      <c r="R545" s="566" t="str">
        <f t="shared" si="51"/>
        <v>Gastos_Gerais</v>
      </c>
      <c r="S545" s="567" t="str">
        <f>IF(D545="","",IF(OR(D545=Plano!$A$1,D545=Plano!$B$1),"entrada","saída"))</f>
        <v>saída</v>
      </c>
    </row>
    <row r="546" spans="1:19" s="567" customFormat="1" ht="36" x14ac:dyDescent="0.2">
      <c r="A546" s="523">
        <v>542</v>
      </c>
      <c r="B546" s="579" t="s">
        <v>1391</v>
      </c>
      <c r="C546" s="580">
        <v>44055</v>
      </c>
      <c r="D546" s="563" t="s">
        <v>261</v>
      </c>
      <c r="E546" s="564" t="s">
        <v>427</v>
      </c>
      <c r="F546" s="588">
        <v>181.82</v>
      </c>
      <c r="G546" s="583" t="s">
        <v>1848</v>
      </c>
      <c r="H546" s="563" t="s">
        <v>640</v>
      </c>
      <c r="I546" s="564" t="s">
        <v>441</v>
      </c>
      <c r="J546" s="579" t="s">
        <v>442</v>
      </c>
      <c r="K546" s="564" t="s">
        <v>1951</v>
      </c>
      <c r="L546" s="564" t="s">
        <v>546</v>
      </c>
      <c r="M546" s="579">
        <v>202054643</v>
      </c>
      <c r="N546" s="579" t="s">
        <v>1171</v>
      </c>
      <c r="O546" s="564" t="s">
        <v>544</v>
      </c>
      <c r="P546" s="79">
        <f t="shared" si="52"/>
        <v>3</v>
      </c>
      <c r="Q546" s="79">
        <f t="shared" si="53"/>
        <v>-1</v>
      </c>
      <c r="R546" s="566" t="str">
        <f t="shared" si="51"/>
        <v>Gastos_Gerais</v>
      </c>
      <c r="S546" s="567" t="str">
        <f>IF(D546="","",IF(OR(D546=Plano!$A$1,D546=Plano!$B$1),"entrada","saída"))</f>
        <v>saída</v>
      </c>
    </row>
    <row r="547" spans="1:19" s="567" customFormat="1" ht="36" x14ac:dyDescent="0.2">
      <c r="A547" s="523">
        <v>543</v>
      </c>
      <c r="B547" s="579" t="s">
        <v>1391</v>
      </c>
      <c r="C547" s="580">
        <v>44086</v>
      </c>
      <c r="D547" s="563" t="s">
        <v>261</v>
      </c>
      <c r="E547" s="564" t="s">
        <v>427</v>
      </c>
      <c r="F547" s="588">
        <v>218.19</v>
      </c>
      <c r="G547" s="583" t="s">
        <v>1849</v>
      </c>
      <c r="H547" s="563" t="s">
        <v>640</v>
      </c>
      <c r="I547" s="564" t="s">
        <v>441</v>
      </c>
      <c r="J547" s="579" t="s">
        <v>442</v>
      </c>
      <c r="K547" s="564" t="s">
        <v>1951</v>
      </c>
      <c r="L547" s="564" t="s">
        <v>546</v>
      </c>
      <c r="M547" s="579">
        <v>202054679</v>
      </c>
      <c r="N547" s="579" t="s">
        <v>1171</v>
      </c>
      <c r="O547" s="564" t="s">
        <v>544</v>
      </c>
      <c r="P547" s="79">
        <f t="shared" si="52"/>
        <v>3</v>
      </c>
      <c r="Q547" s="79">
        <f t="shared" si="53"/>
        <v>0</v>
      </c>
      <c r="R547" s="566" t="str">
        <f t="shared" si="51"/>
        <v>Gastos_Gerais</v>
      </c>
      <c r="S547" s="567" t="str">
        <f>IF(D547="","",IF(OR(D547=Plano!$A$1,D547=Plano!$B$1),"entrada","saída"))</f>
        <v>saída</v>
      </c>
    </row>
    <row r="548" spans="1:19" s="567" customFormat="1" ht="36" x14ac:dyDescent="0.2">
      <c r="A548" s="523">
        <v>544</v>
      </c>
      <c r="B548" s="579" t="s">
        <v>1391</v>
      </c>
      <c r="C548" s="580">
        <v>44116</v>
      </c>
      <c r="D548" s="563" t="s">
        <v>261</v>
      </c>
      <c r="E548" s="564" t="s">
        <v>427</v>
      </c>
      <c r="F548" s="588">
        <v>218.19</v>
      </c>
      <c r="G548" s="583" t="s">
        <v>1850</v>
      </c>
      <c r="H548" s="563" t="s">
        <v>640</v>
      </c>
      <c r="I548" s="564" t="s">
        <v>441</v>
      </c>
      <c r="J548" s="579" t="s">
        <v>442</v>
      </c>
      <c r="K548" s="564" t="s">
        <v>1951</v>
      </c>
      <c r="L548" s="564" t="s">
        <v>546</v>
      </c>
      <c r="M548" s="579">
        <v>202054650</v>
      </c>
      <c r="N548" s="579" t="s">
        <v>1171</v>
      </c>
      <c r="O548" s="564" t="s">
        <v>544</v>
      </c>
      <c r="P548" s="79">
        <f t="shared" si="52"/>
        <v>3</v>
      </c>
      <c r="Q548" s="79">
        <f t="shared" si="53"/>
        <v>1</v>
      </c>
      <c r="R548" s="566" t="str">
        <f t="shared" si="51"/>
        <v>Gastos_Gerais</v>
      </c>
      <c r="S548" s="567" t="str">
        <f>IF(D548="","",IF(OR(D548=Plano!$A$1,D548=Plano!$B$1),"entrada","saída"))</f>
        <v>saída</v>
      </c>
    </row>
    <row r="549" spans="1:19" s="567" customFormat="1" ht="60" x14ac:dyDescent="0.2">
      <c r="A549" s="523">
        <v>545</v>
      </c>
      <c r="B549" s="579" t="s">
        <v>1391</v>
      </c>
      <c r="C549" s="579" t="s">
        <v>1161</v>
      </c>
      <c r="D549" s="563" t="s">
        <v>261</v>
      </c>
      <c r="E549" s="564" t="s">
        <v>398</v>
      </c>
      <c r="F549" s="588">
        <v>1228.99</v>
      </c>
      <c r="G549" s="583" t="s">
        <v>1851</v>
      </c>
      <c r="H549" s="563" t="s">
        <v>640</v>
      </c>
      <c r="I549" s="564" t="s">
        <v>441</v>
      </c>
      <c r="J549" s="579" t="s">
        <v>442</v>
      </c>
      <c r="K549" s="564" t="s">
        <v>1951</v>
      </c>
      <c r="L549" s="564" t="s">
        <v>546</v>
      </c>
      <c r="M549" s="579">
        <v>5215</v>
      </c>
      <c r="N549" s="579" t="s">
        <v>1161</v>
      </c>
      <c r="O549" s="564" t="s">
        <v>544</v>
      </c>
      <c r="P549" s="79">
        <f t="shared" si="52"/>
        <v>3</v>
      </c>
      <c r="Q549" s="79">
        <f t="shared" si="53"/>
        <v>2</v>
      </c>
      <c r="R549" s="566" t="str">
        <f t="shared" si="51"/>
        <v>Gastos_Gerais</v>
      </c>
      <c r="S549" s="567" t="str">
        <f>IF(D549="","",IF(OR(D549=Plano!$A$1,D549=Plano!$B$1),"entrada","saída"))</f>
        <v>saída</v>
      </c>
    </row>
    <row r="550" spans="1:19" s="567" customFormat="1" ht="72" x14ac:dyDescent="0.2">
      <c r="A550" s="523">
        <v>546</v>
      </c>
      <c r="B550" s="579" t="s">
        <v>1391</v>
      </c>
      <c r="C550" s="579" t="s">
        <v>1173</v>
      </c>
      <c r="D550" s="563" t="s">
        <v>261</v>
      </c>
      <c r="E550" s="564" t="s">
        <v>1198</v>
      </c>
      <c r="F550" s="588">
        <v>10</v>
      </c>
      <c r="G550" s="583" t="s">
        <v>1852</v>
      </c>
      <c r="H550" s="563" t="s">
        <v>637</v>
      </c>
      <c r="I550" s="564" t="s">
        <v>441</v>
      </c>
      <c r="J550" s="579" t="s">
        <v>442</v>
      </c>
      <c r="K550" s="564" t="s">
        <v>1951</v>
      </c>
      <c r="L550" s="564" t="s">
        <v>546</v>
      </c>
      <c r="M550" s="579">
        <v>202032</v>
      </c>
      <c r="N550" s="579" t="s">
        <v>1173</v>
      </c>
      <c r="O550" s="564" t="s">
        <v>544</v>
      </c>
      <c r="P550" s="79">
        <f t="shared" si="52"/>
        <v>3</v>
      </c>
      <c r="Q550" s="79">
        <f t="shared" si="53"/>
        <v>2</v>
      </c>
      <c r="R550" s="566" t="str">
        <f t="shared" si="51"/>
        <v>Gastos_Gerais</v>
      </c>
      <c r="S550" s="567" t="str">
        <f>IF(D550="","",IF(OR(D550=Plano!$A$1,D550=Plano!$B$1),"entrada","saída"))</f>
        <v>saída</v>
      </c>
    </row>
    <row r="551" spans="1:19" s="567" customFormat="1" ht="72" x14ac:dyDescent="0.2">
      <c r="A551" s="523">
        <v>547</v>
      </c>
      <c r="B551" s="579" t="s">
        <v>1391</v>
      </c>
      <c r="C551" s="579" t="s">
        <v>1175</v>
      </c>
      <c r="D551" s="563" t="s">
        <v>261</v>
      </c>
      <c r="E551" s="564" t="s">
        <v>1198</v>
      </c>
      <c r="F551" s="588">
        <v>15.23</v>
      </c>
      <c r="G551" s="583" t="s">
        <v>1853</v>
      </c>
      <c r="H551" s="563" t="s">
        <v>637</v>
      </c>
      <c r="I551" s="564" t="s">
        <v>441</v>
      </c>
      <c r="J551" s="579" t="s">
        <v>442</v>
      </c>
      <c r="K551" s="564" t="s">
        <v>1951</v>
      </c>
      <c r="L551" s="564" t="s">
        <v>546</v>
      </c>
      <c r="M551" s="579">
        <v>44998</v>
      </c>
      <c r="N551" s="579" t="s">
        <v>1175</v>
      </c>
      <c r="O551" s="564" t="s">
        <v>544</v>
      </c>
      <c r="P551" s="79">
        <f t="shared" si="52"/>
        <v>3</v>
      </c>
      <c r="Q551" s="79">
        <f t="shared" si="53"/>
        <v>2</v>
      </c>
      <c r="R551" s="566" t="str">
        <f t="shared" si="51"/>
        <v>Gastos_Gerais</v>
      </c>
      <c r="S551" s="567" t="str">
        <f>IF(D551="","",IF(OR(D551=Plano!$A$1,D551=Plano!$B$1),"entrada","saída"))</f>
        <v>saída</v>
      </c>
    </row>
    <row r="552" spans="1:19" s="567" customFormat="1" ht="60" x14ac:dyDescent="0.2">
      <c r="A552" s="523">
        <v>548</v>
      </c>
      <c r="B552" s="579" t="s">
        <v>1391</v>
      </c>
      <c r="C552" s="580">
        <v>44122</v>
      </c>
      <c r="D552" s="563" t="s">
        <v>261</v>
      </c>
      <c r="E552" s="564" t="s">
        <v>391</v>
      </c>
      <c r="F552" s="588">
        <v>181.47</v>
      </c>
      <c r="G552" s="583" t="s">
        <v>1854</v>
      </c>
      <c r="H552" s="563" t="s">
        <v>637</v>
      </c>
      <c r="I552" s="564" t="s">
        <v>441</v>
      </c>
      <c r="J552" s="579" t="s">
        <v>442</v>
      </c>
      <c r="K552" s="564" t="s">
        <v>1951</v>
      </c>
      <c r="L552" s="564" t="s">
        <v>546</v>
      </c>
      <c r="M552" s="579">
        <v>2020104</v>
      </c>
      <c r="N552" s="579" t="s">
        <v>1175</v>
      </c>
      <c r="O552" s="564" t="s">
        <v>547</v>
      </c>
      <c r="P552" s="79">
        <f t="shared" si="52"/>
        <v>3</v>
      </c>
      <c r="Q552" s="79">
        <f t="shared" si="53"/>
        <v>1</v>
      </c>
      <c r="R552" s="566" t="str">
        <f t="shared" si="51"/>
        <v>Gastos_Gerais</v>
      </c>
      <c r="S552" s="567" t="str">
        <f>IF(D552="","",IF(OR(D552=Plano!$A$1,D552=Plano!$B$1),"entrada","saída"))</f>
        <v>saída</v>
      </c>
    </row>
    <row r="553" spans="1:19" s="567" customFormat="1" ht="96" x14ac:dyDescent="0.2">
      <c r="A553" s="523">
        <v>549</v>
      </c>
      <c r="B553" s="579" t="s">
        <v>1391</v>
      </c>
      <c r="C553" s="580">
        <v>44108</v>
      </c>
      <c r="D553" s="563" t="s">
        <v>261</v>
      </c>
      <c r="E553" s="564" t="s">
        <v>779</v>
      </c>
      <c r="F553" s="588">
        <v>129</v>
      </c>
      <c r="G553" s="583" t="s">
        <v>1855</v>
      </c>
      <c r="H553" s="563" t="s">
        <v>638</v>
      </c>
      <c r="I553" s="564" t="s">
        <v>441</v>
      </c>
      <c r="J553" s="579" t="s">
        <v>442</v>
      </c>
      <c r="K553" s="564" t="s">
        <v>1951</v>
      </c>
      <c r="L553" s="564" t="s">
        <v>546</v>
      </c>
      <c r="M553" s="579">
        <v>202022</v>
      </c>
      <c r="N553" s="579" t="s">
        <v>1163</v>
      </c>
      <c r="O553" s="564" t="s">
        <v>544</v>
      </c>
      <c r="P553" s="79">
        <f t="shared" si="52"/>
        <v>3</v>
      </c>
      <c r="Q553" s="79">
        <f t="shared" si="53"/>
        <v>1</v>
      </c>
      <c r="R553" s="566" t="str">
        <f t="shared" si="51"/>
        <v>Gastos_Gerais</v>
      </c>
      <c r="S553" s="567" t="str">
        <f>IF(D553="","",IF(OR(D553=Plano!$A$1,D553=Plano!$B$1),"entrada","saída"))</f>
        <v>saída</v>
      </c>
    </row>
    <row r="554" spans="1:19" s="567" customFormat="1" ht="72" x14ac:dyDescent="0.2">
      <c r="A554" s="523">
        <v>550</v>
      </c>
      <c r="B554" s="579" t="s">
        <v>1391</v>
      </c>
      <c r="C554" s="579" t="s">
        <v>1161</v>
      </c>
      <c r="D554" s="563" t="s">
        <v>261</v>
      </c>
      <c r="E554" s="564" t="s">
        <v>1195</v>
      </c>
      <c r="F554" s="588">
        <v>8.14</v>
      </c>
      <c r="G554" s="583" t="s">
        <v>1856</v>
      </c>
      <c r="H554" s="563" t="s">
        <v>638</v>
      </c>
      <c r="I554" s="564" t="s">
        <v>441</v>
      </c>
      <c r="J554" s="579" t="s">
        <v>442</v>
      </c>
      <c r="K554" s="564" t="s">
        <v>1951</v>
      </c>
      <c r="L554" s="564" t="s">
        <v>546</v>
      </c>
      <c r="M554" s="579">
        <v>202018</v>
      </c>
      <c r="N554" s="579" t="s">
        <v>1161</v>
      </c>
      <c r="O554" s="564" t="s">
        <v>544</v>
      </c>
      <c r="P554" s="79">
        <f t="shared" si="52"/>
        <v>3</v>
      </c>
      <c r="Q554" s="79">
        <f t="shared" si="53"/>
        <v>2</v>
      </c>
      <c r="R554" s="566" t="str">
        <f t="shared" si="51"/>
        <v>Gastos_Gerais</v>
      </c>
      <c r="S554" s="567" t="str">
        <f>IF(D554="","",IF(OR(D554=Plano!$A$1,D554=Plano!$B$1),"entrada","saída"))</f>
        <v>saída</v>
      </c>
    </row>
    <row r="555" spans="1:19" s="567" customFormat="1" ht="36" x14ac:dyDescent="0.2">
      <c r="A555" s="523">
        <v>551</v>
      </c>
      <c r="B555" s="579" t="s">
        <v>1391</v>
      </c>
      <c r="C555" s="579" t="s">
        <v>1185</v>
      </c>
      <c r="D555" s="563" t="s">
        <v>178</v>
      </c>
      <c r="E555" s="564" t="s">
        <v>402</v>
      </c>
      <c r="F555" s="588">
        <v>0.05</v>
      </c>
      <c r="G555" s="583" t="s">
        <v>1857</v>
      </c>
      <c r="H555" s="563" t="s">
        <v>306</v>
      </c>
      <c r="I555" s="564" t="s">
        <v>441</v>
      </c>
      <c r="J555" s="579" t="s">
        <v>442</v>
      </c>
      <c r="K555" s="564" t="s">
        <v>1951</v>
      </c>
      <c r="L555" s="564" t="s">
        <v>546</v>
      </c>
      <c r="M555" s="579">
        <v>2020254382</v>
      </c>
      <c r="N555" s="579" t="s">
        <v>1185</v>
      </c>
      <c r="O555" s="564" t="s">
        <v>544</v>
      </c>
      <c r="P555" s="79">
        <f t="shared" si="52"/>
        <v>3</v>
      </c>
      <c r="Q555" s="79">
        <f t="shared" si="53"/>
        <v>2</v>
      </c>
      <c r="R555" s="566" t="str">
        <f t="shared" si="51"/>
        <v>Gastos_com_Pessoal</v>
      </c>
      <c r="S555" s="567" t="str">
        <f>IF(D555="","",IF(OR(D555=Plano!$A$1,D555=Plano!$B$1),"entrada","saída"))</f>
        <v>saída</v>
      </c>
    </row>
    <row r="556" spans="1:19" s="567" customFormat="1" ht="36" x14ac:dyDescent="0.2">
      <c r="A556" s="523">
        <v>552</v>
      </c>
      <c r="B556" s="579" t="s">
        <v>1391</v>
      </c>
      <c r="C556" s="579" t="s">
        <v>1185</v>
      </c>
      <c r="D556" s="563" t="s">
        <v>178</v>
      </c>
      <c r="E556" s="564" t="s">
        <v>402</v>
      </c>
      <c r="F556" s="588">
        <v>0.63</v>
      </c>
      <c r="G556" s="583" t="s">
        <v>1858</v>
      </c>
      <c r="H556" s="563" t="s">
        <v>306</v>
      </c>
      <c r="I556" s="564" t="s">
        <v>441</v>
      </c>
      <c r="J556" s="579" t="s">
        <v>442</v>
      </c>
      <c r="K556" s="564" t="s">
        <v>1951</v>
      </c>
      <c r="L556" s="564" t="s">
        <v>546</v>
      </c>
      <c r="M556" s="579">
        <v>2020255397</v>
      </c>
      <c r="N556" s="579" t="s">
        <v>1185</v>
      </c>
      <c r="O556" s="564" t="s">
        <v>544</v>
      </c>
      <c r="P556" s="79">
        <f t="shared" si="52"/>
        <v>3</v>
      </c>
      <c r="Q556" s="79">
        <f t="shared" si="53"/>
        <v>2</v>
      </c>
      <c r="R556" s="566" t="str">
        <f t="shared" si="51"/>
        <v>Gastos_com_Pessoal</v>
      </c>
      <c r="S556" s="567" t="str">
        <f>IF(D556="","",IF(OR(D556=Plano!$A$1,D556=Plano!$B$1),"entrada","saída"))</f>
        <v>saída</v>
      </c>
    </row>
    <row r="557" spans="1:19" s="567" customFormat="1" ht="132" x14ac:dyDescent="0.2">
      <c r="A557" s="523">
        <v>553</v>
      </c>
      <c r="B557" s="579" t="s">
        <v>1391</v>
      </c>
      <c r="C557" s="580">
        <v>44075</v>
      </c>
      <c r="D557" s="563" t="s">
        <v>261</v>
      </c>
      <c r="E557" s="564" t="s">
        <v>394</v>
      </c>
      <c r="F557" s="588">
        <v>234</v>
      </c>
      <c r="G557" s="583" t="s">
        <v>1859</v>
      </c>
      <c r="H557" s="563" t="s">
        <v>639</v>
      </c>
      <c r="I557" s="564" t="s">
        <v>441</v>
      </c>
      <c r="J557" s="579" t="s">
        <v>442</v>
      </c>
      <c r="K557" s="564" t="s">
        <v>1951</v>
      </c>
      <c r="L557" s="564" t="s">
        <v>546</v>
      </c>
      <c r="M557" s="579">
        <v>20207789</v>
      </c>
      <c r="N557" s="579" t="s">
        <v>1164</v>
      </c>
      <c r="O557" s="564" t="s">
        <v>544</v>
      </c>
      <c r="P557" s="79">
        <f t="shared" si="52"/>
        <v>3</v>
      </c>
      <c r="Q557" s="79">
        <f t="shared" si="53"/>
        <v>0</v>
      </c>
      <c r="R557" s="566" t="str">
        <f t="shared" si="51"/>
        <v>Gastos_Gerais</v>
      </c>
      <c r="S557" s="567" t="str">
        <f>IF(D557="","",IF(OR(D557=Plano!$A$1,D557=Plano!$B$1),"entrada","saída"))</f>
        <v>saída</v>
      </c>
    </row>
    <row r="558" spans="1:19" s="567" customFormat="1" ht="60" x14ac:dyDescent="0.2">
      <c r="A558" s="523">
        <v>554</v>
      </c>
      <c r="B558" s="579" t="s">
        <v>1391</v>
      </c>
      <c r="C558" s="580">
        <v>44114</v>
      </c>
      <c r="D558" s="563" t="s">
        <v>261</v>
      </c>
      <c r="E558" s="564" t="s">
        <v>783</v>
      </c>
      <c r="F558" s="588">
        <v>210</v>
      </c>
      <c r="G558" s="583" t="s">
        <v>1860</v>
      </c>
      <c r="H558" s="563" t="s">
        <v>638</v>
      </c>
      <c r="I558" s="564" t="s">
        <v>441</v>
      </c>
      <c r="J558" s="579" t="s">
        <v>442</v>
      </c>
      <c r="K558" s="564" t="s">
        <v>1951</v>
      </c>
      <c r="L558" s="564" t="s">
        <v>546</v>
      </c>
      <c r="M558" s="579">
        <v>460</v>
      </c>
      <c r="N558" s="579" t="s">
        <v>1176</v>
      </c>
      <c r="O558" s="564" t="s">
        <v>548</v>
      </c>
      <c r="P558" s="79">
        <f t="shared" si="52"/>
        <v>3</v>
      </c>
      <c r="Q558" s="79">
        <f t="shared" si="53"/>
        <v>1</v>
      </c>
      <c r="R558" s="566" t="str">
        <f t="shared" si="51"/>
        <v>Gastos_Gerais</v>
      </c>
      <c r="S558" s="567" t="str">
        <f>IF(D558="","",IF(OR(D558=Plano!$A$1,D558=Plano!$B$1),"entrada","saída"))</f>
        <v>saída</v>
      </c>
    </row>
    <row r="559" spans="1:19" s="567" customFormat="1" ht="60" x14ac:dyDescent="0.2">
      <c r="A559" s="523">
        <v>555</v>
      </c>
      <c r="B559" s="579" t="s">
        <v>1391</v>
      </c>
      <c r="C559" s="579" t="s">
        <v>1181</v>
      </c>
      <c r="D559" s="563" t="s">
        <v>261</v>
      </c>
      <c r="E559" s="564" t="s">
        <v>409</v>
      </c>
      <c r="F559" s="588">
        <v>592.75</v>
      </c>
      <c r="G559" s="583" t="s">
        <v>1861</v>
      </c>
      <c r="H559" s="563" t="s">
        <v>638</v>
      </c>
      <c r="I559" s="564" t="s">
        <v>441</v>
      </c>
      <c r="J559" s="579" t="s">
        <v>442</v>
      </c>
      <c r="K559" s="564" t="s">
        <v>1951</v>
      </c>
      <c r="L559" s="564" t="s">
        <v>546</v>
      </c>
      <c r="M559" s="579">
        <v>202016</v>
      </c>
      <c r="N559" s="579" t="s">
        <v>1181</v>
      </c>
      <c r="O559" s="564" t="s">
        <v>548</v>
      </c>
      <c r="P559" s="79">
        <f t="shared" si="52"/>
        <v>3</v>
      </c>
      <c r="Q559" s="79">
        <f t="shared" si="53"/>
        <v>2</v>
      </c>
      <c r="R559" s="566" t="str">
        <f t="shared" si="51"/>
        <v>Gastos_Gerais</v>
      </c>
      <c r="S559" s="567" t="str">
        <f>IF(D559="","",IF(OR(D559=Plano!$A$1,D559=Plano!$B$1),"entrada","saída"))</f>
        <v>saída</v>
      </c>
    </row>
    <row r="560" spans="1:19" s="567" customFormat="1" ht="24" x14ac:dyDescent="0.2">
      <c r="A560" s="523">
        <v>556</v>
      </c>
      <c r="B560" s="579" t="s">
        <v>1391</v>
      </c>
      <c r="C560" s="579" t="s">
        <v>1185</v>
      </c>
      <c r="D560" s="563" t="s">
        <v>35</v>
      </c>
      <c r="E560" s="581" t="s">
        <v>164</v>
      </c>
      <c r="F560" s="588">
        <v>14542.3</v>
      </c>
      <c r="G560" s="583" t="s">
        <v>1524</v>
      </c>
      <c r="H560" s="563" t="s">
        <v>306</v>
      </c>
      <c r="I560" s="564" t="s">
        <v>439</v>
      </c>
      <c r="J560" s="579" t="s">
        <v>440</v>
      </c>
      <c r="K560" s="564" t="s">
        <v>1952</v>
      </c>
      <c r="L560" s="564" t="s">
        <v>553</v>
      </c>
      <c r="M560" s="579">
        <v>45135</v>
      </c>
      <c r="N560" s="579" t="s">
        <v>1185</v>
      </c>
      <c r="O560" s="564" t="s">
        <v>544</v>
      </c>
      <c r="P560" s="79">
        <f t="shared" si="52"/>
        <v>3</v>
      </c>
      <c r="Q560" s="79">
        <f t="shared" si="53"/>
        <v>2</v>
      </c>
      <c r="R560" s="566" t="str">
        <f t="shared" si="51"/>
        <v>Receitas</v>
      </c>
      <c r="S560" s="567" t="str">
        <f>IF(D560="","",IF(OR(D560=Plano!$A$1,D560=Plano!$B$1),"entrada","saída"))</f>
        <v>entrada</v>
      </c>
    </row>
    <row r="561" spans="1:19" s="567" customFormat="1" ht="48" x14ac:dyDescent="0.2">
      <c r="A561" s="523">
        <v>557</v>
      </c>
      <c r="B561" s="579" t="s">
        <v>1391</v>
      </c>
      <c r="C561" s="579" t="s">
        <v>1172</v>
      </c>
      <c r="D561" s="563" t="s">
        <v>261</v>
      </c>
      <c r="E561" s="564" t="s">
        <v>398</v>
      </c>
      <c r="F561" s="588">
        <v>6</v>
      </c>
      <c r="G561" s="583" t="s">
        <v>1862</v>
      </c>
      <c r="H561" s="563" t="s">
        <v>639</v>
      </c>
      <c r="I561" s="564" t="s">
        <v>441</v>
      </c>
      <c r="J561" s="579" t="s">
        <v>442</v>
      </c>
      <c r="K561" s="564" t="s">
        <v>1951</v>
      </c>
      <c r="L561" s="564" t="s">
        <v>546</v>
      </c>
      <c r="M561" s="579">
        <v>383</v>
      </c>
      <c r="N561" s="579" t="s">
        <v>1172</v>
      </c>
      <c r="O561" s="564" t="s">
        <v>548</v>
      </c>
      <c r="P561" s="79">
        <f t="shared" si="52"/>
        <v>3</v>
      </c>
      <c r="Q561" s="79">
        <f t="shared" si="53"/>
        <v>2</v>
      </c>
      <c r="R561" s="566" t="str">
        <f t="shared" si="51"/>
        <v>Gastos_Gerais</v>
      </c>
      <c r="S561" s="567" t="str">
        <f>IF(D561="","",IF(OR(D561=Plano!$A$1,D561=Plano!$B$1),"entrada","saída"))</f>
        <v>saída</v>
      </c>
    </row>
    <row r="562" spans="1:19" s="567" customFormat="1" ht="24" x14ac:dyDescent="0.2">
      <c r="A562" s="523">
        <v>558</v>
      </c>
      <c r="B562" s="579" t="s">
        <v>1391</v>
      </c>
      <c r="C562" s="580">
        <v>44470</v>
      </c>
      <c r="D562" s="563" t="s">
        <v>35</v>
      </c>
      <c r="E562" s="581" t="s">
        <v>333</v>
      </c>
      <c r="F562" s="588">
        <v>5108</v>
      </c>
      <c r="G562" s="583" t="s">
        <v>994</v>
      </c>
      <c r="H562" s="563" t="s">
        <v>306</v>
      </c>
      <c r="I562" s="564" t="s">
        <v>439</v>
      </c>
      <c r="J562" s="579" t="s">
        <v>440</v>
      </c>
      <c r="K562" s="564" t="s">
        <v>1952</v>
      </c>
      <c r="L562" s="564" t="s">
        <v>552</v>
      </c>
      <c r="M562" s="579">
        <v>122020</v>
      </c>
      <c r="N562" s="579" t="s">
        <v>1391</v>
      </c>
      <c r="O562" s="564" t="s">
        <v>548</v>
      </c>
      <c r="P562" s="79">
        <f t="shared" si="52"/>
        <v>3</v>
      </c>
      <c r="Q562" s="79">
        <f t="shared" si="53"/>
        <v>13</v>
      </c>
      <c r="R562" s="566" t="str">
        <f t="shared" si="51"/>
        <v>Receitas</v>
      </c>
      <c r="S562" s="567" t="str">
        <f>IF(D562="","",IF(OR(D562=Plano!$A$1,D562=Plano!$B$1),"entrada","saída"))</f>
        <v>entrada</v>
      </c>
    </row>
    <row r="563" spans="1:19" s="567" customFormat="1" ht="48" x14ac:dyDescent="0.2">
      <c r="A563" s="523">
        <v>559</v>
      </c>
      <c r="B563" s="579" t="s">
        <v>1391</v>
      </c>
      <c r="C563" s="580">
        <v>44107</v>
      </c>
      <c r="D563" s="563" t="s">
        <v>261</v>
      </c>
      <c r="E563" s="564" t="s">
        <v>394</v>
      </c>
      <c r="F563" s="588">
        <v>45.68</v>
      </c>
      <c r="G563" s="583" t="s">
        <v>1863</v>
      </c>
      <c r="H563" s="563" t="s">
        <v>639</v>
      </c>
      <c r="I563" s="564" t="s">
        <v>441</v>
      </c>
      <c r="J563" s="579" t="s">
        <v>442</v>
      </c>
      <c r="K563" s="564" t="s">
        <v>1951</v>
      </c>
      <c r="L563" s="564" t="s">
        <v>546</v>
      </c>
      <c r="M563" s="579">
        <v>20203180</v>
      </c>
      <c r="N563" s="579" t="s">
        <v>1162</v>
      </c>
      <c r="O563" s="564" t="s">
        <v>544</v>
      </c>
      <c r="P563" s="79">
        <f t="shared" si="52"/>
        <v>3</v>
      </c>
      <c r="Q563" s="79">
        <f t="shared" si="53"/>
        <v>1</v>
      </c>
      <c r="R563" s="566" t="str">
        <f t="shared" si="51"/>
        <v>Gastos_Gerais</v>
      </c>
      <c r="S563" s="567" t="str">
        <f>IF(D563="","",IF(OR(D563=Plano!$A$1,D563=Plano!$B$1),"entrada","saída"))</f>
        <v>saída</v>
      </c>
    </row>
    <row r="564" spans="1:19" s="567" customFormat="1" ht="24" x14ac:dyDescent="0.2">
      <c r="A564" s="523">
        <v>560</v>
      </c>
      <c r="B564" s="579" t="s">
        <v>1391</v>
      </c>
      <c r="C564" s="579" t="s">
        <v>1391</v>
      </c>
      <c r="D564" s="563" t="s">
        <v>35</v>
      </c>
      <c r="E564" s="564" t="s">
        <v>1024</v>
      </c>
      <c r="F564" s="588">
        <v>2401</v>
      </c>
      <c r="G564" s="583" t="s">
        <v>1526</v>
      </c>
      <c r="H564" s="563" t="s">
        <v>306</v>
      </c>
      <c r="I564" s="564" t="s">
        <v>439</v>
      </c>
      <c r="J564" s="579" t="s">
        <v>440</v>
      </c>
      <c r="K564" s="564" t="s">
        <v>1952</v>
      </c>
      <c r="L564" s="564" t="s">
        <v>553</v>
      </c>
      <c r="M564" s="579">
        <v>1220</v>
      </c>
      <c r="N564" s="579" t="s">
        <v>1391</v>
      </c>
      <c r="O564" s="564" t="s">
        <v>544</v>
      </c>
      <c r="P564" s="79">
        <f t="shared" si="52"/>
        <v>3</v>
      </c>
      <c r="Q564" s="79">
        <f t="shared" si="53"/>
        <v>3</v>
      </c>
      <c r="R564" s="566" t="str">
        <f t="shared" si="51"/>
        <v>Receitas</v>
      </c>
      <c r="S564" s="567" t="str">
        <f>IF(D564="","",IF(OR(D564=Plano!$A$1,D564=Plano!$B$1),"entrada","saída"))</f>
        <v>entrada</v>
      </c>
    </row>
    <row r="565" spans="1:19" s="567" customFormat="1" ht="24" x14ac:dyDescent="0.2">
      <c r="A565" s="523">
        <v>561</v>
      </c>
      <c r="B565" s="579" t="s">
        <v>1391</v>
      </c>
      <c r="C565" s="579" t="s">
        <v>1391</v>
      </c>
      <c r="D565" s="563" t="s">
        <v>35</v>
      </c>
      <c r="E565" s="564" t="s">
        <v>1024</v>
      </c>
      <c r="F565" s="588">
        <v>10574.19</v>
      </c>
      <c r="G565" s="583" t="s">
        <v>1526</v>
      </c>
      <c r="H565" s="563" t="s">
        <v>306</v>
      </c>
      <c r="I565" s="564" t="s">
        <v>439</v>
      </c>
      <c r="J565" s="579" t="s">
        <v>440</v>
      </c>
      <c r="K565" s="564" t="s">
        <v>1952</v>
      </c>
      <c r="L565" s="564" t="s">
        <v>553</v>
      </c>
      <c r="M565" s="579">
        <v>1220</v>
      </c>
      <c r="N565" s="579" t="s">
        <v>1391</v>
      </c>
      <c r="O565" s="564" t="s">
        <v>544</v>
      </c>
      <c r="P565" s="79">
        <f t="shared" si="52"/>
        <v>3</v>
      </c>
      <c r="Q565" s="79">
        <f t="shared" si="53"/>
        <v>3</v>
      </c>
      <c r="R565" s="566" t="str">
        <f t="shared" si="51"/>
        <v>Receitas</v>
      </c>
      <c r="S565" s="567" t="str">
        <f>IF(D565="","",IF(OR(D565=Plano!$A$1,D565=Plano!$B$1),"entrada","saída"))</f>
        <v>entrada</v>
      </c>
    </row>
    <row r="566" spans="1:19" s="567" customFormat="1" ht="24" x14ac:dyDescent="0.2">
      <c r="A566" s="523">
        <v>562</v>
      </c>
      <c r="B566" s="579" t="s">
        <v>1392</v>
      </c>
      <c r="C566" s="580">
        <v>44470</v>
      </c>
      <c r="D566" s="563" t="s">
        <v>35</v>
      </c>
      <c r="E566" s="581" t="s">
        <v>333</v>
      </c>
      <c r="F566" s="588">
        <v>22251.88</v>
      </c>
      <c r="G566" s="583" t="s">
        <v>994</v>
      </c>
      <c r="H566" s="563" t="s">
        <v>306</v>
      </c>
      <c r="I566" s="564" t="s">
        <v>439</v>
      </c>
      <c r="J566" s="579" t="s">
        <v>440</v>
      </c>
      <c r="K566" s="564" t="s">
        <v>1952</v>
      </c>
      <c r="L566" s="564" t="s">
        <v>552</v>
      </c>
      <c r="M566" s="579">
        <v>122020</v>
      </c>
      <c r="N566" s="579" t="s">
        <v>1392</v>
      </c>
      <c r="O566" s="564" t="s">
        <v>548</v>
      </c>
      <c r="P566" s="79">
        <f t="shared" si="52"/>
        <v>3</v>
      </c>
      <c r="Q566" s="79">
        <f t="shared" si="53"/>
        <v>13</v>
      </c>
      <c r="R566" s="566" t="str">
        <f t="shared" si="51"/>
        <v>Receitas</v>
      </c>
      <c r="S566" s="567" t="str">
        <f>IF(D566="","",IF(OR(D566=Plano!$A$1,D566=Plano!$B$1),"entrada","saída"))</f>
        <v>entrada</v>
      </c>
    </row>
    <row r="567" spans="1:19" s="567" customFormat="1" ht="36" x14ac:dyDescent="0.2">
      <c r="A567" s="523">
        <v>563</v>
      </c>
      <c r="B567" s="579" t="s">
        <v>1393</v>
      </c>
      <c r="C567" s="579" t="s">
        <v>1176</v>
      </c>
      <c r="D567" s="563" t="s">
        <v>261</v>
      </c>
      <c r="E567" s="564" t="s">
        <v>410</v>
      </c>
      <c r="F567" s="588">
        <v>461.25</v>
      </c>
      <c r="G567" s="583" t="s">
        <v>1527</v>
      </c>
      <c r="H567" s="563" t="s">
        <v>637</v>
      </c>
      <c r="I567" s="564" t="s">
        <v>1146</v>
      </c>
      <c r="J567" s="579" t="s">
        <v>1147</v>
      </c>
      <c r="K567" s="564" t="s">
        <v>1949</v>
      </c>
      <c r="L567" s="564" t="s">
        <v>551</v>
      </c>
      <c r="M567" s="579">
        <v>464</v>
      </c>
      <c r="N567" s="579" t="s">
        <v>1176</v>
      </c>
      <c r="O567" s="564" t="s">
        <v>544</v>
      </c>
      <c r="P567" s="79">
        <f t="shared" si="52"/>
        <v>3</v>
      </c>
      <c r="Q567" s="79">
        <f t="shared" si="53"/>
        <v>2</v>
      </c>
      <c r="R567" s="566" t="str">
        <f t="shared" si="51"/>
        <v>Gastos_Gerais</v>
      </c>
      <c r="S567" s="567" t="str">
        <f>IF(D567="","",IF(OR(D567=Plano!$A$1,D567=Plano!$B$1),"entrada","saída"))</f>
        <v>saída</v>
      </c>
    </row>
    <row r="568" spans="1:19" s="567" customFormat="1" ht="24" x14ac:dyDescent="0.2">
      <c r="A568" s="523">
        <v>564</v>
      </c>
      <c r="B568" s="579" t="s">
        <v>1393</v>
      </c>
      <c r="C568" s="579" t="s">
        <v>1180</v>
      </c>
      <c r="D568" s="563" t="s">
        <v>261</v>
      </c>
      <c r="E568" s="564" t="s">
        <v>401</v>
      </c>
      <c r="F568" s="588">
        <v>134.99</v>
      </c>
      <c r="G568" s="583" t="s">
        <v>1528</v>
      </c>
      <c r="H568" s="563" t="s">
        <v>637</v>
      </c>
      <c r="I568" s="564" t="s">
        <v>450</v>
      </c>
      <c r="J568" s="579" t="s">
        <v>451</v>
      </c>
      <c r="K568" s="564" t="s">
        <v>1948</v>
      </c>
      <c r="L568" s="564" t="s">
        <v>555</v>
      </c>
      <c r="M568" s="579">
        <v>309124</v>
      </c>
      <c r="N568" s="579" t="s">
        <v>1180</v>
      </c>
      <c r="O568" s="564" t="s">
        <v>544</v>
      </c>
      <c r="P568" s="79">
        <f t="shared" si="52"/>
        <v>3</v>
      </c>
      <c r="Q568" s="79">
        <f t="shared" si="53"/>
        <v>2</v>
      </c>
      <c r="R568" s="566" t="str">
        <f t="shared" si="51"/>
        <v>Gastos_Gerais</v>
      </c>
      <c r="S568" s="567" t="str">
        <f>IF(D568="","",IF(OR(D568=Plano!$A$1,D568=Plano!$B$1),"entrada","saída"))</f>
        <v>saída</v>
      </c>
    </row>
    <row r="569" spans="1:19" s="567" customFormat="1" ht="24" x14ac:dyDescent="0.2">
      <c r="A569" s="523">
        <v>565</v>
      </c>
      <c r="B569" s="579" t="s">
        <v>1393</v>
      </c>
      <c r="C569" s="580">
        <v>44126</v>
      </c>
      <c r="D569" s="563" t="s">
        <v>261</v>
      </c>
      <c r="E569" s="564" t="s">
        <v>784</v>
      </c>
      <c r="F569" s="588">
        <v>364</v>
      </c>
      <c r="G569" s="583" t="s">
        <v>1529</v>
      </c>
      <c r="H569" s="563" t="s">
        <v>639</v>
      </c>
      <c r="I569" s="564" t="s">
        <v>1418</v>
      </c>
      <c r="J569" s="579" t="s">
        <v>1419</v>
      </c>
      <c r="K569" s="564" t="s">
        <v>1952</v>
      </c>
      <c r="L569" s="564" t="s">
        <v>553</v>
      </c>
      <c r="M569" s="579">
        <v>20205</v>
      </c>
      <c r="N569" s="579" t="s">
        <v>1409</v>
      </c>
      <c r="O569" s="564" t="s">
        <v>544</v>
      </c>
      <c r="P569" s="79">
        <f t="shared" si="52"/>
        <v>3</v>
      </c>
      <c r="Q569" s="79">
        <f t="shared" si="53"/>
        <v>1</v>
      </c>
      <c r="R569" s="566" t="str">
        <f t="shared" si="51"/>
        <v>Gastos_Gerais</v>
      </c>
      <c r="S569" s="567" t="str">
        <f>IF(D569="","",IF(OR(D569=Plano!$A$1,D569=Plano!$B$1),"entrada","saída"))</f>
        <v>saída</v>
      </c>
    </row>
    <row r="570" spans="1:19" s="567" customFormat="1" ht="24" x14ac:dyDescent="0.2">
      <c r="A570" s="523">
        <v>566</v>
      </c>
      <c r="B570" s="579" t="s">
        <v>1393</v>
      </c>
      <c r="C570" s="580">
        <v>44470</v>
      </c>
      <c r="D570" s="563" t="s">
        <v>35</v>
      </c>
      <c r="E570" s="581" t="s">
        <v>333</v>
      </c>
      <c r="F570" s="588">
        <v>9751</v>
      </c>
      <c r="G570" s="583" t="s">
        <v>994</v>
      </c>
      <c r="H570" s="563" t="s">
        <v>306</v>
      </c>
      <c r="I570" s="564" t="s">
        <v>439</v>
      </c>
      <c r="J570" s="579" t="s">
        <v>440</v>
      </c>
      <c r="K570" s="564" t="s">
        <v>1952</v>
      </c>
      <c r="L570" s="564" t="s">
        <v>552</v>
      </c>
      <c r="M570" s="579">
        <v>122020</v>
      </c>
      <c r="N570" s="579" t="s">
        <v>1393</v>
      </c>
      <c r="O570" s="564" t="s">
        <v>548</v>
      </c>
      <c r="P570" s="79">
        <f t="shared" si="52"/>
        <v>3</v>
      </c>
      <c r="Q570" s="79">
        <f t="shared" si="53"/>
        <v>13</v>
      </c>
      <c r="R570" s="566" t="str">
        <f t="shared" si="51"/>
        <v>Receitas</v>
      </c>
      <c r="S570" s="567" t="str">
        <f>IF(D570="","",IF(OR(D570=Plano!$A$1,D570=Plano!$B$1),"entrada","saída"))</f>
        <v>entrada</v>
      </c>
    </row>
    <row r="571" spans="1:19" s="567" customFormat="1" ht="48" x14ac:dyDescent="0.2">
      <c r="A571" s="523">
        <v>567</v>
      </c>
      <c r="B571" s="579" t="s">
        <v>1394</v>
      </c>
      <c r="C571" s="579" t="s">
        <v>380</v>
      </c>
      <c r="D571" s="563" t="s">
        <v>261</v>
      </c>
      <c r="E571" s="564" t="s">
        <v>406</v>
      </c>
      <c r="F571" s="588">
        <v>107.1</v>
      </c>
      <c r="G571" s="583" t="s">
        <v>432</v>
      </c>
      <c r="H571" s="563" t="s">
        <v>637</v>
      </c>
      <c r="I571" s="564" t="s">
        <v>1427</v>
      </c>
      <c r="J571" s="579" t="s">
        <v>483</v>
      </c>
      <c r="K571" s="564" t="s">
        <v>1949</v>
      </c>
      <c r="L571" s="564" t="s">
        <v>551</v>
      </c>
      <c r="M571" s="579">
        <v>106230</v>
      </c>
      <c r="N571" s="579" t="s">
        <v>380</v>
      </c>
      <c r="O571" s="564" t="s">
        <v>544</v>
      </c>
      <c r="P571" s="79">
        <f t="shared" si="52"/>
        <v>3</v>
      </c>
      <c r="Q571" s="79">
        <f t="shared" si="53"/>
        <v>-5</v>
      </c>
      <c r="R571" s="566" t="str">
        <f t="shared" si="51"/>
        <v>Gastos_Gerais</v>
      </c>
      <c r="S571" s="567" t="str">
        <f>IF(D571="","",IF(OR(D571=Plano!$A$1,D571=Plano!$B$1),"entrada","saída"))</f>
        <v>saída</v>
      </c>
    </row>
    <row r="572" spans="1:19" s="567" customFormat="1" ht="48" x14ac:dyDescent="0.2">
      <c r="A572" s="523">
        <v>568</v>
      </c>
      <c r="B572" s="579" t="s">
        <v>1394</v>
      </c>
      <c r="C572" s="579" t="s">
        <v>1174</v>
      </c>
      <c r="D572" s="563" t="s">
        <v>261</v>
      </c>
      <c r="E572" s="564" t="s">
        <v>1195</v>
      </c>
      <c r="F572" s="588">
        <v>5292.32</v>
      </c>
      <c r="G572" s="583" t="s">
        <v>1523</v>
      </c>
      <c r="H572" s="563" t="s">
        <v>638</v>
      </c>
      <c r="I572" s="564" t="s">
        <v>1428</v>
      </c>
      <c r="J572" s="579" t="s">
        <v>1429</v>
      </c>
      <c r="K572" s="564" t="s">
        <v>1952</v>
      </c>
      <c r="L572" s="564" t="s">
        <v>552</v>
      </c>
      <c r="M572" s="579">
        <v>2020916</v>
      </c>
      <c r="N572" s="579" t="s">
        <v>1174</v>
      </c>
      <c r="O572" s="564" t="s">
        <v>548</v>
      </c>
      <c r="P572" s="79">
        <f t="shared" si="52"/>
        <v>3</v>
      </c>
      <c r="Q572" s="79">
        <f t="shared" si="53"/>
        <v>2</v>
      </c>
      <c r="R572" s="566" t="str">
        <f t="shared" si="51"/>
        <v>Gastos_Gerais</v>
      </c>
      <c r="S572" s="567" t="str">
        <f>IF(D572="","",IF(OR(D572=Plano!$A$1,D572=Plano!$B$1),"entrada","saída"))</f>
        <v>saída</v>
      </c>
    </row>
    <row r="573" spans="1:19" s="567" customFormat="1" ht="24" x14ac:dyDescent="0.2">
      <c r="A573" s="523">
        <v>569</v>
      </c>
      <c r="B573" s="579" t="s">
        <v>1394</v>
      </c>
      <c r="C573" s="580">
        <v>44113</v>
      </c>
      <c r="D573" s="563" t="s">
        <v>178</v>
      </c>
      <c r="E573" s="564" t="s">
        <v>405</v>
      </c>
      <c r="F573" s="588">
        <v>1074.74</v>
      </c>
      <c r="G573" s="583" t="s">
        <v>1530</v>
      </c>
      <c r="H573" s="563" t="s">
        <v>306</v>
      </c>
      <c r="I573" s="564" t="s">
        <v>478</v>
      </c>
      <c r="J573" s="579" t="s">
        <v>479</v>
      </c>
      <c r="K573" s="564" t="s">
        <v>1949</v>
      </c>
      <c r="L573" s="564" t="s">
        <v>551</v>
      </c>
      <c r="M573" s="579">
        <v>190155462</v>
      </c>
      <c r="N573" s="579" t="s">
        <v>1167</v>
      </c>
      <c r="O573" s="564" t="s">
        <v>544</v>
      </c>
      <c r="P573" s="79">
        <f t="shared" si="52"/>
        <v>3</v>
      </c>
      <c r="Q573" s="79">
        <f t="shared" si="53"/>
        <v>1</v>
      </c>
      <c r="R573" s="566" t="str">
        <f t="shared" si="51"/>
        <v>Gastos_com_Pessoal</v>
      </c>
      <c r="S573" s="567" t="str">
        <f>IF(D573="","",IF(OR(D573=Plano!$A$1,D573=Plano!$B$1),"entrada","saída"))</f>
        <v>saída</v>
      </c>
    </row>
    <row r="574" spans="1:19" s="567" customFormat="1" ht="36" x14ac:dyDescent="0.2">
      <c r="A574" s="523">
        <v>570</v>
      </c>
      <c r="B574" s="579" t="s">
        <v>1394</v>
      </c>
      <c r="C574" s="579" t="s">
        <v>1183</v>
      </c>
      <c r="D574" s="563" t="s">
        <v>261</v>
      </c>
      <c r="E574" s="564" t="s">
        <v>390</v>
      </c>
      <c r="F574" s="588">
        <v>117.65</v>
      </c>
      <c r="G574" s="583" t="s">
        <v>1531</v>
      </c>
      <c r="H574" s="563" t="s">
        <v>637</v>
      </c>
      <c r="I574" s="564" t="s">
        <v>484</v>
      </c>
      <c r="J574" s="579" t="s">
        <v>485</v>
      </c>
      <c r="K574" s="564" t="s">
        <v>1949</v>
      </c>
      <c r="L574" s="564" t="s">
        <v>551</v>
      </c>
      <c r="M574" s="579">
        <v>175736</v>
      </c>
      <c r="N574" s="579" t="s">
        <v>1183</v>
      </c>
      <c r="O574" s="564" t="s">
        <v>544</v>
      </c>
      <c r="P574" s="79">
        <f t="shared" si="52"/>
        <v>3</v>
      </c>
      <c r="Q574" s="79">
        <f t="shared" si="53"/>
        <v>3</v>
      </c>
      <c r="R574" s="566" t="str">
        <f t="shared" si="51"/>
        <v>Gastos_Gerais</v>
      </c>
      <c r="S574" s="567" t="str">
        <f>IF(D574="","",IF(OR(D574=Plano!$A$1,D574=Plano!$B$1),"entrada","saída"))</f>
        <v>saída</v>
      </c>
    </row>
    <row r="575" spans="1:19" s="567" customFormat="1" ht="48" x14ac:dyDescent="0.2">
      <c r="A575" s="523">
        <v>571</v>
      </c>
      <c r="B575" s="579" t="s">
        <v>1394</v>
      </c>
      <c r="C575" s="580">
        <v>44136</v>
      </c>
      <c r="D575" s="563" t="s">
        <v>261</v>
      </c>
      <c r="E575" s="564" t="s">
        <v>389</v>
      </c>
      <c r="F575" s="588">
        <v>77794.19</v>
      </c>
      <c r="G575" s="583" t="s">
        <v>1532</v>
      </c>
      <c r="H575" s="563" t="s">
        <v>639</v>
      </c>
      <c r="I575" s="564" t="s">
        <v>447</v>
      </c>
      <c r="J575" s="579" t="s">
        <v>448</v>
      </c>
      <c r="K575" s="564" t="s">
        <v>1952</v>
      </c>
      <c r="L575" s="564" t="s">
        <v>553</v>
      </c>
      <c r="M575" s="579">
        <v>122</v>
      </c>
      <c r="N575" s="579" t="s">
        <v>1183</v>
      </c>
      <c r="O575" s="564" t="s">
        <v>548</v>
      </c>
      <c r="P575" s="79">
        <f t="shared" si="52"/>
        <v>3</v>
      </c>
      <c r="Q575" s="79">
        <f t="shared" si="53"/>
        <v>2</v>
      </c>
      <c r="R575" s="566" t="str">
        <f t="shared" si="51"/>
        <v>Gastos_Gerais</v>
      </c>
      <c r="S575" s="567" t="str">
        <f>IF(D575="","",IF(OR(D575=Plano!$A$1,D575=Plano!$B$1),"entrada","saída"))</f>
        <v>saída</v>
      </c>
    </row>
    <row r="576" spans="1:19" s="567" customFormat="1" ht="36" x14ac:dyDescent="0.2">
      <c r="A576" s="523">
        <v>572</v>
      </c>
      <c r="B576" s="579" t="s">
        <v>1394</v>
      </c>
      <c r="C576" s="579" t="s">
        <v>1183</v>
      </c>
      <c r="D576" s="563" t="s">
        <v>261</v>
      </c>
      <c r="E576" s="564" t="s">
        <v>389</v>
      </c>
      <c r="F576" s="588">
        <v>6750</v>
      </c>
      <c r="G576" s="583" t="s">
        <v>1533</v>
      </c>
      <c r="H576" s="563" t="s">
        <v>639</v>
      </c>
      <c r="I576" s="564" t="s">
        <v>790</v>
      </c>
      <c r="J576" s="579" t="s">
        <v>791</v>
      </c>
      <c r="K576" s="564" t="s">
        <v>1952</v>
      </c>
      <c r="L576" s="564" t="s">
        <v>552</v>
      </c>
      <c r="M576" s="579">
        <v>44</v>
      </c>
      <c r="N576" s="579" t="s">
        <v>1183</v>
      </c>
      <c r="O576" s="564" t="s">
        <v>547</v>
      </c>
      <c r="P576" s="79">
        <f t="shared" si="52"/>
        <v>3</v>
      </c>
      <c r="Q576" s="79">
        <f t="shared" si="53"/>
        <v>3</v>
      </c>
      <c r="R576" s="566" t="str">
        <f t="shared" si="51"/>
        <v>Gastos_Gerais</v>
      </c>
      <c r="S576" s="567" t="str">
        <f>IF(D576="","",IF(OR(D576=Plano!$A$1,D576=Plano!$B$1),"entrada","saída"))</f>
        <v>saída</v>
      </c>
    </row>
    <row r="577" spans="1:19" s="567" customFormat="1" ht="24" x14ac:dyDescent="0.2">
      <c r="A577" s="523">
        <v>573</v>
      </c>
      <c r="B577" s="579" t="s">
        <v>1394</v>
      </c>
      <c r="C577" s="580">
        <v>44137</v>
      </c>
      <c r="D577" s="563" t="s">
        <v>261</v>
      </c>
      <c r="E577" s="564" t="s">
        <v>391</v>
      </c>
      <c r="F577" s="588">
        <v>6425.1</v>
      </c>
      <c r="G577" s="583" t="s">
        <v>1534</v>
      </c>
      <c r="H577" s="563" t="s">
        <v>637</v>
      </c>
      <c r="I577" s="564" t="s">
        <v>494</v>
      </c>
      <c r="J577" s="579" t="s">
        <v>495</v>
      </c>
      <c r="K577" s="564" t="s">
        <v>1952</v>
      </c>
      <c r="L577" s="564" t="s">
        <v>553</v>
      </c>
      <c r="M577" s="579">
        <v>2020106</v>
      </c>
      <c r="N577" s="579" t="s">
        <v>1388</v>
      </c>
      <c r="O577" s="564" t="s">
        <v>547</v>
      </c>
      <c r="P577" s="79">
        <f t="shared" si="52"/>
        <v>3</v>
      </c>
      <c r="Q577" s="79">
        <f t="shared" si="53"/>
        <v>2</v>
      </c>
      <c r="R577" s="566" t="str">
        <f t="shared" si="51"/>
        <v>Gastos_Gerais</v>
      </c>
      <c r="S577" s="567" t="str">
        <f>IF(D577="","",IF(OR(D577=Plano!$A$1,D577=Plano!$B$1),"entrada","saída"))</f>
        <v>saída</v>
      </c>
    </row>
    <row r="578" spans="1:19" s="567" customFormat="1" ht="60" x14ac:dyDescent="0.2">
      <c r="A578" s="523">
        <v>574</v>
      </c>
      <c r="B578" s="579" t="s">
        <v>1394</v>
      </c>
      <c r="C578" s="579" t="s">
        <v>1388</v>
      </c>
      <c r="D578" s="563" t="s">
        <v>261</v>
      </c>
      <c r="E578" s="564" t="s">
        <v>392</v>
      </c>
      <c r="F578" s="588">
        <v>899.17</v>
      </c>
      <c r="G578" s="583" t="s">
        <v>1535</v>
      </c>
      <c r="H578" s="563" t="s">
        <v>638</v>
      </c>
      <c r="I578" s="564" t="s">
        <v>500</v>
      </c>
      <c r="J578" s="579" t="s">
        <v>501</v>
      </c>
      <c r="K578" s="564" t="s">
        <v>1952</v>
      </c>
      <c r="L578" s="564" t="s">
        <v>553</v>
      </c>
      <c r="M578" s="579">
        <v>2020608</v>
      </c>
      <c r="N578" s="579" t="s">
        <v>1388</v>
      </c>
      <c r="O578" s="564" t="s">
        <v>549</v>
      </c>
      <c r="P578" s="79">
        <f t="shared" si="52"/>
        <v>3</v>
      </c>
      <c r="Q578" s="79">
        <f t="shared" si="53"/>
        <v>3</v>
      </c>
      <c r="R578" s="566" t="str">
        <f t="shared" si="51"/>
        <v>Gastos_Gerais</v>
      </c>
      <c r="S578" s="567" t="str">
        <f>IF(D578="","",IF(OR(D578=Plano!$A$1,D578=Plano!$B$1),"entrada","saída"))</f>
        <v>saída</v>
      </c>
    </row>
    <row r="579" spans="1:19" s="567" customFormat="1" ht="36" x14ac:dyDescent="0.2">
      <c r="A579" s="523">
        <v>575</v>
      </c>
      <c r="B579" s="579" t="s">
        <v>1394</v>
      </c>
      <c r="C579" s="579" t="s">
        <v>1388</v>
      </c>
      <c r="D579" s="563" t="s">
        <v>261</v>
      </c>
      <c r="E579" s="564" t="s">
        <v>390</v>
      </c>
      <c r="F579" s="588">
        <v>274.39999999999998</v>
      </c>
      <c r="G579" s="583" t="s">
        <v>1536</v>
      </c>
      <c r="H579" s="563" t="s">
        <v>637</v>
      </c>
      <c r="I579" s="564" t="s">
        <v>445</v>
      </c>
      <c r="J579" s="579" t="s">
        <v>446</v>
      </c>
      <c r="K579" s="564" t="s">
        <v>1949</v>
      </c>
      <c r="L579" s="564" t="s">
        <v>551</v>
      </c>
      <c r="M579" s="579">
        <v>20201394</v>
      </c>
      <c r="N579" s="579" t="s">
        <v>1388</v>
      </c>
      <c r="O579" s="564" t="s">
        <v>544</v>
      </c>
      <c r="P579" s="79">
        <f t="shared" si="52"/>
        <v>3</v>
      </c>
      <c r="Q579" s="79">
        <f t="shared" si="53"/>
        <v>3</v>
      </c>
      <c r="R579" s="566" t="str">
        <f t="shared" si="51"/>
        <v>Gastos_Gerais</v>
      </c>
      <c r="S579" s="567" t="str">
        <f>IF(D579="","",IF(OR(D579=Plano!$A$1,D579=Plano!$B$1),"entrada","saída"))</f>
        <v>saída</v>
      </c>
    </row>
    <row r="580" spans="1:19" s="567" customFormat="1" ht="24" x14ac:dyDescent="0.2">
      <c r="A580" s="523">
        <v>576</v>
      </c>
      <c r="B580" s="579" t="s">
        <v>1394</v>
      </c>
      <c r="C580" s="579" t="s">
        <v>1388</v>
      </c>
      <c r="D580" s="563" t="s">
        <v>261</v>
      </c>
      <c r="E580" s="564" t="s">
        <v>413</v>
      </c>
      <c r="F580" s="588">
        <v>3283.33</v>
      </c>
      <c r="G580" s="583" t="s">
        <v>433</v>
      </c>
      <c r="H580" s="563" t="s">
        <v>637</v>
      </c>
      <c r="I580" s="564" t="s">
        <v>496</v>
      </c>
      <c r="J580" s="579" t="s">
        <v>497</v>
      </c>
      <c r="K580" s="564" t="s">
        <v>1952</v>
      </c>
      <c r="L580" s="564" t="s">
        <v>552</v>
      </c>
      <c r="M580" s="579">
        <v>913</v>
      </c>
      <c r="N580" s="579" t="s">
        <v>1388</v>
      </c>
      <c r="O580" s="564" t="s">
        <v>544</v>
      </c>
      <c r="P580" s="79">
        <f t="shared" si="52"/>
        <v>3</v>
      </c>
      <c r="Q580" s="79">
        <f t="shared" si="53"/>
        <v>3</v>
      </c>
      <c r="R580" s="566" t="str">
        <f t="shared" si="51"/>
        <v>Gastos_Gerais</v>
      </c>
      <c r="S580" s="567" t="str">
        <f>IF(D580="","",IF(OR(D580=Plano!$A$1,D580=Plano!$B$1),"entrada","saída"))</f>
        <v>saída</v>
      </c>
    </row>
    <row r="581" spans="1:19" s="567" customFormat="1" ht="60" x14ac:dyDescent="0.2">
      <c r="A581" s="523">
        <v>577</v>
      </c>
      <c r="B581" s="579" t="s">
        <v>1394</v>
      </c>
      <c r="C581" s="579" t="s">
        <v>1181</v>
      </c>
      <c r="D581" s="563" t="s">
        <v>261</v>
      </c>
      <c r="E581" s="564" t="s">
        <v>409</v>
      </c>
      <c r="F581" s="588">
        <v>28897.23</v>
      </c>
      <c r="G581" s="583" t="s">
        <v>1012</v>
      </c>
      <c r="H581" s="563" t="s">
        <v>638</v>
      </c>
      <c r="I581" s="564" t="s">
        <v>486</v>
      </c>
      <c r="J581" s="579" t="s">
        <v>487</v>
      </c>
      <c r="K581" s="564" t="s">
        <v>1952</v>
      </c>
      <c r="L581" s="564" t="s">
        <v>553</v>
      </c>
      <c r="M581" s="579">
        <v>202016</v>
      </c>
      <c r="N581" s="579" t="s">
        <v>1181</v>
      </c>
      <c r="O581" s="564" t="s">
        <v>548</v>
      </c>
      <c r="P581" s="79">
        <f t="shared" si="52"/>
        <v>3</v>
      </c>
      <c r="Q581" s="79">
        <f t="shared" si="53"/>
        <v>2</v>
      </c>
      <c r="R581" s="566" t="str">
        <f t="shared" si="51"/>
        <v>Gastos_Gerais</v>
      </c>
      <c r="S581" s="567" t="str">
        <f>IF(D581="","",IF(OR(D581=Plano!$A$1,D581=Plano!$B$1),"entrada","saída"))</f>
        <v>saída</v>
      </c>
    </row>
    <row r="582" spans="1:19" s="567" customFormat="1" ht="60" x14ac:dyDescent="0.2">
      <c r="A582" s="523">
        <v>578</v>
      </c>
      <c r="B582" s="579" t="s">
        <v>1394</v>
      </c>
      <c r="C582" s="580">
        <v>44137</v>
      </c>
      <c r="D582" s="563" t="s">
        <v>261</v>
      </c>
      <c r="E582" s="564" t="s">
        <v>388</v>
      </c>
      <c r="F582" s="588">
        <v>6394.17</v>
      </c>
      <c r="G582" s="583" t="s">
        <v>1537</v>
      </c>
      <c r="H582" s="563" t="s">
        <v>637</v>
      </c>
      <c r="I582" s="564" t="s">
        <v>498</v>
      </c>
      <c r="J582" s="579" t="s">
        <v>499</v>
      </c>
      <c r="K582" s="564" t="s">
        <v>1952</v>
      </c>
      <c r="L582" s="564" t="s">
        <v>553</v>
      </c>
      <c r="M582" s="579">
        <v>202058</v>
      </c>
      <c r="N582" s="579" t="s">
        <v>1388</v>
      </c>
      <c r="O582" s="564" t="s">
        <v>547</v>
      </c>
      <c r="P582" s="79">
        <f t="shared" si="52"/>
        <v>3</v>
      </c>
      <c r="Q582" s="79">
        <f t="shared" si="53"/>
        <v>2</v>
      </c>
      <c r="R582" s="566" t="str">
        <f t="shared" si="51"/>
        <v>Gastos_Gerais</v>
      </c>
      <c r="S582" s="567" t="str">
        <f>IF(D582="","",IF(OR(D582=Plano!$A$1,D582=Plano!$B$1),"entrada","saída"))</f>
        <v>saída</v>
      </c>
    </row>
    <row r="583" spans="1:19" s="567" customFormat="1" ht="84" x14ac:dyDescent="0.2">
      <c r="A583" s="523">
        <v>579</v>
      </c>
      <c r="B583" s="579" t="s">
        <v>1394</v>
      </c>
      <c r="C583" s="580">
        <v>44137</v>
      </c>
      <c r="D583" s="563" t="s">
        <v>261</v>
      </c>
      <c r="E583" s="564" t="s">
        <v>398</v>
      </c>
      <c r="F583" s="588">
        <v>4623.08</v>
      </c>
      <c r="G583" s="583" t="s">
        <v>1538</v>
      </c>
      <c r="H583" s="563" t="s">
        <v>639</v>
      </c>
      <c r="I583" s="564" t="s">
        <v>1430</v>
      </c>
      <c r="J583" s="579" t="s">
        <v>1431</v>
      </c>
      <c r="K583" s="564" t="s">
        <v>1952</v>
      </c>
      <c r="L583" s="564" t="s">
        <v>553</v>
      </c>
      <c r="M583" s="579">
        <v>202086</v>
      </c>
      <c r="N583" s="579" t="s">
        <v>1388</v>
      </c>
      <c r="O583" s="564" t="s">
        <v>544</v>
      </c>
      <c r="P583" s="79">
        <f t="shared" si="52"/>
        <v>3</v>
      </c>
      <c r="Q583" s="79">
        <f t="shared" si="53"/>
        <v>2</v>
      </c>
      <c r="R583" s="566" t="str">
        <f t="shared" si="51"/>
        <v>Gastos_Gerais</v>
      </c>
      <c r="S583" s="567" t="str">
        <f>IF(D583="","",IF(OR(D583=Plano!$A$1,D583=Plano!$B$1),"entrada","saída"))</f>
        <v>saída</v>
      </c>
    </row>
    <row r="584" spans="1:19" s="567" customFormat="1" ht="48" x14ac:dyDescent="0.2">
      <c r="A584" s="523">
        <v>580</v>
      </c>
      <c r="B584" s="579" t="s">
        <v>1394</v>
      </c>
      <c r="C584" s="579" t="s">
        <v>1172</v>
      </c>
      <c r="D584" s="563" t="s">
        <v>261</v>
      </c>
      <c r="E584" s="564" t="s">
        <v>398</v>
      </c>
      <c r="F584" s="588">
        <v>294</v>
      </c>
      <c r="G584" s="583" t="s">
        <v>1525</v>
      </c>
      <c r="H584" s="563" t="s">
        <v>639</v>
      </c>
      <c r="I584" s="564" t="s">
        <v>1432</v>
      </c>
      <c r="J584" s="579" t="s">
        <v>1433</v>
      </c>
      <c r="K584" s="564" t="s">
        <v>1952</v>
      </c>
      <c r="L584" s="564" t="s">
        <v>552</v>
      </c>
      <c r="M584" s="579">
        <v>383</v>
      </c>
      <c r="N584" s="579" t="s">
        <v>1172</v>
      </c>
      <c r="O584" s="564" t="s">
        <v>544</v>
      </c>
      <c r="P584" s="79">
        <f t="shared" si="52"/>
        <v>3</v>
      </c>
      <c r="Q584" s="79">
        <f t="shared" si="53"/>
        <v>2</v>
      </c>
      <c r="R584" s="566" t="str">
        <f t="shared" si="51"/>
        <v>Gastos_Gerais</v>
      </c>
      <c r="S584" s="567" t="str">
        <f>IF(D584="","",IF(OR(D584=Plano!$A$1,D584=Plano!$B$1),"entrada","saída"))</f>
        <v>saída</v>
      </c>
    </row>
    <row r="585" spans="1:19" s="567" customFormat="1" ht="24" x14ac:dyDescent="0.2">
      <c r="A585" s="523">
        <v>581</v>
      </c>
      <c r="B585" s="579" t="s">
        <v>1394</v>
      </c>
      <c r="C585" s="580">
        <v>44137</v>
      </c>
      <c r="D585" s="563" t="s">
        <v>261</v>
      </c>
      <c r="E585" s="564" t="s">
        <v>823</v>
      </c>
      <c r="F585" s="588">
        <v>754.6</v>
      </c>
      <c r="G585" s="583" t="s">
        <v>1539</v>
      </c>
      <c r="H585" s="563" t="s">
        <v>638</v>
      </c>
      <c r="I585" s="564" t="s">
        <v>917</v>
      </c>
      <c r="J585" s="579" t="s">
        <v>918</v>
      </c>
      <c r="K585" s="564" t="s">
        <v>1952</v>
      </c>
      <c r="L585" s="564" t="s">
        <v>552</v>
      </c>
      <c r="M585" s="579">
        <v>202030</v>
      </c>
      <c r="N585" s="579" t="s">
        <v>1388</v>
      </c>
      <c r="O585" s="564" t="s">
        <v>544</v>
      </c>
      <c r="P585" s="79">
        <f t="shared" si="52"/>
        <v>3</v>
      </c>
      <c r="Q585" s="79">
        <f t="shared" si="53"/>
        <v>2</v>
      </c>
      <c r="R585" s="566" t="str">
        <f t="shared" si="51"/>
        <v>Gastos_Gerais</v>
      </c>
      <c r="S585" s="567" t="str">
        <f>IF(D585="","",IF(OR(D585=Plano!$A$1,D585=Plano!$B$1),"entrada","saída"))</f>
        <v>saída</v>
      </c>
    </row>
    <row r="586" spans="1:19" s="567" customFormat="1" ht="120" x14ac:dyDescent="0.2">
      <c r="A586" s="523">
        <v>582</v>
      </c>
      <c r="B586" s="579" t="s">
        <v>1394</v>
      </c>
      <c r="C586" s="579" t="s">
        <v>1394</v>
      </c>
      <c r="D586" s="563" t="s">
        <v>261</v>
      </c>
      <c r="E586" s="564" t="s">
        <v>411</v>
      </c>
      <c r="F586" s="588">
        <v>930</v>
      </c>
      <c r="G586" s="583" t="s">
        <v>1540</v>
      </c>
      <c r="H586" s="563" t="s">
        <v>639</v>
      </c>
      <c r="I586" s="564" t="s">
        <v>490</v>
      </c>
      <c r="J586" s="579" t="s">
        <v>306</v>
      </c>
      <c r="K586" s="564" t="s">
        <v>1952</v>
      </c>
      <c r="L586" s="564" t="s">
        <v>552</v>
      </c>
      <c r="M586" s="579">
        <v>45163</v>
      </c>
      <c r="N586" s="579" t="s">
        <v>1394</v>
      </c>
      <c r="O586" s="564" t="s">
        <v>544</v>
      </c>
      <c r="P586" s="79">
        <f t="shared" si="52"/>
        <v>3</v>
      </c>
      <c r="Q586" s="79">
        <f t="shared" si="53"/>
        <v>3</v>
      </c>
      <c r="R586" s="566" t="str">
        <f t="shared" si="51"/>
        <v>Gastos_Gerais</v>
      </c>
      <c r="S586" s="567" t="str">
        <f>IF(D586="","",IF(OR(D586=Plano!$A$1,D586=Plano!$B$1),"entrada","saída"))</f>
        <v>saída</v>
      </c>
    </row>
    <row r="587" spans="1:19" s="567" customFormat="1" ht="96" x14ac:dyDescent="0.2">
      <c r="A587" s="523">
        <v>583</v>
      </c>
      <c r="B587" s="579" t="s">
        <v>1394</v>
      </c>
      <c r="C587" s="579" t="s">
        <v>1183</v>
      </c>
      <c r="D587" s="563" t="s">
        <v>261</v>
      </c>
      <c r="E587" s="564" t="s">
        <v>1027</v>
      </c>
      <c r="F587" s="588">
        <v>2040</v>
      </c>
      <c r="G587" s="583" t="s">
        <v>1541</v>
      </c>
      <c r="H587" s="563" t="s">
        <v>638</v>
      </c>
      <c r="I587" s="564" t="s">
        <v>1140</v>
      </c>
      <c r="J587" s="579" t="s">
        <v>1141</v>
      </c>
      <c r="K587" s="564" t="s">
        <v>1952</v>
      </c>
      <c r="L587" s="564" t="s">
        <v>552</v>
      </c>
      <c r="M587" s="579">
        <v>2</v>
      </c>
      <c r="N587" s="579" t="s">
        <v>1183</v>
      </c>
      <c r="O587" s="564" t="s">
        <v>544</v>
      </c>
      <c r="P587" s="79">
        <f t="shared" si="52"/>
        <v>3</v>
      </c>
      <c r="Q587" s="79">
        <f t="shared" si="53"/>
        <v>3</v>
      </c>
      <c r="R587" s="566" t="str">
        <f t="shared" ref="R587:R640" si="54">SUBSTITUTE(D587," ","_")</f>
        <v>Gastos_Gerais</v>
      </c>
      <c r="S587" s="567" t="str">
        <f>IF(D587="","",IF(OR(D587=Plano!$A$1,D587=Plano!$B$1),"entrada","saída"))</f>
        <v>saída</v>
      </c>
    </row>
    <row r="588" spans="1:19" s="567" customFormat="1" ht="60" x14ac:dyDescent="0.2">
      <c r="A588" s="523">
        <v>584</v>
      </c>
      <c r="B588" s="579" t="s">
        <v>1394</v>
      </c>
      <c r="C588" s="580">
        <v>44142</v>
      </c>
      <c r="D588" s="563" t="s">
        <v>261</v>
      </c>
      <c r="E588" s="564" t="s">
        <v>783</v>
      </c>
      <c r="F588" s="588">
        <v>10290</v>
      </c>
      <c r="G588" s="583" t="s">
        <v>1542</v>
      </c>
      <c r="H588" s="563" t="s">
        <v>638</v>
      </c>
      <c r="I588" s="564" t="s">
        <v>806</v>
      </c>
      <c r="J588" s="579" t="s">
        <v>807</v>
      </c>
      <c r="K588" s="564" t="s">
        <v>1952</v>
      </c>
      <c r="L588" s="564" t="s">
        <v>552</v>
      </c>
      <c r="M588" s="579">
        <v>462</v>
      </c>
      <c r="N588" s="579" t="s">
        <v>1391</v>
      </c>
      <c r="O588" s="564" t="s">
        <v>544</v>
      </c>
      <c r="P588" s="79">
        <f t="shared" ref="P588:P641" si="55">IF(B588=0,0,IF(YEAR(B588)=$Q$1,MONTH(B588)-$P$1+1,(YEAR(B588)-$Q$1)*12-$P$1+1+MONTH(B588)))</f>
        <v>3</v>
      </c>
      <c r="Q588" s="79">
        <f t="shared" ref="Q588:Q641" si="56">IF(C588=0,0,IF(YEAR(C588)=$Q$1,MONTH(C588)-$P$1+1,(YEAR(C588)-$Q$1)*12-$P$1+1+MONTH(C588)))</f>
        <v>2</v>
      </c>
      <c r="R588" s="566" t="str">
        <f t="shared" si="54"/>
        <v>Gastos_Gerais</v>
      </c>
      <c r="S588" s="567" t="str">
        <f>IF(D588="","",IF(OR(D588=Plano!$A$1,D588=Plano!$B$1),"entrada","saída"))</f>
        <v>saída</v>
      </c>
    </row>
    <row r="589" spans="1:19" s="567" customFormat="1" ht="24" x14ac:dyDescent="0.2">
      <c r="A589" s="523">
        <v>585</v>
      </c>
      <c r="B589" s="579" t="s">
        <v>1394</v>
      </c>
      <c r="C589" s="579" t="s">
        <v>1394</v>
      </c>
      <c r="D589" s="563" t="s">
        <v>261</v>
      </c>
      <c r="E589" s="564" t="s">
        <v>411</v>
      </c>
      <c r="F589" s="588">
        <v>69.41</v>
      </c>
      <c r="G589" s="583" t="s">
        <v>1543</v>
      </c>
      <c r="H589" s="563" t="s">
        <v>637</v>
      </c>
      <c r="I589" s="564" t="s">
        <v>1912</v>
      </c>
      <c r="J589" s="579" t="s">
        <v>1913</v>
      </c>
      <c r="K589" s="564" t="s">
        <v>1953</v>
      </c>
      <c r="L589" s="564" t="s">
        <v>543</v>
      </c>
      <c r="M589" s="579">
        <v>21702</v>
      </c>
      <c r="N589" s="579" t="s">
        <v>1394</v>
      </c>
      <c r="O589" s="564" t="s">
        <v>559</v>
      </c>
      <c r="P589" s="79">
        <f t="shared" si="55"/>
        <v>3</v>
      </c>
      <c r="Q589" s="79">
        <f t="shared" si="56"/>
        <v>3</v>
      </c>
      <c r="R589" s="566" t="str">
        <f t="shared" si="54"/>
        <v>Gastos_Gerais</v>
      </c>
      <c r="S589" s="567" t="str">
        <f>IF(D589="","",IF(OR(D589=Plano!$A$1,D589=Plano!$B$1),"entrada","saída"))</f>
        <v>saída</v>
      </c>
    </row>
    <row r="590" spans="1:19" s="567" customFormat="1" ht="60" x14ac:dyDescent="0.2">
      <c r="A590" s="523">
        <v>586</v>
      </c>
      <c r="B590" s="579" t="s">
        <v>1394</v>
      </c>
      <c r="C590" s="579" t="s">
        <v>1388</v>
      </c>
      <c r="D590" s="563" t="s">
        <v>261</v>
      </c>
      <c r="E590" s="564" t="s">
        <v>392</v>
      </c>
      <c r="F590" s="588">
        <v>-899.17</v>
      </c>
      <c r="G590" s="583" t="s">
        <v>1544</v>
      </c>
      <c r="H590" s="563" t="s">
        <v>638</v>
      </c>
      <c r="I590" s="564" t="s">
        <v>500</v>
      </c>
      <c r="J590" s="579" t="s">
        <v>501</v>
      </c>
      <c r="K590" s="564" t="s">
        <v>1952</v>
      </c>
      <c r="L590" s="564" t="s">
        <v>811</v>
      </c>
      <c r="M590" s="579">
        <v>2020608</v>
      </c>
      <c r="N590" s="579" t="s">
        <v>1388</v>
      </c>
      <c r="O590" s="564" t="s">
        <v>549</v>
      </c>
      <c r="P590" s="79">
        <f t="shared" si="55"/>
        <v>3</v>
      </c>
      <c r="Q590" s="79">
        <f t="shared" si="56"/>
        <v>3</v>
      </c>
      <c r="R590" s="566" t="str">
        <f t="shared" si="54"/>
        <v>Gastos_Gerais</v>
      </c>
      <c r="S590" s="567" t="str">
        <f>IF(D590="","",IF(OR(D590=Plano!$A$1,D590=Plano!$B$1),"entrada","saída"))</f>
        <v>saída</v>
      </c>
    </row>
    <row r="591" spans="1:19" s="567" customFormat="1" ht="24" x14ac:dyDescent="0.2">
      <c r="A591" s="523">
        <v>587</v>
      </c>
      <c r="B591" s="579" t="s">
        <v>1394</v>
      </c>
      <c r="C591" s="579" t="s">
        <v>1394</v>
      </c>
      <c r="D591" s="563" t="s">
        <v>35</v>
      </c>
      <c r="E591" s="564" t="s">
        <v>1024</v>
      </c>
      <c r="F591" s="588">
        <v>1873.35</v>
      </c>
      <c r="G591" s="583" t="s">
        <v>1526</v>
      </c>
      <c r="H591" s="563" t="s">
        <v>306</v>
      </c>
      <c r="I591" s="564" t="s">
        <v>439</v>
      </c>
      <c r="J591" s="579" t="s">
        <v>440</v>
      </c>
      <c r="K591" s="564" t="s">
        <v>1952</v>
      </c>
      <c r="L591" s="564" t="s">
        <v>553</v>
      </c>
      <c r="M591" s="579">
        <v>1220</v>
      </c>
      <c r="N591" s="579" t="s">
        <v>1394</v>
      </c>
      <c r="O591" s="564" t="s">
        <v>544</v>
      </c>
      <c r="P591" s="79">
        <f t="shared" si="55"/>
        <v>3</v>
      </c>
      <c r="Q591" s="79">
        <f t="shared" si="56"/>
        <v>3</v>
      </c>
      <c r="R591" s="566" t="str">
        <f t="shared" si="54"/>
        <v>Receitas</v>
      </c>
      <c r="S591" s="567" t="str">
        <f>IF(D591="","",IF(OR(D591=Plano!$A$1,D591=Plano!$B$1),"entrada","saída"))</f>
        <v>entrada</v>
      </c>
    </row>
    <row r="592" spans="1:19" s="567" customFormat="1" ht="48" x14ac:dyDescent="0.2">
      <c r="A592" s="523">
        <v>588</v>
      </c>
      <c r="B592" s="579" t="s">
        <v>1395</v>
      </c>
      <c r="C592" s="579" t="s">
        <v>903</v>
      </c>
      <c r="D592" s="563" t="s">
        <v>261</v>
      </c>
      <c r="E592" s="564" t="s">
        <v>390</v>
      </c>
      <c r="F592" s="588">
        <v>572.49</v>
      </c>
      <c r="G592" s="583" t="s">
        <v>1545</v>
      </c>
      <c r="H592" s="563" t="s">
        <v>637</v>
      </c>
      <c r="I592" s="564" t="s">
        <v>1434</v>
      </c>
      <c r="J592" s="579" t="s">
        <v>306</v>
      </c>
      <c r="K592" s="564" t="s">
        <v>1949</v>
      </c>
      <c r="L592" s="564" t="s">
        <v>551</v>
      </c>
      <c r="M592" s="579">
        <v>49783094</v>
      </c>
      <c r="N592" s="579" t="s">
        <v>903</v>
      </c>
      <c r="O592" s="564" t="s">
        <v>544</v>
      </c>
      <c r="P592" s="79">
        <f t="shared" si="55"/>
        <v>3</v>
      </c>
      <c r="Q592" s="79">
        <f t="shared" si="56"/>
        <v>1</v>
      </c>
      <c r="R592" s="566" t="str">
        <f t="shared" si="54"/>
        <v>Gastos_Gerais</v>
      </c>
      <c r="S592" s="567" t="str">
        <f>IF(D592="","",IF(OR(D592=Plano!$A$1,D592=Plano!$B$1),"entrada","saída"))</f>
        <v>saída</v>
      </c>
    </row>
    <row r="593" spans="1:19" s="567" customFormat="1" ht="48" x14ac:dyDescent="0.2">
      <c r="A593" s="523">
        <v>589</v>
      </c>
      <c r="B593" s="579" t="s">
        <v>1395</v>
      </c>
      <c r="C593" s="579" t="s">
        <v>1161</v>
      </c>
      <c r="D593" s="563" t="s">
        <v>261</v>
      </c>
      <c r="E593" s="564" t="s">
        <v>390</v>
      </c>
      <c r="F593" s="588">
        <v>6.99</v>
      </c>
      <c r="G593" s="583" t="s">
        <v>1546</v>
      </c>
      <c r="H593" s="563" t="s">
        <v>637</v>
      </c>
      <c r="I593" s="564" t="s">
        <v>1126</v>
      </c>
      <c r="J593" s="579" t="s">
        <v>1127</v>
      </c>
      <c r="K593" s="564" t="s">
        <v>1949</v>
      </c>
      <c r="L593" s="564" t="s">
        <v>551</v>
      </c>
      <c r="M593" s="579">
        <v>44969</v>
      </c>
      <c r="N593" s="579" t="s">
        <v>1161</v>
      </c>
      <c r="O593" s="564" t="s">
        <v>544</v>
      </c>
      <c r="P593" s="79">
        <f t="shared" si="55"/>
        <v>3</v>
      </c>
      <c r="Q593" s="79">
        <f t="shared" si="56"/>
        <v>2</v>
      </c>
      <c r="R593" s="566" t="str">
        <f t="shared" si="54"/>
        <v>Gastos_Gerais</v>
      </c>
      <c r="S593" s="567" t="str">
        <f>IF(D593="","",IF(OR(D593=Plano!$A$1,D593=Plano!$B$1),"entrada","saída"))</f>
        <v>saída</v>
      </c>
    </row>
    <row r="594" spans="1:19" s="567" customFormat="1" ht="96" x14ac:dyDescent="0.2">
      <c r="A594" s="523">
        <v>590</v>
      </c>
      <c r="B594" s="579" t="s">
        <v>1395</v>
      </c>
      <c r="C594" s="579" t="s">
        <v>1172</v>
      </c>
      <c r="D594" s="563" t="s">
        <v>261</v>
      </c>
      <c r="E594" s="564" t="s">
        <v>1193</v>
      </c>
      <c r="F594" s="588">
        <v>1182.3699999999999</v>
      </c>
      <c r="G594" s="583" t="s">
        <v>1547</v>
      </c>
      <c r="H594" s="563" t="s">
        <v>637</v>
      </c>
      <c r="I594" s="564" t="s">
        <v>1108</v>
      </c>
      <c r="J594" s="579" t="s">
        <v>1109</v>
      </c>
      <c r="K594" s="564" t="s">
        <v>1949</v>
      </c>
      <c r="L594" s="564" t="s">
        <v>551</v>
      </c>
      <c r="M594" s="579">
        <v>133605</v>
      </c>
      <c r="N594" s="579" t="s">
        <v>1172</v>
      </c>
      <c r="O594" s="564" t="s">
        <v>549</v>
      </c>
      <c r="P594" s="79">
        <f t="shared" si="55"/>
        <v>3</v>
      </c>
      <c r="Q594" s="79">
        <f t="shared" si="56"/>
        <v>2</v>
      </c>
      <c r="R594" s="566" t="str">
        <f t="shared" si="54"/>
        <v>Gastos_Gerais</v>
      </c>
      <c r="S594" s="567" t="str">
        <f>IF(D594="","",IF(OR(D594=Plano!$A$1,D594=Plano!$B$1),"entrada","saída"))</f>
        <v>saída</v>
      </c>
    </row>
    <row r="595" spans="1:19" s="567" customFormat="1" ht="24" x14ac:dyDescent="0.2">
      <c r="A595" s="523">
        <v>591</v>
      </c>
      <c r="B595" s="579" t="s">
        <v>1395</v>
      </c>
      <c r="C595" s="579" t="s">
        <v>1171</v>
      </c>
      <c r="D595" s="563" t="s">
        <v>261</v>
      </c>
      <c r="E595" s="564" t="s">
        <v>411</v>
      </c>
      <c r="F595" s="588">
        <v>88.84</v>
      </c>
      <c r="G595" s="583" t="s">
        <v>1548</v>
      </c>
      <c r="H595" s="563" t="s">
        <v>637</v>
      </c>
      <c r="I595" s="564" t="s">
        <v>1435</v>
      </c>
      <c r="J595" s="579" t="s">
        <v>1436</v>
      </c>
      <c r="K595" s="564" t="s">
        <v>1949</v>
      </c>
      <c r="L595" s="564" t="s">
        <v>551</v>
      </c>
      <c r="M595" s="579">
        <v>3290</v>
      </c>
      <c r="N595" s="579" t="s">
        <v>1171</v>
      </c>
      <c r="O595" s="564" t="s">
        <v>544</v>
      </c>
      <c r="P595" s="79">
        <f t="shared" si="55"/>
        <v>3</v>
      </c>
      <c r="Q595" s="79">
        <f t="shared" si="56"/>
        <v>2</v>
      </c>
      <c r="R595" s="566" t="str">
        <f t="shared" si="54"/>
        <v>Gastos_Gerais</v>
      </c>
      <c r="S595" s="567" t="str">
        <f>IF(D595="","",IF(OR(D595=Plano!$A$1,D595=Plano!$B$1),"entrada","saída"))</f>
        <v>saída</v>
      </c>
    </row>
    <row r="596" spans="1:19" s="567" customFormat="1" ht="24" x14ac:dyDescent="0.2">
      <c r="A596" s="523">
        <v>592</v>
      </c>
      <c r="B596" s="579" t="s">
        <v>1395</v>
      </c>
      <c r="C596" s="580">
        <v>44120</v>
      </c>
      <c r="D596" s="563" t="s">
        <v>261</v>
      </c>
      <c r="E596" s="564" t="s">
        <v>407</v>
      </c>
      <c r="F596" s="588">
        <v>1031.4000000000001</v>
      </c>
      <c r="G596" s="583" t="s">
        <v>1549</v>
      </c>
      <c r="H596" s="563" t="s">
        <v>637</v>
      </c>
      <c r="I596" s="564" t="s">
        <v>1118</v>
      </c>
      <c r="J596" s="579" t="s">
        <v>1959</v>
      </c>
      <c r="K596" s="564" t="s">
        <v>1949</v>
      </c>
      <c r="L596" s="564" t="s">
        <v>551</v>
      </c>
      <c r="M596" s="579">
        <v>352232</v>
      </c>
      <c r="N596" s="579" t="s">
        <v>1174</v>
      </c>
      <c r="O596" s="564" t="s">
        <v>544</v>
      </c>
      <c r="P596" s="79">
        <f t="shared" si="55"/>
        <v>3</v>
      </c>
      <c r="Q596" s="79">
        <f t="shared" si="56"/>
        <v>1</v>
      </c>
      <c r="R596" s="566" t="str">
        <f t="shared" si="54"/>
        <v>Gastos_Gerais</v>
      </c>
      <c r="S596" s="567" t="str">
        <f>IF(D596="","",IF(OR(D596=Plano!$A$1,D596=Plano!$B$1),"entrada","saída"))</f>
        <v>saída</v>
      </c>
    </row>
    <row r="597" spans="1:19" s="567" customFormat="1" ht="24" x14ac:dyDescent="0.2">
      <c r="A597" s="523">
        <v>593</v>
      </c>
      <c r="B597" s="579" t="s">
        <v>1395</v>
      </c>
      <c r="C597" s="579" t="s">
        <v>1165</v>
      </c>
      <c r="D597" s="563" t="s">
        <v>261</v>
      </c>
      <c r="E597" s="564" t="s">
        <v>390</v>
      </c>
      <c r="F597" s="588">
        <v>6.99</v>
      </c>
      <c r="G597" s="583" t="s">
        <v>1242</v>
      </c>
      <c r="H597" s="563" t="s">
        <v>637</v>
      </c>
      <c r="I597" s="564" t="s">
        <v>1126</v>
      </c>
      <c r="J597" s="579" t="s">
        <v>1127</v>
      </c>
      <c r="K597" s="564" t="s">
        <v>1949</v>
      </c>
      <c r="L597" s="564" t="s">
        <v>551</v>
      </c>
      <c r="M597" s="579">
        <v>45028</v>
      </c>
      <c r="N597" s="579" t="s">
        <v>1165</v>
      </c>
      <c r="O597" s="564" t="s">
        <v>544</v>
      </c>
      <c r="P597" s="79">
        <f t="shared" si="55"/>
        <v>3</v>
      </c>
      <c r="Q597" s="79">
        <f t="shared" si="56"/>
        <v>2</v>
      </c>
      <c r="R597" s="566" t="str">
        <f t="shared" si="54"/>
        <v>Gastos_Gerais</v>
      </c>
      <c r="S597" s="567" t="str">
        <f>IF(D597="","",IF(OR(D597=Plano!$A$1,D597=Plano!$B$1),"entrada","saída"))</f>
        <v>saída</v>
      </c>
    </row>
    <row r="598" spans="1:19" s="567" customFormat="1" ht="24" x14ac:dyDescent="0.2">
      <c r="A598" s="523">
        <v>594</v>
      </c>
      <c r="B598" s="579" t="s">
        <v>1395</v>
      </c>
      <c r="C598" s="579" t="s">
        <v>1181</v>
      </c>
      <c r="D598" s="563" t="s">
        <v>261</v>
      </c>
      <c r="E598" s="564" t="s">
        <v>416</v>
      </c>
      <c r="F598" s="588">
        <v>416.28</v>
      </c>
      <c r="G598" s="583" t="s">
        <v>1550</v>
      </c>
      <c r="H598" s="563" t="s">
        <v>637</v>
      </c>
      <c r="I598" s="564" t="s">
        <v>506</v>
      </c>
      <c r="J598" s="579" t="s">
        <v>507</v>
      </c>
      <c r="K598" s="564" t="s">
        <v>1949</v>
      </c>
      <c r="L598" s="564" t="s">
        <v>551</v>
      </c>
      <c r="M598" s="579">
        <v>1271462</v>
      </c>
      <c r="N598" s="579" t="s">
        <v>1181</v>
      </c>
      <c r="O598" s="564" t="s">
        <v>544</v>
      </c>
      <c r="P598" s="79">
        <f t="shared" si="55"/>
        <v>3</v>
      </c>
      <c r="Q598" s="79">
        <f t="shared" si="56"/>
        <v>2</v>
      </c>
      <c r="R598" s="566" t="str">
        <f t="shared" si="54"/>
        <v>Gastos_Gerais</v>
      </c>
      <c r="S598" s="567" t="str">
        <f>IF(D598="","",IF(OR(D598=Plano!$A$1,D598=Plano!$B$1),"entrada","saída"))</f>
        <v>saída</v>
      </c>
    </row>
    <row r="599" spans="1:19" s="567" customFormat="1" ht="24" x14ac:dyDescent="0.2">
      <c r="A599" s="523">
        <v>595</v>
      </c>
      <c r="B599" s="579" t="s">
        <v>1395</v>
      </c>
      <c r="C599" s="579" t="s">
        <v>1168</v>
      </c>
      <c r="D599" s="563" t="s">
        <v>261</v>
      </c>
      <c r="E599" s="564" t="s">
        <v>412</v>
      </c>
      <c r="F599" s="588">
        <v>1144.24</v>
      </c>
      <c r="G599" s="583" t="s">
        <v>787</v>
      </c>
      <c r="H599" s="563" t="s">
        <v>638</v>
      </c>
      <c r="I599" s="564" t="s">
        <v>491</v>
      </c>
      <c r="J599" s="579" t="s">
        <v>306</v>
      </c>
      <c r="K599" s="564" t="s">
        <v>1949</v>
      </c>
      <c r="L599" s="564" t="s">
        <v>551</v>
      </c>
      <c r="M599" s="579">
        <v>11994617</v>
      </c>
      <c r="N599" s="579" t="s">
        <v>1168</v>
      </c>
      <c r="O599" s="564" t="s">
        <v>544</v>
      </c>
      <c r="P599" s="79">
        <f t="shared" si="55"/>
        <v>3</v>
      </c>
      <c r="Q599" s="79">
        <f t="shared" si="56"/>
        <v>2</v>
      </c>
      <c r="R599" s="566" t="str">
        <f t="shared" si="54"/>
        <v>Gastos_Gerais</v>
      </c>
      <c r="S599" s="567" t="str">
        <f>IF(D599="","",IF(OR(D599=Plano!$A$1,D599=Plano!$B$1),"entrada","saída"))</f>
        <v>saída</v>
      </c>
    </row>
    <row r="600" spans="1:19" s="567" customFormat="1" ht="48" x14ac:dyDescent="0.2">
      <c r="A600" s="523">
        <v>596</v>
      </c>
      <c r="B600" s="579" t="s">
        <v>1395</v>
      </c>
      <c r="C600" s="579" t="s">
        <v>1160</v>
      </c>
      <c r="D600" s="563" t="s">
        <v>261</v>
      </c>
      <c r="E600" s="564" t="s">
        <v>412</v>
      </c>
      <c r="F600" s="588">
        <v>151.22999999999999</v>
      </c>
      <c r="G600" s="583" t="s">
        <v>1551</v>
      </c>
      <c r="H600" s="563" t="s">
        <v>638</v>
      </c>
      <c r="I600" s="564" t="s">
        <v>492</v>
      </c>
      <c r="J600" s="579" t="s">
        <v>493</v>
      </c>
      <c r="K600" s="564" t="s">
        <v>1949</v>
      </c>
      <c r="L600" s="564" t="s">
        <v>551</v>
      </c>
      <c r="M600" s="579">
        <v>45117</v>
      </c>
      <c r="N600" s="579" t="s">
        <v>1160</v>
      </c>
      <c r="O600" s="564" t="s">
        <v>544</v>
      </c>
      <c r="P600" s="79">
        <f t="shared" si="55"/>
        <v>3</v>
      </c>
      <c r="Q600" s="79">
        <f t="shared" si="56"/>
        <v>1</v>
      </c>
      <c r="R600" s="566" t="str">
        <f t="shared" si="54"/>
        <v>Gastos_Gerais</v>
      </c>
      <c r="S600" s="567" t="str">
        <f>IF(D600="","",IF(OR(D600=Plano!$A$1,D600=Plano!$B$1),"entrada","saída"))</f>
        <v>saída</v>
      </c>
    </row>
    <row r="601" spans="1:19" s="567" customFormat="1" ht="96" x14ac:dyDescent="0.2">
      <c r="A601" s="523">
        <v>597</v>
      </c>
      <c r="B601" s="579" t="s">
        <v>1395</v>
      </c>
      <c r="C601" s="579" t="s">
        <v>1180</v>
      </c>
      <c r="D601" s="563" t="s">
        <v>261</v>
      </c>
      <c r="E601" s="564" t="s">
        <v>406</v>
      </c>
      <c r="F601" s="588">
        <v>229.15</v>
      </c>
      <c r="G601" s="583" t="s">
        <v>2010</v>
      </c>
      <c r="H601" s="563" t="s">
        <v>637</v>
      </c>
      <c r="I601" s="564" t="s">
        <v>488</v>
      </c>
      <c r="J601" s="579" t="s">
        <v>489</v>
      </c>
      <c r="K601" s="564" t="s">
        <v>1956</v>
      </c>
      <c r="L601" s="564" t="s">
        <v>558</v>
      </c>
      <c r="M601" s="579">
        <v>200000167</v>
      </c>
      <c r="N601" s="579" t="s">
        <v>1180</v>
      </c>
      <c r="O601" s="564" t="s">
        <v>544</v>
      </c>
      <c r="P601" s="79">
        <f t="shared" si="55"/>
        <v>3</v>
      </c>
      <c r="Q601" s="79">
        <f t="shared" si="56"/>
        <v>2</v>
      </c>
      <c r="R601" s="566" t="str">
        <f t="shared" si="54"/>
        <v>Gastos_Gerais</v>
      </c>
      <c r="S601" s="567" t="str">
        <f>IF(D601="","",IF(OR(D601=Plano!$A$1,D601=Plano!$B$1),"entrada","saída"))</f>
        <v>saída</v>
      </c>
    </row>
    <row r="602" spans="1:19" s="567" customFormat="1" ht="84" x14ac:dyDescent="0.2">
      <c r="A602" s="523">
        <v>598</v>
      </c>
      <c r="B602" s="579" t="s">
        <v>1395</v>
      </c>
      <c r="C602" s="579" t="s">
        <v>1180</v>
      </c>
      <c r="D602" s="563" t="s">
        <v>261</v>
      </c>
      <c r="E602" s="564" t="s">
        <v>406</v>
      </c>
      <c r="F602" s="588">
        <v>3591</v>
      </c>
      <c r="G602" s="583" t="s">
        <v>1552</v>
      </c>
      <c r="H602" s="563" t="s">
        <v>637</v>
      </c>
      <c r="I602" s="564" t="s">
        <v>1437</v>
      </c>
      <c r="J602" s="579" t="s">
        <v>306</v>
      </c>
      <c r="K602" s="564" t="s">
        <v>1949</v>
      </c>
      <c r="L602" s="564" t="s">
        <v>551</v>
      </c>
      <c r="M602" s="579">
        <v>200000167</v>
      </c>
      <c r="N602" s="579" t="s">
        <v>1180</v>
      </c>
      <c r="O602" s="564" t="s">
        <v>544</v>
      </c>
      <c r="P602" s="79">
        <f t="shared" si="55"/>
        <v>3</v>
      </c>
      <c r="Q602" s="79">
        <f t="shared" si="56"/>
        <v>2</v>
      </c>
      <c r="R602" s="566" t="str">
        <f t="shared" si="54"/>
        <v>Gastos_Gerais</v>
      </c>
      <c r="S602" s="567" t="str">
        <f>IF(D602="","",IF(OR(D602=Plano!$A$1,D602=Plano!$B$1),"entrada","saída"))</f>
        <v>saída</v>
      </c>
    </row>
    <row r="603" spans="1:19" s="567" customFormat="1" ht="48" x14ac:dyDescent="0.2">
      <c r="A603" s="523">
        <v>599</v>
      </c>
      <c r="B603" s="579" t="s">
        <v>1395</v>
      </c>
      <c r="C603" s="579" t="s">
        <v>1179</v>
      </c>
      <c r="D603" s="563" t="s">
        <v>261</v>
      </c>
      <c r="E603" s="564" t="s">
        <v>390</v>
      </c>
      <c r="F603" s="588">
        <v>5.4</v>
      </c>
      <c r="G603" s="583" t="s">
        <v>2009</v>
      </c>
      <c r="H603" s="563" t="s">
        <v>637</v>
      </c>
      <c r="I603" s="564" t="s">
        <v>488</v>
      </c>
      <c r="J603" s="579" t="s">
        <v>489</v>
      </c>
      <c r="K603" s="564" t="s">
        <v>1956</v>
      </c>
      <c r="L603" s="564" t="s">
        <v>558</v>
      </c>
      <c r="M603" s="579">
        <v>2904635</v>
      </c>
      <c r="N603" s="579" t="s">
        <v>1179</v>
      </c>
      <c r="O603" s="564" t="s">
        <v>544</v>
      </c>
      <c r="P603" s="79">
        <f t="shared" si="55"/>
        <v>3</v>
      </c>
      <c r="Q603" s="79">
        <f t="shared" si="56"/>
        <v>2</v>
      </c>
      <c r="R603" s="566" t="str">
        <f t="shared" si="54"/>
        <v>Gastos_Gerais</v>
      </c>
      <c r="S603" s="567" t="str">
        <f>IF(D603="","",IF(OR(D603=Plano!$A$1,D603=Plano!$B$1),"entrada","saída"))</f>
        <v>saída</v>
      </c>
    </row>
    <row r="604" spans="1:19" s="567" customFormat="1" ht="48" x14ac:dyDescent="0.2">
      <c r="A604" s="523">
        <v>600</v>
      </c>
      <c r="B604" s="579" t="s">
        <v>1395</v>
      </c>
      <c r="C604" s="579" t="s">
        <v>1179</v>
      </c>
      <c r="D604" s="563" t="s">
        <v>261</v>
      </c>
      <c r="E604" s="564" t="s">
        <v>390</v>
      </c>
      <c r="F604" s="588">
        <v>85.2</v>
      </c>
      <c r="G604" s="583" t="s">
        <v>1233</v>
      </c>
      <c r="H604" s="563" t="s">
        <v>637</v>
      </c>
      <c r="I604" s="564" t="s">
        <v>1119</v>
      </c>
      <c r="J604" s="579" t="s">
        <v>306</v>
      </c>
      <c r="K604" s="564" t="s">
        <v>1949</v>
      </c>
      <c r="L604" s="564" t="s">
        <v>551</v>
      </c>
      <c r="M604" s="579">
        <v>2904635</v>
      </c>
      <c r="N604" s="579" t="s">
        <v>1179</v>
      </c>
      <c r="O604" s="564" t="s">
        <v>544</v>
      </c>
      <c r="P604" s="79">
        <f t="shared" si="55"/>
        <v>3</v>
      </c>
      <c r="Q604" s="79">
        <f t="shared" si="56"/>
        <v>2</v>
      </c>
      <c r="R604" s="566" t="str">
        <f t="shared" si="54"/>
        <v>Gastos_Gerais</v>
      </c>
      <c r="S604" s="567" t="str">
        <f>IF(D604="","",IF(OR(D604=Plano!$A$1,D604=Plano!$B$1),"entrada","saída"))</f>
        <v>saída</v>
      </c>
    </row>
    <row r="605" spans="1:19" s="567" customFormat="1" ht="60" x14ac:dyDescent="0.2">
      <c r="A605" s="523">
        <v>601</v>
      </c>
      <c r="B605" s="579" t="s">
        <v>1395</v>
      </c>
      <c r="C605" s="579" t="s">
        <v>1180</v>
      </c>
      <c r="D605" s="563" t="s">
        <v>261</v>
      </c>
      <c r="E605" s="564" t="s">
        <v>390</v>
      </c>
      <c r="F605" s="588">
        <v>6.99</v>
      </c>
      <c r="G605" s="583" t="s">
        <v>1553</v>
      </c>
      <c r="H605" s="563" t="s">
        <v>637</v>
      </c>
      <c r="I605" s="564" t="s">
        <v>1126</v>
      </c>
      <c r="J605" s="579" t="s">
        <v>1127</v>
      </c>
      <c r="K605" s="564" t="s">
        <v>1949</v>
      </c>
      <c r="L605" s="564" t="s">
        <v>551</v>
      </c>
      <c r="M605" s="579">
        <v>45142</v>
      </c>
      <c r="N605" s="579" t="s">
        <v>1180</v>
      </c>
      <c r="O605" s="564" t="s">
        <v>544</v>
      </c>
      <c r="P605" s="79">
        <f t="shared" si="55"/>
        <v>3</v>
      </c>
      <c r="Q605" s="79">
        <f t="shared" si="56"/>
        <v>2</v>
      </c>
      <c r="R605" s="566" t="str">
        <f t="shared" si="54"/>
        <v>Gastos_Gerais</v>
      </c>
      <c r="S605" s="567" t="str">
        <f>IF(D605="","",IF(OR(D605=Plano!$A$1,D605=Plano!$B$1),"entrada","saída"))</f>
        <v>saída</v>
      </c>
    </row>
    <row r="606" spans="1:19" s="567" customFormat="1" ht="48" x14ac:dyDescent="0.2">
      <c r="A606" s="523">
        <v>602</v>
      </c>
      <c r="B606" s="579" t="s">
        <v>1395</v>
      </c>
      <c r="C606" s="579" t="s">
        <v>1395</v>
      </c>
      <c r="D606" s="563" t="s">
        <v>261</v>
      </c>
      <c r="E606" s="564" t="s">
        <v>1689</v>
      </c>
      <c r="F606" s="588">
        <v>80</v>
      </c>
      <c r="G606" s="583" t="s">
        <v>1554</v>
      </c>
      <c r="H606" s="563" t="s">
        <v>637</v>
      </c>
      <c r="I606" s="564" t="s">
        <v>1914</v>
      </c>
      <c r="J606" s="579" t="s">
        <v>1915</v>
      </c>
      <c r="K606" s="564" t="s">
        <v>1953</v>
      </c>
      <c r="L606" s="564" t="s">
        <v>543</v>
      </c>
      <c r="M606" s="579">
        <v>2497</v>
      </c>
      <c r="N606" s="579" t="s">
        <v>1395</v>
      </c>
      <c r="O606" s="564" t="s">
        <v>559</v>
      </c>
      <c r="P606" s="79">
        <f t="shared" si="55"/>
        <v>3</v>
      </c>
      <c r="Q606" s="79">
        <f t="shared" si="56"/>
        <v>3</v>
      </c>
      <c r="R606" s="566" t="str">
        <f t="shared" si="54"/>
        <v>Gastos_Gerais</v>
      </c>
      <c r="S606" s="567" t="str">
        <f>IF(D606="","",IF(OR(D606=Plano!$A$1,D606=Plano!$B$1),"entrada","saída"))</f>
        <v>saída</v>
      </c>
    </row>
    <row r="607" spans="1:19" s="567" customFormat="1" ht="48" x14ac:dyDescent="0.2">
      <c r="A607" s="523">
        <v>603</v>
      </c>
      <c r="B607" s="579" t="s">
        <v>1395</v>
      </c>
      <c r="C607" s="580">
        <v>44470</v>
      </c>
      <c r="D607" s="563" t="s">
        <v>35</v>
      </c>
      <c r="E607" s="581" t="s">
        <v>333</v>
      </c>
      <c r="F607" s="588">
        <v>550000</v>
      </c>
      <c r="G607" s="583" t="s">
        <v>1555</v>
      </c>
      <c r="H607" s="563" t="s">
        <v>306</v>
      </c>
      <c r="I607" s="564" t="s">
        <v>439</v>
      </c>
      <c r="J607" s="579" t="s">
        <v>440</v>
      </c>
      <c r="K607" s="564" t="s">
        <v>1952</v>
      </c>
      <c r="L607" s="564" t="s">
        <v>552</v>
      </c>
      <c r="M607" s="579">
        <v>122020</v>
      </c>
      <c r="N607" s="579" t="s">
        <v>1395</v>
      </c>
      <c r="O607" s="564" t="s">
        <v>548</v>
      </c>
      <c r="P607" s="79">
        <f t="shared" si="55"/>
        <v>3</v>
      </c>
      <c r="Q607" s="79">
        <f t="shared" si="56"/>
        <v>13</v>
      </c>
      <c r="R607" s="566" t="str">
        <f t="shared" si="54"/>
        <v>Receitas</v>
      </c>
      <c r="S607" s="567" t="str">
        <f>IF(D607="","",IF(OR(D607=Plano!$A$1,D607=Plano!$B$1),"entrada","saída"))</f>
        <v>entrada</v>
      </c>
    </row>
    <row r="608" spans="1:19" s="567" customFormat="1" ht="24" x14ac:dyDescent="0.2">
      <c r="A608" s="523">
        <v>604</v>
      </c>
      <c r="B608" s="579" t="s">
        <v>1395</v>
      </c>
      <c r="C608" s="580">
        <v>44470</v>
      </c>
      <c r="D608" s="563" t="s">
        <v>35</v>
      </c>
      <c r="E608" s="581" t="s">
        <v>333</v>
      </c>
      <c r="F608" s="588">
        <v>2000000</v>
      </c>
      <c r="G608" s="583" t="s">
        <v>1556</v>
      </c>
      <c r="H608" s="563" t="s">
        <v>306</v>
      </c>
      <c r="I608" s="564" t="s">
        <v>439</v>
      </c>
      <c r="J608" s="579" t="s">
        <v>440</v>
      </c>
      <c r="K608" s="564" t="s">
        <v>1952</v>
      </c>
      <c r="L608" s="564" t="s">
        <v>552</v>
      </c>
      <c r="M608" s="579">
        <v>122020</v>
      </c>
      <c r="N608" s="579" t="s">
        <v>1395</v>
      </c>
      <c r="O608" s="564" t="s">
        <v>548</v>
      </c>
      <c r="P608" s="79">
        <f t="shared" si="55"/>
        <v>3</v>
      </c>
      <c r="Q608" s="79">
        <f t="shared" si="56"/>
        <v>13</v>
      </c>
      <c r="R608" s="566" t="str">
        <f t="shared" si="54"/>
        <v>Receitas</v>
      </c>
      <c r="S608" s="567" t="str">
        <f>IF(D608="","",IF(OR(D608=Plano!$A$1,D608=Plano!$B$1),"entrada","saída"))</f>
        <v>entrada</v>
      </c>
    </row>
    <row r="609" spans="1:19" s="567" customFormat="1" ht="24" x14ac:dyDescent="0.2">
      <c r="A609" s="523">
        <v>605</v>
      </c>
      <c r="B609" s="579" t="s">
        <v>1395</v>
      </c>
      <c r="C609" s="580">
        <v>44470</v>
      </c>
      <c r="D609" s="563" t="s">
        <v>35</v>
      </c>
      <c r="E609" s="581" t="s">
        <v>333</v>
      </c>
      <c r="F609" s="588">
        <v>23193.33</v>
      </c>
      <c r="G609" s="583" t="s">
        <v>994</v>
      </c>
      <c r="H609" s="563" t="s">
        <v>306</v>
      </c>
      <c r="I609" s="564" t="s">
        <v>439</v>
      </c>
      <c r="J609" s="579" t="s">
        <v>440</v>
      </c>
      <c r="K609" s="564" t="s">
        <v>1952</v>
      </c>
      <c r="L609" s="564" t="s">
        <v>552</v>
      </c>
      <c r="M609" s="579">
        <v>122020</v>
      </c>
      <c r="N609" s="579" t="s">
        <v>1395</v>
      </c>
      <c r="O609" s="564" t="s">
        <v>548</v>
      </c>
      <c r="P609" s="79">
        <f t="shared" si="55"/>
        <v>3</v>
      </c>
      <c r="Q609" s="79">
        <f t="shared" si="56"/>
        <v>13</v>
      </c>
      <c r="R609" s="566" t="str">
        <f t="shared" si="54"/>
        <v>Receitas</v>
      </c>
      <c r="S609" s="567" t="str">
        <f>IF(D609="","",IF(OR(D609=Plano!$A$1,D609=Plano!$B$1),"entrada","saída"))</f>
        <v>entrada</v>
      </c>
    </row>
    <row r="610" spans="1:19" s="567" customFormat="1" ht="84" x14ac:dyDescent="0.2">
      <c r="A610" s="523">
        <v>606</v>
      </c>
      <c r="B610" s="579" t="s">
        <v>1395</v>
      </c>
      <c r="C610" s="579" t="s">
        <v>1165</v>
      </c>
      <c r="D610" s="563" t="s">
        <v>261</v>
      </c>
      <c r="E610" s="564" t="s">
        <v>406</v>
      </c>
      <c r="F610" s="588">
        <v>225.48</v>
      </c>
      <c r="G610" s="583" t="s">
        <v>2011</v>
      </c>
      <c r="H610" s="563" t="s">
        <v>637</v>
      </c>
      <c r="I610" s="564" t="s">
        <v>488</v>
      </c>
      <c r="J610" s="579" t="s">
        <v>489</v>
      </c>
      <c r="K610" s="564" t="s">
        <v>1956</v>
      </c>
      <c r="L610" s="564" t="s">
        <v>558</v>
      </c>
      <c r="M610" s="579">
        <v>99895940</v>
      </c>
      <c r="N610" s="579" t="s">
        <v>1165</v>
      </c>
      <c r="O610" s="564" t="s">
        <v>544</v>
      </c>
      <c r="P610" s="79">
        <f t="shared" si="55"/>
        <v>3</v>
      </c>
      <c r="Q610" s="79">
        <f t="shared" si="56"/>
        <v>2</v>
      </c>
      <c r="R610" s="566" t="str">
        <f t="shared" si="54"/>
        <v>Gastos_Gerais</v>
      </c>
      <c r="S610" s="567" t="str">
        <f>IF(D610="","",IF(OR(D610=Plano!$A$1,D610=Plano!$B$1),"entrada","saída"))</f>
        <v>saída</v>
      </c>
    </row>
    <row r="611" spans="1:19" s="567" customFormat="1" ht="84" x14ac:dyDescent="0.2">
      <c r="A611" s="523">
        <v>607</v>
      </c>
      <c r="B611" s="579" t="s">
        <v>1395</v>
      </c>
      <c r="C611" s="579" t="s">
        <v>1165</v>
      </c>
      <c r="D611" s="563" t="s">
        <v>261</v>
      </c>
      <c r="E611" s="564" t="s">
        <v>406</v>
      </c>
      <c r="F611" s="588">
        <v>3534</v>
      </c>
      <c r="G611" s="583" t="s">
        <v>1557</v>
      </c>
      <c r="H611" s="563" t="s">
        <v>637</v>
      </c>
      <c r="I611" s="564" t="s">
        <v>1438</v>
      </c>
      <c r="J611" s="579" t="s">
        <v>306</v>
      </c>
      <c r="K611" s="564" t="s">
        <v>1949</v>
      </c>
      <c r="L611" s="564" t="s">
        <v>551</v>
      </c>
      <c r="M611" s="579">
        <v>99895940</v>
      </c>
      <c r="N611" s="579" t="s">
        <v>1165</v>
      </c>
      <c r="O611" s="564" t="s">
        <v>544</v>
      </c>
      <c r="P611" s="79">
        <f t="shared" si="55"/>
        <v>3</v>
      </c>
      <c r="Q611" s="79">
        <f t="shared" si="56"/>
        <v>2</v>
      </c>
      <c r="R611" s="566" t="str">
        <f t="shared" si="54"/>
        <v>Gastos_Gerais</v>
      </c>
      <c r="S611" s="567" t="str">
        <f>IF(D611="","",IF(OR(D611=Plano!$A$1,D611=Plano!$B$1),"entrada","saída"))</f>
        <v>saída</v>
      </c>
    </row>
    <row r="612" spans="1:19" s="567" customFormat="1" ht="36" x14ac:dyDescent="0.2">
      <c r="A612" s="523">
        <v>608</v>
      </c>
      <c r="B612" s="579" t="s">
        <v>1395</v>
      </c>
      <c r="C612" s="579" t="s">
        <v>1395</v>
      </c>
      <c r="D612" s="563" t="s">
        <v>261</v>
      </c>
      <c r="E612" s="564" t="s">
        <v>404</v>
      </c>
      <c r="F612" s="588">
        <v>923.2</v>
      </c>
      <c r="G612" s="583" t="s">
        <v>1558</v>
      </c>
      <c r="H612" s="563" t="s">
        <v>637</v>
      </c>
      <c r="I612" s="564" t="s">
        <v>488</v>
      </c>
      <c r="J612" s="579" t="s">
        <v>489</v>
      </c>
      <c r="K612" s="564" t="s">
        <v>1956</v>
      </c>
      <c r="L612" s="564" t="s">
        <v>558</v>
      </c>
      <c r="M612" s="579">
        <v>1220</v>
      </c>
      <c r="N612" s="579" t="s">
        <v>1395</v>
      </c>
      <c r="O612" s="564" t="s">
        <v>544</v>
      </c>
      <c r="P612" s="79">
        <f t="shared" si="55"/>
        <v>3</v>
      </c>
      <c r="Q612" s="79">
        <f t="shared" si="56"/>
        <v>3</v>
      </c>
      <c r="R612" s="566" t="str">
        <f t="shared" si="54"/>
        <v>Gastos_Gerais</v>
      </c>
      <c r="S612" s="567" t="str">
        <f>IF(D612="","",IF(OR(D612=Plano!$A$1,D612=Plano!$B$1),"entrada","saída"))</f>
        <v>saída</v>
      </c>
    </row>
    <row r="613" spans="1:19" s="567" customFormat="1" ht="48" x14ac:dyDescent="0.2">
      <c r="A613" s="523">
        <v>609</v>
      </c>
      <c r="B613" s="579" t="s">
        <v>1395</v>
      </c>
      <c r="C613" s="579" t="s">
        <v>1395</v>
      </c>
      <c r="D613" s="563" t="s">
        <v>261</v>
      </c>
      <c r="E613" s="564" t="s">
        <v>404</v>
      </c>
      <c r="F613" s="588">
        <v>58.9</v>
      </c>
      <c r="G613" s="583" t="s">
        <v>1559</v>
      </c>
      <c r="H613" s="563" t="s">
        <v>637</v>
      </c>
      <c r="I613" s="564" t="s">
        <v>488</v>
      </c>
      <c r="J613" s="579" t="s">
        <v>489</v>
      </c>
      <c r="K613" s="564" t="s">
        <v>1956</v>
      </c>
      <c r="L613" s="564" t="s">
        <v>558</v>
      </c>
      <c r="M613" s="579">
        <v>1220</v>
      </c>
      <c r="N613" s="579" t="s">
        <v>1395</v>
      </c>
      <c r="O613" s="564" t="s">
        <v>544</v>
      </c>
      <c r="P613" s="79">
        <f t="shared" si="55"/>
        <v>3</v>
      </c>
      <c r="Q613" s="79">
        <f t="shared" si="56"/>
        <v>3</v>
      </c>
      <c r="R613" s="566" t="str">
        <f t="shared" si="54"/>
        <v>Gastos_Gerais</v>
      </c>
      <c r="S613" s="567" t="str">
        <f>IF(D613="","",IF(OR(D613=Plano!$A$1,D613=Plano!$B$1),"entrada","saída"))</f>
        <v>saída</v>
      </c>
    </row>
    <row r="614" spans="1:19" s="567" customFormat="1" ht="24" x14ac:dyDescent="0.2">
      <c r="A614" s="523">
        <v>610</v>
      </c>
      <c r="B614" s="579" t="s">
        <v>1396</v>
      </c>
      <c r="C614" s="579" t="s">
        <v>382</v>
      </c>
      <c r="D614" s="563" t="s">
        <v>261</v>
      </c>
      <c r="E614" s="564" t="s">
        <v>418</v>
      </c>
      <c r="F614" s="588">
        <v>911.16</v>
      </c>
      <c r="G614" s="583" t="s">
        <v>435</v>
      </c>
      <c r="H614" s="563" t="s">
        <v>637</v>
      </c>
      <c r="I614" s="564" t="s">
        <v>508</v>
      </c>
      <c r="J614" s="579" t="s">
        <v>509</v>
      </c>
      <c r="K614" s="564" t="s">
        <v>1949</v>
      </c>
      <c r="L614" s="564" t="s">
        <v>551</v>
      </c>
      <c r="M614" s="579">
        <v>101999</v>
      </c>
      <c r="N614" s="579" t="s">
        <v>382</v>
      </c>
      <c r="O614" s="564" t="s">
        <v>544</v>
      </c>
      <c r="P614" s="79">
        <f t="shared" si="55"/>
        <v>3</v>
      </c>
      <c r="Q614" s="79">
        <f t="shared" si="56"/>
        <v>-3</v>
      </c>
      <c r="R614" s="566" t="str">
        <f t="shared" si="54"/>
        <v>Gastos_Gerais</v>
      </c>
      <c r="S614" s="567" t="str">
        <f>IF(D614="","",IF(OR(D614=Plano!$A$1,D614=Plano!$B$1),"entrada","saída"))</f>
        <v>saída</v>
      </c>
    </row>
    <row r="615" spans="1:19" s="567" customFormat="1" ht="48" x14ac:dyDescent="0.2">
      <c r="A615" s="523">
        <v>611</v>
      </c>
      <c r="B615" s="579" t="s">
        <v>1396</v>
      </c>
      <c r="C615" s="579" t="s">
        <v>1175</v>
      </c>
      <c r="D615" s="563" t="s">
        <v>261</v>
      </c>
      <c r="E615" s="564" t="s">
        <v>412</v>
      </c>
      <c r="F615" s="588">
        <v>5472</v>
      </c>
      <c r="G615" s="583" t="s">
        <v>1560</v>
      </c>
      <c r="H615" s="563" t="s">
        <v>638</v>
      </c>
      <c r="I615" s="564" t="s">
        <v>919</v>
      </c>
      <c r="J615" s="579" t="s">
        <v>920</v>
      </c>
      <c r="K615" s="564" t="s">
        <v>1952</v>
      </c>
      <c r="L615" s="564" t="s">
        <v>553</v>
      </c>
      <c r="M615" s="579">
        <v>2745</v>
      </c>
      <c r="N615" s="579" t="s">
        <v>1175</v>
      </c>
      <c r="O615" s="564" t="s">
        <v>544</v>
      </c>
      <c r="P615" s="79">
        <f t="shared" si="55"/>
        <v>3</v>
      </c>
      <c r="Q615" s="79">
        <f t="shared" si="56"/>
        <v>2</v>
      </c>
      <c r="R615" s="566" t="str">
        <f t="shared" si="54"/>
        <v>Gastos_Gerais</v>
      </c>
      <c r="S615" s="567" t="str">
        <f>IF(D615="","",IF(OR(D615=Plano!$A$1,D615=Plano!$B$1),"entrada","saída"))</f>
        <v>saída</v>
      </c>
    </row>
    <row r="616" spans="1:19" s="567" customFormat="1" ht="36" x14ac:dyDescent="0.2">
      <c r="A616" s="523">
        <v>612</v>
      </c>
      <c r="B616" s="579" t="s">
        <v>1396</v>
      </c>
      <c r="C616" s="579" t="s">
        <v>1388</v>
      </c>
      <c r="D616" s="563" t="s">
        <v>261</v>
      </c>
      <c r="E616" s="564" t="s">
        <v>390</v>
      </c>
      <c r="F616" s="588">
        <v>749.99</v>
      </c>
      <c r="G616" s="583" t="s">
        <v>1561</v>
      </c>
      <c r="H616" s="563" t="s">
        <v>637</v>
      </c>
      <c r="I616" s="564" t="s">
        <v>521</v>
      </c>
      <c r="J616" s="579" t="s">
        <v>522</v>
      </c>
      <c r="K616" s="564" t="s">
        <v>1949</v>
      </c>
      <c r="L616" s="564" t="s">
        <v>551</v>
      </c>
      <c r="M616" s="579">
        <v>18838396</v>
      </c>
      <c r="N616" s="579" t="s">
        <v>1388</v>
      </c>
      <c r="O616" s="564" t="s">
        <v>548</v>
      </c>
      <c r="P616" s="79">
        <f t="shared" si="55"/>
        <v>3</v>
      </c>
      <c r="Q616" s="79">
        <f t="shared" si="56"/>
        <v>3</v>
      </c>
      <c r="R616" s="566" t="str">
        <f t="shared" si="54"/>
        <v>Gastos_Gerais</v>
      </c>
      <c r="S616" s="567" t="str">
        <f>IF(D616="","",IF(OR(D616=Plano!$A$1,D616=Plano!$B$1),"entrada","saída"))</f>
        <v>saída</v>
      </c>
    </row>
    <row r="617" spans="1:19" s="567" customFormat="1" ht="48" x14ac:dyDescent="0.2">
      <c r="A617" s="523">
        <v>613</v>
      </c>
      <c r="B617" s="579" t="s">
        <v>1396</v>
      </c>
      <c r="C617" s="580">
        <v>44137</v>
      </c>
      <c r="D617" s="563" t="s">
        <v>261</v>
      </c>
      <c r="E617" s="564" t="s">
        <v>419</v>
      </c>
      <c r="F617" s="588">
        <v>1457.59</v>
      </c>
      <c r="G617" s="583" t="s">
        <v>1562</v>
      </c>
      <c r="H617" s="563" t="s">
        <v>637</v>
      </c>
      <c r="I617" s="564" t="s">
        <v>517</v>
      </c>
      <c r="J617" s="579" t="s">
        <v>518</v>
      </c>
      <c r="K617" s="564" t="s">
        <v>1949</v>
      </c>
      <c r="L617" s="564" t="s">
        <v>551</v>
      </c>
      <c r="M617" s="579">
        <v>9064</v>
      </c>
      <c r="N617" s="579" t="s">
        <v>1388</v>
      </c>
      <c r="O617" s="564" t="s">
        <v>547</v>
      </c>
      <c r="P617" s="79">
        <f t="shared" si="55"/>
        <v>3</v>
      </c>
      <c r="Q617" s="79">
        <f t="shared" si="56"/>
        <v>2</v>
      </c>
      <c r="R617" s="566" t="str">
        <f t="shared" si="54"/>
        <v>Gastos_Gerais</v>
      </c>
      <c r="S617" s="567" t="str">
        <f>IF(D617="","",IF(OR(D617=Plano!$A$1,D617=Plano!$B$1),"entrada","saída"))</f>
        <v>saída</v>
      </c>
    </row>
    <row r="618" spans="1:19" s="567" customFormat="1" ht="36" x14ac:dyDescent="0.2">
      <c r="A618" s="523">
        <v>614</v>
      </c>
      <c r="B618" s="579" t="s">
        <v>1396</v>
      </c>
      <c r="C618" s="579" t="s">
        <v>1396</v>
      </c>
      <c r="D618" s="563" t="s">
        <v>261</v>
      </c>
      <c r="E618" s="564" t="s">
        <v>410</v>
      </c>
      <c r="F618" s="588">
        <v>47</v>
      </c>
      <c r="G618" s="583" t="s">
        <v>1563</v>
      </c>
      <c r="H618" s="563" t="s">
        <v>637</v>
      </c>
      <c r="I618" s="564" t="s">
        <v>1916</v>
      </c>
      <c r="J618" s="579" t="s">
        <v>1917</v>
      </c>
      <c r="K618" s="564" t="s">
        <v>1953</v>
      </c>
      <c r="L618" s="564" t="s">
        <v>543</v>
      </c>
      <c r="M618" s="579">
        <v>10869</v>
      </c>
      <c r="N618" s="579" t="s">
        <v>1396</v>
      </c>
      <c r="O618" s="564" t="s">
        <v>559</v>
      </c>
      <c r="P618" s="79">
        <f t="shared" si="55"/>
        <v>3</v>
      </c>
      <c r="Q618" s="79">
        <f t="shared" si="56"/>
        <v>3</v>
      </c>
      <c r="R618" s="566" t="str">
        <f t="shared" si="54"/>
        <v>Gastos_Gerais</v>
      </c>
      <c r="S618" s="567" t="str">
        <f>IF(D618="","",IF(OR(D618=Plano!$A$1,D618=Plano!$B$1),"entrada","saída"))</f>
        <v>saída</v>
      </c>
    </row>
    <row r="619" spans="1:19" s="567" customFormat="1" ht="24" x14ac:dyDescent="0.2">
      <c r="A619" s="523">
        <v>615</v>
      </c>
      <c r="B619" s="579" t="s">
        <v>1397</v>
      </c>
      <c r="C619" s="579" t="s">
        <v>1163</v>
      </c>
      <c r="D619" s="563" t="s">
        <v>261</v>
      </c>
      <c r="E619" s="564" t="s">
        <v>401</v>
      </c>
      <c r="F619" s="588">
        <v>1000</v>
      </c>
      <c r="G619" s="583" t="s">
        <v>436</v>
      </c>
      <c r="H619" s="563" t="s">
        <v>637</v>
      </c>
      <c r="I619" s="564" t="s">
        <v>515</v>
      </c>
      <c r="J619" s="579" t="s">
        <v>516</v>
      </c>
      <c r="K619" s="564" t="s">
        <v>1949</v>
      </c>
      <c r="L619" s="564" t="s">
        <v>551</v>
      </c>
      <c r="M619" s="579">
        <v>6956</v>
      </c>
      <c r="N619" s="579" t="s">
        <v>1163</v>
      </c>
      <c r="O619" s="564" t="s">
        <v>549</v>
      </c>
      <c r="P619" s="79">
        <f t="shared" si="55"/>
        <v>3</v>
      </c>
      <c r="Q619" s="79">
        <f t="shared" si="56"/>
        <v>2</v>
      </c>
      <c r="R619" s="566" t="str">
        <f t="shared" si="54"/>
        <v>Gastos_Gerais</v>
      </c>
      <c r="S619" s="567" t="str">
        <f>IF(D619="","",IF(OR(D619=Plano!$A$1,D619=Plano!$B$1),"entrada","saída"))</f>
        <v>saída</v>
      </c>
    </row>
    <row r="620" spans="1:19" s="567" customFormat="1" ht="24" x14ac:dyDescent="0.2">
      <c r="A620" s="523">
        <v>616</v>
      </c>
      <c r="B620" s="579" t="s">
        <v>1397</v>
      </c>
      <c r="C620" s="580">
        <v>44110</v>
      </c>
      <c r="D620" s="563" t="s">
        <v>178</v>
      </c>
      <c r="E620" s="564" t="s">
        <v>395</v>
      </c>
      <c r="F620" s="588">
        <v>76517.75</v>
      </c>
      <c r="G620" s="583" t="s">
        <v>1521</v>
      </c>
      <c r="H620" s="563" t="s">
        <v>306</v>
      </c>
      <c r="I620" s="564" t="s">
        <v>512</v>
      </c>
      <c r="J620" s="579" t="s">
        <v>513</v>
      </c>
      <c r="K620" s="564" t="s">
        <v>1949</v>
      </c>
      <c r="L620" s="564" t="s">
        <v>551</v>
      </c>
      <c r="M620" s="579">
        <v>2020566130</v>
      </c>
      <c r="N620" s="579" t="s">
        <v>1165</v>
      </c>
      <c r="O620" s="564" t="s">
        <v>544</v>
      </c>
      <c r="P620" s="79">
        <f t="shared" si="55"/>
        <v>3</v>
      </c>
      <c r="Q620" s="79">
        <f t="shared" si="56"/>
        <v>1</v>
      </c>
      <c r="R620" s="566" t="str">
        <f t="shared" si="54"/>
        <v>Gastos_com_Pessoal</v>
      </c>
      <c r="S620" s="567" t="str">
        <f>IF(D620="","",IF(OR(D620=Plano!$A$1,D620=Plano!$B$1),"entrada","saída"))</f>
        <v>saída</v>
      </c>
    </row>
    <row r="621" spans="1:19" s="567" customFormat="1" ht="24" x14ac:dyDescent="0.2">
      <c r="A621" s="523">
        <v>617</v>
      </c>
      <c r="B621" s="579" t="s">
        <v>1397</v>
      </c>
      <c r="C621" s="579" t="s">
        <v>1391</v>
      </c>
      <c r="D621" s="563" t="s">
        <v>178</v>
      </c>
      <c r="E621" s="564" t="s">
        <v>397</v>
      </c>
      <c r="F621" s="588">
        <v>104.82</v>
      </c>
      <c r="G621" s="583" t="s">
        <v>1564</v>
      </c>
      <c r="H621" s="563" t="s">
        <v>306</v>
      </c>
      <c r="I621" s="564" t="s">
        <v>443</v>
      </c>
      <c r="J621" s="579" t="s">
        <v>444</v>
      </c>
      <c r="K621" s="564" t="s">
        <v>1949</v>
      </c>
      <c r="L621" s="564" t="s">
        <v>551</v>
      </c>
      <c r="M621" s="579">
        <v>202013190</v>
      </c>
      <c r="N621" s="579" t="s">
        <v>1391</v>
      </c>
      <c r="O621" s="564" t="s">
        <v>544</v>
      </c>
      <c r="P621" s="79">
        <f t="shared" si="55"/>
        <v>3</v>
      </c>
      <c r="Q621" s="79">
        <f t="shared" si="56"/>
        <v>3</v>
      </c>
      <c r="R621" s="566" t="str">
        <f t="shared" si="54"/>
        <v>Gastos_com_Pessoal</v>
      </c>
      <c r="S621" s="567" t="str">
        <f>IF(D621="","",IF(OR(D621=Plano!$A$1,D621=Plano!$B$1),"entrada","saída"))</f>
        <v>saída</v>
      </c>
    </row>
    <row r="622" spans="1:19" s="567" customFormat="1" ht="84" x14ac:dyDescent="0.2">
      <c r="A622" s="523">
        <v>618</v>
      </c>
      <c r="B622" s="579" t="s">
        <v>1397</v>
      </c>
      <c r="C622" s="579" t="s">
        <v>885</v>
      </c>
      <c r="D622" s="563" t="s">
        <v>261</v>
      </c>
      <c r="E622" s="585" t="s">
        <v>754</v>
      </c>
      <c r="F622" s="588">
        <v>422.22</v>
      </c>
      <c r="G622" s="583" t="s">
        <v>1565</v>
      </c>
      <c r="H622" s="563" t="s">
        <v>637</v>
      </c>
      <c r="I622" s="564" t="s">
        <v>536</v>
      </c>
      <c r="J622" s="579" t="s">
        <v>537</v>
      </c>
      <c r="K622" s="564" t="s">
        <v>1951</v>
      </c>
      <c r="L622" s="564" t="s">
        <v>810</v>
      </c>
      <c r="M622" s="579">
        <v>74981020</v>
      </c>
      <c r="N622" s="579" t="s">
        <v>885</v>
      </c>
      <c r="O622" s="564" t="s">
        <v>544</v>
      </c>
      <c r="P622" s="79">
        <f t="shared" si="55"/>
        <v>3</v>
      </c>
      <c r="Q622" s="79">
        <f t="shared" si="56"/>
        <v>1</v>
      </c>
      <c r="R622" s="566" t="str">
        <f t="shared" si="54"/>
        <v>Gastos_Gerais</v>
      </c>
      <c r="S622" s="567" t="str">
        <f>IF(D622="","",IF(OR(D622=Plano!$A$1,D622=Plano!$B$1),"entrada","saída"))</f>
        <v>saída</v>
      </c>
    </row>
    <row r="623" spans="1:19" s="567" customFormat="1" ht="24" x14ac:dyDescent="0.2">
      <c r="A623" s="523">
        <v>619</v>
      </c>
      <c r="B623" s="579" t="s">
        <v>1397</v>
      </c>
      <c r="C623" s="580">
        <v>44119</v>
      </c>
      <c r="D623" s="563" t="s">
        <v>261</v>
      </c>
      <c r="E623" s="564" t="s">
        <v>394</v>
      </c>
      <c r="F623" s="588">
        <v>-29.81</v>
      </c>
      <c r="G623" s="583" t="s">
        <v>1566</v>
      </c>
      <c r="H623" s="563" t="s">
        <v>639</v>
      </c>
      <c r="I623" s="564" t="s">
        <v>1439</v>
      </c>
      <c r="J623" s="579" t="s">
        <v>1440</v>
      </c>
      <c r="K623" s="564" t="s">
        <v>1952</v>
      </c>
      <c r="L623" s="564" t="s">
        <v>552</v>
      </c>
      <c r="M623" s="579">
        <v>122020</v>
      </c>
      <c r="N623" s="579" t="s">
        <v>1397</v>
      </c>
      <c r="O623" s="564" t="s">
        <v>544</v>
      </c>
      <c r="P623" s="79">
        <f t="shared" si="55"/>
        <v>3</v>
      </c>
      <c r="Q623" s="79">
        <f t="shared" si="56"/>
        <v>1</v>
      </c>
      <c r="R623" s="566" t="str">
        <f t="shared" si="54"/>
        <v>Gastos_Gerais</v>
      </c>
      <c r="S623" s="567" t="str">
        <f>IF(D623="","",IF(OR(D623=Plano!$A$1,D623=Plano!$B$1),"entrada","saída"))</f>
        <v>saída</v>
      </c>
    </row>
    <row r="624" spans="1:19" s="567" customFormat="1" ht="24" x14ac:dyDescent="0.2">
      <c r="A624" s="523">
        <v>620</v>
      </c>
      <c r="B624" s="579" t="s">
        <v>1397</v>
      </c>
      <c r="C624" s="580">
        <v>44470</v>
      </c>
      <c r="D624" s="563" t="s">
        <v>35</v>
      </c>
      <c r="E624" s="581" t="s">
        <v>333</v>
      </c>
      <c r="F624" s="588">
        <v>40216.5</v>
      </c>
      <c r="G624" s="583" t="s">
        <v>994</v>
      </c>
      <c r="H624" s="563" t="s">
        <v>306</v>
      </c>
      <c r="I624" s="564" t="s">
        <v>439</v>
      </c>
      <c r="J624" s="579" t="s">
        <v>440</v>
      </c>
      <c r="K624" s="564" t="s">
        <v>1952</v>
      </c>
      <c r="L624" s="564" t="s">
        <v>552</v>
      </c>
      <c r="M624" s="579">
        <v>122020</v>
      </c>
      <c r="N624" s="579" t="s">
        <v>1397</v>
      </c>
      <c r="O624" s="564" t="s">
        <v>548</v>
      </c>
      <c r="P624" s="79">
        <f t="shared" si="55"/>
        <v>3</v>
      </c>
      <c r="Q624" s="79">
        <f t="shared" si="56"/>
        <v>13</v>
      </c>
      <c r="R624" s="566" t="str">
        <f t="shared" si="54"/>
        <v>Receitas</v>
      </c>
      <c r="S624" s="567" t="str">
        <f>IF(D624="","",IF(OR(D624=Plano!$A$1,D624=Plano!$B$1),"entrada","saída"))</f>
        <v>entrada</v>
      </c>
    </row>
    <row r="625" spans="1:19" s="567" customFormat="1" ht="36" x14ac:dyDescent="0.2">
      <c r="A625" s="523">
        <v>621</v>
      </c>
      <c r="B625" s="579" t="s">
        <v>1397</v>
      </c>
      <c r="C625" s="579" t="s">
        <v>1397</v>
      </c>
      <c r="D625" s="563" t="s">
        <v>261</v>
      </c>
      <c r="E625" s="564" t="s">
        <v>411</v>
      </c>
      <c r="F625" s="588">
        <v>45.54</v>
      </c>
      <c r="G625" s="583" t="s">
        <v>1567</v>
      </c>
      <c r="H625" s="563" t="s">
        <v>637</v>
      </c>
      <c r="I625" s="564" t="s">
        <v>1912</v>
      </c>
      <c r="J625" s="579" t="s">
        <v>1913</v>
      </c>
      <c r="K625" s="564" t="s">
        <v>1953</v>
      </c>
      <c r="L625" s="564" t="s">
        <v>543</v>
      </c>
      <c r="M625" s="579">
        <v>21706</v>
      </c>
      <c r="N625" s="579" t="s">
        <v>1397</v>
      </c>
      <c r="O625" s="564" t="s">
        <v>559</v>
      </c>
      <c r="P625" s="79">
        <f t="shared" si="55"/>
        <v>3</v>
      </c>
      <c r="Q625" s="79">
        <f t="shared" si="56"/>
        <v>3</v>
      </c>
      <c r="R625" s="566" t="str">
        <f t="shared" si="54"/>
        <v>Gastos_Gerais</v>
      </c>
      <c r="S625" s="567" t="str">
        <f>IF(D625="","",IF(OR(D625=Plano!$A$1,D625=Plano!$B$1),"entrada","saída"))</f>
        <v>saída</v>
      </c>
    </row>
    <row r="626" spans="1:19" s="567" customFormat="1" ht="36" x14ac:dyDescent="0.2">
      <c r="A626" s="523">
        <v>622</v>
      </c>
      <c r="B626" s="579" t="s">
        <v>1397</v>
      </c>
      <c r="C626" s="579" t="s">
        <v>1397</v>
      </c>
      <c r="D626" s="563" t="s">
        <v>261</v>
      </c>
      <c r="E626" s="564" t="s">
        <v>1193</v>
      </c>
      <c r="F626" s="588">
        <v>24.99</v>
      </c>
      <c r="G626" s="583" t="s">
        <v>1568</v>
      </c>
      <c r="H626" s="563" t="s">
        <v>637</v>
      </c>
      <c r="I626" s="564" t="s">
        <v>1909</v>
      </c>
      <c r="J626" s="579" t="s">
        <v>1361</v>
      </c>
      <c r="K626" s="564" t="s">
        <v>1953</v>
      </c>
      <c r="L626" s="564" t="s">
        <v>543</v>
      </c>
      <c r="M626" s="579">
        <v>57219</v>
      </c>
      <c r="N626" s="579" t="s">
        <v>1397</v>
      </c>
      <c r="O626" s="564" t="s">
        <v>559</v>
      </c>
      <c r="P626" s="79">
        <f t="shared" si="55"/>
        <v>3</v>
      </c>
      <c r="Q626" s="79">
        <f t="shared" si="56"/>
        <v>3</v>
      </c>
      <c r="R626" s="566" t="str">
        <f t="shared" si="54"/>
        <v>Gastos_Gerais</v>
      </c>
      <c r="S626" s="567" t="str">
        <f>IF(D626="","",IF(OR(D626=Plano!$A$1,D626=Plano!$B$1),"entrada","saída"))</f>
        <v>saída</v>
      </c>
    </row>
    <row r="627" spans="1:19" s="567" customFormat="1" ht="24" x14ac:dyDescent="0.2">
      <c r="A627" s="523">
        <v>623</v>
      </c>
      <c r="B627" s="579" t="s">
        <v>1397</v>
      </c>
      <c r="C627" s="579" t="s">
        <v>1183</v>
      </c>
      <c r="D627" s="563" t="s">
        <v>178</v>
      </c>
      <c r="E627" s="581" t="s">
        <v>173</v>
      </c>
      <c r="F627" s="588">
        <v>15157.93</v>
      </c>
      <c r="G627" s="583" t="s">
        <v>1569</v>
      </c>
      <c r="H627" s="563" t="s">
        <v>306</v>
      </c>
      <c r="I627" s="564" t="s">
        <v>1441</v>
      </c>
      <c r="J627" s="579" t="s">
        <v>1442</v>
      </c>
      <c r="K627" s="564" t="s">
        <v>1952</v>
      </c>
      <c r="L627" s="564" t="s">
        <v>557</v>
      </c>
      <c r="M627" s="579">
        <v>421</v>
      </c>
      <c r="N627" s="579" t="s">
        <v>1183</v>
      </c>
      <c r="O627" s="564" t="s">
        <v>567</v>
      </c>
      <c r="P627" s="79">
        <f t="shared" si="55"/>
        <v>3</v>
      </c>
      <c r="Q627" s="79">
        <f t="shared" si="56"/>
        <v>3</v>
      </c>
      <c r="R627" s="566" t="str">
        <f t="shared" si="54"/>
        <v>Gastos_com_Pessoal</v>
      </c>
      <c r="S627" s="567" t="str">
        <f>IF(D627="","",IF(OR(D627=Plano!$A$1,D627=Plano!$B$1),"entrada","saída"))</f>
        <v>saída</v>
      </c>
    </row>
    <row r="628" spans="1:19" s="567" customFormat="1" ht="12" x14ac:dyDescent="0.2">
      <c r="A628" s="523">
        <v>624</v>
      </c>
      <c r="B628" s="579" t="s">
        <v>1397</v>
      </c>
      <c r="C628" s="579" t="s">
        <v>1183</v>
      </c>
      <c r="D628" s="563" t="s">
        <v>178</v>
      </c>
      <c r="E628" s="581" t="s">
        <v>11</v>
      </c>
      <c r="F628" s="588">
        <v>5837.25</v>
      </c>
      <c r="G628" s="583" t="s">
        <v>1570</v>
      </c>
      <c r="H628" s="563" t="s">
        <v>306</v>
      </c>
      <c r="I628" s="564" t="s">
        <v>449</v>
      </c>
      <c r="J628" s="579" t="s">
        <v>792</v>
      </c>
      <c r="K628" s="564" t="s">
        <v>1951</v>
      </c>
      <c r="L628" s="564" t="s">
        <v>554</v>
      </c>
      <c r="M628" s="579">
        <v>122020</v>
      </c>
      <c r="N628" s="579" t="s">
        <v>1183</v>
      </c>
      <c r="O628" s="564" t="s">
        <v>567</v>
      </c>
      <c r="P628" s="79">
        <f t="shared" si="55"/>
        <v>3</v>
      </c>
      <c r="Q628" s="79">
        <f t="shared" si="56"/>
        <v>3</v>
      </c>
      <c r="R628" s="566" t="str">
        <f t="shared" si="54"/>
        <v>Gastos_com_Pessoal</v>
      </c>
      <c r="S628" s="567" t="str">
        <f>IF(D628="","",IF(OR(D628=Plano!$A$1,D628=Plano!$B$1),"entrada","saída"))</f>
        <v>saída</v>
      </c>
    </row>
    <row r="629" spans="1:19" s="567" customFormat="1" ht="84" x14ac:dyDescent="0.2">
      <c r="A629" s="523">
        <v>625</v>
      </c>
      <c r="B629" s="579" t="s">
        <v>1398</v>
      </c>
      <c r="C629" s="580">
        <v>44142</v>
      </c>
      <c r="D629" s="563" t="s">
        <v>261</v>
      </c>
      <c r="E629" s="564" t="s">
        <v>398</v>
      </c>
      <c r="F629" s="588">
        <v>3018.22</v>
      </c>
      <c r="G629" s="583" t="s">
        <v>1571</v>
      </c>
      <c r="H629" s="563" t="s">
        <v>639</v>
      </c>
      <c r="I629" s="564" t="s">
        <v>1443</v>
      </c>
      <c r="J629" s="579" t="s">
        <v>1444</v>
      </c>
      <c r="K629" s="564" t="s">
        <v>1952</v>
      </c>
      <c r="L629" s="564" t="s">
        <v>553</v>
      </c>
      <c r="M629" s="579">
        <v>2020696</v>
      </c>
      <c r="N629" s="579" t="s">
        <v>1391</v>
      </c>
      <c r="O629" s="564" t="s">
        <v>544</v>
      </c>
      <c r="P629" s="79">
        <f t="shared" si="55"/>
        <v>3</v>
      </c>
      <c r="Q629" s="79">
        <f t="shared" si="56"/>
        <v>2</v>
      </c>
      <c r="R629" s="566" t="str">
        <f t="shared" si="54"/>
        <v>Gastos_Gerais</v>
      </c>
      <c r="S629" s="567" t="str">
        <f>IF(D629="","",IF(OR(D629=Plano!$A$1,D629=Plano!$B$1),"entrada","saída"))</f>
        <v>saída</v>
      </c>
    </row>
    <row r="630" spans="1:19" s="567" customFormat="1" ht="96" x14ac:dyDescent="0.2">
      <c r="A630" s="523">
        <v>626</v>
      </c>
      <c r="B630" s="579" t="s">
        <v>1398</v>
      </c>
      <c r="C630" s="580">
        <v>44144</v>
      </c>
      <c r="D630" s="563" t="s">
        <v>261</v>
      </c>
      <c r="E630" s="564" t="s">
        <v>415</v>
      </c>
      <c r="F630" s="588">
        <v>2106.7600000000002</v>
      </c>
      <c r="G630" s="583" t="s">
        <v>1232</v>
      </c>
      <c r="H630" s="563" t="s">
        <v>639</v>
      </c>
      <c r="I630" s="564" t="s">
        <v>804</v>
      </c>
      <c r="J630" s="579" t="s">
        <v>805</v>
      </c>
      <c r="K630" s="564" t="s">
        <v>1952</v>
      </c>
      <c r="L630" s="564" t="s">
        <v>553</v>
      </c>
      <c r="M630" s="579">
        <v>28450</v>
      </c>
      <c r="N630" s="579" t="s">
        <v>1393</v>
      </c>
      <c r="O630" s="564" t="s">
        <v>544</v>
      </c>
      <c r="P630" s="79">
        <f t="shared" si="55"/>
        <v>3</v>
      </c>
      <c r="Q630" s="79">
        <f t="shared" si="56"/>
        <v>2</v>
      </c>
      <c r="R630" s="566" t="str">
        <f t="shared" si="54"/>
        <v>Gastos_Gerais</v>
      </c>
      <c r="S630" s="567" t="str">
        <f>IF(D630="","",IF(OR(D630=Plano!$A$1,D630=Plano!$B$1),"entrada","saída"))</f>
        <v>saída</v>
      </c>
    </row>
    <row r="631" spans="1:19" s="567" customFormat="1" ht="60" x14ac:dyDescent="0.2">
      <c r="A631" s="523">
        <v>627</v>
      </c>
      <c r="B631" s="579" t="s">
        <v>1398</v>
      </c>
      <c r="C631" s="579" t="s">
        <v>1394</v>
      </c>
      <c r="D631" s="563" t="s">
        <v>261</v>
      </c>
      <c r="E631" s="564" t="s">
        <v>388</v>
      </c>
      <c r="F631" s="588">
        <v>6394.17</v>
      </c>
      <c r="G631" s="583" t="s">
        <v>1572</v>
      </c>
      <c r="H631" s="563" t="s">
        <v>637</v>
      </c>
      <c r="I631" s="564" t="s">
        <v>498</v>
      </c>
      <c r="J631" s="579" t="s">
        <v>499</v>
      </c>
      <c r="K631" s="564" t="s">
        <v>1952</v>
      </c>
      <c r="L631" s="564" t="s">
        <v>553</v>
      </c>
      <c r="M631" s="579">
        <v>202059</v>
      </c>
      <c r="N631" s="579" t="s">
        <v>1394</v>
      </c>
      <c r="O631" s="564" t="s">
        <v>547</v>
      </c>
      <c r="P631" s="79">
        <f t="shared" si="55"/>
        <v>3</v>
      </c>
      <c r="Q631" s="79">
        <f t="shared" si="56"/>
        <v>3</v>
      </c>
      <c r="R631" s="566" t="str">
        <f t="shared" si="54"/>
        <v>Gastos_Gerais</v>
      </c>
      <c r="S631" s="567" t="str">
        <f>IF(D631="","",IF(OR(D631=Plano!$A$1,D631=Plano!$B$1),"entrada","saída"))</f>
        <v>saída</v>
      </c>
    </row>
    <row r="632" spans="1:19" s="567" customFormat="1" ht="24" x14ac:dyDescent="0.2">
      <c r="A632" s="523">
        <v>628</v>
      </c>
      <c r="B632" s="579" t="s">
        <v>1398</v>
      </c>
      <c r="C632" s="580">
        <v>44146</v>
      </c>
      <c r="D632" s="563" t="s">
        <v>261</v>
      </c>
      <c r="E632" s="564" t="s">
        <v>396</v>
      </c>
      <c r="F632" s="588">
        <v>9636.98</v>
      </c>
      <c r="G632" s="583" t="s">
        <v>1573</v>
      </c>
      <c r="H632" s="563" t="s">
        <v>637</v>
      </c>
      <c r="I632" s="564" t="s">
        <v>526</v>
      </c>
      <c r="J632" s="579" t="s">
        <v>527</v>
      </c>
      <c r="K632" s="564" t="s">
        <v>1952</v>
      </c>
      <c r="L632" s="564" t="s">
        <v>553</v>
      </c>
      <c r="M632" s="579">
        <v>45167</v>
      </c>
      <c r="N632" s="579" t="s">
        <v>1395</v>
      </c>
      <c r="O632" s="564" t="s">
        <v>547</v>
      </c>
      <c r="P632" s="79">
        <f t="shared" si="55"/>
        <v>3</v>
      </c>
      <c r="Q632" s="79">
        <f t="shared" si="56"/>
        <v>2</v>
      </c>
      <c r="R632" s="566" t="str">
        <f t="shared" si="54"/>
        <v>Gastos_Gerais</v>
      </c>
      <c r="S632" s="567" t="str">
        <f>IF(D632="","",IF(OR(D632=Plano!$A$1,D632=Plano!$B$1),"entrada","saída"))</f>
        <v>saída</v>
      </c>
    </row>
    <row r="633" spans="1:19" s="567" customFormat="1" ht="36" x14ac:dyDescent="0.2">
      <c r="A633" s="523">
        <v>629</v>
      </c>
      <c r="B633" s="579" t="s">
        <v>1398</v>
      </c>
      <c r="C633" s="580">
        <v>44148</v>
      </c>
      <c r="D633" s="563" t="s">
        <v>261</v>
      </c>
      <c r="E633" s="564" t="s">
        <v>784</v>
      </c>
      <c r="F633" s="588">
        <v>538</v>
      </c>
      <c r="G633" s="583" t="s">
        <v>1574</v>
      </c>
      <c r="H633" s="563" t="s">
        <v>639</v>
      </c>
      <c r="I633" s="564" t="s">
        <v>1418</v>
      </c>
      <c r="J633" s="579" t="s">
        <v>1419</v>
      </c>
      <c r="K633" s="564" t="s">
        <v>1952</v>
      </c>
      <c r="L633" s="564" t="s">
        <v>553</v>
      </c>
      <c r="M633" s="579">
        <v>20207</v>
      </c>
      <c r="N633" s="579" t="s">
        <v>1410</v>
      </c>
      <c r="O633" s="564" t="s">
        <v>544</v>
      </c>
      <c r="P633" s="79">
        <f t="shared" si="55"/>
        <v>3</v>
      </c>
      <c r="Q633" s="79">
        <f t="shared" si="56"/>
        <v>2</v>
      </c>
      <c r="R633" s="566" t="str">
        <f t="shared" si="54"/>
        <v>Gastos_Gerais</v>
      </c>
      <c r="S633" s="567" t="str">
        <f>IF(D633="","",IF(OR(D633=Plano!$A$1,D633=Plano!$B$1),"entrada","saída"))</f>
        <v>saída</v>
      </c>
    </row>
    <row r="634" spans="1:19" s="567" customFormat="1" ht="60" x14ac:dyDescent="0.2">
      <c r="A634" s="523">
        <v>630</v>
      </c>
      <c r="B634" s="579" t="s">
        <v>1398</v>
      </c>
      <c r="C634" s="580">
        <v>44137</v>
      </c>
      <c r="D634" s="563" t="s">
        <v>261</v>
      </c>
      <c r="E634" s="564" t="s">
        <v>398</v>
      </c>
      <c r="F634" s="588">
        <v>23117.49</v>
      </c>
      <c r="G634" s="583" t="s">
        <v>785</v>
      </c>
      <c r="H634" s="563" t="s">
        <v>640</v>
      </c>
      <c r="I634" s="564" t="s">
        <v>795</v>
      </c>
      <c r="J634" s="579" t="s">
        <v>796</v>
      </c>
      <c r="K634" s="564" t="s">
        <v>1952</v>
      </c>
      <c r="L634" s="564" t="s">
        <v>553</v>
      </c>
      <c r="M634" s="579">
        <v>20205656</v>
      </c>
      <c r="N634" s="579" t="s">
        <v>1388</v>
      </c>
      <c r="O634" s="564" t="s">
        <v>544</v>
      </c>
      <c r="P634" s="79">
        <f t="shared" si="55"/>
        <v>3</v>
      </c>
      <c r="Q634" s="79">
        <f t="shared" si="56"/>
        <v>2</v>
      </c>
      <c r="R634" s="566" t="str">
        <f t="shared" si="54"/>
        <v>Gastos_Gerais</v>
      </c>
      <c r="S634" s="567" t="str">
        <f>IF(D634="","",IF(OR(D634=Plano!$A$1,D634=Plano!$B$1),"entrada","saída"))</f>
        <v>saída</v>
      </c>
    </row>
    <row r="635" spans="1:19" s="567" customFormat="1" ht="84" x14ac:dyDescent="0.2">
      <c r="A635" s="523">
        <v>631</v>
      </c>
      <c r="B635" s="579" t="s">
        <v>1398</v>
      </c>
      <c r="C635" s="580">
        <v>44137</v>
      </c>
      <c r="D635" s="563" t="s">
        <v>261</v>
      </c>
      <c r="E635" s="564" t="s">
        <v>398</v>
      </c>
      <c r="F635" s="588">
        <v>62503.91</v>
      </c>
      <c r="G635" s="583" t="s">
        <v>1575</v>
      </c>
      <c r="H635" s="563" t="s">
        <v>640</v>
      </c>
      <c r="I635" s="564" t="s">
        <v>519</v>
      </c>
      <c r="J635" s="579" t="s">
        <v>520</v>
      </c>
      <c r="K635" s="564" t="s">
        <v>1952</v>
      </c>
      <c r="L635" s="564" t="s">
        <v>553</v>
      </c>
      <c r="M635" s="579">
        <v>20202243</v>
      </c>
      <c r="N635" s="579" t="s">
        <v>1388</v>
      </c>
      <c r="O635" s="564" t="s">
        <v>544</v>
      </c>
      <c r="P635" s="79">
        <f t="shared" si="55"/>
        <v>3</v>
      </c>
      <c r="Q635" s="79">
        <f t="shared" si="56"/>
        <v>2</v>
      </c>
      <c r="R635" s="566" t="str">
        <f t="shared" si="54"/>
        <v>Gastos_Gerais</v>
      </c>
      <c r="S635" s="567" t="str">
        <f>IF(D635="","",IF(OR(D635=Plano!$A$1,D635=Plano!$B$1),"entrada","saída"))</f>
        <v>saída</v>
      </c>
    </row>
    <row r="636" spans="1:19" s="567" customFormat="1" ht="24" x14ac:dyDescent="0.2">
      <c r="A636" s="523">
        <v>632</v>
      </c>
      <c r="B636" s="579" t="s">
        <v>1398</v>
      </c>
      <c r="C636" s="579" t="s">
        <v>1398</v>
      </c>
      <c r="D636" s="563" t="s">
        <v>261</v>
      </c>
      <c r="E636" s="564" t="s">
        <v>410</v>
      </c>
      <c r="F636" s="588">
        <v>48.4</v>
      </c>
      <c r="G636" s="583" t="s">
        <v>1576</v>
      </c>
      <c r="H636" s="563" t="s">
        <v>637</v>
      </c>
      <c r="I636" s="564" t="s">
        <v>1353</v>
      </c>
      <c r="J636" s="579" t="s">
        <v>1039</v>
      </c>
      <c r="K636" s="564" t="s">
        <v>1953</v>
      </c>
      <c r="L636" s="564" t="s">
        <v>543</v>
      </c>
      <c r="M636" s="579">
        <v>93391</v>
      </c>
      <c r="N636" s="579" t="s">
        <v>1398</v>
      </c>
      <c r="O636" s="564" t="s">
        <v>559</v>
      </c>
      <c r="P636" s="79">
        <f t="shared" si="55"/>
        <v>3</v>
      </c>
      <c r="Q636" s="79">
        <f t="shared" si="56"/>
        <v>3</v>
      </c>
      <c r="R636" s="566" t="str">
        <f t="shared" si="54"/>
        <v>Gastos_Gerais</v>
      </c>
      <c r="S636" s="567" t="str">
        <f>IF(D636="","",IF(OR(D636=Plano!$A$1,D636=Plano!$B$1),"entrada","saída"))</f>
        <v>saída</v>
      </c>
    </row>
    <row r="637" spans="1:19" s="567" customFormat="1" ht="36" x14ac:dyDescent="0.2">
      <c r="A637" s="523">
        <v>633</v>
      </c>
      <c r="B637" s="579" t="s">
        <v>1398</v>
      </c>
      <c r="C637" s="579" t="s">
        <v>1398</v>
      </c>
      <c r="D637" s="563" t="s">
        <v>261</v>
      </c>
      <c r="E637" s="564" t="s">
        <v>411</v>
      </c>
      <c r="F637" s="588">
        <v>63.87</v>
      </c>
      <c r="G637" s="583" t="s">
        <v>1577</v>
      </c>
      <c r="H637" s="563" t="s">
        <v>637</v>
      </c>
      <c r="I637" s="564" t="s">
        <v>1912</v>
      </c>
      <c r="J637" s="579" t="s">
        <v>1913</v>
      </c>
      <c r="K637" s="564" t="s">
        <v>1953</v>
      </c>
      <c r="L637" s="564" t="s">
        <v>543</v>
      </c>
      <c r="M637" s="579">
        <v>20400</v>
      </c>
      <c r="N637" s="579" t="s">
        <v>1398</v>
      </c>
      <c r="O637" s="564" t="s">
        <v>559</v>
      </c>
      <c r="P637" s="79">
        <f t="shared" si="55"/>
        <v>3</v>
      </c>
      <c r="Q637" s="79">
        <f t="shared" si="56"/>
        <v>3</v>
      </c>
      <c r="R637" s="566" t="str">
        <f t="shared" si="54"/>
        <v>Gastos_Gerais</v>
      </c>
      <c r="S637" s="567" t="str">
        <f>IF(D637="","",IF(OR(D637=Plano!$A$1,D637=Plano!$B$1),"entrada","saída"))</f>
        <v>saída</v>
      </c>
    </row>
    <row r="638" spans="1:19" s="567" customFormat="1" ht="24" x14ac:dyDescent="0.2">
      <c r="A638" s="523">
        <v>634</v>
      </c>
      <c r="B638" s="579" t="s">
        <v>1398</v>
      </c>
      <c r="C638" s="580">
        <v>44470</v>
      </c>
      <c r="D638" s="563" t="s">
        <v>35</v>
      </c>
      <c r="E638" s="581" t="s">
        <v>333</v>
      </c>
      <c r="F638" s="588">
        <v>18602</v>
      </c>
      <c r="G638" s="583" t="s">
        <v>994</v>
      </c>
      <c r="H638" s="563" t="s">
        <v>306</v>
      </c>
      <c r="I638" s="564" t="s">
        <v>439</v>
      </c>
      <c r="J638" s="579" t="s">
        <v>440</v>
      </c>
      <c r="K638" s="564" t="s">
        <v>1952</v>
      </c>
      <c r="L638" s="564" t="s">
        <v>552</v>
      </c>
      <c r="M638" s="579">
        <v>122020</v>
      </c>
      <c r="N638" s="579" t="s">
        <v>1398</v>
      </c>
      <c r="O638" s="564" t="s">
        <v>548</v>
      </c>
      <c r="P638" s="79">
        <f t="shared" si="55"/>
        <v>3</v>
      </c>
      <c r="Q638" s="79">
        <f t="shared" si="56"/>
        <v>13</v>
      </c>
      <c r="R638" s="566" t="str">
        <f t="shared" si="54"/>
        <v>Receitas</v>
      </c>
      <c r="S638" s="567" t="str">
        <f>IF(D638="","",IF(OR(D638=Plano!$A$1,D638=Plano!$B$1),"entrada","saída"))</f>
        <v>entrada</v>
      </c>
    </row>
    <row r="639" spans="1:19" s="567" customFormat="1" ht="60" x14ac:dyDescent="0.2">
      <c r="A639" s="523">
        <v>635</v>
      </c>
      <c r="B639" s="579" t="s">
        <v>1398</v>
      </c>
      <c r="C639" s="579" t="s">
        <v>1411</v>
      </c>
      <c r="D639" s="563" t="s">
        <v>261</v>
      </c>
      <c r="E639" s="564" t="s">
        <v>394</v>
      </c>
      <c r="F639" s="588">
        <v>745.82</v>
      </c>
      <c r="G639" s="583" t="s">
        <v>1578</v>
      </c>
      <c r="H639" s="563" t="s">
        <v>639</v>
      </c>
      <c r="I639" s="564" t="s">
        <v>804</v>
      </c>
      <c r="J639" s="579" t="s">
        <v>805</v>
      </c>
      <c r="K639" s="564" t="s">
        <v>1952</v>
      </c>
      <c r="L639" s="564" t="s">
        <v>553</v>
      </c>
      <c r="M639" s="579">
        <v>20205361</v>
      </c>
      <c r="N639" s="579" t="s">
        <v>1411</v>
      </c>
      <c r="O639" s="564" t="s">
        <v>544</v>
      </c>
      <c r="P639" s="79">
        <f t="shared" si="55"/>
        <v>3</v>
      </c>
      <c r="Q639" s="79">
        <f t="shared" si="56"/>
        <v>3</v>
      </c>
      <c r="R639" s="566" t="str">
        <f t="shared" si="54"/>
        <v>Gastos_Gerais</v>
      </c>
      <c r="S639" s="567" t="str">
        <f>IF(D639="","",IF(OR(D639=Plano!$A$1,D639=Plano!$B$1),"entrada","saída"))</f>
        <v>saída</v>
      </c>
    </row>
    <row r="640" spans="1:19" s="567" customFormat="1" ht="96" x14ac:dyDescent="0.2">
      <c r="A640" s="523">
        <v>636</v>
      </c>
      <c r="B640" s="579" t="s">
        <v>1398</v>
      </c>
      <c r="C640" s="580">
        <v>44144</v>
      </c>
      <c r="D640" s="563" t="s">
        <v>261</v>
      </c>
      <c r="E640" s="564" t="s">
        <v>779</v>
      </c>
      <c r="F640" s="588">
        <v>5833.8</v>
      </c>
      <c r="G640" s="583" t="s">
        <v>1579</v>
      </c>
      <c r="H640" s="563" t="s">
        <v>638</v>
      </c>
      <c r="I640" s="564" t="s">
        <v>799</v>
      </c>
      <c r="J640" s="579" t="s">
        <v>800</v>
      </c>
      <c r="K640" s="564" t="s">
        <v>1952</v>
      </c>
      <c r="L640" s="564" t="s">
        <v>552</v>
      </c>
      <c r="M640" s="579">
        <v>202028</v>
      </c>
      <c r="N640" s="579" t="s">
        <v>1393</v>
      </c>
      <c r="O640" s="564" t="s">
        <v>544</v>
      </c>
      <c r="P640" s="79">
        <f t="shared" si="55"/>
        <v>3</v>
      </c>
      <c r="Q640" s="79">
        <f t="shared" si="56"/>
        <v>2</v>
      </c>
      <c r="R640" s="566" t="str">
        <f t="shared" si="54"/>
        <v>Gastos_Gerais</v>
      </c>
      <c r="S640" s="567" t="str">
        <f>IF(D640="","",IF(OR(D640=Plano!$A$1,D640=Plano!$B$1),"entrada","saída"))</f>
        <v>saída</v>
      </c>
    </row>
    <row r="641" spans="1:19" s="567" customFormat="1" ht="84" x14ac:dyDescent="0.2">
      <c r="A641" s="523">
        <v>637</v>
      </c>
      <c r="B641" s="579" t="s">
        <v>1398</v>
      </c>
      <c r="C641" s="579" t="s">
        <v>1396</v>
      </c>
      <c r="D641" s="563" t="s">
        <v>261</v>
      </c>
      <c r="E641" s="564" t="s">
        <v>778</v>
      </c>
      <c r="F641" s="588">
        <v>31283.200000000001</v>
      </c>
      <c r="G641" s="583" t="s">
        <v>1580</v>
      </c>
      <c r="H641" s="563" t="s">
        <v>639</v>
      </c>
      <c r="I641" s="564" t="s">
        <v>1445</v>
      </c>
      <c r="J641" s="579" t="s">
        <v>1446</v>
      </c>
      <c r="K641" s="564" t="s">
        <v>1952</v>
      </c>
      <c r="L641" s="564" t="s">
        <v>552</v>
      </c>
      <c r="M641" s="579">
        <v>67</v>
      </c>
      <c r="N641" s="579" t="s">
        <v>1396</v>
      </c>
      <c r="O641" s="564" t="s">
        <v>544</v>
      </c>
      <c r="P641" s="79">
        <f t="shared" si="55"/>
        <v>3</v>
      </c>
      <c r="Q641" s="79">
        <f t="shared" si="56"/>
        <v>3</v>
      </c>
      <c r="R641" s="566" t="str">
        <f t="shared" ref="R641:R672" si="57">SUBSTITUTE(D641," ","_")</f>
        <v>Gastos_Gerais</v>
      </c>
      <c r="S641" s="567" t="str">
        <f>IF(D641="","",IF(OR(D641=Plano!$A$1,D641=Plano!$B$1),"entrada","saída"))</f>
        <v>saída</v>
      </c>
    </row>
    <row r="642" spans="1:19" s="567" customFormat="1" ht="60" x14ac:dyDescent="0.2">
      <c r="A642" s="523">
        <v>638</v>
      </c>
      <c r="B642" s="579" t="s">
        <v>1398</v>
      </c>
      <c r="C642" s="579" t="s">
        <v>1395</v>
      </c>
      <c r="D642" s="563" t="s">
        <v>261</v>
      </c>
      <c r="E642" s="564" t="s">
        <v>1195</v>
      </c>
      <c r="F642" s="588">
        <v>2891.26</v>
      </c>
      <c r="G642" s="583" t="s">
        <v>1581</v>
      </c>
      <c r="H642" s="563" t="s">
        <v>638</v>
      </c>
      <c r="I642" s="564" t="s">
        <v>1447</v>
      </c>
      <c r="J642" s="579" t="s">
        <v>1448</v>
      </c>
      <c r="K642" s="564" t="s">
        <v>1952</v>
      </c>
      <c r="L642" s="564" t="s">
        <v>553</v>
      </c>
      <c r="M642" s="579">
        <v>20205634</v>
      </c>
      <c r="N642" s="579" t="s">
        <v>1395</v>
      </c>
      <c r="O642" s="564" t="s">
        <v>544</v>
      </c>
      <c r="P642" s="79">
        <f t="shared" ref="P642:P673" si="58">IF(B642=0,0,IF(YEAR(B642)=$Q$1,MONTH(B642)-$P$1+1,(YEAR(B642)-$Q$1)*12-$P$1+1+MONTH(B642)))</f>
        <v>3</v>
      </c>
      <c r="Q642" s="79">
        <f t="shared" ref="Q642:Q673" si="59">IF(C642=0,0,IF(YEAR(C642)=$Q$1,MONTH(C642)-$P$1+1,(YEAR(C642)-$Q$1)*12-$P$1+1+MONTH(C642)))</f>
        <v>3</v>
      </c>
      <c r="R642" s="566" t="str">
        <f t="shared" si="57"/>
        <v>Gastos_Gerais</v>
      </c>
      <c r="S642" s="567" t="str">
        <f>IF(D642="","",IF(OR(D642=Plano!$A$1,D642=Plano!$B$1),"entrada","saída"))</f>
        <v>saída</v>
      </c>
    </row>
    <row r="643" spans="1:19" s="567" customFormat="1" ht="96" x14ac:dyDescent="0.2">
      <c r="A643" s="523">
        <v>639</v>
      </c>
      <c r="B643" s="579" t="s">
        <v>1398</v>
      </c>
      <c r="C643" s="579" t="s">
        <v>1394</v>
      </c>
      <c r="D643" s="563" t="s">
        <v>261</v>
      </c>
      <c r="E643" s="564" t="s">
        <v>782</v>
      </c>
      <c r="F643" s="588">
        <v>1400</v>
      </c>
      <c r="G643" s="583" t="s">
        <v>1594</v>
      </c>
      <c r="H643" s="563" t="s">
        <v>639</v>
      </c>
      <c r="I643" s="564" t="s">
        <v>439</v>
      </c>
      <c r="J643" s="579" t="s">
        <v>440</v>
      </c>
      <c r="K643" s="564" t="s">
        <v>1952</v>
      </c>
      <c r="L643" s="564" t="s">
        <v>553</v>
      </c>
      <c r="M643" s="579">
        <v>13</v>
      </c>
      <c r="N643" s="579" t="s">
        <v>1394</v>
      </c>
      <c r="O643" s="564" t="s">
        <v>544</v>
      </c>
      <c r="P643" s="79">
        <f t="shared" si="58"/>
        <v>3</v>
      </c>
      <c r="Q643" s="79">
        <f t="shared" si="59"/>
        <v>3</v>
      </c>
      <c r="R643" s="566" t="str">
        <f t="shared" si="57"/>
        <v>Gastos_Gerais</v>
      </c>
      <c r="S643" s="567" t="str">
        <f>IF(D643="","",IF(OR(D643=Plano!$A$1,D643=Plano!$B$1),"entrada","saída"))</f>
        <v>saída</v>
      </c>
    </row>
    <row r="644" spans="1:19" s="567" customFormat="1" ht="48" x14ac:dyDescent="0.2">
      <c r="A644" s="523">
        <v>640</v>
      </c>
      <c r="B644" s="579" t="s">
        <v>1398</v>
      </c>
      <c r="C644" s="580">
        <v>44136</v>
      </c>
      <c r="D644" s="563" t="s">
        <v>261</v>
      </c>
      <c r="E644" s="564" t="s">
        <v>394</v>
      </c>
      <c r="F644" s="588">
        <v>932.27</v>
      </c>
      <c r="G644" s="583" t="s">
        <v>1582</v>
      </c>
      <c r="H644" s="563" t="s">
        <v>639</v>
      </c>
      <c r="I644" s="564" t="s">
        <v>804</v>
      </c>
      <c r="J644" s="579" t="s">
        <v>805</v>
      </c>
      <c r="K644" s="564"/>
      <c r="L644" s="564" t="s">
        <v>1496</v>
      </c>
      <c r="M644" s="579">
        <v>20205095</v>
      </c>
      <c r="N644" s="579" t="s">
        <v>1183</v>
      </c>
      <c r="O644" s="564" t="s">
        <v>544</v>
      </c>
      <c r="P644" s="79">
        <f t="shared" si="58"/>
        <v>3</v>
      </c>
      <c r="Q644" s="79">
        <f t="shared" si="59"/>
        <v>2</v>
      </c>
      <c r="R644" s="566" t="str">
        <f t="shared" si="57"/>
        <v>Gastos_Gerais</v>
      </c>
      <c r="S644" s="567" t="str">
        <f>IF(D644="","",IF(OR(D644=Plano!$A$1,D644=Plano!$B$1),"entrada","saída"))</f>
        <v>saída</v>
      </c>
    </row>
    <row r="645" spans="1:19" s="567" customFormat="1" ht="36" x14ac:dyDescent="0.2">
      <c r="A645" s="523">
        <v>641</v>
      </c>
      <c r="B645" s="579" t="s">
        <v>1398</v>
      </c>
      <c r="C645" s="579" t="s">
        <v>1396</v>
      </c>
      <c r="D645" s="563" t="s">
        <v>261</v>
      </c>
      <c r="E645" s="564" t="s">
        <v>823</v>
      </c>
      <c r="F645" s="588">
        <v>770</v>
      </c>
      <c r="G645" s="583" t="s">
        <v>1583</v>
      </c>
      <c r="H645" s="563" t="s">
        <v>638</v>
      </c>
      <c r="I645" s="564" t="s">
        <v>1449</v>
      </c>
      <c r="J645" s="579" t="s">
        <v>1450</v>
      </c>
      <c r="K645" s="564" t="s">
        <v>1952</v>
      </c>
      <c r="L645" s="564" t="s">
        <v>553</v>
      </c>
      <c r="M645" s="579">
        <v>202019</v>
      </c>
      <c r="N645" s="579" t="s">
        <v>1396</v>
      </c>
      <c r="O645" s="564" t="s">
        <v>544</v>
      </c>
      <c r="P645" s="79">
        <f t="shared" si="58"/>
        <v>3</v>
      </c>
      <c r="Q645" s="79">
        <f t="shared" si="59"/>
        <v>3</v>
      </c>
      <c r="R645" s="566" t="str">
        <f t="shared" si="57"/>
        <v>Gastos_Gerais</v>
      </c>
      <c r="S645" s="567" t="str">
        <f>IF(D645="","",IF(OR(D645=Plano!$A$1,D645=Plano!$B$1),"entrada","saída"))</f>
        <v>saída</v>
      </c>
    </row>
    <row r="646" spans="1:19" s="567" customFormat="1" ht="48" x14ac:dyDescent="0.2">
      <c r="A646" s="523">
        <v>642</v>
      </c>
      <c r="B646" s="579" t="s">
        <v>1399</v>
      </c>
      <c r="C646" s="580">
        <v>44137</v>
      </c>
      <c r="D646" s="563" t="s">
        <v>261</v>
      </c>
      <c r="E646" s="564" t="s">
        <v>393</v>
      </c>
      <c r="F646" s="588">
        <v>2000</v>
      </c>
      <c r="G646" s="583" t="s">
        <v>1584</v>
      </c>
      <c r="H646" s="563" t="s">
        <v>639</v>
      </c>
      <c r="I646" s="564" t="s">
        <v>525</v>
      </c>
      <c r="J646" s="579" t="s">
        <v>524</v>
      </c>
      <c r="K646" s="564" t="s">
        <v>1949</v>
      </c>
      <c r="L646" s="564" t="s">
        <v>551</v>
      </c>
      <c r="M646" s="579">
        <v>174</v>
      </c>
      <c r="N646" s="579" t="s">
        <v>1388</v>
      </c>
      <c r="O646" s="564" t="s">
        <v>544</v>
      </c>
      <c r="P646" s="79">
        <f t="shared" si="58"/>
        <v>3</v>
      </c>
      <c r="Q646" s="79">
        <f t="shared" si="59"/>
        <v>2</v>
      </c>
      <c r="R646" s="566" t="str">
        <f t="shared" si="57"/>
        <v>Gastos_Gerais</v>
      </c>
      <c r="S646" s="567" t="str">
        <f>IF(D646="","",IF(OR(D646=Plano!$A$1,D646=Plano!$B$1),"entrada","saída"))</f>
        <v>saída</v>
      </c>
    </row>
    <row r="647" spans="1:19" s="567" customFormat="1" ht="36" x14ac:dyDescent="0.2">
      <c r="A647" s="523">
        <v>643</v>
      </c>
      <c r="B647" s="579" t="s">
        <v>1399</v>
      </c>
      <c r="C647" s="580">
        <v>44137</v>
      </c>
      <c r="D647" s="563" t="s">
        <v>261</v>
      </c>
      <c r="E647" s="564" t="s">
        <v>393</v>
      </c>
      <c r="F647" s="588">
        <v>150</v>
      </c>
      <c r="G647" s="583" t="s">
        <v>1585</v>
      </c>
      <c r="H647" s="563" t="s">
        <v>639</v>
      </c>
      <c r="I647" s="564" t="s">
        <v>523</v>
      </c>
      <c r="J647" s="579" t="s">
        <v>524</v>
      </c>
      <c r="K647" s="564" t="s">
        <v>1949</v>
      </c>
      <c r="L647" s="564" t="s">
        <v>551</v>
      </c>
      <c r="M647" s="579">
        <v>173</v>
      </c>
      <c r="N647" s="579" t="s">
        <v>1388</v>
      </c>
      <c r="O647" s="564" t="s">
        <v>544</v>
      </c>
      <c r="P647" s="79">
        <f t="shared" si="58"/>
        <v>3</v>
      </c>
      <c r="Q647" s="79">
        <f t="shared" si="59"/>
        <v>2</v>
      </c>
      <c r="R647" s="566" t="str">
        <f t="shared" si="57"/>
        <v>Gastos_Gerais</v>
      </c>
      <c r="S647" s="567" t="str">
        <f>IF(D647="","",IF(OR(D647=Plano!$A$1,D647=Plano!$B$1),"entrada","saída"))</f>
        <v>saída</v>
      </c>
    </row>
    <row r="648" spans="1:19" s="567" customFormat="1" ht="36" x14ac:dyDescent="0.2">
      <c r="A648" s="523">
        <v>644</v>
      </c>
      <c r="B648" s="579" t="s">
        <v>1399</v>
      </c>
      <c r="C648" s="580">
        <v>44144</v>
      </c>
      <c r="D648" s="563" t="s">
        <v>261</v>
      </c>
      <c r="E648" s="564" t="s">
        <v>784</v>
      </c>
      <c r="F648" s="588">
        <v>778.04</v>
      </c>
      <c r="G648" s="583" t="s">
        <v>1586</v>
      </c>
      <c r="H648" s="563" t="s">
        <v>639</v>
      </c>
      <c r="I648" s="564" t="s">
        <v>808</v>
      </c>
      <c r="J648" s="579" t="s">
        <v>809</v>
      </c>
      <c r="K648" s="564" t="s">
        <v>1952</v>
      </c>
      <c r="L648" s="564" t="s">
        <v>553</v>
      </c>
      <c r="M648" s="579">
        <v>202062</v>
      </c>
      <c r="N648" s="579" t="s">
        <v>1393</v>
      </c>
      <c r="O648" s="564" t="s">
        <v>548</v>
      </c>
      <c r="P648" s="79">
        <f t="shared" si="58"/>
        <v>3</v>
      </c>
      <c r="Q648" s="79">
        <f t="shared" si="59"/>
        <v>2</v>
      </c>
      <c r="R648" s="566" t="str">
        <f t="shared" si="57"/>
        <v>Gastos_Gerais</v>
      </c>
      <c r="S648" s="567" t="str">
        <f>IF(D648="","",IF(OR(D648=Plano!$A$1,D648=Plano!$B$1),"entrada","saída"))</f>
        <v>saída</v>
      </c>
    </row>
    <row r="649" spans="1:19" s="567" customFormat="1" ht="36" x14ac:dyDescent="0.2">
      <c r="A649" s="523">
        <v>645</v>
      </c>
      <c r="B649" s="579" t="s">
        <v>1399</v>
      </c>
      <c r="C649" s="579" t="s">
        <v>1393</v>
      </c>
      <c r="D649" s="563" t="s">
        <v>261</v>
      </c>
      <c r="E649" s="564" t="s">
        <v>784</v>
      </c>
      <c r="F649" s="588">
        <v>663.39</v>
      </c>
      <c r="G649" s="583" t="s">
        <v>1587</v>
      </c>
      <c r="H649" s="563" t="s">
        <v>639</v>
      </c>
      <c r="I649" s="564" t="s">
        <v>808</v>
      </c>
      <c r="J649" s="579" t="s">
        <v>809</v>
      </c>
      <c r="K649" s="564" t="s">
        <v>1952</v>
      </c>
      <c r="L649" s="564" t="s">
        <v>553</v>
      </c>
      <c r="M649" s="579">
        <v>202063</v>
      </c>
      <c r="N649" s="579" t="s">
        <v>1393</v>
      </c>
      <c r="O649" s="564" t="s">
        <v>548</v>
      </c>
      <c r="P649" s="79">
        <f t="shared" si="58"/>
        <v>3</v>
      </c>
      <c r="Q649" s="79">
        <f t="shared" si="59"/>
        <v>3</v>
      </c>
      <c r="R649" s="566" t="str">
        <f t="shared" si="57"/>
        <v>Gastos_Gerais</v>
      </c>
      <c r="S649" s="567" t="str">
        <f>IF(D649="","",IF(OR(D649=Plano!$A$1,D649=Plano!$B$1),"entrada","saída"))</f>
        <v>saída</v>
      </c>
    </row>
    <row r="650" spans="1:19" s="567" customFormat="1" ht="48" x14ac:dyDescent="0.2">
      <c r="A650" s="523">
        <v>646</v>
      </c>
      <c r="B650" s="579" t="s">
        <v>1399</v>
      </c>
      <c r="C650" s="579" t="s">
        <v>1393</v>
      </c>
      <c r="D650" s="563" t="s">
        <v>261</v>
      </c>
      <c r="E650" s="564" t="s">
        <v>389</v>
      </c>
      <c r="F650" s="588">
        <v>77794.19</v>
      </c>
      <c r="G650" s="583" t="s">
        <v>1588</v>
      </c>
      <c r="H650" s="563" t="s">
        <v>639</v>
      </c>
      <c r="I650" s="564" t="s">
        <v>447</v>
      </c>
      <c r="J650" s="579" t="s">
        <v>448</v>
      </c>
      <c r="K650" s="564" t="s">
        <v>1952</v>
      </c>
      <c r="L650" s="564" t="s">
        <v>553</v>
      </c>
      <c r="M650" s="579">
        <v>123</v>
      </c>
      <c r="N650" s="579" t="s">
        <v>1393</v>
      </c>
      <c r="O650" s="564" t="s">
        <v>548</v>
      </c>
      <c r="P650" s="79">
        <f t="shared" si="58"/>
        <v>3</v>
      </c>
      <c r="Q650" s="79">
        <f t="shared" si="59"/>
        <v>3</v>
      </c>
      <c r="R650" s="566" t="str">
        <f t="shared" si="57"/>
        <v>Gastos_Gerais</v>
      </c>
      <c r="S650" s="567" t="str">
        <f>IF(D650="","",IF(OR(D650=Plano!$A$1,D650=Plano!$B$1),"entrada","saída"))</f>
        <v>saída</v>
      </c>
    </row>
    <row r="651" spans="1:19" s="567" customFormat="1" ht="84" x14ac:dyDescent="0.2">
      <c r="A651" s="523">
        <v>647</v>
      </c>
      <c r="B651" s="579" t="s">
        <v>1399</v>
      </c>
      <c r="C651" s="580">
        <v>44119</v>
      </c>
      <c r="D651" s="563" t="s">
        <v>261</v>
      </c>
      <c r="E651" s="564" t="s">
        <v>404</v>
      </c>
      <c r="F651" s="588">
        <v>12200.5</v>
      </c>
      <c r="G651" s="583" t="s">
        <v>1589</v>
      </c>
      <c r="H651" s="563" t="s">
        <v>637</v>
      </c>
      <c r="I651" s="564" t="s">
        <v>1451</v>
      </c>
      <c r="J651" s="579" t="s">
        <v>1452</v>
      </c>
      <c r="K651" s="564" t="s">
        <v>1952</v>
      </c>
      <c r="L651" s="564" t="s">
        <v>552</v>
      </c>
      <c r="M651" s="579">
        <v>202061</v>
      </c>
      <c r="N651" s="579" t="s">
        <v>1397</v>
      </c>
      <c r="O651" s="564" t="s">
        <v>544</v>
      </c>
      <c r="P651" s="79">
        <f t="shared" si="58"/>
        <v>3</v>
      </c>
      <c r="Q651" s="79">
        <f t="shared" si="59"/>
        <v>1</v>
      </c>
      <c r="R651" s="566" t="str">
        <f t="shared" si="57"/>
        <v>Gastos_Gerais</v>
      </c>
      <c r="S651" s="567" t="str">
        <f>IF(D651="","",IF(OR(D651=Plano!$A$1,D651=Plano!$B$1),"entrada","saída"))</f>
        <v>saída</v>
      </c>
    </row>
    <row r="652" spans="1:19" s="567" customFormat="1" ht="24" x14ac:dyDescent="0.2">
      <c r="A652" s="523">
        <v>648</v>
      </c>
      <c r="B652" s="579" t="s">
        <v>1399</v>
      </c>
      <c r="C652" s="579" t="s">
        <v>1183</v>
      </c>
      <c r="D652" s="563" t="s">
        <v>178</v>
      </c>
      <c r="E652" s="581" t="s">
        <v>173</v>
      </c>
      <c r="F652" s="588">
        <v>34143.74</v>
      </c>
      <c r="G652" s="583" t="s">
        <v>1590</v>
      </c>
      <c r="H652" s="563" t="s">
        <v>306</v>
      </c>
      <c r="I652" s="564" t="s">
        <v>1453</v>
      </c>
      <c r="J652" s="579" t="s">
        <v>1454</v>
      </c>
      <c r="K652" s="564" t="s">
        <v>1952</v>
      </c>
      <c r="L652" s="564" t="s">
        <v>557</v>
      </c>
      <c r="M652" s="579">
        <v>421</v>
      </c>
      <c r="N652" s="579" t="s">
        <v>1183</v>
      </c>
      <c r="O652" s="564" t="s">
        <v>567</v>
      </c>
      <c r="P652" s="79">
        <f t="shared" si="58"/>
        <v>3</v>
      </c>
      <c r="Q652" s="79">
        <f t="shared" si="59"/>
        <v>3</v>
      </c>
      <c r="R652" s="566" t="str">
        <f t="shared" si="57"/>
        <v>Gastos_com_Pessoal</v>
      </c>
      <c r="S652" s="567" t="str">
        <f>IF(D652="","",IF(OR(D652=Plano!$A$1,D652=Plano!$B$1),"entrada","saída"))</f>
        <v>saída</v>
      </c>
    </row>
    <row r="653" spans="1:19" s="567" customFormat="1" ht="60" x14ac:dyDescent="0.2">
      <c r="A653" s="523">
        <v>649</v>
      </c>
      <c r="B653" s="579" t="s">
        <v>1399</v>
      </c>
      <c r="C653" s="579" t="s">
        <v>1388</v>
      </c>
      <c r="D653" s="563" t="s">
        <v>261</v>
      </c>
      <c r="E653" s="564" t="s">
        <v>392</v>
      </c>
      <c r="F653" s="588">
        <v>899.17</v>
      </c>
      <c r="G653" s="583" t="s">
        <v>1591</v>
      </c>
      <c r="H653" s="563" t="s">
        <v>638</v>
      </c>
      <c r="I653" s="564" t="s">
        <v>500</v>
      </c>
      <c r="J653" s="579" t="s">
        <v>501</v>
      </c>
      <c r="K653" s="564" t="s">
        <v>1952</v>
      </c>
      <c r="L653" s="564" t="s">
        <v>553</v>
      </c>
      <c r="M653" s="579">
        <v>2020608</v>
      </c>
      <c r="N653" s="579" t="s">
        <v>1388</v>
      </c>
      <c r="O653" s="564" t="s">
        <v>549</v>
      </c>
      <c r="P653" s="79">
        <f t="shared" si="58"/>
        <v>3</v>
      </c>
      <c r="Q653" s="79">
        <f t="shared" si="59"/>
        <v>3</v>
      </c>
      <c r="R653" s="566" t="str">
        <f t="shared" si="57"/>
        <v>Gastos_Gerais</v>
      </c>
      <c r="S653" s="567" t="str">
        <f>IF(D653="","",IF(OR(D653=Plano!$A$1,D653=Plano!$B$1),"entrada","saída"))</f>
        <v>saída</v>
      </c>
    </row>
    <row r="654" spans="1:19" s="567" customFormat="1" ht="24" x14ac:dyDescent="0.2">
      <c r="A654" s="523">
        <v>650</v>
      </c>
      <c r="B654" s="579" t="s">
        <v>1399</v>
      </c>
      <c r="C654" s="580">
        <v>44470</v>
      </c>
      <c r="D654" s="563" t="s">
        <v>35</v>
      </c>
      <c r="E654" s="581" t="s">
        <v>333</v>
      </c>
      <c r="F654" s="588">
        <v>5762</v>
      </c>
      <c r="G654" s="583" t="s">
        <v>994</v>
      </c>
      <c r="H654" s="563" t="s">
        <v>306</v>
      </c>
      <c r="I654" s="564" t="s">
        <v>439</v>
      </c>
      <c r="J654" s="579" t="s">
        <v>440</v>
      </c>
      <c r="K654" s="564" t="s">
        <v>1952</v>
      </c>
      <c r="L654" s="564" t="s">
        <v>552</v>
      </c>
      <c r="M654" s="579">
        <v>122020</v>
      </c>
      <c r="N654" s="579" t="s">
        <v>1399</v>
      </c>
      <c r="O654" s="564" t="s">
        <v>548</v>
      </c>
      <c r="P654" s="79">
        <f t="shared" si="58"/>
        <v>3</v>
      </c>
      <c r="Q654" s="79">
        <f t="shared" si="59"/>
        <v>13</v>
      </c>
      <c r="R654" s="566" t="str">
        <f t="shared" si="57"/>
        <v>Receitas</v>
      </c>
      <c r="S654" s="567" t="str">
        <f>IF(D654="","",IF(OR(D654=Plano!$A$1,D654=Plano!$B$1),"entrada","saída"))</f>
        <v>entrada</v>
      </c>
    </row>
    <row r="655" spans="1:19" s="567" customFormat="1" ht="24" x14ac:dyDescent="0.2">
      <c r="A655" s="523">
        <v>651</v>
      </c>
      <c r="B655" s="579" t="s">
        <v>1399</v>
      </c>
      <c r="C655" s="579" t="s">
        <v>1399</v>
      </c>
      <c r="D655" s="563" t="s">
        <v>35</v>
      </c>
      <c r="E655" s="564" t="s">
        <v>1024</v>
      </c>
      <c r="F655" s="588">
        <v>-10574.19</v>
      </c>
      <c r="G655" s="583" t="s">
        <v>1592</v>
      </c>
      <c r="H655" s="563" t="s">
        <v>306</v>
      </c>
      <c r="I655" s="564" t="s">
        <v>439</v>
      </c>
      <c r="J655" s="579" t="s">
        <v>440</v>
      </c>
      <c r="K655" s="564" t="s">
        <v>1952</v>
      </c>
      <c r="L655" s="564" t="s">
        <v>553</v>
      </c>
      <c r="M655" s="579">
        <v>1220</v>
      </c>
      <c r="N655" s="579" t="s">
        <v>1399</v>
      </c>
      <c r="O655" s="564" t="s">
        <v>544</v>
      </c>
      <c r="P655" s="79">
        <f t="shared" si="58"/>
        <v>3</v>
      </c>
      <c r="Q655" s="79">
        <f t="shared" si="59"/>
        <v>3</v>
      </c>
      <c r="R655" s="566" t="str">
        <f t="shared" si="57"/>
        <v>Receitas</v>
      </c>
      <c r="S655" s="567" t="str">
        <f>IF(D655="","",IF(OR(D655=Plano!$A$1,D655=Plano!$B$1),"entrada","saída"))</f>
        <v>entrada</v>
      </c>
    </row>
    <row r="656" spans="1:19" s="567" customFormat="1" ht="24" x14ac:dyDescent="0.2">
      <c r="A656" s="523">
        <v>652</v>
      </c>
      <c r="B656" s="579" t="s">
        <v>1399</v>
      </c>
      <c r="C656" s="579" t="s">
        <v>1399</v>
      </c>
      <c r="D656" s="563" t="s">
        <v>35</v>
      </c>
      <c r="E656" s="564" t="s">
        <v>1024</v>
      </c>
      <c r="F656" s="588">
        <v>-2401</v>
      </c>
      <c r="G656" s="583" t="s">
        <v>1593</v>
      </c>
      <c r="H656" s="563" t="s">
        <v>306</v>
      </c>
      <c r="I656" s="564" t="s">
        <v>439</v>
      </c>
      <c r="J656" s="579" t="s">
        <v>440</v>
      </c>
      <c r="K656" s="564" t="s">
        <v>1952</v>
      </c>
      <c r="L656" s="564" t="s">
        <v>553</v>
      </c>
      <c r="M656" s="579">
        <v>1220</v>
      </c>
      <c r="N656" s="579" t="s">
        <v>1399</v>
      </c>
      <c r="O656" s="564" t="s">
        <v>544</v>
      </c>
      <c r="P656" s="79">
        <f t="shared" si="58"/>
        <v>3</v>
      </c>
      <c r="Q656" s="79">
        <f t="shared" si="59"/>
        <v>3</v>
      </c>
      <c r="R656" s="566" t="str">
        <f t="shared" si="57"/>
        <v>Receitas</v>
      </c>
      <c r="S656" s="567" t="str">
        <f>IF(D656="","",IF(OR(D656=Plano!$A$1,D656=Plano!$B$1),"entrada","saída"))</f>
        <v>entrada</v>
      </c>
    </row>
    <row r="657" spans="1:19" s="567" customFormat="1" ht="96" x14ac:dyDescent="0.2">
      <c r="A657" s="523">
        <v>653</v>
      </c>
      <c r="B657" s="579" t="s">
        <v>1399</v>
      </c>
      <c r="C657" s="579" t="s">
        <v>1394</v>
      </c>
      <c r="D657" s="563" t="s">
        <v>261</v>
      </c>
      <c r="E657" s="564" t="s">
        <v>782</v>
      </c>
      <c r="F657" s="588">
        <v>1400</v>
      </c>
      <c r="G657" s="583" t="s">
        <v>1700</v>
      </c>
      <c r="H657" s="563" t="s">
        <v>639</v>
      </c>
      <c r="I657" s="564" t="s">
        <v>1455</v>
      </c>
      <c r="J657" s="579" t="s">
        <v>1456</v>
      </c>
      <c r="K657" s="564" t="s">
        <v>1952</v>
      </c>
      <c r="L657" s="564" t="s">
        <v>553</v>
      </c>
      <c r="M657" s="579">
        <v>13</v>
      </c>
      <c r="N657" s="579" t="s">
        <v>1394</v>
      </c>
      <c r="O657" s="564" t="s">
        <v>544</v>
      </c>
      <c r="P657" s="79">
        <f t="shared" si="58"/>
        <v>3</v>
      </c>
      <c r="Q657" s="79">
        <f t="shared" si="59"/>
        <v>3</v>
      </c>
      <c r="R657" s="566" t="str">
        <f t="shared" si="57"/>
        <v>Gastos_Gerais</v>
      </c>
      <c r="S657" s="567" t="str">
        <f>IF(D657="","",IF(OR(D657=Plano!$A$1,D657=Plano!$B$1),"entrada","saída"))</f>
        <v>saída</v>
      </c>
    </row>
    <row r="658" spans="1:19" s="567" customFormat="1" ht="96" x14ac:dyDescent="0.2">
      <c r="A658" s="523">
        <v>654</v>
      </c>
      <c r="B658" s="579" t="s">
        <v>1399</v>
      </c>
      <c r="C658" s="579" t="s">
        <v>1394</v>
      </c>
      <c r="D658" s="563" t="s">
        <v>261</v>
      </c>
      <c r="E658" s="564" t="s">
        <v>782</v>
      </c>
      <c r="F658" s="588">
        <v>-1400</v>
      </c>
      <c r="G658" s="583" t="s">
        <v>1699</v>
      </c>
      <c r="H658" s="563" t="s">
        <v>639</v>
      </c>
      <c r="I658" s="564" t="s">
        <v>439</v>
      </c>
      <c r="J658" s="579" t="s">
        <v>440</v>
      </c>
      <c r="K658" s="564" t="s">
        <v>1952</v>
      </c>
      <c r="L658" s="564" t="s">
        <v>811</v>
      </c>
      <c r="M658" s="579">
        <v>13</v>
      </c>
      <c r="N658" s="579" t="s">
        <v>1394</v>
      </c>
      <c r="O658" s="564" t="s">
        <v>544</v>
      </c>
      <c r="P658" s="79">
        <f t="shared" si="58"/>
        <v>3</v>
      </c>
      <c r="Q658" s="79">
        <f t="shared" si="59"/>
        <v>3</v>
      </c>
      <c r="R658" s="566" t="str">
        <f t="shared" si="57"/>
        <v>Gastos_Gerais</v>
      </c>
      <c r="S658" s="567" t="str">
        <f>IF(D658="","",IF(OR(D658=Plano!$A$1,D658=Plano!$B$1),"entrada","saída"))</f>
        <v>saída</v>
      </c>
    </row>
    <row r="659" spans="1:19" s="567" customFormat="1" ht="36" x14ac:dyDescent="0.2">
      <c r="A659" s="523">
        <v>655</v>
      </c>
      <c r="B659" s="579" t="s">
        <v>1399</v>
      </c>
      <c r="C659" s="579" t="s">
        <v>1396</v>
      </c>
      <c r="D659" s="563" t="s">
        <v>261</v>
      </c>
      <c r="E659" s="564" t="s">
        <v>823</v>
      </c>
      <c r="F659" s="588">
        <v>-770</v>
      </c>
      <c r="G659" s="583" t="s">
        <v>1595</v>
      </c>
      <c r="H659" s="563" t="s">
        <v>638</v>
      </c>
      <c r="I659" s="564" t="s">
        <v>1449</v>
      </c>
      <c r="J659" s="579" t="s">
        <v>1450</v>
      </c>
      <c r="K659" s="564" t="s">
        <v>1952</v>
      </c>
      <c r="L659" s="564" t="s">
        <v>811</v>
      </c>
      <c r="M659" s="579">
        <v>202019</v>
      </c>
      <c r="N659" s="579" t="s">
        <v>1396</v>
      </c>
      <c r="O659" s="564" t="s">
        <v>544</v>
      </c>
      <c r="P659" s="79">
        <f t="shared" si="58"/>
        <v>3</v>
      </c>
      <c r="Q659" s="79">
        <f t="shared" si="59"/>
        <v>3</v>
      </c>
      <c r="R659" s="566" t="str">
        <f t="shared" si="57"/>
        <v>Gastos_Gerais</v>
      </c>
      <c r="S659" s="567" t="str">
        <f>IF(D659="","",IF(OR(D659=Plano!$A$1,D659=Plano!$B$1),"entrada","saída"))</f>
        <v>saída</v>
      </c>
    </row>
    <row r="660" spans="1:19" s="567" customFormat="1" ht="36" x14ac:dyDescent="0.2">
      <c r="A660" s="523">
        <v>656</v>
      </c>
      <c r="B660" s="579" t="s">
        <v>1399</v>
      </c>
      <c r="C660" s="580">
        <v>44138</v>
      </c>
      <c r="D660" s="563" t="s">
        <v>261</v>
      </c>
      <c r="E660" s="564" t="s">
        <v>393</v>
      </c>
      <c r="F660" s="588">
        <v>12502.5</v>
      </c>
      <c r="G660" s="583" t="s">
        <v>1596</v>
      </c>
      <c r="H660" s="563" t="s">
        <v>639</v>
      </c>
      <c r="I660" s="564" t="s">
        <v>523</v>
      </c>
      <c r="J660" s="579" t="s">
        <v>524</v>
      </c>
      <c r="K660" s="564" t="s">
        <v>1949</v>
      </c>
      <c r="L660" s="564" t="s">
        <v>551</v>
      </c>
      <c r="M660" s="579">
        <v>297083</v>
      </c>
      <c r="N660" s="579" t="s">
        <v>1389</v>
      </c>
      <c r="O660" s="564" t="s">
        <v>548</v>
      </c>
      <c r="P660" s="79">
        <f t="shared" si="58"/>
        <v>3</v>
      </c>
      <c r="Q660" s="79">
        <f t="shared" si="59"/>
        <v>2</v>
      </c>
      <c r="R660" s="566" t="str">
        <f t="shared" si="57"/>
        <v>Gastos_Gerais</v>
      </c>
      <c r="S660" s="567" t="str">
        <f>IF(D660="","",IF(OR(D660=Plano!$A$1,D660=Plano!$B$1),"entrada","saída"))</f>
        <v>saída</v>
      </c>
    </row>
    <row r="661" spans="1:19" s="567" customFormat="1" ht="24" x14ac:dyDescent="0.2">
      <c r="A661" s="523">
        <v>657</v>
      </c>
      <c r="B661" s="579" t="s">
        <v>1399</v>
      </c>
      <c r="C661" s="579" t="s">
        <v>1183</v>
      </c>
      <c r="D661" s="563" t="s">
        <v>178</v>
      </c>
      <c r="E661" s="564" t="s">
        <v>1690</v>
      </c>
      <c r="F661" s="588">
        <v>271232</v>
      </c>
      <c r="G661" s="583" t="s">
        <v>1597</v>
      </c>
      <c r="H661" s="563" t="s">
        <v>306</v>
      </c>
      <c r="I661" s="564" t="s">
        <v>439</v>
      </c>
      <c r="J661" s="579" t="s">
        <v>440</v>
      </c>
      <c r="K661" s="564" t="s">
        <v>1952</v>
      </c>
      <c r="L661" s="564" t="s">
        <v>557</v>
      </c>
      <c r="M661" s="579">
        <v>196</v>
      </c>
      <c r="N661" s="579" t="s">
        <v>1183</v>
      </c>
      <c r="O661" s="564" t="s">
        <v>567</v>
      </c>
      <c r="P661" s="79">
        <f t="shared" si="58"/>
        <v>3</v>
      </c>
      <c r="Q661" s="79">
        <f t="shared" si="59"/>
        <v>3</v>
      </c>
      <c r="R661" s="566" t="str">
        <f t="shared" si="57"/>
        <v>Gastos_com_Pessoal</v>
      </c>
      <c r="S661" s="567" t="str">
        <f>IF(D661="","",IF(OR(D661=Plano!$A$1,D661=Plano!$B$1),"entrada","saída"))</f>
        <v>saída</v>
      </c>
    </row>
    <row r="662" spans="1:19" s="567" customFormat="1" ht="24" x14ac:dyDescent="0.2">
      <c r="A662" s="523">
        <v>658</v>
      </c>
      <c r="B662" s="579" t="s">
        <v>1399</v>
      </c>
      <c r="C662" s="579" t="s">
        <v>1183</v>
      </c>
      <c r="D662" s="563" t="s">
        <v>178</v>
      </c>
      <c r="E662" s="564" t="s">
        <v>1690</v>
      </c>
      <c r="F662" s="588">
        <v>2754</v>
      </c>
      <c r="G662" s="583" t="s">
        <v>1597</v>
      </c>
      <c r="H662" s="563" t="s">
        <v>306</v>
      </c>
      <c r="I662" s="564" t="s">
        <v>456</v>
      </c>
      <c r="J662" s="579" t="s">
        <v>457</v>
      </c>
      <c r="K662" s="564" t="s">
        <v>1952</v>
      </c>
      <c r="L662" s="564" t="s">
        <v>552</v>
      </c>
      <c r="M662" s="579">
        <v>196</v>
      </c>
      <c r="N662" s="579" t="s">
        <v>1183</v>
      </c>
      <c r="O662" s="564" t="s">
        <v>567</v>
      </c>
      <c r="P662" s="79">
        <f t="shared" si="58"/>
        <v>3</v>
      </c>
      <c r="Q662" s="79">
        <f t="shared" si="59"/>
        <v>3</v>
      </c>
      <c r="R662" s="566" t="str">
        <f t="shared" si="57"/>
        <v>Gastos_com_Pessoal</v>
      </c>
      <c r="S662" s="567" t="str">
        <f>IF(D662="","",IF(OR(D662=Plano!$A$1,D662=Plano!$B$1),"entrada","saída"))</f>
        <v>saída</v>
      </c>
    </row>
    <row r="663" spans="1:19" s="567" customFormat="1" ht="24" x14ac:dyDescent="0.2">
      <c r="A663" s="523">
        <v>659</v>
      </c>
      <c r="B663" s="579" t="s">
        <v>1399</v>
      </c>
      <c r="C663" s="579" t="s">
        <v>1183</v>
      </c>
      <c r="D663" s="563" t="s">
        <v>178</v>
      </c>
      <c r="E663" s="564" t="s">
        <v>1690</v>
      </c>
      <c r="F663" s="588">
        <v>2642</v>
      </c>
      <c r="G663" s="583" t="s">
        <v>1597</v>
      </c>
      <c r="H663" s="563" t="s">
        <v>306</v>
      </c>
      <c r="I663" s="564" t="s">
        <v>458</v>
      </c>
      <c r="J663" s="579" t="s">
        <v>459</v>
      </c>
      <c r="K663" s="564" t="s">
        <v>1952</v>
      </c>
      <c r="L663" s="564" t="s">
        <v>552</v>
      </c>
      <c r="M663" s="579">
        <v>196</v>
      </c>
      <c r="N663" s="579" t="s">
        <v>1183</v>
      </c>
      <c r="O663" s="564" t="s">
        <v>567</v>
      </c>
      <c r="P663" s="79">
        <f t="shared" si="58"/>
        <v>3</v>
      </c>
      <c r="Q663" s="79">
        <f t="shared" si="59"/>
        <v>3</v>
      </c>
      <c r="R663" s="566" t="str">
        <f t="shared" si="57"/>
        <v>Gastos_com_Pessoal</v>
      </c>
      <c r="S663" s="567" t="str">
        <f>IF(D663="","",IF(OR(D663=Plano!$A$1,D663=Plano!$B$1),"entrada","saída"))</f>
        <v>saída</v>
      </c>
    </row>
    <row r="664" spans="1:19" s="567" customFormat="1" ht="24" x14ac:dyDescent="0.2">
      <c r="A664" s="523">
        <v>660</v>
      </c>
      <c r="B664" s="579" t="s">
        <v>1399</v>
      </c>
      <c r="C664" s="579" t="s">
        <v>1183</v>
      </c>
      <c r="D664" s="563" t="s">
        <v>178</v>
      </c>
      <c r="E664" s="564" t="s">
        <v>1690</v>
      </c>
      <c r="F664" s="588">
        <v>2350</v>
      </c>
      <c r="G664" s="583" t="s">
        <v>1597</v>
      </c>
      <c r="H664" s="563" t="s">
        <v>306</v>
      </c>
      <c r="I664" s="564" t="s">
        <v>460</v>
      </c>
      <c r="J664" s="579" t="s">
        <v>461</v>
      </c>
      <c r="K664" s="564" t="s">
        <v>1952</v>
      </c>
      <c r="L664" s="564" t="s">
        <v>552</v>
      </c>
      <c r="M664" s="579">
        <v>196</v>
      </c>
      <c r="N664" s="579" t="s">
        <v>1183</v>
      </c>
      <c r="O664" s="564" t="s">
        <v>567</v>
      </c>
      <c r="P664" s="79">
        <f t="shared" si="58"/>
        <v>3</v>
      </c>
      <c r="Q664" s="79">
        <f t="shared" si="59"/>
        <v>3</v>
      </c>
      <c r="R664" s="566" t="str">
        <f t="shared" si="57"/>
        <v>Gastos_com_Pessoal</v>
      </c>
      <c r="S664" s="567" t="str">
        <f>IF(D664="","",IF(OR(D664=Plano!$A$1,D664=Plano!$B$1),"entrada","saída"))</f>
        <v>saída</v>
      </c>
    </row>
    <row r="665" spans="1:19" s="567" customFormat="1" ht="24" x14ac:dyDescent="0.2">
      <c r="A665" s="523">
        <v>661</v>
      </c>
      <c r="B665" s="579" t="s">
        <v>1399</v>
      </c>
      <c r="C665" s="579" t="s">
        <v>1183</v>
      </c>
      <c r="D665" s="563" t="s">
        <v>178</v>
      </c>
      <c r="E665" s="564" t="s">
        <v>1690</v>
      </c>
      <c r="F665" s="588">
        <v>922</v>
      </c>
      <c r="G665" s="583" t="s">
        <v>1597</v>
      </c>
      <c r="H665" s="563" t="s">
        <v>306</v>
      </c>
      <c r="I665" s="564" t="s">
        <v>462</v>
      </c>
      <c r="J665" s="579" t="s">
        <v>463</v>
      </c>
      <c r="K665" s="564" t="s">
        <v>1952</v>
      </c>
      <c r="L665" s="564" t="s">
        <v>552</v>
      </c>
      <c r="M665" s="579">
        <v>196</v>
      </c>
      <c r="N665" s="579" t="s">
        <v>1183</v>
      </c>
      <c r="O665" s="564" t="s">
        <v>567</v>
      </c>
      <c r="P665" s="79">
        <f t="shared" si="58"/>
        <v>3</v>
      </c>
      <c r="Q665" s="79">
        <f t="shared" si="59"/>
        <v>3</v>
      </c>
      <c r="R665" s="566" t="str">
        <f t="shared" si="57"/>
        <v>Gastos_com_Pessoal</v>
      </c>
      <c r="S665" s="567" t="str">
        <f>IF(D665="","",IF(OR(D665=Plano!$A$1,D665=Plano!$B$1),"entrada","saída"))</f>
        <v>saída</v>
      </c>
    </row>
    <row r="666" spans="1:19" s="567" customFormat="1" ht="24" x14ac:dyDescent="0.2">
      <c r="A666" s="523">
        <v>662</v>
      </c>
      <c r="B666" s="579" t="s">
        <v>1399</v>
      </c>
      <c r="C666" s="579" t="s">
        <v>1183</v>
      </c>
      <c r="D666" s="563" t="s">
        <v>178</v>
      </c>
      <c r="E666" s="564" t="s">
        <v>1690</v>
      </c>
      <c r="F666" s="588">
        <v>2639</v>
      </c>
      <c r="G666" s="583" t="s">
        <v>1597</v>
      </c>
      <c r="H666" s="563" t="s">
        <v>306</v>
      </c>
      <c r="I666" s="564" t="s">
        <v>464</v>
      </c>
      <c r="J666" s="579" t="s">
        <v>465</v>
      </c>
      <c r="K666" s="564" t="s">
        <v>1952</v>
      </c>
      <c r="L666" s="564" t="s">
        <v>552</v>
      </c>
      <c r="M666" s="579">
        <v>196</v>
      </c>
      <c r="N666" s="579" t="s">
        <v>1183</v>
      </c>
      <c r="O666" s="564" t="s">
        <v>567</v>
      </c>
      <c r="P666" s="79">
        <f t="shared" si="58"/>
        <v>3</v>
      </c>
      <c r="Q666" s="79">
        <f t="shared" si="59"/>
        <v>3</v>
      </c>
      <c r="R666" s="566" t="str">
        <f t="shared" si="57"/>
        <v>Gastos_com_Pessoal</v>
      </c>
      <c r="S666" s="567" t="str">
        <f>IF(D666="","",IF(OR(D666=Plano!$A$1,D666=Plano!$B$1),"entrada","saída"))</f>
        <v>saída</v>
      </c>
    </row>
    <row r="667" spans="1:19" s="567" customFormat="1" ht="24" x14ac:dyDescent="0.2">
      <c r="A667" s="523">
        <v>663</v>
      </c>
      <c r="B667" s="579" t="s">
        <v>1399</v>
      </c>
      <c r="C667" s="579" t="s">
        <v>1183</v>
      </c>
      <c r="D667" s="563" t="s">
        <v>178</v>
      </c>
      <c r="E667" s="564" t="s">
        <v>1690</v>
      </c>
      <c r="F667" s="588">
        <v>2927</v>
      </c>
      <c r="G667" s="583" t="s">
        <v>1597</v>
      </c>
      <c r="H667" s="563" t="s">
        <v>306</v>
      </c>
      <c r="I667" s="564" t="s">
        <v>466</v>
      </c>
      <c r="J667" s="579" t="s">
        <v>467</v>
      </c>
      <c r="K667" s="564" t="s">
        <v>1952</v>
      </c>
      <c r="L667" s="564" t="s">
        <v>552</v>
      </c>
      <c r="M667" s="579">
        <v>196</v>
      </c>
      <c r="N667" s="579" t="s">
        <v>1183</v>
      </c>
      <c r="O667" s="564" t="s">
        <v>567</v>
      </c>
      <c r="P667" s="79">
        <f t="shared" si="58"/>
        <v>3</v>
      </c>
      <c r="Q667" s="79">
        <f t="shared" si="59"/>
        <v>3</v>
      </c>
      <c r="R667" s="566" t="str">
        <f t="shared" si="57"/>
        <v>Gastos_com_Pessoal</v>
      </c>
      <c r="S667" s="567" t="str">
        <f>IF(D667="","",IF(OR(D667=Plano!$A$1,D667=Plano!$B$1),"entrada","saída"))</f>
        <v>saída</v>
      </c>
    </row>
    <row r="668" spans="1:19" s="567" customFormat="1" ht="12" x14ac:dyDescent="0.2">
      <c r="A668" s="523">
        <v>664</v>
      </c>
      <c r="B668" s="579" t="s">
        <v>1399</v>
      </c>
      <c r="C668" s="579" t="s">
        <v>1183</v>
      </c>
      <c r="D668" s="563" t="s">
        <v>178</v>
      </c>
      <c r="E668" s="581" t="s">
        <v>11</v>
      </c>
      <c r="F668" s="588">
        <v>72849.53</v>
      </c>
      <c r="G668" s="583" t="s">
        <v>1598</v>
      </c>
      <c r="H668" s="563" t="s">
        <v>306</v>
      </c>
      <c r="I668" s="564" t="s">
        <v>449</v>
      </c>
      <c r="J668" s="579" t="s">
        <v>792</v>
      </c>
      <c r="K668" s="564" t="s">
        <v>1951</v>
      </c>
      <c r="L668" s="564" t="s">
        <v>554</v>
      </c>
      <c r="M668" s="579">
        <v>122020</v>
      </c>
      <c r="N668" s="579" t="s">
        <v>1183</v>
      </c>
      <c r="O668" s="564" t="s">
        <v>567</v>
      </c>
      <c r="P668" s="79">
        <f t="shared" si="58"/>
        <v>3</v>
      </c>
      <c r="Q668" s="79">
        <f t="shared" si="59"/>
        <v>3</v>
      </c>
      <c r="R668" s="566" t="str">
        <f t="shared" si="57"/>
        <v>Gastos_com_Pessoal</v>
      </c>
      <c r="S668" s="567" t="str">
        <f>IF(D668="","",IF(OR(D668=Plano!$A$1,D668=Plano!$B$1),"entrada","saída"))</f>
        <v>saída</v>
      </c>
    </row>
    <row r="669" spans="1:19" s="567" customFormat="1" ht="24" x14ac:dyDescent="0.2">
      <c r="A669" s="523">
        <v>665</v>
      </c>
      <c r="B669" s="579" t="s">
        <v>1399</v>
      </c>
      <c r="C669" s="579" t="s">
        <v>1183</v>
      </c>
      <c r="D669" s="563" t="s">
        <v>178</v>
      </c>
      <c r="E669" s="581" t="s">
        <v>258</v>
      </c>
      <c r="F669" s="588">
        <v>1166</v>
      </c>
      <c r="G669" s="583" t="s">
        <v>1599</v>
      </c>
      <c r="H669" s="563" t="s">
        <v>306</v>
      </c>
      <c r="I669" s="564" t="s">
        <v>472</v>
      </c>
      <c r="J669" s="579" t="s">
        <v>473</v>
      </c>
      <c r="K669" s="564" t="s">
        <v>1952</v>
      </c>
      <c r="L669" s="564" t="s">
        <v>553</v>
      </c>
      <c r="M669" s="579">
        <v>196</v>
      </c>
      <c r="N669" s="579" t="s">
        <v>1183</v>
      </c>
      <c r="O669" s="564" t="s">
        <v>567</v>
      </c>
      <c r="P669" s="79">
        <f t="shared" si="58"/>
        <v>3</v>
      </c>
      <c r="Q669" s="79">
        <f t="shared" si="59"/>
        <v>3</v>
      </c>
      <c r="R669" s="566" t="str">
        <f t="shared" si="57"/>
        <v>Gastos_com_Pessoal</v>
      </c>
      <c r="S669" s="567" t="str">
        <f>IF(D669="","",IF(OR(D669=Plano!$A$1,D669=Plano!$B$1),"entrada","saída"))</f>
        <v>saída</v>
      </c>
    </row>
    <row r="670" spans="1:19" s="567" customFormat="1" ht="24" x14ac:dyDescent="0.2">
      <c r="A670" s="523">
        <v>666</v>
      </c>
      <c r="B670" s="579" t="s">
        <v>1399</v>
      </c>
      <c r="C670" s="579" t="s">
        <v>1183</v>
      </c>
      <c r="D670" s="563" t="s">
        <v>178</v>
      </c>
      <c r="E670" s="581" t="s">
        <v>258</v>
      </c>
      <c r="F670" s="588">
        <v>736.41</v>
      </c>
      <c r="G670" s="583" t="s">
        <v>1599</v>
      </c>
      <c r="H670" s="563" t="s">
        <v>306</v>
      </c>
      <c r="I670" s="564" t="s">
        <v>470</v>
      </c>
      <c r="J670" s="579" t="s">
        <v>471</v>
      </c>
      <c r="K670" s="564" t="s">
        <v>1952</v>
      </c>
      <c r="L670" s="564" t="s">
        <v>553</v>
      </c>
      <c r="M670" s="579">
        <v>196</v>
      </c>
      <c r="N670" s="579" t="s">
        <v>1183</v>
      </c>
      <c r="O670" s="564" t="s">
        <v>567</v>
      </c>
      <c r="P670" s="79">
        <f t="shared" si="58"/>
        <v>3</v>
      </c>
      <c r="Q670" s="79">
        <f t="shared" si="59"/>
        <v>3</v>
      </c>
      <c r="R670" s="566" t="str">
        <f t="shared" si="57"/>
        <v>Gastos_com_Pessoal</v>
      </c>
      <c r="S670" s="567" t="str">
        <f>IF(D670="","",IF(OR(D670=Plano!$A$1,D670=Plano!$B$1),"entrada","saída"))</f>
        <v>saída</v>
      </c>
    </row>
    <row r="671" spans="1:19" s="567" customFormat="1" ht="24" x14ac:dyDescent="0.2">
      <c r="A671" s="523">
        <v>667</v>
      </c>
      <c r="B671" s="579" t="s">
        <v>1399</v>
      </c>
      <c r="C671" s="579" t="s">
        <v>1183</v>
      </c>
      <c r="D671" s="563" t="s">
        <v>178</v>
      </c>
      <c r="E671" s="581" t="s">
        <v>258</v>
      </c>
      <c r="F671" s="588">
        <v>1083.3900000000001</v>
      </c>
      <c r="G671" s="583" t="s">
        <v>1599</v>
      </c>
      <c r="H671" s="563" t="s">
        <v>306</v>
      </c>
      <c r="I671" s="564" t="s">
        <v>468</v>
      </c>
      <c r="J671" s="579" t="s">
        <v>469</v>
      </c>
      <c r="K671" s="564" t="s">
        <v>1952</v>
      </c>
      <c r="L671" s="564" t="s">
        <v>553</v>
      </c>
      <c r="M671" s="579">
        <v>196</v>
      </c>
      <c r="N671" s="579" t="s">
        <v>1183</v>
      </c>
      <c r="O671" s="564" t="s">
        <v>567</v>
      </c>
      <c r="P671" s="79">
        <f t="shared" si="58"/>
        <v>3</v>
      </c>
      <c r="Q671" s="79">
        <f t="shared" si="59"/>
        <v>3</v>
      </c>
      <c r="R671" s="566" t="str">
        <f t="shared" si="57"/>
        <v>Gastos_com_Pessoal</v>
      </c>
      <c r="S671" s="567" t="str">
        <f>IF(D671="","",IF(OR(D671=Plano!$A$1,D671=Plano!$B$1),"entrada","saída"))</f>
        <v>saída</v>
      </c>
    </row>
    <row r="672" spans="1:19" s="567" customFormat="1" ht="24" x14ac:dyDescent="0.2">
      <c r="A672" s="523">
        <v>668</v>
      </c>
      <c r="B672" s="579" t="s">
        <v>1399</v>
      </c>
      <c r="C672" s="579" t="s">
        <v>1183</v>
      </c>
      <c r="D672" s="563" t="s">
        <v>178</v>
      </c>
      <c r="E672" s="581" t="s">
        <v>258</v>
      </c>
      <c r="F672" s="588">
        <v>164.86</v>
      </c>
      <c r="G672" s="583" t="s">
        <v>1599</v>
      </c>
      <c r="H672" s="563" t="s">
        <v>306</v>
      </c>
      <c r="I672" s="564" t="s">
        <v>476</v>
      </c>
      <c r="J672" s="579" t="s">
        <v>477</v>
      </c>
      <c r="K672" s="564" t="s">
        <v>1952</v>
      </c>
      <c r="L672" s="564" t="s">
        <v>553</v>
      </c>
      <c r="M672" s="579">
        <v>196</v>
      </c>
      <c r="N672" s="579" t="s">
        <v>1183</v>
      </c>
      <c r="O672" s="564" t="s">
        <v>567</v>
      </c>
      <c r="P672" s="79">
        <f t="shared" si="58"/>
        <v>3</v>
      </c>
      <c r="Q672" s="79">
        <f t="shared" si="59"/>
        <v>3</v>
      </c>
      <c r="R672" s="566" t="str">
        <f t="shared" si="57"/>
        <v>Gastos_com_Pessoal</v>
      </c>
      <c r="S672" s="567" t="str">
        <f>IF(D672="","",IF(OR(D672=Plano!$A$1,D672=Plano!$B$1),"entrada","saída"))</f>
        <v>saída</v>
      </c>
    </row>
    <row r="673" spans="1:19" s="567" customFormat="1" ht="24" x14ac:dyDescent="0.2">
      <c r="A673" s="523">
        <v>669</v>
      </c>
      <c r="B673" s="579" t="s">
        <v>1399</v>
      </c>
      <c r="C673" s="579" t="s">
        <v>1183</v>
      </c>
      <c r="D673" s="563" t="s">
        <v>178</v>
      </c>
      <c r="E673" s="581" t="s">
        <v>258</v>
      </c>
      <c r="F673" s="588">
        <v>385.41</v>
      </c>
      <c r="G673" s="583" t="s">
        <v>1599</v>
      </c>
      <c r="H673" s="563" t="s">
        <v>306</v>
      </c>
      <c r="I673" s="564" t="s">
        <v>474</v>
      </c>
      <c r="J673" s="579" t="s">
        <v>475</v>
      </c>
      <c r="K673" s="564" t="s">
        <v>1952</v>
      </c>
      <c r="L673" s="564" t="s">
        <v>553</v>
      </c>
      <c r="M673" s="579">
        <v>196</v>
      </c>
      <c r="N673" s="579" t="s">
        <v>1183</v>
      </c>
      <c r="O673" s="564" t="s">
        <v>567</v>
      </c>
      <c r="P673" s="79">
        <f t="shared" si="58"/>
        <v>3</v>
      </c>
      <c r="Q673" s="79">
        <f t="shared" si="59"/>
        <v>3</v>
      </c>
      <c r="R673" s="566" t="str">
        <f t="shared" ref="R673:R729" si="60">SUBSTITUTE(D673," ","_")</f>
        <v>Gastos_com_Pessoal</v>
      </c>
      <c r="S673" s="567" t="str">
        <f>IF(D673="","",IF(OR(D673=Plano!$A$1,D673=Plano!$B$1),"entrada","saída"))</f>
        <v>saída</v>
      </c>
    </row>
    <row r="674" spans="1:19" s="567" customFormat="1" ht="24" x14ac:dyDescent="0.2">
      <c r="A674" s="523">
        <v>670</v>
      </c>
      <c r="B674" s="579" t="s">
        <v>1399</v>
      </c>
      <c r="C674" s="579" t="s">
        <v>1183</v>
      </c>
      <c r="D674" s="563" t="s">
        <v>178</v>
      </c>
      <c r="E674" s="581" t="s">
        <v>258</v>
      </c>
      <c r="F674" s="588">
        <v>164.86</v>
      </c>
      <c r="G674" s="583" t="s">
        <v>1599</v>
      </c>
      <c r="H674" s="563" t="s">
        <v>306</v>
      </c>
      <c r="I674" s="564" t="s">
        <v>454</v>
      </c>
      <c r="J674" s="579" t="s">
        <v>455</v>
      </c>
      <c r="K674" s="564" t="s">
        <v>1952</v>
      </c>
      <c r="L674" s="564" t="s">
        <v>553</v>
      </c>
      <c r="M674" s="579">
        <v>196</v>
      </c>
      <c r="N674" s="579" t="s">
        <v>1183</v>
      </c>
      <c r="O674" s="564" t="s">
        <v>567</v>
      </c>
      <c r="P674" s="79">
        <f t="shared" ref="P674:P730" si="61">IF(B674=0,0,IF(YEAR(B674)=$Q$1,MONTH(B674)-$P$1+1,(YEAR(B674)-$Q$1)*12-$P$1+1+MONTH(B674)))</f>
        <v>3</v>
      </c>
      <c r="Q674" s="79">
        <f t="shared" ref="Q674:Q730" si="62">IF(C674=0,0,IF(YEAR(C674)=$Q$1,MONTH(C674)-$P$1+1,(YEAR(C674)-$Q$1)*12-$P$1+1+MONTH(C674)))</f>
        <v>3</v>
      </c>
      <c r="R674" s="566" t="str">
        <f t="shared" si="60"/>
        <v>Gastos_com_Pessoal</v>
      </c>
      <c r="S674" s="567" t="str">
        <f>IF(D674="","",IF(OR(D674=Plano!$A$1,D674=Plano!$B$1),"entrada","saída"))</f>
        <v>saída</v>
      </c>
    </row>
    <row r="675" spans="1:19" s="567" customFormat="1" ht="132" x14ac:dyDescent="0.2">
      <c r="A675" s="523">
        <v>671</v>
      </c>
      <c r="B675" s="579" t="s">
        <v>1400</v>
      </c>
      <c r="C675" s="579" t="s">
        <v>888</v>
      </c>
      <c r="D675" s="563" t="s">
        <v>261</v>
      </c>
      <c r="E675" s="564" t="s">
        <v>392</v>
      </c>
      <c r="F675" s="588">
        <v>361.97</v>
      </c>
      <c r="G675" s="583" t="s">
        <v>1811</v>
      </c>
      <c r="H675" s="563" t="s">
        <v>638</v>
      </c>
      <c r="I675" s="564" t="s">
        <v>530</v>
      </c>
      <c r="J675" s="579" t="s">
        <v>531</v>
      </c>
      <c r="K675" s="564" t="s">
        <v>1951</v>
      </c>
      <c r="L675" s="564" t="s">
        <v>562</v>
      </c>
      <c r="M675" s="579">
        <v>202028</v>
      </c>
      <c r="N675" s="579" t="s">
        <v>888</v>
      </c>
      <c r="O675" s="564" t="s">
        <v>547</v>
      </c>
      <c r="P675" s="79">
        <f t="shared" si="61"/>
        <v>3</v>
      </c>
      <c r="Q675" s="79">
        <f t="shared" si="62"/>
        <v>1</v>
      </c>
      <c r="R675" s="566" t="str">
        <f t="shared" si="60"/>
        <v>Gastos_Gerais</v>
      </c>
      <c r="S675" s="567" t="str">
        <f>IF(D675="","",IF(OR(D675=Plano!$A$1,D675=Plano!$B$1),"entrada","saída"))</f>
        <v>saída</v>
      </c>
    </row>
    <row r="676" spans="1:19" s="567" customFormat="1" ht="24" x14ac:dyDescent="0.2">
      <c r="A676" s="523">
        <v>672</v>
      </c>
      <c r="B676" s="579" t="s">
        <v>1400</v>
      </c>
      <c r="C676" s="579" t="s">
        <v>886</v>
      </c>
      <c r="D676" s="563" t="s">
        <v>178</v>
      </c>
      <c r="E676" s="564" t="s">
        <v>395</v>
      </c>
      <c r="F676" s="588">
        <v>109.03</v>
      </c>
      <c r="G676" s="583" t="s">
        <v>1930</v>
      </c>
      <c r="H676" s="563" t="s">
        <v>306</v>
      </c>
      <c r="I676" s="564" t="s">
        <v>530</v>
      </c>
      <c r="J676" s="579" t="s">
        <v>531</v>
      </c>
      <c r="K676" s="564" t="s">
        <v>1951</v>
      </c>
      <c r="L676" s="564" t="s">
        <v>562</v>
      </c>
      <c r="M676" s="579">
        <v>2020486717</v>
      </c>
      <c r="N676" s="579" t="s">
        <v>886</v>
      </c>
      <c r="O676" s="564" t="s">
        <v>550</v>
      </c>
      <c r="P676" s="79">
        <f t="shared" si="61"/>
        <v>3</v>
      </c>
      <c r="Q676" s="79">
        <f t="shared" si="62"/>
        <v>1</v>
      </c>
      <c r="R676" s="566" t="str">
        <f t="shared" si="60"/>
        <v>Gastos_com_Pessoal</v>
      </c>
      <c r="S676" s="567" t="str">
        <f>IF(D676="","",IF(OR(D676=Plano!$A$1,D676=Plano!$B$1),"entrada","saída"))</f>
        <v>saída</v>
      </c>
    </row>
    <row r="677" spans="1:19" s="567" customFormat="1" ht="24" x14ac:dyDescent="0.2">
      <c r="A677" s="523">
        <v>673</v>
      </c>
      <c r="B677" s="579" t="s">
        <v>1400</v>
      </c>
      <c r="C677" s="579" t="s">
        <v>892</v>
      </c>
      <c r="D677" s="563" t="s">
        <v>178</v>
      </c>
      <c r="E677" s="564" t="s">
        <v>397</v>
      </c>
      <c r="F677" s="588">
        <v>18.690000000000001</v>
      </c>
      <c r="G677" s="583" t="s">
        <v>1931</v>
      </c>
      <c r="H677" s="563" t="s">
        <v>306</v>
      </c>
      <c r="I677" s="564" t="s">
        <v>530</v>
      </c>
      <c r="J677" s="579" t="s">
        <v>531</v>
      </c>
      <c r="K677" s="564" t="s">
        <v>1951</v>
      </c>
      <c r="L677" s="564" t="s">
        <v>562</v>
      </c>
      <c r="M677" s="579">
        <v>202011277</v>
      </c>
      <c r="N677" s="579" t="s">
        <v>892</v>
      </c>
      <c r="O677" s="564" t="s">
        <v>544</v>
      </c>
      <c r="P677" s="79">
        <f t="shared" si="61"/>
        <v>3</v>
      </c>
      <c r="Q677" s="79">
        <f t="shared" si="62"/>
        <v>1</v>
      </c>
      <c r="R677" s="566" t="str">
        <f t="shared" si="60"/>
        <v>Gastos_com_Pessoal</v>
      </c>
      <c r="S677" s="567" t="str">
        <f>IF(D677="","",IF(OR(D677=Plano!$A$1,D677=Plano!$B$1),"entrada","saída"))</f>
        <v>saída</v>
      </c>
    </row>
    <row r="678" spans="1:19" s="567" customFormat="1" ht="24" x14ac:dyDescent="0.2">
      <c r="A678" s="523">
        <v>674</v>
      </c>
      <c r="B678" s="579" t="s">
        <v>1400</v>
      </c>
      <c r="C678" s="579" t="s">
        <v>892</v>
      </c>
      <c r="D678" s="563" t="s">
        <v>178</v>
      </c>
      <c r="E678" s="564" t="s">
        <v>397</v>
      </c>
      <c r="F678" s="588">
        <v>21.81</v>
      </c>
      <c r="G678" s="583" t="s">
        <v>1932</v>
      </c>
      <c r="H678" s="563" t="s">
        <v>306</v>
      </c>
      <c r="I678" s="564" t="s">
        <v>530</v>
      </c>
      <c r="J678" s="579" t="s">
        <v>531</v>
      </c>
      <c r="K678" s="564" t="s">
        <v>1951</v>
      </c>
      <c r="L678" s="564" t="s">
        <v>562</v>
      </c>
      <c r="M678" s="579">
        <v>202011278</v>
      </c>
      <c r="N678" s="579" t="s">
        <v>892</v>
      </c>
      <c r="O678" s="564" t="s">
        <v>544</v>
      </c>
      <c r="P678" s="79">
        <f t="shared" si="61"/>
        <v>3</v>
      </c>
      <c r="Q678" s="79">
        <f t="shared" si="62"/>
        <v>1</v>
      </c>
      <c r="R678" s="566" t="str">
        <f t="shared" si="60"/>
        <v>Gastos_com_Pessoal</v>
      </c>
      <c r="S678" s="567" t="str">
        <f>IF(D678="","",IF(OR(D678=Plano!$A$1,D678=Plano!$B$1),"entrada","saída"))</f>
        <v>saída</v>
      </c>
    </row>
    <row r="679" spans="1:19" s="567" customFormat="1" ht="48" x14ac:dyDescent="0.2">
      <c r="A679" s="523">
        <v>675</v>
      </c>
      <c r="B679" s="579" t="s">
        <v>1400</v>
      </c>
      <c r="C679" s="580">
        <v>44105</v>
      </c>
      <c r="D679" s="563" t="s">
        <v>261</v>
      </c>
      <c r="E679" s="564" t="s">
        <v>389</v>
      </c>
      <c r="F679" s="588">
        <v>1270.46</v>
      </c>
      <c r="G679" s="583" t="s">
        <v>1918</v>
      </c>
      <c r="H679" s="563" t="s">
        <v>639</v>
      </c>
      <c r="I679" s="564" t="s">
        <v>530</v>
      </c>
      <c r="J679" s="579" t="s">
        <v>531</v>
      </c>
      <c r="K679" s="564" t="s">
        <v>1951</v>
      </c>
      <c r="L679" s="564" t="s">
        <v>561</v>
      </c>
      <c r="M679" s="579">
        <v>121</v>
      </c>
      <c r="N679" s="579" t="s">
        <v>1162</v>
      </c>
      <c r="O679" s="564" t="s">
        <v>548</v>
      </c>
      <c r="P679" s="79">
        <f t="shared" si="61"/>
        <v>3</v>
      </c>
      <c r="Q679" s="79">
        <f t="shared" si="62"/>
        <v>1</v>
      </c>
      <c r="R679" s="566" t="str">
        <f t="shared" si="60"/>
        <v>Gastos_Gerais</v>
      </c>
      <c r="S679" s="567" t="str">
        <f>IF(D679="","",IF(OR(D679=Plano!$A$1,D679=Plano!$B$1),"entrada","saída"))</f>
        <v>saída</v>
      </c>
    </row>
    <row r="680" spans="1:19" s="567" customFormat="1" ht="36" x14ac:dyDescent="0.2">
      <c r="A680" s="523">
        <v>676</v>
      </c>
      <c r="B680" s="579" t="s">
        <v>1400</v>
      </c>
      <c r="C680" s="579" t="s">
        <v>1163</v>
      </c>
      <c r="D680" s="563" t="s">
        <v>261</v>
      </c>
      <c r="E680" s="564" t="s">
        <v>413</v>
      </c>
      <c r="F680" s="588">
        <v>50</v>
      </c>
      <c r="G680" s="583" t="s">
        <v>1919</v>
      </c>
      <c r="H680" s="563" t="s">
        <v>637</v>
      </c>
      <c r="I680" s="564" t="s">
        <v>530</v>
      </c>
      <c r="J680" s="579" t="s">
        <v>531</v>
      </c>
      <c r="K680" s="564" t="s">
        <v>1951</v>
      </c>
      <c r="L680" s="564" t="s">
        <v>561</v>
      </c>
      <c r="M680" s="579">
        <v>903</v>
      </c>
      <c r="N680" s="579" t="s">
        <v>1163</v>
      </c>
      <c r="O680" s="564" t="s">
        <v>544</v>
      </c>
      <c r="P680" s="79">
        <f t="shared" si="61"/>
        <v>3</v>
      </c>
      <c r="Q680" s="79">
        <f t="shared" si="62"/>
        <v>2</v>
      </c>
      <c r="R680" s="566" t="str">
        <f t="shared" si="60"/>
        <v>Gastos_Gerais</v>
      </c>
      <c r="S680" s="567" t="str">
        <f>IF(D680="","",IF(OR(D680=Plano!$A$1,D680=Plano!$B$1),"entrada","saída"))</f>
        <v>saída</v>
      </c>
    </row>
    <row r="681" spans="1:19" s="567" customFormat="1" ht="36" x14ac:dyDescent="0.2">
      <c r="A681" s="523">
        <v>677</v>
      </c>
      <c r="B681" s="579" t="s">
        <v>1400</v>
      </c>
      <c r="C681" s="580">
        <v>44108</v>
      </c>
      <c r="D681" s="563" t="s">
        <v>261</v>
      </c>
      <c r="E681" s="564" t="s">
        <v>393</v>
      </c>
      <c r="F681" s="588">
        <v>50</v>
      </c>
      <c r="G681" s="583" t="s">
        <v>1920</v>
      </c>
      <c r="H681" s="563" t="s">
        <v>639</v>
      </c>
      <c r="I681" s="564" t="s">
        <v>530</v>
      </c>
      <c r="J681" s="579" t="s">
        <v>531</v>
      </c>
      <c r="K681" s="564" t="s">
        <v>1951</v>
      </c>
      <c r="L681" s="564" t="s">
        <v>561</v>
      </c>
      <c r="M681" s="579">
        <v>289871</v>
      </c>
      <c r="N681" s="579" t="s">
        <v>1163</v>
      </c>
      <c r="O681" s="564" t="s">
        <v>548</v>
      </c>
      <c r="P681" s="79">
        <f t="shared" si="61"/>
        <v>3</v>
      </c>
      <c r="Q681" s="79">
        <f t="shared" si="62"/>
        <v>1</v>
      </c>
      <c r="R681" s="566" t="str">
        <f t="shared" si="60"/>
        <v>Gastos_Gerais</v>
      </c>
      <c r="S681" s="567" t="str">
        <f>IF(D681="","",IF(OR(D681=Plano!$A$1,D681=Plano!$B$1),"entrada","saída"))</f>
        <v>saída</v>
      </c>
    </row>
    <row r="682" spans="1:19" s="567" customFormat="1" ht="36" x14ac:dyDescent="0.2">
      <c r="A682" s="523">
        <v>678</v>
      </c>
      <c r="B682" s="579" t="s">
        <v>1400</v>
      </c>
      <c r="C682" s="580">
        <v>44108</v>
      </c>
      <c r="D682" s="563" t="s">
        <v>261</v>
      </c>
      <c r="E682" s="564" t="s">
        <v>393</v>
      </c>
      <c r="F682" s="588">
        <v>550</v>
      </c>
      <c r="G682" s="583" t="s">
        <v>1940</v>
      </c>
      <c r="H682" s="563" t="s">
        <v>639</v>
      </c>
      <c r="I682" s="564" t="s">
        <v>528</v>
      </c>
      <c r="J682" s="579" t="s">
        <v>529</v>
      </c>
      <c r="K682" s="564" t="s">
        <v>1951</v>
      </c>
      <c r="L682" s="564" t="s">
        <v>563</v>
      </c>
      <c r="M682" s="579">
        <v>289871</v>
      </c>
      <c r="N682" s="579" t="s">
        <v>1163</v>
      </c>
      <c r="O682" s="564" t="s">
        <v>548</v>
      </c>
      <c r="P682" s="79">
        <f t="shared" si="61"/>
        <v>3</v>
      </c>
      <c r="Q682" s="79">
        <f t="shared" si="62"/>
        <v>1</v>
      </c>
      <c r="R682" s="566" t="str">
        <f t="shared" si="60"/>
        <v>Gastos_Gerais</v>
      </c>
      <c r="S682" s="567" t="str">
        <f>IF(D682="","",IF(OR(D682=Plano!$A$1,D682=Plano!$B$1),"entrada","saída"))</f>
        <v>saída</v>
      </c>
    </row>
    <row r="683" spans="1:19" s="567" customFormat="1" ht="24" x14ac:dyDescent="0.2">
      <c r="A683" s="523">
        <v>679</v>
      </c>
      <c r="B683" s="579" t="s">
        <v>1400</v>
      </c>
      <c r="C683" s="579" t="s">
        <v>1163</v>
      </c>
      <c r="D683" s="563" t="s">
        <v>178</v>
      </c>
      <c r="E683" s="564" t="s">
        <v>397</v>
      </c>
      <c r="F683" s="588">
        <v>28.42</v>
      </c>
      <c r="G683" s="583" t="s">
        <v>1921</v>
      </c>
      <c r="H683" s="563" t="s">
        <v>306</v>
      </c>
      <c r="I683" s="564" t="s">
        <v>530</v>
      </c>
      <c r="J683" s="579" t="s">
        <v>531</v>
      </c>
      <c r="K683" s="564" t="s">
        <v>1951</v>
      </c>
      <c r="L683" s="564" t="s">
        <v>561</v>
      </c>
      <c r="M683" s="579">
        <v>202011774</v>
      </c>
      <c r="N683" s="579" t="s">
        <v>1163</v>
      </c>
      <c r="O683" s="564" t="s">
        <v>544</v>
      </c>
      <c r="P683" s="79">
        <f t="shared" si="61"/>
        <v>3</v>
      </c>
      <c r="Q683" s="79">
        <f t="shared" si="62"/>
        <v>2</v>
      </c>
      <c r="R683" s="566" t="str">
        <f t="shared" si="60"/>
        <v>Gastos_com_Pessoal</v>
      </c>
      <c r="S683" s="567" t="str">
        <f>IF(D683="","",IF(OR(D683=Plano!$A$1,D683=Plano!$B$1),"entrada","saída"))</f>
        <v>saída</v>
      </c>
    </row>
    <row r="684" spans="1:19" s="567" customFormat="1" ht="132" x14ac:dyDescent="0.2">
      <c r="A684" s="523">
        <v>680</v>
      </c>
      <c r="B684" s="579" t="s">
        <v>1400</v>
      </c>
      <c r="C684" s="579" t="s">
        <v>1161</v>
      </c>
      <c r="D684" s="563" t="s">
        <v>261</v>
      </c>
      <c r="E684" s="564" t="s">
        <v>392</v>
      </c>
      <c r="F684" s="588">
        <v>116.76</v>
      </c>
      <c r="G684" s="583" t="s">
        <v>1922</v>
      </c>
      <c r="H684" s="563" t="s">
        <v>638</v>
      </c>
      <c r="I684" s="564" t="s">
        <v>530</v>
      </c>
      <c r="J684" s="579" t="s">
        <v>531</v>
      </c>
      <c r="K684" s="564" t="s">
        <v>1951</v>
      </c>
      <c r="L684" s="564" t="s">
        <v>561</v>
      </c>
      <c r="M684" s="579">
        <v>202031</v>
      </c>
      <c r="N684" s="579" t="s">
        <v>1161</v>
      </c>
      <c r="O684" s="564" t="s">
        <v>547</v>
      </c>
      <c r="P684" s="79">
        <f t="shared" si="61"/>
        <v>3</v>
      </c>
      <c r="Q684" s="79">
        <f t="shared" si="62"/>
        <v>2</v>
      </c>
      <c r="R684" s="566" t="str">
        <f t="shared" si="60"/>
        <v>Gastos_Gerais</v>
      </c>
      <c r="S684" s="567" t="str">
        <f>IF(D684="","",IF(OR(D684=Plano!$A$1,D684=Plano!$B$1),"entrada","saída"))</f>
        <v>saída</v>
      </c>
    </row>
    <row r="685" spans="1:19" s="567" customFormat="1" ht="36" x14ac:dyDescent="0.2">
      <c r="A685" s="523">
        <v>681</v>
      </c>
      <c r="B685" s="579" t="s">
        <v>1400</v>
      </c>
      <c r="C685" s="580">
        <v>44108</v>
      </c>
      <c r="D685" s="563" t="s">
        <v>178</v>
      </c>
      <c r="E685" s="564" t="s">
        <v>395</v>
      </c>
      <c r="F685" s="588">
        <v>37.380000000000003</v>
      </c>
      <c r="G685" s="583" t="s">
        <v>1923</v>
      </c>
      <c r="H685" s="563" t="s">
        <v>306</v>
      </c>
      <c r="I685" s="564" t="s">
        <v>530</v>
      </c>
      <c r="J685" s="579" t="s">
        <v>531</v>
      </c>
      <c r="K685" s="564" t="s">
        <v>1951</v>
      </c>
      <c r="L685" s="564" t="s">
        <v>564</v>
      </c>
      <c r="M685" s="579">
        <v>2020542256</v>
      </c>
      <c r="N685" s="579" t="s">
        <v>1163</v>
      </c>
      <c r="O685" s="564" t="s">
        <v>550</v>
      </c>
      <c r="P685" s="79">
        <f t="shared" si="61"/>
        <v>3</v>
      </c>
      <c r="Q685" s="79">
        <f t="shared" si="62"/>
        <v>1</v>
      </c>
      <c r="R685" s="566" t="str">
        <f t="shared" si="60"/>
        <v>Gastos_com_Pessoal</v>
      </c>
      <c r="S685" s="567" t="str">
        <f>IF(D685="","",IF(OR(D685=Plano!$A$1,D685=Plano!$B$1),"entrada","saída"))</f>
        <v>saída</v>
      </c>
    </row>
    <row r="686" spans="1:19" s="567" customFormat="1" ht="96" x14ac:dyDescent="0.2">
      <c r="A686" s="523">
        <v>682</v>
      </c>
      <c r="B686" s="579" t="s">
        <v>1400</v>
      </c>
      <c r="C686" s="580">
        <v>44108</v>
      </c>
      <c r="D686" s="563" t="s">
        <v>261</v>
      </c>
      <c r="E686" s="564" t="s">
        <v>398</v>
      </c>
      <c r="F686" s="588">
        <v>797.75</v>
      </c>
      <c r="G686" s="583" t="s">
        <v>1924</v>
      </c>
      <c r="H686" s="563" t="s">
        <v>640</v>
      </c>
      <c r="I686" s="564" t="s">
        <v>530</v>
      </c>
      <c r="J686" s="579" t="s">
        <v>531</v>
      </c>
      <c r="K686" s="564" t="s">
        <v>1951</v>
      </c>
      <c r="L686" s="564" t="s">
        <v>561</v>
      </c>
      <c r="M686" s="579">
        <v>2008</v>
      </c>
      <c r="N686" s="579" t="s">
        <v>1163</v>
      </c>
      <c r="O686" s="564" t="s">
        <v>544</v>
      </c>
      <c r="P686" s="79">
        <f t="shared" si="61"/>
        <v>3</v>
      </c>
      <c r="Q686" s="79">
        <f t="shared" si="62"/>
        <v>1</v>
      </c>
      <c r="R686" s="566" t="str">
        <f t="shared" si="60"/>
        <v>Gastos_Gerais</v>
      </c>
      <c r="S686" s="567" t="str">
        <f>IF(D686="","",IF(OR(D686=Plano!$A$1,D686=Plano!$B$1),"entrada","saída"))</f>
        <v>saída</v>
      </c>
    </row>
    <row r="687" spans="1:19" s="567" customFormat="1" ht="84" x14ac:dyDescent="0.2">
      <c r="A687" s="523">
        <v>683</v>
      </c>
      <c r="B687" s="579" t="s">
        <v>1400</v>
      </c>
      <c r="C687" s="580">
        <v>44108</v>
      </c>
      <c r="D687" s="563" t="s">
        <v>261</v>
      </c>
      <c r="E687" s="564" t="s">
        <v>398</v>
      </c>
      <c r="F687" s="588">
        <v>8775.2800000000007</v>
      </c>
      <c r="G687" s="583" t="s">
        <v>1941</v>
      </c>
      <c r="H687" s="563" t="s">
        <v>640</v>
      </c>
      <c r="I687" s="564" t="s">
        <v>528</v>
      </c>
      <c r="J687" s="579" t="s">
        <v>529</v>
      </c>
      <c r="K687" s="564" t="s">
        <v>1951</v>
      </c>
      <c r="L687" s="564" t="s">
        <v>563</v>
      </c>
      <c r="M687" s="579">
        <v>2008</v>
      </c>
      <c r="N687" s="579" t="s">
        <v>1163</v>
      </c>
      <c r="O687" s="564" t="s">
        <v>544</v>
      </c>
      <c r="P687" s="79">
        <f t="shared" si="61"/>
        <v>3</v>
      </c>
      <c r="Q687" s="79">
        <f t="shared" si="62"/>
        <v>1</v>
      </c>
      <c r="R687" s="566" t="str">
        <f t="shared" si="60"/>
        <v>Gastos_Gerais</v>
      </c>
      <c r="S687" s="567" t="str">
        <f>IF(D687="","",IF(OR(D687=Plano!$A$1,D687=Plano!$B$1),"entrada","saída"))</f>
        <v>saída</v>
      </c>
    </row>
    <row r="688" spans="1:19" s="567" customFormat="1" ht="36" x14ac:dyDescent="0.2">
      <c r="A688" s="523">
        <v>684</v>
      </c>
      <c r="B688" s="579" t="s">
        <v>1400</v>
      </c>
      <c r="C688" s="580">
        <v>44055</v>
      </c>
      <c r="D688" s="563" t="s">
        <v>261</v>
      </c>
      <c r="E688" s="564" t="s">
        <v>427</v>
      </c>
      <c r="F688" s="588">
        <v>36.36</v>
      </c>
      <c r="G688" s="583" t="s">
        <v>1925</v>
      </c>
      <c r="H688" s="563" t="s">
        <v>640</v>
      </c>
      <c r="I688" s="564" t="s">
        <v>530</v>
      </c>
      <c r="J688" s="579" t="s">
        <v>531</v>
      </c>
      <c r="K688" s="564" t="s">
        <v>1951</v>
      </c>
      <c r="L688" s="564" t="s">
        <v>561</v>
      </c>
      <c r="M688" s="579">
        <v>202054643</v>
      </c>
      <c r="N688" s="579" t="s">
        <v>1171</v>
      </c>
      <c r="O688" s="564" t="s">
        <v>544</v>
      </c>
      <c r="P688" s="79">
        <f t="shared" si="61"/>
        <v>3</v>
      </c>
      <c r="Q688" s="79">
        <f t="shared" si="62"/>
        <v>-1</v>
      </c>
      <c r="R688" s="566" t="str">
        <f t="shared" si="60"/>
        <v>Gastos_Gerais</v>
      </c>
      <c r="S688" s="567" t="str">
        <f>IF(D688="","",IF(OR(D688=Plano!$A$1,D688=Plano!$B$1),"entrada","saída"))</f>
        <v>saída</v>
      </c>
    </row>
    <row r="689" spans="1:19" s="567" customFormat="1" ht="48" x14ac:dyDescent="0.2">
      <c r="A689" s="523">
        <v>685</v>
      </c>
      <c r="B689" s="579" t="s">
        <v>1400</v>
      </c>
      <c r="C689" s="580">
        <v>44086</v>
      </c>
      <c r="D689" s="563" t="s">
        <v>261</v>
      </c>
      <c r="E689" s="564" t="s">
        <v>427</v>
      </c>
      <c r="F689" s="588">
        <v>43.64</v>
      </c>
      <c r="G689" s="583" t="s">
        <v>1926</v>
      </c>
      <c r="H689" s="563" t="s">
        <v>640</v>
      </c>
      <c r="I689" s="564" t="s">
        <v>530</v>
      </c>
      <c r="J689" s="579" t="s">
        <v>531</v>
      </c>
      <c r="K689" s="564" t="s">
        <v>1951</v>
      </c>
      <c r="L689" s="564" t="s">
        <v>561</v>
      </c>
      <c r="M689" s="579">
        <v>202054679</v>
      </c>
      <c r="N689" s="579" t="s">
        <v>1171</v>
      </c>
      <c r="O689" s="564" t="s">
        <v>544</v>
      </c>
      <c r="P689" s="79">
        <f t="shared" si="61"/>
        <v>3</v>
      </c>
      <c r="Q689" s="79">
        <f t="shared" si="62"/>
        <v>0</v>
      </c>
      <c r="R689" s="566" t="str">
        <f t="shared" si="60"/>
        <v>Gastos_Gerais</v>
      </c>
      <c r="S689" s="567" t="str">
        <f>IF(D689="","",IF(OR(D689=Plano!$A$1,D689=Plano!$B$1),"entrada","saída"))</f>
        <v>saída</v>
      </c>
    </row>
    <row r="690" spans="1:19" s="567" customFormat="1" ht="36" x14ac:dyDescent="0.2">
      <c r="A690" s="523">
        <v>686</v>
      </c>
      <c r="B690" s="579" t="s">
        <v>1400</v>
      </c>
      <c r="C690" s="580">
        <v>44116</v>
      </c>
      <c r="D690" s="563" t="s">
        <v>261</v>
      </c>
      <c r="E690" s="564" t="s">
        <v>427</v>
      </c>
      <c r="F690" s="588">
        <v>43.64</v>
      </c>
      <c r="G690" s="583" t="s">
        <v>1927</v>
      </c>
      <c r="H690" s="563" t="s">
        <v>640</v>
      </c>
      <c r="I690" s="564" t="s">
        <v>530</v>
      </c>
      <c r="J690" s="579" t="s">
        <v>531</v>
      </c>
      <c r="K690" s="564" t="s">
        <v>1951</v>
      </c>
      <c r="L690" s="564" t="s">
        <v>561</v>
      </c>
      <c r="M690" s="579">
        <v>202054650</v>
      </c>
      <c r="N690" s="579" t="s">
        <v>1171</v>
      </c>
      <c r="O690" s="564" t="s">
        <v>544</v>
      </c>
      <c r="P690" s="79">
        <f t="shared" si="61"/>
        <v>3</v>
      </c>
      <c r="Q690" s="79">
        <f t="shared" si="62"/>
        <v>1</v>
      </c>
      <c r="R690" s="566" t="str">
        <f t="shared" si="60"/>
        <v>Gastos_Gerais</v>
      </c>
      <c r="S690" s="567" t="str">
        <f>IF(D690="","",IF(OR(D690=Plano!$A$1,D690=Plano!$B$1),"entrada","saída"))</f>
        <v>saída</v>
      </c>
    </row>
    <row r="691" spans="1:19" s="567" customFormat="1" ht="60" x14ac:dyDescent="0.2">
      <c r="A691" s="523">
        <v>687</v>
      </c>
      <c r="B691" s="579" t="s">
        <v>1400</v>
      </c>
      <c r="C691" s="579" t="s">
        <v>1161</v>
      </c>
      <c r="D691" s="563" t="s">
        <v>261</v>
      </c>
      <c r="E691" s="564" t="s">
        <v>398</v>
      </c>
      <c r="F691" s="588">
        <v>245.8</v>
      </c>
      <c r="G691" s="583" t="s">
        <v>1928</v>
      </c>
      <c r="H691" s="563" t="s">
        <v>640</v>
      </c>
      <c r="I691" s="564" t="s">
        <v>530</v>
      </c>
      <c r="J691" s="579" t="s">
        <v>531</v>
      </c>
      <c r="K691" s="564" t="s">
        <v>1951</v>
      </c>
      <c r="L691" s="564" t="s">
        <v>561</v>
      </c>
      <c r="M691" s="579">
        <v>5215</v>
      </c>
      <c r="N691" s="579" t="s">
        <v>1161</v>
      </c>
      <c r="O691" s="564" t="s">
        <v>544</v>
      </c>
      <c r="P691" s="79">
        <f t="shared" si="61"/>
        <v>3</v>
      </c>
      <c r="Q691" s="79">
        <f t="shared" si="62"/>
        <v>2</v>
      </c>
      <c r="R691" s="566" t="str">
        <f t="shared" si="60"/>
        <v>Gastos_Gerais</v>
      </c>
      <c r="S691" s="567" t="str">
        <f>IF(D691="","",IF(OR(D691=Plano!$A$1,D691=Plano!$B$1),"entrada","saída"))</f>
        <v>saída</v>
      </c>
    </row>
    <row r="692" spans="1:19" s="567" customFormat="1" ht="60" x14ac:dyDescent="0.2">
      <c r="A692" s="523">
        <v>688</v>
      </c>
      <c r="B692" s="579" t="s">
        <v>1400</v>
      </c>
      <c r="C692" s="579" t="s">
        <v>1161</v>
      </c>
      <c r="D692" s="563" t="s">
        <v>261</v>
      </c>
      <c r="E692" s="564" t="s">
        <v>398</v>
      </c>
      <c r="F692" s="588">
        <v>2572.2199999999998</v>
      </c>
      <c r="G692" s="583" t="s">
        <v>1942</v>
      </c>
      <c r="H692" s="563" t="s">
        <v>640</v>
      </c>
      <c r="I692" s="564" t="s">
        <v>528</v>
      </c>
      <c r="J692" s="579" t="s">
        <v>529</v>
      </c>
      <c r="K692" s="564" t="s">
        <v>1951</v>
      </c>
      <c r="L692" s="564" t="s">
        <v>563</v>
      </c>
      <c r="M692" s="579">
        <v>5215</v>
      </c>
      <c r="N692" s="579" t="s">
        <v>1161</v>
      </c>
      <c r="O692" s="564" t="s">
        <v>544</v>
      </c>
      <c r="P692" s="79">
        <f t="shared" si="61"/>
        <v>3</v>
      </c>
      <c r="Q692" s="79">
        <f t="shared" si="62"/>
        <v>2</v>
      </c>
      <c r="R692" s="566" t="str">
        <f t="shared" si="60"/>
        <v>Gastos_Gerais</v>
      </c>
      <c r="S692" s="567" t="str">
        <f>IF(D692="","",IF(OR(D692=Plano!$A$1,D692=Plano!$B$1),"entrada","saída"))</f>
        <v>saída</v>
      </c>
    </row>
    <row r="693" spans="1:19" s="567" customFormat="1" ht="48" x14ac:dyDescent="0.2">
      <c r="A693" s="523">
        <v>689</v>
      </c>
      <c r="B693" s="579" t="s">
        <v>1400</v>
      </c>
      <c r="C693" s="580">
        <v>44105</v>
      </c>
      <c r="D693" s="563" t="s">
        <v>261</v>
      </c>
      <c r="E693" s="564" t="s">
        <v>389</v>
      </c>
      <c r="F693" s="588">
        <v>3938.41</v>
      </c>
      <c r="G693" s="583" t="s">
        <v>1933</v>
      </c>
      <c r="H693" s="563" t="s">
        <v>639</v>
      </c>
      <c r="I693" s="564" t="s">
        <v>530</v>
      </c>
      <c r="J693" s="579" t="s">
        <v>531</v>
      </c>
      <c r="K693" s="564" t="s">
        <v>1951</v>
      </c>
      <c r="L693" s="564" t="s">
        <v>562</v>
      </c>
      <c r="M693" s="579">
        <v>121</v>
      </c>
      <c r="N693" s="579" t="s">
        <v>1162</v>
      </c>
      <c r="O693" s="564" t="s">
        <v>548</v>
      </c>
      <c r="P693" s="79">
        <f t="shared" si="61"/>
        <v>3</v>
      </c>
      <c r="Q693" s="79">
        <f t="shared" si="62"/>
        <v>1</v>
      </c>
      <c r="R693" s="566" t="str">
        <f t="shared" si="60"/>
        <v>Gastos_Gerais</v>
      </c>
      <c r="S693" s="567" t="str">
        <f>IF(D693="","",IF(OR(D693=Plano!$A$1,D693=Plano!$B$1),"entrada","saída"))</f>
        <v>saída</v>
      </c>
    </row>
    <row r="694" spans="1:19" s="567" customFormat="1" ht="60" x14ac:dyDescent="0.2">
      <c r="A694" s="523">
        <v>690</v>
      </c>
      <c r="B694" s="579" t="s">
        <v>1400</v>
      </c>
      <c r="C694" s="579" t="s">
        <v>1161</v>
      </c>
      <c r="D694" s="563" t="s">
        <v>261</v>
      </c>
      <c r="E694" s="564" t="s">
        <v>398</v>
      </c>
      <c r="F694" s="588">
        <v>1142.96</v>
      </c>
      <c r="G694" s="583" t="s">
        <v>1934</v>
      </c>
      <c r="H694" s="563" t="s">
        <v>640</v>
      </c>
      <c r="I694" s="564" t="s">
        <v>530</v>
      </c>
      <c r="J694" s="579" t="s">
        <v>531</v>
      </c>
      <c r="K694" s="564" t="s">
        <v>1951</v>
      </c>
      <c r="L694" s="564" t="s">
        <v>562</v>
      </c>
      <c r="M694" s="579">
        <v>5215</v>
      </c>
      <c r="N694" s="579" t="s">
        <v>1161</v>
      </c>
      <c r="O694" s="564" t="s">
        <v>544</v>
      </c>
      <c r="P694" s="79">
        <f t="shared" si="61"/>
        <v>3</v>
      </c>
      <c r="Q694" s="79">
        <f t="shared" si="62"/>
        <v>2</v>
      </c>
      <c r="R694" s="566" t="str">
        <f t="shared" si="60"/>
        <v>Gastos_Gerais</v>
      </c>
      <c r="S694" s="567" t="str">
        <f>IF(D694="","",IF(OR(D694=Plano!$A$1,D694=Plano!$B$1),"entrada","saída"))</f>
        <v>saída</v>
      </c>
    </row>
    <row r="695" spans="1:19" s="567" customFormat="1" ht="36" x14ac:dyDescent="0.2">
      <c r="A695" s="523">
        <v>691</v>
      </c>
      <c r="B695" s="579" t="s">
        <v>1400</v>
      </c>
      <c r="C695" s="580">
        <v>44108</v>
      </c>
      <c r="D695" s="563" t="s">
        <v>261</v>
      </c>
      <c r="E695" s="564" t="s">
        <v>393</v>
      </c>
      <c r="F695" s="588">
        <v>232.5</v>
      </c>
      <c r="G695" s="583" t="s">
        <v>1935</v>
      </c>
      <c r="H695" s="563" t="s">
        <v>639</v>
      </c>
      <c r="I695" s="564" t="s">
        <v>530</v>
      </c>
      <c r="J695" s="579" t="s">
        <v>531</v>
      </c>
      <c r="K695" s="564" t="s">
        <v>1951</v>
      </c>
      <c r="L695" s="564" t="s">
        <v>562</v>
      </c>
      <c r="M695" s="579">
        <v>289871</v>
      </c>
      <c r="N695" s="579" t="s">
        <v>1163</v>
      </c>
      <c r="O695" s="564" t="s">
        <v>548</v>
      </c>
      <c r="P695" s="79">
        <f t="shared" si="61"/>
        <v>3</v>
      </c>
      <c r="Q695" s="79">
        <f t="shared" si="62"/>
        <v>1</v>
      </c>
      <c r="R695" s="566" t="str">
        <f t="shared" si="60"/>
        <v>Gastos_Gerais</v>
      </c>
      <c r="S695" s="567" t="str">
        <f>IF(D695="","",IF(OR(D695=Plano!$A$1,D695=Plano!$B$1),"entrada","saída"))</f>
        <v>saída</v>
      </c>
    </row>
    <row r="696" spans="1:19" s="567" customFormat="1" ht="24" x14ac:dyDescent="0.2">
      <c r="A696" s="523">
        <v>692</v>
      </c>
      <c r="B696" s="579" t="s">
        <v>1400</v>
      </c>
      <c r="C696" s="579" t="s">
        <v>1163</v>
      </c>
      <c r="D696" s="563" t="s">
        <v>178</v>
      </c>
      <c r="E696" s="564" t="s">
        <v>397</v>
      </c>
      <c r="F696" s="588">
        <v>88.11</v>
      </c>
      <c r="G696" s="583" t="s">
        <v>1932</v>
      </c>
      <c r="H696" s="563" t="s">
        <v>306</v>
      </c>
      <c r="I696" s="564" t="s">
        <v>530</v>
      </c>
      <c r="J696" s="579" t="s">
        <v>531</v>
      </c>
      <c r="K696" s="564" t="s">
        <v>1951</v>
      </c>
      <c r="L696" s="564" t="s">
        <v>562</v>
      </c>
      <c r="M696" s="579">
        <v>202011774</v>
      </c>
      <c r="N696" s="579" t="s">
        <v>1163</v>
      </c>
      <c r="O696" s="564" t="s">
        <v>544</v>
      </c>
      <c r="P696" s="79">
        <f t="shared" si="61"/>
        <v>3</v>
      </c>
      <c r="Q696" s="79">
        <f t="shared" si="62"/>
        <v>2</v>
      </c>
      <c r="R696" s="566" t="str">
        <f t="shared" si="60"/>
        <v>Gastos_com_Pessoal</v>
      </c>
      <c r="S696" s="567" t="str">
        <f>IF(D696="","",IF(OR(D696=Plano!$A$1,D696=Plano!$B$1),"entrada","saída"))</f>
        <v>saída</v>
      </c>
    </row>
    <row r="697" spans="1:19" s="567" customFormat="1" ht="96" x14ac:dyDescent="0.2">
      <c r="A697" s="523">
        <v>693</v>
      </c>
      <c r="B697" s="579" t="s">
        <v>1400</v>
      </c>
      <c r="C697" s="580">
        <v>44108</v>
      </c>
      <c r="D697" s="563" t="s">
        <v>261</v>
      </c>
      <c r="E697" s="564" t="s">
        <v>398</v>
      </c>
      <c r="F697" s="588">
        <v>3709.55</v>
      </c>
      <c r="G697" s="583" t="s">
        <v>1936</v>
      </c>
      <c r="H697" s="563" t="s">
        <v>640</v>
      </c>
      <c r="I697" s="564" t="s">
        <v>530</v>
      </c>
      <c r="J697" s="579" t="s">
        <v>531</v>
      </c>
      <c r="K697" s="564" t="s">
        <v>1951</v>
      </c>
      <c r="L697" s="564" t="s">
        <v>562</v>
      </c>
      <c r="M697" s="579">
        <v>2008</v>
      </c>
      <c r="N697" s="579" t="s">
        <v>1163</v>
      </c>
      <c r="O697" s="564" t="s">
        <v>544</v>
      </c>
      <c r="P697" s="79">
        <f t="shared" si="61"/>
        <v>3</v>
      </c>
      <c r="Q697" s="79">
        <f t="shared" si="62"/>
        <v>1</v>
      </c>
      <c r="R697" s="566" t="str">
        <f t="shared" si="60"/>
        <v>Gastos_Gerais</v>
      </c>
      <c r="S697" s="567" t="str">
        <f>IF(D697="","",IF(OR(D697=Plano!$A$1,D697=Plano!$B$1),"entrada","saída"))</f>
        <v>saída</v>
      </c>
    </row>
    <row r="698" spans="1:19" s="567" customFormat="1" ht="36" x14ac:dyDescent="0.2">
      <c r="A698" s="523">
        <v>694</v>
      </c>
      <c r="B698" s="579" t="s">
        <v>1400</v>
      </c>
      <c r="C698" s="580">
        <v>44055</v>
      </c>
      <c r="D698" s="563" t="s">
        <v>261</v>
      </c>
      <c r="E698" s="564" t="s">
        <v>427</v>
      </c>
      <c r="F698" s="588">
        <v>169.09</v>
      </c>
      <c r="G698" s="583" t="s">
        <v>1937</v>
      </c>
      <c r="H698" s="563" t="s">
        <v>640</v>
      </c>
      <c r="I698" s="564" t="s">
        <v>530</v>
      </c>
      <c r="J698" s="579" t="s">
        <v>531</v>
      </c>
      <c r="K698" s="564" t="s">
        <v>1951</v>
      </c>
      <c r="L698" s="564" t="s">
        <v>562</v>
      </c>
      <c r="M698" s="579">
        <v>202054643</v>
      </c>
      <c r="N698" s="579" t="s">
        <v>1171</v>
      </c>
      <c r="O698" s="564" t="s">
        <v>544</v>
      </c>
      <c r="P698" s="79">
        <f t="shared" si="61"/>
        <v>3</v>
      </c>
      <c r="Q698" s="79">
        <f t="shared" si="62"/>
        <v>-1</v>
      </c>
      <c r="R698" s="566" t="str">
        <f t="shared" si="60"/>
        <v>Gastos_Gerais</v>
      </c>
      <c r="S698" s="567" t="str">
        <f>IF(D698="","",IF(OR(D698=Plano!$A$1,D698=Plano!$B$1),"entrada","saída"))</f>
        <v>saída</v>
      </c>
    </row>
    <row r="699" spans="1:19" s="567" customFormat="1" ht="48" x14ac:dyDescent="0.2">
      <c r="A699" s="523">
        <v>695</v>
      </c>
      <c r="B699" s="579" t="s">
        <v>1400</v>
      </c>
      <c r="C699" s="580">
        <v>44086</v>
      </c>
      <c r="D699" s="563" t="s">
        <v>261</v>
      </c>
      <c r="E699" s="564" t="s">
        <v>427</v>
      </c>
      <c r="F699" s="588">
        <v>202.91</v>
      </c>
      <c r="G699" s="583" t="s">
        <v>1938</v>
      </c>
      <c r="H699" s="563" t="s">
        <v>640</v>
      </c>
      <c r="I699" s="564" t="s">
        <v>530</v>
      </c>
      <c r="J699" s="579" t="s">
        <v>531</v>
      </c>
      <c r="K699" s="564" t="s">
        <v>1951</v>
      </c>
      <c r="L699" s="564" t="s">
        <v>562</v>
      </c>
      <c r="M699" s="579">
        <v>202054679</v>
      </c>
      <c r="N699" s="579" t="s">
        <v>1171</v>
      </c>
      <c r="O699" s="564" t="s">
        <v>544</v>
      </c>
      <c r="P699" s="79">
        <f t="shared" si="61"/>
        <v>3</v>
      </c>
      <c r="Q699" s="79">
        <f t="shared" si="62"/>
        <v>0</v>
      </c>
      <c r="R699" s="566" t="str">
        <f t="shared" si="60"/>
        <v>Gastos_Gerais</v>
      </c>
      <c r="S699" s="567" t="str">
        <f>IF(D699="","",IF(OR(D699=Plano!$A$1,D699=Plano!$B$1),"entrada","saída"))</f>
        <v>saída</v>
      </c>
    </row>
    <row r="700" spans="1:19" s="567" customFormat="1" ht="36" x14ac:dyDescent="0.2">
      <c r="A700" s="523">
        <v>696</v>
      </c>
      <c r="B700" s="579" t="s">
        <v>1400</v>
      </c>
      <c r="C700" s="580">
        <v>44116</v>
      </c>
      <c r="D700" s="563" t="s">
        <v>261</v>
      </c>
      <c r="E700" s="564" t="s">
        <v>427</v>
      </c>
      <c r="F700" s="588">
        <v>202.91</v>
      </c>
      <c r="G700" s="583" t="s">
        <v>1939</v>
      </c>
      <c r="H700" s="563" t="s">
        <v>640</v>
      </c>
      <c r="I700" s="564" t="s">
        <v>530</v>
      </c>
      <c r="J700" s="579" t="s">
        <v>531</v>
      </c>
      <c r="K700" s="564" t="s">
        <v>1951</v>
      </c>
      <c r="L700" s="564" t="s">
        <v>562</v>
      </c>
      <c r="M700" s="579">
        <v>202054650</v>
      </c>
      <c r="N700" s="579" t="s">
        <v>1171</v>
      </c>
      <c r="O700" s="564" t="s">
        <v>544</v>
      </c>
      <c r="P700" s="79">
        <f t="shared" si="61"/>
        <v>3</v>
      </c>
      <c r="Q700" s="79">
        <f t="shared" si="62"/>
        <v>1</v>
      </c>
      <c r="R700" s="566" t="str">
        <f t="shared" si="60"/>
        <v>Gastos_Gerais</v>
      </c>
      <c r="S700" s="567" t="str">
        <f>IF(D700="","",IF(OR(D700=Plano!$A$1,D700=Plano!$B$1),"entrada","saída"))</f>
        <v>saída</v>
      </c>
    </row>
    <row r="701" spans="1:19" s="567" customFormat="1" ht="24" x14ac:dyDescent="0.2">
      <c r="A701" s="523">
        <v>697</v>
      </c>
      <c r="B701" s="579" t="s">
        <v>1400</v>
      </c>
      <c r="C701" s="579" t="s">
        <v>1164</v>
      </c>
      <c r="D701" s="563" t="s">
        <v>178</v>
      </c>
      <c r="E701" s="581" t="s">
        <v>3</v>
      </c>
      <c r="F701" s="588">
        <v>164940.26</v>
      </c>
      <c r="G701" s="583" t="s">
        <v>1600</v>
      </c>
      <c r="H701" s="563" t="s">
        <v>306</v>
      </c>
      <c r="I701" s="564" t="s">
        <v>530</v>
      </c>
      <c r="J701" s="579" t="s">
        <v>531</v>
      </c>
      <c r="K701" s="564" t="s">
        <v>1951</v>
      </c>
      <c r="L701" s="564" t="s">
        <v>565</v>
      </c>
      <c r="M701" s="579">
        <v>1778</v>
      </c>
      <c r="N701" s="579" t="s">
        <v>1164</v>
      </c>
      <c r="O701" s="564" t="s">
        <v>550</v>
      </c>
      <c r="P701" s="79">
        <f t="shared" si="61"/>
        <v>3</v>
      </c>
      <c r="Q701" s="79">
        <f t="shared" si="62"/>
        <v>2</v>
      </c>
      <c r="R701" s="566" t="str">
        <f t="shared" si="60"/>
        <v>Gastos_com_Pessoal</v>
      </c>
      <c r="S701" s="567" t="str">
        <f>IF(D701="","",IF(OR(D701=Plano!$A$1,D701=Plano!$B$1),"entrada","saída"))</f>
        <v>saída</v>
      </c>
    </row>
    <row r="702" spans="1:19" s="567" customFormat="1" ht="24" x14ac:dyDescent="0.2">
      <c r="A702" s="523">
        <v>698</v>
      </c>
      <c r="B702" s="579" t="s">
        <v>1400</v>
      </c>
      <c r="C702" s="579" t="s">
        <v>1164</v>
      </c>
      <c r="D702" s="563" t="s">
        <v>178</v>
      </c>
      <c r="E702" s="581" t="s">
        <v>279</v>
      </c>
      <c r="F702" s="588">
        <v>2182.31</v>
      </c>
      <c r="G702" s="583" t="s">
        <v>1944</v>
      </c>
      <c r="H702" s="563" t="s">
        <v>306</v>
      </c>
      <c r="I702" s="564" t="s">
        <v>530</v>
      </c>
      <c r="J702" s="579" t="s">
        <v>531</v>
      </c>
      <c r="K702" s="564" t="s">
        <v>1951</v>
      </c>
      <c r="L702" s="564" t="s">
        <v>565</v>
      </c>
      <c r="M702" s="579">
        <v>1778</v>
      </c>
      <c r="N702" s="579" t="s">
        <v>1164</v>
      </c>
      <c r="O702" s="564" t="s">
        <v>550</v>
      </c>
      <c r="P702" s="79">
        <f t="shared" si="61"/>
        <v>3</v>
      </c>
      <c r="Q702" s="79">
        <f t="shared" si="62"/>
        <v>2</v>
      </c>
      <c r="R702" s="566" t="str">
        <f t="shared" si="60"/>
        <v>Gastos_com_Pessoal</v>
      </c>
      <c r="S702" s="567" t="str">
        <f>IF(D702="","",IF(OR(D702=Plano!$A$1,D702=Plano!$B$1),"entrada","saída"))</f>
        <v>saída</v>
      </c>
    </row>
    <row r="703" spans="1:19" s="567" customFormat="1" ht="24" x14ac:dyDescent="0.2">
      <c r="A703" s="523">
        <v>699</v>
      </c>
      <c r="B703" s="579" t="s">
        <v>1400</v>
      </c>
      <c r="C703" s="579" t="s">
        <v>1164</v>
      </c>
      <c r="D703" s="563" t="s">
        <v>178</v>
      </c>
      <c r="E703" s="581" t="s">
        <v>242</v>
      </c>
      <c r="F703" s="588">
        <v>350231.79</v>
      </c>
      <c r="G703" s="583" t="s">
        <v>1601</v>
      </c>
      <c r="H703" s="563" t="s">
        <v>306</v>
      </c>
      <c r="I703" s="564" t="s">
        <v>528</v>
      </c>
      <c r="J703" s="579" t="s">
        <v>529</v>
      </c>
      <c r="K703" s="564" t="s">
        <v>1951</v>
      </c>
      <c r="L703" s="564" t="s">
        <v>560</v>
      </c>
      <c r="M703" s="579">
        <v>2100</v>
      </c>
      <c r="N703" s="579" t="s">
        <v>1164</v>
      </c>
      <c r="O703" s="564" t="s">
        <v>550</v>
      </c>
      <c r="P703" s="79">
        <f t="shared" si="61"/>
        <v>3</v>
      </c>
      <c r="Q703" s="79">
        <f t="shared" si="62"/>
        <v>2</v>
      </c>
      <c r="R703" s="566" t="str">
        <f t="shared" si="60"/>
        <v>Gastos_com_Pessoal</v>
      </c>
      <c r="S703" s="567" t="str">
        <f>IF(D703="","",IF(OR(D703=Plano!$A$1,D703=Plano!$B$1),"entrada","saída"))</f>
        <v>saída</v>
      </c>
    </row>
    <row r="704" spans="1:19" s="567" customFormat="1" ht="36" x14ac:dyDescent="0.2">
      <c r="A704" s="523">
        <v>700</v>
      </c>
      <c r="B704" s="579" t="s">
        <v>1400</v>
      </c>
      <c r="C704" s="579" t="s">
        <v>1393</v>
      </c>
      <c r="D704" s="563" t="s">
        <v>261</v>
      </c>
      <c r="E704" s="564" t="s">
        <v>410</v>
      </c>
      <c r="F704" s="588">
        <v>2560</v>
      </c>
      <c r="G704" s="583" t="s">
        <v>1945</v>
      </c>
      <c r="H704" s="563" t="s">
        <v>637</v>
      </c>
      <c r="I704" s="564" t="s">
        <v>1457</v>
      </c>
      <c r="J704" s="579" t="s">
        <v>1458</v>
      </c>
      <c r="K704" s="564" t="s">
        <v>1952</v>
      </c>
      <c r="L704" s="564" t="s">
        <v>553</v>
      </c>
      <c r="M704" s="579">
        <v>9564</v>
      </c>
      <c r="N704" s="579" t="s">
        <v>1393</v>
      </c>
      <c r="O704" s="564" t="s">
        <v>544</v>
      </c>
      <c r="P704" s="79">
        <f t="shared" si="61"/>
        <v>3</v>
      </c>
      <c r="Q704" s="79">
        <f t="shared" si="62"/>
        <v>3</v>
      </c>
      <c r="R704" s="566" t="str">
        <f t="shared" si="60"/>
        <v>Gastos_Gerais</v>
      </c>
      <c r="S704" s="567" t="str">
        <f>IF(D704="","",IF(OR(D704=Plano!$A$1,D704=Plano!$B$1),"entrada","saída"))</f>
        <v>saída</v>
      </c>
    </row>
    <row r="705" spans="1:19" s="567" customFormat="1" ht="36" x14ac:dyDescent="0.2">
      <c r="A705" s="523">
        <v>701</v>
      </c>
      <c r="B705" s="579" t="s">
        <v>1400</v>
      </c>
      <c r="C705" s="579" t="s">
        <v>1393</v>
      </c>
      <c r="D705" s="563" t="s">
        <v>261</v>
      </c>
      <c r="E705" s="564" t="s">
        <v>1026</v>
      </c>
      <c r="F705" s="588">
        <v>593.47</v>
      </c>
      <c r="G705" s="583" t="s">
        <v>1602</v>
      </c>
      <c r="H705" s="563" t="s">
        <v>637</v>
      </c>
      <c r="I705" s="564" t="s">
        <v>1459</v>
      </c>
      <c r="J705" s="579" t="s">
        <v>1460</v>
      </c>
      <c r="K705" s="564" t="s">
        <v>1949</v>
      </c>
      <c r="L705" s="564" t="s">
        <v>551</v>
      </c>
      <c r="M705" s="579">
        <v>2020214</v>
      </c>
      <c r="N705" s="579" t="s">
        <v>1393</v>
      </c>
      <c r="O705" s="564" t="s">
        <v>544</v>
      </c>
      <c r="P705" s="79">
        <f t="shared" si="61"/>
        <v>3</v>
      </c>
      <c r="Q705" s="79">
        <f t="shared" si="62"/>
        <v>3</v>
      </c>
      <c r="R705" s="566" t="str">
        <f t="shared" si="60"/>
        <v>Gastos_Gerais</v>
      </c>
      <c r="S705" s="567" t="str">
        <f>IF(D705="","",IF(OR(D705=Plano!$A$1,D705=Plano!$B$1),"entrada","saída"))</f>
        <v>saída</v>
      </c>
    </row>
    <row r="706" spans="1:19" s="567" customFormat="1" ht="24" x14ac:dyDescent="0.2">
      <c r="A706" s="523">
        <v>702</v>
      </c>
      <c r="B706" s="579" t="s">
        <v>1400</v>
      </c>
      <c r="C706" s="579" t="s">
        <v>1183</v>
      </c>
      <c r="D706" s="563" t="s">
        <v>178</v>
      </c>
      <c r="E706" s="581" t="s">
        <v>258</v>
      </c>
      <c r="F706" s="588">
        <v>351553.99</v>
      </c>
      <c r="G706" s="583" t="s">
        <v>1946</v>
      </c>
      <c r="H706" s="563" t="s">
        <v>306</v>
      </c>
      <c r="I706" s="564" t="s">
        <v>528</v>
      </c>
      <c r="J706" s="579" t="s">
        <v>529</v>
      </c>
      <c r="K706" s="564" t="s">
        <v>1951</v>
      </c>
      <c r="L706" s="564" t="s">
        <v>560</v>
      </c>
      <c r="M706" s="579">
        <v>2100</v>
      </c>
      <c r="N706" s="579" t="s">
        <v>1183</v>
      </c>
      <c r="O706" s="564" t="s">
        <v>567</v>
      </c>
      <c r="P706" s="79">
        <f t="shared" si="61"/>
        <v>3</v>
      </c>
      <c r="Q706" s="79">
        <f t="shared" si="62"/>
        <v>3</v>
      </c>
      <c r="R706" s="566" t="str">
        <f t="shared" si="60"/>
        <v>Gastos_com_Pessoal</v>
      </c>
      <c r="S706" s="567" t="str">
        <f>IF(D706="","",IF(OR(D706=Plano!$A$1,D706=Plano!$B$1),"entrada","saída"))</f>
        <v>saída</v>
      </c>
    </row>
    <row r="707" spans="1:19" s="567" customFormat="1" ht="60" x14ac:dyDescent="0.2">
      <c r="A707" s="523">
        <v>703</v>
      </c>
      <c r="B707" s="579" t="s">
        <v>1400</v>
      </c>
      <c r="C707" s="579" t="s">
        <v>1395</v>
      </c>
      <c r="D707" s="563" t="s">
        <v>261</v>
      </c>
      <c r="E707" s="564" t="s">
        <v>390</v>
      </c>
      <c r="F707" s="588">
        <v>1746</v>
      </c>
      <c r="G707" s="583" t="s">
        <v>1603</v>
      </c>
      <c r="H707" s="563" t="s">
        <v>637</v>
      </c>
      <c r="I707" s="564" t="s">
        <v>1461</v>
      </c>
      <c r="J707" s="579" t="s">
        <v>1462</v>
      </c>
      <c r="K707" s="564" t="s">
        <v>1952</v>
      </c>
      <c r="L707" s="564" t="s">
        <v>553</v>
      </c>
      <c r="M707" s="579">
        <v>2020727</v>
      </c>
      <c r="N707" s="579" t="s">
        <v>1395</v>
      </c>
      <c r="O707" s="564" t="s">
        <v>544</v>
      </c>
      <c r="P707" s="79">
        <f t="shared" si="61"/>
        <v>3</v>
      </c>
      <c r="Q707" s="79">
        <f t="shared" si="62"/>
        <v>3</v>
      </c>
      <c r="R707" s="566" t="str">
        <f t="shared" si="60"/>
        <v>Gastos_Gerais</v>
      </c>
      <c r="S707" s="567" t="str">
        <f>IF(D707="","",IF(OR(D707=Plano!$A$1,D707=Plano!$B$1),"entrada","saída"))</f>
        <v>saída</v>
      </c>
    </row>
    <row r="708" spans="1:19" s="567" customFormat="1" ht="24" x14ac:dyDescent="0.2">
      <c r="A708" s="523">
        <v>704</v>
      </c>
      <c r="B708" s="579" t="s">
        <v>1400</v>
      </c>
      <c r="C708" s="580">
        <v>44470</v>
      </c>
      <c r="D708" s="563" t="s">
        <v>35</v>
      </c>
      <c r="E708" s="581" t="s">
        <v>333</v>
      </c>
      <c r="F708" s="588">
        <v>25050</v>
      </c>
      <c r="G708" s="583" t="s">
        <v>994</v>
      </c>
      <c r="H708" s="563" t="s">
        <v>306</v>
      </c>
      <c r="I708" s="564" t="s">
        <v>439</v>
      </c>
      <c r="J708" s="579" t="s">
        <v>440</v>
      </c>
      <c r="K708" s="564" t="s">
        <v>1952</v>
      </c>
      <c r="L708" s="564" t="s">
        <v>552</v>
      </c>
      <c r="M708" s="579">
        <v>122020</v>
      </c>
      <c r="N708" s="579" t="s">
        <v>1400</v>
      </c>
      <c r="O708" s="564" t="s">
        <v>548</v>
      </c>
      <c r="P708" s="79">
        <f t="shared" si="61"/>
        <v>3</v>
      </c>
      <c r="Q708" s="79">
        <f t="shared" si="62"/>
        <v>13</v>
      </c>
      <c r="R708" s="566" t="str">
        <f t="shared" si="60"/>
        <v>Receitas</v>
      </c>
      <c r="S708" s="567" t="str">
        <f>IF(D708="","",IF(OR(D708=Plano!$A$1,D708=Plano!$B$1),"entrada","saída"))</f>
        <v>entrada</v>
      </c>
    </row>
    <row r="709" spans="1:19" s="567" customFormat="1" ht="36" x14ac:dyDescent="0.2">
      <c r="A709" s="523">
        <v>705</v>
      </c>
      <c r="B709" s="579" t="s">
        <v>1400</v>
      </c>
      <c r="C709" s="580">
        <v>44197</v>
      </c>
      <c r="D709" s="563" t="s">
        <v>261</v>
      </c>
      <c r="E709" s="564" t="s">
        <v>1028</v>
      </c>
      <c r="F709" s="588">
        <v>1406.25</v>
      </c>
      <c r="G709" s="583" t="s">
        <v>1604</v>
      </c>
      <c r="H709" s="563" t="s">
        <v>639</v>
      </c>
      <c r="I709" s="564" t="s">
        <v>1463</v>
      </c>
      <c r="J709" s="579" t="s">
        <v>306</v>
      </c>
      <c r="K709" s="564"/>
      <c r="L709" s="564" t="s">
        <v>1189</v>
      </c>
      <c r="M709" s="579">
        <v>2150414</v>
      </c>
      <c r="N709" s="579" t="s">
        <v>1396</v>
      </c>
      <c r="O709" s="564" t="s">
        <v>544</v>
      </c>
      <c r="P709" s="79">
        <f t="shared" si="61"/>
        <v>3</v>
      </c>
      <c r="Q709" s="79">
        <f t="shared" si="62"/>
        <v>4</v>
      </c>
      <c r="R709" s="566" t="str">
        <f t="shared" si="60"/>
        <v>Gastos_Gerais</v>
      </c>
      <c r="S709" s="567" t="str">
        <f>IF(D709="","",IF(OR(D709=Plano!$A$1,D709=Plano!$B$1),"entrada","saída"))</f>
        <v>saída</v>
      </c>
    </row>
    <row r="710" spans="1:19" s="567" customFormat="1" ht="36" x14ac:dyDescent="0.2">
      <c r="A710" s="523">
        <v>706</v>
      </c>
      <c r="B710" s="579" t="s">
        <v>1400</v>
      </c>
      <c r="C710" s="580">
        <v>44197</v>
      </c>
      <c r="D710" s="563" t="s">
        <v>261</v>
      </c>
      <c r="E710" s="564" t="s">
        <v>1028</v>
      </c>
      <c r="F710" s="588">
        <v>5.34</v>
      </c>
      <c r="G710" s="583" t="s">
        <v>1604</v>
      </c>
      <c r="H710" s="563" t="s">
        <v>639</v>
      </c>
      <c r="I710" s="564" t="s">
        <v>540</v>
      </c>
      <c r="J710" s="579" t="s">
        <v>541</v>
      </c>
      <c r="K710" s="564" t="s">
        <v>1955</v>
      </c>
      <c r="L710" s="564" t="s">
        <v>1497</v>
      </c>
      <c r="M710" s="579">
        <v>2150414</v>
      </c>
      <c r="N710" s="579" t="s">
        <v>1396</v>
      </c>
      <c r="O710" s="564" t="s">
        <v>544</v>
      </c>
      <c r="P710" s="79">
        <f t="shared" si="61"/>
        <v>3</v>
      </c>
      <c r="Q710" s="79">
        <f t="shared" si="62"/>
        <v>4</v>
      </c>
      <c r="R710" s="566" t="str">
        <f t="shared" si="60"/>
        <v>Gastos_Gerais</v>
      </c>
      <c r="S710" s="567" t="str">
        <f>IF(D710="","",IF(OR(D710=Plano!$A$1,D710=Plano!$B$1),"entrada","saída"))</f>
        <v>saída</v>
      </c>
    </row>
    <row r="711" spans="1:19" s="567" customFormat="1" ht="120" x14ac:dyDescent="0.2">
      <c r="A711" s="523">
        <v>707</v>
      </c>
      <c r="B711" s="579" t="s">
        <v>1400</v>
      </c>
      <c r="C711" s="579" t="s">
        <v>1401</v>
      </c>
      <c r="D711" s="563" t="s">
        <v>261</v>
      </c>
      <c r="E711" s="564" t="s">
        <v>411</v>
      </c>
      <c r="F711" s="588">
        <v>1395</v>
      </c>
      <c r="G711" s="583" t="s">
        <v>1605</v>
      </c>
      <c r="H711" s="563" t="s">
        <v>639</v>
      </c>
      <c r="I711" s="564" t="s">
        <v>490</v>
      </c>
      <c r="J711" s="579" t="s">
        <v>306</v>
      </c>
      <c r="K711" s="564" t="s">
        <v>1952</v>
      </c>
      <c r="L711" s="564" t="s">
        <v>552</v>
      </c>
      <c r="M711" s="579">
        <v>45259</v>
      </c>
      <c r="N711" s="579" t="s">
        <v>1401</v>
      </c>
      <c r="O711" s="564" t="s">
        <v>544</v>
      </c>
      <c r="P711" s="79">
        <f t="shared" si="61"/>
        <v>3</v>
      </c>
      <c r="Q711" s="79">
        <f t="shared" si="62"/>
        <v>3</v>
      </c>
      <c r="R711" s="566" t="str">
        <f t="shared" si="60"/>
        <v>Gastos_Gerais</v>
      </c>
      <c r="S711" s="567" t="str">
        <f>IF(D711="","",IF(OR(D711=Plano!$A$1,D711=Plano!$B$1),"entrada","saída"))</f>
        <v>saída</v>
      </c>
    </row>
    <row r="712" spans="1:19" s="567" customFormat="1" ht="36" x14ac:dyDescent="0.2">
      <c r="A712" s="523">
        <v>708</v>
      </c>
      <c r="B712" s="579" t="s">
        <v>1401</v>
      </c>
      <c r="C712" s="579" t="s">
        <v>1183</v>
      </c>
      <c r="D712" s="563" t="s">
        <v>261</v>
      </c>
      <c r="E712" s="564" t="s">
        <v>390</v>
      </c>
      <c r="F712" s="588">
        <v>5895.18</v>
      </c>
      <c r="G712" s="583" t="s">
        <v>1531</v>
      </c>
      <c r="H712" s="563" t="s">
        <v>637</v>
      </c>
      <c r="I712" s="564" t="s">
        <v>484</v>
      </c>
      <c r="J712" s="579" t="s">
        <v>485</v>
      </c>
      <c r="K712" s="564" t="s">
        <v>1949</v>
      </c>
      <c r="L712" s="564" t="s">
        <v>551</v>
      </c>
      <c r="M712" s="579">
        <v>175737</v>
      </c>
      <c r="N712" s="579" t="s">
        <v>1183</v>
      </c>
      <c r="O712" s="564" t="s">
        <v>544</v>
      </c>
      <c r="P712" s="79">
        <f t="shared" si="61"/>
        <v>3</v>
      </c>
      <c r="Q712" s="79">
        <f t="shared" si="62"/>
        <v>3</v>
      </c>
      <c r="R712" s="566" t="str">
        <f t="shared" si="60"/>
        <v>Gastos_Gerais</v>
      </c>
      <c r="S712" s="567" t="str">
        <f>IF(D712="","",IF(OR(D712=Plano!$A$1,D712=Plano!$B$1),"entrada","saída"))</f>
        <v>saída</v>
      </c>
    </row>
    <row r="713" spans="1:19" s="567" customFormat="1" ht="36" x14ac:dyDescent="0.2">
      <c r="A713" s="523">
        <v>709</v>
      </c>
      <c r="B713" s="579" t="s">
        <v>1401</v>
      </c>
      <c r="C713" s="580">
        <v>44136</v>
      </c>
      <c r="D713" s="563" t="s">
        <v>261</v>
      </c>
      <c r="E713" s="564" t="s">
        <v>421</v>
      </c>
      <c r="F713" s="588">
        <v>170</v>
      </c>
      <c r="G713" s="583" t="s">
        <v>1606</v>
      </c>
      <c r="H713" s="563" t="s">
        <v>637</v>
      </c>
      <c r="I713" s="564" t="s">
        <v>532</v>
      </c>
      <c r="J713" s="579" t="s">
        <v>533</v>
      </c>
      <c r="K713" s="564" t="s">
        <v>1949</v>
      </c>
      <c r="L713" s="564" t="s">
        <v>551</v>
      </c>
      <c r="M713" s="579">
        <v>20203992</v>
      </c>
      <c r="N713" s="579" t="s">
        <v>1183</v>
      </c>
      <c r="O713" s="564" t="s">
        <v>544</v>
      </c>
      <c r="P713" s="79">
        <f t="shared" si="61"/>
        <v>3</v>
      </c>
      <c r="Q713" s="79">
        <f t="shared" si="62"/>
        <v>2</v>
      </c>
      <c r="R713" s="566" t="str">
        <f t="shared" si="60"/>
        <v>Gastos_Gerais</v>
      </c>
      <c r="S713" s="567" t="str">
        <f>IF(D713="","",IF(OR(D713=Plano!$A$1,D713=Plano!$B$1),"entrada","saída"))</f>
        <v>saída</v>
      </c>
    </row>
    <row r="714" spans="1:19" s="567" customFormat="1" ht="36" x14ac:dyDescent="0.2">
      <c r="A714" s="523">
        <v>710</v>
      </c>
      <c r="B714" s="579" t="s">
        <v>1401</v>
      </c>
      <c r="C714" s="579" t="s">
        <v>1391</v>
      </c>
      <c r="D714" s="563" t="s">
        <v>261</v>
      </c>
      <c r="E714" s="564" t="s">
        <v>780</v>
      </c>
      <c r="F714" s="588">
        <v>700</v>
      </c>
      <c r="G714" s="583" t="s">
        <v>1302</v>
      </c>
      <c r="H714" s="563" t="s">
        <v>637</v>
      </c>
      <c r="I714" s="564" t="s">
        <v>802</v>
      </c>
      <c r="J714" s="579" t="s">
        <v>803</v>
      </c>
      <c r="K714" s="564" t="s">
        <v>1949</v>
      </c>
      <c r="L714" s="564" t="s">
        <v>551</v>
      </c>
      <c r="M714" s="579">
        <v>1534</v>
      </c>
      <c r="N714" s="579" t="s">
        <v>1391</v>
      </c>
      <c r="O714" s="564" t="s">
        <v>544</v>
      </c>
      <c r="P714" s="79">
        <f t="shared" si="61"/>
        <v>3</v>
      </c>
      <c r="Q714" s="79">
        <f t="shared" si="62"/>
        <v>3</v>
      </c>
      <c r="R714" s="566" t="str">
        <f t="shared" si="60"/>
        <v>Gastos_Gerais</v>
      </c>
      <c r="S714" s="567" t="str">
        <f>IF(D714="","",IF(OR(D714=Plano!$A$1,D714=Plano!$B$1),"entrada","saída"))</f>
        <v>saída</v>
      </c>
    </row>
    <row r="715" spans="1:19" s="567" customFormat="1" ht="36" x14ac:dyDescent="0.2">
      <c r="A715" s="523">
        <v>711</v>
      </c>
      <c r="B715" s="579" t="s">
        <v>1401</v>
      </c>
      <c r="C715" s="580">
        <v>44136</v>
      </c>
      <c r="D715" s="563" t="s">
        <v>261</v>
      </c>
      <c r="E715" s="564" t="s">
        <v>401</v>
      </c>
      <c r="F715" s="588">
        <v>164.97</v>
      </c>
      <c r="G715" s="583" t="s">
        <v>1607</v>
      </c>
      <c r="H715" s="563" t="s">
        <v>637</v>
      </c>
      <c r="I715" s="564" t="s">
        <v>510</v>
      </c>
      <c r="J715" s="579" t="s">
        <v>511</v>
      </c>
      <c r="K715" s="564" t="s">
        <v>1948</v>
      </c>
      <c r="L715" s="564" t="s">
        <v>555</v>
      </c>
      <c r="M715" s="579">
        <v>91059605</v>
      </c>
      <c r="N715" s="579" t="s">
        <v>1183</v>
      </c>
      <c r="O715" s="564" t="s">
        <v>549</v>
      </c>
      <c r="P715" s="79">
        <f t="shared" si="61"/>
        <v>3</v>
      </c>
      <c r="Q715" s="79">
        <f t="shared" si="62"/>
        <v>2</v>
      </c>
      <c r="R715" s="566" t="str">
        <f t="shared" si="60"/>
        <v>Gastos_Gerais</v>
      </c>
      <c r="S715" s="567" t="str">
        <f>IF(D715="","",IF(OR(D715=Plano!$A$1,D715=Plano!$B$1),"entrada","saída"))</f>
        <v>saída</v>
      </c>
    </row>
    <row r="716" spans="1:19" s="567" customFormat="1" ht="36" x14ac:dyDescent="0.2">
      <c r="A716" s="523">
        <v>712</v>
      </c>
      <c r="B716" s="579" t="s">
        <v>1401</v>
      </c>
      <c r="C716" s="580">
        <v>44136</v>
      </c>
      <c r="D716" s="563" t="s">
        <v>261</v>
      </c>
      <c r="E716" s="564" t="s">
        <v>414</v>
      </c>
      <c r="F716" s="588">
        <v>932.27</v>
      </c>
      <c r="G716" s="583" t="s">
        <v>1608</v>
      </c>
      <c r="H716" s="563" t="s">
        <v>637</v>
      </c>
      <c r="I716" s="564" t="s">
        <v>510</v>
      </c>
      <c r="J716" s="579" t="s">
        <v>511</v>
      </c>
      <c r="K716" s="564" t="s">
        <v>1948</v>
      </c>
      <c r="L716" s="564" t="s">
        <v>555</v>
      </c>
      <c r="M716" s="579">
        <v>91030437</v>
      </c>
      <c r="N716" s="579" t="s">
        <v>1183</v>
      </c>
      <c r="O716" s="564" t="s">
        <v>549</v>
      </c>
      <c r="P716" s="79">
        <f t="shared" si="61"/>
        <v>3</v>
      </c>
      <c r="Q716" s="79">
        <f t="shared" si="62"/>
        <v>2</v>
      </c>
      <c r="R716" s="566" t="str">
        <f t="shared" si="60"/>
        <v>Gastos_Gerais</v>
      </c>
      <c r="S716" s="567" t="str">
        <f>IF(D716="","",IF(OR(D716=Plano!$A$1,D716=Plano!$B$1),"entrada","saída"))</f>
        <v>saída</v>
      </c>
    </row>
    <row r="717" spans="1:19" s="567" customFormat="1" ht="24" x14ac:dyDescent="0.2">
      <c r="A717" s="523">
        <v>713</v>
      </c>
      <c r="B717" s="579" t="s">
        <v>1401</v>
      </c>
      <c r="C717" s="579" t="s">
        <v>1401</v>
      </c>
      <c r="D717" s="563" t="s">
        <v>261</v>
      </c>
      <c r="E717" s="564" t="s">
        <v>410</v>
      </c>
      <c r="F717" s="588">
        <v>13.27</v>
      </c>
      <c r="G717" s="583" t="s">
        <v>1610</v>
      </c>
      <c r="H717" s="563" t="s">
        <v>637</v>
      </c>
      <c r="I717" s="564" t="s">
        <v>1353</v>
      </c>
      <c r="J717" s="579" t="s">
        <v>1039</v>
      </c>
      <c r="K717" s="564" t="s">
        <v>1953</v>
      </c>
      <c r="L717" s="564" t="s">
        <v>543</v>
      </c>
      <c r="M717" s="579">
        <v>94252</v>
      </c>
      <c r="N717" s="579" t="s">
        <v>1401</v>
      </c>
      <c r="O717" s="564" t="s">
        <v>559</v>
      </c>
      <c r="P717" s="79">
        <f t="shared" si="61"/>
        <v>3</v>
      </c>
      <c r="Q717" s="79">
        <f t="shared" si="62"/>
        <v>3</v>
      </c>
      <c r="R717" s="566" t="str">
        <f t="shared" si="60"/>
        <v>Gastos_Gerais</v>
      </c>
      <c r="S717" s="567" t="str">
        <f>IF(D717="","",IF(OR(D717=Plano!$A$1,D717=Plano!$B$1),"entrada","saída"))</f>
        <v>saída</v>
      </c>
    </row>
    <row r="718" spans="1:19" s="567" customFormat="1" ht="72" x14ac:dyDescent="0.2">
      <c r="A718" s="523">
        <v>714</v>
      </c>
      <c r="B718" s="579" t="s">
        <v>1401</v>
      </c>
      <c r="C718" s="579" t="s">
        <v>1164</v>
      </c>
      <c r="D718" s="563" t="s">
        <v>261</v>
      </c>
      <c r="E718" s="585" t="s">
        <v>754</v>
      </c>
      <c r="F718" s="588">
        <v>436.27</v>
      </c>
      <c r="G718" s="583" t="s">
        <v>1611</v>
      </c>
      <c r="H718" s="563" t="s">
        <v>637</v>
      </c>
      <c r="I718" s="564" t="s">
        <v>536</v>
      </c>
      <c r="J718" s="579" t="s">
        <v>537</v>
      </c>
      <c r="K718" s="564" t="s">
        <v>1951</v>
      </c>
      <c r="L718" s="564" t="s">
        <v>810</v>
      </c>
      <c r="M718" s="579">
        <v>74981120</v>
      </c>
      <c r="N718" s="579" t="s">
        <v>1164</v>
      </c>
      <c r="O718" s="564" t="s">
        <v>544</v>
      </c>
      <c r="P718" s="79">
        <f t="shared" si="61"/>
        <v>3</v>
      </c>
      <c r="Q718" s="79">
        <f t="shared" si="62"/>
        <v>2</v>
      </c>
      <c r="R718" s="566" t="str">
        <f t="shared" si="60"/>
        <v>Gastos_Gerais</v>
      </c>
      <c r="S718" s="567" t="str">
        <f>IF(D718="","",IF(OR(D718=Plano!$A$1,D718=Plano!$B$1),"entrada","saída"))</f>
        <v>saída</v>
      </c>
    </row>
    <row r="719" spans="1:19" s="567" customFormat="1" ht="60" x14ac:dyDescent="0.2">
      <c r="A719" s="523">
        <v>715</v>
      </c>
      <c r="B719" s="579" t="s">
        <v>1401</v>
      </c>
      <c r="C719" s="579" t="s">
        <v>1395</v>
      </c>
      <c r="D719" s="563" t="s">
        <v>261</v>
      </c>
      <c r="E719" s="564" t="s">
        <v>390</v>
      </c>
      <c r="F719" s="588">
        <v>1800</v>
      </c>
      <c r="G719" s="583" t="s">
        <v>1603</v>
      </c>
      <c r="H719" s="563" t="s">
        <v>637</v>
      </c>
      <c r="I719" s="564" t="s">
        <v>1461</v>
      </c>
      <c r="J719" s="579" t="s">
        <v>1462</v>
      </c>
      <c r="K719" s="564" t="s">
        <v>1952</v>
      </c>
      <c r="L719" s="564" t="s">
        <v>553</v>
      </c>
      <c r="M719" s="579">
        <v>2020727</v>
      </c>
      <c r="N719" s="579" t="s">
        <v>1395</v>
      </c>
      <c r="O719" s="564" t="s">
        <v>548</v>
      </c>
      <c r="P719" s="79">
        <f t="shared" si="61"/>
        <v>3</v>
      </c>
      <c r="Q719" s="79">
        <f t="shared" si="62"/>
        <v>3</v>
      </c>
      <c r="R719" s="566" t="str">
        <f t="shared" si="60"/>
        <v>Gastos_Gerais</v>
      </c>
      <c r="S719" s="567" t="str">
        <f>IF(D719="","",IF(OR(D719=Plano!$A$1,D719=Plano!$B$1),"entrada","saída"))</f>
        <v>saída</v>
      </c>
    </row>
    <row r="720" spans="1:19" s="567" customFormat="1" ht="60" x14ac:dyDescent="0.2">
      <c r="A720" s="523">
        <v>716</v>
      </c>
      <c r="B720" s="579" t="s">
        <v>1401</v>
      </c>
      <c r="C720" s="579" t="s">
        <v>1395</v>
      </c>
      <c r="D720" s="563" t="s">
        <v>261</v>
      </c>
      <c r="E720" s="564" t="s">
        <v>390</v>
      </c>
      <c r="F720" s="588">
        <v>-1800</v>
      </c>
      <c r="G720" s="583" t="s">
        <v>1943</v>
      </c>
      <c r="H720" s="563" t="s">
        <v>637</v>
      </c>
      <c r="I720" s="564" t="s">
        <v>1461</v>
      </c>
      <c r="J720" s="579" t="s">
        <v>1462</v>
      </c>
      <c r="K720" s="564" t="s">
        <v>1952</v>
      </c>
      <c r="L720" s="564" t="s">
        <v>811</v>
      </c>
      <c r="M720" s="579">
        <v>2020727</v>
      </c>
      <c r="N720" s="579" t="s">
        <v>1395</v>
      </c>
      <c r="O720" s="564" t="s">
        <v>548</v>
      </c>
      <c r="P720" s="79">
        <f t="shared" si="61"/>
        <v>3</v>
      </c>
      <c r="Q720" s="79">
        <f t="shared" si="62"/>
        <v>3</v>
      </c>
      <c r="R720" s="566" t="str">
        <f t="shared" si="60"/>
        <v>Gastos_Gerais</v>
      </c>
      <c r="S720" s="567" t="str">
        <f>IF(D720="","",IF(OR(D720=Plano!$A$1,D720=Plano!$B$1),"entrada","saída"))</f>
        <v>saída</v>
      </c>
    </row>
    <row r="721" spans="1:19" s="567" customFormat="1" ht="24" x14ac:dyDescent="0.2">
      <c r="A721" s="523">
        <v>717</v>
      </c>
      <c r="B721" s="579" t="s">
        <v>1401</v>
      </c>
      <c r="C721" s="580">
        <v>44470</v>
      </c>
      <c r="D721" s="563" t="s">
        <v>35</v>
      </c>
      <c r="E721" s="581" t="s">
        <v>333</v>
      </c>
      <c r="F721" s="588">
        <v>799972.6</v>
      </c>
      <c r="G721" s="583" t="s">
        <v>1612</v>
      </c>
      <c r="H721" s="563" t="s">
        <v>306</v>
      </c>
      <c r="I721" s="564" t="s">
        <v>439</v>
      </c>
      <c r="J721" s="579" t="s">
        <v>440</v>
      </c>
      <c r="K721" s="564" t="s">
        <v>1952</v>
      </c>
      <c r="L721" s="564" t="s">
        <v>569</v>
      </c>
      <c r="M721" s="579">
        <v>122020</v>
      </c>
      <c r="N721" s="579" t="s">
        <v>1401</v>
      </c>
      <c r="O721" s="564" t="s">
        <v>548</v>
      </c>
      <c r="P721" s="79">
        <f t="shared" si="61"/>
        <v>3</v>
      </c>
      <c r="Q721" s="79">
        <f t="shared" si="62"/>
        <v>13</v>
      </c>
      <c r="R721" s="566" t="str">
        <f t="shared" si="60"/>
        <v>Receitas</v>
      </c>
      <c r="S721" s="567" t="str">
        <f>IF(D721="","",IF(OR(D721=Plano!$A$1,D721=Plano!$B$1),"entrada","saída"))</f>
        <v>entrada</v>
      </c>
    </row>
    <row r="722" spans="1:19" s="567" customFormat="1" ht="24" x14ac:dyDescent="0.2">
      <c r="A722" s="523">
        <v>718</v>
      </c>
      <c r="B722" s="579" t="s">
        <v>1401</v>
      </c>
      <c r="C722" s="580">
        <v>44470</v>
      </c>
      <c r="D722" s="563" t="s">
        <v>35</v>
      </c>
      <c r="E722" s="581" t="s">
        <v>333</v>
      </c>
      <c r="F722" s="588">
        <v>25153.02</v>
      </c>
      <c r="G722" s="583" t="s">
        <v>994</v>
      </c>
      <c r="H722" s="563" t="s">
        <v>306</v>
      </c>
      <c r="I722" s="564" t="s">
        <v>439</v>
      </c>
      <c r="J722" s="579" t="s">
        <v>440</v>
      </c>
      <c r="K722" s="564" t="s">
        <v>1952</v>
      </c>
      <c r="L722" s="564" t="s">
        <v>552</v>
      </c>
      <c r="M722" s="579">
        <v>122020</v>
      </c>
      <c r="N722" s="579" t="s">
        <v>1401</v>
      </c>
      <c r="O722" s="564" t="s">
        <v>548</v>
      </c>
      <c r="P722" s="79">
        <f t="shared" si="61"/>
        <v>3</v>
      </c>
      <c r="Q722" s="79">
        <f t="shared" si="62"/>
        <v>13</v>
      </c>
      <c r="R722" s="566" t="str">
        <f t="shared" si="60"/>
        <v>Receitas</v>
      </c>
      <c r="S722" s="567" t="str">
        <f>IF(D722="","",IF(OR(D722=Plano!$A$1,D722=Plano!$B$1),"entrada","saída"))</f>
        <v>entrada</v>
      </c>
    </row>
    <row r="723" spans="1:19" s="567" customFormat="1" ht="24" x14ac:dyDescent="0.2">
      <c r="A723" s="523">
        <v>719</v>
      </c>
      <c r="B723" s="579" t="s">
        <v>1402</v>
      </c>
      <c r="C723" s="580">
        <v>44108</v>
      </c>
      <c r="D723" s="563" t="s">
        <v>178</v>
      </c>
      <c r="E723" s="564" t="s">
        <v>395</v>
      </c>
      <c r="F723" s="588">
        <v>5265.84</v>
      </c>
      <c r="G723" s="583" t="s">
        <v>1521</v>
      </c>
      <c r="H723" s="563" t="s">
        <v>306</v>
      </c>
      <c r="I723" s="564" t="s">
        <v>514</v>
      </c>
      <c r="J723" s="579" t="s">
        <v>513</v>
      </c>
      <c r="K723" s="564" t="s">
        <v>1949</v>
      </c>
      <c r="L723" s="564" t="s">
        <v>551</v>
      </c>
      <c r="M723" s="579">
        <v>2020542256</v>
      </c>
      <c r="N723" s="579" t="s">
        <v>1163</v>
      </c>
      <c r="O723" s="564" t="s">
        <v>550</v>
      </c>
      <c r="P723" s="79">
        <f t="shared" si="61"/>
        <v>3</v>
      </c>
      <c r="Q723" s="79">
        <f t="shared" si="62"/>
        <v>1</v>
      </c>
      <c r="R723" s="566" t="str">
        <f t="shared" si="60"/>
        <v>Gastos_com_Pessoal</v>
      </c>
      <c r="S723" s="567" t="str">
        <f>IF(D723="","",IF(OR(D723=Plano!$A$1,D723=Plano!$B$1),"entrada","saída"))</f>
        <v>saída</v>
      </c>
    </row>
    <row r="724" spans="1:19" s="567" customFormat="1" ht="48" x14ac:dyDescent="0.2">
      <c r="A724" s="523">
        <v>720</v>
      </c>
      <c r="B724" s="579" t="s">
        <v>1402</v>
      </c>
      <c r="C724" s="580">
        <v>43952</v>
      </c>
      <c r="D724" s="563" t="s">
        <v>261</v>
      </c>
      <c r="E724" s="564" t="s">
        <v>1028</v>
      </c>
      <c r="F724" s="588">
        <v>249.27</v>
      </c>
      <c r="G724" s="583" t="s">
        <v>1268</v>
      </c>
      <c r="H724" s="563" t="s">
        <v>639</v>
      </c>
      <c r="I724" s="564" t="s">
        <v>935</v>
      </c>
      <c r="J724" s="579" t="s">
        <v>1139</v>
      </c>
      <c r="K724" s="564" t="s">
        <v>1949</v>
      </c>
      <c r="L724" s="564" t="s">
        <v>551</v>
      </c>
      <c r="M724" s="579">
        <v>5668343</v>
      </c>
      <c r="N724" s="579" t="s">
        <v>1176</v>
      </c>
      <c r="O724" s="564" t="s">
        <v>548</v>
      </c>
      <c r="P724" s="79">
        <f t="shared" si="61"/>
        <v>3</v>
      </c>
      <c r="Q724" s="79">
        <f t="shared" si="62"/>
        <v>-4</v>
      </c>
      <c r="R724" s="566" t="str">
        <f t="shared" si="60"/>
        <v>Gastos_Gerais</v>
      </c>
      <c r="S724" s="567" t="str">
        <f>IF(D724="","",IF(OR(D724=Plano!$A$1,D724=Plano!$B$1),"entrada","saída"))</f>
        <v>saída</v>
      </c>
    </row>
    <row r="725" spans="1:19" s="567" customFormat="1" ht="48" x14ac:dyDescent="0.2">
      <c r="A725" s="523">
        <v>721</v>
      </c>
      <c r="B725" s="579" t="s">
        <v>1402</v>
      </c>
      <c r="C725" s="580">
        <v>43983</v>
      </c>
      <c r="D725" s="563" t="s">
        <v>261</v>
      </c>
      <c r="E725" s="564" t="s">
        <v>1028</v>
      </c>
      <c r="F725" s="588">
        <v>88.7</v>
      </c>
      <c r="G725" s="583" t="s">
        <v>1613</v>
      </c>
      <c r="H725" s="563" t="s">
        <v>639</v>
      </c>
      <c r="I725" s="564" t="s">
        <v>935</v>
      </c>
      <c r="J725" s="579" t="s">
        <v>1139</v>
      </c>
      <c r="K725" s="564" t="s">
        <v>1949</v>
      </c>
      <c r="L725" s="564" t="s">
        <v>551</v>
      </c>
      <c r="M725" s="579">
        <v>5674535</v>
      </c>
      <c r="N725" s="579" t="s">
        <v>1388</v>
      </c>
      <c r="O725" s="564" t="s">
        <v>548</v>
      </c>
      <c r="P725" s="79">
        <f t="shared" si="61"/>
        <v>3</v>
      </c>
      <c r="Q725" s="79">
        <f t="shared" si="62"/>
        <v>-3</v>
      </c>
      <c r="R725" s="566" t="str">
        <f t="shared" si="60"/>
        <v>Gastos_Gerais</v>
      </c>
      <c r="S725" s="567" t="str">
        <f>IF(D725="","",IF(OR(D725=Plano!$A$1,D725=Plano!$B$1),"entrada","saída"))</f>
        <v>saída</v>
      </c>
    </row>
    <row r="726" spans="1:19" s="567" customFormat="1" ht="48" x14ac:dyDescent="0.2">
      <c r="A726" s="523">
        <v>722</v>
      </c>
      <c r="B726" s="579" t="s">
        <v>1402</v>
      </c>
      <c r="C726" s="580">
        <v>43952</v>
      </c>
      <c r="D726" s="563" t="s">
        <v>261</v>
      </c>
      <c r="E726" s="564" t="s">
        <v>1028</v>
      </c>
      <c r="F726" s="588">
        <v>88.7</v>
      </c>
      <c r="G726" s="583" t="s">
        <v>1614</v>
      </c>
      <c r="H726" s="563" t="s">
        <v>639</v>
      </c>
      <c r="I726" s="564" t="s">
        <v>935</v>
      </c>
      <c r="J726" s="579" t="s">
        <v>936</v>
      </c>
      <c r="K726" s="564" t="s">
        <v>1949</v>
      </c>
      <c r="L726" s="564" t="s">
        <v>551</v>
      </c>
      <c r="M726" s="579">
        <v>5673605</v>
      </c>
      <c r="N726" s="579" t="s">
        <v>1388</v>
      </c>
      <c r="O726" s="564" t="s">
        <v>548</v>
      </c>
      <c r="P726" s="79">
        <f t="shared" si="61"/>
        <v>3</v>
      </c>
      <c r="Q726" s="79">
        <f t="shared" si="62"/>
        <v>-4</v>
      </c>
      <c r="R726" s="566" t="str">
        <f t="shared" si="60"/>
        <v>Gastos_Gerais</v>
      </c>
      <c r="S726" s="567" t="str">
        <f>IF(D726="","",IF(OR(D726=Plano!$A$1,D726=Plano!$B$1),"entrada","saída"))</f>
        <v>saída</v>
      </c>
    </row>
    <row r="727" spans="1:19" s="567" customFormat="1" ht="36" x14ac:dyDescent="0.2">
      <c r="A727" s="523">
        <v>723</v>
      </c>
      <c r="B727" s="579" t="s">
        <v>1402</v>
      </c>
      <c r="C727" s="580">
        <v>43952</v>
      </c>
      <c r="D727" s="563" t="s">
        <v>261</v>
      </c>
      <c r="E727" s="564" t="s">
        <v>1028</v>
      </c>
      <c r="F727" s="588">
        <v>204.33</v>
      </c>
      <c r="G727" s="583" t="s">
        <v>1615</v>
      </c>
      <c r="H727" s="563" t="s">
        <v>639</v>
      </c>
      <c r="I727" s="564" t="s">
        <v>935</v>
      </c>
      <c r="J727" s="579" t="s">
        <v>936</v>
      </c>
      <c r="K727" s="564" t="s">
        <v>1949</v>
      </c>
      <c r="L727" s="564" t="s">
        <v>551</v>
      </c>
      <c r="M727" s="579">
        <v>5674006</v>
      </c>
      <c r="N727" s="579" t="s">
        <v>1388</v>
      </c>
      <c r="O727" s="564" t="s">
        <v>548</v>
      </c>
      <c r="P727" s="79">
        <f t="shared" si="61"/>
        <v>3</v>
      </c>
      <c r="Q727" s="79">
        <f t="shared" si="62"/>
        <v>-4</v>
      </c>
      <c r="R727" s="566" t="str">
        <f t="shared" si="60"/>
        <v>Gastos_Gerais</v>
      </c>
      <c r="S727" s="567" t="str">
        <f>IF(D727="","",IF(OR(D727=Plano!$A$1,D727=Plano!$B$1),"entrada","saída"))</f>
        <v>saída</v>
      </c>
    </row>
    <row r="728" spans="1:19" s="567" customFormat="1" ht="48" x14ac:dyDescent="0.2">
      <c r="A728" s="523">
        <v>724</v>
      </c>
      <c r="B728" s="579" t="s">
        <v>1402</v>
      </c>
      <c r="C728" s="580">
        <v>43952</v>
      </c>
      <c r="D728" s="563" t="s">
        <v>261</v>
      </c>
      <c r="E728" s="564" t="s">
        <v>1028</v>
      </c>
      <c r="F728" s="588">
        <v>88.2</v>
      </c>
      <c r="G728" s="583" t="s">
        <v>1616</v>
      </c>
      <c r="H728" s="563" t="s">
        <v>639</v>
      </c>
      <c r="I728" s="564" t="s">
        <v>935</v>
      </c>
      <c r="J728" s="579" t="s">
        <v>936</v>
      </c>
      <c r="K728" s="564" t="s">
        <v>1949</v>
      </c>
      <c r="L728" s="564" t="s">
        <v>551</v>
      </c>
      <c r="M728" s="579">
        <v>5674325</v>
      </c>
      <c r="N728" s="579" t="s">
        <v>1388</v>
      </c>
      <c r="O728" s="564" t="s">
        <v>548</v>
      </c>
      <c r="P728" s="79">
        <f t="shared" si="61"/>
        <v>3</v>
      </c>
      <c r="Q728" s="79">
        <f t="shared" si="62"/>
        <v>-4</v>
      </c>
      <c r="R728" s="566" t="str">
        <f t="shared" si="60"/>
        <v>Gastos_Gerais</v>
      </c>
      <c r="S728" s="567" t="str">
        <f>IF(D728="","",IF(OR(D728=Plano!$A$1,D728=Plano!$B$1),"entrada","saída"))</f>
        <v>saída</v>
      </c>
    </row>
    <row r="729" spans="1:19" s="567" customFormat="1" ht="36" x14ac:dyDescent="0.2">
      <c r="A729" s="523">
        <v>725</v>
      </c>
      <c r="B729" s="579" t="s">
        <v>1402</v>
      </c>
      <c r="C729" s="579" t="s">
        <v>1183</v>
      </c>
      <c r="D729" s="563" t="s">
        <v>261</v>
      </c>
      <c r="E729" s="564" t="s">
        <v>780</v>
      </c>
      <c r="F729" s="588">
        <v>2475</v>
      </c>
      <c r="G729" s="583" t="s">
        <v>1617</v>
      </c>
      <c r="H729" s="563" t="s">
        <v>637</v>
      </c>
      <c r="I729" s="564" t="s">
        <v>1416</v>
      </c>
      <c r="J729" s="579" t="s">
        <v>1417</v>
      </c>
      <c r="K729" s="564" t="s">
        <v>1949</v>
      </c>
      <c r="L729" s="564" t="s">
        <v>551</v>
      </c>
      <c r="M729" s="579">
        <v>26004</v>
      </c>
      <c r="N729" s="579" t="s">
        <v>1183</v>
      </c>
      <c r="O729" s="564" t="s">
        <v>548</v>
      </c>
      <c r="P729" s="79">
        <f t="shared" si="61"/>
        <v>3</v>
      </c>
      <c r="Q729" s="79">
        <f t="shared" si="62"/>
        <v>3</v>
      </c>
      <c r="R729" s="566" t="str">
        <f t="shared" si="60"/>
        <v>Gastos_Gerais</v>
      </c>
      <c r="S729" s="567" t="str">
        <f>IF(D729="","",IF(OR(D729=Plano!$A$1,D729=Plano!$B$1),"entrada","saída"))</f>
        <v>saída</v>
      </c>
    </row>
    <row r="730" spans="1:19" s="567" customFormat="1" ht="36" x14ac:dyDescent="0.2">
      <c r="A730" s="523">
        <v>726</v>
      </c>
      <c r="B730" s="579" t="s">
        <v>1402</v>
      </c>
      <c r="C730" s="580">
        <v>44197</v>
      </c>
      <c r="D730" s="563" t="s">
        <v>178</v>
      </c>
      <c r="E730" s="564" t="s">
        <v>422</v>
      </c>
      <c r="F730" s="588">
        <v>32235</v>
      </c>
      <c r="G730" s="583" t="s">
        <v>1618</v>
      </c>
      <c r="H730" s="563" t="s">
        <v>306</v>
      </c>
      <c r="I730" s="564" t="s">
        <v>534</v>
      </c>
      <c r="J730" s="579" t="s">
        <v>535</v>
      </c>
      <c r="K730" s="564" t="s">
        <v>1952</v>
      </c>
      <c r="L730" s="564" t="s">
        <v>556</v>
      </c>
      <c r="M730" s="579">
        <v>30616638</v>
      </c>
      <c r="N730" s="579" t="s">
        <v>1399</v>
      </c>
      <c r="O730" s="564" t="s">
        <v>544</v>
      </c>
      <c r="P730" s="79">
        <f t="shared" si="61"/>
        <v>3</v>
      </c>
      <c r="Q730" s="79">
        <f t="shared" si="62"/>
        <v>4</v>
      </c>
      <c r="R730" s="566" t="str">
        <f t="shared" ref="R730:R792" si="63">SUBSTITUTE(D730," ","_")</f>
        <v>Gastos_com_Pessoal</v>
      </c>
      <c r="S730" s="567" t="str">
        <f>IF(D730="","",IF(OR(D730=Plano!$A$1,D730=Plano!$B$1),"entrada","saída"))</f>
        <v>saída</v>
      </c>
    </row>
    <row r="731" spans="1:19" s="567" customFormat="1" ht="36" x14ac:dyDescent="0.2">
      <c r="A731" s="523">
        <v>727</v>
      </c>
      <c r="B731" s="579" t="s">
        <v>1402</v>
      </c>
      <c r="C731" s="580">
        <v>44197</v>
      </c>
      <c r="D731" s="563" t="s">
        <v>178</v>
      </c>
      <c r="E731" s="564" t="s">
        <v>422</v>
      </c>
      <c r="F731" s="588">
        <v>21030.95</v>
      </c>
      <c r="G731" s="583" t="s">
        <v>1619</v>
      </c>
      <c r="H731" s="563" t="s">
        <v>306</v>
      </c>
      <c r="I731" s="564" t="s">
        <v>534</v>
      </c>
      <c r="J731" s="579" t="s">
        <v>535</v>
      </c>
      <c r="K731" s="564" t="s">
        <v>1952</v>
      </c>
      <c r="L731" s="564" t="s">
        <v>556</v>
      </c>
      <c r="M731" s="579">
        <v>30616473</v>
      </c>
      <c r="N731" s="579" t="s">
        <v>1399</v>
      </c>
      <c r="O731" s="564" t="s">
        <v>544</v>
      </c>
      <c r="P731" s="79">
        <f t="shared" ref="P731:P793" si="64">IF(B731=0,0,IF(YEAR(B731)=$Q$1,MONTH(B731)-$P$1+1,(YEAR(B731)-$Q$1)*12-$P$1+1+MONTH(B731)))</f>
        <v>3</v>
      </c>
      <c r="Q731" s="79">
        <f t="shared" ref="Q731:Q793" si="65">IF(C731=0,0,IF(YEAR(C731)=$Q$1,MONTH(C731)-$P$1+1,(YEAR(C731)-$Q$1)*12-$P$1+1+MONTH(C731)))</f>
        <v>4</v>
      </c>
      <c r="R731" s="566" t="str">
        <f t="shared" si="63"/>
        <v>Gastos_com_Pessoal</v>
      </c>
      <c r="S731" s="567" t="str">
        <f>IF(D731="","",IF(OR(D731=Plano!$A$1,D731=Plano!$B$1),"entrada","saída"))</f>
        <v>saída</v>
      </c>
    </row>
    <row r="732" spans="1:19" s="567" customFormat="1" ht="36" x14ac:dyDescent="0.2">
      <c r="A732" s="523">
        <v>728</v>
      </c>
      <c r="B732" s="579" t="s">
        <v>1402</v>
      </c>
      <c r="C732" s="580">
        <v>44197</v>
      </c>
      <c r="D732" s="563" t="s">
        <v>178</v>
      </c>
      <c r="E732" s="564" t="s">
        <v>423</v>
      </c>
      <c r="F732" s="588">
        <v>2350</v>
      </c>
      <c r="G732" s="583" t="s">
        <v>1620</v>
      </c>
      <c r="H732" s="563" t="s">
        <v>306</v>
      </c>
      <c r="I732" s="564" t="s">
        <v>534</v>
      </c>
      <c r="J732" s="579" t="s">
        <v>535</v>
      </c>
      <c r="K732" s="564" t="s">
        <v>1952</v>
      </c>
      <c r="L732" s="564" t="s">
        <v>556</v>
      </c>
      <c r="M732" s="579">
        <v>30616823</v>
      </c>
      <c r="N732" s="579" t="s">
        <v>1399</v>
      </c>
      <c r="O732" s="564" t="s">
        <v>544</v>
      </c>
      <c r="P732" s="79">
        <f t="shared" si="64"/>
        <v>3</v>
      </c>
      <c r="Q732" s="79">
        <f t="shared" si="65"/>
        <v>4</v>
      </c>
      <c r="R732" s="566" t="str">
        <f t="shared" si="63"/>
        <v>Gastos_com_Pessoal</v>
      </c>
      <c r="S732" s="567" t="str">
        <f>IF(D732="","",IF(OR(D732=Plano!$A$1,D732=Plano!$B$1),"entrada","saída"))</f>
        <v>saída</v>
      </c>
    </row>
    <row r="733" spans="1:19" s="567" customFormat="1" ht="36" x14ac:dyDescent="0.2">
      <c r="A733" s="523">
        <v>729</v>
      </c>
      <c r="B733" s="579" t="s">
        <v>1402</v>
      </c>
      <c r="C733" s="580">
        <v>44197</v>
      </c>
      <c r="D733" s="563" t="s">
        <v>178</v>
      </c>
      <c r="E733" s="564" t="s">
        <v>402</v>
      </c>
      <c r="F733" s="588">
        <v>1113.48</v>
      </c>
      <c r="G733" s="583" t="s">
        <v>1621</v>
      </c>
      <c r="H733" s="563" t="s">
        <v>306</v>
      </c>
      <c r="I733" s="564" t="s">
        <v>452</v>
      </c>
      <c r="J733" s="579" t="s">
        <v>453</v>
      </c>
      <c r="K733" s="564" t="s">
        <v>1952</v>
      </c>
      <c r="L733" s="564" t="s">
        <v>1498</v>
      </c>
      <c r="M733" s="579">
        <v>4958940</v>
      </c>
      <c r="N733" s="579" t="s">
        <v>1399</v>
      </c>
      <c r="O733" s="564" t="s">
        <v>544</v>
      </c>
      <c r="P733" s="79">
        <f t="shared" si="64"/>
        <v>3</v>
      </c>
      <c r="Q733" s="79">
        <f t="shared" si="65"/>
        <v>4</v>
      </c>
      <c r="R733" s="566" t="str">
        <f t="shared" si="63"/>
        <v>Gastos_com_Pessoal</v>
      </c>
      <c r="S733" s="567" t="str">
        <f>IF(D733="","",IF(OR(D733=Plano!$A$1,D733=Plano!$B$1),"entrada","saída"))</f>
        <v>saída</v>
      </c>
    </row>
    <row r="734" spans="1:19" s="567" customFormat="1" ht="36" x14ac:dyDescent="0.2">
      <c r="A734" s="523">
        <v>730</v>
      </c>
      <c r="B734" s="579" t="s">
        <v>1402</v>
      </c>
      <c r="C734" s="580">
        <v>44197</v>
      </c>
      <c r="D734" s="563" t="s">
        <v>261</v>
      </c>
      <c r="E734" s="564" t="s">
        <v>1028</v>
      </c>
      <c r="F734" s="588">
        <v>248.16</v>
      </c>
      <c r="G734" s="583" t="s">
        <v>1929</v>
      </c>
      <c r="H734" s="563" t="s">
        <v>639</v>
      </c>
      <c r="I734" s="564" t="s">
        <v>530</v>
      </c>
      <c r="J734" s="579" t="s">
        <v>531</v>
      </c>
      <c r="K734" s="564" t="s">
        <v>1951</v>
      </c>
      <c r="L734" s="564" t="s">
        <v>1499</v>
      </c>
      <c r="M734" s="579">
        <v>2150414</v>
      </c>
      <c r="N734" s="579" t="s">
        <v>1396</v>
      </c>
      <c r="O734" s="564" t="s">
        <v>544</v>
      </c>
      <c r="P734" s="79">
        <f t="shared" si="64"/>
        <v>3</v>
      </c>
      <c r="Q734" s="79">
        <f t="shared" si="65"/>
        <v>4</v>
      </c>
      <c r="R734" s="566" t="str">
        <f t="shared" si="63"/>
        <v>Gastos_Gerais</v>
      </c>
      <c r="S734" s="567" t="str">
        <f>IF(D734="","",IF(OR(D734=Plano!$A$1,D734=Plano!$B$1),"entrada","saída"))</f>
        <v>saída</v>
      </c>
    </row>
    <row r="735" spans="1:19" s="567" customFormat="1" ht="36" x14ac:dyDescent="0.2">
      <c r="A735" s="523">
        <v>731</v>
      </c>
      <c r="B735" s="579" t="s">
        <v>1402</v>
      </c>
      <c r="C735" s="580">
        <v>43983</v>
      </c>
      <c r="D735" s="563" t="s">
        <v>261</v>
      </c>
      <c r="E735" s="564" t="s">
        <v>1028</v>
      </c>
      <c r="F735" s="588">
        <v>354.62</v>
      </c>
      <c r="G735" s="583" t="s">
        <v>1622</v>
      </c>
      <c r="H735" s="563" t="s">
        <v>639</v>
      </c>
      <c r="I735" s="564" t="s">
        <v>935</v>
      </c>
      <c r="J735" s="579" t="s">
        <v>936</v>
      </c>
      <c r="K735" s="564" t="s">
        <v>1949</v>
      </c>
      <c r="L735" s="564" t="s">
        <v>551</v>
      </c>
      <c r="M735" s="579">
        <v>5674527</v>
      </c>
      <c r="N735" s="579" t="s">
        <v>1388</v>
      </c>
      <c r="O735" s="564" t="s">
        <v>548</v>
      </c>
      <c r="P735" s="79">
        <f t="shared" si="64"/>
        <v>3</v>
      </c>
      <c r="Q735" s="79">
        <f t="shared" si="65"/>
        <v>-3</v>
      </c>
      <c r="R735" s="566" t="str">
        <f t="shared" si="63"/>
        <v>Gastos_Gerais</v>
      </c>
      <c r="S735" s="567" t="str">
        <f>IF(D735="","",IF(OR(D735=Plano!$A$1,D735=Plano!$B$1),"entrada","saída"))</f>
        <v>saída</v>
      </c>
    </row>
    <row r="736" spans="1:19" s="567" customFormat="1" ht="24" x14ac:dyDescent="0.2">
      <c r="A736" s="523">
        <v>732</v>
      </c>
      <c r="B736" s="579" t="s">
        <v>1402</v>
      </c>
      <c r="C736" s="580">
        <v>44470</v>
      </c>
      <c r="D736" s="563" t="s">
        <v>35</v>
      </c>
      <c r="E736" s="564" t="s">
        <v>1024</v>
      </c>
      <c r="F736" s="588">
        <v>5000</v>
      </c>
      <c r="G736" s="583" t="s">
        <v>1623</v>
      </c>
      <c r="H736" s="563" t="s">
        <v>306</v>
      </c>
      <c r="I736" s="564" t="s">
        <v>439</v>
      </c>
      <c r="J736" s="579" t="s">
        <v>440</v>
      </c>
      <c r="K736" s="564" t="s">
        <v>1952</v>
      </c>
      <c r="L736" s="564" t="s">
        <v>569</v>
      </c>
      <c r="M736" s="579">
        <v>122020</v>
      </c>
      <c r="N736" s="579" t="s">
        <v>1402</v>
      </c>
      <c r="O736" s="564" t="s">
        <v>544</v>
      </c>
      <c r="P736" s="79">
        <f t="shared" si="64"/>
        <v>3</v>
      </c>
      <c r="Q736" s="79">
        <f t="shared" si="65"/>
        <v>13</v>
      </c>
      <c r="R736" s="566" t="str">
        <f t="shared" si="63"/>
        <v>Receitas</v>
      </c>
      <c r="S736" s="567" t="str">
        <f>IF(D736="","",IF(OR(D736=Plano!$A$1,D736=Plano!$B$1),"entrada","saída"))</f>
        <v>entrada</v>
      </c>
    </row>
    <row r="737" spans="1:19" s="567" customFormat="1" ht="36" x14ac:dyDescent="0.2">
      <c r="A737" s="523">
        <v>733</v>
      </c>
      <c r="B737" s="579" t="s">
        <v>1402</v>
      </c>
      <c r="C737" s="580">
        <v>44470</v>
      </c>
      <c r="D737" s="563" t="s">
        <v>35</v>
      </c>
      <c r="E737" s="564" t="s">
        <v>1024</v>
      </c>
      <c r="F737" s="588">
        <v>5000</v>
      </c>
      <c r="G737" s="583" t="s">
        <v>1624</v>
      </c>
      <c r="H737" s="563" t="s">
        <v>306</v>
      </c>
      <c r="I737" s="564" t="s">
        <v>439</v>
      </c>
      <c r="J737" s="579" t="s">
        <v>440</v>
      </c>
      <c r="K737" s="564" t="s">
        <v>1950</v>
      </c>
      <c r="L737" s="564" t="s">
        <v>1500</v>
      </c>
      <c r="M737" s="579">
        <v>122020</v>
      </c>
      <c r="N737" s="579" t="s">
        <v>1402</v>
      </c>
      <c r="O737" s="564" t="s">
        <v>544</v>
      </c>
      <c r="P737" s="79">
        <f t="shared" si="64"/>
        <v>3</v>
      </c>
      <c r="Q737" s="79">
        <f t="shared" si="65"/>
        <v>13</v>
      </c>
      <c r="R737" s="566" t="str">
        <f t="shared" si="63"/>
        <v>Receitas</v>
      </c>
      <c r="S737" s="567" t="str">
        <f>IF(D737="","",IF(OR(D737=Plano!$A$1,D737=Plano!$B$1),"entrada","saída"))</f>
        <v>entrada</v>
      </c>
    </row>
    <row r="738" spans="1:19" s="567" customFormat="1" ht="36" x14ac:dyDescent="0.2">
      <c r="A738" s="523">
        <v>734</v>
      </c>
      <c r="B738" s="579" t="s">
        <v>1402</v>
      </c>
      <c r="C738" s="580">
        <v>44470</v>
      </c>
      <c r="D738" s="563" t="s">
        <v>35</v>
      </c>
      <c r="E738" s="564" t="s">
        <v>1024</v>
      </c>
      <c r="F738" s="588">
        <v>501</v>
      </c>
      <c r="G738" s="583" t="s">
        <v>1695</v>
      </c>
      <c r="H738" s="563" t="s">
        <v>306</v>
      </c>
      <c r="I738" s="564" t="s">
        <v>439</v>
      </c>
      <c r="J738" s="579" t="s">
        <v>440</v>
      </c>
      <c r="K738" s="564" t="s">
        <v>1952</v>
      </c>
      <c r="L738" s="564" t="s">
        <v>552</v>
      </c>
      <c r="M738" s="579">
        <v>122020</v>
      </c>
      <c r="N738" s="579" t="s">
        <v>1402</v>
      </c>
      <c r="O738" s="564" t="s">
        <v>544</v>
      </c>
      <c r="P738" s="79">
        <f t="shared" si="64"/>
        <v>3</v>
      </c>
      <c r="Q738" s="79">
        <f t="shared" si="65"/>
        <v>13</v>
      </c>
      <c r="R738" s="566" t="str">
        <f t="shared" si="63"/>
        <v>Receitas</v>
      </c>
      <c r="S738" s="567" t="str">
        <f>IF(D738="","",IF(OR(D738=Plano!$A$1,D738=Plano!$B$1),"entrada","saída"))</f>
        <v>entrada</v>
      </c>
    </row>
    <row r="739" spans="1:19" s="567" customFormat="1" ht="24" x14ac:dyDescent="0.2">
      <c r="A739" s="523">
        <v>735</v>
      </c>
      <c r="B739" s="579" t="s">
        <v>1402</v>
      </c>
      <c r="C739" s="580">
        <v>44470</v>
      </c>
      <c r="D739" s="563" t="s">
        <v>35</v>
      </c>
      <c r="E739" s="581" t="s">
        <v>333</v>
      </c>
      <c r="F739" s="588">
        <v>30856.32</v>
      </c>
      <c r="G739" s="583" t="s">
        <v>994</v>
      </c>
      <c r="H739" s="563" t="s">
        <v>306</v>
      </c>
      <c r="I739" s="564" t="s">
        <v>439</v>
      </c>
      <c r="J739" s="579" t="s">
        <v>440</v>
      </c>
      <c r="K739" s="564" t="s">
        <v>1952</v>
      </c>
      <c r="L739" s="564" t="s">
        <v>552</v>
      </c>
      <c r="M739" s="579">
        <v>122020</v>
      </c>
      <c r="N739" s="579" t="s">
        <v>1402</v>
      </c>
      <c r="O739" s="564" t="s">
        <v>548</v>
      </c>
      <c r="P739" s="79">
        <f t="shared" si="64"/>
        <v>3</v>
      </c>
      <c r="Q739" s="79">
        <f t="shared" si="65"/>
        <v>13</v>
      </c>
      <c r="R739" s="566" t="str">
        <f t="shared" si="63"/>
        <v>Receitas</v>
      </c>
      <c r="S739" s="567" t="str">
        <f>IF(D739="","",IF(OR(D739=Plano!$A$1,D739=Plano!$B$1),"entrada","saída"))</f>
        <v>entrada</v>
      </c>
    </row>
    <row r="740" spans="1:19" s="567" customFormat="1" ht="36" x14ac:dyDescent="0.2">
      <c r="A740" s="523">
        <v>736</v>
      </c>
      <c r="B740" s="579" t="s">
        <v>1403</v>
      </c>
      <c r="C740" s="579" t="s">
        <v>1180</v>
      </c>
      <c r="D740" s="563" t="s">
        <v>142</v>
      </c>
      <c r="E740" s="564" t="s">
        <v>400</v>
      </c>
      <c r="F740" s="588">
        <v>405</v>
      </c>
      <c r="G740" s="583" t="s">
        <v>1625</v>
      </c>
      <c r="H740" s="563" t="s">
        <v>639</v>
      </c>
      <c r="I740" s="564" t="s">
        <v>480</v>
      </c>
      <c r="J740" s="579" t="s">
        <v>481</v>
      </c>
      <c r="K740" s="564" t="s">
        <v>1949</v>
      </c>
      <c r="L740" s="564" t="s">
        <v>551</v>
      </c>
      <c r="M740" s="579">
        <v>30142</v>
      </c>
      <c r="N740" s="579" t="s">
        <v>1180</v>
      </c>
      <c r="O740" s="564" t="s">
        <v>548</v>
      </c>
      <c r="P740" s="79">
        <f t="shared" si="64"/>
        <v>3</v>
      </c>
      <c r="Q740" s="79">
        <f t="shared" si="65"/>
        <v>2</v>
      </c>
      <c r="R740" s="566" t="str">
        <f t="shared" si="63"/>
        <v>Aquisição_de_Bens_Permanentes</v>
      </c>
      <c r="S740" s="567" t="str">
        <f>IF(D740="","",IF(OR(D740=Plano!$A$1,D740=Plano!$B$1),"entrada","saída"))</f>
        <v>saída</v>
      </c>
    </row>
    <row r="741" spans="1:19" s="567" customFormat="1" ht="24" x14ac:dyDescent="0.2">
      <c r="A741" s="523">
        <v>737</v>
      </c>
      <c r="B741" s="579" t="s">
        <v>1403</v>
      </c>
      <c r="C741" s="579" t="s">
        <v>1396</v>
      </c>
      <c r="D741" s="563" t="s">
        <v>261</v>
      </c>
      <c r="E741" s="564" t="s">
        <v>391</v>
      </c>
      <c r="F741" s="588">
        <v>6425.1</v>
      </c>
      <c r="G741" s="583" t="s">
        <v>1626</v>
      </c>
      <c r="H741" s="563" t="s">
        <v>637</v>
      </c>
      <c r="I741" s="564" t="s">
        <v>494</v>
      </c>
      <c r="J741" s="579" t="s">
        <v>495</v>
      </c>
      <c r="K741" s="564" t="s">
        <v>1952</v>
      </c>
      <c r="L741" s="564" t="s">
        <v>553</v>
      </c>
      <c r="M741" s="579">
        <v>2020115</v>
      </c>
      <c r="N741" s="579" t="s">
        <v>1396</v>
      </c>
      <c r="O741" s="564" t="s">
        <v>547</v>
      </c>
      <c r="P741" s="79">
        <f t="shared" si="64"/>
        <v>3</v>
      </c>
      <c r="Q741" s="79">
        <f t="shared" si="65"/>
        <v>3</v>
      </c>
      <c r="R741" s="566" t="str">
        <f t="shared" si="63"/>
        <v>Gastos_Gerais</v>
      </c>
      <c r="S741" s="567" t="str">
        <f>IF(D741="","",IF(OR(D741=Plano!$A$1,D741=Plano!$B$1),"entrada","saída"))</f>
        <v>saída</v>
      </c>
    </row>
    <row r="742" spans="1:19" s="567" customFormat="1" ht="36" x14ac:dyDescent="0.2">
      <c r="A742" s="523">
        <v>738</v>
      </c>
      <c r="B742" s="579" t="s">
        <v>1403</v>
      </c>
      <c r="C742" s="579" t="s">
        <v>1396</v>
      </c>
      <c r="D742" s="563" t="s">
        <v>261</v>
      </c>
      <c r="E742" s="564" t="s">
        <v>1025</v>
      </c>
      <c r="F742" s="588">
        <v>3000</v>
      </c>
      <c r="G742" s="583" t="s">
        <v>1627</v>
      </c>
      <c r="H742" s="563" t="s">
        <v>638</v>
      </c>
      <c r="I742" s="564" t="s">
        <v>923</v>
      </c>
      <c r="J742" s="579" t="s">
        <v>924</v>
      </c>
      <c r="K742" s="564" t="s">
        <v>1952</v>
      </c>
      <c r="L742" s="564" t="s">
        <v>553</v>
      </c>
      <c r="M742" s="579">
        <v>635</v>
      </c>
      <c r="N742" s="579" t="s">
        <v>1396</v>
      </c>
      <c r="O742" s="564" t="s">
        <v>548</v>
      </c>
      <c r="P742" s="79">
        <f t="shared" si="64"/>
        <v>3</v>
      </c>
      <c r="Q742" s="79">
        <f t="shared" si="65"/>
        <v>3</v>
      </c>
      <c r="R742" s="566" t="str">
        <f t="shared" si="63"/>
        <v>Gastos_Gerais</v>
      </c>
      <c r="S742" s="567" t="str">
        <f>IF(D742="","",IF(OR(D742=Plano!$A$1,D742=Plano!$B$1),"entrada","saída"))</f>
        <v>saída</v>
      </c>
    </row>
    <row r="743" spans="1:19" s="567" customFormat="1" ht="36" x14ac:dyDescent="0.2">
      <c r="A743" s="523">
        <v>739</v>
      </c>
      <c r="B743" s="579" t="s">
        <v>1403</v>
      </c>
      <c r="C743" s="579" t="s">
        <v>1396</v>
      </c>
      <c r="D743" s="563" t="s">
        <v>261</v>
      </c>
      <c r="E743" s="564" t="s">
        <v>1027</v>
      </c>
      <c r="F743" s="588">
        <v>4290.5</v>
      </c>
      <c r="G743" s="583" t="s">
        <v>1271</v>
      </c>
      <c r="H743" s="563" t="s">
        <v>638</v>
      </c>
      <c r="I743" s="564" t="s">
        <v>929</v>
      </c>
      <c r="J743" s="579" t="s">
        <v>930</v>
      </c>
      <c r="K743" s="564" t="s">
        <v>1952</v>
      </c>
      <c r="L743" s="564" t="s">
        <v>553</v>
      </c>
      <c r="M743" s="579">
        <v>2020115</v>
      </c>
      <c r="N743" s="579" t="s">
        <v>1396</v>
      </c>
      <c r="O743" s="564" t="s">
        <v>548</v>
      </c>
      <c r="P743" s="79">
        <f t="shared" si="64"/>
        <v>3</v>
      </c>
      <c r="Q743" s="79">
        <f t="shared" si="65"/>
        <v>3</v>
      </c>
      <c r="R743" s="566" t="str">
        <f t="shared" si="63"/>
        <v>Gastos_Gerais</v>
      </c>
      <c r="S743" s="567" t="str">
        <f>IF(D743="","",IF(OR(D743=Plano!$A$1,D743=Plano!$B$1),"entrada","saída"))</f>
        <v>saída</v>
      </c>
    </row>
    <row r="744" spans="1:19" s="567" customFormat="1" ht="60" x14ac:dyDescent="0.2">
      <c r="A744" s="523">
        <v>740</v>
      </c>
      <c r="B744" s="579" t="s">
        <v>1403</v>
      </c>
      <c r="C744" s="580">
        <v>44150</v>
      </c>
      <c r="D744" s="563" t="s">
        <v>261</v>
      </c>
      <c r="E744" s="564" t="s">
        <v>391</v>
      </c>
      <c r="F744" s="588">
        <v>6308.28</v>
      </c>
      <c r="G744" s="583" t="s">
        <v>1628</v>
      </c>
      <c r="H744" s="563" t="s">
        <v>637</v>
      </c>
      <c r="I744" s="564" t="s">
        <v>494</v>
      </c>
      <c r="J744" s="579" t="s">
        <v>495</v>
      </c>
      <c r="K744" s="564" t="s">
        <v>1952</v>
      </c>
      <c r="L744" s="564" t="s">
        <v>553</v>
      </c>
      <c r="M744" s="579">
        <v>2020117</v>
      </c>
      <c r="N744" s="579" t="s">
        <v>1397</v>
      </c>
      <c r="O744" s="564" t="s">
        <v>547</v>
      </c>
      <c r="P744" s="79">
        <f t="shared" si="64"/>
        <v>3</v>
      </c>
      <c r="Q744" s="79">
        <f t="shared" si="65"/>
        <v>2</v>
      </c>
      <c r="R744" s="566" t="str">
        <f t="shared" si="63"/>
        <v>Gastos_Gerais</v>
      </c>
      <c r="S744" s="567" t="str">
        <f>IF(D744="","",IF(OR(D744=Plano!$A$1,D744=Plano!$B$1),"entrada","saída"))</f>
        <v>saída</v>
      </c>
    </row>
    <row r="745" spans="1:19" s="567" customFormat="1" ht="36" x14ac:dyDescent="0.2">
      <c r="A745" s="523">
        <v>741</v>
      </c>
      <c r="B745" s="579" t="s">
        <v>1403</v>
      </c>
      <c r="C745" s="580">
        <v>44136</v>
      </c>
      <c r="D745" s="563" t="s">
        <v>261</v>
      </c>
      <c r="E745" s="564" t="s">
        <v>411</v>
      </c>
      <c r="F745" s="588">
        <v>38.4</v>
      </c>
      <c r="G745" s="583" t="s">
        <v>1629</v>
      </c>
      <c r="H745" s="563" t="s">
        <v>637</v>
      </c>
      <c r="I745" s="564" t="s">
        <v>1464</v>
      </c>
      <c r="J745" s="579" t="s">
        <v>1465</v>
      </c>
      <c r="K745" s="564" t="s">
        <v>1952</v>
      </c>
      <c r="L745" s="564" t="s">
        <v>553</v>
      </c>
      <c r="M745" s="579">
        <v>4055</v>
      </c>
      <c r="N745" s="579" t="s">
        <v>1183</v>
      </c>
      <c r="O745" s="564" t="s">
        <v>544</v>
      </c>
      <c r="P745" s="79">
        <f t="shared" si="64"/>
        <v>3</v>
      </c>
      <c r="Q745" s="79">
        <f t="shared" si="65"/>
        <v>2</v>
      </c>
      <c r="R745" s="566" t="str">
        <f t="shared" si="63"/>
        <v>Gastos_Gerais</v>
      </c>
      <c r="S745" s="567" t="str">
        <f>IF(D745="","",IF(OR(D745=Plano!$A$1,D745=Plano!$B$1),"entrada","saída"))</f>
        <v>saída</v>
      </c>
    </row>
    <row r="746" spans="1:19" s="567" customFormat="1" ht="108" x14ac:dyDescent="0.2">
      <c r="A746" s="523">
        <v>742</v>
      </c>
      <c r="B746" s="579" t="s">
        <v>1403</v>
      </c>
      <c r="C746" s="580">
        <v>44151</v>
      </c>
      <c r="D746" s="563" t="s">
        <v>261</v>
      </c>
      <c r="E746" s="564" t="s">
        <v>782</v>
      </c>
      <c r="F746" s="588">
        <v>970</v>
      </c>
      <c r="G746" s="583" t="s">
        <v>1630</v>
      </c>
      <c r="H746" s="563" t="s">
        <v>639</v>
      </c>
      <c r="I746" s="564" t="s">
        <v>1466</v>
      </c>
      <c r="J746" s="579" t="s">
        <v>1467</v>
      </c>
      <c r="K746" s="564" t="s">
        <v>1952</v>
      </c>
      <c r="L746" s="564" t="s">
        <v>553</v>
      </c>
      <c r="M746" s="579">
        <v>23603</v>
      </c>
      <c r="N746" s="579" t="s">
        <v>1398</v>
      </c>
      <c r="O746" s="564" t="s">
        <v>548</v>
      </c>
      <c r="P746" s="79">
        <f t="shared" si="64"/>
        <v>3</v>
      </c>
      <c r="Q746" s="79">
        <f t="shared" si="65"/>
        <v>2</v>
      </c>
      <c r="R746" s="566" t="str">
        <f t="shared" si="63"/>
        <v>Gastos_Gerais</v>
      </c>
      <c r="S746" s="567" t="str">
        <f>IF(D746="","",IF(OR(D746=Plano!$A$1,D746=Plano!$B$1),"entrada","saída"))</f>
        <v>saída</v>
      </c>
    </row>
    <row r="747" spans="1:19" s="567" customFormat="1" ht="24" x14ac:dyDescent="0.2">
      <c r="A747" s="523">
        <v>743</v>
      </c>
      <c r="B747" s="579" t="s">
        <v>1403</v>
      </c>
      <c r="C747" s="579" t="s">
        <v>1398</v>
      </c>
      <c r="D747" s="563" t="s">
        <v>261</v>
      </c>
      <c r="E747" s="564" t="s">
        <v>396</v>
      </c>
      <c r="F747" s="588">
        <v>9636.98</v>
      </c>
      <c r="G747" s="583" t="s">
        <v>1631</v>
      </c>
      <c r="H747" s="563" t="s">
        <v>637</v>
      </c>
      <c r="I747" s="564" t="s">
        <v>526</v>
      </c>
      <c r="J747" s="579" t="s">
        <v>527</v>
      </c>
      <c r="K747" s="564" t="s">
        <v>1952</v>
      </c>
      <c r="L747" s="564" t="s">
        <v>553</v>
      </c>
      <c r="M747" s="579">
        <v>45216</v>
      </c>
      <c r="N747" s="579" t="s">
        <v>1398</v>
      </c>
      <c r="O747" s="564" t="s">
        <v>547</v>
      </c>
      <c r="P747" s="79">
        <f t="shared" si="64"/>
        <v>3</v>
      </c>
      <c r="Q747" s="79">
        <f t="shared" si="65"/>
        <v>3</v>
      </c>
      <c r="R747" s="566" t="str">
        <f t="shared" si="63"/>
        <v>Gastos_Gerais</v>
      </c>
      <c r="S747" s="567" t="str">
        <f>IF(D747="","",IF(OR(D747=Plano!$A$1,D747=Plano!$B$1),"entrada","saída"))</f>
        <v>saída</v>
      </c>
    </row>
    <row r="748" spans="1:19" s="567" customFormat="1" ht="36" x14ac:dyDescent="0.2">
      <c r="A748" s="523">
        <v>744</v>
      </c>
      <c r="B748" s="579" t="s">
        <v>1403</v>
      </c>
      <c r="C748" s="579" t="s">
        <v>1399</v>
      </c>
      <c r="D748" s="563" t="s">
        <v>261</v>
      </c>
      <c r="E748" s="564" t="s">
        <v>784</v>
      </c>
      <c r="F748" s="588">
        <v>758</v>
      </c>
      <c r="G748" s="583" t="s">
        <v>1632</v>
      </c>
      <c r="H748" s="563" t="s">
        <v>639</v>
      </c>
      <c r="I748" s="564" t="s">
        <v>1418</v>
      </c>
      <c r="J748" s="579" t="s">
        <v>1419</v>
      </c>
      <c r="K748" s="564" t="s">
        <v>1952</v>
      </c>
      <c r="L748" s="564" t="s">
        <v>553</v>
      </c>
      <c r="M748" s="579">
        <v>20208</v>
      </c>
      <c r="N748" s="579" t="s">
        <v>1399</v>
      </c>
      <c r="O748" s="564" t="s">
        <v>544</v>
      </c>
      <c r="P748" s="79">
        <f t="shared" si="64"/>
        <v>3</v>
      </c>
      <c r="Q748" s="79">
        <f t="shared" si="65"/>
        <v>3</v>
      </c>
      <c r="R748" s="566" t="str">
        <f t="shared" si="63"/>
        <v>Gastos_Gerais</v>
      </c>
      <c r="S748" s="567" t="str">
        <f>IF(D748="","",IF(OR(D748=Plano!$A$1,D748=Plano!$B$1),"entrada","saída"))</f>
        <v>saída</v>
      </c>
    </row>
    <row r="749" spans="1:19" s="567" customFormat="1" ht="24" x14ac:dyDescent="0.2">
      <c r="A749" s="523">
        <v>745</v>
      </c>
      <c r="B749" s="579" t="s">
        <v>1403</v>
      </c>
      <c r="C749" s="579" t="s">
        <v>1397</v>
      </c>
      <c r="D749" s="563" t="s">
        <v>261</v>
      </c>
      <c r="E749" s="564" t="s">
        <v>427</v>
      </c>
      <c r="F749" s="588">
        <v>182.4</v>
      </c>
      <c r="G749" s="583" t="s">
        <v>1633</v>
      </c>
      <c r="H749" s="563" t="s">
        <v>637</v>
      </c>
      <c r="I749" s="564" t="s">
        <v>1468</v>
      </c>
      <c r="J749" s="579" t="s">
        <v>1469</v>
      </c>
      <c r="K749" s="564" t="s">
        <v>1952</v>
      </c>
      <c r="L749" s="564" t="s">
        <v>553</v>
      </c>
      <c r="M749" s="579">
        <v>4105</v>
      </c>
      <c r="N749" s="579" t="s">
        <v>1397</v>
      </c>
      <c r="O749" s="564" t="s">
        <v>544</v>
      </c>
      <c r="P749" s="79">
        <f t="shared" si="64"/>
        <v>3</v>
      </c>
      <c r="Q749" s="79">
        <f t="shared" si="65"/>
        <v>3</v>
      </c>
      <c r="R749" s="566" t="str">
        <f t="shared" si="63"/>
        <v>Gastos_Gerais</v>
      </c>
      <c r="S749" s="567" t="str">
        <f>IF(D749="","",IF(OR(D749=Plano!$A$1,D749=Plano!$B$1),"entrada","saída"))</f>
        <v>saída</v>
      </c>
    </row>
    <row r="750" spans="1:19" s="567" customFormat="1" ht="36" x14ac:dyDescent="0.2">
      <c r="A750" s="523">
        <v>746</v>
      </c>
      <c r="B750" s="579" t="s">
        <v>1403</v>
      </c>
      <c r="C750" s="579" t="s">
        <v>1399</v>
      </c>
      <c r="D750" s="563" t="s">
        <v>261</v>
      </c>
      <c r="E750" s="564" t="s">
        <v>1027</v>
      </c>
      <c r="F750" s="588">
        <v>2574.3000000000002</v>
      </c>
      <c r="G750" s="583" t="s">
        <v>1271</v>
      </c>
      <c r="H750" s="563" t="s">
        <v>638</v>
      </c>
      <c r="I750" s="564" t="s">
        <v>929</v>
      </c>
      <c r="J750" s="579" t="s">
        <v>930</v>
      </c>
      <c r="K750" s="564" t="s">
        <v>1952</v>
      </c>
      <c r="L750" s="564" t="s">
        <v>553</v>
      </c>
      <c r="M750" s="579">
        <v>2020116</v>
      </c>
      <c r="N750" s="579" t="s">
        <v>1399</v>
      </c>
      <c r="O750" s="564" t="s">
        <v>548</v>
      </c>
      <c r="P750" s="79">
        <f t="shared" si="64"/>
        <v>3</v>
      </c>
      <c r="Q750" s="79">
        <f t="shared" si="65"/>
        <v>3</v>
      </c>
      <c r="R750" s="566" t="str">
        <f t="shared" si="63"/>
        <v>Gastos_Gerais</v>
      </c>
      <c r="S750" s="567" t="str">
        <f>IF(D750="","",IF(OR(D750=Plano!$A$1,D750=Plano!$B$1),"entrada","saída"))</f>
        <v>saída</v>
      </c>
    </row>
    <row r="751" spans="1:19" s="567" customFormat="1" ht="36" x14ac:dyDescent="0.2">
      <c r="A751" s="523">
        <v>747</v>
      </c>
      <c r="B751" s="579" t="s">
        <v>1403</v>
      </c>
      <c r="C751" s="579" t="s">
        <v>1397</v>
      </c>
      <c r="D751" s="563" t="s">
        <v>261</v>
      </c>
      <c r="E751" s="564" t="s">
        <v>389</v>
      </c>
      <c r="F751" s="588">
        <v>13500</v>
      </c>
      <c r="G751" s="583" t="s">
        <v>1634</v>
      </c>
      <c r="H751" s="563" t="s">
        <v>639</v>
      </c>
      <c r="I751" s="564" t="s">
        <v>790</v>
      </c>
      <c r="J751" s="579" t="s">
        <v>791</v>
      </c>
      <c r="K751" s="564" t="s">
        <v>1952</v>
      </c>
      <c r="L751" s="564" t="s">
        <v>552</v>
      </c>
      <c r="M751" s="579">
        <v>46</v>
      </c>
      <c r="N751" s="579" t="s">
        <v>1397</v>
      </c>
      <c r="O751" s="564" t="s">
        <v>547</v>
      </c>
      <c r="P751" s="79">
        <f t="shared" si="64"/>
        <v>3</v>
      </c>
      <c r="Q751" s="79">
        <f t="shared" si="65"/>
        <v>3</v>
      </c>
      <c r="R751" s="566" t="str">
        <f t="shared" si="63"/>
        <v>Gastos_Gerais</v>
      </c>
      <c r="S751" s="567" t="str">
        <f>IF(D751="","",IF(OR(D751=Plano!$A$1,D751=Plano!$B$1),"entrada","saída"))</f>
        <v>saída</v>
      </c>
    </row>
    <row r="752" spans="1:19" s="567" customFormat="1" ht="60" x14ac:dyDescent="0.2">
      <c r="A752" s="523">
        <v>748</v>
      </c>
      <c r="B752" s="579" t="s">
        <v>1403</v>
      </c>
      <c r="C752" s="579" t="s">
        <v>1399</v>
      </c>
      <c r="D752" s="563" t="s">
        <v>261</v>
      </c>
      <c r="E752" s="564" t="s">
        <v>823</v>
      </c>
      <c r="F752" s="588">
        <v>770</v>
      </c>
      <c r="G752" s="583" t="s">
        <v>1635</v>
      </c>
      <c r="H752" s="563" t="s">
        <v>638</v>
      </c>
      <c r="I752" s="564" t="s">
        <v>1128</v>
      </c>
      <c r="J752" s="579" t="s">
        <v>1129</v>
      </c>
      <c r="K752" s="564" t="s">
        <v>1952</v>
      </c>
      <c r="L752" s="564" t="s">
        <v>553</v>
      </c>
      <c r="M752" s="579">
        <v>202018</v>
      </c>
      <c r="N752" s="579" t="s">
        <v>1399</v>
      </c>
      <c r="O752" s="564" t="s">
        <v>548</v>
      </c>
      <c r="P752" s="79">
        <f t="shared" si="64"/>
        <v>3</v>
      </c>
      <c r="Q752" s="79">
        <f t="shared" si="65"/>
        <v>3</v>
      </c>
      <c r="R752" s="566" t="str">
        <f t="shared" si="63"/>
        <v>Gastos_Gerais</v>
      </c>
      <c r="S752" s="567" t="str">
        <f>IF(D752="","",IF(OR(D752=Plano!$A$1,D752=Plano!$B$1),"entrada","saída"))</f>
        <v>saída</v>
      </c>
    </row>
    <row r="753" spans="1:19" s="567" customFormat="1" ht="108" x14ac:dyDescent="0.2">
      <c r="A753" s="523">
        <v>749</v>
      </c>
      <c r="B753" s="579" t="s">
        <v>1403</v>
      </c>
      <c r="C753" s="579" t="s">
        <v>1398</v>
      </c>
      <c r="D753" s="563" t="s">
        <v>261</v>
      </c>
      <c r="E753" s="564" t="s">
        <v>782</v>
      </c>
      <c r="F753" s="588">
        <v>2037</v>
      </c>
      <c r="G753" s="583" t="s">
        <v>1636</v>
      </c>
      <c r="H753" s="563" t="s">
        <v>639</v>
      </c>
      <c r="I753" s="564" t="s">
        <v>1466</v>
      </c>
      <c r="J753" s="579" t="s">
        <v>1467</v>
      </c>
      <c r="K753" s="564" t="s">
        <v>1952</v>
      </c>
      <c r="L753" s="564" t="s">
        <v>553</v>
      </c>
      <c r="M753" s="579">
        <v>23604</v>
      </c>
      <c r="N753" s="579" t="s">
        <v>1398</v>
      </c>
      <c r="O753" s="564" t="s">
        <v>548</v>
      </c>
      <c r="P753" s="79">
        <f t="shared" si="64"/>
        <v>3</v>
      </c>
      <c r="Q753" s="79">
        <f t="shared" si="65"/>
        <v>3</v>
      </c>
      <c r="R753" s="566" t="str">
        <f t="shared" si="63"/>
        <v>Gastos_Gerais</v>
      </c>
      <c r="S753" s="567" t="str">
        <f>IF(D753="","",IF(OR(D753=Plano!$A$1,D753=Plano!$B$1),"entrada","saída"))</f>
        <v>saída</v>
      </c>
    </row>
    <row r="754" spans="1:19" s="567" customFormat="1" ht="72" x14ac:dyDescent="0.2">
      <c r="A754" s="523">
        <v>750</v>
      </c>
      <c r="B754" s="579" t="s">
        <v>1403</v>
      </c>
      <c r="C754" s="579" t="s">
        <v>1398</v>
      </c>
      <c r="D754" s="563" t="s">
        <v>261</v>
      </c>
      <c r="E754" s="564" t="s">
        <v>410</v>
      </c>
      <c r="F754" s="588">
        <v>253</v>
      </c>
      <c r="G754" s="583" t="s">
        <v>1609</v>
      </c>
      <c r="H754" s="563" t="s">
        <v>637</v>
      </c>
      <c r="I754" s="564" t="s">
        <v>925</v>
      </c>
      <c r="J754" s="579" t="s">
        <v>926</v>
      </c>
      <c r="K754" s="564" t="s">
        <v>1952</v>
      </c>
      <c r="L754" s="564" t="s">
        <v>553</v>
      </c>
      <c r="M754" s="579">
        <v>20201</v>
      </c>
      <c r="N754" s="579" t="s">
        <v>1398</v>
      </c>
      <c r="O754" s="564" t="s">
        <v>544</v>
      </c>
      <c r="P754" s="79">
        <f t="shared" si="64"/>
        <v>3</v>
      </c>
      <c r="Q754" s="79">
        <f t="shared" si="65"/>
        <v>3</v>
      </c>
      <c r="R754" s="566" t="str">
        <f t="shared" si="63"/>
        <v>Gastos_Gerais</v>
      </c>
      <c r="S754" s="567" t="str">
        <f>IF(D754="","",IF(OR(D754=Plano!$A$1,D754=Plano!$B$1),"entrada","saída"))</f>
        <v>saída</v>
      </c>
    </row>
    <row r="755" spans="1:19" s="567" customFormat="1" ht="144" x14ac:dyDescent="0.2">
      <c r="A755" s="523">
        <v>751</v>
      </c>
      <c r="B755" s="579" t="s">
        <v>1403</v>
      </c>
      <c r="C755" s="579" t="s">
        <v>1400</v>
      </c>
      <c r="D755" s="563" t="s">
        <v>178</v>
      </c>
      <c r="E755" s="564" t="s">
        <v>397</v>
      </c>
      <c r="F755" s="588">
        <v>235</v>
      </c>
      <c r="G755" s="583" t="s">
        <v>1637</v>
      </c>
      <c r="H755" s="563" t="s">
        <v>306</v>
      </c>
      <c r="I755" s="564" t="s">
        <v>1470</v>
      </c>
      <c r="J755" s="579" t="s">
        <v>1471</v>
      </c>
      <c r="K755" s="564" t="s">
        <v>1952</v>
      </c>
      <c r="L755" s="564" t="s">
        <v>552</v>
      </c>
      <c r="M755" s="579">
        <v>45252</v>
      </c>
      <c r="N755" s="579" t="s">
        <v>1400</v>
      </c>
      <c r="O755" s="564" t="s">
        <v>544</v>
      </c>
      <c r="P755" s="79">
        <f t="shared" si="64"/>
        <v>3</v>
      </c>
      <c r="Q755" s="79">
        <f t="shared" si="65"/>
        <v>3</v>
      </c>
      <c r="R755" s="566" t="str">
        <f t="shared" si="63"/>
        <v>Gastos_com_Pessoal</v>
      </c>
      <c r="S755" s="567" t="str">
        <f>IF(D755="","",IF(OR(D755=Plano!$A$1,D755=Plano!$B$1),"entrada","saída"))</f>
        <v>saída</v>
      </c>
    </row>
    <row r="756" spans="1:19" s="567" customFormat="1" ht="36" x14ac:dyDescent="0.2">
      <c r="A756" s="523">
        <v>752</v>
      </c>
      <c r="B756" s="579" t="s">
        <v>1403</v>
      </c>
      <c r="C756" s="579" t="s">
        <v>1396</v>
      </c>
      <c r="D756" s="563" t="s">
        <v>261</v>
      </c>
      <c r="E756" s="564" t="s">
        <v>823</v>
      </c>
      <c r="F756" s="588">
        <v>770</v>
      </c>
      <c r="G756" s="583" t="s">
        <v>1638</v>
      </c>
      <c r="H756" s="563" t="s">
        <v>638</v>
      </c>
      <c r="I756" s="564" t="s">
        <v>1449</v>
      </c>
      <c r="J756" s="579" t="s">
        <v>1450</v>
      </c>
      <c r="K756" s="564" t="s">
        <v>1952</v>
      </c>
      <c r="L756" s="564" t="s">
        <v>552</v>
      </c>
      <c r="M756" s="579">
        <v>202019</v>
      </c>
      <c r="N756" s="579" t="s">
        <v>1396</v>
      </c>
      <c r="O756" s="564" t="s">
        <v>544</v>
      </c>
      <c r="P756" s="79">
        <f t="shared" si="64"/>
        <v>3</v>
      </c>
      <c r="Q756" s="79">
        <f t="shared" si="65"/>
        <v>3</v>
      </c>
      <c r="R756" s="566" t="str">
        <f t="shared" si="63"/>
        <v>Gastos_Gerais</v>
      </c>
      <c r="S756" s="567" t="str">
        <f>IF(D756="","",IF(OR(D756=Plano!$A$1,D756=Plano!$B$1),"entrada","saída"))</f>
        <v>saída</v>
      </c>
    </row>
    <row r="757" spans="1:19" s="567" customFormat="1" ht="24" x14ac:dyDescent="0.2">
      <c r="A757" s="523">
        <v>753</v>
      </c>
      <c r="B757" s="579" t="s">
        <v>1403</v>
      </c>
      <c r="C757" s="579" t="s">
        <v>1394</v>
      </c>
      <c r="D757" s="563" t="s">
        <v>35</v>
      </c>
      <c r="E757" s="564" t="s">
        <v>1024</v>
      </c>
      <c r="F757" s="588">
        <v>-1873.35</v>
      </c>
      <c r="G757" s="583" t="s">
        <v>1947</v>
      </c>
      <c r="H757" s="563" t="s">
        <v>306</v>
      </c>
      <c r="I757" s="564" t="s">
        <v>439</v>
      </c>
      <c r="J757" s="579" t="s">
        <v>440</v>
      </c>
      <c r="K757" s="564" t="s">
        <v>1952</v>
      </c>
      <c r="L757" s="564" t="s">
        <v>553</v>
      </c>
      <c r="M757" s="579">
        <v>1220</v>
      </c>
      <c r="N757" s="579" t="s">
        <v>1394</v>
      </c>
      <c r="O757" s="564" t="s">
        <v>544</v>
      </c>
      <c r="P757" s="79">
        <f t="shared" si="64"/>
        <v>3</v>
      </c>
      <c r="Q757" s="79">
        <f t="shared" si="65"/>
        <v>3</v>
      </c>
      <c r="R757" s="566" t="str">
        <f t="shared" si="63"/>
        <v>Receitas</v>
      </c>
      <c r="S757" s="567" t="str">
        <f>IF(D757="","",IF(OR(D757=Plano!$A$1,D757=Plano!$B$1),"entrada","saída"))</f>
        <v>entrada</v>
      </c>
    </row>
    <row r="758" spans="1:19" s="567" customFormat="1" ht="36" x14ac:dyDescent="0.2">
      <c r="A758" s="523">
        <v>754</v>
      </c>
      <c r="B758" s="579" t="s">
        <v>1403</v>
      </c>
      <c r="C758" s="579" t="s">
        <v>1399</v>
      </c>
      <c r="D758" s="563" t="s">
        <v>261</v>
      </c>
      <c r="E758" s="564" t="s">
        <v>1195</v>
      </c>
      <c r="F758" s="588">
        <v>248.66</v>
      </c>
      <c r="G758" s="583" t="s">
        <v>1639</v>
      </c>
      <c r="H758" s="563" t="s">
        <v>638</v>
      </c>
      <c r="I758" s="564" t="s">
        <v>1447</v>
      </c>
      <c r="J758" s="579" t="s">
        <v>1448</v>
      </c>
      <c r="K758" s="564" t="s">
        <v>1952</v>
      </c>
      <c r="L758" s="564" t="s">
        <v>553</v>
      </c>
      <c r="M758" s="579">
        <v>20205930</v>
      </c>
      <c r="N758" s="579" t="s">
        <v>1399</v>
      </c>
      <c r="O758" s="564" t="s">
        <v>544</v>
      </c>
      <c r="P758" s="79">
        <f t="shared" si="64"/>
        <v>3</v>
      </c>
      <c r="Q758" s="79">
        <f t="shared" si="65"/>
        <v>3</v>
      </c>
      <c r="R758" s="566" t="str">
        <f t="shared" si="63"/>
        <v>Gastos_Gerais</v>
      </c>
      <c r="S758" s="567" t="str">
        <f>IF(D758="","",IF(OR(D758=Plano!$A$1,D758=Plano!$B$1),"entrada","saída"))</f>
        <v>saída</v>
      </c>
    </row>
    <row r="759" spans="1:19" s="567" customFormat="1" ht="36" x14ac:dyDescent="0.2">
      <c r="A759" s="523">
        <v>755</v>
      </c>
      <c r="B759" s="579" t="s">
        <v>1403</v>
      </c>
      <c r="C759" s="579" t="s">
        <v>1399</v>
      </c>
      <c r="D759" s="563" t="s">
        <v>261</v>
      </c>
      <c r="E759" s="564" t="s">
        <v>781</v>
      </c>
      <c r="F759" s="588">
        <v>1450.25</v>
      </c>
      <c r="G759" s="583" t="s">
        <v>1640</v>
      </c>
      <c r="H759" s="563" t="s">
        <v>639</v>
      </c>
      <c r="I759" s="564" t="s">
        <v>1472</v>
      </c>
      <c r="J759" s="579" t="s">
        <v>1473</v>
      </c>
      <c r="K759" s="564" t="s">
        <v>1952</v>
      </c>
      <c r="L759" s="564" t="s">
        <v>553</v>
      </c>
      <c r="M759" s="579">
        <v>202026</v>
      </c>
      <c r="N759" s="579" t="s">
        <v>1399</v>
      </c>
      <c r="O759" s="564" t="s">
        <v>544</v>
      </c>
      <c r="P759" s="79">
        <f t="shared" si="64"/>
        <v>3</v>
      </c>
      <c r="Q759" s="79">
        <f t="shared" si="65"/>
        <v>3</v>
      </c>
      <c r="R759" s="566" t="str">
        <f t="shared" si="63"/>
        <v>Gastos_Gerais</v>
      </c>
      <c r="S759" s="567" t="str">
        <f>IF(D759="","",IF(OR(D759=Plano!$A$1,D759=Plano!$B$1),"entrada","saída"))</f>
        <v>saída</v>
      </c>
    </row>
    <row r="760" spans="1:19" s="567" customFormat="1" ht="36" x14ac:dyDescent="0.2">
      <c r="A760" s="523">
        <v>756</v>
      </c>
      <c r="B760" s="579" t="s">
        <v>1403</v>
      </c>
      <c r="C760" s="579" t="s">
        <v>1399</v>
      </c>
      <c r="D760" s="563" t="s">
        <v>261</v>
      </c>
      <c r="E760" s="564" t="s">
        <v>781</v>
      </c>
      <c r="F760" s="588">
        <v>1450.25</v>
      </c>
      <c r="G760" s="583" t="s">
        <v>1641</v>
      </c>
      <c r="H760" s="563" t="s">
        <v>639</v>
      </c>
      <c r="I760" s="564" t="s">
        <v>1472</v>
      </c>
      <c r="J760" s="579" t="s">
        <v>1473</v>
      </c>
      <c r="K760" s="564" t="s">
        <v>1952</v>
      </c>
      <c r="L760" s="564" t="s">
        <v>553</v>
      </c>
      <c r="M760" s="579">
        <v>202027</v>
      </c>
      <c r="N760" s="579" t="s">
        <v>1399</v>
      </c>
      <c r="O760" s="564" t="s">
        <v>544</v>
      </c>
      <c r="P760" s="79">
        <f t="shared" si="64"/>
        <v>3</v>
      </c>
      <c r="Q760" s="79">
        <f t="shared" si="65"/>
        <v>3</v>
      </c>
      <c r="R760" s="566" t="str">
        <f t="shared" si="63"/>
        <v>Gastos_Gerais</v>
      </c>
      <c r="S760" s="567" t="str">
        <f>IF(D760="","",IF(OR(D760=Plano!$A$1,D760=Plano!$B$1),"entrada","saída"))</f>
        <v>saída</v>
      </c>
    </row>
    <row r="761" spans="1:19" s="567" customFormat="1" ht="108" x14ac:dyDescent="0.2">
      <c r="A761" s="523">
        <v>757</v>
      </c>
      <c r="B761" s="579" t="s">
        <v>1403</v>
      </c>
      <c r="C761" s="579" t="s">
        <v>1397</v>
      </c>
      <c r="D761" s="563" t="s">
        <v>261</v>
      </c>
      <c r="E761" s="564" t="s">
        <v>782</v>
      </c>
      <c r="F761" s="588">
        <v>1261</v>
      </c>
      <c r="G761" s="583" t="s">
        <v>1642</v>
      </c>
      <c r="H761" s="563" t="s">
        <v>639</v>
      </c>
      <c r="I761" s="564" t="s">
        <v>1474</v>
      </c>
      <c r="J761" s="579" t="s">
        <v>1475</v>
      </c>
      <c r="K761" s="564" t="s">
        <v>1952</v>
      </c>
      <c r="L761" s="564" t="s">
        <v>552</v>
      </c>
      <c r="M761" s="579">
        <v>2020107</v>
      </c>
      <c r="N761" s="579" t="s">
        <v>1397</v>
      </c>
      <c r="O761" s="564" t="s">
        <v>544</v>
      </c>
      <c r="P761" s="79">
        <f t="shared" si="64"/>
        <v>3</v>
      </c>
      <c r="Q761" s="79">
        <f t="shared" si="65"/>
        <v>3</v>
      </c>
      <c r="R761" s="566" t="str">
        <f t="shared" si="63"/>
        <v>Gastos_Gerais</v>
      </c>
      <c r="S761" s="567" t="str">
        <f>IF(D761="","",IF(OR(D761=Plano!$A$1,D761=Plano!$B$1),"entrada","saída"))</f>
        <v>saída</v>
      </c>
    </row>
    <row r="762" spans="1:19" s="567" customFormat="1" ht="84" x14ac:dyDescent="0.2">
      <c r="A762" s="523">
        <v>758</v>
      </c>
      <c r="B762" s="579" t="s">
        <v>1403</v>
      </c>
      <c r="C762" s="579" t="s">
        <v>1398</v>
      </c>
      <c r="D762" s="563" t="s">
        <v>261</v>
      </c>
      <c r="E762" s="564" t="s">
        <v>409</v>
      </c>
      <c r="F762" s="588">
        <v>2387.77</v>
      </c>
      <c r="G762" s="583" t="s">
        <v>1643</v>
      </c>
      <c r="H762" s="563" t="s">
        <v>638</v>
      </c>
      <c r="I762" s="564" t="s">
        <v>1476</v>
      </c>
      <c r="J762" s="579" t="s">
        <v>1477</v>
      </c>
      <c r="K762" s="564" t="s">
        <v>1952</v>
      </c>
      <c r="L762" s="564" t="s">
        <v>552</v>
      </c>
      <c r="M762" s="579">
        <v>202052</v>
      </c>
      <c r="N762" s="579" t="s">
        <v>1398</v>
      </c>
      <c r="O762" s="564" t="s">
        <v>544</v>
      </c>
      <c r="P762" s="79">
        <f t="shared" si="64"/>
        <v>3</v>
      </c>
      <c r="Q762" s="79">
        <f t="shared" si="65"/>
        <v>3</v>
      </c>
      <c r="R762" s="566" t="str">
        <f t="shared" si="63"/>
        <v>Gastos_Gerais</v>
      </c>
      <c r="S762" s="567" t="str">
        <f>IF(D762="","",IF(OR(D762=Plano!$A$1,D762=Plano!$B$1),"entrada","saída"))</f>
        <v>saída</v>
      </c>
    </row>
    <row r="763" spans="1:19" s="567" customFormat="1" ht="84" x14ac:dyDescent="0.2">
      <c r="A763" s="523">
        <v>759</v>
      </c>
      <c r="B763" s="579" t="s">
        <v>1403</v>
      </c>
      <c r="C763" s="579" t="s">
        <v>1399</v>
      </c>
      <c r="D763" s="563" t="s">
        <v>261</v>
      </c>
      <c r="E763" s="564" t="s">
        <v>779</v>
      </c>
      <c r="F763" s="588">
        <v>3500.28</v>
      </c>
      <c r="G763" s="583" t="s">
        <v>1644</v>
      </c>
      <c r="H763" s="563" t="s">
        <v>638</v>
      </c>
      <c r="I763" s="564" t="s">
        <v>799</v>
      </c>
      <c r="J763" s="579" t="s">
        <v>800</v>
      </c>
      <c r="K763" s="564" t="s">
        <v>1952</v>
      </c>
      <c r="L763" s="564" t="s">
        <v>552</v>
      </c>
      <c r="M763" s="579">
        <v>202035</v>
      </c>
      <c r="N763" s="579" t="s">
        <v>1399</v>
      </c>
      <c r="O763" s="564" t="s">
        <v>544</v>
      </c>
      <c r="P763" s="79">
        <f t="shared" si="64"/>
        <v>3</v>
      </c>
      <c r="Q763" s="79">
        <f t="shared" si="65"/>
        <v>3</v>
      </c>
      <c r="R763" s="566" t="str">
        <f t="shared" si="63"/>
        <v>Gastos_Gerais</v>
      </c>
      <c r="S763" s="567" t="str">
        <f>IF(D763="","",IF(OR(D763=Plano!$A$1,D763=Plano!$B$1),"entrada","saída"))</f>
        <v>saída</v>
      </c>
    </row>
    <row r="764" spans="1:19" s="567" customFormat="1" ht="72" x14ac:dyDescent="0.2">
      <c r="A764" s="523">
        <v>760</v>
      </c>
      <c r="B764" s="579" t="s">
        <v>1403</v>
      </c>
      <c r="C764" s="580">
        <v>44150</v>
      </c>
      <c r="D764" s="563" t="s">
        <v>261</v>
      </c>
      <c r="E764" s="564" t="s">
        <v>778</v>
      </c>
      <c r="F764" s="588">
        <v>14700</v>
      </c>
      <c r="G764" s="583" t="s">
        <v>1645</v>
      </c>
      <c r="H764" s="563" t="s">
        <v>639</v>
      </c>
      <c r="I764" s="564" t="s">
        <v>1478</v>
      </c>
      <c r="J764" s="579" t="s">
        <v>1479</v>
      </c>
      <c r="K764" s="564" t="s">
        <v>1952</v>
      </c>
      <c r="L764" s="564" t="s">
        <v>553</v>
      </c>
      <c r="M764" s="579">
        <v>422</v>
      </c>
      <c r="N764" s="579" t="s">
        <v>1397</v>
      </c>
      <c r="O764" s="564" t="s">
        <v>544</v>
      </c>
      <c r="P764" s="79">
        <f t="shared" si="64"/>
        <v>3</v>
      </c>
      <c r="Q764" s="79">
        <f t="shared" si="65"/>
        <v>2</v>
      </c>
      <c r="R764" s="566" t="str">
        <f t="shared" si="63"/>
        <v>Gastos_Gerais</v>
      </c>
      <c r="S764" s="567" t="str">
        <f>IF(D764="","",IF(OR(D764=Plano!$A$1,D764=Plano!$B$1),"entrada","saída"))</f>
        <v>saída</v>
      </c>
    </row>
    <row r="765" spans="1:19" s="567" customFormat="1" ht="48" x14ac:dyDescent="0.2">
      <c r="A765" s="523">
        <v>761</v>
      </c>
      <c r="B765" s="579" t="s">
        <v>1403</v>
      </c>
      <c r="C765" s="580">
        <v>44149</v>
      </c>
      <c r="D765" s="563" t="s">
        <v>261</v>
      </c>
      <c r="E765" s="564" t="s">
        <v>398</v>
      </c>
      <c r="F765" s="588">
        <v>22364.75</v>
      </c>
      <c r="G765" s="583" t="s">
        <v>1646</v>
      </c>
      <c r="H765" s="563" t="s">
        <v>637</v>
      </c>
      <c r="I765" s="564" t="s">
        <v>1480</v>
      </c>
      <c r="J765" s="579" t="s">
        <v>1481</v>
      </c>
      <c r="K765" s="564" t="s">
        <v>1952</v>
      </c>
      <c r="L765" s="564" t="s">
        <v>552</v>
      </c>
      <c r="M765" s="579">
        <v>2020103</v>
      </c>
      <c r="N765" s="579" t="s">
        <v>1396</v>
      </c>
      <c r="O765" s="564" t="s">
        <v>544</v>
      </c>
      <c r="P765" s="79">
        <f t="shared" si="64"/>
        <v>3</v>
      </c>
      <c r="Q765" s="79">
        <f t="shared" si="65"/>
        <v>2</v>
      </c>
      <c r="R765" s="566" t="str">
        <f t="shared" si="63"/>
        <v>Gastos_Gerais</v>
      </c>
      <c r="S765" s="567" t="str">
        <f>IF(D765="","",IF(OR(D765=Plano!$A$1,D765=Plano!$B$1),"entrada","saída"))</f>
        <v>saída</v>
      </c>
    </row>
    <row r="766" spans="1:19" s="567" customFormat="1" ht="36" x14ac:dyDescent="0.2">
      <c r="A766" s="523">
        <v>762</v>
      </c>
      <c r="B766" s="579" t="s">
        <v>1403</v>
      </c>
      <c r="C766" s="579" t="s">
        <v>1396</v>
      </c>
      <c r="D766" s="563" t="s">
        <v>261</v>
      </c>
      <c r="E766" s="564" t="s">
        <v>823</v>
      </c>
      <c r="F766" s="588">
        <v>770</v>
      </c>
      <c r="G766" s="583" t="s">
        <v>1647</v>
      </c>
      <c r="H766" s="563" t="s">
        <v>638</v>
      </c>
      <c r="I766" s="564" t="s">
        <v>1449</v>
      </c>
      <c r="J766" s="579" t="s">
        <v>1450</v>
      </c>
      <c r="K766" s="564" t="s">
        <v>1952</v>
      </c>
      <c r="L766" s="564" t="s">
        <v>552</v>
      </c>
      <c r="M766" s="579">
        <v>202020</v>
      </c>
      <c r="N766" s="579" t="s">
        <v>1396</v>
      </c>
      <c r="O766" s="564" t="s">
        <v>544</v>
      </c>
      <c r="P766" s="79">
        <f t="shared" si="64"/>
        <v>3</v>
      </c>
      <c r="Q766" s="79">
        <f t="shared" si="65"/>
        <v>3</v>
      </c>
      <c r="R766" s="566" t="str">
        <f t="shared" si="63"/>
        <v>Gastos_Gerais</v>
      </c>
      <c r="S766" s="567" t="str">
        <f>IF(D766="","",IF(OR(D766=Plano!$A$1,D766=Plano!$B$1),"entrada","saída"))</f>
        <v>saída</v>
      </c>
    </row>
    <row r="767" spans="1:19" s="567" customFormat="1" ht="60" x14ac:dyDescent="0.2">
      <c r="A767" s="523">
        <v>763</v>
      </c>
      <c r="B767" s="579" t="s">
        <v>1403</v>
      </c>
      <c r="C767" s="580">
        <v>44152</v>
      </c>
      <c r="D767" s="563" t="s">
        <v>261</v>
      </c>
      <c r="E767" s="564" t="s">
        <v>399</v>
      </c>
      <c r="F767" s="588">
        <v>4800</v>
      </c>
      <c r="G767" s="583" t="s">
        <v>1648</v>
      </c>
      <c r="H767" s="563" t="s">
        <v>638</v>
      </c>
      <c r="I767" s="564" t="s">
        <v>941</v>
      </c>
      <c r="J767" s="579" t="s">
        <v>942</v>
      </c>
      <c r="K767" s="564" t="s">
        <v>1952</v>
      </c>
      <c r="L767" s="564" t="s">
        <v>552</v>
      </c>
      <c r="M767" s="579">
        <v>20204</v>
      </c>
      <c r="N767" s="579" t="s">
        <v>1399</v>
      </c>
      <c r="O767" s="564" t="s">
        <v>544</v>
      </c>
      <c r="P767" s="79">
        <f t="shared" si="64"/>
        <v>3</v>
      </c>
      <c r="Q767" s="79">
        <f t="shared" si="65"/>
        <v>2</v>
      </c>
      <c r="R767" s="566" t="str">
        <f t="shared" si="63"/>
        <v>Gastos_Gerais</v>
      </c>
      <c r="S767" s="567" t="str">
        <f>IF(D767="","",IF(OR(D767=Plano!$A$1,D767=Plano!$B$1),"entrada","saída"))</f>
        <v>saída</v>
      </c>
    </row>
    <row r="768" spans="1:19" s="567" customFormat="1" ht="24" x14ac:dyDescent="0.2">
      <c r="A768" s="523">
        <v>764</v>
      </c>
      <c r="B768" s="579" t="s">
        <v>1403</v>
      </c>
      <c r="C768" s="579" t="s">
        <v>1397</v>
      </c>
      <c r="D768" s="563" t="s">
        <v>261</v>
      </c>
      <c r="E768" s="564" t="s">
        <v>427</v>
      </c>
      <c r="F768" s="588">
        <v>-182.4</v>
      </c>
      <c r="G768" s="583" t="s">
        <v>1649</v>
      </c>
      <c r="H768" s="563" t="s">
        <v>637</v>
      </c>
      <c r="I768" s="564" t="s">
        <v>1468</v>
      </c>
      <c r="J768" s="579" t="s">
        <v>1469</v>
      </c>
      <c r="K768" s="564" t="s">
        <v>1952</v>
      </c>
      <c r="L768" s="564" t="s">
        <v>811</v>
      </c>
      <c r="M768" s="579">
        <v>4105</v>
      </c>
      <c r="N768" s="579" t="s">
        <v>1397</v>
      </c>
      <c r="O768" s="564" t="s">
        <v>544</v>
      </c>
      <c r="P768" s="79">
        <f t="shared" si="64"/>
        <v>3</v>
      </c>
      <c r="Q768" s="79">
        <f t="shared" si="65"/>
        <v>3</v>
      </c>
      <c r="R768" s="566" t="str">
        <f t="shared" si="63"/>
        <v>Gastos_Gerais</v>
      </c>
      <c r="S768" s="567" t="str">
        <f>IF(D768="","",IF(OR(D768=Plano!$A$1,D768=Plano!$B$1),"entrada","saída"))</f>
        <v>saída</v>
      </c>
    </row>
    <row r="769" spans="1:19" s="567" customFormat="1" ht="84" x14ac:dyDescent="0.2">
      <c r="A769" s="523">
        <v>765</v>
      </c>
      <c r="B769" s="579" t="s">
        <v>1403</v>
      </c>
      <c r="C769" s="579" t="s">
        <v>1398</v>
      </c>
      <c r="D769" s="563" t="s">
        <v>261</v>
      </c>
      <c r="E769" s="564" t="s">
        <v>782</v>
      </c>
      <c r="F769" s="588">
        <v>1300</v>
      </c>
      <c r="G769" s="583" t="s">
        <v>1650</v>
      </c>
      <c r="H769" s="563" t="s">
        <v>639</v>
      </c>
      <c r="I769" s="564" t="s">
        <v>1482</v>
      </c>
      <c r="J769" s="579" t="s">
        <v>1483</v>
      </c>
      <c r="K769" s="564" t="s">
        <v>1952</v>
      </c>
      <c r="L769" s="564" t="s">
        <v>553</v>
      </c>
      <c r="M769" s="579">
        <v>37</v>
      </c>
      <c r="N769" s="579" t="s">
        <v>1398</v>
      </c>
      <c r="O769" s="564" t="s">
        <v>544</v>
      </c>
      <c r="P769" s="79">
        <f t="shared" si="64"/>
        <v>3</v>
      </c>
      <c r="Q769" s="79">
        <f t="shared" si="65"/>
        <v>3</v>
      </c>
      <c r="R769" s="566" t="str">
        <f t="shared" si="63"/>
        <v>Gastos_Gerais</v>
      </c>
      <c r="S769" s="567" t="str">
        <f>IF(D769="","",IF(OR(D769=Plano!$A$1,D769=Plano!$B$1),"entrada","saída"))</f>
        <v>saída</v>
      </c>
    </row>
    <row r="770" spans="1:19" s="567" customFormat="1" ht="60" x14ac:dyDescent="0.2">
      <c r="A770" s="523">
        <v>766</v>
      </c>
      <c r="B770" s="579" t="s">
        <v>1403</v>
      </c>
      <c r="C770" s="580">
        <v>44176</v>
      </c>
      <c r="D770" s="563" t="s">
        <v>261</v>
      </c>
      <c r="E770" s="564" t="s">
        <v>399</v>
      </c>
      <c r="F770" s="588">
        <v>6000</v>
      </c>
      <c r="G770" s="583" t="s">
        <v>1265</v>
      </c>
      <c r="H770" s="563" t="s">
        <v>638</v>
      </c>
      <c r="I770" s="564" t="s">
        <v>1135</v>
      </c>
      <c r="J770" s="579" t="s">
        <v>1136</v>
      </c>
      <c r="K770" s="564" t="s">
        <v>1952</v>
      </c>
      <c r="L770" s="564" t="s">
        <v>553</v>
      </c>
      <c r="M770" s="579">
        <v>20207</v>
      </c>
      <c r="N770" s="579" t="s">
        <v>1395</v>
      </c>
      <c r="O770" s="564" t="s">
        <v>544</v>
      </c>
      <c r="P770" s="79">
        <f t="shared" si="64"/>
        <v>3</v>
      </c>
      <c r="Q770" s="79">
        <f t="shared" si="65"/>
        <v>3</v>
      </c>
      <c r="R770" s="566" t="str">
        <f t="shared" si="63"/>
        <v>Gastos_Gerais</v>
      </c>
      <c r="S770" s="567" t="str">
        <f>IF(D770="","",IF(OR(D770=Plano!$A$1,D770=Plano!$B$1),"entrada","saída"))</f>
        <v>saída</v>
      </c>
    </row>
    <row r="771" spans="1:19" s="567" customFormat="1" ht="36" x14ac:dyDescent="0.2">
      <c r="A771" s="523">
        <v>767</v>
      </c>
      <c r="B771" s="579" t="s">
        <v>1403</v>
      </c>
      <c r="C771" s="579" t="s">
        <v>1401</v>
      </c>
      <c r="D771" s="563" t="s">
        <v>261</v>
      </c>
      <c r="E771" s="564" t="s">
        <v>413</v>
      </c>
      <c r="F771" s="588">
        <v>53310.17</v>
      </c>
      <c r="G771" s="583" t="s">
        <v>1651</v>
      </c>
      <c r="H771" s="563" t="s">
        <v>637</v>
      </c>
      <c r="I771" s="564" t="s">
        <v>1484</v>
      </c>
      <c r="J771" s="579" t="s">
        <v>1485</v>
      </c>
      <c r="K771" s="564" t="s">
        <v>1952</v>
      </c>
      <c r="L771" s="564" t="s">
        <v>553</v>
      </c>
      <c r="M771" s="579">
        <v>202096</v>
      </c>
      <c r="N771" s="579" t="s">
        <v>1401</v>
      </c>
      <c r="O771" s="564" t="s">
        <v>544</v>
      </c>
      <c r="P771" s="79">
        <f t="shared" si="64"/>
        <v>3</v>
      </c>
      <c r="Q771" s="79">
        <f t="shared" si="65"/>
        <v>3</v>
      </c>
      <c r="R771" s="566" t="str">
        <f t="shared" si="63"/>
        <v>Gastos_Gerais</v>
      </c>
      <c r="S771" s="567" t="str">
        <f>IF(D771="","",IF(OR(D771=Plano!$A$1,D771=Plano!$B$1),"entrada","saída"))</f>
        <v>saída</v>
      </c>
    </row>
    <row r="772" spans="1:19" s="567" customFormat="1" ht="36" x14ac:dyDescent="0.2">
      <c r="A772" s="523">
        <v>768</v>
      </c>
      <c r="B772" s="579" t="s">
        <v>1403</v>
      </c>
      <c r="C772" s="579" t="s">
        <v>1403</v>
      </c>
      <c r="D772" s="563" t="s">
        <v>35</v>
      </c>
      <c r="E772" s="564" t="s">
        <v>1024</v>
      </c>
      <c r="F772" s="588">
        <v>50</v>
      </c>
      <c r="G772" s="583" t="s">
        <v>1696</v>
      </c>
      <c r="H772" s="563" t="s">
        <v>306</v>
      </c>
      <c r="I772" s="564" t="s">
        <v>439</v>
      </c>
      <c r="J772" s="579" t="s">
        <v>440</v>
      </c>
      <c r="K772" s="564" t="s">
        <v>1952</v>
      </c>
      <c r="L772" s="564" t="s">
        <v>1493</v>
      </c>
      <c r="M772" s="579">
        <v>122020</v>
      </c>
      <c r="N772" s="579" t="s">
        <v>1403</v>
      </c>
      <c r="O772" s="564" t="s">
        <v>544</v>
      </c>
      <c r="P772" s="79">
        <f t="shared" si="64"/>
        <v>3</v>
      </c>
      <c r="Q772" s="79">
        <f t="shared" si="65"/>
        <v>3</v>
      </c>
      <c r="R772" s="566" t="str">
        <f t="shared" si="63"/>
        <v>Receitas</v>
      </c>
      <c r="S772" s="567" t="str">
        <f>IF(D772="","",IF(OR(D772=Plano!$A$1,D772=Plano!$B$1),"entrada","saída"))</f>
        <v>entrada</v>
      </c>
    </row>
    <row r="773" spans="1:19" s="567" customFormat="1" ht="12" x14ac:dyDescent="0.2">
      <c r="A773" s="523">
        <v>769</v>
      </c>
      <c r="B773" s="579" t="s">
        <v>1403</v>
      </c>
      <c r="C773" s="579" t="s">
        <v>1164</v>
      </c>
      <c r="D773" s="563" t="s">
        <v>178</v>
      </c>
      <c r="E773" s="581" t="s">
        <v>257</v>
      </c>
      <c r="F773" s="588">
        <v>11386.77</v>
      </c>
      <c r="G773" s="583" t="s">
        <v>1652</v>
      </c>
      <c r="H773" s="563" t="s">
        <v>306</v>
      </c>
      <c r="I773" s="564" t="s">
        <v>530</v>
      </c>
      <c r="J773" s="579" t="s">
        <v>531</v>
      </c>
      <c r="K773" s="564" t="s">
        <v>1951</v>
      </c>
      <c r="L773" s="564" t="s">
        <v>566</v>
      </c>
      <c r="M773" s="579">
        <v>83011120</v>
      </c>
      <c r="N773" s="579" t="s">
        <v>1164</v>
      </c>
      <c r="O773" s="564" t="s">
        <v>550</v>
      </c>
      <c r="P773" s="79">
        <f t="shared" si="64"/>
        <v>3</v>
      </c>
      <c r="Q773" s="79">
        <f t="shared" si="65"/>
        <v>2</v>
      </c>
      <c r="R773" s="566" t="str">
        <f t="shared" si="63"/>
        <v>Gastos_com_Pessoal</v>
      </c>
      <c r="S773" s="567" t="str">
        <f>IF(D773="","",IF(OR(D773=Plano!$A$1,D773=Plano!$B$1),"entrada","saída"))</f>
        <v>saída</v>
      </c>
    </row>
    <row r="774" spans="1:19" s="567" customFormat="1" ht="24" x14ac:dyDescent="0.2">
      <c r="A774" s="523">
        <v>770</v>
      </c>
      <c r="B774" s="579" t="s">
        <v>1404</v>
      </c>
      <c r="C774" s="579" t="s">
        <v>1404</v>
      </c>
      <c r="D774" s="563" t="s">
        <v>35</v>
      </c>
      <c r="E774" s="581" t="s">
        <v>164</v>
      </c>
      <c r="F774" s="588">
        <v>2318.66</v>
      </c>
      <c r="G774" s="583" t="s">
        <v>1309</v>
      </c>
      <c r="H774" s="563" t="s">
        <v>306</v>
      </c>
      <c r="I774" s="564" t="s">
        <v>439</v>
      </c>
      <c r="J774" s="579" t="s">
        <v>440</v>
      </c>
      <c r="K774" s="564" t="s">
        <v>1952</v>
      </c>
      <c r="L774" s="564" t="s">
        <v>545</v>
      </c>
      <c r="M774" s="579">
        <v>45087</v>
      </c>
      <c r="N774" s="579" t="s">
        <v>1185</v>
      </c>
      <c r="O774" s="564" t="s">
        <v>544</v>
      </c>
      <c r="P774" s="79">
        <f t="shared" si="64"/>
        <v>3</v>
      </c>
      <c r="Q774" s="79">
        <f t="shared" si="65"/>
        <v>3</v>
      </c>
      <c r="R774" s="566" t="str">
        <f t="shared" si="63"/>
        <v>Receitas</v>
      </c>
      <c r="S774" s="567" t="str">
        <f>IF(D774="","",IF(OR(D774=Plano!$A$1,D774=Plano!$B$1),"entrada","saída"))</f>
        <v>entrada</v>
      </c>
    </row>
    <row r="775" spans="1:19" s="567" customFormat="1" ht="36" x14ac:dyDescent="0.2">
      <c r="A775" s="523">
        <v>771</v>
      </c>
      <c r="B775" s="579" t="s">
        <v>1404</v>
      </c>
      <c r="C775" s="579" t="s">
        <v>1397</v>
      </c>
      <c r="D775" s="563" t="s">
        <v>261</v>
      </c>
      <c r="E775" s="564" t="s">
        <v>411</v>
      </c>
      <c r="F775" s="588">
        <v>63.82</v>
      </c>
      <c r="G775" s="583" t="s">
        <v>1653</v>
      </c>
      <c r="H775" s="563" t="s">
        <v>637</v>
      </c>
      <c r="I775" s="564" t="s">
        <v>1912</v>
      </c>
      <c r="J775" s="579" t="s">
        <v>1913</v>
      </c>
      <c r="K775" s="564" t="s">
        <v>1953</v>
      </c>
      <c r="L775" s="564" t="s">
        <v>543</v>
      </c>
      <c r="M775" s="579">
        <v>20201</v>
      </c>
      <c r="N775" s="579" t="s">
        <v>1397</v>
      </c>
      <c r="O775" s="564" t="s">
        <v>559</v>
      </c>
      <c r="P775" s="79">
        <f t="shared" si="64"/>
        <v>3</v>
      </c>
      <c r="Q775" s="79">
        <f t="shared" si="65"/>
        <v>3</v>
      </c>
      <c r="R775" s="566" t="str">
        <f t="shared" si="63"/>
        <v>Gastos_Gerais</v>
      </c>
      <c r="S775" s="567" t="str">
        <f>IF(D775="","",IF(OR(D775=Plano!$A$1,D775=Plano!$B$1),"entrada","saída"))</f>
        <v>saída</v>
      </c>
    </row>
    <row r="776" spans="1:19" s="567" customFormat="1" ht="48" x14ac:dyDescent="0.2">
      <c r="A776" s="523">
        <v>772</v>
      </c>
      <c r="B776" s="579" t="s">
        <v>1405</v>
      </c>
      <c r="C776" s="579" t="s">
        <v>1401</v>
      </c>
      <c r="D776" s="563" t="s">
        <v>261</v>
      </c>
      <c r="E776" s="564" t="s">
        <v>1026</v>
      </c>
      <c r="F776" s="588">
        <v>28225.67</v>
      </c>
      <c r="G776" s="583" t="s">
        <v>1822</v>
      </c>
      <c r="H776" s="563" t="s">
        <v>637</v>
      </c>
      <c r="I776" s="564" t="s">
        <v>1459</v>
      </c>
      <c r="J776" s="579" t="s">
        <v>1460</v>
      </c>
      <c r="K776" s="564" t="s">
        <v>1949</v>
      </c>
      <c r="L776" s="564" t="s">
        <v>551</v>
      </c>
      <c r="M776" s="579">
        <v>2020223</v>
      </c>
      <c r="N776" s="579" t="s">
        <v>1401</v>
      </c>
      <c r="O776" s="564" t="s">
        <v>544</v>
      </c>
      <c r="P776" s="79">
        <f t="shared" si="64"/>
        <v>3</v>
      </c>
      <c r="Q776" s="79">
        <f t="shared" si="65"/>
        <v>3</v>
      </c>
      <c r="R776" s="566" t="str">
        <f t="shared" si="63"/>
        <v>Gastos_Gerais</v>
      </c>
      <c r="S776" s="567" t="str">
        <f>IF(D776="","",IF(OR(D776=Plano!$A$1,D776=Plano!$B$1),"entrada","saída"))</f>
        <v>saída</v>
      </c>
    </row>
    <row r="777" spans="1:19" s="567" customFormat="1" ht="36" x14ac:dyDescent="0.2">
      <c r="A777" s="523">
        <v>773</v>
      </c>
      <c r="B777" s="579" t="s">
        <v>1405</v>
      </c>
      <c r="C777" s="580">
        <v>44470</v>
      </c>
      <c r="D777" s="563" t="s">
        <v>35</v>
      </c>
      <c r="E777" s="564" t="s">
        <v>1024</v>
      </c>
      <c r="F777" s="588">
        <v>200</v>
      </c>
      <c r="G777" s="583" t="s">
        <v>1697</v>
      </c>
      <c r="H777" s="563" t="s">
        <v>306</v>
      </c>
      <c r="I777" s="564" t="s">
        <v>439</v>
      </c>
      <c r="J777" s="579" t="s">
        <v>440</v>
      </c>
      <c r="K777" s="564" t="s">
        <v>1952</v>
      </c>
      <c r="L777" s="564" t="s">
        <v>1493</v>
      </c>
      <c r="M777" s="579">
        <v>122020</v>
      </c>
      <c r="N777" s="579" t="s">
        <v>1405</v>
      </c>
      <c r="O777" s="564" t="s">
        <v>544</v>
      </c>
      <c r="P777" s="79">
        <f t="shared" si="64"/>
        <v>3</v>
      </c>
      <c r="Q777" s="79">
        <f t="shared" si="65"/>
        <v>13</v>
      </c>
      <c r="R777" s="566" t="str">
        <f t="shared" si="63"/>
        <v>Receitas</v>
      </c>
      <c r="S777" s="567" t="str">
        <f>IF(D777="","",IF(OR(D777=Plano!$A$1,D777=Plano!$B$1),"entrada","saída"))</f>
        <v>entrada</v>
      </c>
    </row>
    <row r="778" spans="1:19" s="567" customFormat="1" ht="36" x14ac:dyDescent="0.2">
      <c r="A778" s="523">
        <v>774</v>
      </c>
      <c r="B778" s="579" t="s">
        <v>1405</v>
      </c>
      <c r="C778" s="580">
        <v>44470</v>
      </c>
      <c r="D778" s="563" t="s">
        <v>35</v>
      </c>
      <c r="E778" s="564" t="s">
        <v>1024</v>
      </c>
      <c r="F778" s="588">
        <v>50</v>
      </c>
      <c r="G778" s="583" t="s">
        <v>1698</v>
      </c>
      <c r="H778" s="563" t="s">
        <v>306</v>
      </c>
      <c r="I778" s="564" t="s">
        <v>439</v>
      </c>
      <c r="J778" s="579" t="s">
        <v>440</v>
      </c>
      <c r="K778" s="564" t="s">
        <v>1952</v>
      </c>
      <c r="L778" s="564" t="s">
        <v>553</v>
      </c>
      <c r="M778" s="579">
        <v>122020</v>
      </c>
      <c r="N778" s="579" t="s">
        <v>1405</v>
      </c>
      <c r="O778" s="564" t="s">
        <v>544</v>
      </c>
      <c r="P778" s="79">
        <f t="shared" si="64"/>
        <v>3</v>
      </c>
      <c r="Q778" s="79">
        <f t="shared" si="65"/>
        <v>13</v>
      </c>
      <c r="R778" s="566" t="str">
        <f t="shared" si="63"/>
        <v>Receitas</v>
      </c>
      <c r="S778" s="567" t="str">
        <f>IF(D778="","",IF(OR(D778=Plano!$A$1,D778=Plano!$B$1),"entrada","saída"))</f>
        <v>entrada</v>
      </c>
    </row>
    <row r="779" spans="1:19" s="567" customFormat="1" ht="24" x14ac:dyDescent="0.2">
      <c r="A779" s="523">
        <v>775</v>
      </c>
      <c r="B779" s="579" t="s">
        <v>1405</v>
      </c>
      <c r="C779" s="579" t="s">
        <v>1405</v>
      </c>
      <c r="D779" s="563" t="s">
        <v>35</v>
      </c>
      <c r="E779" s="581" t="s">
        <v>164</v>
      </c>
      <c r="F779" s="588">
        <v>22222.22</v>
      </c>
      <c r="G779" s="583" t="s">
        <v>1655</v>
      </c>
      <c r="H779" s="563" t="s">
        <v>306</v>
      </c>
      <c r="I779" s="564" t="s">
        <v>439</v>
      </c>
      <c r="J779" s="579" t="s">
        <v>440</v>
      </c>
      <c r="K779" s="564" t="s">
        <v>1952</v>
      </c>
      <c r="L779" s="564" t="s">
        <v>553</v>
      </c>
      <c r="M779" s="579">
        <v>112020</v>
      </c>
      <c r="N779" s="579" t="s">
        <v>1405</v>
      </c>
      <c r="O779" s="564" t="s">
        <v>544</v>
      </c>
      <c r="P779" s="79">
        <f t="shared" si="64"/>
        <v>3</v>
      </c>
      <c r="Q779" s="79">
        <f t="shared" si="65"/>
        <v>3</v>
      </c>
      <c r="R779" s="566" t="str">
        <f t="shared" si="63"/>
        <v>Receitas</v>
      </c>
      <c r="S779" s="567" t="str">
        <f>IF(D779="","",IF(OR(D779=Plano!$A$1,D779=Plano!$B$1),"entrada","saída"))</f>
        <v>entrada</v>
      </c>
    </row>
    <row r="780" spans="1:19" s="567" customFormat="1" ht="24" x14ac:dyDescent="0.2">
      <c r="A780" s="523">
        <v>776</v>
      </c>
      <c r="B780" s="579" t="s">
        <v>1405</v>
      </c>
      <c r="C780" s="579" t="s">
        <v>1405</v>
      </c>
      <c r="D780" s="563" t="s">
        <v>35</v>
      </c>
      <c r="E780" s="581" t="s">
        <v>164</v>
      </c>
      <c r="F780" s="588">
        <v>22222.22</v>
      </c>
      <c r="G780" s="583" t="s">
        <v>1656</v>
      </c>
      <c r="H780" s="563" t="s">
        <v>306</v>
      </c>
      <c r="I780" s="564" t="s">
        <v>439</v>
      </c>
      <c r="J780" s="579" t="s">
        <v>440</v>
      </c>
      <c r="K780" s="564" t="s">
        <v>1952</v>
      </c>
      <c r="L780" s="564" t="s">
        <v>553</v>
      </c>
      <c r="M780" s="579">
        <v>112020</v>
      </c>
      <c r="N780" s="579" t="s">
        <v>1405</v>
      </c>
      <c r="O780" s="564" t="s">
        <v>544</v>
      </c>
      <c r="P780" s="79">
        <f t="shared" si="64"/>
        <v>3</v>
      </c>
      <c r="Q780" s="79">
        <f t="shared" si="65"/>
        <v>3</v>
      </c>
      <c r="R780" s="566" t="str">
        <f t="shared" si="63"/>
        <v>Receitas</v>
      </c>
      <c r="S780" s="567" t="str">
        <f>IF(D780="","",IF(OR(D780=Plano!$A$1,D780=Plano!$B$1),"entrada","saída"))</f>
        <v>entrada</v>
      </c>
    </row>
    <row r="781" spans="1:19" s="567" customFormat="1" ht="48" x14ac:dyDescent="0.2">
      <c r="A781" s="523">
        <v>777</v>
      </c>
      <c r="B781" s="579" t="s">
        <v>1406</v>
      </c>
      <c r="C781" s="580">
        <v>44136</v>
      </c>
      <c r="D781" s="563" t="s">
        <v>261</v>
      </c>
      <c r="E781" s="564" t="s">
        <v>389</v>
      </c>
      <c r="F781" s="588">
        <v>1693.94</v>
      </c>
      <c r="G781" s="583" t="s">
        <v>1864</v>
      </c>
      <c r="H781" s="563" t="s">
        <v>639</v>
      </c>
      <c r="I781" s="564" t="s">
        <v>441</v>
      </c>
      <c r="J781" s="579" t="s">
        <v>442</v>
      </c>
      <c r="K781" s="564" t="s">
        <v>1951</v>
      </c>
      <c r="L781" s="564" t="s">
        <v>546</v>
      </c>
      <c r="M781" s="579">
        <v>122</v>
      </c>
      <c r="N781" s="579" t="s">
        <v>1183</v>
      </c>
      <c r="O781" s="564" t="s">
        <v>548</v>
      </c>
      <c r="P781" s="79">
        <f t="shared" si="64"/>
        <v>3</v>
      </c>
      <c r="Q781" s="79">
        <f t="shared" si="65"/>
        <v>2</v>
      </c>
      <c r="R781" s="566" t="str">
        <f t="shared" si="63"/>
        <v>Gastos_Gerais</v>
      </c>
      <c r="S781" s="567" t="str">
        <f>IF(D781="","",IF(OR(D781=Plano!$A$1,D781=Plano!$B$1),"entrada","saída"))</f>
        <v>saída</v>
      </c>
    </row>
    <row r="782" spans="1:19" s="567" customFormat="1" ht="72" x14ac:dyDescent="0.2">
      <c r="A782" s="523">
        <v>778</v>
      </c>
      <c r="B782" s="579" t="s">
        <v>1406</v>
      </c>
      <c r="C782" s="579" t="s">
        <v>1388</v>
      </c>
      <c r="D782" s="563" t="s">
        <v>261</v>
      </c>
      <c r="E782" s="564" t="s">
        <v>1195</v>
      </c>
      <c r="F782" s="588">
        <v>86.99</v>
      </c>
      <c r="G782" s="583" t="s">
        <v>1865</v>
      </c>
      <c r="H782" s="563" t="s">
        <v>638</v>
      </c>
      <c r="I782" s="564" t="s">
        <v>441</v>
      </c>
      <c r="J782" s="579" t="s">
        <v>442</v>
      </c>
      <c r="K782" s="564" t="s">
        <v>1951</v>
      </c>
      <c r="L782" s="564" t="s">
        <v>546</v>
      </c>
      <c r="M782" s="579">
        <v>20202259</v>
      </c>
      <c r="N782" s="579" t="s">
        <v>1388</v>
      </c>
      <c r="O782" s="564" t="s">
        <v>548</v>
      </c>
      <c r="P782" s="79">
        <f t="shared" si="64"/>
        <v>3</v>
      </c>
      <c r="Q782" s="79">
        <f t="shared" si="65"/>
        <v>3</v>
      </c>
      <c r="R782" s="566" t="str">
        <f t="shared" si="63"/>
        <v>Gastos_Gerais</v>
      </c>
      <c r="S782" s="567" t="str">
        <f>IF(D782="","",IF(OR(D782=Plano!$A$1,D782=Plano!$B$1),"entrada","saída"))</f>
        <v>saída</v>
      </c>
    </row>
    <row r="783" spans="1:19" s="567" customFormat="1" ht="72" x14ac:dyDescent="0.2">
      <c r="A783" s="523">
        <v>779</v>
      </c>
      <c r="B783" s="579" t="s">
        <v>1406</v>
      </c>
      <c r="C783" s="580">
        <v>44136</v>
      </c>
      <c r="D783" s="563" t="s">
        <v>261</v>
      </c>
      <c r="E783" s="564" t="s">
        <v>1195</v>
      </c>
      <c r="F783" s="588">
        <v>499.17</v>
      </c>
      <c r="G783" s="583" t="s">
        <v>1866</v>
      </c>
      <c r="H783" s="563" t="s">
        <v>638</v>
      </c>
      <c r="I783" s="564" t="s">
        <v>441</v>
      </c>
      <c r="J783" s="579" t="s">
        <v>442</v>
      </c>
      <c r="K783" s="564" t="s">
        <v>1951</v>
      </c>
      <c r="L783" s="564" t="s">
        <v>546</v>
      </c>
      <c r="M783" s="579">
        <v>20202251</v>
      </c>
      <c r="N783" s="579" t="s">
        <v>1183</v>
      </c>
      <c r="O783" s="564" t="s">
        <v>548</v>
      </c>
      <c r="P783" s="79">
        <f t="shared" si="64"/>
        <v>3</v>
      </c>
      <c r="Q783" s="79">
        <f t="shared" si="65"/>
        <v>2</v>
      </c>
      <c r="R783" s="566" t="str">
        <f t="shared" si="63"/>
        <v>Gastos_Gerais</v>
      </c>
      <c r="S783" s="567" t="str">
        <f>IF(D783="","",IF(OR(D783=Plano!$A$1,D783=Plano!$B$1),"entrada","saída"))</f>
        <v>saída</v>
      </c>
    </row>
    <row r="784" spans="1:19" s="567" customFormat="1" ht="72" x14ac:dyDescent="0.2">
      <c r="A784" s="523">
        <v>780</v>
      </c>
      <c r="B784" s="579" t="s">
        <v>1406</v>
      </c>
      <c r="C784" s="580">
        <v>44136</v>
      </c>
      <c r="D784" s="563" t="s">
        <v>261</v>
      </c>
      <c r="E784" s="564" t="s">
        <v>1195</v>
      </c>
      <c r="F784" s="588">
        <v>16139.83</v>
      </c>
      <c r="G784" s="583" t="s">
        <v>1658</v>
      </c>
      <c r="H784" s="563" t="s">
        <v>638</v>
      </c>
      <c r="I784" s="564" t="s">
        <v>1148</v>
      </c>
      <c r="J784" s="579" t="s">
        <v>1149</v>
      </c>
      <c r="K784" s="564" t="s">
        <v>1949</v>
      </c>
      <c r="L784" s="564" t="s">
        <v>551</v>
      </c>
      <c r="M784" s="579">
        <v>20202251</v>
      </c>
      <c r="N784" s="579" t="s">
        <v>1183</v>
      </c>
      <c r="O784" s="564" t="s">
        <v>548</v>
      </c>
      <c r="P784" s="79">
        <f t="shared" si="64"/>
        <v>3</v>
      </c>
      <c r="Q784" s="79">
        <f t="shared" si="65"/>
        <v>2</v>
      </c>
      <c r="R784" s="566" t="str">
        <f t="shared" si="63"/>
        <v>Gastos_Gerais</v>
      </c>
      <c r="S784" s="567" t="str">
        <f>IF(D784="","",IF(OR(D784=Plano!$A$1,D784=Plano!$B$1),"entrada","saída"))</f>
        <v>saída</v>
      </c>
    </row>
    <row r="785" spans="1:19" s="567" customFormat="1" ht="24" x14ac:dyDescent="0.2">
      <c r="A785" s="523">
        <v>781</v>
      </c>
      <c r="B785" s="579" t="s">
        <v>1406</v>
      </c>
      <c r="C785" s="580">
        <v>44137</v>
      </c>
      <c r="D785" s="563" t="s">
        <v>261</v>
      </c>
      <c r="E785" s="564" t="s">
        <v>391</v>
      </c>
      <c r="F785" s="588">
        <v>174.9</v>
      </c>
      <c r="G785" s="583" t="s">
        <v>1867</v>
      </c>
      <c r="H785" s="563" t="s">
        <v>637</v>
      </c>
      <c r="I785" s="564" t="s">
        <v>441</v>
      </c>
      <c r="J785" s="579" t="s">
        <v>442</v>
      </c>
      <c r="K785" s="564" t="s">
        <v>1951</v>
      </c>
      <c r="L785" s="564" t="s">
        <v>546</v>
      </c>
      <c r="M785" s="579">
        <v>2020106</v>
      </c>
      <c r="N785" s="579" t="s">
        <v>1388</v>
      </c>
      <c r="O785" s="564" t="s">
        <v>547</v>
      </c>
      <c r="P785" s="79">
        <f t="shared" si="64"/>
        <v>3</v>
      </c>
      <c r="Q785" s="79">
        <f t="shared" si="65"/>
        <v>2</v>
      </c>
      <c r="R785" s="566" t="str">
        <f t="shared" si="63"/>
        <v>Gastos_Gerais</v>
      </c>
      <c r="S785" s="567" t="str">
        <f>IF(D785="","",IF(OR(D785=Plano!$A$1,D785=Plano!$B$1),"entrada","saída"))</f>
        <v>saída</v>
      </c>
    </row>
    <row r="786" spans="1:19" s="567" customFormat="1" ht="120" x14ac:dyDescent="0.2">
      <c r="A786" s="523">
        <v>782</v>
      </c>
      <c r="B786" s="579" t="s">
        <v>1406</v>
      </c>
      <c r="C786" s="579" t="s">
        <v>1388</v>
      </c>
      <c r="D786" s="563" t="s">
        <v>261</v>
      </c>
      <c r="E786" s="564" t="s">
        <v>392</v>
      </c>
      <c r="F786" s="588">
        <v>233.54</v>
      </c>
      <c r="G786" s="583" t="s">
        <v>1868</v>
      </c>
      <c r="H786" s="563" t="s">
        <v>638</v>
      </c>
      <c r="I786" s="564" t="s">
        <v>441</v>
      </c>
      <c r="J786" s="579" t="s">
        <v>442</v>
      </c>
      <c r="K786" s="564" t="s">
        <v>1951</v>
      </c>
      <c r="L786" s="564" t="s">
        <v>546</v>
      </c>
      <c r="M786" s="579">
        <v>202033</v>
      </c>
      <c r="N786" s="579" t="s">
        <v>1388</v>
      </c>
      <c r="O786" s="564" t="s">
        <v>547</v>
      </c>
      <c r="P786" s="79">
        <f t="shared" si="64"/>
        <v>3</v>
      </c>
      <c r="Q786" s="79">
        <f t="shared" si="65"/>
        <v>3</v>
      </c>
      <c r="R786" s="566" t="str">
        <f t="shared" si="63"/>
        <v>Gastos_Gerais</v>
      </c>
      <c r="S786" s="567" t="str">
        <f>IF(D786="","",IF(OR(D786=Plano!$A$1,D786=Plano!$B$1),"entrada","saída"))</f>
        <v>saída</v>
      </c>
    </row>
    <row r="787" spans="1:19" s="567" customFormat="1" ht="60" x14ac:dyDescent="0.2">
      <c r="A787" s="523">
        <v>783</v>
      </c>
      <c r="B787" s="579" t="s">
        <v>1406</v>
      </c>
      <c r="C787" s="579" t="s">
        <v>1388</v>
      </c>
      <c r="D787" s="563" t="s">
        <v>261</v>
      </c>
      <c r="E787" s="564" t="s">
        <v>392</v>
      </c>
      <c r="F787" s="588">
        <v>47.33</v>
      </c>
      <c r="G787" s="583" t="s">
        <v>1869</v>
      </c>
      <c r="H787" s="563" t="s">
        <v>638</v>
      </c>
      <c r="I787" s="564" t="s">
        <v>441</v>
      </c>
      <c r="J787" s="579" t="s">
        <v>442</v>
      </c>
      <c r="K787" s="564" t="s">
        <v>1951</v>
      </c>
      <c r="L787" s="564" t="s">
        <v>546</v>
      </c>
      <c r="M787" s="579">
        <v>2020608</v>
      </c>
      <c r="N787" s="579" t="s">
        <v>1388</v>
      </c>
      <c r="O787" s="564" t="s">
        <v>549</v>
      </c>
      <c r="P787" s="79">
        <f t="shared" si="64"/>
        <v>3</v>
      </c>
      <c r="Q787" s="79">
        <f t="shared" si="65"/>
        <v>3</v>
      </c>
      <c r="R787" s="566" t="str">
        <f t="shared" si="63"/>
        <v>Gastos_Gerais</v>
      </c>
      <c r="S787" s="567" t="str">
        <f>IF(D787="","",IF(OR(D787=Plano!$A$1,D787=Plano!$B$1),"entrada","saída"))</f>
        <v>saída</v>
      </c>
    </row>
    <row r="788" spans="1:19" s="567" customFormat="1" ht="36" x14ac:dyDescent="0.2">
      <c r="A788" s="523">
        <v>784</v>
      </c>
      <c r="B788" s="579" t="s">
        <v>1406</v>
      </c>
      <c r="C788" s="579" t="s">
        <v>1388</v>
      </c>
      <c r="D788" s="563" t="s">
        <v>261</v>
      </c>
      <c r="E788" s="564" t="s">
        <v>390</v>
      </c>
      <c r="F788" s="588">
        <v>5.6</v>
      </c>
      <c r="G788" s="583" t="s">
        <v>1870</v>
      </c>
      <c r="H788" s="563" t="s">
        <v>637</v>
      </c>
      <c r="I788" s="564" t="s">
        <v>441</v>
      </c>
      <c r="J788" s="579" t="s">
        <v>442</v>
      </c>
      <c r="K788" s="564" t="s">
        <v>1951</v>
      </c>
      <c r="L788" s="564" t="s">
        <v>546</v>
      </c>
      <c r="M788" s="579">
        <v>20201394</v>
      </c>
      <c r="N788" s="579" t="s">
        <v>1388</v>
      </c>
      <c r="O788" s="564" t="s">
        <v>544</v>
      </c>
      <c r="P788" s="79">
        <f t="shared" si="64"/>
        <v>3</v>
      </c>
      <c r="Q788" s="79">
        <f t="shared" si="65"/>
        <v>3</v>
      </c>
      <c r="R788" s="566" t="str">
        <f t="shared" si="63"/>
        <v>Gastos_Gerais</v>
      </c>
      <c r="S788" s="567" t="str">
        <f>IF(D788="","",IF(OR(D788=Plano!$A$1,D788=Plano!$B$1),"entrada","saída"))</f>
        <v>saída</v>
      </c>
    </row>
    <row r="789" spans="1:19" s="567" customFormat="1" ht="72" x14ac:dyDescent="0.2">
      <c r="A789" s="523">
        <v>785</v>
      </c>
      <c r="B789" s="579" t="s">
        <v>1406</v>
      </c>
      <c r="C789" s="580">
        <v>44137</v>
      </c>
      <c r="D789" s="563" t="s">
        <v>261</v>
      </c>
      <c r="E789" s="564" t="s">
        <v>388</v>
      </c>
      <c r="F789" s="588">
        <v>209.33</v>
      </c>
      <c r="G789" s="583" t="s">
        <v>1871</v>
      </c>
      <c r="H789" s="563" t="s">
        <v>637</v>
      </c>
      <c r="I789" s="564" t="s">
        <v>441</v>
      </c>
      <c r="J789" s="579" t="s">
        <v>442</v>
      </c>
      <c r="K789" s="564" t="s">
        <v>1951</v>
      </c>
      <c r="L789" s="564" t="s">
        <v>546</v>
      </c>
      <c r="M789" s="579">
        <v>202058</v>
      </c>
      <c r="N789" s="579" t="s">
        <v>1388</v>
      </c>
      <c r="O789" s="564" t="s">
        <v>547</v>
      </c>
      <c r="P789" s="79">
        <f t="shared" si="64"/>
        <v>3</v>
      </c>
      <c r="Q789" s="79">
        <f t="shared" si="65"/>
        <v>2</v>
      </c>
      <c r="R789" s="566" t="str">
        <f t="shared" si="63"/>
        <v>Gastos_Gerais</v>
      </c>
      <c r="S789" s="567" t="str">
        <f>IF(D789="","",IF(OR(D789=Plano!$A$1,D789=Plano!$B$1),"entrada","saída"))</f>
        <v>saída</v>
      </c>
    </row>
    <row r="790" spans="1:19" s="567" customFormat="1" ht="84" x14ac:dyDescent="0.2">
      <c r="A790" s="523">
        <v>786</v>
      </c>
      <c r="B790" s="579" t="s">
        <v>1406</v>
      </c>
      <c r="C790" s="580">
        <v>44142</v>
      </c>
      <c r="D790" s="563" t="s">
        <v>261</v>
      </c>
      <c r="E790" s="564" t="s">
        <v>398</v>
      </c>
      <c r="F790" s="588">
        <v>192.61</v>
      </c>
      <c r="G790" s="583" t="s">
        <v>1872</v>
      </c>
      <c r="H790" s="563" t="s">
        <v>639</v>
      </c>
      <c r="I790" s="564" t="s">
        <v>441</v>
      </c>
      <c r="J790" s="579" t="s">
        <v>442</v>
      </c>
      <c r="K790" s="564" t="s">
        <v>1951</v>
      </c>
      <c r="L790" s="564" t="s">
        <v>546</v>
      </c>
      <c r="M790" s="579">
        <v>2020696</v>
      </c>
      <c r="N790" s="579" t="s">
        <v>1391</v>
      </c>
      <c r="O790" s="564" t="s">
        <v>544</v>
      </c>
      <c r="P790" s="79">
        <f t="shared" si="64"/>
        <v>3</v>
      </c>
      <c r="Q790" s="79">
        <f t="shared" si="65"/>
        <v>2</v>
      </c>
      <c r="R790" s="566" t="str">
        <f t="shared" si="63"/>
        <v>Gastos_Gerais</v>
      </c>
      <c r="S790" s="567" t="str">
        <f>IF(D790="","",IF(OR(D790=Plano!$A$1,D790=Plano!$B$1),"entrada","saída"))</f>
        <v>saída</v>
      </c>
    </row>
    <row r="791" spans="1:19" s="567" customFormat="1" ht="36" x14ac:dyDescent="0.2">
      <c r="A791" s="523">
        <v>787</v>
      </c>
      <c r="B791" s="579" t="s">
        <v>1406</v>
      </c>
      <c r="C791" s="580">
        <v>44144</v>
      </c>
      <c r="D791" s="563" t="s">
        <v>261</v>
      </c>
      <c r="E791" s="564" t="s">
        <v>784</v>
      </c>
      <c r="F791" s="588">
        <v>15.96</v>
      </c>
      <c r="G791" s="583" t="s">
        <v>1873</v>
      </c>
      <c r="H791" s="563" t="s">
        <v>639</v>
      </c>
      <c r="I791" s="564" t="s">
        <v>441</v>
      </c>
      <c r="J791" s="579" t="s">
        <v>442</v>
      </c>
      <c r="K791" s="564" t="s">
        <v>1951</v>
      </c>
      <c r="L791" s="564" t="s">
        <v>546</v>
      </c>
      <c r="M791" s="579">
        <v>202062</v>
      </c>
      <c r="N791" s="579" t="s">
        <v>1393</v>
      </c>
      <c r="O791" s="564" t="s">
        <v>548</v>
      </c>
      <c r="P791" s="79">
        <f t="shared" si="64"/>
        <v>3</v>
      </c>
      <c r="Q791" s="79">
        <f t="shared" si="65"/>
        <v>2</v>
      </c>
      <c r="R791" s="566" t="str">
        <f t="shared" si="63"/>
        <v>Gastos_Gerais</v>
      </c>
      <c r="S791" s="567" t="str">
        <f>IF(D791="","",IF(OR(D791=Plano!$A$1,D791=Plano!$B$1),"entrada","saída"))</f>
        <v>saída</v>
      </c>
    </row>
    <row r="792" spans="1:19" s="567" customFormat="1" ht="36" x14ac:dyDescent="0.2">
      <c r="A792" s="523">
        <v>788</v>
      </c>
      <c r="B792" s="579" t="s">
        <v>1406</v>
      </c>
      <c r="C792" s="579" t="s">
        <v>1393</v>
      </c>
      <c r="D792" s="563" t="s">
        <v>261</v>
      </c>
      <c r="E792" s="564" t="s">
        <v>784</v>
      </c>
      <c r="F792" s="588">
        <v>13.61</v>
      </c>
      <c r="G792" s="583" t="s">
        <v>1874</v>
      </c>
      <c r="H792" s="563" t="s">
        <v>639</v>
      </c>
      <c r="I792" s="564" t="s">
        <v>441</v>
      </c>
      <c r="J792" s="579" t="s">
        <v>442</v>
      </c>
      <c r="K792" s="564" t="s">
        <v>1951</v>
      </c>
      <c r="L792" s="564" t="s">
        <v>546</v>
      </c>
      <c r="M792" s="579">
        <v>202063</v>
      </c>
      <c r="N792" s="579" t="s">
        <v>1393</v>
      </c>
      <c r="O792" s="564" t="s">
        <v>548</v>
      </c>
      <c r="P792" s="79">
        <f t="shared" si="64"/>
        <v>3</v>
      </c>
      <c r="Q792" s="79">
        <f t="shared" si="65"/>
        <v>3</v>
      </c>
      <c r="R792" s="566" t="str">
        <f t="shared" si="63"/>
        <v>Gastos_Gerais</v>
      </c>
      <c r="S792" s="567" t="str">
        <f>IF(D792="","",IF(OR(D792=Plano!$A$1,D792=Plano!$B$1),"entrada","saída"))</f>
        <v>saída</v>
      </c>
    </row>
    <row r="793" spans="1:19" s="567" customFormat="1" ht="24" x14ac:dyDescent="0.2">
      <c r="A793" s="523">
        <v>789</v>
      </c>
      <c r="B793" s="579" t="s">
        <v>1406</v>
      </c>
      <c r="C793" s="579" t="s">
        <v>1391</v>
      </c>
      <c r="D793" s="563" t="s">
        <v>178</v>
      </c>
      <c r="E793" s="564" t="s">
        <v>397</v>
      </c>
      <c r="F793" s="588">
        <v>3.24</v>
      </c>
      <c r="G793" s="583" t="s">
        <v>1875</v>
      </c>
      <c r="H793" s="563" t="s">
        <v>306</v>
      </c>
      <c r="I793" s="564" t="s">
        <v>441</v>
      </c>
      <c r="J793" s="579" t="s">
        <v>442</v>
      </c>
      <c r="K793" s="564" t="s">
        <v>1951</v>
      </c>
      <c r="L793" s="564" t="s">
        <v>546</v>
      </c>
      <c r="M793" s="579">
        <v>202013190</v>
      </c>
      <c r="N793" s="579" t="s">
        <v>1391</v>
      </c>
      <c r="O793" s="564" t="s">
        <v>544</v>
      </c>
      <c r="P793" s="79">
        <f t="shared" si="64"/>
        <v>3</v>
      </c>
      <c r="Q793" s="79">
        <f t="shared" si="65"/>
        <v>3</v>
      </c>
      <c r="R793" s="566" t="str">
        <f t="shared" ref="R793:R834" si="66">SUBSTITUTE(D793," ","_")</f>
        <v>Gastos_com_Pessoal</v>
      </c>
      <c r="S793" s="567" t="str">
        <f>IF(D793="","",IF(OR(D793=Plano!$A$1,D793=Plano!$B$1),"entrada","saída"))</f>
        <v>saída</v>
      </c>
    </row>
    <row r="794" spans="1:19" s="567" customFormat="1" ht="48" x14ac:dyDescent="0.2">
      <c r="A794" s="523">
        <v>790</v>
      </c>
      <c r="B794" s="579" t="s">
        <v>1406</v>
      </c>
      <c r="C794" s="579" t="s">
        <v>1393</v>
      </c>
      <c r="D794" s="563" t="s">
        <v>261</v>
      </c>
      <c r="E794" s="564" t="s">
        <v>389</v>
      </c>
      <c r="F794" s="588">
        <v>1693.94</v>
      </c>
      <c r="G794" s="583" t="s">
        <v>1876</v>
      </c>
      <c r="H794" s="563" t="s">
        <v>639</v>
      </c>
      <c r="I794" s="564" t="s">
        <v>441</v>
      </c>
      <c r="J794" s="579" t="s">
        <v>442</v>
      </c>
      <c r="K794" s="564" t="s">
        <v>1951</v>
      </c>
      <c r="L794" s="564" t="s">
        <v>546</v>
      </c>
      <c r="M794" s="579">
        <v>123</v>
      </c>
      <c r="N794" s="579" t="s">
        <v>1393</v>
      </c>
      <c r="O794" s="564" t="s">
        <v>548</v>
      </c>
      <c r="P794" s="79">
        <f t="shared" ref="P794:P834" si="67">IF(B794=0,0,IF(YEAR(B794)=$Q$1,MONTH(B794)-$P$1+1,(YEAR(B794)-$Q$1)*12-$P$1+1+MONTH(B794)))</f>
        <v>3</v>
      </c>
      <c r="Q794" s="79">
        <f t="shared" ref="Q794:Q834" si="68">IF(C794=0,0,IF(YEAR(C794)=$Q$1,MONTH(C794)-$P$1+1,(YEAR(C794)-$Q$1)*12-$P$1+1+MONTH(C794)))</f>
        <v>3</v>
      </c>
      <c r="R794" s="566" t="str">
        <f t="shared" si="66"/>
        <v>Gastos_Gerais</v>
      </c>
      <c r="S794" s="567" t="str">
        <f>IF(D794="","",IF(OR(D794=Plano!$A$1,D794=Plano!$B$1),"entrada","saída"))</f>
        <v>saída</v>
      </c>
    </row>
    <row r="795" spans="1:19" s="567" customFormat="1" ht="72" x14ac:dyDescent="0.2">
      <c r="A795" s="523">
        <v>791</v>
      </c>
      <c r="B795" s="579" t="s">
        <v>1406</v>
      </c>
      <c r="C795" s="579" t="s">
        <v>1394</v>
      </c>
      <c r="D795" s="563" t="s">
        <v>261</v>
      </c>
      <c r="E795" s="564" t="s">
        <v>388</v>
      </c>
      <c r="F795" s="588">
        <v>209.33</v>
      </c>
      <c r="G795" s="583" t="s">
        <v>1877</v>
      </c>
      <c r="H795" s="563" t="s">
        <v>637</v>
      </c>
      <c r="I795" s="564" t="s">
        <v>441</v>
      </c>
      <c r="J795" s="579" t="s">
        <v>442</v>
      </c>
      <c r="K795" s="564" t="s">
        <v>1951</v>
      </c>
      <c r="L795" s="564" t="s">
        <v>546</v>
      </c>
      <c r="M795" s="579">
        <v>202059</v>
      </c>
      <c r="N795" s="579" t="s">
        <v>1394</v>
      </c>
      <c r="O795" s="564" t="s">
        <v>547</v>
      </c>
      <c r="P795" s="79">
        <f t="shared" si="67"/>
        <v>3</v>
      </c>
      <c r="Q795" s="79">
        <f t="shared" si="68"/>
        <v>3</v>
      </c>
      <c r="R795" s="566" t="str">
        <f t="shared" si="66"/>
        <v>Gastos_Gerais</v>
      </c>
      <c r="S795" s="567" t="str">
        <f>IF(D795="","",IF(OR(D795=Plano!$A$1,D795=Plano!$B$1),"entrada","saída"))</f>
        <v>saída</v>
      </c>
    </row>
    <row r="796" spans="1:19" s="567" customFormat="1" ht="84" x14ac:dyDescent="0.2">
      <c r="A796" s="523">
        <v>792</v>
      </c>
      <c r="B796" s="579" t="s">
        <v>1406</v>
      </c>
      <c r="C796" s="580">
        <v>44137</v>
      </c>
      <c r="D796" s="563" t="s">
        <v>261</v>
      </c>
      <c r="E796" s="564" t="s">
        <v>398</v>
      </c>
      <c r="F796" s="588">
        <v>243.32</v>
      </c>
      <c r="G796" s="583" t="s">
        <v>1878</v>
      </c>
      <c r="H796" s="563" t="s">
        <v>639</v>
      </c>
      <c r="I796" s="564" t="s">
        <v>441</v>
      </c>
      <c r="J796" s="579" t="s">
        <v>442</v>
      </c>
      <c r="K796" s="564" t="s">
        <v>1951</v>
      </c>
      <c r="L796" s="564" t="s">
        <v>546</v>
      </c>
      <c r="M796" s="579">
        <v>202086</v>
      </c>
      <c r="N796" s="579" t="s">
        <v>1388</v>
      </c>
      <c r="O796" s="564" t="s">
        <v>544</v>
      </c>
      <c r="P796" s="79">
        <f t="shared" si="67"/>
        <v>3</v>
      </c>
      <c r="Q796" s="79">
        <f t="shared" si="68"/>
        <v>2</v>
      </c>
      <c r="R796" s="566" t="str">
        <f t="shared" si="66"/>
        <v>Gastos_Gerais</v>
      </c>
      <c r="S796" s="567" t="str">
        <f>IF(D796="","",IF(OR(D796=Plano!$A$1,D796=Plano!$B$1),"entrada","saída"))</f>
        <v>saída</v>
      </c>
    </row>
    <row r="797" spans="1:19" s="567" customFormat="1" ht="24" x14ac:dyDescent="0.2">
      <c r="A797" s="523">
        <v>793</v>
      </c>
      <c r="B797" s="579" t="s">
        <v>1406</v>
      </c>
      <c r="C797" s="580">
        <v>44137</v>
      </c>
      <c r="D797" s="563" t="s">
        <v>261</v>
      </c>
      <c r="E797" s="564" t="s">
        <v>823</v>
      </c>
      <c r="F797" s="588">
        <v>15.4</v>
      </c>
      <c r="G797" s="583" t="s">
        <v>1879</v>
      </c>
      <c r="H797" s="563" t="s">
        <v>638</v>
      </c>
      <c r="I797" s="564" t="s">
        <v>441</v>
      </c>
      <c r="J797" s="579" t="s">
        <v>442</v>
      </c>
      <c r="K797" s="564" t="s">
        <v>1951</v>
      </c>
      <c r="L797" s="564" t="s">
        <v>546</v>
      </c>
      <c r="M797" s="579">
        <v>202030</v>
      </c>
      <c r="N797" s="579" t="s">
        <v>1388</v>
      </c>
      <c r="O797" s="564" t="s">
        <v>544</v>
      </c>
      <c r="P797" s="79">
        <f t="shared" si="67"/>
        <v>3</v>
      </c>
      <c r="Q797" s="79">
        <f t="shared" si="68"/>
        <v>2</v>
      </c>
      <c r="R797" s="566" t="str">
        <f t="shared" si="66"/>
        <v>Gastos_Gerais</v>
      </c>
      <c r="S797" s="567" t="str">
        <f>IF(D797="","",IF(OR(D797=Plano!$A$1,D797=Plano!$B$1),"entrada","saída"))</f>
        <v>saída</v>
      </c>
    </row>
    <row r="798" spans="1:19" s="567" customFormat="1" ht="60" x14ac:dyDescent="0.2">
      <c r="A798" s="523">
        <v>794</v>
      </c>
      <c r="B798" s="579" t="s">
        <v>1406</v>
      </c>
      <c r="C798" s="580">
        <v>44142</v>
      </c>
      <c r="D798" s="563" t="s">
        <v>261</v>
      </c>
      <c r="E798" s="564" t="s">
        <v>783</v>
      </c>
      <c r="F798" s="588">
        <v>210</v>
      </c>
      <c r="G798" s="583" t="s">
        <v>1880</v>
      </c>
      <c r="H798" s="563" t="s">
        <v>638</v>
      </c>
      <c r="I798" s="564" t="s">
        <v>441</v>
      </c>
      <c r="J798" s="579" t="s">
        <v>442</v>
      </c>
      <c r="K798" s="564" t="s">
        <v>1951</v>
      </c>
      <c r="L798" s="564" t="s">
        <v>546</v>
      </c>
      <c r="M798" s="579">
        <v>462</v>
      </c>
      <c r="N798" s="579" t="s">
        <v>1391</v>
      </c>
      <c r="O798" s="564" t="s">
        <v>544</v>
      </c>
      <c r="P798" s="79">
        <f t="shared" si="67"/>
        <v>3</v>
      </c>
      <c r="Q798" s="79">
        <f t="shared" si="68"/>
        <v>2</v>
      </c>
      <c r="R798" s="566" t="str">
        <f t="shared" si="66"/>
        <v>Gastos_Gerais</v>
      </c>
      <c r="S798" s="567" t="str">
        <f>IF(D798="","",IF(OR(D798=Plano!$A$1,D798=Plano!$B$1),"entrada","saída"))</f>
        <v>saída</v>
      </c>
    </row>
    <row r="799" spans="1:19" s="567" customFormat="1" ht="48" x14ac:dyDescent="0.2">
      <c r="A799" s="523">
        <v>795</v>
      </c>
      <c r="B799" s="579" t="s">
        <v>1406</v>
      </c>
      <c r="C799" s="579" t="s">
        <v>1393</v>
      </c>
      <c r="D799" s="563" t="s">
        <v>261</v>
      </c>
      <c r="E799" s="564" t="s">
        <v>1026</v>
      </c>
      <c r="F799" s="588">
        <v>21.53</v>
      </c>
      <c r="G799" s="583" t="s">
        <v>1881</v>
      </c>
      <c r="H799" s="563" t="s">
        <v>637</v>
      </c>
      <c r="I799" s="564" t="s">
        <v>441</v>
      </c>
      <c r="J799" s="579" t="s">
        <v>442</v>
      </c>
      <c r="K799" s="564" t="s">
        <v>1951</v>
      </c>
      <c r="L799" s="564" t="s">
        <v>546</v>
      </c>
      <c r="M799" s="579">
        <v>2020214</v>
      </c>
      <c r="N799" s="579" t="s">
        <v>1393</v>
      </c>
      <c r="O799" s="564" t="s">
        <v>544</v>
      </c>
      <c r="P799" s="79">
        <f t="shared" si="67"/>
        <v>3</v>
      </c>
      <c r="Q799" s="79">
        <f t="shared" si="68"/>
        <v>3</v>
      </c>
      <c r="R799" s="566" t="str">
        <f t="shared" si="66"/>
        <v>Gastos_Gerais</v>
      </c>
      <c r="S799" s="567" t="str">
        <f>IF(D799="","",IF(OR(D799=Plano!$A$1,D799=Plano!$B$1),"entrada","saída"))</f>
        <v>saída</v>
      </c>
    </row>
    <row r="800" spans="1:19" s="567" customFormat="1" ht="24" x14ac:dyDescent="0.2">
      <c r="A800" s="523">
        <v>796</v>
      </c>
      <c r="B800" s="579" t="s">
        <v>1406</v>
      </c>
      <c r="C800" s="580">
        <v>44146</v>
      </c>
      <c r="D800" s="563" t="s">
        <v>261</v>
      </c>
      <c r="E800" s="564" t="s">
        <v>396</v>
      </c>
      <c r="F800" s="588">
        <v>349.53</v>
      </c>
      <c r="G800" s="583" t="s">
        <v>1882</v>
      </c>
      <c r="H800" s="563" t="s">
        <v>637</v>
      </c>
      <c r="I800" s="564" t="s">
        <v>441</v>
      </c>
      <c r="J800" s="579" t="s">
        <v>442</v>
      </c>
      <c r="K800" s="564" t="s">
        <v>1951</v>
      </c>
      <c r="L800" s="564" t="s">
        <v>546</v>
      </c>
      <c r="M800" s="579">
        <v>45167</v>
      </c>
      <c r="N800" s="579" t="s">
        <v>1395</v>
      </c>
      <c r="O800" s="564" t="s">
        <v>547</v>
      </c>
      <c r="P800" s="79">
        <f t="shared" si="67"/>
        <v>3</v>
      </c>
      <c r="Q800" s="79">
        <f t="shared" si="68"/>
        <v>2</v>
      </c>
      <c r="R800" s="566" t="str">
        <f t="shared" si="66"/>
        <v>Gastos_Gerais</v>
      </c>
      <c r="S800" s="567" t="str">
        <f>IF(D800="","",IF(OR(D800=Plano!$A$1,D800=Plano!$B$1),"entrada","saída"))</f>
        <v>saída</v>
      </c>
    </row>
    <row r="801" spans="1:19" s="567" customFormat="1" ht="24" x14ac:dyDescent="0.2">
      <c r="A801" s="523">
        <v>797</v>
      </c>
      <c r="B801" s="579" t="s">
        <v>1406</v>
      </c>
      <c r="C801" s="580">
        <v>44137</v>
      </c>
      <c r="D801" s="563" t="s">
        <v>178</v>
      </c>
      <c r="E801" s="564" t="s">
        <v>395</v>
      </c>
      <c r="F801" s="588">
        <v>43.67</v>
      </c>
      <c r="G801" s="583" t="s">
        <v>1883</v>
      </c>
      <c r="H801" s="563" t="s">
        <v>306</v>
      </c>
      <c r="I801" s="564" t="s">
        <v>441</v>
      </c>
      <c r="J801" s="579" t="s">
        <v>442</v>
      </c>
      <c r="K801" s="564" t="s">
        <v>1951</v>
      </c>
      <c r="L801" s="564" t="s">
        <v>546</v>
      </c>
      <c r="M801" s="579">
        <v>2020597689</v>
      </c>
      <c r="N801" s="579" t="s">
        <v>1388</v>
      </c>
      <c r="O801" s="564" t="s">
        <v>550</v>
      </c>
      <c r="P801" s="79">
        <f t="shared" si="67"/>
        <v>3</v>
      </c>
      <c r="Q801" s="79">
        <f t="shared" si="68"/>
        <v>2</v>
      </c>
      <c r="R801" s="566" t="str">
        <f t="shared" si="66"/>
        <v>Gastos_com_Pessoal</v>
      </c>
      <c r="S801" s="567" t="str">
        <f>IF(D801="","",IF(OR(D801=Plano!$A$1,D801=Plano!$B$1),"entrada","saída"))</f>
        <v>saída</v>
      </c>
    </row>
    <row r="802" spans="1:19" s="567" customFormat="1" ht="24" x14ac:dyDescent="0.2">
      <c r="A802" s="523">
        <v>798</v>
      </c>
      <c r="B802" s="579" t="s">
        <v>1406</v>
      </c>
      <c r="C802" s="579" t="s">
        <v>1396</v>
      </c>
      <c r="D802" s="563" t="s">
        <v>261</v>
      </c>
      <c r="E802" s="564" t="s">
        <v>391</v>
      </c>
      <c r="F802" s="588">
        <v>174.9</v>
      </c>
      <c r="G802" s="583" t="s">
        <v>1884</v>
      </c>
      <c r="H802" s="563" t="s">
        <v>637</v>
      </c>
      <c r="I802" s="564" t="s">
        <v>441</v>
      </c>
      <c r="J802" s="579" t="s">
        <v>442</v>
      </c>
      <c r="K802" s="564" t="s">
        <v>1951</v>
      </c>
      <c r="L802" s="564" t="s">
        <v>546</v>
      </c>
      <c r="M802" s="579">
        <v>2020115</v>
      </c>
      <c r="N802" s="579" t="s">
        <v>1396</v>
      </c>
      <c r="O802" s="564" t="s">
        <v>547</v>
      </c>
      <c r="P802" s="79">
        <f t="shared" si="67"/>
        <v>3</v>
      </c>
      <c r="Q802" s="79">
        <f t="shared" si="68"/>
        <v>3</v>
      </c>
      <c r="R802" s="566" t="str">
        <f t="shared" si="66"/>
        <v>Gastos_Gerais</v>
      </c>
      <c r="S802" s="567" t="str">
        <f>IF(D802="","",IF(OR(D802=Plano!$A$1,D802=Plano!$B$1),"entrada","saída"))</f>
        <v>saída</v>
      </c>
    </row>
    <row r="803" spans="1:19" s="567" customFormat="1" ht="36" x14ac:dyDescent="0.2">
      <c r="A803" s="523">
        <v>799</v>
      </c>
      <c r="B803" s="579" t="s">
        <v>1406</v>
      </c>
      <c r="C803" s="579" t="s">
        <v>1396</v>
      </c>
      <c r="D803" s="563" t="s">
        <v>261</v>
      </c>
      <c r="E803" s="564" t="s">
        <v>1027</v>
      </c>
      <c r="F803" s="588">
        <v>124.5</v>
      </c>
      <c r="G803" s="583" t="s">
        <v>1842</v>
      </c>
      <c r="H803" s="563" t="s">
        <v>638</v>
      </c>
      <c r="I803" s="564" t="s">
        <v>441</v>
      </c>
      <c r="J803" s="579" t="s">
        <v>442</v>
      </c>
      <c r="K803" s="564" t="s">
        <v>1951</v>
      </c>
      <c r="L803" s="564" t="s">
        <v>546</v>
      </c>
      <c r="M803" s="579">
        <v>2020115</v>
      </c>
      <c r="N803" s="579" t="s">
        <v>1396</v>
      </c>
      <c r="O803" s="564" t="s">
        <v>548</v>
      </c>
      <c r="P803" s="79">
        <f t="shared" si="67"/>
        <v>3</v>
      </c>
      <c r="Q803" s="79">
        <f t="shared" si="68"/>
        <v>3</v>
      </c>
      <c r="R803" s="566" t="str">
        <f t="shared" si="66"/>
        <v>Gastos_Gerais</v>
      </c>
      <c r="S803" s="567" t="str">
        <f>IF(D803="","",IF(OR(D803=Plano!$A$1,D803=Plano!$B$1),"entrada","saída"))</f>
        <v>saída</v>
      </c>
    </row>
    <row r="804" spans="1:19" s="567" customFormat="1" ht="60" x14ac:dyDescent="0.2">
      <c r="A804" s="523">
        <v>800</v>
      </c>
      <c r="B804" s="579" t="s">
        <v>1406</v>
      </c>
      <c r="C804" s="580">
        <v>44137</v>
      </c>
      <c r="D804" s="563" t="s">
        <v>261</v>
      </c>
      <c r="E804" s="564" t="s">
        <v>398</v>
      </c>
      <c r="F804" s="588">
        <v>1456.95</v>
      </c>
      <c r="G804" s="583" t="s">
        <v>1851</v>
      </c>
      <c r="H804" s="563" t="s">
        <v>640</v>
      </c>
      <c r="I804" s="564" t="s">
        <v>441</v>
      </c>
      <c r="J804" s="579" t="s">
        <v>442</v>
      </c>
      <c r="K804" s="564" t="s">
        <v>1951</v>
      </c>
      <c r="L804" s="564" t="s">
        <v>546</v>
      </c>
      <c r="M804" s="579">
        <v>20205656</v>
      </c>
      <c r="N804" s="579" t="s">
        <v>1388</v>
      </c>
      <c r="O804" s="564" t="s">
        <v>544</v>
      </c>
      <c r="P804" s="79">
        <f t="shared" si="67"/>
        <v>3</v>
      </c>
      <c r="Q804" s="79">
        <f t="shared" si="68"/>
        <v>2</v>
      </c>
      <c r="R804" s="566" t="str">
        <f t="shared" si="66"/>
        <v>Gastos_Gerais</v>
      </c>
      <c r="S804" s="567" t="str">
        <f>IF(D804="","",IF(OR(D804=Plano!$A$1,D804=Plano!$B$1),"entrada","saída"))</f>
        <v>saída</v>
      </c>
    </row>
    <row r="805" spans="1:19" s="567" customFormat="1" ht="84" x14ac:dyDescent="0.2">
      <c r="A805" s="523">
        <v>801</v>
      </c>
      <c r="B805" s="579" t="s">
        <v>1406</v>
      </c>
      <c r="C805" s="580">
        <v>44137</v>
      </c>
      <c r="D805" s="563" t="s">
        <v>261</v>
      </c>
      <c r="E805" s="564" t="s">
        <v>398</v>
      </c>
      <c r="F805" s="588">
        <v>3988.76</v>
      </c>
      <c r="G805" s="583" t="s">
        <v>1885</v>
      </c>
      <c r="H805" s="563" t="s">
        <v>640</v>
      </c>
      <c r="I805" s="564" t="s">
        <v>441</v>
      </c>
      <c r="J805" s="579" t="s">
        <v>442</v>
      </c>
      <c r="K805" s="564" t="s">
        <v>1951</v>
      </c>
      <c r="L805" s="564" t="s">
        <v>546</v>
      </c>
      <c r="M805" s="579">
        <v>20202243</v>
      </c>
      <c r="N805" s="579" t="s">
        <v>1388</v>
      </c>
      <c r="O805" s="564" t="s">
        <v>544</v>
      </c>
      <c r="P805" s="79">
        <f t="shared" si="67"/>
        <v>3</v>
      </c>
      <c r="Q805" s="79">
        <f t="shared" si="68"/>
        <v>2</v>
      </c>
      <c r="R805" s="566" t="str">
        <f t="shared" si="66"/>
        <v>Gastos_Gerais</v>
      </c>
      <c r="S805" s="567" t="str">
        <f>IF(D805="","",IF(OR(D805=Plano!$A$1,D805=Plano!$B$1),"entrada","saída"))</f>
        <v>saída</v>
      </c>
    </row>
    <row r="806" spans="1:19" s="567" customFormat="1" ht="60" x14ac:dyDescent="0.2">
      <c r="A806" s="523">
        <v>802</v>
      </c>
      <c r="B806" s="579" t="s">
        <v>1406</v>
      </c>
      <c r="C806" s="580">
        <v>44150</v>
      </c>
      <c r="D806" s="563" t="s">
        <v>261</v>
      </c>
      <c r="E806" s="564" t="s">
        <v>391</v>
      </c>
      <c r="F806" s="588">
        <v>171.72</v>
      </c>
      <c r="G806" s="583" t="s">
        <v>1886</v>
      </c>
      <c r="H806" s="563" t="s">
        <v>637</v>
      </c>
      <c r="I806" s="564" t="s">
        <v>441</v>
      </c>
      <c r="J806" s="579" t="s">
        <v>442</v>
      </c>
      <c r="K806" s="564" t="s">
        <v>1951</v>
      </c>
      <c r="L806" s="564" t="s">
        <v>546</v>
      </c>
      <c r="M806" s="579">
        <v>2020117</v>
      </c>
      <c r="N806" s="579" t="s">
        <v>1397</v>
      </c>
      <c r="O806" s="564" t="s">
        <v>547</v>
      </c>
      <c r="P806" s="79">
        <f t="shared" si="67"/>
        <v>3</v>
      </c>
      <c r="Q806" s="79">
        <f t="shared" si="68"/>
        <v>2</v>
      </c>
      <c r="R806" s="566" t="str">
        <f t="shared" si="66"/>
        <v>Gastos_Gerais</v>
      </c>
      <c r="S806" s="567" t="str">
        <f>IF(D806="","",IF(OR(D806=Plano!$A$1,D806=Plano!$B$1),"entrada","saída"))</f>
        <v>saída</v>
      </c>
    </row>
    <row r="807" spans="1:19" s="567" customFormat="1" ht="24" x14ac:dyDescent="0.2">
      <c r="A807" s="523">
        <v>803</v>
      </c>
      <c r="B807" s="579" t="s">
        <v>1406</v>
      </c>
      <c r="C807" s="580">
        <v>44150</v>
      </c>
      <c r="D807" s="563" t="s">
        <v>178</v>
      </c>
      <c r="E807" s="564" t="s">
        <v>397</v>
      </c>
      <c r="F807" s="588">
        <v>10.050000000000001</v>
      </c>
      <c r="G807" s="583" t="s">
        <v>1887</v>
      </c>
      <c r="H807" s="563" t="s">
        <v>306</v>
      </c>
      <c r="I807" s="564" t="s">
        <v>441</v>
      </c>
      <c r="J807" s="579" t="s">
        <v>442</v>
      </c>
      <c r="K807" s="564" t="s">
        <v>1951</v>
      </c>
      <c r="L807" s="564" t="s">
        <v>546</v>
      </c>
      <c r="M807" s="579">
        <v>202013725</v>
      </c>
      <c r="N807" s="579" t="s">
        <v>1397</v>
      </c>
      <c r="O807" s="564" t="s">
        <v>544</v>
      </c>
      <c r="P807" s="79">
        <f t="shared" si="67"/>
        <v>3</v>
      </c>
      <c r="Q807" s="79">
        <f t="shared" si="68"/>
        <v>2</v>
      </c>
      <c r="R807" s="566" t="str">
        <f t="shared" si="66"/>
        <v>Gastos_com_Pessoal</v>
      </c>
      <c r="S807" s="567" t="str">
        <f>IF(D807="","",IF(OR(D807=Plano!$A$1,D807=Plano!$B$1),"entrada","saída"))</f>
        <v>saída</v>
      </c>
    </row>
    <row r="808" spans="1:19" s="567" customFormat="1" ht="24" x14ac:dyDescent="0.2">
      <c r="A808" s="523">
        <v>804</v>
      </c>
      <c r="B808" s="579" t="s">
        <v>1406</v>
      </c>
      <c r="C808" s="580">
        <v>44150</v>
      </c>
      <c r="D808" s="563" t="s">
        <v>178</v>
      </c>
      <c r="E808" s="564" t="s">
        <v>397</v>
      </c>
      <c r="F808" s="588">
        <v>14.07</v>
      </c>
      <c r="G808" s="583" t="s">
        <v>1887</v>
      </c>
      <c r="H808" s="563" t="s">
        <v>306</v>
      </c>
      <c r="I808" s="564" t="s">
        <v>441</v>
      </c>
      <c r="J808" s="579" t="s">
        <v>442</v>
      </c>
      <c r="K808" s="564" t="s">
        <v>1951</v>
      </c>
      <c r="L808" s="564" t="s">
        <v>546</v>
      </c>
      <c r="M808" s="579">
        <v>202013726</v>
      </c>
      <c r="N808" s="579" t="s">
        <v>1397</v>
      </c>
      <c r="O808" s="564" t="s">
        <v>544</v>
      </c>
      <c r="P808" s="79">
        <f t="shared" si="67"/>
        <v>3</v>
      </c>
      <c r="Q808" s="79">
        <f t="shared" si="68"/>
        <v>2</v>
      </c>
      <c r="R808" s="566" t="str">
        <f t="shared" si="66"/>
        <v>Gastos_com_Pessoal</v>
      </c>
      <c r="S808" s="567" t="str">
        <f>IF(D808="","",IF(OR(D808=Plano!$A$1,D808=Plano!$B$1),"entrada","saída"))</f>
        <v>saída</v>
      </c>
    </row>
    <row r="809" spans="1:19" s="567" customFormat="1" ht="36" x14ac:dyDescent="0.2">
      <c r="A809" s="523">
        <v>805</v>
      </c>
      <c r="B809" s="579" t="s">
        <v>1406</v>
      </c>
      <c r="C809" s="580">
        <v>44150</v>
      </c>
      <c r="D809" s="563" t="s">
        <v>178</v>
      </c>
      <c r="E809" s="564" t="s">
        <v>395</v>
      </c>
      <c r="F809" s="588">
        <v>719.86</v>
      </c>
      <c r="G809" s="583" t="s">
        <v>1888</v>
      </c>
      <c r="H809" s="563" t="s">
        <v>306</v>
      </c>
      <c r="I809" s="564" t="s">
        <v>441</v>
      </c>
      <c r="J809" s="579" t="s">
        <v>442</v>
      </c>
      <c r="K809" s="564" t="s">
        <v>1951</v>
      </c>
      <c r="L809" s="564" t="s">
        <v>546</v>
      </c>
      <c r="M809" s="579">
        <v>2020651683</v>
      </c>
      <c r="N809" s="579" t="s">
        <v>1397</v>
      </c>
      <c r="O809" s="564" t="s">
        <v>544</v>
      </c>
      <c r="P809" s="79">
        <f t="shared" si="67"/>
        <v>3</v>
      </c>
      <c r="Q809" s="79">
        <f t="shared" si="68"/>
        <v>2</v>
      </c>
      <c r="R809" s="566" t="str">
        <f t="shared" si="66"/>
        <v>Gastos_com_Pessoal</v>
      </c>
      <c r="S809" s="567" t="str">
        <f>IF(D809="","",IF(OR(D809=Plano!$A$1,D809=Plano!$B$1),"entrada","saída"))</f>
        <v>saída</v>
      </c>
    </row>
    <row r="810" spans="1:19" s="567" customFormat="1" ht="108" x14ac:dyDescent="0.2">
      <c r="A810" s="523">
        <v>806</v>
      </c>
      <c r="B810" s="579" t="s">
        <v>1406</v>
      </c>
      <c r="C810" s="580">
        <v>44151</v>
      </c>
      <c r="D810" s="563" t="s">
        <v>261</v>
      </c>
      <c r="E810" s="564" t="s">
        <v>782</v>
      </c>
      <c r="F810" s="588">
        <v>30</v>
      </c>
      <c r="G810" s="583" t="s">
        <v>1889</v>
      </c>
      <c r="H810" s="563" t="s">
        <v>639</v>
      </c>
      <c r="I810" s="564" t="s">
        <v>441</v>
      </c>
      <c r="J810" s="579" t="s">
        <v>442</v>
      </c>
      <c r="K810" s="564" t="s">
        <v>1951</v>
      </c>
      <c r="L810" s="564" t="s">
        <v>546</v>
      </c>
      <c r="M810" s="579">
        <v>23603</v>
      </c>
      <c r="N810" s="579" t="s">
        <v>1398</v>
      </c>
      <c r="O810" s="564" t="s">
        <v>548</v>
      </c>
      <c r="P810" s="79">
        <f t="shared" si="67"/>
        <v>3</v>
      </c>
      <c r="Q810" s="79">
        <f t="shared" si="68"/>
        <v>2</v>
      </c>
      <c r="R810" s="566" t="str">
        <f t="shared" si="66"/>
        <v>Gastos_Gerais</v>
      </c>
      <c r="S810" s="567" t="str">
        <f>IF(D810="","",IF(OR(D810=Plano!$A$1,D810=Plano!$B$1),"entrada","saída"))</f>
        <v>saída</v>
      </c>
    </row>
    <row r="811" spans="1:19" s="567" customFormat="1" ht="24" x14ac:dyDescent="0.2">
      <c r="A811" s="523">
        <v>807</v>
      </c>
      <c r="B811" s="579" t="s">
        <v>1406</v>
      </c>
      <c r="C811" s="579" t="s">
        <v>1398</v>
      </c>
      <c r="D811" s="563" t="s">
        <v>261</v>
      </c>
      <c r="E811" s="564" t="s">
        <v>396</v>
      </c>
      <c r="F811" s="588">
        <v>349.53</v>
      </c>
      <c r="G811" s="583" t="s">
        <v>1890</v>
      </c>
      <c r="H811" s="563" t="s">
        <v>637</v>
      </c>
      <c r="I811" s="564" t="s">
        <v>441</v>
      </c>
      <c r="J811" s="579" t="s">
        <v>442</v>
      </c>
      <c r="K811" s="564" t="s">
        <v>1951</v>
      </c>
      <c r="L811" s="564" t="s">
        <v>546</v>
      </c>
      <c r="M811" s="579">
        <v>45216</v>
      </c>
      <c r="N811" s="579" t="s">
        <v>1398</v>
      </c>
      <c r="O811" s="564" t="s">
        <v>547</v>
      </c>
      <c r="P811" s="79">
        <f t="shared" si="67"/>
        <v>3</v>
      </c>
      <c r="Q811" s="79">
        <f t="shared" si="68"/>
        <v>3</v>
      </c>
      <c r="R811" s="566" t="str">
        <f t="shared" si="66"/>
        <v>Gastos_Gerais</v>
      </c>
      <c r="S811" s="567" t="str">
        <f>IF(D811="","",IF(OR(D811=Plano!$A$1,D811=Plano!$B$1),"entrada","saída"))</f>
        <v>saída</v>
      </c>
    </row>
    <row r="812" spans="1:19" s="567" customFormat="1" ht="24" x14ac:dyDescent="0.2">
      <c r="A812" s="523">
        <v>808</v>
      </c>
      <c r="B812" s="579" t="s">
        <v>1406</v>
      </c>
      <c r="C812" s="579" t="s">
        <v>1397</v>
      </c>
      <c r="D812" s="563" t="s">
        <v>261</v>
      </c>
      <c r="E812" s="564" t="s">
        <v>427</v>
      </c>
      <c r="F812" s="588">
        <v>9.6</v>
      </c>
      <c r="G812" s="583" t="s">
        <v>1891</v>
      </c>
      <c r="H812" s="563" t="s">
        <v>637</v>
      </c>
      <c r="I812" s="564" t="s">
        <v>441</v>
      </c>
      <c r="J812" s="579" t="s">
        <v>442</v>
      </c>
      <c r="K812" s="564" t="s">
        <v>1951</v>
      </c>
      <c r="L812" s="564" t="s">
        <v>546</v>
      </c>
      <c r="M812" s="579">
        <v>4105</v>
      </c>
      <c r="N812" s="579" t="s">
        <v>1397</v>
      </c>
      <c r="O812" s="564" t="s">
        <v>544</v>
      </c>
      <c r="P812" s="79">
        <f t="shared" si="67"/>
        <v>3</v>
      </c>
      <c r="Q812" s="79">
        <f t="shared" si="68"/>
        <v>3</v>
      </c>
      <c r="R812" s="566" t="str">
        <f t="shared" si="66"/>
        <v>Gastos_Gerais</v>
      </c>
      <c r="S812" s="567" t="str">
        <f>IF(D812="","",IF(OR(D812=Plano!$A$1,D812=Plano!$B$1),"entrada","saída"))</f>
        <v>saída</v>
      </c>
    </row>
    <row r="813" spans="1:19" s="567" customFormat="1" ht="36" x14ac:dyDescent="0.2">
      <c r="A813" s="523">
        <v>809</v>
      </c>
      <c r="B813" s="579" t="s">
        <v>1406</v>
      </c>
      <c r="C813" s="579" t="s">
        <v>1399</v>
      </c>
      <c r="D813" s="563" t="s">
        <v>261</v>
      </c>
      <c r="E813" s="564" t="s">
        <v>1027</v>
      </c>
      <c r="F813" s="588">
        <v>74.7</v>
      </c>
      <c r="G813" s="583" t="s">
        <v>1892</v>
      </c>
      <c r="H813" s="563" t="s">
        <v>638</v>
      </c>
      <c r="I813" s="564" t="s">
        <v>1486</v>
      </c>
      <c r="J813" s="579" t="s">
        <v>442</v>
      </c>
      <c r="K813" s="564" t="s">
        <v>1951</v>
      </c>
      <c r="L813" s="564" t="s">
        <v>1501</v>
      </c>
      <c r="M813" s="579">
        <v>2020116</v>
      </c>
      <c r="N813" s="579" t="s">
        <v>1399</v>
      </c>
      <c r="O813" s="564" t="s">
        <v>548</v>
      </c>
      <c r="P813" s="79">
        <f t="shared" si="67"/>
        <v>3</v>
      </c>
      <c r="Q813" s="79">
        <f t="shared" si="68"/>
        <v>3</v>
      </c>
      <c r="R813" s="566" t="str">
        <f t="shared" si="66"/>
        <v>Gastos_Gerais</v>
      </c>
      <c r="S813" s="567" t="str">
        <f>IF(D813="","",IF(OR(D813=Plano!$A$1,D813=Plano!$B$1),"entrada","saída"))</f>
        <v>saída</v>
      </c>
    </row>
    <row r="814" spans="1:19" s="567" customFormat="1" ht="108" x14ac:dyDescent="0.2">
      <c r="A814" s="523">
        <v>810</v>
      </c>
      <c r="B814" s="579" t="s">
        <v>1406</v>
      </c>
      <c r="C814" s="580">
        <v>44181</v>
      </c>
      <c r="D814" s="563" t="s">
        <v>261</v>
      </c>
      <c r="E814" s="564" t="s">
        <v>782</v>
      </c>
      <c r="F814" s="588">
        <v>63</v>
      </c>
      <c r="G814" s="583" t="s">
        <v>1893</v>
      </c>
      <c r="H814" s="563" t="s">
        <v>639</v>
      </c>
      <c r="I814" s="564" t="s">
        <v>441</v>
      </c>
      <c r="J814" s="579" t="s">
        <v>442</v>
      </c>
      <c r="K814" s="564" t="s">
        <v>1951</v>
      </c>
      <c r="L814" s="564" t="s">
        <v>546</v>
      </c>
      <c r="M814" s="579">
        <v>23604</v>
      </c>
      <c r="N814" s="579" t="s">
        <v>1398</v>
      </c>
      <c r="O814" s="564" t="s">
        <v>548</v>
      </c>
      <c r="P814" s="79">
        <f t="shared" si="67"/>
        <v>3</v>
      </c>
      <c r="Q814" s="79">
        <f t="shared" si="68"/>
        <v>3</v>
      </c>
      <c r="R814" s="566" t="str">
        <f t="shared" si="66"/>
        <v>Gastos_Gerais</v>
      </c>
      <c r="S814" s="567" t="str">
        <f>IF(D814="","",IF(OR(D814=Plano!$A$1,D814=Plano!$B$1),"entrada","saída"))</f>
        <v>saída</v>
      </c>
    </row>
    <row r="815" spans="1:19" s="567" customFormat="1" ht="60" x14ac:dyDescent="0.2">
      <c r="A815" s="523">
        <v>811</v>
      </c>
      <c r="B815" s="579" t="s">
        <v>1406</v>
      </c>
      <c r="C815" s="579" t="s">
        <v>1411</v>
      </c>
      <c r="D815" s="563" t="s">
        <v>261</v>
      </c>
      <c r="E815" s="564" t="s">
        <v>394</v>
      </c>
      <c r="F815" s="588">
        <v>37.380000000000003</v>
      </c>
      <c r="G815" s="583" t="s">
        <v>1894</v>
      </c>
      <c r="H815" s="563" t="s">
        <v>639</v>
      </c>
      <c r="I815" s="564" t="s">
        <v>441</v>
      </c>
      <c r="J815" s="579" t="s">
        <v>442</v>
      </c>
      <c r="K815" s="564" t="s">
        <v>1951</v>
      </c>
      <c r="L815" s="564" t="s">
        <v>546</v>
      </c>
      <c r="M815" s="579">
        <v>20205361</v>
      </c>
      <c r="N815" s="579" t="s">
        <v>1411</v>
      </c>
      <c r="O815" s="564" t="s">
        <v>544</v>
      </c>
      <c r="P815" s="79">
        <f t="shared" si="67"/>
        <v>3</v>
      </c>
      <c r="Q815" s="79">
        <f t="shared" si="68"/>
        <v>3</v>
      </c>
      <c r="R815" s="566" t="str">
        <f t="shared" si="66"/>
        <v>Gastos_Gerais</v>
      </c>
      <c r="S815" s="567" t="str">
        <f>IF(D815="","",IF(OR(D815=Plano!$A$1,D815=Plano!$B$1),"entrada","saída"))</f>
        <v>saída</v>
      </c>
    </row>
    <row r="816" spans="1:19" s="567" customFormat="1" ht="96" x14ac:dyDescent="0.2">
      <c r="A816" s="523">
        <v>812</v>
      </c>
      <c r="B816" s="579" t="s">
        <v>1406</v>
      </c>
      <c r="C816" s="580">
        <v>44144</v>
      </c>
      <c r="D816" s="563" t="s">
        <v>261</v>
      </c>
      <c r="E816" s="564" t="s">
        <v>779</v>
      </c>
      <c r="F816" s="588">
        <v>166.2</v>
      </c>
      <c r="G816" s="583" t="s">
        <v>1895</v>
      </c>
      <c r="H816" s="563" t="s">
        <v>638</v>
      </c>
      <c r="I816" s="564" t="s">
        <v>441</v>
      </c>
      <c r="J816" s="579" t="s">
        <v>442</v>
      </c>
      <c r="K816" s="564" t="s">
        <v>1951</v>
      </c>
      <c r="L816" s="564" t="s">
        <v>546</v>
      </c>
      <c r="M816" s="579">
        <v>202028</v>
      </c>
      <c r="N816" s="579" t="s">
        <v>1393</v>
      </c>
      <c r="O816" s="564" t="s">
        <v>544</v>
      </c>
      <c r="P816" s="79">
        <f t="shared" si="67"/>
        <v>3</v>
      </c>
      <c r="Q816" s="79">
        <f t="shared" si="68"/>
        <v>2</v>
      </c>
      <c r="R816" s="566" t="str">
        <f t="shared" si="66"/>
        <v>Gastos_Gerais</v>
      </c>
      <c r="S816" s="567" t="str">
        <f>IF(D816="","",IF(OR(D816=Plano!$A$1,D816=Plano!$B$1),"entrada","saída"))</f>
        <v>saída</v>
      </c>
    </row>
    <row r="817" spans="1:19" s="567" customFormat="1" ht="84" x14ac:dyDescent="0.2">
      <c r="A817" s="523">
        <v>813</v>
      </c>
      <c r="B817" s="579" t="s">
        <v>1406</v>
      </c>
      <c r="C817" s="579" t="s">
        <v>1396</v>
      </c>
      <c r="D817" s="563" t="s">
        <v>261</v>
      </c>
      <c r="E817" s="564" t="s">
        <v>778</v>
      </c>
      <c r="F817" s="588">
        <v>716.8</v>
      </c>
      <c r="G817" s="583" t="s">
        <v>1896</v>
      </c>
      <c r="H817" s="563" t="s">
        <v>639</v>
      </c>
      <c r="I817" s="564" t="s">
        <v>441</v>
      </c>
      <c r="J817" s="579" t="s">
        <v>442</v>
      </c>
      <c r="K817" s="564" t="s">
        <v>1951</v>
      </c>
      <c r="L817" s="564" t="s">
        <v>546</v>
      </c>
      <c r="M817" s="579">
        <v>67</v>
      </c>
      <c r="N817" s="579" t="s">
        <v>1396</v>
      </c>
      <c r="O817" s="564" t="s">
        <v>544</v>
      </c>
      <c r="P817" s="79">
        <f t="shared" si="67"/>
        <v>3</v>
      </c>
      <c r="Q817" s="79">
        <f t="shared" si="68"/>
        <v>3</v>
      </c>
      <c r="R817" s="566" t="str">
        <f t="shared" si="66"/>
        <v>Gastos_Gerais</v>
      </c>
      <c r="S817" s="567" t="str">
        <f>IF(D817="","",IF(OR(D817=Plano!$A$1,D817=Plano!$B$1),"entrada","saída"))</f>
        <v>saída</v>
      </c>
    </row>
    <row r="818" spans="1:19" s="567" customFormat="1" ht="60" x14ac:dyDescent="0.2">
      <c r="A818" s="523">
        <v>814</v>
      </c>
      <c r="B818" s="579" t="s">
        <v>1406</v>
      </c>
      <c r="C818" s="579" t="s">
        <v>1395</v>
      </c>
      <c r="D818" s="563" t="s">
        <v>261</v>
      </c>
      <c r="E818" s="564" t="s">
        <v>1195</v>
      </c>
      <c r="F818" s="588">
        <v>89.42</v>
      </c>
      <c r="G818" s="583" t="s">
        <v>1897</v>
      </c>
      <c r="H818" s="563" t="s">
        <v>638</v>
      </c>
      <c r="I818" s="564" t="s">
        <v>441</v>
      </c>
      <c r="J818" s="579" t="s">
        <v>442</v>
      </c>
      <c r="K818" s="564" t="s">
        <v>1951</v>
      </c>
      <c r="L818" s="564" t="s">
        <v>546</v>
      </c>
      <c r="M818" s="579">
        <v>20205634</v>
      </c>
      <c r="N818" s="579" t="s">
        <v>1395</v>
      </c>
      <c r="O818" s="564" t="s">
        <v>544</v>
      </c>
      <c r="P818" s="79">
        <f t="shared" si="67"/>
        <v>3</v>
      </c>
      <c r="Q818" s="79">
        <f t="shared" si="68"/>
        <v>3</v>
      </c>
      <c r="R818" s="566" t="str">
        <f t="shared" si="66"/>
        <v>Gastos_Gerais</v>
      </c>
      <c r="S818" s="567" t="str">
        <f>IF(D818="","",IF(OR(D818=Plano!$A$1,D818=Plano!$B$1),"entrada","saída"))</f>
        <v>saída</v>
      </c>
    </row>
    <row r="819" spans="1:19" s="567" customFormat="1" ht="60" x14ac:dyDescent="0.2">
      <c r="A819" s="523">
        <v>815</v>
      </c>
      <c r="B819" s="579" t="s">
        <v>1406</v>
      </c>
      <c r="C819" s="580">
        <v>44136</v>
      </c>
      <c r="D819" s="563" t="s">
        <v>261</v>
      </c>
      <c r="E819" s="564" t="s">
        <v>394</v>
      </c>
      <c r="F819" s="588">
        <v>46.73</v>
      </c>
      <c r="G819" s="583" t="s">
        <v>1898</v>
      </c>
      <c r="H819" s="563" t="s">
        <v>639</v>
      </c>
      <c r="I819" s="564" t="s">
        <v>441</v>
      </c>
      <c r="J819" s="579" t="s">
        <v>442</v>
      </c>
      <c r="K819" s="564" t="s">
        <v>1951</v>
      </c>
      <c r="L819" s="564" t="s">
        <v>546</v>
      </c>
      <c r="M819" s="579">
        <v>20205095</v>
      </c>
      <c r="N819" s="579" t="s">
        <v>1183</v>
      </c>
      <c r="O819" s="564" t="s">
        <v>544</v>
      </c>
      <c r="P819" s="79">
        <f t="shared" si="67"/>
        <v>3</v>
      </c>
      <c r="Q819" s="79">
        <f t="shared" si="68"/>
        <v>2</v>
      </c>
      <c r="R819" s="566" t="str">
        <f t="shared" si="66"/>
        <v>Gastos_Gerais</v>
      </c>
      <c r="S819" s="567" t="str">
        <f>IF(D819="","",IF(OR(D819=Plano!$A$1,D819=Plano!$B$1),"entrada","saída"))</f>
        <v>saída</v>
      </c>
    </row>
    <row r="820" spans="1:19" s="567" customFormat="1" ht="60" x14ac:dyDescent="0.2">
      <c r="A820" s="523">
        <v>816</v>
      </c>
      <c r="B820" s="579" t="s">
        <v>1406</v>
      </c>
      <c r="C820" s="579" t="s">
        <v>1395</v>
      </c>
      <c r="D820" s="563" t="s">
        <v>261</v>
      </c>
      <c r="E820" s="564" t="s">
        <v>390</v>
      </c>
      <c r="F820" s="588">
        <v>54</v>
      </c>
      <c r="G820" s="583" t="s">
        <v>1899</v>
      </c>
      <c r="H820" s="563" t="s">
        <v>637</v>
      </c>
      <c r="I820" s="564" t="s">
        <v>441</v>
      </c>
      <c r="J820" s="579" t="s">
        <v>442</v>
      </c>
      <c r="K820" s="564" t="s">
        <v>1951</v>
      </c>
      <c r="L820" s="564" t="s">
        <v>546</v>
      </c>
      <c r="M820" s="579">
        <v>2020727</v>
      </c>
      <c r="N820" s="579" t="s">
        <v>1395</v>
      </c>
      <c r="O820" s="564" t="s">
        <v>544</v>
      </c>
      <c r="P820" s="79">
        <f t="shared" si="67"/>
        <v>3</v>
      </c>
      <c r="Q820" s="79">
        <f t="shared" si="68"/>
        <v>3</v>
      </c>
      <c r="R820" s="566" t="str">
        <f t="shared" si="66"/>
        <v>Gastos_Gerais</v>
      </c>
      <c r="S820" s="567" t="str">
        <f>IF(D820="","",IF(OR(D820=Plano!$A$1,D820=Plano!$B$1),"entrada","saída"))</f>
        <v>saída</v>
      </c>
    </row>
    <row r="821" spans="1:19" s="567" customFormat="1" ht="36" x14ac:dyDescent="0.2">
      <c r="A821" s="523">
        <v>817</v>
      </c>
      <c r="B821" s="579" t="s">
        <v>1406</v>
      </c>
      <c r="C821" s="579" t="s">
        <v>1399</v>
      </c>
      <c r="D821" s="563" t="s">
        <v>261</v>
      </c>
      <c r="E821" s="564" t="s">
        <v>1195</v>
      </c>
      <c r="F821" s="588">
        <v>7.69</v>
      </c>
      <c r="G821" s="583" t="s">
        <v>1900</v>
      </c>
      <c r="H821" s="563" t="s">
        <v>638</v>
      </c>
      <c r="I821" s="564" t="s">
        <v>441</v>
      </c>
      <c r="J821" s="579" t="s">
        <v>442</v>
      </c>
      <c r="K821" s="564" t="s">
        <v>1951</v>
      </c>
      <c r="L821" s="564" t="s">
        <v>546</v>
      </c>
      <c r="M821" s="579">
        <v>20205930</v>
      </c>
      <c r="N821" s="579" t="s">
        <v>1399</v>
      </c>
      <c r="O821" s="564" t="s">
        <v>544</v>
      </c>
      <c r="P821" s="79">
        <f t="shared" si="67"/>
        <v>3</v>
      </c>
      <c r="Q821" s="79">
        <f t="shared" si="68"/>
        <v>3</v>
      </c>
      <c r="R821" s="566" t="str">
        <f t="shared" si="66"/>
        <v>Gastos_Gerais</v>
      </c>
      <c r="S821" s="567" t="str">
        <f>IF(D821="","",IF(OR(D821=Plano!$A$1,D821=Plano!$B$1),"entrada","saída"))</f>
        <v>saída</v>
      </c>
    </row>
    <row r="822" spans="1:19" s="567" customFormat="1" ht="36" x14ac:dyDescent="0.2">
      <c r="A822" s="523">
        <v>818</v>
      </c>
      <c r="B822" s="579" t="s">
        <v>1406</v>
      </c>
      <c r="C822" s="579" t="s">
        <v>1399</v>
      </c>
      <c r="D822" s="563" t="s">
        <v>261</v>
      </c>
      <c r="E822" s="564" t="s">
        <v>781</v>
      </c>
      <c r="F822" s="588">
        <v>29.75</v>
      </c>
      <c r="G822" s="583" t="s">
        <v>1901</v>
      </c>
      <c r="H822" s="563" t="s">
        <v>639</v>
      </c>
      <c r="I822" s="564" t="s">
        <v>441</v>
      </c>
      <c r="J822" s="579" t="s">
        <v>442</v>
      </c>
      <c r="K822" s="564" t="s">
        <v>1951</v>
      </c>
      <c r="L822" s="564" t="s">
        <v>546</v>
      </c>
      <c r="M822" s="579">
        <v>202026</v>
      </c>
      <c r="N822" s="579" t="s">
        <v>1399</v>
      </c>
      <c r="O822" s="564" t="s">
        <v>544</v>
      </c>
      <c r="P822" s="79">
        <f t="shared" si="67"/>
        <v>3</v>
      </c>
      <c r="Q822" s="79">
        <f t="shared" si="68"/>
        <v>3</v>
      </c>
      <c r="R822" s="566" t="str">
        <f t="shared" si="66"/>
        <v>Gastos_Gerais</v>
      </c>
      <c r="S822" s="567" t="str">
        <f>IF(D822="","",IF(OR(D822=Plano!$A$1,D822=Plano!$B$1),"entrada","saída"))</f>
        <v>saída</v>
      </c>
    </row>
    <row r="823" spans="1:19" s="567" customFormat="1" ht="48" x14ac:dyDescent="0.2">
      <c r="A823" s="523">
        <v>819</v>
      </c>
      <c r="B823" s="579" t="s">
        <v>1406</v>
      </c>
      <c r="C823" s="580">
        <v>44152</v>
      </c>
      <c r="D823" s="563" t="s">
        <v>261</v>
      </c>
      <c r="E823" s="564" t="s">
        <v>781</v>
      </c>
      <c r="F823" s="588">
        <v>29.75</v>
      </c>
      <c r="G823" s="583" t="s">
        <v>1902</v>
      </c>
      <c r="H823" s="563" t="s">
        <v>639</v>
      </c>
      <c r="I823" s="564" t="s">
        <v>441</v>
      </c>
      <c r="J823" s="579" t="s">
        <v>442</v>
      </c>
      <c r="K823" s="564" t="s">
        <v>1951</v>
      </c>
      <c r="L823" s="564" t="s">
        <v>546</v>
      </c>
      <c r="M823" s="579">
        <v>202027</v>
      </c>
      <c r="N823" s="579" t="s">
        <v>1399</v>
      </c>
      <c r="O823" s="564" t="s">
        <v>544</v>
      </c>
      <c r="P823" s="79">
        <f t="shared" si="67"/>
        <v>3</v>
      </c>
      <c r="Q823" s="79">
        <f t="shared" si="68"/>
        <v>2</v>
      </c>
      <c r="R823" s="566" t="str">
        <f t="shared" si="66"/>
        <v>Gastos_Gerais</v>
      </c>
      <c r="S823" s="567" t="str">
        <f>IF(D823="","",IF(OR(D823=Plano!$A$1,D823=Plano!$B$1),"entrada","saída"))</f>
        <v>saída</v>
      </c>
    </row>
    <row r="824" spans="1:19" s="567" customFormat="1" ht="108" x14ac:dyDescent="0.2">
      <c r="A824" s="523">
        <v>820</v>
      </c>
      <c r="B824" s="579" t="s">
        <v>1406</v>
      </c>
      <c r="C824" s="579" t="s">
        <v>1397</v>
      </c>
      <c r="D824" s="563" t="s">
        <v>261</v>
      </c>
      <c r="E824" s="564" t="s">
        <v>782</v>
      </c>
      <c r="F824" s="588">
        <v>39</v>
      </c>
      <c r="G824" s="583" t="s">
        <v>1903</v>
      </c>
      <c r="H824" s="563" t="s">
        <v>639</v>
      </c>
      <c r="I824" s="564" t="s">
        <v>441</v>
      </c>
      <c r="J824" s="579" t="s">
        <v>442</v>
      </c>
      <c r="K824" s="564" t="s">
        <v>1951</v>
      </c>
      <c r="L824" s="564" t="s">
        <v>546</v>
      </c>
      <c r="M824" s="579">
        <v>2020107</v>
      </c>
      <c r="N824" s="579" t="s">
        <v>1397</v>
      </c>
      <c r="O824" s="564" t="s">
        <v>544</v>
      </c>
      <c r="P824" s="79">
        <f t="shared" si="67"/>
        <v>3</v>
      </c>
      <c r="Q824" s="79">
        <f t="shared" si="68"/>
        <v>3</v>
      </c>
      <c r="R824" s="566" t="str">
        <f t="shared" si="66"/>
        <v>Gastos_Gerais</v>
      </c>
      <c r="S824" s="567" t="str">
        <f>IF(D824="","",IF(OR(D824=Plano!$A$1,D824=Plano!$B$1),"entrada","saída"))</f>
        <v>saída</v>
      </c>
    </row>
    <row r="825" spans="1:19" s="567" customFormat="1" ht="84" x14ac:dyDescent="0.2">
      <c r="A825" s="523">
        <v>821</v>
      </c>
      <c r="B825" s="579" t="s">
        <v>1406</v>
      </c>
      <c r="C825" s="579" t="s">
        <v>1398</v>
      </c>
      <c r="D825" s="563" t="s">
        <v>261</v>
      </c>
      <c r="E825" s="564" t="s">
        <v>409</v>
      </c>
      <c r="F825" s="588">
        <v>62.23</v>
      </c>
      <c r="G825" s="583" t="s">
        <v>1904</v>
      </c>
      <c r="H825" s="563" t="s">
        <v>638</v>
      </c>
      <c r="I825" s="564" t="s">
        <v>441</v>
      </c>
      <c r="J825" s="579" t="s">
        <v>442</v>
      </c>
      <c r="K825" s="564" t="s">
        <v>1951</v>
      </c>
      <c r="L825" s="564" t="s">
        <v>546</v>
      </c>
      <c r="M825" s="579">
        <v>202052</v>
      </c>
      <c r="N825" s="579" t="s">
        <v>1398</v>
      </c>
      <c r="O825" s="564" t="s">
        <v>544</v>
      </c>
      <c r="P825" s="79">
        <f t="shared" si="67"/>
        <v>3</v>
      </c>
      <c r="Q825" s="79">
        <f t="shared" si="68"/>
        <v>3</v>
      </c>
      <c r="R825" s="566" t="str">
        <f t="shared" si="66"/>
        <v>Gastos_Gerais</v>
      </c>
      <c r="S825" s="567" t="str">
        <f>IF(D825="","",IF(OR(D825=Plano!$A$1,D825=Plano!$B$1),"entrada","saída"))</f>
        <v>saída</v>
      </c>
    </row>
    <row r="826" spans="1:19" s="567" customFormat="1" ht="84" x14ac:dyDescent="0.2">
      <c r="A826" s="523">
        <v>822</v>
      </c>
      <c r="B826" s="579" t="s">
        <v>1406</v>
      </c>
      <c r="C826" s="579" t="s">
        <v>1399</v>
      </c>
      <c r="D826" s="563" t="s">
        <v>261</v>
      </c>
      <c r="E826" s="564" t="s">
        <v>779</v>
      </c>
      <c r="F826" s="588">
        <v>99.72</v>
      </c>
      <c r="G826" s="583" t="s">
        <v>1905</v>
      </c>
      <c r="H826" s="563" t="s">
        <v>638</v>
      </c>
      <c r="I826" s="564" t="s">
        <v>441</v>
      </c>
      <c r="J826" s="579" t="s">
        <v>442</v>
      </c>
      <c r="K826" s="564" t="s">
        <v>1951</v>
      </c>
      <c r="L826" s="564" t="s">
        <v>546</v>
      </c>
      <c r="M826" s="579">
        <v>202035</v>
      </c>
      <c r="N826" s="579" t="s">
        <v>1399</v>
      </c>
      <c r="O826" s="564" t="s">
        <v>544</v>
      </c>
      <c r="P826" s="79">
        <f t="shared" si="67"/>
        <v>3</v>
      </c>
      <c r="Q826" s="79">
        <f t="shared" si="68"/>
        <v>3</v>
      </c>
      <c r="R826" s="566" t="str">
        <f t="shared" si="66"/>
        <v>Gastos_Gerais</v>
      </c>
      <c r="S826" s="567" t="str">
        <f>IF(D826="","",IF(OR(D826=Plano!$A$1,D826=Plano!$B$1),"entrada","saída"))</f>
        <v>saída</v>
      </c>
    </row>
    <row r="827" spans="1:19" s="567" customFormat="1" ht="72" x14ac:dyDescent="0.2">
      <c r="A827" s="523">
        <v>823</v>
      </c>
      <c r="B827" s="579" t="s">
        <v>1406</v>
      </c>
      <c r="C827" s="580">
        <v>44150</v>
      </c>
      <c r="D827" s="563" t="s">
        <v>261</v>
      </c>
      <c r="E827" s="564" t="s">
        <v>778</v>
      </c>
      <c r="F827" s="588">
        <v>300</v>
      </c>
      <c r="G827" s="583" t="s">
        <v>1906</v>
      </c>
      <c r="H827" s="563" t="s">
        <v>639</v>
      </c>
      <c r="I827" s="564" t="s">
        <v>441</v>
      </c>
      <c r="J827" s="579" t="s">
        <v>442</v>
      </c>
      <c r="K827" s="564" t="s">
        <v>1951</v>
      </c>
      <c r="L827" s="564" t="s">
        <v>546</v>
      </c>
      <c r="M827" s="579">
        <v>422</v>
      </c>
      <c r="N827" s="579" t="s">
        <v>1397</v>
      </c>
      <c r="O827" s="564" t="s">
        <v>544</v>
      </c>
      <c r="P827" s="79">
        <f t="shared" si="67"/>
        <v>3</v>
      </c>
      <c r="Q827" s="79">
        <f t="shared" si="68"/>
        <v>2</v>
      </c>
      <c r="R827" s="566" t="str">
        <f t="shared" si="66"/>
        <v>Gastos_Gerais</v>
      </c>
      <c r="S827" s="567" t="str">
        <f>IF(D827="","",IF(OR(D827=Plano!$A$1,D827=Plano!$B$1),"entrada","saída"))</f>
        <v>saída</v>
      </c>
    </row>
    <row r="828" spans="1:19" s="567" customFormat="1" ht="48" x14ac:dyDescent="0.2">
      <c r="A828" s="523">
        <v>824</v>
      </c>
      <c r="B828" s="579" t="s">
        <v>1406</v>
      </c>
      <c r="C828" s="580">
        <v>44149</v>
      </c>
      <c r="D828" s="563" t="s">
        <v>261</v>
      </c>
      <c r="E828" s="564" t="s">
        <v>398</v>
      </c>
      <c r="F828" s="588">
        <v>1436.4</v>
      </c>
      <c r="G828" s="583" t="s">
        <v>1907</v>
      </c>
      <c r="H828" s="563" t="s">
        <v>637</v>
      </c>
      <c r="I828" s="564" t="s">
        <v>441</v>
      </c>
      <c r="J828" s="579" t="s">
        <v>442</v>
      </c>
      <c r="K828" s="564" t="s">
        <v>1951</v>
      </c>
      <c r="L828" s="564" t="s">
        <v>546</v>
      </c>
      <c r="M828" s="579">
        <v>2020103</v>
      </c>
      <c r="N828" s="579" t="s">
        <v>1396</v>
      </c>
      <c r="O828" s="564" t="s">
        <v>544</v>
      </c>
      <c r="P828" s="79">
        <f t="shared" si="67"/>
        <v>3</v>
      </c>
      <c r="Q828" s="79">
        <f t="shared" si="68"/>
        <v>2</v>
      </c>
      <c r="R828" s="566" t="str">
        <f t="shared" si="66"/>
        <v>Gastos_Gerais</v>
      </c>
      <c r="S828" s="567" t="str">
        <f>IF(D828="","",IF(OR(D828=Plano!$A$1,D828=Plano!$B$1),"entrada","saída"))</f>
        <v>saída</v>
      </c>
    </row>
    <row r="829" spans="1:19" s="567" customFormat="1" ht="24" x14ac:dyDescent="0.2">
      <c r="A829" s="523">
        <v>825</v>
      </c>
      <c r="B829" s="579" t="s">
        <v>1406</v>
      </c>
      <c r="C829" s="579" t="s">
        <v>1183</v>
      </c>
      <c r="D829" s="563" t="s">
        <v>178</v>
      </c>
      <c r="E829" s="564" t="s">
        <v>403</v>
      </c>
      <c r="F829" s="588">
        <v>763517</v>
      </c>
      <c r="G829" s="583" t="s">
        <v>1662</v>
      </c>
      <c r="H829" s="563" t="s">
        <v>306</v>
      </c>
      <c r="I829" s="564" t="s">
        <v>439</v>
      </c>
      <c r="J829" s="579" t="s">
        <v>440</v>
      </c>
      <c r="K829" s="564" t="s">
        <v>1952</v>
      </c>
      <c r="L829" s="564" t="s">
        <v>557</v>
      </c>
      <c r="M829" s="579">
        <v>196</v>
      </c>
      <c r="N829" s="579" t="s">
        <v>1183</v>
      </c>
      <c r="O829" s="564" t="s">
        <v>550</v>
      </c>
      <c r="P829" s="79">
        <f t="shared" si="67"/>
        <v>3</v>
      </c>
      <c r="Q829" s="79">
        <f t="shared" si="68"/>
        <v>3</v>
      </c>
      <c r="R829" s="566" t="str">
        <f t="shared" si="66"/>
        <v>Gastos_com_Pessoal</v>
      </c>
      <c r="S829" s="567" t="str">
        <f>IF(D829="","",IF(OR(D829=Plano!$A$1,D829=Plano!$B$1),"entrada","saída"))</f>
        <v>saída</v>
      </c>
    </row>
    <row r="830" spans="1:19" s="567" customFormat="1" ht="24" x14ac:dyDescent="0.2">
      <c r="A830" s="523">
        <v>826</v>
      </c>
      <c r="B830" s="579" t="s">
        <v>1406</v>
      </c>
      <c r="C830" s="579" t="s">
        <v>1183</v>
      </c>
      <c r="D830" s="563" t="s">
        <v>178</v>
      </c>
      <c r="E830" s="581" t="s">
        <v>3</v>
      </c>
      <c r="F830" s="588">
        <v>1400</v>
      </c>
      <c r="G830" s="583" t="s">
        <v>1663</v>
      </c>
      <c r="H830" s="563" t="s">
        <v>306</v>
      </c>
      <c r="I830" s="564" t="s">
        <v>472</v>
      </c>
      <c r="J830" s="579" t="s">
        <v>473</v>
      </c>
      <c r="K830" s="564" t="s">
        <v>1952</v>
      </c>
      <c r="L830" s="564" t="s">
        <v>553</v>
      </c>
      <c r="M830" s="579">
        <v>196</v>
      </c>
      <c r="N830" s="579" t="s">
        <v>1183</v>
      </c>
      <c r="O830" s="564" t="s">
        <v>550</v>
      </c>
      <c r="P830" s="79">
        <f t="shared" si="67"/>
        <v>3</v>
      </c>
      <c r="Q830" s="79">
        <f t="shared" si="68"/>
        <v>3</v>
      </c>
      <c r="R830" s="566" t="str">
        <f t="shared" si="66"/>
        <v>Gastos_com_Pessoal</v>
      </c>
      <c r="S830" s="567" t="str">
        <f>IF(D830="","",IF(OR(D830=Plano!$A$1,D830=Plano!$B$1),"entrada","saída"))</f>
        <v>saída</v>
      </c>
    </row>
    <row r="831" spans="1:19" s="567" customFormat="1" ht="36" x14ac:dyDescent="0.2">
      <c r="A831" s="523">
        <v>827</v>
      </c>
      <c r="B831" s="579" t="s">
        <v>1406</v>
      </c>
      <c r="C831" s="579" t="s">
        <v>1397</v>
      </c>
      <c r="D831" s="563" t="s">
        <v>261</v>
      </c>
      <c r="E831" s="564" t="s">
        <v>427</v>
      </c>
      <c r="F831" s="588">
        <v>182.4</v>
      </c>
      <c r="G831" s="583" t="s">
        <v>1664</v>
      </c>
      <c r="H831" s="563" t="s">
        <v>637</v>
      </c>
      <c r="I831" s="564" t="s">
        <v>1468</v>
      </c>
      <c r="J831" s="579" t="s">
        <v>1469</v>
      </c>
      <c r="K831" s="564" t="s">
        <v>1952</v>
      </c>
      <c r="L831" s="564" t="s">
        <v>553</v>
      </c>
      <c r="M831" s="579">
        <v>4105</v>
      </c>
      <c r="N831" s="579" t="s">
        <v>1397</v>
      </c>
      <c r="O831" s="564" t="s">
        <v>544</v>
      </c>
      <c r="P831" s="79">
        <f t="shared" si="67"/>
        <v>3</v>
      </c>
      <c r="Q831" s="79">
        <f t="shared" si="68"/>
        <v>3</v>
      </c>
      <c r="R831" s="566" t="str">
        <f t="shared" si="66"/>
        <v>Gastos_Gerais</v>
      </c>
      <c r="S831" s="567" t="str">
        <f>IF(D831="","",IF(OR(D831=Plano!$A$1,D831=Plano!$B$1),"entrada","saída"))</f>
        <v>saída</v>
      </c>
    </row>
    <row r="832" spans="1:19" s="567" customFormat="1" ht="48" x14ac:dyDescent="0.2">
      <c r="A832" s="523">
        <v>828</v>
      </c>
      <c r="B832" s="579" t="s">
        <v>1406</v>
      </c>
      <c r="C832" s="579" t="s">
        <v>1401</v>
      </c>
      <c r="D832" s="563" t="s">
        <v>261</v>
      </c>
      <c r="E832" s="564" t="s">
        <v>413</v>
      </c>
      <c r="F832" s="588">
        <v>2687.91</v>
      </c>
      <c r="G832" s="583" t="s">
        <v>1908</v>
      </c>
      <c r="H832" s="563" t="s">
        <v>637</v>
      </c>
      <c r="I832" s="564" t="s">
        <v>441</v>
      </c>
      <c r="J832" s="579" t="s">
        <v>442</v>
      </c>
      <c r="K832" s="564" t="s">
        <v>1951</v>
      </c>
      <c r="L832" s="564" t="s">
        <v>546</v>
      </c>
      <c r="M832" s="579">
        <v>202096</v>
      </c>
      <c r="N832" s="579" t="s">
        <v>1401</v>
      </c>
      <c r="O832" s="564" t="s">
        <v>544</v>
      </c>
      <c r="P832" s="79">
        <f t="shared" si="67"/>
        <v>3</v>
      </c>
      <c r="Q832" s="79">
        <f t="shared" si="68"/>
        <v>3</v>
      </c>
      <c r="R832" s="566" t="str">
        <f t="shared" si="66"/>
        <v>Gastos_Gerais</v>
      </c>
      <c r="S832" s="567" t="str">
        <f>IF(D832="","",IF(OR(D832=Plano!$A$1,D832=Plano!$B$1),"entrada","saída"))</f>
        <v>saída</v>
      </c>
    </row>
    <row r="833" spans="1:19" s="567" customFormat="1" ht="24" x14ac:dyDescent="0.2">
      <c r="A833" s="523">
        <v>829</v>
      </c>
      <c r="B833" s="579" t="s">
        <v>1406</v>
      </c>
      <c r="C833" s="580">
        <v>44011</v>
      </c>
      <c r="D833" s="563" t="s">
        <v>261</v>
      </c>
      <c r="E833" s="564" t="s">
        <v>404</v>
      </c>
      <c r="F833" s="588">
        <v>2200</v>
      </c>
      <c r="G833" s="583" t="s">
        <v>1665</v>
      </c>
      <c r="H833" s="563" t="s">
        <v>637</v>
      </c>
      <c r="I833" s="564" t="s">
        <v>1415</v>
      </c>
      <c r="J833" s="579" t="s">
        <v>306</v>
      </c>
      <c r="K833" s="564" t="s">
        <v>1952</v>
      </c>
      <c r="L833" s="564" t="s">
        <v>553</v>
      </c>
      <c r="M833" s="579">
        <v>122020</v>
      </c>
      <c r="N833" s="579" t="s">
        <v>1406</v>
      </c>
      <c r="O833" s="564" t="s">
        <v>544</v>
      </c>
      <c r="P833" s="79">
        <f t="shared" si="67"/>
        <v>3</v>
      </c>
      <c r="Q833" s="79">
        <f t="shared" si="68"/>
        <v>-3</v>
      </c>
      <c r="R833" s="566" t="str">
        <f t="shared" si="66"/>
        <v>Gastos_Gerais</v>
      </c>
      <c r="S833" s="567" t="str">
        <f>IF(D833="","",IF(OR(D833=Plano!$A$1,D833=Plano!$B$1),"entrada","saída"))</f>
        <v>saída</v>
      </c>
    </row>
    <row r="834" spans="1:19" s="567" customFormat="1" ht="24" x14ac:dyDescent="0.2">
      <c r="A834" s="523">
        <v>830</v>
      </c>
      <c r="B834" s="579" t="s">
        <v>1406</v>
      </c>
      <c r="C834" s="579" t="s">
        <v>1183</v>
      </c>
      <c r="D834" s="563" t="s">
        <v>178</v>
      </c>
      <c r="E834" s="564" t="s">
        <v>403</v>
      </c>
      <c r="F834" s="588">
        <v>7608</v>
      </c>
      <c r="G834" s="583" t="s">
        <v>1662</v>
      </c>
      <c r="H834" s="563" t="s">
        <v>306</v>
      </c>
      <c r="I834" s="564" t="s">
        <v>456</v>
      </c>
      <c r="J834" s="579" t="s">
        <v>457</v>
      </c>
      <c r="K834" s="564" t="s">
        <v>1952</v>
      </c>
      <c r="L834" s="564" t="s">
        <v>552</v>
      </c>
      <c r="M834" s="579">
        <v>196</v>
      </c>
      <c r="N834" s="579" t="s">
        <v>1183</v>
      </c>
      <c r="O834" s="564" t="s">
        <v>550</v>
      </c>
      <c r="P834" s="79">
        <f t="shared" si="67"/>
        <v>3</v>
      </c>
      <c r="Q834" s="79">
        <f t="shared" si="68"/>
        <v>3</v>
      </c>
      <c r="R834" s="566" t="str">
        <f t="shared" si="66"/>
        <v>Gastos_com_Pessoal</v>
      </c>
      <c r="S834" s="567" t="str">
        <f>IF(D834="","",IF(OR(D834=Plano!$A$1,D834=Plano!$B$1),"entrada","saída"))</f>
        <v>saída</v>
      </c>
    </row>
    <row r="835" spans="1:19" s="567" customFormat="1" ht="24" x14ac:dyDescent="0.2">
      <c r="A835" s="523">
        <v>831</v>
      </c>
      <c r="B835" s="579" t="s">
        <v>1406</v>
      </c>
      <c r="C835" s="579" t="s">
        <v>1183</v>
      </c>
      <c r="D835" s="563" t="s">
        <v>178</v>
      </c>
      <c r="E835" s="564" t="s">
        <v>403</v>
      </c>
      <c r="F835" s="588">
        <v>7858</v>
      </c>
      <c r="G835" s="583" t="s">
        <v>1662</v>
      </c>
      <c r="H835" s="563" t="s">
        <v>306</v>
      </c>
      <c r="I835" s="564" t="s">
        <v>458</v>
      </c>
      <c r="J835" s="579" t="s">
        <v>459</v>
      </c>
      <c r="K835" s="564" t="s">
        <v>1952</v>
      </c>
      <c r="L835" s="564" t="s">
        <v>552</v>
      </c>
      <c r="M835" s="579">
        <v>196</v>
      </c>
      <c r="N835" s="579" t="s">
        <v>1183</v>
      </c>
      <c r="O835" s="564" t="s">
        <v>550</v>
      </c>
      <c r="P835" s="79">
        <f t="shared" ref="P835:P839" si="69">IF(B835=0,0,IF(YEAR(B835)=$Q$1,MONTH(B835)-$P$1+1,(YEAR(B835)-$Q$1)*12-$P$1+1+MONTH(B835)))</f>
        <v>3</v>
      </c>
      <c r="Q835" s="79">
        <f t="shared" ref="Q835:Q839" si="70">IF(C835=0,0,IF(YEAR(C835)=$Q$1,MONTH(C835)-$P$1+1,(YEAR(C835)-$Q$1)*12-$P$1+1+MONTH(C835)))</f>
        <v>3</v>
      </c>
      <c r="R835" s="566" t="str">
        <f t="shared" ref="R835:R839" si="71">SUBSTITUTE(D835," ","_")</f>
        <v>Gastos_com_Pessoal</v>
      </c>
      <c r="S835" s="567" t="str">
        <f>IF(D835="","",IF(OR(D835=Plano!$A$1,D835=Plano!$B$1),"entrada","saída"))</f>
        <v>saída</v>
      </c>
    </row>
    <row r="836" spans="1:19" s="567" customFormat="1" ht="24" x14ac:dyDescent="0.2">
      <c r="A836" s="523">
        <v>832</v>
      </c>
      <c r="B836" s="579" t="s">
        <v>1406</v>
      </c>
      <c r="C836" s="579" t="s">
        <v>1183</v>
      </c>
      <c r="D836" s="563" t="s">
        <v>178</v>
      </c>
      <c r="E836" s="564" t="s">
        <v>403</v>
      </c>
      <c r="F836" s="588">
        <v>6139</v>
      </c>
      <c r="G836" s="583" t="s">
        <v>1662</v>
      </c>
      <c r="H836" s="563" t="s">
        <v>306</v>
      </c>
      <c r="I836" s="564" t="s">
        <v>460</v>
      </c>
      <c r="J836" s="579" t="s">
        <v>461</v>
      </c>
      <c r="K836" s="564" t="s">
        <v>1952</v>
      </c>
      <c r="L836" s="564" t="s">
        <v>552</v>
      </c>
      <c r="M836" s="579">
        <v>196</v>
      </c>
      <c r="N836" s="579" t="s">
        <v>1183</v>
      </c>
      <c r="O836" s="564" t="s">
        <v>550</v>
      </c>
      <c r="P836" s="79">
        <f t="shared" si="69"/>
        <v>3</v>
      </c>
      <c r="Q836" s="79">
        <f t="shared" si="70"/>
        <v>3</v>
      </c>
      <c r="R836" s="566" t="str">
        <f t="shared" si="71"/>
        <v>Gastos_com_Pessoal</v>
      </c>
      <c r="S836" s="567" t="str">
        <f>IF(D836="","",IF(OR(D836=Plano!$A$1,D836=Plano!$B$1),"entrada","saída"))</f>
        <v>saída</v>
      </c>
    </row>
    <row r="837" spans="1:19" s="567" customFormat="1" ht="24" x14ac:dyDescent="0.2">
      <c r="A837" s="523">
        <v>833</v>
      </c>
      <c r="B837" s="579" t="s">
        <v>1406</v>
      </c>
      <c r="C837" s="579" t="s">
        <v>1183</v>
      </c>
      <c r="D837" s="563" t="s">
        <v>178</v>
      </c>
      <c r="E837" s="564" t="s">
        <v>403</v>
      </c>
      <c r="F837" s="588">
        <v>1867</v>
      </c>
      <c r="G837" s="583" t="s">
        <v>1662</v>
      </c>
      <c r="H837" s="563" t="s">
        <v>306</v>
      </c>
      <c r="I837" s="564" t="s">
        <v>462</v>
      </c>
      <c r="J837" s="579" t="s">
        <v>463</v>
      </c>
      <c r="K837" s="564" t="s">
        <v>1952</v>
      </c>
      <c r="L837" s="564" t="s">
        <v>552</v>
      </c>
      <c r="M837" s="579">
        <v>196</v>
      </c>
      <c r="N837" s="579" t="s">
        <v>1183</v>
      </c>
      <c r="O837" s="564" t="s">
        <v>550</v>
      </c>
      <c r="P837" s="79">
        <f t="shared" si="69"/>
        <v>3</v>
      </c>
      <c r="Q837" s="79">
        <f t="shared" si="70"/>
        <v>3</v>
      </c>
      <c r="R837" s="566" t="str">
        <f t="shared" si="71"/>
        <v>Gastos_com_Pessoal</v>
      </c>
      <c r="S837" s="567" t="str">
        <f>IF(D837="","",IF(OR(D837=Plano!$A$1,D837=Plano!$B$1),"entrada","saída"))</f>
        <v>saída</v>
      </c>
    </row>
    <row r="838" spans="1:19" s="567" customFormat="1" ht="24" x14ac:dyDescent="0.2">
      <c r="A838" s="523">
        <v>834</v>
      </c>
      <c r="B838" s="579" t="s">
        <v>1406</v>
      </c>
      <c r="C838" s="579" t="s">
        <v>1183</v>
      </c>
      <c r="D838" s="563" t="s">
        <v>178</v>
      </c>
      <c r="E838" s="564" t="s">
        <v>403</v>
      </c>
      <c r="F838" s="588">
        <v>7001</v>
      </c>
      <c r="G838" s="583" t="s">
        <v>1662</v>
      </c>
      <c r="H838" s="563" t="s">
        <v>306</v>
      </c>
      <c r="I838" s="564" t="s">
        <v>464</v>
      </c>
      <c r="J838" s="579" t="s">
        <v>465</v>
      </c>
      <c r="K838" s="564" t="s">
        <v>1952</v>
      </c>
      <c r="L838" s="564" t="s">
        <v>552</v>
      </c>
      <c r="M838" s="579">
        <v>196</v>
      </c>
      <c r="N838" s="579" t="s">
        <v>1183</v>
      </c>
      <c r="O838" s="564" t="s">
        <v>550</v>
      </c>
      <c r="P838" s="79">
        <f t="shared" si="69"/>
        <v>3</v>
      </c>
      <c r="Q838" s="79">
        <f t="shared" si="70"/>
        <v>3</v>
      </c>
      <c r="R838" s="566" t="str">
        <f t="shared" si="71"/>
        <v>Gastos_com_Pessoal</v>
      </c>
      <c r="S838" s="567" t="str">
        <f>IF(D838="","",IF(OR(D838=Plano!$A$1,D838=Plano!$B$1),"entrada","saída"))</f>
        <v>saída</v>
      </c>
    </row>
    <row r="839" spans="1:19" s="567" customFormat="1" ht="24" x14ac:dyDescent="0.2">
      <c r="A839" s="523">
        <v>835</v>
      </c>
      <c r="B839" s="579" t="s">
        <v>1406</v>
      </c>
      <c r="C839" s="579" t="s">
        <v>1183</v>
      </c>
      <c r="D839" s="563" t="s">
        <v>178</v>
      </c>
      <c r="E839" s="564" t="s">
        <v>403</v>
      </c>
      <c r="F839" s="588">
        <v>7640</v>
      </c>
      <c r="G839" s="583" t="s">
        <v>1662</v>
      </c>
      <c r="H839" s="563" t="s">
        <v>306</v>
      </c>
      <c r="I839" s="564" t="s">
        <v>466</v>
      </c>
      <c r="J839" s="579" t="s">
        <v>467</v>
      </c>
      <c r="K839" s="564" t="s">
        <v>1952</v>
      </c>
      <c r="L839" s="564" t="s">
        <v>552</v>
      </c>
      <c r="M839" s="579">
        <v>196</v>
      </c>
      <c r="N839" s="579" t="s">
        <v>1183</v>
      </c>
      <c r="O839" s="564" t="s">
        <v>550</v>
      </c>
      <c r="P839" s="79">
        <f t="shared" si="69"/>
        <v>3</v>
      </c>
      <c r="Q839" s="79">
        <f t="shared" si="70"/>
        <v>3</v>
      </c>
      <c r="R839" s="566" t="str">
        <f t="shared" si="71"/>
        <v>Gastos_com_Pessoal</v>
      </c>
      <c r="S839" s="567" t="str">
        <f>IF(D839="","",IF(OR(D839=Plano!$A$1,D839=Plano!$B$1),"entrada","saída"))</f>
        <v>saída</v>
      </c>
    </row>
    <row r="840" spans="1:19" s="567" customFormat="1" ht="24" x14ac:dyDescent="0.2">
      <c r="A840" s="523">
        <v>836</v>
      </c>
      <c r="B840" s="579" t="s">
        <v>1406</v>
      </c>
      <c r="C840" s="579" t="s">
        <v>1183</v>
      </c>
      <c r="D840" s="563" t="s">
        <v>178</v>
      </c>
      <c r="E840" s="581" t="s">
        <v>3</v>
      </c>
      <c r="F840" s="588">
        <v>2276.4</v>
      </c>
      <c r="G840" s="583" t="s">
        <v>1663</v>
      </c>
      <c r="H840" s="563" t="s">
        <v>306</v>
      </c>
      <c r="I840" s="564" t="s">
        <v>470</v>
      </c>
      <c r="J840" s="579" t="s">
        <v>471</v>
      </c>
      <c r="K840" s="564" t="s">
        <v>1952</v>
      </c>
      <c r="L840" s="564" t="s">
        <v>553</v>
      </c>
      <c r="M840" s="579">
        <v>196</v>
      </c>
      <c r="N840" s="579" t="s">
        <v>1183</v>
      </c>
      <c r="O840" s="564" t="s">
        <v>550</v>
      </c>
      <c r="P840" s="79">
        <f t="shared" ref="P840:P885" si="72">IF(B840=0,0,IF(YEAR(B840)=$Q$1,MONTH(B840)-$P$1+1,(YEAR(B840)-$Q$1)*12-$P$1+1+MONTH(B840)))</f>
        <v>3</v>
      </c>
      <c r="Q840" s="79">
        <f t="shared" ref="Q840:Q885" si="73">IF(C840=0,0,IF(YEAR(C840)=$Q$1,MONTH(C840)-$P$1+1,(YEAR(C840)-$Q$1)*12-$P$1+1+MONTH(C840)))</f>
        <v>3</v>
      </c>
      <c r="R840" s="566" t="str">
        <f t="shared" ref="R840:R885" si="74">SUBSTITUTE(D840," ","_")</f>
        <v>Gastos_com_Pessoal</v>
      </c>
      <c r="S840" s="567" t="str">
        <f>IF(D840="","",IF(OR(D840=Plano!$A$1,D840=Plano!$B$1),"entrada","saída"))</f>
        <v>saída</v>
      </c>
    </row>
    <row r="841" spans="1:19" s="567" customFormat="1" ht="24" x14ac:dyDescent="0.2">
      <c r="A841" s="523">
        <v>837</v>
      </c>
      <c r="B841" s="579" t="s">
        <v>1406</v>
      </c>
      <c r="C841" s="579" t="s">
        <v>1183</v>
      </c>
      <c r="D841" s="563" t="s">
        <v>178</v>
      </c>
      <c r="E841" s="581" t="s">
        <v>3</v>
      </c>
      <c r="F841" s="588">
        <v>2362.88</v>
      </c>
      <c r="G841" s="583" t="s">
        <v>1663</v>
      </c>
      <c r="H841" s="563" t="s">
        <v>306</v>
      </c>
      <c r="I841" s="564" t="s">
        <v>468</v>
      </c>
      <c r="J841" s="579" t="s">
        <v>469</v>
      </c>
      <c r="K841" s="564" t="s">
        <v>1952</v>
      </c>
      <c r="L841" s="564" t="s">
        <v>553</v>
      </c>
      <c r="M841" s="579">
        <v>196</v>
      </c>
      <c r="N841" s="579" t="s">
        <v>1183</v>
      </c>
      <c r="O841" s="564" t="s">
        <v>550</v>
      </c>
      <c r="P841" s="79">
        <f t="shared" si="72"/>
        <v>3</v>
      </c>
      <c r="Q841" s="79">
        <f t="shared" si="73"/>
        <v>3</v>
      </c>
      <c r="R841" s="566" t="str">
        <f t="shared" si="74"/>
        <v>Gastos_com_Pessoal</v>
      </c>
      <c r="S841" s="567" t="str">
        <f>IF(D841="","",IF(OR(D841=Plano!$A$1,D841=Plano!$B$1),"entrada","saída"))</f>
        <v>saída</v>
      </c>
    </row>
    <row r="842" spans="1:19" s="567" customFormat="1" ht="24" x14ac:dyDescent="0.2">
      <c r="A842" s="523">
        <v>838</v>
      </c>
      <c r="B842" s="579" t="s">
        <v>1406</v>
      </c>
      <c r="C842" s="579" t="s">
        <v>1183</v>
      </c>
      <c r="D842" s="563" t="s">
        <v>178</v>
      </c>
      <c r="E842" s="581" t="s">
        <v>3</v>
      </c>
      <c r="F842" s="588">
        <v>426.36</v>
      </c>
      <c r="G842" s="583" t="s">
        <v>1663</v>
      </c>
      <c r="H842" s="563" t="s">
        <v>306</v>
      </c>
      <c r="I842" s="564" t="s">
        <v>476</v>
      </c>
      <c r="J842" s="579" t="s">
        <v>477</v>
      </c>
      <c r="K842" s="564" t="s">
        <v>1952</v>
      </c>
      <c r="L842" s="564" t="s">
        <v>553</v>
      </c>
      <c r="M842" s="579">
        <v>196</v>
      </c>
      <c r="N842" s="579" t="s">
        <v>1183</v>
      </c>
      <c r="O842" s="564" t="s">
        <v>550</v>
      </c>
      <c r="P842" s="79">
        <f t="shared" si="72"/>
        <v>3</v>
      </c>
      <c r="Q842" s="79">
        <f t="shared" si="73"/>
        <v>3</v>
      </c>
      <c r="R842" s="566" t="str">
        <f t="shared" si="74"/>
        <v>Gastos_com_Pessoal</v>
      </c>
      <c r="S842" s="567" t="str">
        <f>IF(D842="","",IF(OR(D842=Plano!$A$1,D842=Plano!$B$1),"entrada","saída"))</f>
        <v>saída</v>
      </c>
    </row>
    <row r="843" spans="1:19" s="567" customFormat="1" ht="24" x14ac:dyDescent="0.2">
      <c r="A843" s="523">
        <v>839</v>
      </c>
      <c r="B843" s="579" t="s">
        <v>1406</v>
      </c>
      <c r="C843" s="579" t="s">
        <v>1183</v>
      </c>
      <c r="D843" s="563" t="s">
        <v>178</v>
      </c>
      <c r="E843" s="581" t="s">
        <v>3</v>
      </c>
      <c r="F843" s="588">
        <v>1055.6600000000001</v>
      </c>
      <c r="G843" s="583" t="s">
        <v>1663</v>
      </c>
      <c r="H843" s="563" t="s">
        <v>306</v>
      </c>
      <c r="I843" s="564" t="s">
        <v>474</v>
      </c>
      <c r="J843" s="579" t="s">
        <v>475</v>
      </c>
      <c r="K843" s="564" t="s">
        <v>1952</v>
      </c>
      <c r="L843" s="564" t="s">
        <v>553</v>
      </c>
      <c r="M843" s="579">
        <v>196</v>
      </c>
      <c r="N843" s="579" t="s">
        <v>1183</v>
      </c>
      <c r="O843" s="564" t="s">
        <v>550</v>
      </c>
      <c r="P843" s="79">
        <f t="shared" si="72"/>
        <v>3</v>
      </c>
      <c r="Q843" s="79">
        <f t="shared" si="73"/>
        <v>3</v>
      </c>
      <c r="R843" s="566" t="str">
        <f t="shared" si="74"/>
        <v>Gastos_com_Pessoal</v>
      </c>
      <c r="S843" s="567" t="str">
        <f>IF(D843="","",IF(OR(D843=Plano!$A$1,D843=Plano!$B$1),"entrada","saída"))</f>
        <v>saída</v>
      </c>
    </row>
    <row r="844" spans="1:19" s="567" customFormat="1" ht="24" x14ac:dyDescent="0.2">
      <c r="A844" s="523">
        <v>840</v>
      </c>
      <c r="B844" s="579" t="s">
        <v>1406</v>
      </c>
      <c r="C844" s="579" t="s">
        <v>1183</v>
      </c>
      <c r="D844" s="563" t="s">
        <v>178</v>
      </c>
      <c r="E844" s="581" t="s">
        <v>3</v>
      </c>
      <c r="F844" s="588">
        <v>2768.98</v>
      </c>
      <c r="G844" s="583" t="s">
        <v>1663</v>
      </c>
      <c r="H844" s="563" t="s">
        <v>306</v>
      </c>
      <c r="I844" s="564" t="s">
        <v>454</v>
      </c>
      <c r="J844" s="579" t="s">
        <v>455</v>
      </c>
      <c r="K844" s="564" t="s">
        <v>1952</v>
      </c>
      <c r="L844" s="564" t="s">
        <v>552</v>
      </c>
      <c r="M844" s="579">
        <v>196</v>
      </c>
      <c r="N844" s="579" t="s">
        <v>1183</v>
      </c>
      <c r="O844" s="564" t="s">
        <v>550</v>
      </c>
      <c r="P844" s="79">
        <f t="shared" si="72"/>
        <v>3</v>
      </c>
      <c r="Q844" s="79">
        <f t="shared" si="73"/>
        <v>3</v>
      </c>
      <c r="R844" s="566" t="str">
        <f t="shared" si="74"/>
        <v>Gastos_com_Pessoal</v>
      </c>
      <c r="S844" s="567" t="str">
        <f>IF(D844="","",IF(OR(D844=Plano!$A$1,D844=Plano!$B$1),"entrada","saída"))</f>
        <v>saída</v>
      </c>
    </row>
    <row r="845" spans="1:19" s="567" customFormat="1" ht="24" x14ac:dyDescent="0.2">
      <c r="A845" s="523">
        <v>841</v>
      </c>
      <c r="B845" s="579" t="s">
        <v>1406</v>
      </c>
      <c r="C845" s="580">
        <v>44470</v>
      </c>
      <c r="D845" s="563" t="s">
        <v>35</v>
      </c>
      <c r="E845" s="581" t="s">
        <v>333</v>
      </c>
      <c r="F845" s="588">
        <v>500000</v>
      </c>
      <c r="G845" s="583" t="s">
        <v>1556</v>
      </c>
      <c r="H845" s="563" t="s">
        <v>306</v>
      </c>
      <c r="I845" s="564" t="s">
        <v>439</v>
      </c>
      <c r="J845" s="579" t="s">
        <v>440</v>
      </c>
      <c r="K845" s="564" t="s">
        <v>1952</v>
      </c>
      <c r="L845" s="564" t="s">
        <v>552</v>
      </c>
      <c r="M845" s="579">
        <v>122020</v>
      </c>
      <c r="N845" s="579" t="s">
        <v>1406</v>
      </c>
      <c r="O845" s="564" t="s">
        <v>548</v>
      </c>
      <c r="P845" s="79">
        <f t="shared" si="72"/>
        <v>3</v>
      </c>
      <c r="Q845" s="79">
        <f t="shared" si="73"/>
        <v>13</v>
      </c>
      <c r="R845" s="566" t="str">
        <f t="shared" si="74"/>
        <v>Receitas</v>
      </c>
      <c r="S845" s="567" t="str">
        <f>IF(D845="","",IF(OR(D845=Plano!$A$1,D845=Plano!$B$1),"entrada","saída"))</f>
        <v>entrada</v>
      </c>
    </row>
    <row r="846" spans="1:19" s="567" customFormat="1" ht="24" x14ac:dyDescent="0.2">
      <c r="A846" s="523">
        <v>842</v>
      </c>
      <c r="B846" s="579" t="s">
        <v>1406</v>
      </c>
      <c r="C846" s="580">
        <v>44470</v>
      </c>
      <c r="D846" s="563" t="s">
        <v>35</v>
      </c>
      <c r="E846" s="581" t="s">
        <v>333</v>
      </c>
      <c r="F846" s="588">
        <v>200000</v>
      </c>
      <c r="G846" s="583" t="s">
        <v>1666</v>
      </c>
      <c r="H846" s="563" t="s">
        <v>306</v>
      </c>
      <c r="I846" s="564" t="s">
        <v>439</v>
      </c>
      <c r="J846" s="579" t="s">
        <v>440</v>
      </c>
      <c r="K846" s="564" t="s">
        <v>1952</v>
      </c>
      <c r="L846" s="564" t="s">
        <v>552</v>
      </c>
      <c r="M846" s="579">
        <v>122020</v>
      </c>
      <c r="N846" s="579" t="s">
        <v>1406</v>
      </c>
      <c r="O846" s="564" t="s">
        <v>548</v>
      </c>
      <c r="P846" s="79">
        <f t="shared" si="72"/>
        <v>3</v>
      </c>
      <c r="Q846" s="79">
        <f t="shared" si="73"/>
        <v>13</v>
      </c>
      <c r="R846" s="566" t="str">
        <f t="shared" si="74"/>
        <v>Receitas</v>
      </c>
      <c r="S846" s="567" t="str">
        <f>IF(D846="","",IF(OR(D846=Plano!$A$1,D846=Plano!$B$1),"entrada","saída"))</f>
        <v>entrada</v>
      </c>
    </row>
    <row r="847" spans="1:19" s="567" customFormat="1" ht="24" x14ac:dyDescent="0.2">
      <c r="A847" s="523">
        <v>843</v>
      </c>
      <c r="B847" s="579" t="s">
        <v>1406</v>
      </c>
      <c r="C847" s="580">
        <v>44470</v>
      </c>
      <c r="D847" s="563" t="s">
        <v>35</v>
      </c>
      <c r="E847" s="581" t="s">
        <v>333</v>
      </c>
      <c r="F847" s="588">
        <v>200000</v>
      </c>
      <c r="G847" s="583" t="s">
        <v>1667</v>
      </c>
      <c r="H847" s="563" t="s">
        <v>306</v>
      </c>
      <c r="I847" s="564" t="s">
        <v>439</v>
      </c>
      <c r="J847" s="579" t="s">
        <v>440</v>
      </c>
      <c r="K847" s="564" t="s">
        <v>1952</v>
      </c>
      <c r="L847" s="564" t="s">
        <v>552</v>
      </c>
      <c r="M847" s="579">
        <v>122020</v>
      </c>
      <c r="N847" s="579" t="s">
        <v>1406</v>
      </c>
      <c r="O847" s="564" t="s">
        <v>548</v>
      </c>
      <c r="P847" s="79">
        <f t="shared" si="72"/>
        <v>3</v>
      </c>
      <c r="Q847" s="79">
        <f t="shared" si="73"/>
        <v>13</v>
      </c>
      <c r="R847" s="566" t="str">
        <f t="shared" si="74"/>
        <v>Receitas</v>
      </c>
      <c r="S847" s="567" t="str">
        <f>IF(D847="","",IF(OR(D847=Plano!$A$1,D847=Plano!$B$1),"entrada","saída"))</f>
        <v>entrada</v>
      </c>
    </row>
    <row r="848" spans="1:19" s="567" customFormat="1" ht="36" x14ac:dyDescent="0.2">
      <c r="A848" s="523">
        <v>844</v>
      </c>
      <c r="B848" s="579" t="s">
        <v>1406</v>
      </c>
      <c r="C848" s="580">
        <v>44470</v>
      </c>
      <c r="D848" s="563" t="s">
        <v>35</v>
      </c>
      <c r="E848" s="581" t="s">
        <v>333</v>
      </c>
      <c r="F848" s="588">
        <v>88000</v>
      </c>
      <c r="G848" s="583" t="s">
        <v>1668</v>
      </c>
      <c r="H848" s="563" t="s">
        <v>306</v>
      </c>
      <c r="I848" s="564" t="s">
        <v>439</v>
      </c>
      <c r="J848" s="579" t="s">
        <v>440</v>
      </c>
      <c r="K848" s="564" t="s">
        <v>1952</v>
      </c>
      <c r="L848" s="564" t="s">
        <v>552</v>
      </c>
      <c r="M848" s="579">
        <v>122020</v>
      </c>
      <c r="N848" s="579" t="s">
        <v>1406</v>
      </c>
      <c r="O848" s="564" t="s">
        <v>548</v>
      </c>
      <c r="P848" s="79">
        <f t="shared" si="72"/>
        <v>3</v>
      </c>
      <c r="Q848" s="79">
        <f t="shared" si="73"/>
        <v>13</v>
      </c>
      <c r="R848" s="566" t="str">
        <f t="shared" si="74"/>
        <v>Receitas</v>
      </c>
      <c r="S848" s="567" t="str">
        <f>IF(D848="","",IF(OR(D848=Plano!$A$1,D848=Plano!$B$1),"entrada","saída"))</f>
        <v>entrada</v>
      </c>
    </row>
    <row r="849" spans="1:19" s="567" customFormat="1" ht="24" x14ac:dyDescent="0.2">
      <c r="A849" s="523">
        <v>845</v>
      </c>
      <c r="B849" s="579" t="s">
        <v>1406</v>
      </c>
      <c r="C849" s="580">
        <v>44470</v>
      </c>
      <c r="D849" s="563" t="s">
        <v>35</v>
      </c>
      <c r="E849" s="581" t="s">
        <v>333</v>
      </c>
      <c r="F849" s="588">
        <v>104000</v>
      </c>
      <c r="G849" s="583" t="s">
        <v>1669</v>
      </c>
      <c r="H849" s="563" t="s">
        <v>306</v>
      </c>
      <c r="I849" s="564" t="s">
        <v>439</v>
      </c>
      <c r="J849" s="579" t="s">
        <v>440</v>
      </c>
      <c r="K849" s="564" t="s">
        <v>1952</v>
      </c>
      <c r="L849" s="564" t="s">
        <v>552</v>
      </c>
      <c r="M849" s="579">
        <v>122020</v>
      </c>
      <c r="N849" s="579" t="s">
        <v>1406</v>
      </c>
      <c r="O849" s="564" t="s">
        <v>548</v>
      </c>
      <c r="P849" s="79">
        <f t="shared" si="72"/>
        <v>3</v>
      </c>
      <c r="Q849" s="79">
        <f t="shared" si="73"/>
        <v>13</v>
      </c>
      <c r="R849" s="566" t="str">
        <f t="shared" si="74"/>
        <v>Receitas</v>
      </c>
      <c r="S849" s="567" t="str">
        <f>IF(D849="","",IF(OR(D849=Plano!$A$1,D849=Plano!$B$1),"entrada","saída"))</f>
        <v>entrada</v>
      </c>
    </row>
    <row r="850" spans="1:19" s="567" customFormat="1" ht="36" x14ac:dyDescent="0.2">
      <c r="A850" s="523">
        <v>846</v>
      </c>
      <c r="B850" s="579" t="s">
        <v>1406</v>
      </c>
      <c r="C850" s="580">
        <v>44470</v>
      </c>
      <c r="D850" s="563" t="s">
        <v>35</v>
      </c>
      <c r="E850" s="581" t="s">
        <v>333</v>
      </c>
      <c r="F850" s="588">
        <v>16000</v>
      </c>
      <c r="G850" s="583" t="s">
        <v>1670</v>
      </c>
      <c r="H850" s="563" t="s">
        <v>306</v>
      </c>
      <c r="I850" s="564" t="s">
        <v>439</v>
      </c>
      <c r="J850" s="579" t="s">
        <v>440</v>
      </c>
      <c r="K850" s="564" t="s">
        <v>1952</v>
      </c>
      <c r="L850" s="564" t="s">
        <v>552</v>
      </c>
      <c r="M850" s="579">
        <v>122020</v>
      </c>
      <c r="N850" s="579" t="s">
        <v>1406</v>
      </c>
      <c r="O850" s="564" t="s">
        <v>548</v>
      </c>
      <c r="P850" s="79">
        <f t="shared" si="72"/>
        <v>3</v>
      </c>
      <c r="Q850" s="79">
        <f t="shared" si="73"/>
        <v>13</v>
      </c>
      <c r="R850" s="566" t="str">
        <f t="shared" si="74"/>
        <v>Receitas</v>
      </c>
      <c r="S850" s="567" t="str">
        <f>IF(D850="","",IF(OR(D850=Plano!$A$1,D850=Plano!$B$1),"entrada","saída"))</f>
        <v>entrada</v>
      </c>
    </row>
    <row r="851" spans="1:19" s="567" customFormat="1" ht="24" x14ac:dyDescent="0.2">
      <c r="A851" s="523">
        <v>847</v>
      </c>
      <c r="B851" s="579" t="s">
        <v>1406</v>
      </c>
      <c r="C851" s="580">
        <v>44470</v>
      </c>
      <c r="D851" s="563" t="s">
        <v>35</v>
      </c>
      <c r="E851" s="581" t="s">
        <v>333</v>
      </c>
      <c r="F851" s="588">
        <v>40000</v>
      </c>
      <c r="G851" s="583" t="s">
        <v>1671</v>
      </c>
      <c r="H851" s="563" t="s">
        <v>306</v>
      </c>
      <c r="I851" s="564" t="s">
        <v>439</v>
      </c>
      <c r="J851" s="579" t="s">
        <v>440</v>
      </c>
      <c r="K851" s="564" t="s">
        <v>1952</v>
      </c>
      <c r="L851" s="564" t="s">
        <v>569</v>
      </c>
      <c r="M851" s="579">
        <v>122019</v>
      </c>
      <c r="N851" s="579" t="s">
        <v>1406</v>
      </c>
      <c r="O851" s="564" t="s">
        <v>548</v>
      </c>
      <c r="P851" s="79">
        <f t="shared" si="72"/>
        <v>3</v>
      </c>
      <c r="Q851" s="79">
        <f t="shared" si="73"/>
        <v>13</v>
      </c>
      <c r="R851" s="566" t="str">
        <f t="shared" si="74"/>
        <v>Receitas</v>
      </c>
      <c r="S851" s="567" t="str">
        <f>IF(D851="","",IF(OR(D851=Plano!$A$1,D851=Plano!$B$1),"entrada","saída"))</f>
        <v>entrada</v>
      </c>
    </row>
    <row r="852" spans="1:19" s="567" customFormat="1" ht="24" x14ac:dyDescent="0.2">
      <c r="A852" s="523">
        <v>848</v>
      </c>
      <c r="B852" s="579" t="s">
        <v>1406</v>
      </c>
      <c r="C852" s="580">
        <v>44470</v>
      </c>
      <c r="D852" s="563" t="s">
        <v>35</v>
      </c>
      <c r="E852" s="581" t="s">
        <v>333</v>
      </c>
      <c r="F852" s="588">
        <v>166384.32999999999</v>
      </c>
      <c r="G852" s="583" t="s">
        <v>994</v>
      </c>
      <c r="H852" s="563" t="s">
        <v>306</v>
      </c>
      <c r="I852" s="564" t="s">
        <v>439</v>
      </c>
      <c r="J852" s="579" t="s">
        <v>440</v>
      </c>
      <c r="K852" s="564" t="s">
        <v>1952</v>
      </c>
      <c r="L852" s="564" t="s">
        <v>552</v>
      </c>
      <c r="M852" s="579">
        <v>122020</v>
      </c>
      <c r="N852" s="579" t="s">
        <v>1406</v>
      </c>
      <c r="O852" s="564" t="s">
        <v>548</v>
      </c>
      <c r="P852" s="79">
        <f t="shared" si="72"/>
        <v>3</v>
      </c>
      <c r="Q852" s="79">
        <f t="shared" si="73"/>
        <v>13</v>
      </c>
      <c r="R852" s="566" t="str">
        <f t="shared" si="74"/>
        <v>Receitas</v>
      </c>
      <c r="S852" s="567" t="str">
        <f>IF(D852="","",IF(OR(D852=Plano!$A$1,D852=Plano!$B$1),"entrada","saída"))</f>
        <v>entrada</v>
      </c>
    </row>
    <row r="853" spans="1:19" s="567" customFormat="1" ht="24" x14ac:dyDescent="0.2">
      <c r="A853" s="523">
        <v>849</v>
      </c>
      <c r="B853" s="579" t="s">
        <v>1406</v>
      </c>
      <c r="C853" s="580">
        <v>44470</v>
      </c>
      <c r="D853" s="563" t="s">
        <v>35</v>
      </c>
      <c r="E853" s="581" t="s">
        <v>333</v>
      </c>
      <c r="F853" s="588">
        <v>127000</v>
      </c>
      <c r="G853" s="583" t="s">
        <v>1672</v>
      </c>
      <c r="H853" s="563" t="s">
        <v>306</v>
      </c>
      <c r="I853" s="564" t="s">
        <v>439</v>
      </c>
      <c r="J853" s="579" t="s">
        <v>440</v>
      </c>
      <c r="K853" s="564" t="s">
        <v>1952</v>
      </c>
      <c r="L853" s="564" t="s">
        <v>552</v>
      </c>
      <c r="M853" s="579">
        <v>122020</v>
      </c>
      <c r="N853" s="579" t="s">
        <v>1406</v>
      </c>
      <c r="O853" s="564" t="s">
        <v>544</v>
      </c>
      <c r="P853" s="79">
        <f t="shared" si="72"/>
        <v>3</v>
      </c>
      <c r="Q853" s="79">
        <f t="shared" si="73"/>
        <v>13</v>
      </c>
      <c r="R853" s="566" t="str">
        <f t="shared" si="74"/>
        <v>Receitas</v>
      </c>
      <c r="S853" s="567" t="str">
        <f>IF(D853="","",IF(OR(D853=Plano!$A$1,D853=Plano!$B$1),"entrada","saída"))</f>
        <v>entrada</v>
      </c>
    </row>
    <row r="854" spans="1:19" s="567" customFormat="1" ht="36" x14ac:dyDescent="0.2">
      <c r="A854" s="523">
        <v>850</v>
      </c>
      <c r="B854" s="579" t="s">
        <v>1407</v>
      </c>
      <c r="C854" s="579" t="s">
        <v>1185</v>
      </c>
      <c r="D854" s="563" t="s">
        <v>261</v>
      </c>
      <c r="E854" s="564" t="s">
        <v>1193</v>
      </c>
      <c r="F854" s="588">
        <v>765</v>
      </c>
      <c r="G854" s="583" t="s">
        <v>1673</v>
      </c>
      <c r="H854" s="563" t="s">
        <v>637</v>
      </c>
      <c r="I854" s="564" t="s">
        <v>1144</v>
      </c>
      <c r="J854" s="579" t="s">
        <v>1145</v>
      </c>
      <c r="K854" s="564" t="s">
        <v>1949</v>
      </c>
      <c r="L854" s="564" t="s">
        <v>551</v>
      </c>
      <c r="M854" s="579">
        <v>263170</v>
      </c>
      <c r="N854" s="579" t="s">
        <v>1185</v>
      </c>
      <c r="O854" s="564" t="s">
        <v>544</v>
      </c>
      <c r="P854" s="79">
        <f t="shared" si="72"/>
        <v>3</v>
      </c>
      <c r="Q854" s="79">
        <f t="shared" si="73"/>
        <v>2</v>
      </c>
      <c r="R854" s="566" t="str">
        <f t="shared" si="74"/>
        <v>Gastos_Gerais</v>
      </c>
      <c r="S854" s="567" t="str">
        <f>IF(D854="","",IF(OR(D854=Plano!$A$1,D854=Plano!$B$1),"entrada","saída"))</f>
        <v>saída</v>
      </c>
    </row>
    <row r="855" spans="1:19" s="567" customFormat="1" ht="60" x14ac:dyDescent="0.2">
      <c r="A855" s="523">
        <v>851</v>
      </c>
      <c r="B855" s="579" t="s">
        <v>1407</v>
      </c>
      <c r="C855" s="579" t="s">
        <v>1388</v>
      </c>
      <c r="D855" s="563" t="s">
        <v>261</v>
      </c>
      <c r="E855" s="564" t="s">
        <v>1195</v>
      </c>
      <c r="F855" s="588">
        <v>2812.81</v>
      </c>
      <c r="G855" s="583" t="s">
        <v>1657</v>
      </c>
      <c r="H855" s="563" t="s">
        <v>638</v>
      </c>
      <c r="I855" s="564" t="s">
        <v>1148</v>
      </c>
      <c r="J855" s="579" t="s">
        <v>1149</v>
      </c>
      <c r="K855" s="564" t="s">
        <v>1949</v>
      </c>
      <c r="L855" s="564" t="s">
        <v>551</v>
      </c>
      <c r="M855" s="579">
        <v>20202259</v>
      </c>
      <c r="N855" s="579" t="s">
        <v>1388</v>
      </c>
      <c r="O855" s="564" t="s">
        <v>548</v>
      </c>
      <c r="P855" s="79">
        <f t="shared" si="72"/>
        <v>3</v>
      </c>
      <c r="Q855" s="79">
        <f t="shared" si="73"/>
        <v>3</v>
      </c>
      <c r="R855" s="566" t="str">
        <f t="shared" si="74"/>
        <v>Gastos_Gerais</v>
      </c>
      <c r="S855" s="567" t="str">
        <f>IF(D855="","",IF(OR(D855=Plano!$A$1,D855=Plano!$B$1),"entrada","saída"))</f>
        <v>saída</v>
      </c>
    </row>
    <row r="856" spans="1:19" s="567" customFormat="1" ht="24" x14ac:dyDescent="0.2">
      <c r="A856" s="523">
        <v>852</v>
      </c>
      <c r="B856" s="579" t="s">
        <v>1407</v>
      </c>
      <c r="C856" s="579" t="s">
        <v>1407</v>
      </c>
      <c r="D856" s="563" t="s">
        <v>261</v>
      </c>
      <c r="E856" s="564" t="s">
        <v>417</v>
      </c>
      <c r="F856" s="588">
        <v>-96.44</v>
      </c>
      <c r="G856" s="583" t="s">
        <v>1821</v>
      </c>
      <c r="H856" s="563" t="s">
        <v>637</v>
      </c>
      <c r="I856" s="564" t="s">
        <v>1116</v>
      </c>
      <c r="J856" s="579" t="s">
        <v>1117</v>
      </c>
      <c r="K856" s="564" t="s">
        <v>1952</v>
      </c>
      <c r="L856" s="564" t="s">
        <v>552</v>
      </c>
      <c r="M856" s="579">
        <v>122020</v>
      </c>
      <c r="N856" s="579" t="s">
        <v>1407</v>
      </c>
      <c r="O856" s="564" t="s">
        <v>544</v>
      </c>
      <c r="P856" s="79">
        <f t="shared" si="72"/>
        <v>3</v>
      </c>
      <c r="Q856" s="79">
        <f t="shared" si="73"/>
        <v>3</v>
      </c>
      <c r="R856" s="566" t="str">
        <f t="shared" si="74"/>
        <v>Gastos_Gerais</v>
      </c>
      <c r="S856" s="567" t="str">
        <f>IF(D856="","",IF(OR(D856=Plano!$A$1,D856=Plano!$B$1),"entrada","saída"))</f>
        <v>saída</v>
      </c>
    </row>
    <row r="857" spans="1:19" s="567" customFormat="1" ht="24" x14ac:dyDescent="0.2">
      <c r="A857" s="523">
        <v>853</v>
      </c>
      <c r="B857" s="579" t="s">
        <v>1407</v>
      </c>
      <c r="C857" s="579" t="s">
        <v>1412</v>
      </c>
      <c r="D857" s="563" t="s">
        <v>178</v>
      </c>
      <c r="E857" s="564" t="s">
        <v>1196</v>
      </c>
      <c r="F857" s="588">
        <v>15284.21</v>
      </c>
      <c r="G857" s="583" t="s">
        <v>1674</v>
      </c>
      <c r="H857" s="563" t="s">
        <v>306</v>
      </c>
      <c r="I857" s="564" t="s">
        <v>1487</v>
      </c>
      <c r="J857" s="579" t="s">
        <v>1488</v>
      </c>
      <c r="K857" s="564" t="s">
        <v>1952</v>
      </c>
      <c r="L857" s="564" t="s">
        <v>557</v>
      </c>
      <c r="M857" s="579">
        <v>1601</v>
      </c>
      <c r="N857" s="579" t="s">
        <v>1412</v>
      </c>
      <c r="O857" s="564" t="s">
        <v>567</v>
      </c>
      <c r="P857" s="79">
        <f t="shared" si="72"/>
        <v>3</v>
      </c>
      <c r="Q857" s="79">
        <f t="shared" si="73"/>
        <v>4</v>
      </c>
      <c r="R857" s="566" t="str">
        <f t="shared" si="74"/>
        <v>Gastos_com_Pessoal</v>
      </c>
      <c r="S857" s="567" t="str">
        <f>IF(D857="","",IF(OR(D857=Plano!$A$1,D857=Plano!$B$1),"entrada","saída"))</f>
        <v>saída</v>
      </c>
    </row>
    <row r="858" spans="1:19" s="567" customFormat="1" ht="24" x14ac:dyDescent="0.2">
      <c r="A858" s="523">
        <v>854</v>
      </c>
      <c r="B858" s="579" t="s">
        <v>1407</v>
      </c>
      <c r="C858" s="579" t="s">
        <v>1412</v>
      </c>
      <c r="D858" s="563" t="s">
        <v>178</v>
      </c>
      <c r="E858" s="564" t="s">
        <v>1196</v>
      </c>
      <c r="F858" s="588">
        <v>15284.21</v>
      </c>
      <c r="G858" s="583" t="s">
        <v>1674</v>
      </c>
      <c r="H858" s="563" t="s">
        <v>306</v>
      </c>
      <c r="I858" s="564" t="s">
        <v>1489</v>
      </c>
      <c r="J858" s="579" t="s">
        <v>1490</v>
      </c>
      <c r="K858" s="564" t="s">
        <v>1952</v>
      </c>
      <c r="L858" s="564" t="s">
        <v>557</v>
      </c>
      <c r="M858" s="579">
        <v>3278</v>
      </c>
      <c r="N858" s="579" t="s">
        <v>1412</v>
      </c>
      <c r="O858" s="564" t="s">
        <v>567</v>
      </c>
      <c r="P858" s="79">
        <f t="shared" si="72"/>
        <v>3</v>
      </c>
      <c r="Q858" s="79">
        <f t="shared" si="73"/>
        <v>4</v>
      </c>
      <c r="R858" s="566" t="str">
        <f t="shared" si="74"/>
        <v>Gastos_com_Pessoal</v>
      </c>
      <c r="S858" s="567" t="str">
        <f>IF(D858="","",IF(OR(D858=Plano!$A$1,D858=Plano!$B$1),"entrada","saída"))</f>
        <v>saída</v>
      </c>
    </row>
    <row r="859" spans="1:19" s="567" customFormat="1" ht="24" x14ac:dyDescent="0.2">
      <c r="A859" s="523">
        <v>855</v>
      </c>
      <c r="B859" s="579" t="s">
        <v>1407</v>
      </c>
      <c r="C859" s="579" t="s">
        <v>1412</v>
      </c>
      <c r="D859" s="563" t="s">
        <v>178</v>
      </c>
      <c r="E859" s="564" t="s">
        <v>1196</v>
      </c>
      <c r="F859" s="588">
        <v>7689.86</v>
      </c>
      <c r="G859" s="583" t="s">
        <v>1674</v>
      </c>
      <c r="H859" s="563" t="s">
        <v>306</v>
      </c>
      <c r="I859" s="564" t="s">
        <v>1491</v>
      </c>
      <c r="J859" s="579" t="s">
        <v>1492</v>
      </c>
      <c r="K859" s="564" t="s">
        <v>1952</v>
      </c>
      <c r="L859" s="564" t="s">
        <v>557</v>
      </c>
      <c r="M859" s="579">
        <v>305</v>
      </c>
      <c r="N859" s="579" t="s">
        <v>1412</v>
      </c>
      <c r="O859" s="564" t="s">
        <v>567</v>
      </c>
      <c r="P859" s="79">
        <f t="shared" si="72"/>
        <v>3</v>
      </c>
      <c r="Q859" s="79">
        <f t="shared" si="73"/>
        <v>4</v>
      </c>
      <c r="R859" s="566" t="str">
        <f t="shared" si="74"/>
        <v>Gastos_com_Pessoal</v>
      </c>
      <c r="S859" s="567" t="str">
        <f>IF(D859="","",IF(OR(D859=Plano!$A$1,D859=Plano!$B$1),"entrada","saída"))</f>
        <v>saída</v>
      </c>
    </row>
    <row r="860" spans="1:19" s="567" customFormat="1" ht="24" x14ac:dyDescent="0.2">
      <c r="A860" s="523">
        <v>856</v>
      </c>
      <c r="B860" s="579" t="s">
        <v>1407</v>
      </c>
      <c r="C860" s="580">
        <v>43830</v>
      </c>
      <c r="D860" s="563" t="s">
        <v>35</v>
      </c>
      <c r="E860" s="564" t="s">
        <v>1688</v>
      </c>
      <c r="F860" s="588">
        <v>768460.54</v>
      </c>
      <c r="G860" s="583" t="s">
        <v>1810</v>
      </c>
      <c r="H860" s="563" t="s">
        <v>306</v>
      </c>
      <c r="I860" s="564" t="s">
        <v>439</v>
      </c>
      <c r="J860" s="579" t="s">
        <v>440</v>
      </c>
      <c r="K860" s="564" t="s">
        <v>1952</v>
      </c>
      <c r="L860" s="564" t="s">
        <v>553</v>
      </c>
      <c r="M860" s="579">
        <v>122020</v>
      </c>
      <c r="N860" s="579" t="s">
        <v>1407</v>
      </c>
      <c r="O860" s="564" t="s">
        <v>550</v>
      </c>
      <c r="P860" s="79">
        <f t="shared" si="72"/>
        <v>3</v>
      </c>
      <c r="Q860" s="79">
        <f t="shared" si="73"/>
        <v>-9</v>
      </c>
      <c r="R860" s="566" t="str">
        <f t="shared" si="74"/>
        <v>Receitas</v>
      </c>
      <c r="S860" s="567" t="str">
        <f>IF(D860="","",IF(OR(D860=Plano!$A$1,D860=Plano!$B$1),"entrada","saída"))</f>
        <v>entrada</v>
      </c>
    </row>
    <row r="861" spans="1:19" s="567" customFormat="1" ht="24" x14ac:dyDescent="0.2">
      <c r="A861" s="523">
        <v>857</v>
      </c>
      <c r="B861" s="579" t="s">
        <v>1407</v>
      </c>
      <c r="C861" s="580">
        <v>44470</v>
      </c>
      <c r="D861" s="563" t="s">
        <v>35</v>
      </c>
      <c r="E861" s="581" t="s">
        <v>333</v>
      </c>
      <c r="F861" s="588">
        <v>1016198</v>
      </c>
      <c r="G861" s="583" t="s">
        <v>1675</v>
      </c>
      <c r="H861" s="563" t="s">
        <v>306</v>
      </c>
      <c r="I861" s="564" t="s">
        <v>439</v>
      </c>
      <c r="J861" s="579" t="s">
        <v>440</v>
      </c>
      <c r="K861" s="564" t="s">
        <v>1952</v>
      </c>
      <c r="L861" s="564" t="s">
        <v>552</v>
      </c>
      <c r="M861" s="579">
        <v>122020</v>
      </c>
      <c r="N861" s="579" t="s">
        <v>1406</v>
      </c>
      <c r="O861" s="564" t="s">
        <v>548</v>
      </c>
      <c r="P861" s="79">
        <f t="shared" si="72"/>
        <v>3</v>
      </c>
      <c r="Q861" s="79">
        <f t="shared" si="73"/>
        <v>13</v>
      </c>
      <c r="R861" s="566" t="str">
        <f t="shared" si="74"/>
        <v>Receitas</v>
      </c>
      <c r="S861" s="567" t="str">
        <f>IF(D861="","",IF(OR(D861=Plano!$A$1,D861=Plano!$B$1),"entrada","saída"))</f>
        <v>entrada</v>
      </c>
    </row>
    <row r="862" spans="1:19" s="567" customFormat="1" ht="24" x14ac:dyDescent="0.2">
      <c r="A862" s="523">
        <v>858</v>
      </c>
      <c r="B862" s="579" t="s">
        <v>1407</v>
      </c>
      <c r="C862" s="580">
        <v>44470</v>
      </c>
      <c r="D862" s="563" t="s">
        <v>35</v>
      </c>
      <c r="E862" s="581" t="s">
        <v>333</v>
      </c>
      <c r="F862" s="588">
        <v>141852</v>
      </c>
      <c r="G862" s="583" t="s">
        <v>994</v>
      </c>
      <c r="H862" s="563" t="s">
        <v>306</v>
      </c>
      <c r="I862" s="564" t="s">
        <v>439</v>
      </c>
      <c r="J862" s="579" t="s">
        <v>440</v>
      </c>
      <c r="K862" s="564" t="s">
        <v>1952</v>
      </c>
      <c r="L862" s="564" t="s">
        <v>552</v>
      </c>
      <c r="M862" s="579">
        <v>122020</v>
      </c>
      <c r="N862" s="579" t="s">
        <v>1407</v>
      </c>
      <c r="O862" s="564" t="s">
        <v>548</v>
      </c>
      <c r="P862" s="79">
        <f t="shared" si="72"/>
        <v>3</v>
      </c>
      <c r="Q862" s="79">
        <f t="shared" si="73"/>
        <v>13</v>
      </c>
      <c r="R862" s="566" t="str">
        <f t="shared" si="74"/>
        <v>Receitas</v>
      </c>
      <c r="S862" s="567" t="str">
        <f>IF(D862="","",IF(OR(D862=Plano!$A$1,D862=Plano!$B$1),"entrada","saída"))</f>
        <v>entrada</v>
      </c>
    </row>
    <row r="863" spans="1:19" s="567" customFormat="1" ht="120" x14ac:dyDescent="0.2">
      <c r="A863" s="523">
        <v>859</v>
      </c>
      <c r="B863" s="579" t="s">
        <v>1408</v>
      </c>
      <c r="C863" s="579" t="s">
        <v>1388</v>
      </c>
      <c r="D863" s="563" t="s">
        <v>261</v>
      </c>
      <c r="E863" s="564" t="s">
        <v>392</v>
      </c>
      <c r="F863" s="588">
        <v>7072.34</v>
      </c>
      <c r="G863" s="583" t="s">
        <v>1659</v>
      </c>
      <c r="H863" s="563" t="s">
        <v>638</v>
      </c>
      <c r="I863" s="564" t="s">
        <v>1102</v>
      </c>
      <c r="J863" s="579" t="s">
        <v>1103</v>
      </c>
      <c r="K863" s="564" t="s">
        <v>1952</v>
      </c>
      <c r="L863" s="564" t="s">
        <v>553</v>
      </c>
      <c r="M863" s="579">
        <v>202033</v>
      </c>
      <c r="N863" s="579" t="s">
        <v>1388</v>
      </c>
      <c r="O863" s="564" t="s">
        <v>547</v>
      </c>
      <c r="P863" s="79">
        <f t="shared" si="72"/>
        <v>3</v>
      </c>
      <c r="Q863" s="79">
        <f t="shared" si="73"/>
        <v>3</v>
      </c>
      <c r="R863" s="566" t="str">
        <f t="shared" si="74"/>
        <v>Gastos_Gerais</v>
      </c>
      <c r="S863" s="567" t="str">
        <f>IF(D863="","",IF(OR(D863=Plano!$A$1,D863=Plano!$B$1),"entrada","saída"))</f>
        <v>saída</v>
      </c>
    </row>
    <row r="864" spans="1:19" s="567" customFormat="1" ht="36" x14ac:dyDescent="0.2">
      <c r="A864" s="523">
        <v>860</v>
      </c>
      <c r="B864" s="579" t="s">
        <v>1408</v>
      </c>
      <c r="C864" s="580">
        <v>44138</v>
      </c>
      <c r="D864" s="563" t="s">
        <v>261</v>
      </c>
      <c r="E864" s="564" t="s">
        <v>401</v>
      </c>
      <c r="F864" s="588">
        <v>1132.3900000000001</v>
      </c>
      <c r="G864" s="583" t="s">
        <v>1676</v>
      </c>
      <c r="H864" s="563" t="s">
        <v>637</v>
      </c>
      <c r="I864" s="564" t="s">
        <v>510</v>
      </c>
      <c r="J864" s="579" t="s">
        <v>511</v>
      </c>
      <c r="K864" s="564" t="s">
        <v>1948</v>
      </c>
      <c r="L864" s="564" t="s">
        <v>555</v>
      </c>
      <c r="M864" s="579">
        <v>8818926</v>
      </c>
      <c r="N864" s="579" t="s">
        <v>1389</v>
      </c>
      <c r="O864" s="564" t="s">
        <v>549</v>
      </c>
      <c r="P864" s="79">
        <f t="shared" si="72"/>
        <v>3</v>
      </c>
      <c r="Q864" s="79">
        <f t="shared" si="73"/>
        <v>2</v>
      </c>
      <c r="R864" s="566" t="str">
        <f t="shared" si="74"/>
        <v>Gastos_Gerais</v>
      </c>
      <c r="S864" s="567" t="str">
        <f>IF(D864="","",IF(OR(D864=Plano!$A$1,D864=Plano!$B$1),"entrada","saída"))</f>
        <v>saída</v>
      </c>
    </row>
    <row r="865" spans="1:19" s="567" customFormat="1" ht="36" x14ac:dyDescent="0.2">
      <c r="A865" s="523">
        <v>861</v>
      </c>
      <c r="B865" s="579" t="s">
        <v>1408</v>
      </c>
      <c r="C865" s="580">
        <v>44470</v>
      </c>
      <c r="D865" s="563" t="s">
        <v>35</v>
      </c>
      <c r="E865" s="581" t="s">
        <v>333</v>
      </c>
      <c r="F865" s="588">
        <v>200000</v>
      </c>
      <c r="G865" s="583" t="s">
        <v>1677</v>
      </c>
      <c r="H865" s="563" t="s">
        <v>306</v>
      </c>
      <c r="I865" s="564" t="s">
        <v>439</v>
      </c>
      <c r="J865" s="579" t="s">
        <v>440</v>
      </c>
      <c r="K865" s="564" t="s">
        <v>1952</v>
      </c>
      <c r="L865" s="564" t="s">
        <v>552</v>
      </c>
      <c r="M865" s="579">
        <v>122020</v>
      </c>
      <c r="N865" s="579" t="s">
        <v>1408</v>
      </c>
      <c r="O865" s="564" t="s">
        <v>548</v>
      </c>
      <c r="P865" s="79">
        <f t="shared" si="72"/>
        <v>3</v>
      </c>
      <c r="Q865" s="79">
        <f t="shared" si="73"/>
        <v>13</v>
      </c>
      <c r="R865" s="566" t="str">
        <f t="shared" si="74"/>
        <v>Receitas</v>
      </c>
      <c r="S865" s="567" t="str">
        <f>IF(D865="","",IF(OR(D865=Plano!$A$1,D865=Plano!$B$1),"entrada","saída"))</f>
        <v>entrada</v>
      </c>
    </row>
    <row r="866" spans="1:19" s="567" customFormat="1" ht="36" x14ac:dyDescent="0.2">
      <c r="A866" s="523">
        <v>862</v>
      </c>
      <c r="B866" s="579" t="s">
        <v>1408</v>
      </c>
      <c r="C866" s="580">
        <v>44470</v>
      </c>
      <c r="D866" s="563" t="s">
        <v>35</v>
      </c>
      <c r="E866" s="581" t="s">
        <v>333</v>
      </c>
      <c r="F866" s="588">
        <v>800000</v>
      </c>
      <c r="G866" s="583" t="s">
        <v>1678</v>
      </c>
      <c r="H866" s="563" t="s">
        <v>306</v>
      </c>
      <c r="I866" s="564" t="s">
        <v>439</v>
      </c>
      <c r="J866" s="579" t="s">
        <v>440</v>
      </c>
      <c r="K866" s="564" t="s">
        <v>1952</v>
      </c>
      <c r="L866" s="564" t="s">
        <v>552</v>
      </c>
      <c r="M866" s="579">
        <v>122020</v>
      </c>
      <c r="N866" s="579" t="s">
        <v>1408</v>
      </c>
      <c r="O866" s="564" t="s">
        <v>548</v>
      </c>
      <c r="P866" s="79">
        <f t="shared" si="72"/>
        <v>3</v>
      </c>
      <c r="Q866" s="79">
        <f t="shared" si="73"/>
        <v>13</v>
      </c>
      <c r="R866" s="566" t="str">
        <f t="shared" si="74"/>
        <v>Receitas</v>
      </c>
      <c r="S866" s="567" t="str">
        <f>IF(D866="","",IF(OR(D866=Plano!$A$1,D866=Plano!$B$1),"entrada","saída"))</f>
        <v>entrada</v>
      </c>
    </row>
    <row r="867" spans="1:19" s="567" customFormat="1" ht="36" x14ac:dyDescent="0.2">
      <c r="A867" s="523">
        <v>863</v>
      </c>
      <c r="B867" s="579" t="s">
        <v>1408</v>
      </c>
      <c r="C867" s="580">
        <v>44470</v>
      </c>
      <c r="D867" s="563" t="s">
        <v>35</v>
      </c>
      <c r="E867" s="581" t="s">
        <v>333</v>
      </c>
      <c r="F867" s="588">
        <v>898940</v>
      </c>
      <c r="G867" s="583" t="s">
        <v>1679</v>
      </c>
      <c r="H867" s="563" t="s">
        <v>306</v>
      </c>
      <c r="I867" s="564" t="s">
        <v>439</v>
      </c>
      <c r="J867" s="579" t="s">
        <v>440</v>
      </c>
      <c r="K867" s="564" t="s">
        <v>1952</v>
      </c>
      <c r="L867" s="564" t="s">
        <v>552</v>
      </c>
      <c r="M867" s="579">
        <v>122020</v>
      </c>
      <c r="N867" s="579" t="s">
        <v>1408</v>
      </c>
      <c r="O867" s="564" t="s">
        <v>548</v>
      </c>
      <c r="P867" s="79">
        <f t="shared" si="72"/>
        <v>3</v>
      </c>
      <c r="Q867" s="79">
        <f t="shared" si="73"/>
        <v>13</v>
      </c>
      <c r="R867" s="566" t="str">
        <f t="shared" si="74"/>
        <v>Receitas</v>
      </c>
      <c r="S867" s="567" t="str">
        <f>IF(D867="","",IF(OR(D867=Plano!$A$1,D867=Plano!$B$1),"entrada","saída"))</f>
        <v>entrada</v>
      </c>
    </row>
    <row r="868" spans="1:19" s="567" customFormat="1" ht="36" x14ac:dyDescent="0.2">
      <c r="A868" s="523">
        <v>864</v>
      </c>
      <c r="B868" s="579" t="s">
        <v>1408</v>
      </c>
      <c r="C868" s="580">
        <v>44470</v>
      </c>
      <c r="D868" s="563" t="s">
        <v>35</v>
      </c>
      <c r="E868" s="581" t="s">
        <v>333</v>
      </c>
      <c r="F868" s="588">
        <v>300000</v>
      </c>
      <c r="G868" s="583" t="s">
        <v>1680</v>
      </c>
      <c r="H868" s="563" t="s">
        <v>306</v>
      </c>
      <c r="I868" s="564" t="s">
        <v>439</v>
      </c>
      <c r="J868" s="579" t="s">
        <v>440</v>
      </c>
      <c r="K868" s="564" t="s">
        <v>1952</v>
      </c>
      <c r="L868" s="564" t="s">
        <v>552</v>
      </c>
      <c r="M868" s="579">
        <v>122020</v>
      </c>
      <c r="N868" s="579" t="s">
        <v>1408</v>
      </c>
      <c r="O868" s="564" t="s">
        <v>548</v>
      </c>
      <c r="P868" s="79">
        <f t="shared" si="72"/>
        <v>3</v>
      </c>
      <c r="Q868" s="79">
        <f t="shared" si="73"/>
        <v>13</v>
      </c>
      <c r="R868" s="566" t="str">
        <f t="shared" si="74"/>
        <v>Receitas</v>
      </c>
      <c r="S868" s="567" t="str">
        <f>IF(D868="","",IF(OR(D868=Plano!$A$1,D868=Plano!$B$1),"entrada","saída"))</f>
        <v>entrada</v>
      </c>
    </row>
    <row r="869" spans="1:19" s="567" customFormat="1" ht="24" x14ac:dyDescent="0.2">
      <c r="A869" s="523">
        <v>865</v>
      </c>
      <c r="B869" s="579" t="s">
        <v>1408</v>
      </c>
      <c r="C869" s="580">
        <v>44470</v>
      </c>
      <c r="D869" s="563" t="s">
        <v>35</v>
      </c>
      <c r="E869" s="581" t="s">
        <v>333</v>
      </c>
      <c r="F869" s="588">
        <v>6001</v>
      </c>
      <c r="G869" s="583" t="s">
        <v>994</v>
      </c>
      <c r="H869" s="563" t="s">
        <v>306</v>
      </c>
      <c r="I869" s="564" t="s">
        <v>439</v>
      </c>
      <c r="J869" s="579" t="s">
        <v>440</v>
      </c>
      <c r="K869" s="564" t="s">
        <v>1952</v>
      </c>
      <c r="L869" s="564" t="s">
        <v>552</v>
      </c>
      <c r="M869" s="579">
        <v>122020</v>
      </c>
      <c r="N869" s="579" t="s">
        <v>1407</v>
      </c>
      <c r="O869" s="564" t="s">
        <v>548</v>
      </c>
      <c r="P869" s="79">
        <f t="shared" si="72"/>
        <v>3</v>
      </c>
      <c r="Q869" s="79">
        <f t="shared" si="73"/>
        <v>13</v>
      </c>
      <c r="R869" s="566" t="str">
        <f t="shared" si="74"/>
        <v>Receitas</v>
      </c>
      <c r="S869" s="567" t="str">
        <f>IF(D869="","",IF(OR(D869=Plano!$A$1,D869=Plano!$B$1),"entrada","saída"))</f>
        <v>entrada</v>
      </c>
    </row>
    <row r="870" spans="1:19" s="567" customFormat="1" ht="24" x14ac:dyDescent="0.2">
      <c r="A870" s="523">
        <v>866</v>
      </c>
      <c r="B870" s="579" t="s">
        <v>1408</v>
      </c>
      <c r="C870" s="579" t="s">
        <v>1183</v>
      </c>
      <c r="D870" s="581" t="s">
        <v>288</v>
      </c>
      <c r="E870" s="581" t="s">
        <v>288</v>
      </c>
      <c r="F870" s="588">
        <v>22.41</v>
      </c>
      <c r="G870" s="583" t="s">
        <v>1681</v>
      </c>
      <c r="H870" s="563" t="s">
        <v>306</v>
      </c>
      <c r="I870" s="564" t="s">
        <v>439</v>
      </c>
      <c r="J870" s="579" t="s">
        <v>440</v>
      </c>
      <c r="K870" s="564" t="s">
        <v>1957</v>
      </c>
      <c r="L870" s="564" t="s">
        <v>570</v>
      </c>
      <c r="M870" s="579">
        <v>122020</v>
      </c>
      <c r="N870" s="579" t="s">
        <v>1183</v>
      </c>
      <c r="O870" s="564" t="s">
        <v>1199</v>
      </c>
      <c r="P870" s="79">
        <f t="shared" si="72"/>
        <v>3</v>
      </c>
      <c r="Q870" s="79">
        <f t="shared" si="73"/>
        <v>3</v>
      </c>
      <c r="R870" s="566" t="str">
        <f t="shared" si="74"/>
        <v>Rendimentos_de_Aplicações_Fin.</v>
      </c>
      <c r="S870" s="567" t="str">
        <f>IF(D870="","",IF(OR(D870=Plano!$A$1,D870=Plano!$B$1),"entrada","saída"))</f>
        <v>entrada</v>
      </c>
    </row>
    <row r="871" spans="1:19" s="567" customFormat="1" ht="24" x14ac:dyDescent="0.2">
      <c r="A871" s="523">
        <v>867</v>
      </c>
      <c r="B871" s="579" t="s">
        <v>1408</v>
      </c>
      <c r="C871" s="579" t="s">
        <v>1183</v>
      </c>
      <c r="D871" s="581" t="s">
        <v>288</v>
      </c>
      <c r="E871" s="581" t="s">
        <v>288</v>
      </c>
      <c r="F871" s="588">
        <v>8605.52</v>
      </c>
      <c r="G871" s="583" t="s">
        <v>1681</v>
      </c>
      <c r="H871" s="563" t="s">
        <v>306</v>
      </c>
      <c r="I871" s="564" t="s">
        <v>439</v>
      </c>
      <c r="J871" s="579" t="s">
        <v>440</v>
      </c>
      <c r="K871" s="564" t="s">
        <v>1957</v>
      </c>
      <c r="L871" s="564" t="s">
        <v>570</v>
      </c>
      <c r="M871" s="579">
        <v>122020</v>
      </c>
      <c r="N871" s="579" t="s">
        <v>1183</v>
      </c>
      <c r="O871" s="564" t="s">
        <v>571</v>
      </c>
      <c r="P871" s="79">
        <f t="shared" si="72"/>
        <v>3</v>
      </c>
      <c r="Q871" s="79">
        <f t="shared" si="73"/>
        <v>3</v>
      </c>
      <c r="R871" s="566" t="str">
        <f t="shared" si="74"/>
        <v>Rendimentos_de_Aplicações_Fin.</v>
      </c>
      <c r="S871" s="567" t="str">
        <f>IF(D871="","",IF(OR(D871=Plano!$A$1,D871=Plano!$B$1),"entrada","saída"))</f>
        <v>entrada</v>
      </c>
    </row>
    <row r="872" spans="1:19" s="567" customFormat="1" ht="24" x14ac:dyDescent="0.2">
      <c r="A872" s="523">
        <v>868</v>
      </c>
      <c r="B872" s="579" t="s">
        <v>1408</v>
      </c>
      <c r="C872" s="579" t="s">
        <v>1183</v>
      </c>
      <c r="D872" s="581" t="s">
        <v>288</v>
      </c>
      <c r="E872" s="581" t="s">
        <v>288</v>
      </c>
      <c r="F872" s="588">
        <v>180.59</v>
      </c>
      <c r="G872" s="583" t="s">
        <v>1681</v>
      </c>
      <c r="H872" s="563" t="s">
        <v>306</v>
      </c>
      <c r="I872" s="564" t="s">
        <v>439</v>
      </c>
      <c r="J872" s="579" t="s">
        <v>440</v>
      </c>
      <c r="K872" s="564" t="s">
        <v>1957</v>
      </c>
      <c r="L872" s="564" t="s">
        <v>574</v>
      </c>
      <c r="M872" s="579">
        <v>122020</v>
      </c>
      <c r="N872" s="579" t="s">
        <v>1183</v>
      </c>
      <c r="O872" s="564" t="s">
        <v>575</v>
      </c>
      <c r="P872" s="79">
        <f t="shared" si="72"/>
        <v>3</v>
      </c>
      <c r="Q872" s="79">
        <f t="shared" si="73"/>
        <v>3</v>
      </c>
      <c r="R872" s="566" t="str">
        <f t="shared" si="74"/>
        <v>Rendimentos_de_Aplicações_Fin.</v>
      </c>
      <c r="S872" s="567" t="str">
        <f>IF(D872="","",IF(OR(D872=Plano!$A$1,D872=Plano!$B$1),"entrada","saída"))</f>
        <v>entrada</v>
      </c>
    </row>
    <row r="873" spans="1:19" s="567" customFormat="1" ht="24" x14ac:dyDescent="0.2">
      <c r="A873" s="523">
        <v>869</v>
      </c>
      <c r="B873" s="579" t="s">
        <v>1408</v>
      </c>
      <c r="C873" s="579" t="s">
        <v>1183</v>
      </c>
      <c r="D873" s="563" t="s">
        <v>261</v>
      </c>
      <c r="E873" s="585" t="s">
        <v>424</v>
      </c>
      <c r="F873" s="588">
        <v>12.71</v>
      </c>
      <c r="G873" s="583" t="s">
        <v>1682</v>
      </c>
      <c r="H873" s="563" t="s">
        <v>637</v>
      </c>
      <c r="I873" s="564" t="s">
        <v>530</v>
      </c>
      <c r="J873" s="579" t="s">
        <v>531</v>
      </c>
      <c r="K873" s="564" t="s">
        <v>1955</v>
      </c>
      <c r="L873" s="564" t="s">
        <v>1030</v>
      </c>
      <c r="M873" s="579">
        <v>122020</v>
      </c>
      <c r="N873" s="579" t="s">
        <v>1183</v>
      </c>
      <c r="O873" s="564" t="s">
        <v>575</v>
      </c>
      <c r="P873" s="79">
        <f t="shared" si="72"/>
        <v>3</v>
      </c>
      <c r="Q873" s="79">
        <f t="shared" si="73"/>
        <v>3</v>
      </c>
      <c r="R873" s="566" t="str">
        <f t="shared" si="74"/>
        <v>Gastos_Gerais</v>
      </c>
      <c r="S873" s="567" t="str">
        <f>IF(D873="","",IF(OR(D873=Plano!$A$1,D873=Plano!$B$1),"entrada","saída"))</f>
        <v>saída</v>
      </c>
    </row>
    <row r="874" spans="1:19" s="567" customFormat="1" ht="24" x14ac:dyDescent="0.2">
      <c r="A874" s="523">
        <v>870</v>
      </c>
      <c r="B874" s="579" t="s">
        <v>1408</v>
      </c>
      <c r="C874" s="579" t="s">
        <v>1183</v>
      </c>
      <c r="D874" s="581" t="s">
        <v>288</v>
      </c>
      <c r="E874" s="581" t="s">
        <v>288</v>
      </c>
      <c r="F874" s="588">
        <v>825.87</v>
      </c>
      <c r="G874" s="583" t="s">
        <v>1681</v>
      </c>
      <c r="H874" s="563" t="s">
        <v>306</v>
      </c>
      <c r="I874" s="564" t="s">
        <v>439</v>
      </c>
      <c r="J874" s="579" t="s">
        <v>440</v>
      </c>
      <c r="K874" s="564" t="s">
        <v>1957</v>
      </c>
      <c r="L874" s="564" t="s">
        <v>577</v>
      </c>
      <c r="M874" s="579">
        <v>122020</v>
      </c>
      <c r="N874" s="579" t="s">
        <v>1183</v>
      </c>
      <c r="O874" s="564" t="s">
        <v>578</v>
      </c>
      <c r="P874" s="79">
        <f t="shared" si="72"/>
        <v>3</v>
      </c>
      <c r="Q874" s="79">
        <f t="shared" si="73"/>
        <v>3</v>
      </c>
      <c r="R874" s="566" t="str">
        <f t="shared" si="74"/>
        <v>Rendimentos_de_Aplicações_Fin.</v>
      </c>
      <c r="S874" s="567" t="str">
        <f>IF(D874="","",IF(OR(D874=Plano!$A$1,D874=Plano!$B$1),"entrada","saída"))</f>
        <v>entrada</v>
      </c>
    </row>
    <row r="875" spans="1:19" s="567" customFormat="1" ht="24" x14ac:dyDescent="0.2">
      <c r="A875" s="523">
        <v>871</v>
      </c>
      <c r="B875" s="579" t="s">
        <v>1408</v>
      </c>
      <c r="C875" s="579" t="s">
        <v>1183</v>
      </c>
      <c r="D875" s="563" t="s">
        <v>261</v>
      </c>
      <c r="E875" s="585" t="s">
        <v>424</v>
      </c>
      <c r="F875" s="588">
        <v>44.18</v>
      </c>
      <c r="G875" s="583" t="s">
        <v>1682</v>
      </c>
      <c r="H875" s="563" t="s">
        <v>637</v>
      </c>
      <c r="I875" s="564" t="s">
        <v>540</v>
      </c>
      <c r="J875" s="579" t="s">
        <v>541</v>
      </c>
      <c r="K875" s="564" t="s">
        <v>1955</v>
      </c>
      <c r="L875" s="564" t="s">
        <v>576</v>
      </c>
      <c r="M875" s="579">
        <v>122020</v>
      </c>
      <c r="N875" s="579" t="s">
        <v>1183</v>
      </c>
      <c r="O875" s="564" t="s">
        <v>578</v>
      </c>
      <c r="P875" s="79">
        <f t="shared" si="72"/>
        <v>3</v>
      </c>
      <c r="Q875" s="79">
        <f t="shared" si="73"/>
        <v>3</v>
      </c>
      <c r="R875" s="566" t="str">
        <f t="shared" si="74"/>
        <v>Gastos_Gerais</v>
      </c>
      <c r="S875" s="567" t="str">
        <f>IF(D875="","",IF(OR(D875=Plano!$A$1,D875=Plano!$B$1),"entrada","saída"))</f>
        <v>saída</v>
      </c>
    </row>
    <row r="876" spans="1:19" s="567" customFormat="1" ht="24" x14ac:dyDescent="0.2">
      <c r="A876" s="523">
        <v>872</v>
      </c>
      <c r="B876" s="579" t="s">
        <v>1408</v>
      </c>
      <c r="C876" s="579" t="s">
        <v>1183</v>
      </c>
      <c r="D876" s="581" t="s">
        <v>288</v>
      </c>
      <c r="E876" s="581" t="s">
        <v>288</v>
      </c>
      <c r="F876" s="588">
        <v>2188.13</v>
      </c>
      <c r="G876" s="583" t="s">
        <v>1681</v>
      </c>
      <c r="H876" s="563" t="s">
        <v>306</v>
      </c>
      <c r="I876" s="564" t="s">
        <v>439</v>
      </c>
      <c r="J876" s="579" t="s">
        <v>440</v>
      </c>
      <c r="K876" s="564" t="s">
        <v>1957</v>
      </c>
      <c r="L876" s="564" t="s">
        <v>579</v>
      </c>
      <c r="M876" s="579">
        <v>122020</v>
      </c>
      <c r="N876" s="579" t="s">
        <v>1183</v>
      </c>
      <c r="O876" s="564" t="s">
        <v>580</v>
      </c>
      <c r="P876" s="79">
        <f t="shared" si="72"/>
        <v>3</v>
      </c>
      <c r="Q876" s="79">
        <f t="shared" si="73"/>
        <v>3</v>
      </c>
      <c r="R876" s="566" t="str">
        <f t="shared" si="74"/>
        <v>Rendimentos_de_Aplicações_Fin.</v>
      </c>
      <c r="S876" s="567" t="str">
        <f>IF(D876="","",IF(OR(D876=Plano!$A$1,D876=Plano!$B$1),"entrada","saída"))</f>
        <v>entrada</v>
      </c>
    </row>
    <row r="877" spans="1:19" s="567" customFormat="1" ht="24" x14ac:dyDescent="0.2">
      <c r="A877" s="523">
        <v>873</v>
      </c>
      <c r="B877" s="579" t="s">
        <v>1408</v>
      </c>
      <c r="C877" s="579" t="s">
        <v>1407</v>
      </c>
      <c r="D877" s="563" t="s">
        <v>261</v>
      </c>
      <c r="E877" s="585" t="s">
        <v>424</v>
      </c>
      <c r="F877" s="588">
        <v>446.75</v>
      </c>
      <c r="G877" s="583" t="s">
        <v>1682</v>
      </c>
      <c r="H877" s="563" t="s">
        <v>637</v>
      </c>
      <c r="I877" s="564" t="s">
        <v>540</v>
      </c>
      <c r="J877" s="579" t="s">
        <v>541</v>
      </c>
      <c r="K877" s="564" t="s">
        <v>1955</v>
      </c>
      <c r="L877" s="564" t="s">
        <v>581</v>
      </c>
      <c r="M877" s="579">
        <v>112020</v>
      </c>
      <c r="N877" s="579" t="s">
        <v>1407</v>
      </c>
      <c r="O877" s="564" t="s">
        <v>580</v>
      </c>
      <c r="P877" s="79">
        <f t="shared" si="72"/>
        <v>3</v>
      </c>
      <c r="Q877" s="79">
        <f t="shared" si="73"/>
        <v>3</v>
      </c>
      <c r="R877" s="566" t="str">
        <f t="shared" si="74"/>
        <v>Gastos_Gerais</v>
      </c>
      <c r="S877" s="567" t="str">
        <f>IF(D877="","",IF(OR(D877=Plano!$A$1,D877=Plano!$B$1),"entrada","saída"))</f>
        <v>saída</v>
      </c>
    </row>
    <row r="878" spans="1:19" s="567" customFormat="1" ht="24" x14ac:dyDescent="0.2">
      <c r="A878" s="523">
        <v>874</v>
      </c>
      <c r="B878" s="579" t="s">
        <v>1408</v>
      </c>
      <c r="C878" s="579" t="s">
        <v>1183</v>
      </c>
      <c r="D878" s="581" t="s">
        <v>288</v>
      </c>
      <c r="E878" s="581" t="s">
        <v>288</v>
      </c>
      <c r="F878" s="588">
        <v>270.56</v>
      </c>
      <c r="G878" s="583" t="s">
        <v>1683</v>
      </c>
      <c r="H878" s="563" t="s">
        <v>306</v>
      </c>
      <c r="I878" s="564" t="s">
        <v>439</v>
      </c>
      <c r="J878" s="579" t="s">
        <v>440</v>
      </c>
      <c r="K878" s="564" t="s">
        <v>1957</v>
      </c>
      <c r="L878" s="564" t="s">
        <v>583</v>
      </c>
      <c r="M878" s="579">
        <v>122020</v>
      </c>
      <c r="N878" s="579" t="s">
        <v>1183</v>
      </c>
      <c r="O878" s="564" t="s">
        <v>584</v>
      </c>
      <c r="P878" s="79">
        <f t="shared" si="72"/>
        <v>3</v>
      </c>
      <c r="Q878" s="79">
        <f t="shared" si="73"/>
        <v>3</v>
      </c>
      <c r="R878" s="566" t="str">
        <f t="shared" si="74"/>
        <v>Rendimentos_de_Aplicações_Fin.</v>
      </c>
      <c r="S878" s="567" t="str">
        <f>IF(D878="","",IF(OR(D878=Plano!$A$1,D878=Plano!$B$1),"entrada","saída"))</f>
        <v>entrada</v>
      </c>
    </row>
    <row r="879" spans="1:19" s="567" customFormat="1" ht="24" x14ac:dyDescent="0.2">
      <c r="A879" s="523">
        <v>875</v>
      </c>
      <c r="B879" s="579" t="s">
        <v>1408</v>
      </c>
      <c r="C879" s="579" t="s">
        <v>1183</v>
      </c>
      <c r="D879" s="563" t="s">
        <v>261</v>
      </c>
      <c r="E879" s="585" t="s">
        <v>424</v>
      </c>
      <c r="F879" s="588">
        <v>10.06</v>
      </c>
      <c r="G879" s="583" t="s">
        <v>1684</v>
      </c>
      <c r="H879" s="563" t="s">
        <v>637</v>
      </c>
      <c r="I879" s="564" t="s">
        <v>530</v>
      </c>
      <c r="J879" s="579" t="s">
        <v>531</v>
      </c>
      <c r="K879" s="564" t="s">
        <v>1955</v>
      </c>
      <c r="L879" s="564" t="s">
        <v>585</v>
      </c>
      <c r="M879" s="579">
        <v>122020</v>
      </c>
      <c r="N879" s="579" t="s">
        <v>1183</v>
      </c>
      <c r="O879" s="564" t="s">
        <v>584</v>
      </c>
      <c r="P879" s="79">
        <f t="shared" si="72"/>
        <v>3</v>
      </c>
      <c r="Q879" s="79">
        <f t="shared" si="73"/>
        <v>3</v>
      </c>
      <c r="R879" s="566" t="str">
        <f t="shared" si="74"/>
        <v>Gastos_Gerais</v>
      </c>
      <c r="S879" s="567" t="str">
        <f>IF(D879="","",IF(OR(D879=Plano!$A$1,D879=Plano!$B$1),"entrada","saída"))</f>
        <v>saída</v>
      </c>
    </row>
    <row r="880" spans="1:19" s="567" customFormat="1" ht="24" x14ac:dyDescent="0.2">
      <c r="A880" s="523">
        <v>876</v>
      </c>
      <c r="B880" s="579" t="s">
        <v>1408</v>
      </c>
      <c r="C880" s="579" t="s">
        <v>1183</v>
      </c>
      <c r="D880" s="563" t="s">
        <v>261</v>
      </c>
      <c r="E880" s="585" t="s">
        <v>424</v>
      </c>
      <c r="F880" s="588">
        <v>10.11</v>
      </c>
      <c r="G880" s="583" t="s">
        <v>1685</v>
      </c>
      <c r="H880" s="563" t="s">
        <v>637</v>
      </c>
      <c r="I880" s="564" t="s">
        <v>1157</v>
      </c>
      <c r="J880" s="579" t="s">
        <v>542</v>
      </c>
      <c r="K880" s="564" t="s">
        <v>1955</v>
      </c>
      <c r="L880" s="564" t="s">
        <v>1192</v>
      </c>
      <c r="M880" s="579">
        <v>122020</v>
      </c>
      <c r="N880" s="579" t="s">
        <v>1183</v>
      </c>
      <c r="O880" s="564" t="s">
        <v>584</v>
      </c>
      <c r="P880" s="79">
        <f t="shared" si="72"/>
        <v>3</v>
      </c>
      <c r="Q880" s="79">
        <f t="shared" si="73"/>
        <v>3</v>
      </c>
      <c r="R880" s="566" t="str">
        <f t="shared" si="74"/>
        <v>Gastos_Gerais</v>
      </c>
      <c r="S880" s="567" t="str">
        <f>IF(D880="","",IF(OR(D880=Plano!$A$1,D880=Plano!$B$1),"entrada","saída"))</f>
        <v>saída</v>
      </c>
    </row>
    <row r="881" spans="1:19" s="567" customFormat="1" ht="24" x14ac:dyDescent="0.2">
      <c r="A881" s="523">
        <v>877</v>
      </c>
      <c r="B881" s="579" t="s">
        <v>1408</v>
      </c>
      <c r="C881" s="579" t="s">
        <v>1183</v>
      </c>
      <c r="D881" s="581" t="s">
        <v>288</v>
      </c>
      <c r="E881" s="581" t="s">
        <v>288</v>
      </c>
      <c r="F881" s="588">
        <v>4505.6899999999996</v>
      </c>
      <c r="G881" s="583" t="s">
        <v>1683</v>
      </c>
      <c r="H881" s="563" t="s">
        <v>306</v>
      </c>
      <c r="I881" s="564" t="s">
        <v>439</v>
      </c>
      <c r="J881" s="579" t="s">
        <v>440</v>
      </c>
      <c r="K881" s="564" t="s">
        <v>1957</v>
      </c>
      <c r="L881" s="564" t="s">
        <v>583</v>
      </c>
      <c r="M881" s="579">
        <v>122020</v>
      </c>
      <c r="N881" s="579" t="s">
        <v>1183</v>
      </c>
      <c r="O881" s="564" t="s">
        <v>584</v>
      </c>
      <c r="P881" s="79">
        <f t="shared" si="72"/>
        <v>3</v>
      </c>
      <c r="Q881" s="79">
        <f t="shared" si="73"/>
        <v>3</v>
      </c>
      <c r="R881" s="566" t="str">
        <f t="shared" si="74"/>
        <v>Rendimentos_de_Aplicações_Fin.</v>
      </c>
      <c r="S881" s="567" t="str">
        <f>IF(D881="","",IF(OR(D881=Plano!$A$1,D881=Plano!$B$1),"entrada","saída"))</f>
        <v>entrada</v>
      </c>
    </row>
    <row r="882" spans="1:19" s="567" customFormat="1" ht="24" x14ac:dyDescent="0.2">
      <c r="A882" s="523">
        <v>878</v>
      </c>
      <c r="B882" s="579" t="s">
        <v>1408</v>
      </c>
      <c r="C882" s="579" t="s">
        <v>1183</v>
      </c>
      <c r="D882" s="581" t="s">
        <v>288</v>
      </c>
      <c r="E882" s="581" t="s">
        <v>288</v>
      </c>
      <c r="F882" s="588">
        <v>973.46</v>
      </c>
      <c r="G882" s="583" t="s">
        <v>1681</v>
      </c>
      <c r="H882" s="563" t="s">
        <v>306</v>
      </c>
      <c r="I882" s="564" t="s">
        <v>439</v>
      </c>
      <c r="J882" s="579" t="s">
        <v>440</v>
      </c>
      <c r="K882" s="564" t="s">
        <v>1957</v>
      </c>
      <c r="L882" s="564" t="s">
        <v>572</v>
      </c>
      <c r="M882" s="579">
        <v>122020</v>
      </c>
      <c r="N882" s="579" t="s">
        <v>1183</v>
      </c>
      <c r="O882" s="564" t="s">
        <v>573</v>
      </c>
      <c r="P882" s="79">
        <f t="shared" si="72"/>
        <v>3</v>
      </c>
      <c r="Q882" s="79">
        <f t="shared" si="73"/>
        <v>3</v>
      </c>
      <c r="R882" s="566" t="str">
        <f t="shared" si="74"/>
        <v>Rendimentos_de_Aplicações_Fin.</v>
      </c>
      <c r="S882" s="567" t="str">
        <f>IF(D882="","",IF(OR(D882=Plano!$A$1,D882=Plano!$B$1),"entrada","saída"))</f>
        <v>entrada</v>
      </c>
    </row>
    <row r="883" spans="1:19" s="567" customFormat="1" ht="24" x14ac:dyDescent="0.2">
      <c r="A883" s="523">
        <v>879</v>
      </c>
      <c r="B883" s="579" t="s">
        <v>1408</v>
      </c>
      <c r="C883" s="579" t="s">
        <v>1408</v>
      </c>
      <c r="D883" s="563" t="s">
        <v>261</v>
      </c>
      <c r="E883" s="564" t="s">
        <v>404</v>
      </c>
      <c r="F883" s="588">
        <v>97.09</v>
      </c>
      <c r="G883" s="583" t="s">
        <v>1686</v>
      </c>
      <c r="H883" s="563" t="s">
        <v>637</v>
      </c>
      <c r="I883" s="564" t="s">
        <v>525</v>
      </c>
      <c r="J883" s="579" t="s">
        <v>524</v>
      </c>
      <c r="K883" s="564" t="s">
        <v>1952</v>
      </c>
      <c r="L883" s="564" t="s">
        <v>545</v>
      </c>
      <c r="M883" s="579">
        <v>45313</v>
      </c>
      <c r="N883" s="579" t="s">
        <v>1408</v>
      </c>
      <c r="O883" s="564" t="s">
        <v>544</v>
      </c>
      <c r="P883" s="79">
        <f t="shared" si="72"/>
        <v>3</v>
      </c>
      <c r="Q883" s="79">
        <f t="shared" si="73"/>
        <v>3</v>
      </c>
      <c r="R883" s="566" t="str">
        <f t="shared" si="74"/>
        <v>Gastos_Gerais</v>
      </c>
      <c r="S883" s="567" t="str">
        <f>IF(D883="","",IF(OR(D883=Plano!$A$1,D883=Plano!$B$1),"entrada","saída"))</f>
        <v>saída</v>
      </c>
    </row>
    <row r="884" spans="1:19" s="567" customFormat="1" ht="24" x14ac:dyDescent="0.2">
      <c r="A884" s="523">
        <v>880</v>
      </c>
      <c r="B884" s="579" t="s">
        <v>1408</v>
      </c>
      <c r="C884" s="579" t="s">
        <v>1408</v>
      </c>
      <c r="D884" s="563" t="s">
        <v>35</v>
      </c>
      <c r="E884" s="581" t="s">
        <v>164</v>
      </c>
      <c r="F884" s="588">
        <v>97.09</v>
      </c>
      <c r="G884" s="583" t="s">
        <v>1687</v>
      </c>
      <c r="H884" s="563" t="s">
        <v>306</v>
      </c>
      <c r="I884" s="564" t="s">
        <v>439</v>
      </c>
      <c r="J884" s="579" t="s">
        <v>440</v>
      </c>
      <c r="K884" s="564" t="s">
        <v>1952</v>
      </c>
      <c r="L884" s="564" t="s">
        <v>545</v>
      </c>
      <c r="M884" s="579">
        <v>45313</v>
      </c>
      <c r="N884" s="579" t="s">
        <v>1408</v>
      </c>
      <c r="O884" s="564" t="s">
        <v>544</v>
      </c>
      <c r="P884" s="79">
        <f t="shared" si="72"/>
        <v>3</v>
      </c>
      <c r="Q884" s="79">
        <f t="shared" si="73"/>
        <v>3</v>
      </c>
      <c r="R884" s="566" t="str">
        <f t="shared" si="74"/>
        <v>Receitas</v>
      </c>
      <c r="S884" s="567" t="str">
        <f>IF(D884="","",IF(OR(D884=Plano!$A$1,D884=Plano!$B$1),"entrada","saída"))</f>
        <v>entrada</v>
      </c>
    </row>
    <row r="885" spans="1:19" s="567" customFormat="1" ht="36" x14ac:dyDescent="0.2">
      <c r="A885" s="523">
        <v>881</v>
      </c>
      <c r="B885" s="580">
        <v>44195</v>
      </c>
      <c r="C885" s="579" t="s">
        <v>1164</v>
      </c>
      <c r="D885" s="563" t="s">
        <v>178</v>
      </c>
      <c r="E885" s="581" t="s">
        <v>3</v>
      </c>
      <c r="F885" s="588">
        <v>4150</v>
      </c>
      <c r="G885" s="583" t="s">
        <v>1701</v>
      </c>
      <c r="H885" s="563" t="s">
        <v>306</v>
      </c>
      <c r="I885" s="564" t="s">
        <v>1112</v>
      </c>
      <c r="J885" s="579" t="s">
        <v>1113</v>
      </c>
      <c r="K885" s="564" t="s">
        <v>1952</v>
      </c>
      <c r="L885" s="564" t="s">
        <v>552</v>
      </c>
      <c r="M885" s="579">
        <v>122020</v>
      </c>
      <c r="N885" s="580">
        <v>44166</v>
      </c>
      <c r="O885" s="564" t="s">
        <v>550</v>
      </c>
      <c r="P885" s="79">
        <f t="shared" si="72"/>
        <v>3</v>
      </c>
      <c r="Q885" s="79">
        <f t="shared" si="73"/>
        <v>2</v>
      </c>
      <c r="R885" s="566" t="str">
        <f t="shared" si="74"/>
        <v>Gastos_com_Pessoal</v>
      </c>
      <c r="S885" s="567" t="str">
        <f>IF(D885="","",IF(OR(D885=Plano!$A$1,D885=Plano!$B$1),"entrada","saída"))</f>
        <v>saída</v>
      </c>
    </row>
    <row r="886" spans="1:19" ht="13.2" hidden="1" x14ac:dyDescent="0.25">
      <c r="A886" s="119"/>
      <c r="B886" s="104"/>
      <c r="C886" s="154"/>
      <c r="D886" s="105"/>
      <c r="E886" s="105"/>
      <c r="F886" s="578"/>
      <c r="G886" s="105"/>
      <c r="H886" s="105"/>
      <c r="I886" s="108"/>
      <c r="J886" s="105"/>
      <c r="K886"/>
      <c r="L886" s="108"/>
      <c r="M886" s="105"/>
      <c r="N886" s="103"/>
      <c r="O886" s="456"/>
      <c r="P886" s="79"/>
      <c r="Q886" s="79"/>
      <c r="R886" s="528"/>
    </row>
    <row r="887" spans="1:19" ht="13.2" hidden="1" x14ac:dyDescent="0.25">
      <c r="A887" s="119"/>
      <c r="B887" s="104"/>
      <c r="C887" s="154"/>
      <c r="D887" s="105"/>
      <c r="E887" s="105"/>
      <c r="F887" s="570"/>
      <c r="G887" s="105"/>
      <c r="H887" s="105"/>
      <c r="I887" s="108"/>
      <c r="J887" s="105"/>
      <c r="K887"/>
      <c r="L887" s="108"/>
      <c r="M887" s="105"/>
      <c r="N887" s="103"/>
      <c r="O887" s="456"/>
      <c r="P887" s="79"/>
      <c r="Q887" s="79"/>
      <c r="R887" s="528"/>
    </row>
    <row r="888" spans="1:19" ht="13.2" hidden="1" x14ac:dyDescent="0.25">
      <c r="A888" s="119"/>
      <c r="B888" s="104"/>
      <c r="C888" s="154"/>
      <c r="D888" s="105"/>
      <c r="E888" s="105"/>
      <c r="F888" s="570"/>
      <c r="G888" s="105"/>
      <c r="H888" s="105"/>
      <c r="I888" s="108"/>
      <c r="J888" s="105"/>
      <c r="K888"/>
      <c r="L888" s="108"/>
      <c r="M888" s="105"/>
      <c r="N888" s="103"/>
      <c r="O888" s="456"/>
      <c r="P888" s="79"/>
      <c r="Q888" s="79"/>
      <c r="R888" s="528"/>
    </row>
    <row r="889" spans="1:19" ht="13.2" hidden="1" x14ac:dyDescent="0.25">
      <c r="A889" s="119"/>
      <c r="B889" s="104"/>
      <c r="C889" s="154"/>
      <c r="D889" s="105"/>
      <c r="E889" s="105"/>
      <c r="F889" s="570"/>
      <c r="G889" s="105"/>
      <c r="H889" s="105"/>
      <c r="I889" s="108"/>
      <c r="J889" s="105"/>
      <c r="K889"/>
      <c r="L889" s="108"/>
      <c r="M889" s="105"/>
      <c r="N889" s="103"/>
      <c r="O889" s="456"/>
      <c r="P889" s="79"/>
      <c r="Q889" s="79"/>
      <c r="R889" s="528"/>
    </row>
    <row r="890" spans="1:19" ht="13.2" hidden="1" x14ac:dyDescent="0.25">
      <c r="A890" s="119"/>
      <c r="B890" s="104"/>
      <c r="C890" s="154"/>
      <c r="D890" s="105"/>
      <c r="E890" s="105"/>
      <c r="F890" s="570"/>
      <c r="G890" s="105"/>
      <c r="H890" s="105"/>
      <c r="I890" s="108"/>
      <c r="J890" s="105"/>
      <c r="K890"/>
      <c r="L890" s="108"/>
      <c r="M890" s="105"/>
      <c r="N890" s="103"/>
      <c r="O890" s="456"/>
      <c r="P890" s="79"/>
      <c r="Q890" s="79"/>
      <c r="R890" s="528"/>
    </row>
    <row r="891" spans="1:19" ht="13.2" hidden="1" x14ac:dyDescent="0.25">
      <c r="A891" s="119"/>
      <c r="B891" s="104"/>
      <c r="C891" s="154"/>
      <c r="D891" s="105"/>
      <c r="E891" s="105"/>
      <c r="F891" s="570"/>
      <c r="G891" s="105"/>
      <c r="H891" s="105"/>
      <c r="I891" s="108"/>
      <c r="J891" s="105"/>
      <c r="K891"/>
      <c r="L891" s="108"/>
      <c r="M891" s="105"/>
      <c r="N891" s="103"/>
      <c r="O891" s="456"/>
      <c r="P891" s="79"/>
      <c r="Q891" s="79"/>
      <c r="R891" s="528"/>
    </row>
    <row r="892" spans="1:19" ht="13.2" hidden="1" x14ac:dyDescent="0.25">
      <c r="A892" s="119"/>
      <c r="B892" s="104"/>
      <c r="C892" s="154"/>
      <c r="D892" s="105"/>
      <c r="E892" s="105"/>
      <c r="F892" s="570"/>
      <c r="G892" s="105"/>
      <c r="H892" s="105"/>
      <c r="I892" s="108"/>
      <c r="J892" s="105"/>
      <c r="K892"/>
      <c r="L892" s="108"/>
      <c r="M892" s="105"/>
      <c r="N892" s="103"/>
      <c r="O892" s="456"/>
      <c r="P892" s="79"/>
      <c r="Q892" s="79"/>
      <c r="R892" s="528"/>
    </row>
    <row r="893" spans="1:19" ht="13.2" hidden="1" x14ac:dyDescent="0.25">
      <c r="A893" s="119"/>
      <c r="B893" s="104"/>
      <c r="C893" s="154"/>
      <c r="D893" s="105"/>
      <c r="E893" s="105"/>
      <c r="F893" s="570"/>
      <c r="G893" s="105"/>
      <c r="H893" s="105"/>
      <c r="I893" s="108"/>
      <c r="J893" s="105"/>
      <c r="K893"/>
      <c r="L893" s="108"/>
      <c r="M893" s="105"/>
      <c r="N893" s="103"/>
      <c r="O893" s="456"/>
      <c r="P893" s="79"/>
      <c r="Q893" s="79"/>
      <c r="R893" s="528"/>
    </row>
    <row r="894" spans="1:19" ht="13.2" hidden="1" x14ac:dyDescent="0.25">
      <c r="A894" s="119"/>
      <c r="B894" s="104"/>
      <c r="C894" s="154"/>
      <c r="D894" s="105"/>
      <c r="E894" s="105"/>
      <c r="F894" s="570"/>
      <c r="G894" s="105"/>
      <c r="H894" s="105"/>
      <c r="I894" s="108"/>
      <c r="J894" s="105"/>
      <c r="K894"/>
      <c r="L894" s="108"/>
      <c r="M894" s="105"/>
      <c r="N894" s="103"/>
      <c r="O894" s="456"/>
      <c r="P894" s="79"/>
      <c r="Q894" s="79"/>
      <c r="R894" s="528"/>
    </row>
    <row r="895" spans="1:19" ht="13.2" hidden="1" x14ac:dyDescent="0.25">
      <c r="A895" s="119"/>
      <c r="B895" s="104"/>
      <c r="C895" s="154"/>
      <c r="D895" s="105"/>
      <c r="E895" s="105"/>
      <c r="F895" s="570"/>
      <c r="G895" s="105"/>
      <c r="H895" s="105"/>
      <c r="I895" s="108"/>
      <c r="J895" s="105"/>
      <c r="K895"/>
      <c r="L895" s="108"/>
      <c r="M895" s="105"/>
      <c r="N895" s="103"/>
      <c r="O895" s="456"/>
      <c r="P895" s="79"/>
      <c r="Q895" s="79"/>
      <c r="R895" s="528"/>
    </row>
    <row r="896" spans="1:19" ht="13.2" hidden="1" x14ac:dyDescent="0.25">
      <c r="A896" s="119"/>
      <c r="B896" s="104"/>
      <c r="C896" s="154"/>
      <c r="D896" s="105"/>
      <c r="E896" s="105"/>
      <c r="F896" s="570"/>
      <c r="G896" s="105"/>
      <c r="H896" s="105"/>
      <c r="I896" s="108"/>
      <c r="J896" s="105"/>
      <c r="K896"/>
      <c r="L896" s="108"/>
      <c r="M896" s="105"/>
      <c r="N896" s="103"/>
      <c r="O896" s="456"/>
      <c r="P896" s="79"/>
      <c r="Q896" s="79"/>
      <c r="R896" s="528"/>
    </row>
    <row r="897" spans="1:19" ht="13.2" hidden="1" x14ac:dyDescent="0.25">
      <c r="A897" s="119"/>
      <c r="B897" s="104"/>
      <c r="C897" s="154"/>
      <c r="D897" s="105"/>
      <c r="E897" s="105"/>
      <c r="F897" s="570"/>
      <c r="G897" s="105"/>
      <c r="H897" s="105"/>
      <c r="I897" s="108"/>
      <c r="J897" s="105"/>
      <c r="K897"/>
      <c r="L897" s="108"/>
      <c r="M897" s="105"/>
      <c r="N897" s="103"/>
      <c r="O897" s="456"/>
      <c r="P897" s="79"/>
      <c r="Q897" s="79"/>
      <c r="R897" s="528"/>
    </row>
    <row r="898" spans="1:19" ht="13.2" hidden="1" x14ac:dyDescent="0.25">
      <c r="A898" s="119"/>
      <c r="B898" s="104"/>
      <c r="C898" s="154"/>
      <c r="D898" s="105"/>
      <c r="E898" s="105"/>
      <c r="F898" s="570"/>
      <c r="G898" s="105"/>
      <c r="H898" s="105"/>
      <c r="I898" s="108"/>
      <c r="J898" s="105"/>
      <c r="K898"/>
      <c r="L898" s="108"/>
      <c r="M898" s="105"/>
      <c r="N898" s="103"/>
      <c r="O898" s="456"/>
      <c r="P898" s="79"/>
      <c r="Q898" s="79"/>
      <c r="R898" s="528"/>
    </row>
    <row r="899" spans="1:19" ht="13.2" hidden="1" x14ac:dyDescent="0.25">
      <c r="A899" s="119" t="str">
        <f t="shared" ref="A899:A949" si="75">IF(B899="","",ROW()-4)</f>
        <v/>
      </c>
      <c r="B899" s="104"/>
      <c r="C899" s="154"/>
      <c r="D899" s="105"/>
      <c r="E899" s="105"/>
      <c r="F899" s="570"/>
      <c r="G899" s="105"/>
      <c r="H899" s="105"/>
      <c r="I899" s="108"/>
      <c r="J899" s="105"/>
      <c r="K899"/>
      <c r="L899" s="108"/>
      <c r="M899" s="105"/>
      <c r="N899" s="103"/>
      <c r="O899" s="456"/>
      <c r="P899" s="79">
        <f t="shared" ref="P899:P949" si="76">IF(B899=0,0,IF(YEAR(B899)=$Q$1,MONTH(B899)-$P$1+1,(YEAR(B899)-$Q$1)*12-$P$1+1+MONTH(B899)))</f>
        <v>0</v>
      </c>
      <c r="Q899" s="79">
        <f t="shared" ref="Q899:Q949" si="77">IF(C899=0,0,IF(YEAR(C899)=$Q$1,MONTH(C899)-$P$1+1,(YEAR(C899)-$Q$1)*12-$P$1+1+MONTH(C899)))</f>
        <v>0</v>
      </c>
      <c r="R899" s="528" t="str">
        <f t="shared" ref="R899:R948" si="78">SUBSTITUTE(D899," ","_")</f>
        <v/>
      </c>
      <c r="S899" s="526" t="str">
        <f>IF(D899="","",IF(OR(D899=Plano!$A$1,D899=Plano!$B$1),"entrada","saída"))</f>
        <v/>
      </c>
    </row>
    <row r="900" spans="1:19" ht="13.2" hidden="1" x14ac:dyDescent="0.25">
      <c r="A900" s="119" t="str">
        <f t="shared" si="75"/>
        <v/>
      </c>
      <c r="B900" s="104"/>
      <c r="C900" s="154"/>
      <c r="D900" s="105"/>
      <c r="E900" s="105"/>
      <c r="F900" s="571"/>
      <c r="G900" s="105"/>
      <c r="H900" s="105"/>
      <c r="I900" s="108"/>
      <c r="J900" s="105"/>
      <c r="K900"/>
      <c r="L900" s="108"/>
      <c r="M900" s="105"/>
      <c r="N900" s="103"/>
      <c r="O900" s="456"/>
      <c r="P900" s="79">
        <f t="shared" si="76"/>
        <v>0</v>
      </c>
      <c r="Q900" s="79">
        <f t="shared" si="77"/>
        <v>0</v>
      </c>
      <c r="R900" s="528" t="str">
        <f t="shared" si="78"/>
        <v/>
      </c>
      <c r="S900" s="526" t="str">
        <f>IF(D900="","",IF(OR(D900=Plano!$A$1,D900=Plano!$B$1),"entrada","saída"))</f>
        <v/>
      </c>
    </row>
    <row r="901" spans="1:19" ht="13.2" hidden="1" x14ac:dyDescent="0.25">
      <c r="A901" s="119" t="str">
        <f t="shared" si="75"/>
        <v/>
      </c>
      <c r="B901" s="104"/>
      <c r="C901" s="154"/>
      <c r="D901" s="105"/>
      <c r="E901" s="105"/>
      <c r="F901" s="571"/>
      <c r="G901" s="105"/>
      <c r="H901" s="105"/>
      <c r="I901" s="108"/>
      <c r="J901" s="105"/>
      <c r="K901"/>
      <c r="L901" s="108"/>
      <c r="M901" s="105"/>
      <c r="N901" s="103"/>
      <c r="O901" s="456"/>
      <c r="P901" s="79">
        <f t="shared" si="76"/>
        <v>0</v>
      </c>
      <c r="Q901" s="79">
        <f t="shared" si="77"/>
        <v>0</v>
      </c>
      <c r="R901" s="528" t="str">
        <f t="shared" si="78"/>
        <v/>
      </c>
      <c r="S901" s="526" t="str">
        <f>IF(D901="","",IF(OR(D901=Plano!$A$1,D901=Plano!$B$1),"entrada","saída"))</f>
        <v/>
      </c>
    </row>
    <row r="902" spans="1:19" ht="13.2" hidden="1" x14ac:dyDescent="0.25">
      <c r="A902" s="119" t="str">
        <f t="shared" si="75"/>
        <v/>
      </c>
      <c r="B902" s="104"/>
      <c r="C902" s="154"/>
      <c r="D902" s="105"/>
      <c r="E902" s="105"/>
      <c r="F902" s="571"/>
      <c r="G902" s="105"/>
      <c r="H902" s="105"/>
      <c r="I902" s="108"/>
      <c r="J902" s="105"/>
      <c r="K902"/>
      <c r="L902" s="108"/>
      <c r="M902" s="105"/>
      <c r="N902" s="103"/>
      <c r="O902" s="456"/>
      <c r="P902" s="79">
        <f t="shared" si="76"/>
        <v>0</v>
      </c>
      <c r="Q902" s="79">
        <f t="shared" si="77"/>
        <v>0</v>
      </c>
      <c r="R902" s="528" t="str">
        <f t="shared" si="78"/>
        <v/>
      </c>
      <c r="S902" s="526" t="str">
        <f>IF(D902="","",IF(OR(D902=Plano!$A$1,D902=Plano!$B$1),"entrada","saída"))</f>
        <v/>
      </c>
    </row>
    <row r="903" spans="1:19" ht="13.2" hidden="1" x14ac:dyDescent="0.25">
      <c r="A903" s="119" t="str">
        <f t="shared" si="75"/>
        <v/>
      </c>
      <c r="B903" s="104"/>
      <c r="C903" s="154"/>
      <c r="D903" s="105"/>
      <c r="E903" s="105"/>
      <c r="F903" s="571"/>
      <c r="G903" s="105"/>
      <c r="H903" s="105"/>
      <c r="I903" s="108"/>
      <c r="J903" s="105"/>
      <c r="K903"/>
      <c r="L903" s="108"/>
      <c r="M903" s="105"/>
      <c r="N903" s="103"/>
      <c r="O903" s="456"/>
      <c r="P903" s="79">
        <f t="shared" si="76"/>
        <v>0</v>
      </c>
      <c r="Q903" s="79">
        <f t="shared" si="77"/>
        <v>0</v>
      </c>
      <c r="R903" s="528" t="str">
        <f t="shared" si="78"/>
        <v/>
      </c>
      <c r="S903" s="526" t="str">
        <f>IF(D903="","",IF(OR(D903=Plano!$A$1,D903=Plano!$B$1),"entrada","saída"))</f>
        <v/>
      </c>
    </row>
    <row r="904" spans="1:19" ht="13.2" hidden="1" x14ac:dyDescent="0.25">
      <c r="A904" s="119" t="str">
        <f t="shared" si="75"/>
        <v/>
      </c>
      <c r="B904" s="104"/>
      <c r="C904" s="154"/>
      <c r="D904" s="105"/>
      <c r="E904" s="105"/>
      <c r="F904" s="571"/>
      <c r="G904" s="105"/>
      <c r="H904" s="105"/>
      <c r="I904" s="108"/>
      <c r="J904" s="105"/>
      <c r="K904"/>
      <c r="L904" s="108"/>
      <c r="M904" s="105"/>
      <c r="N904" s="103"/>
      <c r="O904" s="456"/>
      <c r="P904" s="79">
        <f t="shared" si="76"/>
        <v>0</v>
      </c>
      <c r="Q904" s="79">
        <f t="shared" si="77"/>
        <v>0</v>
      </c>
      <c r="R904" s="528" t="str">
        <f t="shared" si="78"/>
        <v/>
      </c>
      <c r="S904" s="526" t="str">
        <f>IF(D904="","",IF(OR(D904=Plano!$A$1,D904=Plano!$B$1),"entrada","saída"))</f>
        <v/>
      </c>
    </row>
    <row r="905" spans="1:19" ht="13.2" hidden="1" x14ac:dyDescent="0.25">
      <c r="A905" s="119" t="str">
        <f t="shared" si="75"/>
        <v/>
      </c>
      <c r="B905" s="104"/>
      <c r="C905" s="154"/>
      <c r="D905" s="105"/>
      <c r="E905" s="105"/>
      <c r="F905" s="571"/>
      <c r="G905" s="105"/>
      <c r="H905" s="105"/>
      <c r="I905" s="108"/>
      <c r="J905" s="105"/>
      <c r="K905"/>
      <c r="L905" s="108"/>
      <c r="M905" s="105"/>
      <c r="N905" s="103"/>
      <c r="O905" s="456"/>
      <c r="P905" s="79">
        <f t="shared" si="76"/>
        <v>0</v>
      </c>
      <c r="Q905" s="79">
        <f t="shared" si="77"/>
        <v>0</v>
      </c>
      <c r="R905" s="528" t="str">
        <f t="shared" si="78"/>
        <v/>
      </c>
      <c r="S905" s="526" t="str">
        <f>IF(D905="","",IF(OR(D905=Plano!$A$1,D905=Plano!$B$1),"entrada","saída"))</f>
        <v/>
      </c>
    </row>
    <row r="906" spans="1:19" ht="13.2" hidden="1" x14ac:dyDescent="0.25">
      <c r="A906" s="119" t="str">
        <f t="shared" si="75"/>
        <v/>
      </c>
      <c r="B906" s="104"/>
      <c r="C906" s="154"/>
      <c r="D906" s="105"/>
      <c r="E906" s="105"/>
      <c r="F906" s="571"/>
      <c r="G906" s="105"/>
      <c r="H906" s="105"/>
      <c r="I906" s="108"/>
      <c r="J906" s="105"/>
      <c r="K906"/>
      <c r="L906" s="108"/>
      <c r="M906" s="105"/>
      <c r="N906" s="103"/>
      <c r="O906" s="456"/>
      <c r="P906" s="79">
        <f t="shared" si="76"/>
        <v>0</v>
      </c>
      <c r="Q906" s="79">
        <f t="shared" si="77"/>
        <v>0</v>
      </c>
      <c r="R906" s="528" t="str">
        <f t="shared" si="78"/>
        <v/>
      </c>
      <c r="S906" s="526" t="str">
        <f>IF(D906="","",IF(OR(D906=Plano!$A$1,D906=Plano!$B$1),"entrada","saída"))</f>
        <v/>
      </c>
    </row>
    <row r="907" spans="1:19" ht="13.2" hidden="1" x14ac:dyDescent="0.25">
      <c r="A907" s="119" t="str">
        <f t="shared" si="75"/>
        <v/>
      </c>
      <c r="B907" s="104"/>
      <c r="C907" s="154"/>
      <c r="D907" s="105"/>
      <c r="E907" s="105"/>
      <c r="F907" s="571"/>
      <c r="G907" s="105"/>
      <c r="H907" s="105"/>
      <c r="I907" s="108"/>
      <c r="J907" s="105"/>
      <c r="K907"/>
      <c r="L907" s="108"/>
      <c r="M907" s="105"/>
      <c r="N907" s="103"/>
      <c r="O907" s="456"/>
      <c r="P907" s="79">
        <f t="shared" si="76"/>
        <v>0</v>
      </c>
      <c r="Q907" s="79">
        <f t="shared" si="77"/>
        <v>0</v>
      </c>
      <c r="R907" s="528" t="str">
        <f t="shared" si="78"/>
        <v/>
      </c>
      <c r="S907" s="526" t="str">
        <f>IF(D907="","",IF(OR(D907=Plano!$A$1,D907=Plano!$B$1),"entrada","saída"))</f>
        <v/>
      </c>
    </row>
    <row r="908" spans="1:19" ht="13.2" hidden="1" x14ac:dyDescent="0.25">
      <c r="A908" s="119" t="str">
        <f t="shared" si="75"/>
        <v/>
      </c>
      <c r="B908" s="104"/>
      <c r="C908" s="154"/>
      <c r="D908" s="105"/>
      <c r="E908" s="105"/>
      <c r="F908" s="571"/>
      <c r="G908" s="105"/>
      <c r="H908" s="105"/>
      <c r="I908" s="108"/>
      <c r="J908" s="105"/>
      <c r="K908"/>
      <c r="L908" s="108"/>
      <c r="M908" s="105"/>
      <c r="N908" s="103"/>
      <c r="O908" s="456"/>
      <c r="P908" s="79">
        <f t="shared" si="76"/>
        <v>0</v>
      </c>
      <c r="Q908" s="79">
        <f t="shared" si="77"/>
        <v>0</v>
      </c>
      <c r="R908" s="528" t="str">
        <f t="shared" si="78"/>
        <v/>
      </c>
      <c r="S908" s="526" t="str">
        <f>IF(D908="","",IF(OR(D908=Plano!$A$1,D908=Plano!$B$1),"entrada","saída"))</f>
        <v/>
      </c>
    </row>
    <row r="909" spans="1:19" ht="13.2" hidden="1" x14ac:dyDescent="0.25">
      <c r="A909" s="119" t="str">
        <f t="shared" si="75"/>
        <v/>
      </c>
      <c r="B909" s="104"/>
      <c r="C909" s="154"/>
      <c r="D909" s="105"/>
      <c r="E909" s="105"/>
      <c r="F909" s="571"/>
      <c r="G909" s="105"/>
      <c r="H909" s="105"/>
      <c r="I909" s="108"/>
      <c r="J909" s="105"/>
      <c r="K909"/>
      <c r="L909" s="108"/>
      <c r="M909" s="105"/>
      <c r="N909" s="103"/>
      <c r="O909" s="456"/>
      <c r="P909" s="79">
        <f t="shared" si="76"/>
        <v>0</v>
      </c>
      <c r="Q909" s="79">
        <f t="shared" si="77"/>
        <v>0</v>
      </c>
      <c r="R909" s="528" t="str">
        <f t="shared" si="78"/>
        <v/>
      </c>
      <c r="S909" s="526" t="str">
        <f>IF(D909="","",IF(OR(D909=Plano!$A$1,D909=Plano!$B$1),"entrada","saída"))</f>
        <v/>
      </c>
    </row>
    <row r="910" spans="1:19" ht="13.2" hidden="1" x14ac:dyDescent="0.25">
      <c r="A910" s="119" t="str">
        <f t="shared" si="75"/>
        <v/>
      </c>
      <c r="B910" s="104"/>
      <c r="C910" s="154"/>
      <c r="D910" s="105"/>
      <c r="E910" s="105"/>
      <c r="F910" s="571"/>
      <c r="G910" s="105"/>
      <c r="H910" s="105"/>
      <c r="I910" s="108"/>
      <c r="J910" s="105"/>
      <c r="K910"/>
      <c r="L910" s="108"/>
      <c r="M910" s="105"/>
      <c r="N910" s="103"/>
      <c r="O910" s="456"/>
      <c r="P910" s="79">
        <f t="shared" si="76"/>
        <v>0</v>
      </c>
      <c r="Q910" s="79">
        <f t="shared" si="77"/>
        <v>0</v>
      </c>
      <c r="R910" s="528" t="str">
        <f t="shared" si="78"/>
        <v/>
      </c>
      <c r="S910" s="526" t="str">
        <f>IF(D910="","",IF(OR(D910=Plano!$A$1,D910=Plano!$B$1),"entrada","saída"))</f>
        <v/>
      </c>
    </row>
    <row r="911" spans="1:19" ht="13.2" hidden="1" x14ac:dyDescent="0.25">
      <c r="A911" s="119" t="str">
        <f t="shared" si="75"/>
        <v/>
      </c>
      <c r="B911" s="104"/>
      <c r="C911" s="154"/>
      <c r="D911" s="105"/>
      <c r="E911" s="105"/>
      <c r="F911" s="571"/>
      <c r="G911" s="105"/>
      <c r="H911" s="105"/>
      <c r="I911" s="108"/>
      <c r="J911" s="105"/>
      <c r="K911"/>
      <c r="L911" s="108"/>
      <c r="M911" s="105"/>
      <c r="N911" s="103"/>
      <c r="O911" s="456"/>
      <c r="P911" s="79">
        <f t="shared" si="76"/>
        <v>0</v>
      </c>
      <c r="Q911" s="79">
        <f t="shared" si="77"/>
        <v>0</v>
      </c>
      <c r="R911" s="528" t="str">
        <f t="shared" si="78"/>
        <v/>
      </c>
      <c r="S911" s="526" t="str">
        <f>IF(D911="","",IF(OR(D911=Plano!$A$1,D911=Plano!$B$1),"entrada","saída"))</f>
        <v/>
      </c>
    </row>
    <row r="912" spans="1:19" ht="13.2" hidden="1" x14ac:dyDescent="0.25">
      <c r="A912" s="119" t="str">
        <f t="shared" si="75"/>
        <v/>
      </c>
      <c r="B912" s="104"/>
      <c r="C912" s="154"/>
      <c r="D912" s="105"/>
      <c r="E912" s="105"/>
      <c r="F912" s="571"/>
      <c r="G912" s="105"/>
      <c r="H912" s="105"/>
      <c r="I912" s="108"/>
      <c r="J912" s="105"/>
      <c r="K912"/>
      <c r="L912" s="108"/>
      <c r="M912" s="105"/>
      <c r="N912" s="103"/>
      <c r="O912" s="456"/>
      <c r="P912" s="79">
        <f t="shared" si="76"/>
        <v>0</v>
      </c>
      <c r="Q912" s="79">
        <f t="shared" si="77"/>
        <v>0</v>
      </c>
      <c r="R912" s="528" t="str">
        <f t="shared" si="78"/>
        <v/>
      </c>
      <c r="S912" s="526" t="str">
        <f>IF(D912="","",IF(OR(D912=Plano!$A$1,D912=Plano!$B$1),"entrada","saída"))</f>
        <v/>
      </c>
    </row>
    <row r="913" spans="1:19" ht="13.2" hidden="1" x14ac:dyDescent="0.25">
      <c r="A913" s="119" t="str">
        <f t="shared" si="75"/>
        <v/>
      </c>
      <c r="B913" s="104"/>
      <c r="C913" s="154"/>
      <c r="D913" s="105"/>
      <c r="E913" s="105"/>
      <c r="F913" s="571"/>
      <c r="G913" s="105"/>
      <c r="H913" s="105"/>
      <c r="I913" s="108"/>
      <c r="J913" s="105"/>
      <c r="K913"/>
      <c r="L913" s="108"/>
      <c r="M913" s="105"/>
      <c r="N913" s="103"/>
      <c r="O913" s="456"/>
      <c r="P913" s="79">
        <f t="shared" si="76"/>
        <v>0</v>
      </c>
      <c r="Q913" s="79">
        <f t="shared" si="77"/>
        <v>0</v>
      </c>
      <c r="R913" s="528" t="str">
        <f t="shared" si="78"/>
        <v/>
      </c>
      <c r="S913" s="526" t="str">
        <f>IF(D913="","",IF(OR(D913=Plano!$A$1,D913=Plano!$B$1),"entrada","saída"))</f>
        <v/>
      </c>
    </row>
    <row r="914" spans="1:19" ht="13.2" hidden="1" x14ac:dyDescent="0.25">
      <c r="A914" s="119" t="str">
        <f t="shared" si="75"/>
        <v/>
      </c>
      <c r="B914" s="104"/>
      <c r="C914" s="154"/>
      <c r="D914" s="105"/>
      <c r="E914" s="105"/>
      <c r="F914" s="571"/>
      <c r="G914" s="105"/>
      <c r="H914" s="105"/>
      <c r="I914" s="108"/>
      <c r="J914" s="105"/>
      <c r="K914"/>
      <c r="L914" s="108"/>
      <c r="M914" s="105"/>
      <c r="N914" s="103"/>
      <c r="O914" s="456"/>
      <c r="P914" s="79">
        <f t="shared" si="76"/>
        <v>0</v>
      </c>
      <c r="Q914" s="79">
        <f t="shared" si="77"/>
        <v>0</v>
      </c>
      <c r="R914" s="528" t="str">
        <f t="shared" si="78"/>
        <v/>
      </c>
      <c r="S914" s="526" t="str">
        <f>IF(D914="","",IF(OR(D914=Plano!$A$1,D914=Plano!$B$1),"entrada","saída"))</f>
        <v/>
      </c>
    </row>
    <row r="915" spans="1:19" ht="13.2" hidden="1" x14ac:dyDescent="0.25">
      <c r="A915" s="119" t="str">
        <f t="shared" si="75"/>
        <v/>
      </c>
      <c r="B915" s="104"/>
      <c r="C915" s="154"/>
      <c r="D915" s="105"/>
      <c r="E915" s="105"/>
      <c r="F915" s="571"/>
      <c r="G915" s="105"/>
      <c r="H915" s="105"/>
      <c r="I915" s="108"/>
      <c r="J915" s="105"/>
      <c r="K915"/>
      <c r="L915" s="108"/>
      <c r="M915" s="105"/>
      <c r="N915" s="103"/>
      <c r="O915" s="456"/>
      <c r="P915" s="79">
        <f t="shared" si="76"/>
        <v>0</v>
      </c>
      <c r="Q915" s="79">
        <f t="shared" si="77"/>
        <v>0</v>
      </c>
      <c r="R915" s="528" t="str">
        <f t="shared" si="78"/>
        <v/>
      </c>
      <c r="S915" s="526" t="str">
        <f>IF(D915="","",IF(OR(D915=Plano!$A$1,D915=Plano!$B$1),"entrada","saída"))</f>
        <v/>
      </c>
    </row>
    <row r="916" spans="1:19" ht="13.2" hidden="1" x14ac:dyDescent="0.25">
      <c r="A916" s="119" t="str">
        <f t="shared" si="75"/>
        <v/>
      </c>
      <c r="B916" s="104"/>
      <c r="C916" s="154"/>
      <c r="D916" s="105"/>
      <c r="E916" s="105"/>
      <c r="F916" s="571"/>
      <c r="G916" s="105"/>
      <c r="H916" s="105"/>
      <c r="I916" s="108"/>
      <c r="J916" s="105"/>
      <c r="K916"/>
      <c r="L916" s="108"/>
      <c r="M916" s="105"/>
      <c r="N916" s="103"/>
      <c r="O916" s="456"/>
      <c r="P916" s="79">
        <f t="shared" si="76"/>
        <v>0</v>
      </c>
      <c r="Q916" s="79">
        <f t="shared" si="77"/>
        <v>0</v>
      </c>
      <c r="R916" s="528" t="str">
        <f t="shared" si="78"/>
        <v/>
      </c>
      <c r="S916" s="526" t="str">
        <f>IF(D916="","",IF(OR(D916=Plano!$A$1,D916=Plano!$B$1),"entrada","saída"))</f>
        <v/>
      </c>
    </row>
    <row r="917" spans="1:19" ht="13.2" hidden="1" x14ac:dyDescent="0.25">
      <c r="A917" s="119" t="str">
        <f t="shared" si="75"/>
        <v/>
      </c>
      <c r="B917" s="104"/>
      <c r="C917" s="154"/>
      <c r="D917" s="105"/>
      <c r="E917" s="105"/>
      <c r="F917" s="571"/>
      <c r="G917" s="105"/>
      <c r="H917" s="105"/>
      <c r="I917" s="108"/>
      <c r="J917" s="105"/>
      <c r="K917"/>
      <c r="L917" s="108"/>
      <c r="M917" s="105"/>
      <c r="N917" s="103"/>
      <c r="O917" s="456"/>
      <c r="P917" s="79">
        <f t="shared" si="76"/>
        <v>0</v>
      </c>
      <c r="Q917" s="79">
        <f t="shared" si="77"/>
        <v>0</v>
      </c>
      <c r="R917" s="528" t="str">
        <f t="shared" si="78"/>
        <v/>
      </c>
      <c r="S917" s="526" t="str">
        <f>IF(D917="","",IF(OR(D917=Plano!$A$1,D917=Plano!$B$1),"entrada","saída"))</f>
        <v/>
      </c>
    </row>
    <row r="918" spans="1:19" ht="13.2" hidden="1" x14ac:dyDescent="0.25">
      <c r="A918" s="119" t="str">
        <f t="shared" si="75"/>
        <v/>
      </c>
      <c r="B918" s="104"/>
      <c r="C918" s="154"/>
      <c r="D918" s="105"/>
      <c r="E918" s="105"/>
      <c r="F918" s="571"/>
      <c r="G918" s="105"/>
      <c r="H918" s="105"/>
      <c r="I918" s="108"/>
      <c r="J918" s="105"/>
      <c r="K918"/>
      <c r="L918" s="108"/>
      <c r="M918" s="105"/>
      <c r="N918" s="103"/>
      <c r="O918" s="456"/>
      <c r="P918" s="79">
        <f t="shared" si="76"/>
        <v>0</v>
      </c>
      <c r="Q918" s="79">
        <f t="shared" si="77"/>
        <v>0</v>
      </c>
      <c r="R918" s="528" t="str">
        <f t="shared" si="78"/>
        <v/>
      </c>
      <c r="S918" s="526" t="str">
        <f>IF(D918="","",IF(OR(D918=Plano!$A$1,D918=Plano!$B$1),"entrada","saída"))</f>
        <v/>
      </c>
    </row>
    <row r="919" spans="1:19" ht="13.2" hidden="1" x14ac:dyDescent="0.25">
      <c r="A919" s="119" t="str">
        <f t="shared" si="75"/>
        <v/>
      </c>
      <c r="B919" s="104"/>
      <c r="C919" s="154"/>
      <c r="D919" s="105"/>
      <c r="E919" s="105"/>
      <c r="F919" s="571"/>
      <c r="G919" s="105"/>
      <c r="H919" s="105"/>
      <c r="I919" s="108"/>
      <c r="J919" s="105"/>
      <c r="K919"/>
      <c r="L919" s="108"/>
      <c r="M919" s="105"/>
      <c r="N919" s="103"/>
      <c r="O919" s="456"/>
      <c r="P919" s="79">
        <f t="shared" si="76"/>
        <v>0</v>
      </c>
      <c r="Q919" s="79">
        <f t="shared" si="77"/>
        <v>0</v>
      </c>
      <c r="R919" s="528" t="str">
        <f t="shared" si="78"/>
        <v/>
      </c>
      <c r="S919" s="526" t="str">
        <f>IF(D919="","",IF(OR(D919=Plano!$A$1,D919=Plano!$B$1),"entrada","saída"))</f>
        <v/>
      </c>
    </row>
    <row r="920" spans="1:19" ht="13.2" hidden="1" x14ac:dyDescent="0.25">
      <c r="A920" s="119" t="str">
        <f t="shared" si="75"/>
        <v/>
      </c>
      <c r="B920" s="104"/>
      <c r="C920" s="154"/>
      <c r="D920" s="105"/>
      <c r="E920" s="105"/>
      <c r="F920" s="571"/>
      <c r="G920" s="105"/>
      <c r="H920" s="105"/>
      <c r="I920" s="108"/>
      <c r="J920" s="105"/>
      <c r="K920"/>
      <c r="L920" s="108"/>
      <c r="M920" s="105"/>
      <c r="N920" s="103"/>
      <c r="O920" s="456"/>
      <c r="P920" s="79">
        <f t="shared" si="76"/>
        <v>0</v>
      </c>
      <c r="Q920" s="79">
        <f t="shared" si="77"/>
        <v>0</v>
      </c>
      <c r="R920" s="528" t="str">
        <f t="shared" si="78"/>
        <v/>
      </c>
      <c r="S920" s="526" t="str">
        <f>IF(D920="","",IF(OR(D920=Plano!$A$1,D920=Plano!$B$1),"entrada","saída"))</f>
        <v/>
      </c>
    </row>
    <row r="921" spans="1:19" ht="13.2" hidden="1" x14ac:dyDescent="0.25">
      <c r="A921" s="119" t="str">
        <f t="shared" si="75"/>
        <v/>
      </c>
      <c r="B921" s="104"/>
      <c r="C921" s="154"/>
      <c r="D921" s="105"/>
      <c r="E921" s="105"/>
      <c r="F921" s="571"/>
      <c r="G921" s="105"/>
      <c r="H921" s="105"/>
      <c r="I921" s="108"/>
      <c r="J921" s="105"/>
      <c r="K921"/>
      <c r="L921" s="108"/>
      <c r="M921" s="105"/>
      <c r="N921" s="103"/>
      <c r="O921" s="456"/>
      <c r="P921" s="79">
        <f t="shared" si="76"/>
        <v>0</v>
      </c>
      <c r="Q921" s="79">
        <f t="shared" si="77"/>
        <v>0</v>
      </c>
      <c r="R921" s="528" t="str">
        <f t="shared" si="78"/>
        <v/>
      </c>
      <c r="S921" s="526" t="str">
        <f>IF(D921="","",IF(OR(D921=Plano!$A$1,D921=Plano!$B$1),"entrada","saída"))</f>
        <v/>
      </c>
    </row>
    <row r="922" spans="1:19" ht="13.2" hidden="1" x14ac:dyDescent="0.25">
      <c r="A922" s="119" t="str">
        <f t="shared" si="75"/>
        <v/>
      </c>
      <c r="B922" s="104"/>
      <c r="C922" s="154"/>
      <c r="D922" s="105"/>
      <c r="E922" s="105"/>
      <c r="F922" s="571"/>
      <c r="G922" s="105"/>
      <c r="H922" s="105"/>
      <c r="I922" s="108"/>
      <c r="J922" s="105"/>
      <c r="K922"/>
      <c r="L922" s="108"/>
      <c r="M922" s="105"/>
      <c r="N922" s="103"/>
      <c r="O922" s="456"/>
      <c r="P922" s="79">
        <f t="shared" si="76"/>
        <v>0</v>
      </c>
      <c r="Q922" s="79">
        <f t="shared" si="77"/>
        <v>0</v>
      </c>
      <c r="R922" s="528" t="str">
        <f t="shared" si="78"/>
        <v/>
      </c>
      <c r="S922" s="526" t="str">
        <f>IF(D922="","",IF(OR(D922=Plano!$A$1,D922=Plano!$B$1),"entrada","saída"))</f>
        <v/>
      </c>
    </row>
    <row r="923" spans="1:19" ht="13.2" hidden="1" x14ac:dyDescent="0.25">
      <c r="A923" s="119" t="str">
        <f t="shared" si="75"/>
        <v/>
      </c>
      <c r="B923" s="104"/>
      <c r="C923" s="154"/>
      <c r="D923" s="105"/>
      <c r="E923" s="105"/>
      <c r="F923" s="571"/>
      <c r="G923" s="105"/>
      <c r="H923" s="105"/>
      <c r="I923" s="108"/>
      <c r="J923" s="105"/>
      <c r="K923"/>
      <c r="L923" s="108"/>
      <c r="M923" s="105"/>
      <c r="N923" s="103"/>
      <c r="O923" s="456"/>
      <c r="P923" s="79">
        <f t="shared" si="76"/>
        <v>0</v>
      </c>
      <c r="Q923" s="79">
        <f t="shared" si="77"/>
        <v>0</v>
      </c>
      <c r="R923" s="528" t="str">
        <f t="shared" si="78"/>
        <v/>
      </c>
      <c r="S923" s="526" t="str">
        <f>IF(D923="","",IF(OR(D923=Plano!$A$1,D923=Plano!$B$1),"entrada","saída"))</f>
        <v/>
      </c>
    </row>
    <row r="924" spans="1:19" ht="13.2" hidden="1" x14ac:dyDescent="0.25">
      <c r="A924" s="119" t="str">
        <f t="shared" si="75"/>
        <v/>
      </c>
      <c r="B924" s="104"/>
      <c r="C924" s="154"/>
      <c r="D924" s="105"/>
      <c r="E924" s="105"/>
      <c r="F924" s="571"/>
      <c r="G924" s="105"/>
      <c r="H924" s="105"/>
      <c r="I924" s="108"/>
      <c r="J924" s="105"/>
      <c r="K924"/>
      <c r="L924" s="108"/>
      <c r="M924" s="105"/>
      <c r="N924" s="103"/>
      <c r="O924" s="456"/>
      <c r="P924" s="79">
        <f t="shared" si="76"/>
        <v>0</v>
      </c>
      <c r="Q924" s="79">
        <f t="shared" si="77"/>
        <v>0</v>
      </c>
      <c r="R924" s="528" t="str">
        <f t="shared" si="78"/>
        <v/>
      </c>
      <c r="S924" s="526" t="str">
        <f>IF(D924="","",IF(OR(D924=Plano!$A$1,D924=Plano!$B$1),"entrada","saída"))</f>
        <v/>
      </c>
    </row>
    <row r="925" spans="1:19" ht="13.2" hidden="1" x14ac:dyDescent="0.25">
      <c r="A925" s="119" t="str">
        <f t="shared" si="75"/>
        <v/>
      </c>
      <c r="B925" s="104"/>
      <c r="C925" s="154"/>
      <c r="D925" s="105"/>
      <c r="E925" s="105"/>
      <c r="F925" s="571"/>
      <c r="G925" s="105"/>
      <c r="H925" s="105"/>
      <c r="I925" s="108"/>
      <c r="J925" s="105"/>
      <c r="K925"/>
      <c r="L925" s="108"/>
      <c r="M925" s="105"/>
      <c r="N925" s="103"/>
      <c r="O925" s="456"/>
      <c r="P925" s="79">
        <f t="shared" si="76"/>
        <v>0</v>
      </c>
      <c r="Q925" s="79">
        <f t="shared" si="77"/>
        <v>0</v>
      </c>
      <c r="R925" s="528" t="str">
        <f t="shared" si="78"/>
        <v/>
      </c>
      <c r="S925" s="526" t="str">
        <f>IF(D925="","",IF(OR(D925=Plano!$A$1,D925=Plano!$B$1),"entrada","saída"))</f>
        <v/>
      </c>
    </row>
    <row r="926" spans="1:19" ht="13.2" hidden="1" x14ac:dyDescent="0.25">
      <c r="A926" s="119" t="str">
        <f t="shared" si="75"/>
        <v/>
      </c>
      <c r="B926" s="104"/>
      <c r="C926" s="154"/>
      <c r="D926" s="105"/>
      <c r="E926" s="105"/>
      <c r="F926" s="571"/>
      <c r="G926" s="105"/>
      <c r="H926" s="105"/>
      <c r="I926" s="108"/>
      <c r="J926" s="105"/>
      <c r="K926"/>
      <c r="L926" s="108"/>
      <c r="M926" s="105"/>
      <c r="N926" s="103"/>
      <c r="O926" s="456"/>
      <c r="P926" s="79">
        <f t="shared" si="76"/>
        <v>0</v>
      </c>
      <c r="Q926" s="79">
        <f t="shared" si="77"/>
        <v>0</v>
      </c>
      <c r="R926" s="528" t="str">
        <f t="shared" si="78"/>
        <v/>
      </c>
      <c r="S926" s="526" t="str">
        <f>IF(D926="","",IF(OR(D926=Plano!$A$1,D926=Plano!$B$1),"entrada","saída"))</f>
        <v/>
      </c>
    </row>
    <row r="927" spans="1:19" ht="13.2" hidden="1" x14ac:dyDescent="0.25">
      <c r="A927" s="119" t="str">
        <f t="shared" si="75"/>
        <v/>
      </c>
      <c r="B927" s="104"/>
      <c r="C927" s="154"/>
      <c r="D927" s="105"/>
      <c r="E927" s="105"/>
      <c r="F927" s="571"/>
      <c r="G927" s="105"/>
      <c r="H927" s="105"/>
      <c r="I927" s="108"/>
      <c r="J927" s="105"/>
      <c r="K927"/>
      <c r="L927" s="108"/>
      <c r="M927" s="105"/>
      <c r="N927" s="103"/>
      <c r="O927" s="456"/>
      <c r="P927" s="79">
        <f t="shared" si="76"/>
        <v>0</v>
      </c>
      <c r="Q927" s="79">
        <f t="shared" si="77"/>
        <v>0</v>
      </c>
      <c r="R927" s="528" t="str">
        <f t="shared" si="78"/>
        <v/>
      </c>
      <c r="S927" s="526" t="str">
        <f>IF(D927="","",IF(OR(D927=Plano!$A$1,D927=Plano!$B$1),"entrada","saída"))</f>
        <v/>
      </c>
    </row>
    <row r="928" spans="1:19" ht="13.2" hidden="1" x14ac:dyDescent="0.25">
      <c r="A928" s="119" t="str">
        <f t="shared" si="75"/>
        <v/>
      </c>
      <c r="B928" s="104"/>
      <c r="C928" s="154"/>
      <c r="D928" s="105"/>
      <c r="E928" s="105"/>
      <c r="F928" s="571"/>
      <c r="G928" s="105"/>
      <c r="H928" s="105"/>
      <c r="I928" s="108"/>
      <c r="J928" s="105"/>
      <c r="K928"/>
      <c r="L928" s="108"/>
      <c r="M928" s="105"/>
      <c r="N928" s="103"/>
      <c r="O928" s="456"/>
      <c r="P928" s="79">
        <f t="shared" si="76"/>
        <v>0</v>
      </c>
      <c r="Q928" s="79">
        <f t="shared" si="77"/>
        <v>0</v>
      </c>
      <c r="R928" s="528" t="str">
        <f t="shared" si="78"/>
        <v/>
      </c>
      <c r="S928" s="526" t="str">
        <f>IF(D928="","",IF(OR(D928=Plano!$A$1,D928=Plano!$B$1),"entrada","saída"))</f>
        <v/>
      </c>
    </row>
    <row r="929" spans="1:19" ht="13.2" hidden="1" x14ac:dyDescent="0.25">
      <c r="A929" s="119" t="str">
        <f t="shared" si="75"/>
        <v/>
      </c>
      <c r="B929" s="104"/>
      <c r="C929" s="154"/>
      <c r="D929" s="105"/>
      <c r="E929" s="105"/>
      <c r="F929" s="571"/>
      <c r="G929" s="105"/>
      <c r="H929" s="105"/>
      <c r="I929" s="108"/>
      <c r="J929" s="105"/>
      <c r="K929"/>
      <c r="L929" s="108"/>
      <c r="M929" s="105"/>
      <c r="N929" s="103"/>
      <c r="O929" s="456"/>
      <c r="P929" s="79">
        <f t="shared" si="76"/>
        <v>0</v>
      </c>
      <c r="Q929" s="79">
        <f t="shared" si="77"/>
        <v>0</v>
      </c>
      <c r="R929" s="528" t="str">
        <f t="shared" si="78"/>
        <v/>
      </c>
      <c r="S929" s="526" t="str">
        <f>IF(D929="","",IF(OR(D929=Plano!$A$1,D929=Plano!$B$1),"entrada","saída"))</f>
        <v/>
      </c>
    </row>
    <row r="930" spans="1:19" ht="13.2" hidden="1" x14ac:dyDescent="0.25">
      <c r="A930" s="119" t="str">
        <f t="shared" si="75"/>
        <v/>
      </c>
      <c r="B930" s="104"/>
      <c r="C930" s="154"/>
      <c r="D930" s="105"/>
      <c r="E930" s="105"/>
      <c r="F930" s="571"/>
      <c r="G930" s="105"/>
      <c r="H930" s="105"/>
      <c r="I930" s="108"/>
      <c r="J930" s="105"/>
      <c r="K930"/>
      <c r="L930" s="108"/>
      <c r="M930" s="105"/>
      <c r="N930" s="103"/>
      <c r="O930" s="456"/>
      <c r="P930" s="79">
        <f t="shared" si="76"/>
        <v>0</v>
      </c>
      <c r="Q930" s="79">
        <f t="shared" si="77"/>
        <v>0</v>
      </c>
      <c r="R930" s="528" t="str">
        <f t="shared" si="78"/>
        <v/>
      </c>
      <c r="S930" s="526" t="str">
        <f>IF(D930="","",IF(OR(D930=Plano!$A$1,D930=Plano!$B$1),"entrada","saída"))</f>
        <v/>
      </c>
    </row>
    <row r="931" spans="1:19" ht="13.2" hidden="1" x14ac:dyDescent="0.25">
      <c r="A931" s="119" t="str">
        <f t="shared" si="75"/>
        <v/>
      </c>
      <c r="B931" s="104"/>
      <c r="C931" s="154"/>
      <c r="D931" s="105"/>
      <c r="E931" s="105"/>
      <c r="F931" s="571"/>
      <c r="G931" s="105"/>
      <c r="H931" s="105"/>
      <c r="I931" s="108"/>
      <c r="J931" s="105"/>
      <c r="K931"/>
      <c r="L931" s="108"/>
      <c r="M931" s="105"/>
      <c r="N931" s="103"/>
      <c r="O931" s="456"/>
      <c r="P931" s="79">
        <f t="shared" si="76"/>
        <v>0</v>
      </c>
      <c r="Q931" s="79">
        <f t="shared" si="77"/>
        <v>0</v>
      </c>
      <c r="R931" s="528" t="str">
        <f t="shared" si="78"/>
        <v/>
      </c>
      <c r="S931" s="526" t="str">
        <f>IF(D931="","",IF(OR(D931=Plano!$A$1,D931=Plano!$B$1),"entrada","saída"))</f>
        <v/>
      </c>
    </row>
    <row r="932" spans="1:19" ht="13.2" hidden="1" x14ac:dyDescent="0.25">
      <c r="A932" s="119" t="str">
        <f t="shared" si="75"/>
        <v/>
      </c>
      <c r="B932" s="104"/>
      <c r="C932" s="154"/>
      <c r="D932" s="105"/>
      <c r="E932" s="105"/>
      <c r="F932" s="571"/>
      <c r="G932" s="105"/>
      <c r="H932" s="105"/>
      <c r="I932" s="108"/>
      <c r="J932" s="105"/>
      <c r="K932"/>
      <c r="L932" s="108"/>
      <c r="M932" s="105"/>
      <c r="N932" s="103"/>
      <c r="O932" s="456"/>
      <c r="P932" s="79">
        <f t="shared" si="76"/>
        <v>0</v>
      </c>
      <c r="Q932" s="79">
        <f t="shared" si="77"/>
        <v>0</v>
      </c>
      <c r="R932" s="528" t="str">
        <f t="shared" si="78"/>
        <v/>
      </c>
      <c r="S932" s="526" t="str">
        <f>IF(D932="","",IF(OR(D932=Plano!$A$1,D932=Plano!$B$1),"entrada","saída"))</f>
        <v/>
      </c>
    </row>
    <row r="933" spans="1:19" ht="13.2" hidden="1" x14ac:dyDescent="0.25">
      <c r="A933" s="119" t="str">
        <f t="shared" si="75"/>
        <v/>
      </c>
      <c r="B933" s="104"/>
      <c r="C933" s="154"/>
      <c r="D933" s="105"/>
      <c r="E933" s="105"/>
      <c r="F933" s="571"/>
      <c r="G933" s="105"/>
      <c r="H933" s="105"/>
      <c r="I933" s="108"/>
      <c r="J933" s="105"/>
      <c r="K933"/>
      <c r="L933" s="108"/>
      <c r="M933" s="105"/>
      <c r="N933" s="103"/>
      <c r="O933" s="456"/>
      <c r="P933" s="79">
        <f t="shared" si="76"/>
        <v>0</v>
      </c>
      <c r="Q933" s="79">
        <f t="shared" si="77"/>
        <v>0</v>
      </c>
      <c r="R933" s="528" t="str">
        <f t="shared" si="78"/>
        <v/>
      </c>
      <c r="S933" s="526" t="str">
        <f>IF(D933="","",IF(OR(D933=Plano!$A$1,D933=Plano!$B$1),"entrada","saída"))</f>
        <v/>
      </c>
    </row>
    <row r="934" spans="1:19" ht="13.2" hidden="1" x14ac:dyDescent="0.25">
      <c r="A934" s="119" t="str">
        <f t="shared" si="75"/>
        <v/>
      </c>
      <c r="B934" s="104"/>
      <c r="C934" s="154"/>
      <c r="D934" s="105"/>
      <c r="E934" s="105"/>
      <c r="F934" s="571"/>
      <c r="G934" s="105"/>
      <c r="H934" s="105"/>
      <c r="I934" s="108"/>
      <c r="J934" s="105"/>
      <c r="K934"/>
      <c r="L934" s="108"/>
      <c r="M934" s="105"/>
      <c r="N934" s="103"/>
      <c r="O934" s="456"/>
      <c r="P934" s="79">
        <f t="shared" si="76"/>
        <v>0</v>
      </c>
      <c r="Q934" s="79">
        <f t="shared" si="77"/>
        <v>0</v>
      </c>
      <c r="R934" s="528" t="str">
        <f t="shared" si="78"/>
        <v/>
      </c>
      <c r="S934" s="526" t="str">
        <f>IF(D934="","",IF(OR(D934=Plano!$A$1,D934=Plano!$B$1),"entrada","saída"))</f>
        <v/>
      </c>
    </row>
    <row r="935" spans="1:19" ht="13.2" hidden="1" x14ac:dyDescent="0.25">
      <c r="A935" s="119" t="str">
        <f t="shared" si="75"/>
        <v/>
      </c>
      <c r="B935" s="104"/>
      <c r="C935" s="154"/>
      <c r="D935" s="105"/>
      <c r="E935" s="105"/>
      <c r="F935" s="571"/>
      <c r="G935" s="105"/>
      <c r="H935" s="105"/>
      <c r="I935" s="108"/>
      <c r="J935" s="105"/>
      <c r="K935"/>
      <c r="L935" s="108"/>
      <c r="M935" s="105"/>
      <c r="N935" s="103"/>
      <c r="O935" s="456"/>
      <c r="P935" s="79">
        <f t="shared" si="76"/>
        <v>0</v>
      </c>
      <c r="Q935" s="79">
        <f t="shared" si="77"/>
        <v>0</v>
      </c>
      <c r="R935" s="528" t="str">
        <f t="shared" si="78"/>
        <v/>
      </c>
      <c r="S935" s="526" t="str">
        <f>IF(D935="","",IF(OR(D935=Plano!$A$1,D935=Plano!$B$1),"entrada","saída"))</f>
        <v/>
      </c>
    </row>
    <row r="936" spans="1:19" ht="13.2" hidden="1" x14ac:dyDescent="0.25">
      <c r="A936" s="119" t="str">
        <f t="shared" si="75"/>
        <v/>
      </c>
      <c r="B936" s="104"/>
      <c r="C936" s="154"/>
      <c r="D936" s="105"/>
      <c r="E936" s="105"/>
      <c r="F936" s="571"/>
      <c r="G936" s="105"/>
      <c r="H936" s="105"/>
      <c r="I936" s="108"/>
      <c r="J936" s="105"/>
      <c r="K936"/>
      <c r="L936" s="108"/>
      <c r="M936" s="105"/>
      <c r="N936" s="103"/>
      <c r="O936" s="456"/>
      <c r="P936" s="79">
        <f t="shared" si="76"/>
        <v>0</v>
      </c>
      <c r="Q936" s="79">
        <f t="shared" si="77"/>
        <v>0</v>
      </c>
      <c r="R936" s="528" t="str">
        <f t="shared" si="78"/>
        <v/>
      </c>
      <c r="S936" s="526" t="str">
        <f>IF(D936="","",IF(OR(D936=Plano!$A$1,D936=Plano!$B$1),"entrada","saída"))</f>
        <v/>
      </c>
    </row>
    <row r="937" spans="1:19" ht="13.2" hidden="1" x14ac:dyDescent="0.25">
      <c r="A937" s="119" t="str">
        <f t="shared" si="75"/>
        <v/>
      </c>
      <c r="B937" s="104"/>
      <c r="C937" s="154"/>
      <c r="D937" s="105"/>
      <c r="E937" s="105"/>
      <c r="F937" s="571"/>
      <c r="G937" s="105"/>
      <c r="H937" s="105"/>
      <c r="I937" s="108"/>
      <c r="J937" s="105"/>
      <c r="K937"/>
      <c r="L937" s="108"/>
      <c r="M937" s="105"/>
      <c r="N937" s="103"/>
      <c r="O937" s="456"/>
      <c r="P937" s="79">
        <f t="shared" si="76"/>
        <v>0</v>
      </c>
      <c r="Q937" s="79">
        <f t="shared" si="77"/>
        <v>0</v>
      </c>
      <c r="R937" s="528" t="str">
        <f t="shared" si="78"/>
        <v/>
      </c>
      <c r="S937" s="526" t="str">
        <f>IF(D937="","",IF(OR(D937=Plano!$A$1,D937=Plano!$B$1),"entrada","saída"))</f>
        <v/>
      </c>
    </row>
    <row r="938" spans="1:19" ht="13.2" hidden="1" x14ac:dyDescent="0.25">
      <c r="A938" s="119" t="str">
        <f t="shared" si="75"/>
        <v/>
      </c>
      <c r="B938" s="104"/>
      <c r="C938" s="154"/>
      <c r="D938" s="105"/>
      <c r="E938" s="105"/>
      <c r="F938" s="571"/>
      <c r="G938" s="105"/>
      <c r="H938" s="105"/>
      <c r="I938" s="108"/>
      <c r="J938" s="105"/>
      <c r="K938"/>
      <c r="L938" s="108"/>
      <c r="M938" s="105"/>
      <c r="N938" s="103"/>
      <c r="O938" s="456"/>
      <c r="P938" s="79">
        <f t="shared" si="76"/>
        <v>0</v>
      </c>
      <c r="Q938" s="79">
        <f t="shared" si="77"/>
        <v>0</v>
      </c>
      <c r="R938" s="528" t="str">
        <f t="shared" si="78"/>
        <v/>
      </c>
      <c r="S938" s="526" t="str">
        <f>IF(D938="","",IF(OR(D938=Plano!$A$1,D938=Plano!$B$1),"entrada","saída"))</f>
        <v/>
      </c>
    </row>
    <row r="939" spans="1:19" ht="13.2" hidden="1" x14ac:dyDescent="0.25">
      <c r="A939" s="119" t="str">
        <f t="shared" si="75"/>
        <v/>
      </c>
      <c r="B939" s="104"/>
      <c r="C939" s="154"/>
      <c r="D939" s="105"/>
      <c r="E939" s="105"/>
      <c r="F939" s="571"/>
      <c r="G939" s="105"/>
      <c r="H939" s="105"/>
      <c r="I939" s="108"/>
      <c r="J939" s="105"/>
      <c r="K939"/>
      <c r="L939" s="108"/>
      <c r="M939" s="105"/>
      <c r="N939" s="103"/>
      <c r="O939" s="456"/>
      <c r="P939" s="79">
        <f t="shared" si="76"/>
        <v>0</v>
      </c>
      <c r="Q939" s="79">
        <f t="shared" si="77"/>
        <v>0</v>
      </c>
      <c r="R939" s="528" t="str">
        <f t="shared" si="78"/>
        <v/>
      </c>
      <c r="S939" s="526" t="str">
        <f>IF(D939="","",IF(OR(D939=Plano!$A$1,D939=Plano!$B$1),"entrada","saída"))</f>
        <v/>
      </c>
    </row>
    <row r="940" spans="1:19" ht="13.2" hidden="1" x14ac:dyDescent="0.25">
      <c r="A940" s="119" t="str">
        <f t="shared" si="75"/>
        <v/>
      </c>
      <c r="B940" s="104"/>
      <c r="C940" s="154"/>
      <c r="D940" s="105"/>
      <c r="E940" s="105"/>
      <c r="F940" s="571"/>
      <c r="G940" s="105"/>
      <c r="H940" s="105"/>
      <c r="I940" s="108"/>
      <c r="J940" s="105"/>
      <c r="K940"/>
      <c r="L940" s="108"/>
      <c r="M940" s="105"/>
      <c r="N940" s="103"/>
      <c r="O940" s="456"/>
      <c r="P940" s="79">
        <f t="shared" si="76"/>
        <v>0</v>
      </c>
      <c r="Q940" s="79">
        <f t="shared" si="77"/>
        <v>0</v>
      </c>
      <c r="R940" s="528" t="str">
        <f t="shared" si="78"/>
        <v/>
      </c>
      <c r="S940" s="526" t="str">
        <f>IF(D940="","",IF(OR(D940=Plano!$A$1,D940=Plano!$B$1),"entrada","saída"))</f>
        <v/>
      </c>
    </row>
    <row r="941" spans="1:19" ht="13.2" hidden="1" x14ac:dyDescent="0.25">
      <c r="A941" s="119" t="str">
        <f t="shared" si="75"/>
        <v/>
      </c>
      <c r="B941" s="104"/>
      <c r="C941" s="154"/>
      <c r="D941" s="105"/>
      <c r="E941" s="105"/>
      <c r="F941" s="571"/>
      <c r="G941" s="105"/>
      <c r="H941" s="105"/>
      <c r="I941" s="108"/>
      <c r="J941" s="105"/>
      <c r="K941"/>
      <c r="L941" s="108"/>
      <c r="M941" s="105"/>
      <c r="N941" s="103"/>
      <c r="O941" s="456"/>
      <c r="P941" s="79">
        <f t="shared" si="76"/>
        <v>0</v>
      </c>
      <c r="Q941" s="79">
        <f t="shared" si="77"/>
        <v>0</v>
      </c>
      <c r="R941" s="528" t="str">
        <f t="shared" si="78"/>
        <v/>
      </c>
      <c r="S941" s="526" t="str">
        <f>IF(D941="","",IF(OR(D941=Plano!$A$1,D941=Plano!$B$1),"entrada","saída"))</f>
        <v/>
      </c>
    </row>
    <row r="942" spans="1:19" ht="13.2" hidden="1" x14ac:dyDescent="0.25">
      <c r="A942" s="119" t="str">
        <f t="shared" si="75"/>
        <v/>
      </c>
      <c r="B942" s="104"/>
      <c r="C942" s="154"/>
      <c r="D942" s="105"/>
      <c r="E942" s="105"/>
      <c r="F942" s="571"/>
      <c r="G942" s="105"/>
      <c r="H942" s="105"/>
      <c r="I942" s="108"/>
      <c r="J942" s="105"/>
      <c r="K942"/>
      <c r="L942" s="108"/>
      <c r="M942" s="105"/>
      <c r="N942" s="103"/>
      <c r="O942" s="456"/>
      <c r="P942" s="79">
        <f t="shared" si="76"/>
        <v>0</v>
      </c>
      <c r="Q942" s="79">
        <f t="shared" si="77"/>
        <v>0</v>
      </c>
      <c r="R942" s="528" t="str">
        <f t="shared" si="78"/>
        <v/>
      </c>
      <c r="S942" s="526" t="str">
        <f>IF(D942="","",IF(OR(D942=Plano!$A$1,D942=Plano!$B$1),"entrada","saída"))</f>
        <v/>
      </c>
    </row>
    <row r="943" spans="1:19" ht="13.2" hidden="1" x14ac:dyDescent="0.25">
      <c r="A943" s="119" t="str">
        <f t="shared" si="75"/>
        <v/>
      </c>
      <c r="B943" s="104"/>
      <c r="C943" s="154"/>
      <c r="D943" s="105"/>
      <c r="E943" s="105"/>
      <c r="F943" s="571"/>
      <c r="G943" s="105"/>
      <c r="H943" s="105"/>
      <c r="I943" s="108"/>
      <c r="J943" s="105"/>
      <c r="K943"/>
      <c r="L943" s="108"/>
      <c r="M943" s="105"/>
      <c r="N943" s="103"/>
      <c r="O943" s="456"/>
      <c r="P943" s="79">
        <f t="shared" si="76"/>
        <v>0</v>
      </c>
      <c r="Q943" s="79">
        <f t="shared" si="77"/>
        <v>0</v>
      </c>
      <c r="R943" s="528" t="str">
        <f t="shared" si="78"/>
        <v/>
      </c>
      <c r="S943" s="526" t="str">
        <f>IF(D943="","",IF(OR(D943=Plano!$A$1,D943=Plano!$B$1),"entrada","saída"))</f>
        <v/>
      </c>
    </row>
    <row r="944" spans="1:19" ht="13.2" hidden="1" x14ac:dyDescent="0.25">
      <c r="A944" s="119" t="str">
        <f t="shared" si="75"/>
        <v/>
      </c>
      <c r="B944" s="104"/>
      <c r="C944" s="154"/>
      <c r="D944" s="105"/>
      <c r="E944" s="105"/>
      <c r="F944" s="571"/>
      <c r="G944" s="105"/>
      <c r="H944" s="105"/>
      <c r="I944" s="108"/>
      <c r="J944" s="105"/>
      <c r="K944" s="105"/>
      <c r="L944" s="108"/>
      <c r="M944" s="105"/>
      <c r="N944" s="103"/>
      <c r="O944" s="456"/>
      <c r="P944" s="79">
        <f t="shared" si="76"/>
        <v>0</v>
      </c>
      <c r="Q944" s="79">
        <f t="shared" si="77"/>
        <v>0</v>
      </c>
      <c r="R944" s="528" t="str">
        <f t="shared" si="78"/>
        <v/>
      </c>
      <c r="S944" s="526" t="str">
        <f>IF(D944="","",IF(OR(D944=Plano!$A$1,D944=Plano!$B$1),"entrada","saída"))</f>
        <v/>
      </c>
    </row>
    <row r="945" spans="1:19" ht="13.2" hidden="1" x14ac:dyDescent="0.25">
      <c r="A945" s="119" t="str">
        <f t="shared" si="75"/>
        <v/>
      </c>
      <c r="B945" s="104"/>
      <c r="C945" s="154"/>
      <c r="D945" s="105"/>
      <c r="E945" s="105"/>
      <c r="F945" s="571"/>
      <c r="G945" s="105"/>
      <c r="H945" s="105"/>
      <c r="I945" s="108"/>
      <c r="J945" s="105"/>
      <c r="K945" s="105"/>
      <c r="L945" s="108"/>
      <c r="M945" s="105"/>
      <c r="N945" s="103"/>
      <c r="O945" s="456"/>
      <c r="P945" s="79">
        <f t="shared" si="76"/>
        <v>0</v>
      </c>
      <c r="Q945" s="79">
        <f t="shared" si="77"/>
        <v>0</v>
      </c>
      <c r="R945" s="528" t="str">
        <f t="shared" si="78"/>
        <v/>
      </c>
      <c r="S945" s="526" t="str">
        <f>IF(D945="","",IF(OR(D945=Plano!$A$1,D945=Plano!$B$1),"entrada","saída"))</f>
        <v/>
      </c>
    </row>
    <row r="946" spans="1:19" ht="13.2" hidden="1" x14ac:dyDescent="0.25">
      <c r="A946" s="119" t="str">
        <f t="shared" si="75"/>
        <v/>
      </c>
      <c r="B946" s="104"/>
      <c r="C946" s="154"/>
      <c r="D946" s="105"/>
      <c r="E946" s="105"/>
      <c r="F946" s="571"/>
      <c r="G946" s="105"/>
      <c r="H946" s="105"/>
      <c r="I946" s="108"/>
      <c r="J946" s="105"/>
      <c r="K946" s="105"/>
      <c r="L946" s="108"/>
      <c r="M946" s="105"/>
      <c r="N946" s="103"/>
      <c r="O946" s="456"/>
      <c r="P946" s="79">
        <f t="shared" si="76"/>
        <v>0</v>
      </c>
      <c r="Q946" s="79">
        <f t="shared" si="77"/>
        <v>0</v>
      </c>
      <c r="R946" s="528" t="str">
        <f t="shared" si="78"/>
        <v/>
      </c>
      <c r="S946" s="526" t="str">
        <f>IF(D946="","",IF(OR(D946=Plano!$A$1,D946=Plano!$B$1),"entrada","saída"))</f>
        <v/>
      </c>
    </row>
    <row r="947" spans="1:19" ht="13.2" hidden="1" x14ac:dyDescent="0.25">
      <c r="A947" s="119" t="str">
        <f t="shared" si="75"/>
        <v/>
      </c>
      <c r="B947" s="104"/>
      <c r="C947" s="154"/>
      <c r="D947" s="105"/>
      <c r="E947" s="105"/>
      <c r="F947" s="571"/>
      <c r="G947" s="105"/>
      <c r="H947" s="105"/>
      <c r="I947" s="108"/>
      <c r="J947" s="105"/>
      <c r="K947" s="105"/>
      <c r="L947" s="108"/>
      <c r="M947" s="105"/>
      <c r="N947" s="103"/>
      <c r="O947" s="456"/>
      <c r="P947" s="79">
        <f t="shared" si="76"/>
        <v>0</v>
      </c>
      <c r="Q947" s="79">
        <f t="shared" si="77"/>
        <v>0</v>
      </c>
      <c r="R947" s="528" t="str">
        <f t="shared" si="78"/>
        <v/>
      </c>
      <c r="S947" s="526" t="str">
        <f>IF(D947="","",IF(OR(D947=Plano!$A$1,D947=Plano!$B$1),"entrada","saída"))</f>
        <v/>
      </c>
    </row>
    <row r="948" spans="1:19" ht="13.2" hidden="1" x14ac:dyDescent="0.25">
      <c r="A948" s="119" t="str">
        <f t="shared" si="75"/>
        <v/>
      </c>
      <c r="B948" s="104"/>
      <c r="C948" s="154"/>
      <c r="D948" s="105"/>
      <c r="E948" s="105"/>
      <c r="F948" s="571"/>
      <c r="G948" s="105"/>
      <c r="H948" s="105"/>
      <c r="I948" s="108"/>
      <c r="J948" s="105"/>
      <c r="K948" s="105"/>
      <c r="L948" s="108"/>
      <c r="M948" s="105"/>
      <c r="N948" s="103"/>
      <c r="O948" s="456"/>
      <c r="P948" s="79">
        <f t="shared" si="76"/>
        <v>0</v>
      </c>
      <c r="Q948" s="79">
        <f t="shared" si="77"/>
        <v>0</v>
      </c>
      <c r="R948" s="528" t="str">
        <f t="shared" si="78"/>
        <v/>
      </c>
      <c r="S948" s="526" t="str">
        <f>IF(D948="","",IF(OR(D948=Plano!$A$1,D948=Plano!$B$1),"entrada","saída"))</f>
        <v/>
      </c>
    </row>
    <row r="949" spans="1:19" ht="13.2" hidden="1" x14ac:dyDescent="0.25">
      <c r="A949" s="119" t="str">
        <f t="shared" si="75"/>
        <v/>
      </c>
      <c r="B949" s="104"/>
      <c r="C949" s="154"/>
      <c r="D949" s="105"/>
      <c r="E949" s="105"/>
      <c r="F949" s="571"/>
      <c r="G949" s="105"/>
      <c r="H949" s="105"/>
      <c r="I949" s="108"/>
      <c r="J949" s="105"/>
      <c r="K949" s="105"/>
      <c r="L949" s="108"/>
      <c r="M949" s="105"/>
      <c r="N949" s="103"/>
      <c r="O949" s="456"/>
      <c r="P949" s="79">
        <f t="shared" si="76"/>
        <v>0</v>
      </c>
      <c r="Q949" s="79">
        <f t="shared" si="77"/>
        <v>0</v>
      </c>
      <c r="R949" s="528" t="str">
        <f t="shared" ref="R949:R1012" si="79">SUBSTITUTE(D949," ","_")</f>
        <v/>
      </c>
      <c r="S949" s="526" t="str">
        <f>IF(D949="","",IF(OR(D949=Plano!$A$1,D949=Plano!$B$1),"entrada","saída"))</f>
        <v/>
      </c>
    </row>
    <row r="950" spans="1:19" ht="13.2" hidden="1" x14ac:dyDescent="0.25">
      <c r="A950" s="119" t="str">
        <f t="shared" ref="A950:A1013" si="80">IF(B950="","",ROW()-4)</f>
        <v/>
      </c>
      <c r="B950" s="104"/>
      <c r="C950" s="154"/>
      <c r="D950" s="105"/>
      <c r="E950" s="105"/>
      <c r="F950" s="571"/>
      <c r="G950" s="105"/>
      <c r="H950" s="105"/>
      <c r="I950" s="108"/>
      <c r="J950" s="105"/>
      <c r="K950" s="105"/>
      <c r="L950" s="108"/>
      <c r="M950" s="105"/>
      <c r="N950" s="103"/>
      <c r="O950" s="456"/>
      <c r="P950" s="79">
        <f t="shared" ref="P950:P1013" si="81">IF(B950=0,0,IF(YEAR(B950)=$Q$1,MONTH(B950)-$P$1+1,(YEAR(B950)-$Q$1)*12-$P$1+1+MONTH(B950)))</f>
        <v>0</v>
      </c>
      <c r="Q950" s="79">
        <f t="shared" ref="Q950:Q1013" si="82">IF(C950=0,0,IF(YEAR(C950)=$Q$1,MONTH(C950)-$P$1+1,(YEAR(C950)-$Q$1)*12-$P$1+1+MONTH(C950)))</f>
        <v>0</v>
      </c>
      <c r="R950" s="528" t="str">
        <f t="shared" si="79"/>
        <v/>
      </c>
      <c r="S950" s="526" t="str">
        <f>IF(D950="","",IF(OR(D950=Plano!$A$1,D950=Plano!$B$1),"entrada","saída"))</f>
        <v/>
      </c>
    </row>
    <row r="951" spans="1:19" ht="13.2" hidden="1" x14ac:dyDescent="0.25">
      <c r="A951" s="119" t="str">
        <f t="shared" si="80"/>
        <v/>
      </c>
      <c r="B951" s="104"/>
      <c r="C951" s="154"/>
      <c r="D951" s="105"/>
      <c r="E951" s="105"/>
      <c r="F951" s="571"/>
      <c r="G951" s="105"/>
      <c r="H951" s="105"/>
      <c r="I951" s="108"/>
      <c r="J951" s="105"/>
      <c r="K951" s="105"/>
      <c r="L951" s="108"/>
      <c r="M951" s="105"/>
      <c r="N951" s="103"/>
      <c r="O951" s="456"/>
      <c r="P951" s="79">
        <f t="shared" si="81"/>
        <v>0</v>
      </c>
      <c r="Q951" s="79">
        <f t="shared" si="82"/>
        <v>0</v>
      </c>
      <c r="R951" s="528" t="str">
        <f t="shared" si="79"/>
        <v/>
      </c>
      <c r="S951" s="526" t="str">
        <f>IF(D951="","",IF(OR(D951=Plano!$A$1,D951=Plano!$B$1),"entrada","saída"))</f>
        <v/>
      </c>
    </row>
    <row r="952" spans="1:19" ht="13.2" hidden="1" x14ac:dyDescent="0.25">
      <c r="A952" s="119" t="str">
        <f t="shared" si="80"/>
        <v/>
      </c>
      <c r="B952" s="104"/>
      <c r="C952" s="154"/>
      <c r="D952" s="105"/>
      <c r="E952" s="105"/>
      <c r="F952" s="571"/>
      <c r="G952" s="105"/>
      <c r="H952" s="105"/>
      <c r="I952" s="108"/>
      <c r="J952" s="105"/>
      <c r="K952" s="105"/>
      <c r="L952" s="108"/>
      <c r="M952" s="105"/>
      <c r="N952" s="103"/>
      <c r="O952" s="456"/>
      <c r="P952" s="79">
        <f t="shared" si="81"/>
        <v>0</v>
      </c>
      <c r="Q952" s="79">
        <f t="shared" si="82"/>
        <v>0</v>
      </c>
      <c r="R952" s="528" t="str">
        <f t="shared" si="79"/>
        <v/>
      </c>
      <c r="S952" s="526" t="str">
        <f>IF(D952="","",IF(OR(D952=Plano!$A$1,D952=Plano!$B$1),"entrada","saída"))</f>
        <v/>
      </c>
    </row>
    <row r="953" spans="1:19" ht="13.2" hidden="1" x14ac:dyDescent="0.25">
      <c r="A953" s="119" t="str">
        <f t="shared" si="80"/>
        <v/>
      </c>
      <c r="B953" s="104"/>
      <c r="C953" s="154"/>
      <c r="D953" s="105"/>
      <c r="E953" s="105"/>
      <c r="F953" s="571"/>
      <c r="G953" s="105"/>
      <c r="H953" s="105"/>
      <c r="I953" s="108"/>
      <c r="J953" s="105"/>
      <c r="K953" s="105"/>
      <c r="L953" s="108"/>
      <c r="M953" s="105"/>
      <c r="N953" s="103"/>
      <c r="O953" s="456"/>
      <c r="P953" s="79">
        <f t="shared" si="81"/>
        <v>0</v>
      </c>
      <c r="Q953" s="79">
        <f t="shared" si="82"/>
        <v>0</v>
      </c>
      <c r="R953" s="528" t="str">
        <f t="shared" si="79"/>
        <v/>
      </c>
      <c r="S953" s="526" t="str">
        <f>IF(D953="","",IF(OR(D953=Plano!$A$1,D953=Plano!$B$1),"entrada","saída"))</f>
        <v/>
      </c>
    </row>
    <row r="954" spans="1:19" ht="13.2" hidden="1" x14ac:dyDescent="0.25">
      <c r="A954" s="119" t="str">
        <f t="shared" si="80"/>
        <v/>
      </c>
      <c r="B954" s="104"/>
      <c r="C954" s="154"/>
      <c r="D954" s="105"/>
      <c r="E954" s="105"/>
      <c r="F954" s="571"/>
      <c r="G954" s="105"/>
      <c r="H954" s="105"/>
      <c r="I954" s="108"/>
      <c r="J954" s="105"/>
      <c r="K954" s="105"/>
      <c r="L954" s="108"/>
      <c r="M954" s="105"/>
      <c r="N954" s="103"/>
      <c r="O954" s="456"/>
      <c r="P954" s="79">
        <f t="shared" si="81"/>
        <v>0</v>
      </c>
      <c r="Q954" s="79">
        <f t="shared" si="82"/>
        <v>0</v>
      </c>
      <c r="R954" s="528" t="str">
        <f t="shared" si="79"/>
        <v/>
      </c>
      <c r="S954" s="526" t="str">
        <f>IF(D954="","",IF(OR(D954=Plano!$A$1,D954=Plano!$B$1),"entrada","saída"))</f>
        <v/>
      </c>
    </row>
    <row r="955" spans="1:19" ht="13.2" hidden="1" x14ac:dyDescent="0.25">
      <c r="A955" s="119" t="str">
        <f t="shared" si="80"/>
        <v/>
      </c>
      <c r="B955" s="104"/>
      <c r="C955" s="154"/>
      <c r="D955" s="105"/>
      <c r="E955" s="105"/>
      <c r="F955" s="571"/>
      <c r="G955" s="105"/>
      <c r="H955" s="105"/>
      <c r="I955" s="108"/>
      <c r="J955" s="105"/>
      <c r="K955" s="105"/>
      <c r="L955" s="108"/>
      <c r="M955" s="105"/>
      <c r="N955" s="103"/>
      <c r="O955" s="456"/>
      <c r="P955" s="79">
        <f t="shared" si="81"/>
        <v>0</v>
      </c>
      <c r="Q955" s="79">
        <f t="shared" si="82"/>
        <v>0</v>
      </c>
      <c r="R955" s="528" t="str">
        <f t="shared" si="79"/>
        <v/>
      </c>
      <c r="S955" s="526" t="str">
        <f>IF(D955="","",IF(OR(D955=Plano!$A$1,D955=Plano!$B$1),"entrada","saída"))</f>
        <v/>
      </c>
    </row>
    <row r="956" spans="1:19" ht="13.2" hidden="1" x14ac:dyDescent="0.25">
      <c r="A956" s="119" t="str">
        <f t="shared" si="80"/>
        <v/>
      </c>
      <c r="B956" s="104"/>
      <c r="C956" s="154"/>
      <c r="D956" s="105"/>
      <c r="E956" s="105"/>
      <c r="F956" s="571"/>
      <c r="G956" s="105"/>
      <c r="H956" s="105"/>
      <c r="I956" s="108"/>
      <c r="J956" s="105"/>
      <c r="K956" s="105"/>
      <c r="L956" s="108"/>
      <c r="M956" s="105"/>
      <c r="N956" s="103"/>
      <c r="O956" s="456"/>
      <c r="P956" s="79">
        <f t="shared" si="81"/>
        <v>0</v>
      </c>
      <c r="Q956" s="79">
        <f t="shared" si="82"/>
        <v>0</v>
      </c>
      <c r="R956" s="528" t="str">
        <f t="shared" si="79"/>
        <v/>
      </c>
      <c r="S956" s="526" t="str">
        <f>IF(D956="","",IF(OR(D956=Plano!$A$1,D956=Plano!$B$1),"entrada","saída"))</f>
        <v/>
      </c>
    </row>
    <row r="957" spans="1:19" ht="13.2" hidden="1" x14ac:dyDescent="0.25">
      <c r="A957" s="119" t="str">
        <f t="shared" si="80"/>
        <v/>
      </c>
      <c r="B957" s="104"/>
      <c r="C957" s="154"/>
      <c r="D957" s="105"/>
      <c r="E957" s="105"/>
      <c r="F957" s="571"/>
      <c r="G957" s="105"/>
      <c r="H957" s="105"/>
      <c r="I957" s="108"/>
      <c r="J957" s="105"/>
      <c r="K957" s="105"/>
      <c r="L957" s="108"/>
      <c r="M957" s="105"/>
      <c r="N957" s="103"/>
      <c r="O957" s="456"/>
      <c r="P957" s="79">
        <f t="shared" si="81"/>
        <v>0</v>
      </c>
      <c r="Q957" s="79">
        <f t="shared" si="82"/>
        <v>0</v>
      </c>
      <c r="R957" s="528" t="str">
        <f t="shared" si="79"/>
        <v/>
      </c>
      <c r="S957" s="526" t="str">
        <f>IF(D957="","",IF(OR(D957=Plano!$A$1,D957=Plano!$B$1),"entrada","saída"))</f>
        <v/>
      </c>
    </row>
    <row r="958" spans="1:19" ht="13.2" hidden="1" x14ac:dyDescent="0.25">
      <c r="A958" s="119" t="str">
        <f t="shared" si="80"/>
        <v/>
      </c>
      <c r="B958" s="104"/>
      <c r="C958" s="154"/>
      <c r="D958" s="105"/>
      <c r="E958" s="105"/>
      <c r="F958" s="571"/>
      <c r="G958" s="105"/>
      <c r="H958" s="105"/>
      <c r="I958" s="108"/>
      <c r="J958" s="105"/>
      <c r="K958" s="105"/>
      <c r="L958" s="108"/>
      <c r="M958" s="105"/>
      <c r="N958" s="103"/>
      <c r="O958" s="456"/>
      <c r="P958" s="79">
        <f t="shared" si="81"/>
        <v>0</v>
      </c>
      <c r="Q958" s="79">
        <f t="shared" si="82"/>
        <v>0</v>
      </c>
      <c r="R958" s="528" t="str">
        <f t="shared" si="79"/>
        <v/>
      </c>
      <c r="S958" s="526" t="str">
        <f>IF(D958="","",IF(OR(D958=Plano!$A$1,D958=Plano!$B$1),"entrada","saída"))</f>
        <v/>
      </c>
    </row>
    <row r="959" spans="1:19" ht="13.2" hidden="1" x14ac:dyDescent="0.25">
      <c r="A959" s="119" t="str">
        <f t="shared" si="80"/>
        <v/>
      </c>
      <c r="B959" s="104"/>
      <c r="C959" s="154"/>
      <c r="D959" s="105"/>
      <c r="E959" s="105"/>
      <c r="F959" s="571"/>
      <c r="G959" s="105"/>
      <c r="H959" s="105"/>
      <c r="I959" s="108"/>
      <c r="J959" s="105"/>
      <c r="K959" s="105"/>
      <c r="L959" s="108"/>
      <c r="M959" s="105"/>
      <c r="N959" s="103"/>
      <c r="O959" s="456"/>
      <c r="P959" s="79">
        <f t="shared" si="81"/>
        <v>0</v>
      </c>
      <c r="Q959" s="79">
        <f t="shared" si="82"/>
        <v>0</v>
      </c>
      <c r="R959" s="528" t="str">
        <f t="shared" si="79"/>
        <v/>
      </c>
      <c r="S959" s="526" t="str">
        <f>IF(D959="","",IF(OR(D959=Plano!$A$1,D959=Plano!$B$1),"entrada","saída"))</f>
        <v/>
      </c>
    </row>
    <row r="960" spans="1:19" ht="13.2" hidden="1" x14ac:dyDescent="0.25">
      <c r="A960" s="119" t="str">
        <f t="shared" si="80"/>
        <v/>
      </c>
      <c r="B960" s="104"/>
      <c r="C960" s="154"/>
      <c r="D960" s="105"/>
      <c r="E960" s="105"/>
      <c r="F960" s="571"/>
      <c r="G960" s="105"/>
      <c r="H960" s="105"/>
      <c r="I960" s="108"/>
      <c r="J960" s="105"/>
      <c r="K960" s="105"/>
      <c r="L960" s="108"/>
      <c r="M960" s="105"/>
      <c r="N960" s="103"/>
      <c r="O960" s="456"/>
      <c r="P960" s="79">
        <f t="shared" si="81"/>
        <v>0</v>
      </c>
      <c r="Q960" s="79">
        <f t="shared" si="82"/>
        <v>0</v>
      </c>
      <c r="R960" s="528" t="str">
        <f t="shared" si="79"/>
        <v/>
      </c>
      <c r="S960" s="526" t="str">
        <f>IF(D960="","",IF(OR(D960=Plano!$A$1,D960=Plano!$B$1),"entrada","saída"))</f>
        <v/>
      </c>
    </row>
    <row r="961" spans="1:19" ht="13.2" hidden="1" x14ac:dyDescent="0.25">
      <c r="A961" s="119" t="str">
        <f t="shared" si="80"/>
        <v/>
      </c>
      <c r="B961" s="104"/>
      <c r="C961" s="154"/>
      <c r="D961" s="105"/>
      <c r="E961" s="105"/>
      <c r="F961" s="571"/>
      <c r="G961" s="105"/>
      <c r="H961" s="105"/>
      <c r="I961" s="108"/>
      <c r="J961" s="105"/>
      <c r="K961" s="105"/>
      <c r="L961" s="108"/>
      <c r="M961" s="105"/>
      <c r="N961" s="103"/>
      <c r="O961" s="456"/>
      <c r="P961" s="79">
        <f t="shared" si="81"/>
        <v>0</v>
      </c>
      <c r="Q961" s="79">
        <f t="shared" si="82"/>
        <v>0</v>
      </c>
      <c r="R961" s="528" t="str">
        <f t="shared" si="79"/>
        <v/>
      </c>
      <c r="S961" s="526" t="str">
        <f>IF(D961="","",IF(OR(D961=Plano!$A$1,D961=Plano!$B$1),"entrada","saída"))</f>
        <v/>
      </c>
    </row>
    <row r="962" spans="1:19" ht="13.2" hidden="1" x14ac:dyDescent="0.25">
      <c r="A962" s="119" t="str">
        <f t="shared" si="80"/>
        <v/>
      </c>
      <c r="B962" s="104"/>
      <c r="C962" s="154"/>
      <c r="D962" s="105"/>
      <c r="E962" s="105"/>
      <c r="F962" s="571"/>
      <c r="G962" s="105"/>
      <c r="H962" s="105"/>
      <c r="I962" s="108"/>
      <c r="J962" s="105"/>
      <c r="K962" s="105"/>
      <c r="L962" s="108"/>
      <c r="M962" s="105"/>
      <c r="N962" s="103"/>
      <c r="O962" s="456"/>
      <c r="P962" s="79">
        <f t="shared" si="81"/>
        <v>0</v>
      </c>
      <c r="Q962" s="79">
        <f t="shared" si="82"/>
        <v>0</v>
      </c>
      <c r="R962" s="528" t="str">
        <f t="shared" si="79"/>
        <v/>
      </c>
      <c r="S962" s="526" t="str">
        <f>IF(D962="","",IF(OR(D962=Plano!$A$1,D962=Plano!$B$1),"entrada","saída"))</f>
        <v/>
      </c>
    </row>
    <row r="963" spans="1:19" ht="13.2" hidden="1" x14ac:dyDescent="0.25">
      <c r="A963" s="119" t="str">
        <f t="shared" si="80"/>
        <v/>
      </c>
      <c r="B963" s="104"/>
      <c r="C963" s="154"/>
      <c r="D963" s="105"/>
      <c r="E963" s="105"/>
      <c r="F963" s="571"/>
      <c r="G963" s="105"/>
      <c r="H963" s="105"/>
      <c r="I963" s="108"/>
      <c r="J963" s="105"/>
      <c r="K963" s="105"/>
      <c r="L963" s="108"/>
      <c r="M963" s="105"/>
      <c r="N963" s="103"/>
      <c r="O963" s="456"/>
      <c r="P963" s="79">
        <f t="shared" si="81"/>
        <v>0</v>
      </c>
      <c r="Q963" s="79">
        <f t="shared" si="82"/>
        <v>0</v>
      </c>
      <c r="R963" s="528" t="str">
        <f t="shared" si="79"/>
        <v/>
      </c>
      <c r="S963" s="526" t="str">
        <f>IF(D963="","",IF(OR(D963=Plano!$A$1,D963=Plano!$B$1),"entrada","saída"))</f>
        <v/>
      </c>
    </row>
    <row r="964" spans="1:19" ht="13.2" hidden="1" x14ac:dyDescent="0.25">
      <c r="A964" s="119" t="str">
        <f t="shared" si="80"/>
        <v/>
      </c>
      <c r="B964" s="104"/>
      <c r="C964" s="154"/>
      <c r="D964" s="105"/>
      <c r="E964" s="105"/>
      <c r="F964" s="571"/>
      <c r="G964" s="105"/>
      <c r="H964" s="105"/>
      <c r="I964" s="108"/>
      <c r="J964" s="105"/>
      <c r="K964" s="105"/>
      <c r="L964" s="108"/>
      <c r="M964" s="105"/>
      <c r="N964" s="103"/>
      <c r="O964" s="456"/>
      <c r="P964" s="79">
        <f t="shared" si="81"/>
        <v>0</v>
      </c>
      <c r="Q964" s="79">
        <f t="shared" si="82"/>
        <v>0</v>
      </c>
      <c r="R964" s="528" t="str">
        <f t="shared" si="79"/>
        <v/>
      </c>
      <c r="S964" s="526" t="str">
        <f>IF(D964="","",IF(OR(D964=Plano!$A$1,D964=Plano!$B$1),"entrada","saída"))</f>
        <v/>
      </c>
    </row>
    <row r="965" spans="1:19" ht="13.2" hidden="1" x14ac:dyDescent="0.25">
      <c r="A965" s="119" t="str">
        <f t="shared" si="80"/>
        <v/>
      </c>
      <c r="B965" s="104"/>
      <c r="C965" s="154"/>
      <c r="D965" s="105"/>
      <c r="E965" s="105"/>
      <c r="F965" s="571"/>
      <c r="G965" s="105"/>
      <c r="H965" s="105"/>
      <c r="I965" s="108"/>
      <c r="J965" s="105"/>
      <c r="K965" s="105"/>
      <c r="L965" s="108"/>
      <c r="M965" s="105"/>
      <c r="N965" s="103"/>
      <c r="O965" s="456"/>
      <c r="P965" s="79">
        <f t="shared" si="81"/>
        <v>0</v>
      </c>
      <c r="Q965" s="79">
        <f t="shared" si="82"/>
        <v>0</v>
      </c>
      <c r="R965" s="528" t="str">
        <f t="shared" si="79"/>
        <v/>
      </c>
      <c r="S965" s="526" t="str">
        <f>IF(D965="","",IF(OR(D965=Plano!$A$1,D965=Plano!$B$1),"entrada","saída"))</f>
        <v/>
      </c>
    </row>
    <row r="966" spans="1:19" ht="13.2" hidden="1" x14ac:dyDescent="0.25">
      <c r="A966" s="119" t="str">
        <f t="shared" si="80"/>
        <v/>
      </c>
      <c r="B966" s="104"/>
      <c r="C966" s="154"/>
      <c r="D966" s="105"/>
      <c r="E966" s="105"/>
      <c r="F966" s="571"/>
      <c r="G966" s="105"/>
      <c r="H966" s="105"/>
      <c r="I966" s="108"/>
      <c r="J966" s="105"/>
      <c r="K966" s="105"/>
      <c r="L966" s="108"/>
      <c r="M966" s="105"/>
      <c r="N966" s="103"/>
      <c r="O966" s="456"/>
      <c r="P966" s="79">
        <f t="shared" si="81"/>
        <v>0</v>
      </c>
      <c r="Q966" s="79">
        <f t="shared" si="82"/>
        <v>0</v>
      </c>
      <c r="R966" s="528" t="str">
        <f t="shared" si="79"/>
        <v/>
      </c>
      <c r="S966" s="526" t="str">
        <f>IF(D966="","",IF(OR(D966=Plano!$A$1,D966=Plano!$B$1),"entrada","saída"))</f>
        <v/>
      </c>
    </row>
    <row r="967" spans="1:19" ht="13.2" hidden="1" x14ac:dyDescent="0.25">
      <c r="A967" s="119" t="str">
        <f t="shared" si="80"/>
        <v/>
      </c>
      <c r="B967" s="104"/>
      <c r="C967" s="154"/>
      <c r="D967" s="105"/>
      <c r="E967" s="105"/>
      <c r="F967" s="571"/>
      <c r="G967" s="105"/>
      <c r="H967" s="105"/>
      <c r="I967" s="108"/>
      <c r="J967" s="105"/>
      <c r="K967" s="105"/>
      <c r="L967" s="108"/>
      <c r="M967" s="105"/>
      <c r="N967" s="103"/>
      <c r="O967" s="456"/>
      <c r="P967" s="79">
        <f t="shared" si="81"/>
        <v>0</v>
      </c>
      <c r="Q967" s="79">
        <f t="shared" si="82"/>
        <v>0</v>
      </c>
      <c r="R967" s="528" t="str">
        <f t="shared" si="79"/>
        <v/>
      </c>
      <c r="S967" s="526" t="str">
        <f>IF(D967="","",IF(OR(D967=Plano!$A$1,D967=Plano!$B$1),"entrada","saída"))</f>
        <v/>
      </c>
    </row>
    <row r="968" spans="1:19" ht="13.2" hidden="1" x14ac:dyDescent="0.25">
      <c r="A968" s="119" t="str">
        <f t="shared" si="80"/>
        <v/>
      </c>
      <c r="B968" s="104"/>
      <c r="C968" s="154"/>
      <c r="D968" s="105"/>
      <c r="E968" s="105"/>
      <c r="F968" s="571"/>
      <c r="G968" s="105"/>
      <c r="H968" s="105"/>
      <c r="I968" s="108"/>
      <c r="J968" s="105"/>
      <c r="K968" s="105"/>
      <c r="L968" s="108"/>
      <c r="M968" s="105"/>
      <c r="N968" s="103"/>
      <c r="O968" s="456"/>
      <c r="P968" s="79">
        <f t="shared" si="81"/>
        <v>0</v>
      </c>
      <c r="Q968" s="79">
        <f t="shared" si="82"/>
        <v>0</v>
      </c>
      <c r="R968" s="528" t="str">
        <f t="shared" si="79"/>
        <v/>
      </c>
      <c r="S968" s="526" t="str">
        <f>IF(D968="","",IF(OR(D968=Plano!$A$1,D968=Plano!$B$1),"entrada","saída"))</f>
        <v/>
      </c>
    </row>
    <row r="969" spans="1:19" ht="13.2" hidden="1" x14ac:dyDescent="0.25">
      <c r="A969" s="119" t="str">
        <f t="shared" si="80"/>
        <v/>
      </c>
      <c r="B969" s="104"/>
      <c r="C969" s="154"/>
      <c r="D969" s="105"/>
      <c r="E969" s="105"/>
      <c r="F969" s="571"/>
      <c r="G969" s="105"/>
      <c r="H969" s="105"/>
      <c r="I969" s="108"/>
      <c r="J969" s="105"/>
      <c r="K969" s="105"/>
      <c r="L969" s="108"/>
      <c r="M969" s="105"/>
      <c r="N969" s="103"/>
      <c r="O969" s="456"/>
      <c r="P969" s="79">
        <f t="shared" si="81"/>
        <v>0</v>
      </c>
      <c r="Q969" s="79">
        <f t="shared" si="82"/>
        <v>0</v>
      </c>
      <c r="R969" s="528" t="str">
        <f t="shared" si="79"/>
        <v/>
      </c>
      <c r="S969" s="526" t="str">
        <f>IF(D969="","",IF(OR(D969=Plano!$A$1,D969=Plano!$B$1),"entrada","saída"))</f>
        <v/>
      </c>
    </row>
    <row r="970" spans="1:19" ht="13.2" hidden="1" x14ac:dyDescent="0.25">
      <c r="A970" s="119" t="str">
        <f t="shared" si="80"/>
        <v/>
      </c>
      <c r="B970" s="104"/>
      <c r="C970" s="154"/>
      <c r="D970" s="105"/>
      <c r="E970" s="105"/>
      <c r="F970" s="571"/>
      <c r="G970" s="105"/>
      <c r="H970" s="105"/>
      <c r="I970" s="108"/>
      <c r="J970" s="105"/>
      <c r="K970" s="105"/>
      <c r="L970" s="108"/>
      <c r="M970" s="105"/>
      <c r="N970" s="103"/>
      <c r="O970" s="456"/>
      <c r="P970" s="79">
        <f t="shared" si="81"/>
        <v>0</v>
      </c>
      <c r="Q970" s="79">
        <f t="shared" si="82"/>
        <v>0</v>
      </c>
      <c r="R970" s="528" t="str">
        <f t="shared" si="79"/>
        <v/>
      </c>
      <c r="S970" s="526" t="str">
        <f>IF(D970="","",IF(OR(D970=Plano!$A$1,D970=Plano!$B$1),"entrada","saída"))</f>
        <v/>
      </c>
    </row>
    <row r="971" spans="1:19" ht="13.2" hidden="1" x14ac:dyDescent="0.25">
      <c r="A971" s="119" t="str">
        <f t="shared" si="80"/>
        <v/>
      </c>
      <c r="B971" s="104"/>
      <c r="C971" s="154"/>
      <c r="D971" s="105"/>
      <c r="E971" s="105"/>
      <c r="F971" s="571"/>
      <c r="G971" s="105"/>
      <c r="H971" s="105"/>
      <c r="I971" s="108"/>
      <c r="J971" s="105"/>
      <c r="K971" s="105"/>
      <c r="L971" s="108"/>
      <c r="M971" s="105"/>
      <c r="N971" s="103"/>
      <c r="O971" s="456"/>
      <c r="P971" s="79">
        <f t="shared" si="81"/>
        <v>0</v>
      </c>
      <c r="Q971" s="79">
        <f t="shared" si="82"/>
        <v>0</v>
      </c>
      <c r="R971" s="528" t="str">
        <f t="shared" si="79"/>
        <v/>
      </c>
      <c r="S971" s="526" t="str">
        <f>IF(D971="","",IF(OR(D971=Plano!$A$1,D971=Plano!$B$1),"entrada","saída"))</f>
        <v/>
      </c>
    </row>
    <row r="972" spans="1:19" ht="13.2" hidden="1" x14ac:dyDescent="0.25">
      <c r="A972" s="119" t="str">
        <f t="shared" si="80"/>
        <v/>
      </c>
      <c r="B972" s="104"/>
      <c r="C972" s="154"/>
      <c r="D972" s="105"/>
      <c r="E972" s="105"/>
      <c r="F972" s="571"/>
      <c r="G972" s="105"/>
      <c r="H972" s="105"/>
      <c r="I972" s="108"/>
      <c r="J972" s="105"/>
      <c r="K972" s="105"/>
      <c r="L972" s="108"/>
      <c r="M972" s="105"/>
      <c r="N972" s="103"/>
      <c r="O972" s="456"/>
      <c r="P972" s="79">
        <f t="shared" si="81"/>
        <v>0</v>
      </c>
      <c r="Q972" s="79">
        <f t="shared" si="82"/>
        <v>0</v>
      </c>
      <c r="R972" s="528" t="str">
        <f t="shared" si="79"/>
        <v/>
      </c>
      <c r="S972" s="526" t="str">
        <f>IF(D972="","",IF(OR(D972=Plano!$A$1,D972=Plano!$B$1),"entrada","saída"))</f>
        <v/>
      </c>
    </row>
    <row r="973" spans="1:19" ht="13.2" hidden="1" x14ac:dyDescent="0.25">
      <c r="A973" s="119" t="str">
        <f t="shared" si="80"/>
        <v/>
      </c>
      <c r="B973" s="104"/>
      <c r="C973" s="154"/>
      <c r="D973" s="105"/>
      <c r="E973" s="105"/>
      <c r="F973" s="571"/>
      <c r="G973" s="105"/>
      <c r="H973" s="105"/>
      <c r="I973" s="108"/>
      <c r="J973" s="105"/>
      <c r="K973" s="105"/>
      <c r="L973" s="108"/>
      <c r="M973" s="105"/>
      <c r="N973" s="103"/>
      <c r="O973" s="456"/>
      <c r="P973" s="79">
        <f t="shared" si="81"/>
        <v>0</v>
      </c>
      <c r="Q973" s="79">
        <f t="shared" si="82"/>
        <v>0</v>
      </c>
      <c r="R973" s="528" t="str">
        <f t="shared" si="79"/>
        <v/>
      </c>
      <c r="S973" s="526" t="str">
        <f>IF(D973="","",IF(OR(D973=Plano!$A$1,D973=Plano!$B$1),"entrada","saída"))</f>
        <v/>
      </c>
    </row>
    <row r="974" spans="1:19" ht="13.2" hidden="1" x14ac:dyDescent="0.25">
      <c r="A974" s="119" t="str">
        <f t="shared" si="80"/>
        <v/>
      </c>
      <c r="B974" s="104"/>
      <c r="C974" s="154"/>
      <c r="D974" s="105"/>
      <c r="E974" s="105"/>
      <c r="F974" s="571"/>
      <c r="G974" s="105"/>
      <c r="H974" s="105"/>
      <c r="I974" s="108"/>
      <c r="J974" s="105"/>
      <c r="K974" s="105"/>
      <c r="L974" s="108"/>
      <c r="M974" s="105"/>
      <c r="N974" s="103"/>
      <c r="O974" s="456"/>
      <c r="P974" s="79">
        <f t="shared" si="81"/>
        <v>0</v>
      </c>
      <c r="Q974" s="79">
        <f t="shared" si="82"/>
        <v>0</v>
      </c>
      <c r="R974" s="528" t="str">
        <f t="shared" si="79"/>
        <v/>
      </c>
      <c r="S974" s="526" t="str">
        <f>IF(D974="","",IF(OR(D974=Plano!$A$1,D974=Plano!$B$1),"entrada","saída"))</f>
        <v/>
      </c>
    </row>
    <row r="975" spans="1:19" ht="13.2" hidden="1" x14ac:dyDescent="0.25">
      <c r="A975" s="119" t="str">
        <f t="shared" si="80"/>
        <v/>
      </c>
      <c r="B975" s="104"/>
      <c r="C975" s="154"/>
      <c r="D975" s="105"/>
      <c r="E975" s="105"/>
      <c r="F975" s="571"/>
      <c r="G975" s="105"/>
      <c r="H975" s="105"/>
      <c r="I975" s="108"/>
      <c r="J975" s="105"/>
      <c r="K975" s="105"/>
      <c r="L975" s="108"/>
      <c r="M975" s="105"/>
      <c r="N975" s="103"/>
      <c r="O975" s="456"/>
      <c r="P975" s="79">
        <f t="shared" si="81"/>
        <v>0</v>
      </c>
      <c r="Q975" s="79">
        <f t="shared" si="82"/>
        <v>0</v>
      </c>
      <c r="R975" s="528" t="str">
        <f t="shared" si="79"/>
        <v/>
      </c>
      <c r="S975" s="526" t="str">
        <f>IF(D975="","",IF(OR(D975=Plano!$A$1,D975=Plano!$B$1),"entrada","saída"))</f>
        <v/>
      </c>
    </row>
    <row r="976" spans="1:19" ht="13.2" hidden="1" x14ac:dyDescent="0.25">
      <c r="A976" s="119" t="str">
        <f t="shared" si="80"/>
        <v/>
      </c>
      <c r="B976" s="104"/>
      <c r="C976" s="154"/>
      <c r="D976" s="105"/>
      <c r="E976" s="105"/>
      <c r="F976" s="571"/>
      <c r="G976" s="105"/>
      <c r="H976" s="105"/>
      <c r="I976" s="108"/>
      <c r="J976" s="105"/>
      <c r="K976" s="105"/>
      <c r="L976" s="108"/>
      <c r="M976" s="105"/>
      <c r="N976" s="103"/>
      <c r="O976" s="456"/>
      <c r="P976" s="79">
        <f t="shared" si="81"/>
        <v>0</v>
      </c>
      <c r="Q976" s="79">
        <f t="shared" si="82"/>
        <v>0</v>
      </c>
      <c r="R976" s="528" t="str">
        <f t="shared" si="79"/>
        <v/>
      </c>
      <c r="S976" s="526" t="str">
        <f>IF(D976="","",IF(OR(D976=Plano!$A$1,D976=Plano!$B$1),"entrada","saída"))</f>
        <v/>
      </c>
    </row>
    <row r="977" spans="1:19" ht="13.2" hidden="1" x14ac:dyDescent="0.25">
      <c r="A977" s="119" t="str">
        <f t="shared" si="80"/>
        <v/>
      </c>
      <c r="B977" s="104"/>
      <c r="C977" s="154"/>
      <c r="D977" s="105"/>
      <c r="E977" s="105"/>
      <c r="F977" s="571"/>
      <c r="G977" s="105"/>
      <c r="H977" s="105"/>
      <c r="I977" s="108"/>
      <c r="J977" s="105"/>
      <c r="K977" s="105"/>
      <c r="L977" s="108"/>
      <c r="M977" s="105"/>
      <c r="N977" s="103"/>
      <c r="O977" s="456"/>
      <c r="P977" s="79">
        <f t="shared" si="81"/>
        <v>0</v>
      </c>
      <c r="Q977" s="79">
        <f t="shared" si="82"/>
        <v>0</v>
      </c>
      <c r="R977" s="528" t="str">
        <f t="shared" si="79"/>
        <v/>
      </c>
      <c r="S977" s="526" t="str">
        <f>IF(D977="","",IF(OR(D977=Plano!$A$1,D977=Plano!$B$1),"entrada","saída"))</f>
        <v/>
      </c>
    </row>
    <row r="978" spans="1:19" ht="13.2" hidden="1" x14ac:dyDescent="0.25">
      <c r="A978" s="119" t="str">
        <f t="shared" si="80"/>
        <v/>
      </c>
      <c r="B978" s="104"/>
      <c r="C978" s="154"/>
      <c r="D978" s="105"/>
      <c r="E978" s="105"/>
      <c r="F978" s="106"/>
      <c r="G978" s="105"/>
      <c r="H978" s="105"/>
      <c r="I978" s="108"/>
      <c r="J978" s="105"/>
      <c r="K978" s="105"/>
      <c r="L978" s="108"/>
      <c r="M978" s="105"/>
      <c r="N978" s="103"/>
      <c r="O978" s="456"/>
      <c r="P978" s="79">
        <f t="shared" si="81"/>
        <v>0</v>
      </c>
      <c r="Q978" s="79">
        <f t="shared" si="82"/>
        <v>0</v>
      </c>
      <c r="R978" s="528" t="str">
        <f t="shared" si="79"/>
        <v/>
      </c>
      <c r="S978" s="526" t="str">
        <f>IF(D978="","",IF(OR(D978=Plano!$A$1,D978=Plano!$B$1),"entrada","saída"))</f>
        <v/>
      </c>
    </row>
    <row r="979" spans="1:19" ht="13.2" hidden="1" x14ac:dyDescent="0.25">
      <c r="A979" s="119" t="str">
        <f t="shared" si="80"/>
        <v/>
      </c>
      <c r="B979" s="104"/>
      <c r="C979" s="154"/>
      <c r="D979" s="105"/>
      <c r="E979" s="105"/>
      <c r="F979" s="106"/>
      <c r="G979" s="105"/>
      <c r="H979" s="105"/>
      <c r="I979" s="108"/>
      <c r="J979" s="105"/>
      <c r="K979" s="105"/>
      <c r="L979" s="108"/>
      <c r="M979" s="105"/>
      <c r="N979" s="103"/>
      <c r="O979" s="456"/>
      <c r="P979" s="79">
        <f t="shared" si="81"/>
        <v>0</v>
      </c>
      <c r="Q979" s="79">
        <f t="shared" si="82"/>
        <v>0</v>
      </c>
      <c r="R979" s="528" t="str">
        <f t="shared" si="79"/>
        <v/>
      </c>
      <c r="S979" s="526" t="str">
        <f>IF(D979="","",IF(OR(D979=Plano!$A$1,D979=Plano!$B$1),"entrada","saída"))</f>
        <v/>
      </c>
    </row>
    <row r="980" spans="1:19" ht="13.2" hidden="1" x14ac:dyDescent="0.25">
      <c r="A980" s="119" t="str">
        <f t="shared" si="80"/>
        <v/>
      </c>
      <c r="B980" s="104"/>
      <c r="C980" s="154"/>
      <c r="D980" s="105"/>
      <c r="E980" s="105"/>
      <c r="F980" s="106"/>
      <c r="G980" s="105"/>
      <c r="H980" s="105"/>
      <c r="I980" s="108"/>
      <c r="J980" s="105"/>
      <c r="K980" s="105"/>
      <c r="L980" s="108"/>
      <c r="M980" s="105"/>
      <c r="N980" s="103"/>
      <c r="O980" s="456"/>
      <c r="P980" s="79">
        <f t="shared" si="81"/>
        <v>0</v>
      </c>
      <c r="Q980" s="79">
        <f t="shared" si="82"/>
        <v>0</v>
      </c>
      <c r="R980" s="528" t="str">
        <f t="shared" si="79"/>
        <v/>
      </c>
      <c r="S980" s="526" t="str">
        <f>IF(D980="","",IF(OR(D980=Plano!$A$1,D980=Plano!$B$1),"entrada","saída"))</f>
        <v/>
      </c>
    </row>
    <row r="981" spans="1:19" ht="13.2" hidden="1" x14ac:dyDescent="0.25">
      <c r="A981" s="119" t="str">
        <f t="shared" si="80"/>
        <v/>
      </c>
      <c r="B981" s="104"/>
      <c r="C981" s="154"/>
      <c r="D981" s="105"/>
      <c r="E981" s="105"/>
      <c r="F981" s="106"/>
      <c r="G981" s="105"/>
      <c r="H981" s="105"/>
      <c r="I981" s="108"/>
      <c r="J981" s="105"/>
      <c r="K981" s="105"/>
      <c r="L981" s="108"/>
      <c r="M981" s="105"/>
      <c r="N981" s="103"/>
      <c r="O981" s="456"/>
      <c r="P981" s="79">
        <f t="shared" si="81"/>
        <v>0</v>
      </c>
      <c r="Q981" s="79">
        <f t="shared" si="82"/>
        <v>0</v>
      </c>
      <c r="R981" s="528" t="str">
        <f t="shared" si="79"/>
        <v/>
      </c>
      <c r="S981" s="526" t="str">
        <f>IF(D981="","",IF(OR(D981=Plano!$A$1,D981=Plano!$B$1),"entrada","saída"))</f>
        <v/>
      </c>
    </row>
    <row r="982" spans="1:19" ht="13.2" hidden="1" x14ac:dyDescent="0.25">
      <c r="A982" s="119" t="str">
        <f t="shared" si="80"/>
        <v/>
      </c>
      <c r="B982" s="104"/>
      <c r="C982" s="154"/>
      <c r="D982" s="105"/>
      <c r="E982" s="105"/>
      <c r="F982" s="106"/>
      <c r="G982" s="105"/>
      <c r="H982" s="105"/>
      <c r="I982" s="108"/>
      <c r="J982" s="105"/>
      <c r="K982" s="105"/>
      <c r="L982" s="108"/>
      <c r="M982" s="105"/>
      <c r="N982" s="103"/>
      <c r="O982" s="456"/>
      <c r="P982" s="79">
        <f t="shared" si="81"/>
        <v>0</v>
      </c>
      <c r="Q982" s="79">
        <f t="shared" si="82"/>
        <v>0</v>
      </c>
      <c r="R982" s="528" t="str">
        <f t="shared" si="79"/>
        <v/>
      </c>
      <c r="S982" s="526" t="str">
        <f>IF(D982="","",IF(OR(D982=Plano!$A$1,D982=Plano!$B$1),"entrada","saída"))</f>
        <v/>
      </c>
    </row>
    <row r="983" spans="1:19" ht="13.2" hidden="1" x14ac:dyDescent="0.25">
      <c r="A983" s="119" t="str">
        <f t="shared" si="80"/>
        <v/>
      </c>
      <c r="B983" s="104"/>
      <c r="C983" s="154"/>
      <c r="D983" s="105"/>
      <c r="E983" s="105"/>
      <c r="F983" s="106"/>
      <c r="G983" s="105"/>
      <c r="H983" s="105"/>
      <c r="I983" s="108"/>
      <c r="J983" s="105"/>
      <c r="K983" s="105"/>
      <c r="L983" s="108"/>
      <c r="M983" s="105"/>
      <c r="N983" s="103"/>
      <c r="O983" s="456"/>
      <c r="P983" s="79">
        <f t="shared" si="81"/>
        <v>0</v>
      </c>
      <c r="Q983" s="79">
        <f t="shared" si="82"/>
        <v>0</v>
      </c>
      <c r="R983" s="528" t="str">
        <f t="shared" si="79"/>
        <v/>
      </c>
      <c r="S983" s="526" t="str">
        <f>IF(D983="","",IF(OR(D983=Plano!$A$1,D983=Plano!$B$1),"entrada","saída"))</f>
        <v/>
      </c>
    </row>
    <row r="984" spans="1:19" ht="13.2" hidden="1" x14ac:dyDescent="0.25">
      <c r="A984" s="119" t="str">
        <f t="shared" si="80"/>
        <v/>
      </c>
      <c r="B984" s="104"/>
      <c r="C984" s="154"/>
      <c r="D984" s="105"/>
      <c r="E984" s="105"/>
      <c r="F984" s="106"/>
      <c r="G984" s="105"/>
      <c r="H984" s="105"/>
      <c r="I984" s="108"/>
      <c r="J984" s="105"/>
      <c r="K984" s="105"/>
      <c r="L984" s="108"/>
      <c r="M984" s="105"/>
      <c r="N984" s="103"/>
      <c r="O984" s="456"/>
      <c r="P984" s="79">
        <f t="shared" si="81"/>
        <v>0</v>
      </c>
      <c r="Q984" s="79">
        <f t="shared" si="82"/>
        <v>0</v>
      </c>
      <c r="R984" s="528" t="str">
        <f t="shared" si="79"/>
        <v/>
      </c>
      <c r="S984" s="526" t="str">
        <f>IF(D984="","",IF(OR(D984=Plano!$A$1,D984=Plano!$B$1),"entrada","saída"))</f>
        <v/>
      </c>
    </row>
    <row r="985" spans="1:19" ht="13.2" hidden="1" x14ac:dyDescent="0.25">
      <c r="A985" s="119" t="str">
        <f t="shared" si="80"/>
        <v/>
      </c>
      <c r="B985" s="104"/>
      <c r="C985" s="154"/>
      <c r="D985" s="105"/>
      <c r="E985" s="105"/>
      <c r="F985" s="106"/>
      <c r="G985" s="105"/>
      <c r="H985" s="105"/>
      <c r="I985" s="108"/>
      <c r="J985" s="105"/>
      <c r="K985" s="105"/>
      <c r="L985" s="108"/>
      <c r="M985" s="105"/>
      <c r="N985" s="103"/>
      <c r="O985" s="456"/>
      <c r="P985" s="79">
        <f t="shared" si="81"/>
        <v>0</v>
      </c>
      <c r="Q985" s="79">
        <f t="shared" si="82"/>
        <v>0</v>
      </c>
      <c r="R985" s="528" t="str">
        <f t="shared" si="79"/>
        <v/>
      </c>
      <c r="S985" s="526" t="str">
        <f>IF(D985="","",IF(OR(D985=Plano!$A$1,D985=Plano!$B$1),"entrada","saída"))</f>
        <v/>
      </c>
    </row>
    <row r="986" spans="1:19" ht="13.2" hidden="1" x14ac:dyDescent="0.25">
      <c r="A986" s="119" t="str">
        <f t="shared" si="80"/>
        <v/>
      </c>
      <c r="B986" s="104"/>
      <c r="C986" s="154"/>
      <c r="D986" s="105"/>
      <c r="E986" s="105"/>
      <c r="F986" s="106"/>
      <c r="G986" s="105"/>
      <c r="H986" s="105"/>
      <c r="I986" s="108"/>
      <c r="J986" s="105"/>
      <c r="K986" s="105"/>
      <c r="L986" s="108"/>
      <c r="M986" s="105"/>
      <c r="N986" s="103"/>
      <c r="O986" s="456"/>
      <c r="P986" s="79">
        <f t="shared" si="81"/>
        <v>0</v>
      </c>
      <c r="Q986" s="79">
        <f t="shared" si="82"/>
        <v>0</v>
      </c>
      <c r="R986" s="528" t="str">
        <f t="shared" si="79"/>
        <v/>
      </c>
      <c r="S986" s="526" t="str">
        <f>IF(D986="","",IF(OR(D986=Plano!$A$1,D986=Plano!$B$1),"entrada","saída"))</f>
        <v/>
      </c>
    </row>
    <row r="987" spans="1:19" ht="13.2" hidden="1" x14ac:dyDescent="0.25">
      <c r="A987" s="119" t="str">
        <f t="shared" si="80"/>
        <v/>
      </c>
      <c r="B987" s="104"/>
      <c r="C987" s="154"/>
      <c r="D987" s="105"/>
      <c r="E987" s="105"/>
      <c r="F987" s="106"/>
      <c r="G987" s="105"/>
      <c r="H987" s="105"/>
      <c r="I987" s="108"/>
      <c r="J987" s="105"/>
      <c r="K987" s="105"/>
      <c r="L987" s="108"/>
      <c r="M987" s="105"/>
      <c r="N987" s="103"/>
      <c r="O987" s="456"/>
      <c r="P987" s="79">
        <f t="shared" si="81"/>
        <v>0</v>
      </c>
      <c r="Q987" s="79">
        <f t="shared" si="82"/>
        <v>0</v>
      </c>
      <c r="R987" s="528" t="str">
        <f t="shared" si="79"/>
        <v/>
      </c>
      <c r="S987" s="526" t="str">
        <f>IF(D987="","",IF(OR(D987=Plano!$A$1,D987=Plano!$B$1),"entrada","saída"))</f>
        <v/>
      </c>
    </row>
    <row r="988" spans="1:19" ht="13.2" hidden="1" x14ac:dyDescent="0.25">
      <c r="A988" s="119" t="str">
        <f t="shared" si="80"/>
        <v/>
      </c>
      <c r="B988" s="104"/>
      <c r="C988" s="154"/>
      <c r="D988" s="105"/>
      <c r="E988" s="105"/>
      <c r="F988" s="106"/>
      <c r="G988" s="105"/>
      <c r="H988" s="105"/>
      <c r="I988" s="108"/>
      <c r="J988" s="105"/>
      <c r="K988" s="105"/>
      <c r="L988" s="108"/>
      <c r="M988" s="105"/>
      <c r="N988" s="103"/>
      <c r="O988" s="456"/>
      <c r="P988" s="79">
        <f t="shared" si="81"/>
        <v>0</v>
      </c>
      <c r="Q988" s="79">
        <f t="shared" si="82"/>
        <v>0</v>
      </c>
      <c r="R988" s="528" t="str">
        <f t="shared" si="79"/>
        <v/>
      </c>
      <c r="S988" s="526" t="str">
        <f>IF(D988="","",IF(OR(D988=Plano!$A$1,D988=Plano!$B$1),"entrada","saída"))</f>
        <v/>
      </c>
    </row>
    <row r="989" spans="1:19" ht="13.2" hidden="1" x14ac:dyDescent="0.25">
      <c r="A989" s="119" t="str">
        <f t="shared" si="80"/>
        <v/>
      </c>
      <c r="B989" s="104"/>
      <c r="C989" s="154"/>
      <c r="D989" s="105"/>
      <c r="E989" s="105"/>
      <c r="F989" s="106"/>
      <c r="G989" s="105"/>
      <c r="H989" s="105"/>
      <c r="I989" s="108"/>
      <c r="J989" s="105"/>
      <c r="K989" s="105"/>
      <c r="L989" s="108"/>
      <c r="M989" s="105"/>
      <c r="N989" s="103"/>
      <c r="O989" s="456"/>
      <c r="P989" s="79">
        <f t="shared" si="81"/>
        <v>0</v>
      </c>
      <c r="Q989" s="79">
        <f t="shared" si="82"/>
        <v>0</v>
      </c>
      <c r="R989" s="528" t="str">
        <f t="shared" si="79"/>
        <v/>
      </c>
      <c r="S989" s="526" t="str">
        <f>IF(D989="","",IF(OR(D989=Plano!$A$1,D989=Plano!$B$1),"entrada","saída"))</f>
        <v/>
      </c>
    </row>
    <row r="990" spans="1:19" ht="13.2" hidden="1" x14ac:dyDescent="0.25">
      <c r="A990" s="119" t="str">
        <f t="shared" si="80"/>
        <v/>
      </c>
      <c r="B990" s="104"/>
      <c r="C990" s="154"/>
      <c r="D990" s="105"/>
      <c r="E990" s="105"/>
      <c r="F990" s="106"/>
      <c r="G990" s="105"/>
      <c r="H990" s="105"/>
      <c r="I990" s="108"/>
      <c r="J990" s="105"/>
      <c r="K990" s="105"/>
      <c r="L990" s="108"/>
      <c r="M990" s="105"/>
      <c r="N990" s="103"/>
      <c r="O990" s="456"/>
      <c r="P990" s="79">
        <f t="shared" si="81"/>
        <v>0</v>
      </c>
      <c r="Q990" s="79">
        <f t="shared" si="82"/>
        <v>0</v>
      </c>
      <c r="R990" s="528" t="str">
        <f t="shared" si="79"/>
        <v/>
      </c>
      <c r="S990" s="526" t="str">
        <f>IF(D990="","",IF(OR(D990=Plano!$A$1,D990=Plano!$B$1),"entrada","saída"))</f>
        <v/>
      </c>
    </row>
    <row r="991" spans="1:19" ht="13.2" hidden="1" x14ac:dyDescent="0.25">
      <c r="A991" s="119" t="str">
        <f t="shared" si="80"/>
        <v/>
      </c>
      <c r="B991" s="104"/>
      <c r="C991" s="154"/>
      <c r="D991" s="105"/>
      <c r="E991" s="105"/>
      <c r="F991" s="106"/>
      <c r="G991" s="105"/>
      <c r="H991" s="105"/>
      <c r="I991" s="108"/>
      <c r="J991" s="105"/>
      <c r="K991" s="105"/>
      <c r="L991" s="108"/>
      <c r="M991" s="105"/>
      <c r="N991" s="103"/>
      <c r="O991" s="456"/>
      <c r="P991" s="79">
        <f t="shared" si="81"/>
        <v>0</v>
      </c>
      <c r="Q991" s="79">
        <f t="shared" si="82"/>
        <v>0</v>
      </c>
      <c r="R991" s="528" t="str">
        <f t="shared" si="79"/>
        <v/>
      </c>
      <c r="S991" s="526" t="str">
        <f>IF(D991="","",IF(OR(D991=Plano!$A$1,D991=Plano!$B$1),"entrada","saída"))</f>
        <v/>
      </c>
    </row>
    <row r="992" spans="1:19" ht="13.2" hidden="1" x14ac:dyDescent="0.25">
      <c r="A992" s="119" t="str">
        <f t="shared" si="80"/>
        <v/>
      </c>
      <c r="B992" s="104"/>
      <c r="C992" s="154"/>
      <c r="D992" s="105"/>
      <c r="E992" s="105"/>
      <c r="F992" s="106"/>
      <c r="G992" s="105"/>
      <c r="H992" s="105"/>
      <c r="I992" s="108"/>
      <c r="J992" s="105"/>
      <c r="K992" s="105"/>
      <c r="L992" s="108"/>
      <c r="M992" s="105"/>
      <c r="N992" s="103"/>
      <c r="O992" s="456"/>
      <c r="P992" s="79">
        <f t="shared" si="81"/>
        <v>0</v>
      </c>
      <c r="Q992" s="79">
        <f t="shared" si="82"/>
        <v>0</v>
      </c>
      <c r="R992" s="528" t="str">
        <f t="shared" si="79"/>
        <v/>
      </c>
      <c r="S992" s="526" t="str">
        <f>IF(D992="","",IF(OR(D992=Plano!$A$1,D992=Plano!$B$1),"entrada","saída"))</f>
        <v/>
      </c>
    </row>
    <row r="993" spans="1:19" ht="13.2" hidden="1" x14ac:dyDescent="0.25">
      <c r="A993" s="119" t="str">
        <f t="shared" si="80"/>
        <v/>
      </c>
      <c r="B993" s="104"/>
      <c r="C993" s="154"/>
      <c r="D993" s="105"/>
      <c r="E993" s="105"/>
      <c r="F993" s="106"/>
      <c r="G993" s="105"/>
      <c r="H993" s="105"/>
      <c r="I993" s="108"/>
      <c r="J993" s="105"/>
      <c r="K993" s="105"/>
      <c r="L993" s="108"/>
      <c r="M993" s="105"/>
      <c r="N993" s="103"/>
      <c r="O993" s="456"/>
      <c r="P993" s="79">
        <f t="shared" si="81"/>
        <v>0</v>
      </c>
      <c r="Q993" s="79">
        <f t="shared" si="82"/>
        <v>0</v>
      </c>
      <c r="R993" s="528" t="str">
        <f t="shared" si="79"/>
        <v/>
      </c>
      <c r="S993" s="526" t="str">
        <f>IF(D993="","",IF(OR(D993=Plano!$A$1,D993=Plano!$B$1),"entrada","saída"))</f>
        <v/>
      </c>
    </row>
    <row r="994" spans="1:19" ht="13.2" hidden="1" x14ac:dyDescent="0.25">
      <c r="A994" s="119" t="str">
        <f t="shared" si="80"/>
        <v/>
      </c>
      <c r="B994" s="104"/>
      <c r="C994" s="154"/>
      <c r="D994" s="105"/>
      <c r="E994" s="105"/>
      <c r="F994" s="106"/>
      <c r="G994" s="105"/>
      <c r="H994" s="105"/>
      <c r="I994" s="108"/>
      <c r="J994" s="105"/>
      <c r="K994" s="105"/>
      <c r="L994" s="108"/>
      <c r="M994" s="105"/>
      <c r="N994" s="103"/>
      <c r="O994" s="456"/>
      <c r="P994" s="79">
        <f t="shared" si="81"/>
        <v>0</v>
      </c>
      <c r="Q994" s="79">
        <f t="shared" si="82"/>
        <v>0</v>
      </c>
      <c r="R994" s="528" t="str">
        <f t="shared" si="79"/>
        <v/>
      </c>
      <c r="S994" s="526" t="str">
        <f>IF(D994="","",IF(OR(D994=Plano!$A$1,D994=Plano!$B$1),"entrada","saída"))</f>
        <v/>
      </c>
    </row>
    <row r="995" spans="1:19" ht="13.2" hidden="1" x14ac:dyDescent="0.25">
      <c r="A995" s="119" t="str">
        <f t="shared" si="80"/>
        <v/>
      </c>
      <c r="B995" s="104"/>
      <c r="C995" s="154"/>
      <c r="D995" s="105"/>
      <c r="E995" s="105"/>
      <c r="F995" s="106"/>
      <c r="G995" s="105"/>
      <c r="H995" s="105"/>
      <c r="I995" s="108"/>
      <c r="J995" s="105"/>
      <c r="K995" s="105"/>
      <c r="L995" s="108"/>
      <c r="M995" s="105"/>
      <c r="N995" s="103"/>
      <c r="O995" s="456"/>
      <c r="P995" s="79">
        <f t="shared" si="81"/>
        <v>0</v>
      </c>
      <c r="Q995" s="79">
        <f t="shared" si="82"/>
        <v>0</v>
      </c>
      <c r="R995" s="528" t="str">
        <f t="shared" si="79"/>
        <v/>
      </c>
      <c r="S995" s="526" t="str">
        <f>IF(D995="","",IF(OR(D995=Plano!$A$1,D995=Plano!$B$1),"entrada","saída"))</f>
        <v/>
      </c>
    </row>
    <row r="996" spans="1:19" ht="13.2" hidden="1" x14ac:dyDescent="0.25">
      <c r="A996" s="119" t="str">
        <f t="shared" si="80"/>
        <v/>
      </c>
      <c r="B996" s="104"/>
      <c r="C996" s="154"/>
      <c r="D996" s="105"/>
      <c r="E996" s="105"/>
      <c r="F996" s="106"/>
      <c r="G996" s="105"/>
      <c r="H996" s="105"/>
      <c r="I996" s="108"/>
      <c r="J996" s="105"/>
      <c r="K996" s="105"/>
      <c r="L996" s="108"/>
      <c r="M996" s="105"/>
      <c r="N996" s="103"/>
      <c r="O996" s="456"/>
      <c r="P996" s="79">
        <f t="shared" si="81"/>
        <v>0</v>
      </c>
      <c r="Q996" s="79">
        <f t="shared" si="82"/>
        <v>0</v>
      </c>
      <c r="R996" s="528" t="str">
        <f t="shared" si="79"/>
        <v/>
      </c>
      <c r="S996" s="526" t="str">
        <f>IF(D996="","",IF(OR(D996=Plano!$A$1,D996=Plano!$B$1),"entrada","saída"))</f>
        <v/>
      </c>
    </row>
    <row r="997" spans="1:19" ht="13.2" hidden="1" x14ac:dyDescent="0.25">
      <c r="A997" s="119" t="str">
        <f t="shared" si="80"/>
        <v/>
      </c>
      <c r="B997" s="104"/>
      <c r="C997" s="154"/>
      <c r="D997" s="105"/>
      <c r="E997" s="105"/>
      <c r="F997" s="106"/>
      <c r="G997" s="105"/>
      <c r="H997" s="105"/>
      <c r="I997" s="108"/>
      <c r="J997" s="105"/>
      <c r="K997" s="105"/>
      <c r="L997" s="108"/>
      <c r="M997" s="105"/>
      <c r="N997" s="103"/>
      <c r="O997" s="456"/>
      <c r="P997" s="79">
        <f t="shared" si="81"/>
        <v>0</v>
      </c>
      <c r="Q997" s="79">
        <f t="shared" si="82"/>
        <v>0</v>
      </c>
      <c r="R997" s="528" t="str">
        <f t="shared" si="79"/>
        <v/>
      </c>
      <c r="S997" s="526" t="str">
        <f>IF(D997="","",IF(OR(D997=Plano!$A$1,D997=Plano!$B$1),"entrada","saída"))</f>
        <v/>
      </c>
    </row>
    <row r="998" spans="1:19" ht="13.2" hidden="1" x14ac:dyDescent="0.25">
      <c r="A998" s="119" t="str">
        <f t="shared" si="80"/>
        <v/>
      </c>
      <c r="B998" s="104"/>
      <c r="C998" s="154"/>
      <c r="D998" s="105"/>
      <c r="E998" s="105"/>
      <c r="F998" s="106"/>
      <c r="G998" s="105"/>
      <c r="H998" s="105"/>
      <c r="I998" s="108"/>
      <c r="J998" s="105"/>
      <c r="K998" s="105"/>
      <c r="L998" s="108"/>
      <c r="M998" s="105"/>
      <c r="N998" s="103"/>
      <c r="O998" s="456"/>
      <c r="P998" s="79">
        <f t="shared" si="81"/>
        <v>0</v>
      </c>
      <c r="Q998" s="79">
        <f t="shared" si="82"/>
        <v>0</v>
      </c>
      <c r="R998" s="528" t="str">
        <f t="shared" si="79"/>
        <v/>
      </c>
      <c r="S998" s="526" t="str">
        <f>IF(D998="","",IF(OR(D998=Plano!$A$1,D998=Plano!$B$1),"entrada","saída"))</f>
        <v/>
      </c>
    </row>
    <row r="999" spans="1:19" ht="13.2" hidden="1" x14ac:dyDescent="0.25">
      <c r="A999" s="119" t="str">
        <f t="shared" si="80"/>
        <v/>
      </c>
      <c r="B999" s="104"/>
      <c r="C999" s="154"/>
      <c r="D999" s="105"/>
      <c r="E999" s="105"/>
      <c r="F999" s="106"/>
      <c r="G999" s="105"/>
      <c r="H999" s="105"/>
      <c r="I999" s="108"/>
      <c r="J999" s="105"/>
      <c r="K999" s="105"/>
      <c r="L999" s="108"/>
      <c r="M999" s="105"/>
      <c r="N999" s="103"/>
      <c r="O999" s="456"/>
      <c r="P999" s="79">
        <f t="shared" si="81"/>
        <v>0</v>
      </c>
      <c r="Q999" s="79">
        <f t="shared" si="82"/>
        <v>0</v>
      </c>
      <c r="R999" s="528" t="str">
        <f t="shared" si="79"/>
        <v/>
      </c>
      <c r="S999" s="526" t="str">
        <f>IF(D999="","",IF(OR(D999=Plano!$A$1,D999=Plano!$B$1),"entrada","saída"))</f>
        <v/>
      </c>
    </row>
    <row r="1000" spans="1:19" ht="13.2" hidden="1" x14ac:dyDescent="0.25">
      <c r="A1000" s="119" t="str">
        <f t="shared" si="80"/>
        <v/>
      </c>
      <c r="B1000" s="104"/>
      <c r="C1000" s="154"/>
      <c r="D1000" s="105"/>
      <c r="E1000" s="105"/>
      <c r="F1000" s="106"/>
      <c r="G1000" s="105"/>
      <c r="H1000" s="105"/>
      <c r="I1000" s="108"/>
      <c r="J1000" s="105"/>
      <c r="K1000" s="105"/>
      <c r="L1000" s="108"/>
      <c r="M1000" s="105"/>
      <c r="N1000" s="103"/>
      <c r="O1000" s="456"/>
      <c r="P1000" s="79">
        <f t="shared" si="81"/>
        <v>0</v>
      </c>
      <c r="Q1000" s="79">
        <f t="shared" si="82"/>
        <v>0</v>
      </c>
      <c r="R1000" s="528" t="str">
        <f t="shared" si="79"/>
        <v/>
      </c>
      <c r="S1000" s="526" t="str">
        <f>IF(D1000="","",IF(OR(D1000=Plano!$A$1,D1000=Plano!$B$1),"entrada","saída"))</f>
        <v/>
      </c>
    </row>
    <row r="1001" spans="1:19" ht="13.2" hidden="1" x14ac:dyDescent="0.25">
      <c r="A1001" s="119" t="str">
        <f t="shared" si="80"/>
        <v/>
      </c>
      <c r="B1001" s="104"/>
      <c r="C1001" s="154"/>
      <c r="D1001" s="105"/>
      <c r="E1001" s="105"/>
      <c r="F1001" s="106"/>
      <c r="G1001" s="105"/>
      <c r="H1001" s="105"/>
      <c r="I1001" s="108"/>
      <c r="J1001" s="105"/>
      <c r="K1001" s="105"/>
      <c r="L1001" s="108"/>
      <c r="M1001" s="105"/>
      <c r="N1001" s="103"/>
      <c r="O1001" s="456"/>
      <c r="P1001" s="79">
        <f t="shared" si="81"/>
        <v>0</v>
      </c>
      <c r="Q1001" s="79">
        <f t="shared" si="82"/>
        <v>0</v>
      </c>
      <c r="R1001" s="528" t="str">
        <f t="shared" si="79"/>
        <v/>
      </c>
      <c r="S1001" s="526" t="str">
        <f>IF(D1001="","",IF(OR(D1001=Plano!$A$1,D1001=Plano!$B$1),"entrada","saída"))</f>
        <v/>
      </c>
    </row>
    <row r="1002" spans="1:19" ht="13.2" hidden="1" x14ac:dyDescent="0.25">
      <c r="A1002" s="119" t="str">
        <f t="shared" si="80"/>
        <v/>
      </c>
      <c r="B1002" s="104"/>
      <c r="C1002" s="154"/>
      <c r="D1002" s="105"/>
      <c r="E1002" s="105"/>
      <c r="F1002" s="106"/>
      <c r="G1002" s="105"/>
      <c r="H1002" s="105"/>
      <c r="I1002" s="108"/>
      <c r="J1002" s="105"/>
      <c r="K1002" s="105"/>
      <c r="L1002" s="108"/>
      <c r="M1002" s="105"/>
      <c r="N1002" s="103"/>
      <c r="O1002" s="456"/>
      <c r="P1002" s="79">
        <f t="shared" si="81"/>
        <v>0</v>
      </c>
      <c r="Q1002" s="79">
        <f t="shared" si="82"/>
        <v>0</v>
      </c>
      <c r="R1002" s="528" t="str">
        <f t="shared" si="79"/>
        <v/>
      </c>
      <c r="S1002" s="526" t="str">
        <f>IF(D1002="","",IF(OR(D1002=Plano!$A$1,D1002=Plano!$B$1),"entrada","saída"))</f>
        <v/>
      </c>
    </row>
    <row r="1003" spans="1:19" ht="13.2" hidden="1" x14ac:dyDescent="0.25">
      <c r="A1003" s="119" t="str">
        <f t="shared" si="80"/>
        <v/>
      </c>
      <c r="B1003" s="104"/>
      <c r="C1003" s="154"/>
      <c r="D1003" s="105"/>
      <c r="E1003" s="105"/>
      <c r="F1003" s="106"/>
      <c r="G1003" s="105"/>
      <c r="H1003" s="105"/>
      <c r="I1003" s="108"/>
      <c r="J1003" s="105"/>
      <c r="K1003" s="105"/>
      <c r="L1003" s="108"/>
      <c r="M1003" s="105"/>
      <c r="N1003" s="103"/>
      <c r="O1003" s="456"/>
      <c r="P1003" s="79">
        <f t="shared" si="81"/>
        <v>0</v>
      </c>
      <c r="Q1003" s="79">
        <f t="shared" si="82"/>
        <v>0</v>
      </c>
      <c r="R1003" s="528" t="str">
        <f t="shared" si="79"/>
        <v/>
      </c>
      <c r="S1003" s="526" t="str">
        <f>IF(D1003="","",IF(OR(D1003=Plano!$A$1,D1003=Plano!$B$1),"entrada","saída"))</f>
        <v/>
      </c>
    </row>
    <row r="1004" spans="1:19" ht="13.2" hidden="1" x14ac:dyDescent="0.25">
      <c r="A1004" s="119" t="str">
        <f t="shared" si="80"/>
        <v/>
      </c>
      <c r="B1004" s="104"/>
      <c r="C1004" s="154"/>
      <c r="D1004" s="105"/>
      <c r="E1004" s="105"/>
      <c r="F1004" s="106"/>
      <c r="G1004" s="105"/>
      <c r="H1004" s="105"/>
      <c r="I1004" s="108"/>
      <c r="J1004" s="105"/>
      <c r="K1004" s="105"/>
      <c r="L1004" s="108"/>
      <c r="M1004" s="105"/>
      <c r="N1004" s="103"/>
      <c r="O1004" s="456"/>
      <c r="P1004" s="79">
        <f t="shared" si="81"/>
        <v>0</v>
      </c>
      <c r="Q1004" s="79">
        <f t="shared" si="82"/>
        <v>0</v>
      </c>
      <c r="R1004" s="528" t="str">
        <f t="shared" si="79"/>
        <v/>
      </c>
      <c r="S1004" s="526" t="str">
        <f>IF(D1004="","",IF(OR(D1004=Plano!$A$1,D1004=Plano!$B$1),"entrada","saída"))</f>
        <v/>
      </c>
    </row>
    <row r="1005" spans="1:19" ht="13.2" hidden="1" x14ac:dyDescent="0.25">
      <c r="A1005" s="119" t="str">
        <f t="shared" si="80"/>
        <v/>
      </c>
      <c r="B1005" s="104"/>
      <c r="C1005" s="154"/>
      <c r="D1005" s="105"/>
      <c r="E1005" s="105"/>
      <c r="F1005" s="106"/>
      <c r="G1005" s="105"/>
      <c r="H1005" s="105"/>
      <c r="I1005" s="108"/>
      <c r="J1005" s="105"/>
      <c r="K1005" s="105"/>
      <c r="L1005" s="108"/>
      <c r="M1005" s="105"/>
      <c r="N1005" s="103"/>
      <c r="O1005" s="456"/>
      <c r="P1005" s="79">
        <f t="shared" si="81"/>
        <v>0</v>
      </c>
      <c r="Q1005" s="79">
        <f t="shared" si="82"/>
        <v>0</v>
      </c>
      <c r="R1005" s="528" t="str">
        <f t="shared" si="79"/>
        <v/>
      </c>
      <c r="S1005" s="526" t="str">
        <f>IF(D1005="","",IF(OR(D1005=Plano!$A$1,D1005=Plano!$B$1),"entrada","saída"))</f>
        <v/>
      </c>
    </row>
    <row r="1006" spans="1:19" ht="13.2" hidden="1" x14ac:dyDescent="0.25">
      <c r="A1006" s="119" t="str">
        <f t="shared" si="80"/>
        <v/>
      </c>
      <c r="B1006" s="104"/>
      <c r="C1006" s="154"/>
      <c r="D1006" s="105"/>
      <c r="E1006" s="105"/>
      <c r="F1006" s="106"/>
      <c r="G1006" s="105"/>
      <c r="H1006" s="105"/>
      <c r="I1006" s="108"/>
      <c r="J1006" s="105"/>
      <c r="K1006" s="105"/>
      <c r="L1006" s="108"/>
      <c r="M1006" s="105"/>
      <c r="N1006" s="103"/>
      <c r="O1006" s="456"/>
      <c r="P1006" s="79">
        <f t="shared" si="81"/>
        <v>0</v>
      </c>
      <c r="Q1006" s="79">
        <f t="shared" si="82"/>
        <v>0</v>
      </c>
      <c r="R1006" s="528" t="str">
        <f t="shared" si="79"/>
        <v/>
      </c>
      <c r="S1006" s="526" t="str">
        <f>IF(D1006="","",IF(OR(D1006=Plano!$A$1,D1006=Plano!$B$1),"entrada","saída"))</f>
        <v/>
      </c>
    </row>
    <row r="1007" spans="1:19" ht="13.2" hidden="1" x14ac:dyDescent="0.25">
      <c r="A1007" s="119" t="str">
        <f t="shared" si="80"/>
        <v/>
      </c>
      <c r="B1007" s="104"/>
      <c r="C1007" s="154"/>
      <c r="D1007" s="105"/>
      <c r="E1007" s="105"/>
      <c r="F1007" s="106"/>
      <c r="G1007" s="105"/>
      <c r="H1007" s="105"/>
      <c r="I1007" s="108"/>
      <c r="J1007" s="105"/>
      <c r="K1007" s="105"/>
      <c r="L1007" s="108"/>
      <c r="M1007" s="105"/>
      <c r="N1007" s="103"/>
      <c r="O1007" s="456"/>
      <c r="P1007" s="79">
        <f t="shared" si="81"/>
        <v>0</v>
      </c>
      <c r="Q1007" s="79">
        <f t="shared" si="82"/>
        <v>0</v>
      </c>
      <c r="R1007" s="528" t="str">
        <f t="shared" si="79"/>
        <v/>
      </c>
      <c r="S1007" s="526" t="str">
        <f>IF(D1007="","",IF(OR(D1007=Plano!$A$1,D1007=Plano!$B$1),"entrada","saída"))</f>
        <v/>
      </c>
    </row>
    <row r="1008" spans="1:19" ht="13.2" hidden="1" x14ac:dyDescent="0.25">
      <c r="A1008" s="119" t="str">
        <f t="shared" si="80"/>
        <v/>
      </c>
      <c r="B1008" s="104"/>
      <c r="C1008" s="154"/>
      <c r="D1008" s="105"/>
      <c r="E1008" s="105"/>
      <c r="F1008" s="106"/>
      <c r="G1008" s="105"/>
      <c r="H1008" s="105"/>
      <c r="I1008" s="108"/>
      <c r="J1008" s="105"/>
      <c r="K1008" s="105"/>
      <c r="L1008" s="108"/>
      <c r="M1008" s="105"/>
      <c r="N1008" s="103"/>
      <c r="O1008" s="456"/>
      <c r="P1008" s="79">
        <f t="shared" si="81"/>
        <v>0</v>
      </c>
      <c r="Q1008" s="79">
        <f t="shared" si="82"/>
        <v>0</v>
      </c>
      <c r="R1008" s="528" t="str">
        <f t="shared" si="79"/>
        <v/>
      </c>
      <c r="S1008" s="526" t="str">
        <f>IF(D1008="","",IF(OR(D1008=Plano!$A$1,D1008=Plano!$B$1),"entrada","saída"))</f>
        <v/>
      </c>
    </row>
    <row r="1009" spans="1:19" ht="13.2" hidden="1" x14ac:dyDescent="0.25">
      <c r="A1009" s="119" t="str">
        <f t="shared" si="80"/>
        <v/>
      </c>
      <c r="B1009" s="104"/>
      <c r="C1009" s="154"/>
      <c r="D1009" s="105"/>
      <c r="E1009" s="105"/>
      <c r="F1009" s="106"/>
      <c r="G1009" s="105"/>
      <c r="H1009" s="105"/>
      <c r="I1009" s="108"/>
      <c r="J1009" s="105"/>
      <c r="K1009" s="105"/>
      <c r="L1009" s="108"/>
      <c r="M1009" s="105"/>
      <c r="N1009" s="103"/>
      <c r="O1009" s="456"/>
      <c r="P1009" s="79">
        <f t="shared" si="81"/>
        <v>0</v>
      </c>
      <c r="Q1009" s="79">
        <f t="shared" si="82"/>
        <v>0</v>
      </c>
      <c r="R1009" s="528" t="str">
        <f t="shared" si="79"/>
        <v/>
      </c>
      <c r="S1009" s="526" t="str">
        <f>IF(D1009="","",IF(OR(D1009=Plano!$A$1,D1009=Plano!$B$1),"entrada","saída"))</f>
        <v/>
      </c>
    </row>
    <row r="1010" spans="1:19" ht="13.2" hidden="1" x14ac:dyDescent="0.25">
      <c r="A1010" s="119" t="str">
        <f t="shared" si="80"/>
        <v/>
      </c>
      <c r="B1010" s="104"/>
      <c r="C1010" s="154"/>
      <c r="D1010" s="105"/>
      <c r="E1010" s="105"/>
      <c r="F1010" s="106"/>
      <c r="G1010" s="105"/>
      <c r="H1010" s="105"/>
      <c r="I1010" s="108"/>
      <c r="J1010" s="105"/>
      <c r="K1010" s="105"/>
      <c r="L1010" s="108"/>
      <c r="M1010" s="105"/>
      <c r="N1010" s="103"/>
      <c r="O1010" s="456"/>
      <c r="P1010" s="79">
        <f t="shared" si="81"/>
        <v>0</v>
      </c>
      <c r="Q1010" s="79">
        <f t="shared" si="82"/>
        <v>0</v>
      </c>
      <c r="R1010" s="528" t="str">
        <f t="shared" si="79"/>
        <v/>
      </c>
      <c r="S1010" s="526" t="str">
        <f>IF(D1010="","",IF(OR(D1010=Plano!$A$1,D1010=Plano!$B$1),"entrada","saída"))</f>
        <v/>
      </c>
    </row>
    <row r="1011" spans="1:19" ht="13.2" hidden="1" x14ac:dyDescent="0.25">
      <c r="A1011" s="119" t="str">
        <f t="shared" si="80"/>
        <v/>
      </c>
      <c r="B1011" s="104"/>
      <c r="C1011" s="154"/>
      <c r="D1011" s="105"/>
      <c r="E1011" s="105"/>
      <c r="F1011" s="106"/>
      <c r="G1011" s="105"/>
      <c r="H1011" s="105"/>
      <c r="I1011" s="108"/>
      <c r="J1011" s="105"/>
      <c r="K1011" s="105"/>
      <c r="L1011" s="108"/>
      <c r="M1011" s="105"/>
      <c r="N1011" s="103"/>
      <c r="O1011" s="456"/>
      <c r="P1011" s="79">
        <f t="shared" si="81"/>
        <v>0</v>
      </c>
      <c r="Q1011" s="79">
        <f t="shared" si="82"/>
        <v>0</v>
      </c>
      <c r="R1011" s="528" t="str">
        <f t="shared" si="79"/>
        <v/>
      </c>
      <c r="S1011" s="526" t="str">
        <f>IF(D1011="","",IF(OR(D1011=Plano!$A$1,D1011=Plano!$B$1),"entrada","saída"))</f>
        <v/>
      </c>
    </row>
    <row r="1012" spans="1:19" ht="13.2" hidden="1" x14ac:dyDescent="0.25">
      <c r="A1012" s="119" t="str">
        <f t="shared" si="80"/>
        <v/>
      </c>
      <c r="B1012" s="104"/>
      <c r="C1012" s="154"/>
      <c r="D1012" s="105"/>
      <c r="E1012" s="105"/>
      <c r="F1012" s="106"/>
      <c r="G1012" s="105"/>
      <c r="H1012" s="105"/>
      <c r="I1012" s="108"/>
      <c r="J1012" s="105"/>
      <c r="K1012" s="105"/>
      <c r="L1012" s="108"/>
      <c r="M1012" s="105"/>
      <c r="N1012" s="103"/>
      <c r="O1012" s="456"/>
      <c r="P1012" s="79">
        <f t="shared" si="81"/>
        <v>0</v>
      </c>
      <c r="Q1012" s="79">
        <f t="shared" si="82"/>
        <v>0</v>
      </c>
      <c r="R1012" s="528" t="str">
        <f t="shared" si="79"/>
        <v/>
      </c>
      <c r="S1012" s="526" t="str">
        <f>IF(D1012="","",IF(OR(D1012=Plano!$A$1,D1012=Plano!$B$1),"entrada","saída"))</f>
        <v/>
      </c>
    </row>
    <row r="1013" spans="1:19" ht="13.2" hidden="1" x14ac:dyDescent="0.25">
      <c r="A1013" s="119" t="str">
        <f t="shared" si="80"/>
        <v/>
      </c>
      <c r="B1013" s="104"/>
      <c r="C1013" s="154"/>
      <c r="D1013" s="105"/>
      <c r="E1013" s="105"/>
      <c r="F1013" s="106"/>
      <c r="G1013" s="105"/>
      <c r="H1013" s="105"/>
      <c r="I1013" s="108"/>
      <c r="J1013" s="105"/>
      <c r="K1013" s="105"/>
      <c r="L1013" s="108"/>
      <c r="M1013" s="105"/>
      <c r="N1013" s="103"/>
      <c r="O1013" s="456"/>
      <c r="P1013" s="79">
        <f t="shared" si="81"/>
        <v>0</v>
      </c>
      <c r="Q1013" s="79">
        <f t="shared" si="82"/>
        <v>0</v>
      </c>
      <c r="R1013" s="528" t="str">
        <f t="shared" ref="R1013:R1076" si="83">SUBSTITUTE(D1013," ","_")</f>
        <v/>
      </c>
      <c r="S1013" s="526" t="str">
        <f>IF(D1013="","",IF(OR(D1013=Plano!$A$1,D1013=Plano!$B$1),"entrada","saída"))</f>
        <v/>
      </c>
    </row>
    <row r="1014" spans="1:19" ht="13.2" hidden="1" x14ac:dyDescent="0.25">
      <c r="A1014" s="119" t="str">
        <f t="shared" ref="A1014:A1077" si="84">IF(B1014="","",ROW()-4)</f>
        <v/>
      </c>
      <c r="B1014" s="104"/>
      <c r="C1014" s="154"/>
      <c r="D1014" s="105"/>
      <c r="E1014" s="105"/>
      <c r="F1014" s="106"/>
      <c r="G1014" s="105"/>
      <c r="H1014" s="105"/>
      <c r="I1014" s="108"/>
      <c r="J1014" s="105"/>
      <c r="K1014" s="105"/>
      <c r="L1014" s="108"/>
      <c r="M1014" s="105"/>
      <c r="N1014" s="103"/>
      <c r="O1014" s="456"/>
      <c r="P1014" s="79">
        <f t="shared" ref="P1014:P1077" si="85">IF(B1014=0,0,IF(YEAR(B1014)=$Q$1,MONTH(B1014)-$P$1+1,(YEAR(B1014)-$Q$1)*12-$P$1+1+MONTH(B1014)))</f>
        <v>0</v>
      </c>
      <c r="Q1014" s="79">
        <f t="shared" ref="Q1014:Q1077" si="86">IF(C1014=0,0,IF(YEAR(C1014)=$Q$1,MONTH(C1014)-$P$1+1,(YEAR(C1014)-$Q$1)*12-$P$1+1+MONTH(C1014)))</f>
        <v>0</v>
      </c>
      <c r="R1014" s="528" t="str">
        <f t="shared" si="83"/>
        <v/>
      </c>
      <c r="S1014" s="526" t="str">
        <f>IF(D1014="","",IF(OR(D1014=Plano!$A$1,D1014=Plano!$B$1),"entrada","saída"))</f>
        <v/>
      </c>
    </row>
    <row r="1015" spans="1:19" ht="13.2" hidden="1" x14ac:dyDescent="0.25">
      <c r="A1015" s="119" t="str">
        <f t="shared" si="84"/>
        <v/>
      </c>
      <c r="B1015" s="104"/>
      <c r="C1015" s="154"/>
      <c r="D1015" s="105"/>
      <c r="E1015" s="105"/>
      <c r="F1015" s="106"/>
      <c r="G1015" s="105"/>
      <c r="H1015" s="105"/>
      <c r="I1015" s="108"/>
      <c r="J1015" s="105"/>
      <c r="K1015" s="105"/>
      <c r="L1015" s="108"/>
      <c r="M1015" s="105"/>
      <c r="N1015" s="103"/>
      <c r="O1015" s="456"/>
      <c r="P1015" s="79">
        <f t="shared" si="85"/>
        <v>0</v>
      </c>
      <c r="Q1015" s="79">
        <f t="shared" si="86"/>
        <v>0</v>
      </c>
      <c r="R1015" s="528" t="str">
        <f t="shared" si="83"/>
        <v/>
      </c>
      <c r="S1015" s="526" t="str">
        <f>IF(D1015="","",IF(OR(D1015=Plano!$A$1,D1015=Plano!$B$1),"entrada","saída"))</f>
        <v/>
      </c>
    </row>
    <row r="1016" spans="1:19" ht="13.2" hidden="1" x14ac:dyDescent="0.25">
      <c r="A1016" s="119" t="str">
        <f t="shared" si="84"/>
        <v/>
      </c>
      <c r="B1016" s="104"/>
      <c r="C1016" s="154"/>
      <c r="D1016" s="105"/>
      <c r="E1016" s="105"/>
      <c r="F1016" s="106"/>
      <c r="G1016" s="105"/>
      <c r="H1016" s="105"/>
      <c r="I1016" s="108"/>
      <c r="J1016" s="105"/>
      <c r="K1016" s="105"/>
      <c r="L1016" s="108"/>
      <c r="M1016" s="105"/>
      <c r="N1016" s="103"/>
      <c r="O1016" s="456"/>
      <c r="P1016" s="79">
        <f t="shared" si="85"/>
        <v>0</v>
      </c>
      <c r="Q1016" s="79">
        <f t="shared" si="86"/>
        <v>0</v>
      </c>
      <c r="R1016" s="528" t="str">
        <f t="shared" si="83"/>
        <v/>
      </c>
      <c r="S1016" s="526" t="str">
        <f>IF(D1016="","",IF(OR(D1016=Plano!$A$1,D1016=Plano!$B$1),"entrada","saída"))</f>
        <v/>
      </c>
    </row>
    <row r="1017" spans="1:19" ht="13.2" hidden="1" x14ac:dyDescent="0.25">
      <c r="A1017" s="119" t="str">
        <f t="shared" si="84"/>
        <v/>
      </c>
      <c r="B1017" s="104"/>
      <c r="C1017" s="154"/>
      <c r="D1017" s="105"/>
      <c r="E1017" s="105"/>
      <c r="F1017" s="106"/>
      <c r="G1017" s="105"/>
      <c r="H1017" s="105"/>
      <c r="I1017" s="108"/>
      <c r="J1017" s="105"/>
      <c r="K1017" s="105"/>
      <c r="L1017" s="108"/>
      <c r="M1017" s="105"/>
      <c r="N1017" s="103"/>
      <c r="O1017" s="456"/>
      <c r="P1017" s="79">
        <f t="shared" si="85"/>
        <v>0</v>
      </c>
      <c r="Q1017" s="79">
        <f t="shared" si="86"/>
        <v>0</v>
      </c>
      <c r="R1017" s="528" t="str">
        <f t="shared" si="83"/>
        <v/>
      </c>
      <c r="S1017" s="526" t="str">
        <f>IF(D1017="","",IF(OR(D1017=Plano!$A$1,D1017=Plano!$B$1),"entrada","saída"))</f>
        <v/>
      </c>
    </row>
    <row r="1018" spans="1:19" ht="13.2" hidden="1" x14ac:dyDescent="0.25">
      <c r="A1018" s="119" t="str">
        <f t="shared" si="84"/>
        <v/>
      </c>
      <c r="B1018" s="104"/>
      <c r="C1018" s="154"/>
      <c r="D1018" s="105"/>
      <c r="E1018" s="105"/>
      <c r="F1018" s="106"/>
      <c r="G1018" s="105"/>
      <c r="H1018" s="105"/>
      <c r="I1018" s="108"/>
      <c r="J1018" s="105"/>
      <c r="K1018" s="105"/>
      <c r="L1018" s="108"/>
      <c r="M1018" s="105"/>
      <c r="N1018" s="103"/>
      <c r="O1018" s="456"/>
      <c r="P1018" s="79">
        <f t="shared" si="85"/>
        <v>0</v>
      </c>
      <c r="Q1018" s="79">
        <f t="shared" si="86"/>
        <v>0</v>
      </c>
      <c r="R1018" s="528" t="str">
        <f t="shared" si="83"/>
        <v/>
      </c>
      <c r="S1018" s="526" t="str">
        <f>IF(D1018="","",IF(OR(D1018=Plano!$A$1,D1018=Plano!$B$1),"entrada","saída"))</f>
        <v/>
      </c>
    </row>
    <row r="1019" spans="1:19" ht="13.2" hidden="1" x14ac:dyDescent="0.25">
      <c r="A1019" s="119" t="str">
        <f t="shared" si="84"/>
        <v/>
      </c>
      <c r="B1019" s="104"/>
      <c r="C1019" s="154"/>
      <c r="D1019" s="105"/>
      <c r="E1019" s="105"/>
      <c r="F1019" s="106"/>
      <c r="G1019" s="105"/>
      <c r="H1019" s="105"/>
      <c r="I1019" s="108"/>
      <c r="J1019" s="105"/>
      <c r="K1019" s="105"/>
      <c r="L1019" s="108"/>
      <c r="M1019" s="105"/>
      <c r="N1019" s="103"/>
      <c r="O1019" s="456"/>
      <c r="P1019" s="79">
        <f t="shared" si="85"/>
        <v>0</v>
      </c>
      <c r="Q1019" s="79">
        <f t="shared" si="86"/>
        <v>0</v>
      </c>
      <c r="R1019" s="528" t="str">
        <f t="shared" si="83"/>
        <v/>
      </c>
      <c r="S1019" s="526" t="str">
        <f>IF(D1019="","",IF(OR(D1019=Plano!$A$1,D1019=Plano!$B$1),"entrada","saída"))</f>
        <v/>
      </c>
    </row>
    <row r="1020" spans="1:19" ht="13.2" hidden="1" x14ac:dyDescent="0.25">
      <c r="A1020" s="119" t="str">
        <f t="shared" si="84"/>
        <v/>
      </c>
      <c r="B1020" s="104"/>
      <c r="C1020" s="154"/>
      <c r="D1020" s="105"/>
      <c r="E1020" s="105"/>
      <c r="F1020" s="106"/>
      <c r="G1020" s="105"/>
      <c r="H1020" s="105"/>
      <c r="I1020" s="108"/>
      <c r="J1020" s="105"/>
      <c r="K1020" s="105"/>
      <c r="L1020" s="108"/>
      <c r="M1020" s="105"/>
      <c r="N1020" s="103"/>
      <c r="O1020" s="456"/>
      <c r="P1020" s="79">
        <f t="shared" si="85"/>
        <v>0</v>
      </c>
      <c r="Q1020" s="79">
        <f t="shared" si="86"/>
        <v>0</v>
      </c>
      <c r="R1020" s="528" t="str">
        <f t="shared" si="83"/>
        <v/>
      </c>
      <c r="S1020" s="526" t="str">
        <f>IF(D1020="","",IF(OR(D1020=Plano!$A$1,D1020=Plano!$B$1),"entrada","saída"))</f>
        <v/>
      </c>
    </row>
    <row r="1021" spans="1:19" ht="13.2" hidden="1" x14ac:dyDescent="0.25">
      <c r="A1021" s="119" t="str">
        <f t="shared" si="84"/>
        <v/>
      </c>
      <c r="B1021" s="104"/>
      <c r="C1021" s="154"/>
      <c r="D1021" s="105"/>
      <c r="E1021" s="105"/>
      <c r="F1021" s="106"/>
      <c r="G1021" s="105"/>
      <c r="H1021" s="105"/>
      <c r="I1021" s="108"/>
      <c r="J1021" s="105"/>
      <c r="K1021" s="105"/>
      <c r="L1021" s="108"/>
      <c r="M1021" s="105"/>
      <c r="N1021" s="103"/>
      <c r="O1021" s="456"/>
      <c r="P1021" s="79">
        <f t="shared" si="85"/>
        <v>0</v>
      </c>
      <c r="Q1021" s="79">
        <f t="shared" si="86"/>
        <v>0</v>
      </c>
      <c r="R1021" s="528" t="str">
        <f t="shared" si="83"/>
        <v/>
      </c>
      <c r="S1021" s="526" t="str">
        <f>IF(D1021="","",IF(OR(D1021=Plano!$A$1,D1021=Plano!$B$1),"entrada","saída"))</f>
        <v/>
      </c>
    </row>
    <row r="1022" spans="1:19" ht="13.2" hidden="1" x14ac:dyDescent="0.25">
      <c r="A1022" s="119" t="str">
        <f t="shared" si="84"/>
        <v/>
      </c>
      <c r="B1022" s="104"/>
      <c r="C1022" s="154"/>
      <c r="D1022" s="105"/>
      <c r="E1022" s="105"/>
      <c r="F1022" s="106"/>
      <c r="G1022" s="105"/>
      <c r="H1022" s="105"/>
      <c r="I1022" s="108"/>
      <c r="J1022" s="105"/>
      <c r="K1022" s="105"/>
      <c r="L1022" s="108"/>
      <c r="M1022" s="105"/>
      <c r="N1022" s="103"/>
      <c r="O1022" s="456"/>
      <c r="P1022" s="79">
        <f t="shared" si="85"/>
        <v>0</v>
      </c>
      <c r="Q1022" s="79">
        <f t="shared" si="86"/>
        <v>0</v>
      </c>
      <c r="R1022" s="528" t="str">
        <f t="shared" si="83"/>
        <v/>
      </c>
      <c r="S1022" s="526" t="str">
        <f>IF(D1022="","",IF(OR(D1022=Plano!$A$1,D1022=Plano!$B$1),"entrada","saída"))</f>
        <v/>
      </c>
    </row>
    <row r="1023" spans="1:19" ht="13.2" hidden="1" x14ac:dyDescent="0.25">
      <c r="A1023" s="119" t="str">
        <f t="shared" si="84"/>
        <v/>
      </c>
      <c r="B1023" s="104"/>
      <c r="C1023" s="154"/>
      <c r="D1023" s="105"/>
      <c r="E1023" s="105"/>
      <c r="F1023" s="106"/>
      <c r="G1023" s="105"/>
      <c r="H1023" s="105"/>
      <c r="I1023" s="108"/>
      <c r="J1023" s="105"/>
      <c r="K1023" s="105"/>
      <c r="L1023" s="108"/>
      <c r="M1023" s="105"/>
      <c r="N1023" s="103"/>
      <c r="O1023" s="456"/>
      <c r="P1023" s="79">
        <f t="shared" si="85"/>
        <v>0</v>
      </c>
      <c r="Q1023" s="79">
        <f t="shared" si="86"/>
        <v>0</v>
      </c>
      <c r="R1023" s="528" t="str">
        <f t="shared" si="83"/>
        <v/>
      </c>
      <c r="S1023" s="526" t="str">
        <f>IF(D1023="","",IF(OR(D1023=Plano!$A$1,D1023=Plano!$B$1),"entrada","saída"))</f>
        <v/>
      </c>
    </row>
    <row r="1024" spans="1:19" ht="13.2" hidden="1" x14ac:dyDescent="0.25">
      <c r="A1024" s="119" t="str">
        <f t="shared" si="84"/>
        <v/>
      </c>
      <c r="B1024" s="104"/>
      <c r="C1024" s="154"/>
      <c r="D1024" s="105"/>
      <c r="E1024" s="105"/>
      <c r="F1024" s="106"/>
      <c r="G1024" s="105"/>
      <c r="H1024" s="105"/>
      <c r="I1024" s="108"/>
      <c r="J1024" s="105"/>
      <c r="K1024" s="105"/>
      <c r="L1024" s="108"/>
      <c r="M1024" s="105"/>
      <c r="N1024" s="103"/>
      <c r="O1024" s="456"/>
      <c r="P1024" s="79">
        <f t="shared" si="85"/>
        <v>0</v>
      </c>
      <c r="Q1024" s="79">
        <f t="shared" si="86"/>
        <v>0</v>
      </c>
      <c r="R1024" s="528" t="str">
        <f t="shared" si="83"/>
        <v/>
      </c>
      <c r="S1024" s="526" t="str">
        <f>IF(D1024="","",IF(OR(D1024=Plano!$A$1,D1024=Plano!$B$1),"entrada","saída"))</f>
        <v/>
      </c>
    </row>
    <row r="1025" spans="1:19" ht="13.2" hidden="1" x14ac:dyDescent="0.25">
      <c r="A1025" s="119" t="str">
        <f t="shared" si="84"/>
        <v/>
      </c>
      <c r="B1025" s="104"/>
      <c r="C1025" s="154"/>
      <c r="D1025" s="105"/>
      <c r="E1025" s="105"/>
      <c r="F1025" s="106"/>
      <c r="G1025" s="105"/>
      <c r="H1025" s="105"/>
      <c r="I1025" s="108"/>
      <c r="J1025" s="105"/>
      <c r="K1025" s="105"/>
      <c r="L1025" s="108"/>
      <c r="M1025" s="105"/>
      <c r="N1025" s="103"/>
      <c r="O1025" s="456"/>
      <c r="P1025" s="79">
        <f t="shared" si="85"/>
        <v>0</v>
      </c>
      <c r="Q1025" s="79">
        <f t="shared" si="86"/>
        <v>0</v>
      </c>
      <c r="R1025" s="528" t="str">
        <f t="shared" si="83"/>
        <v/>
      </c>
      <c r="S1025" s="526" t="str">
        <f>IF(D1025="","",IF(OR(D1025=Plano!$A$1,D1025=Plano!$B$1),"entrada","saída"))</f>
        <v/>
      </c>
    </row>
    <row r="1026" spans="1:19" ht="13.2" hidden="1" x14ac:dyDescent="0.25">
      <c r="A1026" s="119" t="str">
        <f t="shared" si="84"/>
        <v/>
      </c>
      <c r="B1026" s="104"/>
      <c r="C1026" s="154"/>
      <c r="D1026" s="105"/>
      <c r="E1026" s="105"/>
      <c r="F1026" s="106"/>
      <c r="G1026" s="105"/>
      <c r="H1026" s="105"/>
      <c r="I1026" s="108"/>
      <c r="J1026" s="105"/>
      <c r="K1026" s="105"/>
      <c r="L1026" s="108"/>
      <c r="M1026" s="105"/>
      <c r="N1026" s="103"/>
      <c r="O1026" s="456"/>
      <c r="P1026" s="79">
        <f t="shared" si="85"/>
        <v>0</v>
      </c>
      <c r="Q1026" s="79">
        <f t="shared" si="86"/>
        <v>0</v>
      </c>
      <c r="R1026" s="528" t="str">
        <f t="shared" si="83"/>
        <v/>
      </c>
      <c r="S1026" s="526" t="str">
        <f>IF(D1026="","",IF(OR(D1026=Plano!$A$1,D1026=Plano!$B$1),"entrada","saída"))</f>
        <v/>
      </c>
    </row>
    <row r="1027" spans="1:19" ht="13.2" hidden="1" x14ac:dyDescent="0.25">
      <c r="A1027" s="119" t="str">
        <f t="shared" si="84"/>
        <v/>
      </c>
      <c r="B1027" s="104"/>
      <c r="C1027" s="154"/>
      <c r="D1027" s="105"/>
      <c r="E1027" s="105"/>
      <c r="F1027" s="106"/>
      <c r="G1027" s="105"/>
      <c r="H1027" s="105"/>
      <c r="I1027" s="108"/>
      <c r="J1027" s="105"/>
      <c r="K1027" s="105"/>
      <c r="L1027" s="108"/>
      <c r="M1027" s="105"/>
      <c r="N1027" s="103"/>
      <c r="O1027" s="456"/>
      <c r="P1027" s="79">
        <f t="shared" si="85"/>
        <v>0</v>
      </c>
      <c r="Q1027" s="79">
        <f t="shared" si="86"/>
        <v>0</v>
      </c>
      <c r="R1027" s="528" t="str">
        <f t="shared" si="83"/>
        <v/>
      </c>
      <c r="S1027" s="526" t="str">
        <f>IF(D1027="","",IF(OR(D1027=Plano!$A$1,D1027=Plano!$B$1),"entrada","saída"))</f>
        <v/>
      </c>
    </row>
    <row r="1028" spans="1:19" ht="13.2" hidden="1" x14ac:dyDescent="0.25">
      <c r="A1028" s="119" t="str">
        <f t="shared" si="84"/>
        <v/>
      </c>
      <c r="B1028" s="104"/>
      <c r="C1028" s="154"/>
      <c r="D1028" s="105"/>
      <c r="E1028" s="105"/>
      <c r="F1028" s="106"/>
      <c r="G1028" s="105"/>
      <c r="H1028" s="105"/>
      <c r="I1028" s="108"/>
      <c r="J1028" s="105"/>
      <c r="K1028" s="105"/>
      <c r="L1028" s="108"/>
      <c r="M1028" s="105"/>
      <c r="N1028" s="103"/>
      <c r="O1028" s="456"/>
      <c r="P1028" s="79">
        <f t="shared" si="85"/>
        <v>0</v>
      </c>
      <c r="Q1028" s="79">
        <f t="shared" si="86"/>
        <v>0</v>
      </c>
      <c r="R1028" s="528" t="str">
        <f t="shared" si="83"/>
        <v/>
      </c>
      <c r="S1028" s="526" t="str">
        <f>IF(D1028="","",IF(OR(D1028=Plano!$A$1,D1028=Plano!$B$1),"entrada","saída"))</f>
        <v/>
      </c>
    </row>
    <row r="1029" spans="1:19" ht="13.2" hidden="1" x14ac:dyDescent="0.25">
      <c r="A1029" s="119" t="str">
        <f t="shared" si="84"/>
        <v/>
      </c>
      <c r="B1029" s="104"/>
      <c r="C1029" s="154"/>
      <c r="D1029" s="105"/>
      <c r="E1029" s="105"/>
      <c r="F1029" s="106"/>
      <c r="G1029" s="105"/>
      <c r="H1029" s="105"/>
      <c r="I1029" s="108"/>
      <c r="J1029" s="105"/>
      <c r="K1029" s="105"/>
      <c r="L1029" s="108"/>
      <c r="M1029" s="105"/>
      <c r="N1029" s="103"/>
      <c r="O1029" s="456"/>
      <c r="P1029" s="79">
        <f t="shared" si="85"/>
        <v>0</v>
      </c>
      <c r="Q1029" s="79">
        <f t="shared" si="86"/>
        <v>0</v>
      </c>
      <c r="R1029" s="528" t="str">
        <f t="shared" si="83"/>
        <v/>
      </c>
      <c r="S1029" s="526" t="str">
        <f>IF(D1029="","",IF(OR(D1029=Plano!$A$1,D1029=Plano!$B$1),"entrada","saída"))</f>
        <v/>
      </c>
    </row>
    <row r="1030" spans="1:19" ht="13.2" hidden="1" x14ac:dyDescent="0.25">
      <c r="A1030" s="119" t="str">
        <f t="shared" si="84"/>
        <v/>
      </c>
      <c r="B1030" s="104"/>
      <c r="C1030" s="154"/>
      <c r="D1030" s="105"/>
      <c r="E1030" s="105"/>
      <c r="F1030" s="106"/>
      <c r="G1030" s="105"/>
      <c r="H1030" s="105"/>
      <c r="I1030" s="108"/>
      <c r="J1030" s="105"/>
      <c r="K1030" s="105"/>
      <c r="L1030" s="108"/>
      <c r="M1030" s="105"/>
      <c r="N1030" s="103"/>
      <c r="O1030" s="456"/>
      <c r="P1030" s="79">
        <f t="shared" si="85"/>
        <v>0</v>
      </c>
      <c r="Q1030" s="79">
        <f t="shared" si="86"/>
        <v>0</v>
      </c>
      <c r="R1030" s="528" t="str">
        <f t="shared" si="83"/>
        <v/>
      </c>
      <c r="S1030" s="526" t="str">
        <f>IF(D1030="","",IF(OR(D1030=Plano!$A$1,D1030=Plano!$B$1),"entrada","saída"))</f>
        <v/>
      </c>
    </row>
    <row r="1031" spans="1:19" ht="13.2" hidden="1" x14ac:dyDescent="0.25">
      <c r="A1031" s="119" t="str">
        <f t="shared" si="84"/>
        <v/>
      </c>
      <c r="B1031" s="104"/>
      <c r="C1031" s="154"/>
      <c r="D1031" s="105"/>
      <c r="E1031" s="105"/>
      <c r="F1031" s="106"/>
      <c r="G1031" s="105"/>
      <c r="H1031" s="105"/>
      <c r="I1031" s="108"/>
      <c r="J1031" s="105"/>
      <c r="K1031" s="105"/>
      <c r="L1031" s="108"/>
      <c r="M1031" s="105"/>
      <c r="N1031" s="103"/>
      <c r="O1031" s="456"/>
      <c r="P1031" s="79">
        <f t="shared" si="85"/>
        <v>0</v>
      </c>
      <c r="Q1031" s="79">
        <f t="shared" si="86"/>
        <v>0</v>
      </c>
      <c r="R1031" s="528" t="str">
        <f t="shared" si="83"/>
        <v/>
      </c>
      <c r="S1031" s="526" t="str">
        <f>IF(D1031="","",IF(OR(D1031=Plano!$A$1,D1031=Plano!$B$1),"entrada","saída"))</f>
        <v/>
      </c>
    </row>
    <row r="1032" spans="1:19" ht="13.2" hidden="1" x14ac:dyDescent="0.25">
      <c r="A1032" s="119" t="str">
        <f t="shared" si="84"/>
        <v/>
      </c>
      <c r="B1032" s="104"/>
      <c r="C1032" s="154"/>
      <c r="D1032" s="105"/>
      <c r="E1032" s="105"/>
      <c r="F1032" s="106"/>
      <c r="G1032" s="105"/>
      <c r="H1032" s="105"/>
      <c r="I1032" s="108"/>
      <c r="J1032" s="105"/>
      <c r="K1032" s="105"/>
      <c r="L1032" s="108"/>
      <c r="M1032" s="105"/>
      <c r="N1032" s="103"/>
      <c r="O1032" s="456"/>
      <c r="P1032" s="79">
        <f t="shared" si="85"/>
        <v>0</v>
      </c>
      <c r="Q1032" s="79">
        <f t="shared" si="86"/>
        <v>0</v>
      </c>
      <c r="R1032" s="528" t="str">
        <f t="shared" si="83"/>
        <v/>
      </c>
      <c r="S1032" s="526" t="str">
        <f>IF(D1032="","",IF(OR(D1032=Plano!$A$1,D1032=Plano!$B$1),"entrada","saída"))</f>
        <v/>
      </c>
    </row>
    <row r="1033" spans="1:19" ht="13.2" hidden="1" x14ac:dyDescent="0.25">
      <c r="A1033" s="119" t="str">
        <f t="shared" si="84"/>
        <v/>
      </c>
      <c r="B1033" s="104"/>
      <c r="C1033" s="154"/>
      <c r="D1033" s="105"/>
      <c r="E1033" s="105"/>
      <c r="F1033" s="106"/>
      <c r="G1033" s="105"/>
      <c r="H1033" s="105"/>
      <c r="I1033" s="108"/>
      <c r="J1033" s="105"/>
      <c r="K1033" s="105"/>
      <c r="L1033" s="108"/>
      <c r="M1033" s="105"/>
      <c r="N1033" s="103"/>
      <c r="O1033" s="456"/>
      <c r="P1033" s="79">
        <f t="shared" si="85"/>
        <v>0</v>
      </c>
      <c r="Q1033" s="79">
        <f t="shared" si="86"/>
        <v>0</v>
      </c>
      <c r="R1033" s="528" t="str">
        <f t="shared" si="83"/>
        <v/>
      </c>
      <c r="S1033" s="526" t="str">
        <f>IF(D1033="","",IF(OR(D1033=Plano!$A$1,D1033=Plano!$B$1),"entrada","saída"))</f>
        <v/>
      </c>
    </row>
    <row r="1034" spans="1:19" ht="13.2" hidden="1" x14ac:dyDescent="0.25">
      <c r="A1034" s="119" t="str">
        <f t="shared" si="84"/>
        <v/>
      </c>
      <c r="B1034" s="104"/>
      <c r="C1034" s="154"/>
      <c r="D1034" s="105"/>
      <c r="E1034" s="105"/>
      <c r="F1034" s="106"/>
      <c r="G1034" s="105"/>
      <c r="H1034" s="105"/>
      <c r="I1034" s="108"/>
      <c r="J1034" s="105"/>
      <c r="K1034" s="105"/>
      <c r="L1034" s="108"/>
      <c r="M1034" s="105"/>
      <c r="N1034" s="103"/>
      <c r="O1034" s="456"/>
      <c r="P1034" s="79">
        <f t="shared" si="85"/>
        <v>0</v>
      </c>
      <c r="Q1034" s="79">
        <f t="shared" si="86"/>
        <v>0</v>
      </c>
      <c r="R1034" s="528" t="str">
        <f t="shared" si="83"/>
        <v/>
      </c>
      <c r="S1034" s="526" t="str">
        <f>IF(D1034="","",IF(OR(D1034=Plano!$A$1,D1034=Plano!$B$1),"entrada","saída"))</f>
        <v/>
      </c>
    </row>
    <row r="1035" spans="1:19" ht="13.2" hidden="1" x14ac:dyDescent="0.25">
      <c r="A1035" s="119" t="str">
        <f t="shared" si="84"/>
        <v/>
      </c>
      <c r="B1035" s="104"/>
      <c r="C1035" s="154"/>
      <c r="D1035" s="105"/>
      <c r="E1035" s="105"/>
      <c r="F1035" s="106"/>
      <c r="G1035" s="105"/>
      <c r="H1035" s="105"/>
      <c r="I1035" s="108"/>
      <c r="J1035" s="105"/>
      <c r="K1035" s="105"/>
      <c r="L1035" s="108"/>
      <c r="M1035" s="105"/>
      <c r="N1035" s="103"/>
      <c r="O1035" s="456"/>
      <c r="P1035" s="79">
        <f t="shared" si="85"/>
        <v>0</v>
      </c>
      <c r="Q1035" s="79">
        <f t="shared" si="86"/>
        <v>0</v>
      </c>
      <c r="R1035" s="528" t="str">
        <f t="shared" si="83"/>
        <v/>
      </c>
      <c r="S1035" s="526" t="str">
        <f>IF(D1035="","",IF(OR(D1035=Plano!$A$1,D1035=Plano!$B$1),"entrada","saída"))</f>
        <v/>
      </c>
    </row>
    <row r="1036" spans="1:19" ht="13.2" hidden="1" x14ac:dyDescent="0.25">
      <c r="A1036" s="119" t="str">
        <f t="shared" si="84"/>
        <v/>
      </c>
      <c r="B1036" s="104"/>
      <c r="C1036" s="154"/>
      <c r="D1036" s="105"/>
      <c r="E1036" s="105"/>
      <c r="F1036" s="106"/>
      <c r="G1036" s="105"/>
      <c r="H1036" s="105"/>
      <c r="I1036" s="108"/>
      <c r="J1036" s="105"/>
      <c r="K1036" s="105"/>
      <c r="L1036" s="108"/>
      <c r="M1036" s="105"/>
      <c r="N1036" s="103"/>
      <c r="O1036" s="456"/>
      <c r="P1036" s="79">
        <f t="shared" si="85"/>
        <v>0</v>
      </c>
      <c r="Q1036" s="79">
        <f t="shared" si="86"/>
        <v>0</v>
      </c>
      <c r="R1036" s="528" t="str">
        <f t="shared" si="83"/>
        <v/>
      </c>
      <c r="S1036" s="526" t="str">
        <f>IF(D1036="","",IF(OR(D1036=Plano!$A$1,D1036=Plano!$B$1),"entrada","saída"))</f>
        <v/>
      </c>
    </row>
    <row r="1037" spans="1:19" ht="13.2" hidden="1" x14ac:dyDescent="0.25">
      <c r="A1037" s="119" t="str">
        <f t="shared" si="84"/>
        <v/>
      </c>
      <c r="B1037" s="104"/>
      <c r="C1037" s="154"/>
      <c r="D1037" s="105"/>
      <c r="E1037" s="105"/>
      <c r="F1037" s="106"/>
      <c r="G1037" s="105"/>
      <c r="H1037" s="105"/>
      <c r="I1037" s="108"/>
      <c r="J1037" s="105"/>
      <c r="K1037" s="105"/>
      <c r="L1037" s="108"/>
      <c r="M1037" s="105"/>
      <c r="N1037" s="103"/>
      <c r="O1037" s="456"/>
      <c r="P1037" s="79">
        <f t="shared" si="85"/>
        <v>0</v>
      </c>
      <c r="Q1037" s="79">
        <f t="shared" si="86"/>
        <v>0</v>
      </c>
      <c r="R1037" s="528" t="str">
        <f t="shared" si="83"/>
        <v/>
      </c>
      <c r="S1037" s="526" t="str">
        <f>IF(D1037="","",IF(OR(D1037=Plano!$A$1,D1037=Plano!$B$1),"entrada","saída"))</f>
        <v/>
      </c>
    </row>
    <row r="1038" spans="1:19" ht="13.2" hidden="1" x14ac:dyDescent="0.25">
      <c r="A1038" s="119" t="str">
        <f t="shared" si="84"/>
        <v/>
      </c>
      <c r="B1038" s="104"/>
      <c r="C1038" s="154"/>
      <c r="D1038" s="105"/>
      <c r="E1038" s="105"/>
      <c r="F1038" s="106"/>
      <c r="G1038" s="105"/>
      <c r="H1038" s="105"/>
      <c r="I1038" s="108"/>
      <c r="J1038" s="105"/>
      <c r="K1038" s="105"/>
      <c r="L1038" s="108"/>
      <c r="M1038" s="105"/>
      <c r="N1038" s="103"/>
      <c r="O1038" s="456"/>
      <c r="P1038" s="79">
        <f t="shared" si="85"/>
        <v>0</v>
      </c>
      <c r="Q1038" s="79">
        <f t="shared" si="86"/>
        <v>0</v>
      </c>
      <c r="R1038" s="528" t="str">
        <f t="shared" si="83"/>
        <v/>
      </c>
      <c r="S1038" s="526" t="str">
        <f>IF(D1038="","",IF(OR(D1038=Plano!$A$1,D1038=Plano!$B$1),"entrada","saída"))</f>
        <v/>
      </c>
    </row>
    <row r="1039" spans="1:19" ht="13.2" hidden="1" x14ac:dyDescent="0.25">
      <c r="A1039" s="119" t="str">
        <f t="shared" si="84"/>
        <v/>
      </c>
      <c r="B1039" s="104"/>
      <c r="C1039" s="154"/>
      <c r="D1039" s="105"/>
      <c r="E1039" s="105"/>
      <c r="F1039" s="106"/>
      <c r="G1039" s="105"/>
      <c r="H1039" s="105"/>
      <c r="I1039" s="108"/>
      <c r="J1039" s="105"/>
      <c r="K1039" s="105"/>
      <c r="L1039" s="108"/>
      <c r="M1039" s="105"/>
      <c r="N1039" s="103"/>
      <c r="O1039" s="456"/>
      <c r="P1039" s="79">
        <f t="shared" si="85"/>
        <v>0</v>
      </c>
      <c r="Q1039" s="79">
        <f t="shared" si="86"/>
        <v>0</v>
      </c>
      <c r="R1039" s="528" t="str">
        <f t="shared" si="83"/>
        <v/>
      </c>
      <c r="S1039" s="526" t="str">
        <f>IF(D1039="","",IF(OR(D1039=Plano!$A$1,D1039=Plano!$B$1),"entrada","saída"))</f>
        <v/>
      </c>
    </row>
    <row r="1040" spans="1:19" ht="13.2" hidden="1" x14ac:dyDescent="0.25">
      <c r="A1040" s="119" t="str">
        <f t="shared" si="84"/>
        <v/>
      </c>
      <c r="B1040" s="104"/>
      <c r="C1040" s="154"/>
      <c r="D1040" s="105"/>
      <c r="E1040" s="105"/>
      <c r="F1040" s="106"/>
      <c r="G1040" s="105"/>
      <c r="H1040" s="105"/>
      <c r="I1040" s="108"/>
      <c r="J1040" s="105"/>
      <c r="K1040" s="105"/>
      <c r="L1040" s="108"/>
      <c r="M1040" s="105"/>
      <c r="N1040" s="103"/>
      <c r="O1040" s="456"/>
      <c r="P1040" s="79">
        <f t="shared" si="85"/>
        <v>0</v>
      </c>
      <c r="Q1040" s="79">
        <f t="shared" si="86"/>
        <v>0</v>
      </c>
      <c r="R1040" s="528" t="str">
        <f t="shared" si="83"/>
        <v/>
      </c>
      <c r="S1040" s="526" t="str">
        <f>IF(D1040="","",IF(OR(D1040=Plano!$A$1,D1040=Plano!$B$1),"entrada","saída"))</f>
        <v/>
      </c>
    </row>
    <row r="1041" spans="1:19" ht="13.2" hidden="1" x14ac:dyDescent="0.25">
      <c r="A1041" s="119" t="str">
        <f t="shared" si="84"/>
        <v/>
      </c>
      <c r="B1041" s="104"/>
      <c r="C1041" s="154"/>
      <c r="D1041" s="105"/>
      <c r="E1041" s="105"/>
      <c r="F1041" s="106"/>
      <c r="G1041" s="105"/>
      <c r="H1041" s="105"/>
      <c r="I1041" s="108"/>
      <c r="J1041" s="105"/>
      <c r="K1041" s="105"/>
      <c r="L1041" s="108"/>
      <c r="M1041" s="105"/>
      <c r="N1041" s="103"/>
      <c r="O1041" s="456"/>
      <c r="P1041" s="79">
        <f t="shared" si="85"/>
        <v>0</v>
      </c>
      <c r="Q1041" s="79">
        <f t="shared" si="86"/>
        <v>0</v>
      </c>
      <c r="R1041" s="528" t="str">
        <f t="shared" si="83"/>
        <v/>
      </c>
      <c r="S1041" s="526" t="str">
        <f>IF(D1041="","",IF(OR(D1041=Plano!$A$1,D1041=Plano!$B$1),"entrada","saída"))</f>
        <v/>
      </c>
    </row>
    <row r="1042" spans="1:19" ht="13.2" hidden="1" x14ac:dyDescent="0.25">
      <c r="A1042" s="119" t="str">
        <f t="shared" si="84"/>
        <v/>
      </c>
      <c r="B1042" s="104"/>
      <c r="C1042" s="154"/>
      <c r="D1042" s="105"/>
      <c r="E1042" s="105"/>
      <c r="F1042" s="106"/>
      <c r="G1042" s="105"/>
      <c r="H1042" s="105"/>
      <c r="I1042" s="108"/>
      <c r="J1042" s="105"/>
      <c r="K1042" s="105"/>
      <c r="L1042" s="108"/>
      <c r="M1042" s="105"/>
      <c r="N1042" s="103"/>
      <c r="O1042" s="456"/>
      <c r="P1042" s="79">
        <f t="shared" si="85"/>
        <v>0</v>
      </c>
      <c r="Q1042" s="79">
        <f t="shared" si="86"/>
        <v>0</v>
      </c>
      <c r="R1042" s="528" t="str">
        <f t="shared" si="83"/>
        <v/>
      </c>
      <c r="S1042" s="526" t="str">
        <f>IF(D1042="","",IF(OR(D1042=Plano!$A$1,D1042=Plano!$B$1),"entrada","saída"))</f>
        <v/>
      </c>
    </row>
    <row r="1043" spans="1:19" ht="13.2" hidden="1" x14ac:dyDescent="0.25">
      <c r="A1043" s="119" t="str">
        <f t="shared" si="84"/>
        <v/>
      </c>
      <c r="B1043" s="104"/>
      <c r="C1043" s="154"/>
      <c r="D1043" s="105"/>
      <c r="E1043" s="105"/>
      <c r="F1043" s="106"/>
      <c r="G1043" s="105"/>
      <c r="H1043" s="105"/>
      <c r="I1043" s="108"/>
      <c r="J1043" s="105"/>
      <c r="K1043" s="105"/>
      <c r="L1043" s="108"/>
      <c r="M1043" s="105"/>
      <c r="N1043" s="103"/>
      <c r="O1043" s="456"/>
      <c r="P1043" s="79">
        <f t="shared" si="85"/>
        <v>0</v>
      </c>
      <c r="Q1043" s="79">
        <f t="shared" si="86"/>
        <v>0</v>
      </c>
      <c r="R1043" s="528" t="str">
        <f t="shared" si="83"/>
        <v/>
      </c>
      <c r="S1043" s="526" t="str">
        <f>IF(D1043="","",IF(OR(D1043=Plano!$A$1,D1043=Plano!$B$1),"entrada","saída"))</f>
        <v/>
      </c>
    </row>
    <row r="1044" spans="1:19" ht="13.2" hidden="1" x14ac:dyDescent="0.25">
      <c r="A1044" s="119" t="str">
        <f t="shared" si="84"/>
        <v/>
      </c>
      <c r="B1044" s="104"/>
      <c r="C1044" s="154"/>
      <c r="D1044" s="105"/>
      <c r="E1044" s="105"/>
      <c r="F1044" s="106"/>
      <c r="G1044" s="105"/>
      <c r="H1044" s="105"/>
      <c r="I1044" s="108"/>
      <c r="J1044" s="105"/>
      <c r="K1044" s="105"/>
      <c r="L1044" s="108"/>
      <c r="M1044" s="105"/>
      <c r="N1044" s="103"/>
      <c r="O1044" s="456"/>
      <c r="P1044" s="79">
        <f t="shared" si="85"/>
        <v>0</v>
      </c>
      <c r="Q1044" s="79">
        <f t="shared" si="86"/>
        <v>0</v>
      </c>
      <c r="R1044" s="528" t="str">
        <f t="shared" si="83"/>
        <v/>
      </c>
      <c r="S1044" s="526" t="str">
        <f>IF(D1044="","",IF(OR(D1044=Plano!$A$1,D1044=Plano!$B$1),"entrada","saída"))</f>
        <v/>
      </c>
    </row>
    <row r="1045" spans="1:19" ht="13.2" hidden="1" x14ac:dyDescent="0.25">
      <c r="A1045" s="119" t="str">
        <f t="shared" si="84"/>
        <v/>
      </c>
      <c r="B1045" s="104"/>
      <c r="C1045" s="154"/>
      <c r="D1045" s="105"/>
      <c r="E1045" s="105"/>
      <c r="F1045" s="106"/>
      <c r="G1045" s="105"/>
      <c r="H1045" s="105"/>
      <c r="I1045" s="108"/>
      <c r="J1045" s="105"/>
      <c r="K1045" s="105"/>
      <c r="L1045" s="108"/>
      <c r="M1045" s="105"/>
      <c r="N1045" s="103"/>
      <c r="O1045" s="456"/>
      <c r="P1045" s="79">
        <f t="shared" si="85"/>
        <v>0</v>
      </c>
      <c r="Q1045" s="79">
        <f t="shared" si="86"/>
        <v>0</v>
      </c>
      <c r="R1045" s="528" t="str">
        <f t="shared" si="83"/>
        <v/>
      </c>
      <c r="S1045" s="526" t="str">
        <f>IF(D1045="","",IF(OR(D1045=Plano!$A$1,D1045=Plano!$B$1),"entrada","saída"))</f>
        <v/>
      </c>
    </row>
    <row r="1046" spans="1:19" ht="13.2" hidden="1" x14ac:dyDescent="0.25">
      <c r="A1046" s="119" t="str">
        <f t="shared" si="84"/>
        <v/>
      </c>
      <c r="B1046" s="104"/>
      <c r="C1046" s="154"/>
      <c r="D1046" s="105"/>
      <c r="E1046" s="105"/>
      <c r="F1046" s="106"/>
      <c r="G1046" s="105"/>
      <c r="H1046" s="105"/>
      <c r="I1046" s="108"/>
      <c r="J1046" s="105"/>
      <c r="K1046" s="105"/>
      <c r="L1046" s="108"/>
      <c r="M1046" s="105"/>
      <c r="N1046" s="103"/>
      <c r="O1046" s="456"/>
      <c r="P1046" s="79">
        <f t="shared" si="85"/>
        <v>0</v>
      </c>
      <c r="Q1046" s="79">
        <f t="shared" si="86"/>
        <v>0</v>
      </c>
      <c r="R1046" s="528" t="str">
        <f t="shared" si="83"/>
        <v/>
      </c>
      <c r="S1046" s="526" t="str">
        <f>IF(D1046="","",IF(OR(D1046=Plano!$A$1,D1046=Plano!$B$1),"entrada","saída"))</f>
        <v/>
      </c>
    </row>
    <row r="1047" spans="1:19" ht="13.2" hidden="1" x14ac:dyDescent="0.25">
      <c r="A1047" s="119" t="str">
        <f t="shared" si="84"/>
        <v/>
      </c>
      <c r="B1047" s="104"/>
      <c r="C1047" s="154"/>
      <c r="D1047" s="105"/>
      <c r="E1047" s="105"/>
      <c r="F1047" s="106"/>
      <c r="G1047" s="105"/>
      <c r="H1047" s="105"/>
      <c r="I1047" s="108"/>
      <c r="J1047" s="105"/>
      <c r="K1047" s="105"/>
      <c r="L1047" s="108"/>
      <c r="M1047" s="105"/>
      <c r="N1047" s="103"/>
      <c r="O1047" s="456"/>
      <c r="P1047" s="79">
        <f t="shared" si="85"/>
        <v>0</v>
      </c>
      <c r="Q1047" s="79">
        <f t="shared" si="86"/>
        <v>0</v>
      </c>
      <c r="R1047" s="528" t="str">
        <f t="shared" si="83"/>
        <v/>
      </c>
      <c r="S1047" s="526" t="str">
        <f>IF(D1047="","",IF(OR(D1047=Plano!$A$1,D1047=Plano!$B$1),"entrada","saída"))</f>
        <v/>
      </c>
    </row>
    <row r="1048" spans="1:19" ht="13.2" hidden="1" x14ac:dyDescent="0.25">
      <c r="A1048" s="119" t="str">
        <f t="shared" si="84"/>
        <v/>
      </c>
      <c r="B1048" s="104"/>
      <c r="C1048" s="154"/>
      <c r="D1048" s="105"/>
      <c r="E1048" s="105"/>
      <c r="F1048" s="106"/>
      <c r="G1048" s="105"/>
      <c r="H1048" s="105"/>
      <c r="I1048" s="108"/>
      <c r="J1048" s="105"/>
      <c r="K1048" s="105"/>
      <c r="L1048" s="108"/>
      <c r="M1048" s="105"/>
      <c r="N1048" s="103"/>
      <c r="O1048" s="456"/>
      <c r="P1048" s="79">
        <f t="shared" si="85"/>
        <v>0</v>
      </c>
      <c r="Q1048" s="79">
        <f t="shared" si="86"/>
        <v>0</v>
      </c>
      <c r="R1048" s="528" t="str">
        <f t="shared" si="83"/>
        <v/>
      </c>
      <c r="S1048" s="526" t="str">
        <f>IF(D1048="","",IF(OR(D1048=Plano!$A$1,D1048=Plano!$B$1),"entrada","saída"))</f>
        <v/>
      </c>
    </row>
    <row r="1049" spans="1:19" ht="13.2" hidden="1" x14ac:dyDescent="0.25">
      <c r="A1049" s="119" t="str">
        <f t="shared" si="84"/>
        <v/>
      </c>
      <c r="B1049" s="104"/>
      <c r="C1049" s="154"/>
      <c r="D1049" s="105"/>
      <c r="E1049" s="105"/>
      <c r="F1049" s="106"/>
      <c r="G1049" s="105"/>
      <c r="H1049" s="105"/>
      <c r="I1049" s="108"/>
      <c r="J1049" s="105"/>
      <c r="K1049" s="105"/>
      <c r="L1049" s="108"/>
      <c r="M1049" s="105"/>
      <c r="N1049" s="103"/>
      <c r="O1049" s="456"/>
      <c r="P1049" s="79">
        <f t="shared" si="85"/>
        <v>0</v>
      </c>
      <c r="Q1049" s="79">
        <f t="shared" si="86"/>
        <v>0</v>
      </c>
      <c r="R1049" s="528" t="str">
        <f t="shared" si="83"/>
        <v/>
      </c>
      <c r="S1049" s="526" t="str">
        <f>IF(D1049="","",IF(OR(D1049=Plano!$A$1,D1049=Plano!$B$1),"entrada","saída"))</f>
        <v/>
      </c>
    </row>
    <row r="1050" spans="1:19" ht="13.2" hidden="1" x14ac:dyDescent="0.25">
      <c r="A1050" s="119" t="str">
        <f t="shared" si="84"/>
        <v/>
      </c>
      <c r="B1050" s="104"/>
      <c r="C1050" s="154"/>
      <c r="D1050" s="105"/>
      <c r="E1050" s="105"/>
      <c r="F1050" s="106"/>
      <c r="G1050" s="105"/>
      <c r="H1050" s="105"/>
      <c r="I1050" s="108"/>
      <c r="J1050" s="105"/>
      <c r="K1050" s="105"/>
      <c r="L1050" s="108"/>
      <c r="M1050" s="105"/>
      <c r="N1050" s="103"/>
      <c r="O1050" s="456"/>
      <c r="P1050" s="79">
        <f t="shared" si="85"/>
        <v>0</v>
      </c>
      <c r="Q1050" s="79">
        <f t="shared" si="86"/>
        <v>0</v>
      </c>
      <c r="R1050" s="528" t="str">
        <f t="shared" si="83"/>
        <v/>
      </c>
      <c r="S1050" s="526" t="str">
        <f>IF(D1050="","",IF(OR(D1050=Plano!$A$1,D1050=Plano!$B$1),"entrada","saída"))</f>
        <v/>
      </c>
    </row>
    <row r="1051" spans="1:19" ht="13.2" hidden="1" x14ac:dyDescent="0.25">
      <c r="A1051" s="119" t="str">
        <f t="shared" si="84"/>
        <v/>
      </c>
      <c r="B1051" s="104"/>
      <c r="C1051" s="154"/>
      <c r="D1051" s="105"/>
      <c r="E1051" s="105"/>
      <c r="F1051" s="106"/>
      <c r="G1051" s="105"/>
      <c r="H1051" s="105"/>
      <c r="I1051" s="108"/>
      <c r="J1051" s="105"/>
      <c r="K1051" s="105"/>
      <c r="L1051" s="108"/>
      <c r="M1051" s="105"/>
      <c r="N1051" s="103"/>
      <c r="O1051" s="456"/>
      <c r="P1051" s="79">
        <f t="shared" si="85"/>
        <v>0</v>
      </c>
      <c r="Q1051" s="79">
        <f t="shared" si="86"/>
        <v>0</v>
      </c>
      <c r="R1051" s="528" t="str">
        <f t="shared" si="83"/>
        <v/>
      </c>
      <c r="S1051" s="526" t="str">
        <f>IF(D1051="","",IF(OR(D1051=Plano!$A$1,D1051=Plano!$B$1),"entrada","saída"))</f>
        <v/>
      </c>
    </row>
    <row r="1052" spans="1:19" ht="13.2" hidden="1" x14ac:dyDescent="0.25">
      <c r="A1052" s="119" t="str">
        <f t="shared" si="84"/>
        <v/>
      </c>
      <c r="B1052" s="104"/>
      <c r="C1052" s="154"/>
      <c r="D1052" s="105"/>
      <c r="E1052" s="105"/>
      <c r="F1052" s="106"/>
      <c r="G1052" s="105"/>
      <c r="H1052" s="105"/>
      <c r="I1052" s="108"/>
      <c r="J1052" s="105"/>
      <c r="K1052" s="105"/>
      <c r="L1052" s="108"/>
      <c r="M1052" s="105"/>
      <c r="N1052" s="103"/>
      <c r="O1052" s="456"/>
      <c r="P1052" s="79">
        <f t="shared" si="85"/>
        <v>0</v>
      </c>
      <c r="Q1052" s="79">
        <f t="shared" si="86"/>
        <v>0</v>
      </c>
      <c r="R1052" s="528" t="str">
        <f t="shared" si="83"/>
        <v/>
      </c>
      <c r="S1052" s="526" t="str">
        <f>IF(D1052="","",IF(OR(D1052=Plano!$A$1,D1052=Plano!$B$1),"entrada","saída"))</f>
        <v/>
      </c>
    </row>
    <row r="1053" spans="1:19" ht="13.2" hidden="1" x14ac:dyDescent="0.25">
      <c r="A1053" s="119" t="str">
        <f t="shared" si="84"/>
        <v/>
      </c>
      <c r="B1053" s="104"/>
      <c r="C1053" s="154"/>
      <c r="D1053" s="105"/>
      <c r="E1053" s="105"/>
      <c r="F1053" s="106"/>
      <c r="G1053" s="105"/>
      <c r="H1053" s="105"/>
      <c r="I1053" s="108"/>
      <c r="J1053" s="105"/>
      <c r="K1053" s="105"/>
      <c r="L1053" s="108"/>
      <c r="M1053" s="105"/>
      <c r="N1053" s="103"/>
      <c r="O1053" s="456"/>
      <c r="P1053" s="79">
        <f t="shared" si="85"/>
        <v>0</v>
      </c>
      <c r="Q1053" s="79">
        <f t="shared" si="86"/>
        <v>0</v>
      </c>
      <c r="R1053" s="528" t="str">
        <f t="shared" si="83"/>
        <v/>
      </c>
      <c r="S1053" s="526" t="str">
        <f>IF(D1053="","",IF(OR(D1053=Plano!$A$1,D1053=Plano!$B$1),"entrada","saída"))</f>
        <v/>
      </c>
    </row>
    <row r="1054" spans="1:19" ht="13.2" hidden="1" x14ac:dyDescent="0.25">
      <c r="A1054" s="119" t="str">
        <f t="shared" si="84"/>
        <v/>
      </c>
      <c r="B1054" s="104"/>
      <c r="C1054" s="154"/>
      <c r="D1054" s="105"/>
      <c r="E1054" s="105"/>
      <c r="F1054" s="106"/>
      <c r="G1054" s="105"/>
      <c r="H1054" s="105"/>
      <c r="I1054" s="108"/>
      <c r="J1054" s="105"/>
      <c r="K1054" s="105"/>
      <c r="L1054" s="108"/>
      <c r="M1054" s="105"/>
      <c r="N1054" s="103"/>
      <c r="O1054" s="456"/>
      <c r="P1054" s="79">
        <f t="shared" si="85"/>
        <v>0</v>
      </c>
      <c r="Q1054" s="79">
        <f t="shared" si="86"/>
        <v>0</v>
      </c>
      <c r="R1054" s="528" t="str">
        <f t="shared" si="83"/>
        <v/>
      </c>
      <c r="S1054" s="526" t="str">
        <f>IF(D1054="","",IF(OR(D1054=Plano!$A$1,D1054=Plano!$B$1),"entrada","saída"))</f>
        <v/>
      </c>
    </row>
    <row r="1055" spans="1:19" ht="13.2" hidden="1" x14ac:dyDescent="0.25">
      <c r="A1055" s="119" t="str">
        <f t="shared" si="84"/>
        <v/>
      </c>
      <c r="B1055" s="104"/>
      <c r="C1055" s="154"/>
      <c r="D1055" s="105"/>
      <c r="E1055" s="105"/>
      <c r="F1055" s="106"/>
      <c r="G1055" s="105"/>
      <c r="H1055" s="105"/>
      <c r="I1055" s="108"/>
      <c r="J1055" s="105"/>
      <c r="K1055" s="105"/>
      <c r="L1055" s="108"/>
      <c r="M1055" s="105"/>
      <c r="N1055" s="103"/>
      <c r="O1055" s="456"/>
      <c r="P1055" s="79">
        <f t="shared" si="85"/>
        <v>0</v>
      </c>
      <c r="Q1055" s="79">
        <f t="shared" si="86"/>
        <v>0</v>
      </c>
      <c r="R1055" s="528" t="str">
        <f t="shared" si="83"/>
        <v/>
      </c>
      <c r="S1055" s="526" t="str">
        <f>IF(D1055="","",IF(OR(D1055=Plano!$A$1,D1055=Plano!$B$1),"entrada","saída"))</f>
        <v/>
      </c>
    </row>
    <row r="1056" spans="1:19" ht="13.2" hidden="1" x14ac:dyDescent="0.25">
      <c r="A1056" s="119" t="str">
        <f t="shared" si="84"/>
        <v/>
      </c>
      <c r="B1056" s="104"/>
      <c r="C1056" s="154"/>
      <c r="D1056" s="105"/>
      <c r="E1056" s="105"/>
      <c r="F1056" s="106"/>
      <c r="G1056" s="105"/>
      <c r="H1056" s="105"/>
      <c r="I1056" s="108"/>
      <c r="J1056" s="105"/>
      <c r="K1056" s="105"/>
      <c r="L1056" s="108"/>
      <c r="M1056" s="105"/>
      <c r="N1056" s="103"/>
      <c r="O1056" s="456"/>
      <c r="P1056" s="79">
        <f t="shared" si="85"/>
        <v>0</v>
      </c>
      <c r="Q1056" s="79">
        <f t="shared" si="86"/>
        <v>0</v>
      </c>
      <c r="R1056" s="528" t="str">
        <f t="shared" si="83"/>
        <v/>
      </c>
      <c r="S1056" s="526" t="str">
        <f>IF(D1056="","",IF(OR(D1056=Plano!$A$1,D1056=Plano!$B$1),"entrada","saída"))</f>
        <v/>
      </c>
    </row>
    <row r="1057" spans="1:19" ht="13.2" hidden="1" x14ac:dyDescent="0.25">
      <c r="A1057" s="119" t="str">
        <f t="shared" si="84"/>
        <v/>
      </c>
      <c r="B1057" s="104"/>
      <c r="C1057" s="154"/>
      <c r="D1057" s="105"/>
      <c r="E1057" s="105"/>
      <c r="F1057" s="106"/>
      <c r="G1057" s="105"/>
      <c r="H1057" s="105"/>
      <c r="I1057" s="108"/>
      <c r="J1057" s="105"/>
      <c r="K1057" s="105"/>
      <c r="L1057" s="108"/>
      <c r="M1057" s="105"/>
      <c r="N1057" s="103"/>
      <c r="O1057" s="456"/>
      <c r="P1057" s="79">
        <f t="shared" si="85"/>
        <v>0</v>
      </c>
      <c r="Q1057" s="79">
        <f t="shared" si="86"/>
        <v>0</v>
      </c>
      <c r="R1057" s="528" t="str">
        <f t="shared" si="83"/>
        <v/>
      </c>
      <c r="S1057" s="526" t="str">
        <f>IF(D1057="","",IF(OR(D1057=Plano!$A$1,D1057=Plano!$B$1),"entrada","saída"))</f>
        <v/>
      </c>
    </row>
    <row r="1058" spans="1:19" ht="13.2" hidden="1" x14ac:dyDescent="0.25">
      <c r="A1058" s="119" t="str">
        <f t="shared" si="84"/>
        <v/>
      </c>
      <c r="B1058" s="104"/>
      <c r="C1058" s="154"/>
      <c r="D1058" s="105"/>
      <c r="E1058" s="105"/>
      <c r="F1058" s="106"/>
      <c r="G1058" s="105"/>
      <c r="H1058" s="105"/>
      <c r="I1058" s="108"/>
      <c r="J1058" s="105"/>
      <c r="K1058" s="105"/>
      <c r="L1058" s="108"/>
      <c r="M1058" s="105"/>
      <c r="N1058" s="103"/>
      <c r="O1058" s="456"/>
      <c r="P1058" s="79">
        <f t="shared" si="85"/>
        <v>0</v>
      </c>
      <c r="Q1058" s="79">
        <f t="shared" si="86"/>
        <v>0</v>
      </c>
      <c r="R1058" s="528" t="str">
        <f t="shared" si="83"/>
        <v/>
      </c>
      <c r="S1058" s="526" t="str">
        <f>IF(D1058="","",IF(OR(D1058=Plano!$A$1,D1058=Plano!$B$1),"entrada","saída"))</f>
        <v/>
      </c>
    </row>
    <row r="1059" spans="1:19" ht="13.2" hidden="1" x14ac:dyDescent="0.25">
      <c r="A1059" s="119" t="str">
        <f t="shared" si="84"/>
        <v/>
      </c>
      <c r="B1059" s="104"/>
      <c r="C1059" s="154"/>
      <c r="D1059" s="105"/>
      <c r="E1059" s="105"/>
      <c r="F1059" s="106"/>
      <c r="G1059" s="105"/>
      <c r="H1059" s="105"/>
      <c r="I1059" s="108"/>
      <c r="J1059" s="105"/>
      <c r="K1059" s="105"/>
      <c r="L1059" s="108"/>
      <c r="M1059" s="105"/>
      <c r="N1059" s="103"/>
      <c r="O1059" s="456"/>
      <c r="P1059" s="79">
        <f t="shared" si="85"/>
        <v>0</v>
      </c>
      <c r="Q1059" s="79">
        <f t="shared" si="86"/>
        <v>0</v>
      </c>
      <c r="R1059" s="528" t="str">
        <f t="shared" si="83"/>
        <v/>
      </c>
      <c r="S1059" s="526" t="str">
        <f>IF(D1059="","",IF(OR(D1059=Plano!$A$1,D1059=Plano!$B$1),"entrada","saída"))</f>
        <v/>
      </c>
    </row>
    <row r="1060" spans="1:19" ht="13.2" hidden="1" x14ac:dyDescent="0.25">
      <c r="A1060" s="119" t="str">
        <f t="shared" si="84"/>
        <v/>
      </c>
      <c r="B1060" s="104"/>
      <c r="C1060" s="154"/>
      <c r="D1060" s="105"/>
      <c r="E1060" s="105"/>
      <c r="F1060" s="106"/>
      <c r="G1060" s="105"/>
      <c r="H1060" s="105"/>
      <c r="I1060" s="108"/>
      <c r="J1060" s="105"/>
      <c r="K1060" s="105"/>
      <c r="L1060" s="108"/>
      <c r="M1060" s="105"/>
      <c r="N1060" s="103"/>
      <c r="O1060" s="456"/>
      <c r="P1060" s="79">
        <f t="shared" si="85"/>
        <v>0</v>
      </c>
      <c r="Q1060" s="79">
        <f t="shared" si="86"/>
        <v>0</v>
      </c>
      <c r="R1060" s="528" t="str">
        <f t="shared" si="83"/>
        <v/>
      </c>
      <c r="S1060" s="526" t="str">
        <f>IF(D1060="","",IF(OR(D1060=Plano!$A$1,D1060=Plano!$B$1),"entrada","saída"))</f>
        <v/>
      </c>
    </row>
    <row r="1061" spans="1:19" ht="13.2" hidden="1" x14ac:dyDescent="0.25">
      <c r="A1061" s="119" t="str">
        <f t="shared" si="84"/>
        <v/>
      </c>
      <c r="B1061" s="104"/>
      <c r="C1061" s="154"/>
      <c r="D1061" s="105"/>
      <c r="E1061" s="105"/>
      <c r="F1061" s="106"/>
      <c r="G1061" s="105"/>
      <c r="H1061" s="105"/>
      <c r="I1061" s="108"/>
      <c r="J1061" s="105"/>
      <c r="K1061" s="105"/>
      <c r="L1061" s="108"/>
      <c r="M1061" s="105"/>
      <c r="N1061" s="103"/>
      <c r="O1061" s="456"/>
      <c r="P1061" s="79">
        <f t="shared" si="85"/>
        <v>0</v>
      </c>
      <c r="Q1061" s="79">
        <f t="shared" si="86"/>
        <v>0</v>
      </c>
      <c r="R1061" s="528" t="str">
        <f t="shared" si="83"/>
        <v/>
      </c>
      <c r="S1061" s="526" t="str">
        <f>IF(D1061="","",IF(OR(D1061=Plano!$A$1,D1061=Plano!$B$1),"entrada","saída"))</f>
        <v/>
      </c>
    </row>
    <row r="1062" spans="1:19" ht="13.2" hidden="1" x14ac:dyDescent="0.25">
      <c r="A1062" s="119" t="str">
        <f t="shared" si="84"/>
        <v/>
      </c>
      <c r="B1062" s="104"/>
      <c r="C1062" s="154"/>
      <c r="D1062" s="105"/>
      <c r="E1062" s="105"/>
      <c r="F1062" s="106"/>
      <c r="G1062" s="105"/>
      <c r="H1062" s="105"/>
      <c r="I1062" s="108"/>
      <c r="J1062" s="105"/>
      <c r="K1062" s="105"/>
      <c r="L1062" s="108"/>
      <c r="M1062" s="105"/>
      <c r="N1062" s="103"/>
      <c r="O1062" s="456"/>
      <c r="P1062" s="79">
        <f t="shared" si="85"/>
        <v>0</v>
      </c>
      <c r="Q1062" s="79">
        <f t="shared" si="86"/>
        <v>0</v>
      </c>
      <c r="R1062" s="528" t="str">
        <f t="shared" si="83"/>
        <v/>
      </c>
      <c r="S1062" s="526" t="str">
        <f>IF(D1062="","",IF(OR(D1062=Plano!$A$1,D1062=Plano!$B$1),"entrada","saída"))</f>
        <v/>
      </c>
    </row>
    <row r="1063" spans="1:19" ht="13.2" hidden="1" x14ac:dyDescent="0.25">
      <c r="A1063" s="119" t="str">
        <f t="shared" si="84"/>
        <v/>
      </c>
      <c r="B1063" s="104"/>
      <c r="C1063" s="154"/>
      <c r="D1063" s="105"/>
      <c r="E1063" s="105"/>
      <c r="F1063" s="106"/>
      <c r="G1063" s="105"/>
      <c r="H1063" s="105"/>
      <c r="I1063" s="108"/>
      <c r="J1063" s="105"/>
      <c r="K1063" s="105"/>
      <c r="L1063" s="108"/>
      <c r="M1063" s="105"/>
      <c r="N1063" s="103"/>
      <c r="O1063" s="456"/>
      <c r="P1063" s="79">
        <f t="shared" si="85"/>
        <v>0</v>
      </c>
      <c r="Q1063" s="79">
        <f t="shared" si="86"/>
        <v>0</v>
      </c>
      <c r="R1063" s="528" t="str">
        <f t="shared" si="83"/>
        <v/>
      </c>
      <c r="S1063" s="526" t="str">
        <f>IF(D1063="","",IF(OR(D1063=Plano!$A$1,D1063=Plano!$B$1),"entrada","saída"))</f>
        <v/>
      </c>
    </row>
    <row r="1064" spans="1:19" ht="13.2" hidden="1" x14ac:dyDescent="0.25">
      <c r="A1064" s="119" t="str">
        <f t="shared" si="84"/>
        <v/>
      </c>
      <c r="B1064" s="104"/>
      <c r="C1064" s="154"/>
      <c r="D1064" s="105"/>
      <c r="E1064" s="105"/>
      <c r="F1064" s="106"/>
      <c r="G1064" s="105"/>
      <c r="H1064" s="105"/>
      <c r="I1064" s="108"/>
      <c r="J1064" s="105"/>
      <c r="K1064" s="105"/>
      <c r="L1064" s="108"/>
      <c r="M1064" s="105"/>
      <c r="N1064" s="103"/>
      <c r="O1064" s="456"/>
      <c r="P1064" s="79">
        <f t="shared" si="85"/>
        <v>0</v>
      </c>
      <c r="Q1064" s="79">
        <f t="shared" si="86"/>
        <v>0</v>
      </c>
      <c r="R1064" s="528" t="str">
        <f t="shared" si="83"/>
        <v/>
      </c>
      <c r="S1064" s="526" t="str">
        <f>IF(D1064="","",IF(OR(D1064=Plano!$A$1,D1064=Plano!$B$1),"entrada","saída"))</f>
        <v/>
      </c>
    </row>
    <row r="1065" spans="1:19" ht="13.2" hidden="1" x14ac:dyDescent="0.25">
      <c r="A1065" s="119" t="str">
        <f t="shared" si="84"/>
        <v/>
      </c>
      <c r="B1065" s="104"/>
      <c r="C1065" s="154"/>
      <c r="D1065" s="105"/>
      <c r="E1065" s="105"/>
      <c r="F1065" s="106"/>
      <c r="G1065" s="105"/>
      <c r="H1065" s="105"/>
      <c r="I1065" s="108"/>
      <c r="J1065" s="105"/>
      <c r="K1065" s="105"/>
      <c r="L1065" s="108"/>
      <c r="M1065" s="105"/>
      <c r="N1065" s="103"/>
      <c r="O1065" s="456"/>
      <c r="P1065" s="79">
        <f t="shared" si="85"/>
        <v>0</v>
      </c>
      <c r="Q1065" s="79">
        <f t="shared" si="86"/>
        <v>0</v>
      </c>
      <c r="R1065" s="528" t="str">
        <f t="shared" si="83"/>
        <v/>
      </c>
      <c r="S1065" s="526" t="str">
        <f>IF(D1065="","",IF(OR(D1065=Plano!$A$1,D1065=Plano!$B$1),"entrada","saída"))</f>
        <v/>
      </c>
    </row>
    <row r="1066" spans="1:19" ht="13.2" hidden="1" x14ac:dyDescent="0.25">
      <c r="A1066" s="119" t="str">
        <f t="shared" si="84"/>
        <v/>
      </c>
      <c r="B1066" s="104"/>
      <c r="C1066" s="154"/>
      <c r="D1066" s="105"/>
      <c r="E1066" s="105"/>
      <c r="F1066" s="106"/>
      <c r="G1066" s="105"/>
      <c r="H1066" s="105"/>
      <c r="I1066" s="108"/>
      <c r="J1066" s="105"/>
      <c r="K1066" s="105"/>
      <c r="L1066" s="108"/>
      <c r="M1066" s="105"/>
      <c r="N1066" s="103"/>
      <c r="O1066" s="456"/>
      <c r="P1066" s="79">
        <f t="shared" si="85"/>
        <v>0</v>
      </c>
      <c r="Q1066" s="79">
        <f t="shared" si="86"/>
        <v>0</v>
      </c>
      <c r="R1066" s="528" t="str">
        <f t="shared" si="83"/>
        <v/>
      </c>
      <c r="S1066" s="526" t="str">
        <f>IF(D1066="","",IF(OR(D1066=Plano!$A$1,D1066=Plano!$B$1),"entrada","saída"))</f>
        <v/>
      </c>
    </row>
    <row r="1067" spans="1:19" ht="13.2" hidden="1" x14ac:dyDescent="0.25">
      <c r="A1067" s="119" t="str">
        <f t="shared" si="84"/>
        <v/>
      </c>
      <c r="B1067" s="104"/>
      <c r="C1067" s="154"/>
      <c r="D1067" s="105"/>
      <c r="E1067" s="105"/>
      <c r="F1067" s="106"/>
      <c r="G1067" s="105"/>
      <c r="H1067" s="105"/>
      <c r="I1067" s="108"/>
      <c r="J1067" s="105"/>
      <c r="K1067" s="105"/>
      <c r="L1067" s="108"/>
      <c r="M1067" s="105"/>
      <c r="N1067" s="103"/>
      <c r="O1067" s="456"/>
      <c r="P1067" s="79">
        <f t="shared" si="85"/>
        <v>0</v>
      </c>
      <c r="Q1067" s="79">
        <f t="shared" si="86"/>
        <v>0</v>
      </c>
      <c r="R1067" s="528" t="str">
        <f t="shared" si="83"/>
        <v/>
      </c>
      <c r="S1067" s="526" t="str">
        <f>IF(D1067="","",IF(OR(D1067=Plano!$A$1,D1067=Plano!$B$1),"entrada","saída"))</f>
        <v/>
      </c>
    </row>
    <row r="1068" spans="1:19" ht="13.2" hidden="1" x14ac:dyDescent="0.25">
      <c r="A1068" s="119" t="str">
        <f t="shared" si="84"/>
        <v/>
      </c>
      <c r="B1068" s="104"/>
      <c r="C1068" s="154"/>
      <c r="D1068" s="105"/>
      <c r="E1068" s="105"/>
      <c r="F1068" s="106"/>
      <c r="G1068" s="105"/>
      <c r="H1068" s="105"/>
      <c r="I1068" s="108"/>
      <c r="J1068" s="105"/>
      <c r="K1068" s="105"/>
      <c r="L1068" s="108"/>
      <c r="M1068" s="105"/>
      <c r="N1068" s="103"/>
      <c r="O1068" s="456"/>
      <c r="P1068" s="79">
        <f t="shared" si="85"/>
        <v>0</v>
      </c>
      <c r="Q1068" s="79">
        <f t="shared" si="86"/>
        <v>0</v>
      </c>
      <c r="R1068" s="528" t="str">
        <f t="shared" si="83"/>
        <v/>
      </c>
      <c r="S1068" s="526" t="str">
        <f>IF(D1068="","",IF(OR(D1068=Plano!$A$1,D1068=Plano!$B$1),"entrada","saída"))</f>
        <v/>
      </c>
    </row>
    <row r="1069" spans="1:19" ht="13.2" hidden="1" x14ac:dyDescent="0.25">
      <c r="A1069" s="119" t="str">
        <f t="shared" si="84"/>
        <v/>
      </c>
      <c r="B1069" s="104"/>
      <c r="C1069" s="154"/>
      <c r="D1069" s="105"/>
      <c r="E1069" s="105"/>
      <c r="F1069" s="106"/>
      <c r="G1069" s="105"/>
      <c r="H1069" s="105"/>
      <c r="I1069" s="108"/>
      <c r="J1069" s="105"/>
      <c r="K1069" s="105"/>
      <c r="L1069" s="108"/>
      <c r="M1069" s="105"/>
      <c r="N1069" s="103"/>
      <c r="O1069" s="456"/>
      <c r="P1069" s="79">
        <f t="shared" si="85"/>
        <v>0</v>
      </c>
      <c r="Q1069" s="79">
        <f t="shared" si="86"/>
        <v>0</v>
      </c>
      <c r="R1069" s="528" t="str">
        <f t="shared" si="83"/>
        <v/>
      </c>
      <c r="S1069" s="526" t="str">
        <f>IF(D1069="","",IF(OR(D1069=Plano!$A$1,D1069=Plano!$B$1),"entrada","saída"))</f>
        <v/>
      </c>
    </row>
    <row r="1070" spans="1:19" ht="13.2" hidden="1" x14ac:dyDescent="0.25">
      <c r="A1070" s="119" t="str">
        <f t="shared" si="84"/>
        <v/>
      </c>
      <c r="B1070" s="104"/>
      <c r="C1070" s="154"/>
      <c r="D1070" s="105"/>
      <c r="E1070" s="105"/>
      <c r="F1070" s="106"/>
      <c r="G1070" s="105"/>
      <c r="H1070" s="105"/>
      <c r="I1070" s="108"/>
      <c r="J1070" s="105"/>
      <c r="K1070" s="105"/>
      <c r="L1070" s="108"/>
      <c r="M1070" s="105"/>
      <c r="N1070" s="103"/>
      <c r="O1070" s="456"/>
      <c r="P1070" s="79">
        <f t="shared" si="85"/>
        <v>0</v>
      </c>
      <c r="Q1070" s="79">
        <f t="shared" si="86"/>
        <v>0</v>
      </c>
      <c r="R1070" s="528" t="str">
        <f t="shared" si="83"/>
        <v/>
      </c>
      <c r="S1070" s="526" t="str">
        <f>IF(D1070="","",IF(OR(D1070=Plano!$A$1,D1070=Plano!$B$1),"entrada","saída"))</f>
        <v/>
      </c>
    </row>
    <row r="1071" spans="1:19" ht="13.2" hidden="1" x14ac:dyDescent="0.25">
      <c r="A1071" s="119" t="str">
        <f t="shared" si="84"/>
        <v/>
      </c>
      <c r="B1071" s="104"/>
      <c r="C1071" s="154"/>
      <c r="D1071" s="105"/>
      <c r="E1071" s="105"/>
      <c r="F1071" s="106"/>
      <c r="G1071" s="105"/>
      <c r="H1071" s="105"/>
      <c r="I1071" s="108"/>
      <c r="J1071" s="105"/>
      <c r="K1071" s="105"/>
      <c r="L1071" s="108"/>
      <c r="M1071" s="105"/>
      <c r="N1071" s="103"/>
      <c r="O1071" s="456"/>
      <c r="P1071" s="79">
        <f t="shared" si="85"/>
        <v>0</v>
      </c>
      <c r="Q1071" s="79">
        <f t="shared" si="86"/>
        <v>0</v>
      </c>
      <c r="R1071" s="528" t="str">
        <f t="shared" si="83"/>
        <v/>
      </c>
      <c r="S1071" s="526" t="str">
        <f>IF(D1071="","",IF(OR(D1071=Plano!$A$1,D1071=Plano!$B$1),"entrada","saída"))</f>
        <v/>
      </c>
    </row>
    <row r="1072" spans="1:19" ht="13.2" hidden="1" x14ac:dyDescent="0.25">
      <c r="A1072" s="119" t="str">
        <f t="shared" si="84"/>
        <v/>
      </c>
      <c r="B1072" s="104"/>
      <c r="C1072" s="154"/>
      <c r="D1072" s="105"/>
      <c r="E1072" s="105"/>
      <c r="F1072" s="106"/>
      <c r="G1072" s="105"/>
      <c r="H1072" s="105"/>
      <c r="I1072" s="108"/>
      <c r="J1072" s="105"/>
      <c r="K1072" s="105"/>
      <c r="L1072" s="108"/>
      <c r="M1072" s="105"/>
      <c r="N1072" s="103"/>
      <c r="O1072" s="456"/>
      <c r="P1072" s="79">
        <f t="shared" si="85"/>
        <v>0</v>
      </c>
      <c r="Q1072" s="79">
        <f t="shared" si="86"/>
        <v>0</v>
      </c>
      <c r="R1072" s="528" t="str">
        <f t="shared" si="83"/>
        <v/>
      </c>
      <c r="S1072" s="526" t="str">
        <f>IF(D1072="","",IF(OR(D1072=Plano!$A$1,D1072=Plano!$B$1),"entrada","saída"))</f>
        <v/>
      </c>
    </row>
    <row r="1073" spans="1:19" ht="13.2" hidden="1" x14ac:dyDescent="0.25">
      <c r="A1073" s="119" t="str">
        <f t="shared" si="84"/>
        <v/>
      </c>
      <c r="B1073" s="104"/>
      <c r="C1073" s="154"/>
      <c r="D1073" s="105"/>
      <c r="E1073" s="105"/>
      <c r="F1073" s="106"/>
      <c r="G1073" s="105"/>
      <c r="H1073" s="105"/>
      <c r="I1073" s="108"/>
      <c r="J1073" s="105"/>
      <c r="K1073" s="105"/>
      <c r="L1073" s="108"/>
      <c r="M1073" s="105"/>
      <c r="N1073" s="103"/>
      <c r="O1073" s="456"/>
      <c r="P1073" s="79">
        <f t="shared" si="85"/>
        <v>0</v>
      </c>
      <c r="Q1073" s="79">
        <f t="shared" si="86"/>
        <v>0</v>
      </c>
      <c r="R1073" s="528" t="str">
        <f t="shared" si="83"/>
        <v/>
      </c>
      <c r="S1073" s="526" t="str">
        <f>IF(D1073="","",IF(OR(D1073=Plano!$A$1,D1073=Plano!$B$1),"entrada","saída"))</f>
        <v/>
      </c>
    </row>
    <row r="1074" spans="1:19" ht="13.2" hidden="1" x14ac:dyDescent="0.25">
      <c r="A1074" s="119" t="str">
        <f t="shared" si="84"/>
        <v/>
      </c>
      <c r="B1074" s="104"/>
      <c r="C1074" s="154"/>
      <c r="D1074" s="105"/>
      <c r="E1074" s="105"/>
      <c r="F1074" s="106"/>
      <c r="G1074" s="105"/>
      <c r="H1074" s="105"/>
      <c r="I1074" s="108"/>
      <c r="J1074" s="105"/>
      <c r="K1074" s="105"/>
      <c r="L1074" s="108"/>
      <c r="M1074" s="105"/>
      <c r="N1074" s="103"/>
      <c r="O1074" s="456"/>
      <c r="P1074" s="79">
        <f t="shared" si="85"/>
        <v>0</v>
      </c>
      <c r="Q1074" s="79">
        <f t="shared" si="86"/>
        <v>0</v>
      </c>
      <c r="R1074" s="528" t="str">
        <f t="shared" si="83"/>
        <v/>
      </c>
      <c r="S1074" s="526" t="str">
        <f>IF(D1074="","",IF(OR(D1074=Plano!$A$1,D1074=Plano!$B$1),"entrada","saída"))</f>
        <v/>
      </c>
    </row>
    <row r="1075" spans="1:19" ht="13.2" hidden="1" x14ac:dyDescent="0.25">
      <c r="A1075" s="119" t="str">
        <f t="shared" si="84"/>
        <v/>
      </c>
      <c r="B1075" s="104"/>
      <c r="C1075" s="154"/>
      <c r="D1075" s="105"/>
      <c r="E1075" s="105"/>
      <c r="F1075" s="106"/>
      <c r="G1075" s="105"/>
      <c r="H1075" s="105"/>
      <c r="I1075" s="108"/>
      <c r="J1075" s="105"/>
      <c r="K1075" s="105"/>
      <c r="L1075" s="108"/>
      <c r="M1075" s="105"/>
      <c r="N1075" s="103"/>
      <c r="O1075" s="456"/>
      <c r="P1075" s="79">
        <f t="shared" si="85"/>
        <v>0</v>
      </c>
      <c r="Q1075" s="79">
        <f t="shared" si="86"/>
        <v>0</v>
      </c>
      <c r="R1075" s="528" t="str">
        <f t="shared" si="83"/>
        <v/>
      </c>
      <c r="S1075" s="526" t="str">
        <f>IF(D1075="","",IF(OR(D1075=Plano!$A$1,D1075=Plano!$B$1),"entrada","saída"))</f>
        <v/>
      </c>
    </row>
    <row r="1076" spans="1:19" ht="13.2" hidden="1" x14ac:dyDescent="0.25">
      <c r="A1076" s="119" t="str">
        <f t="shared" si="84"/>
        <v/>
      </c>
      <c r="B1076" s="104"/>
      <c r="C1076" s="154"/>
      <c r="D1076" s="105"/>
      <c r="E1076" s="105"/>
      <c r="F1076" s="106"/>
      <c r="G1076" s="105"/>
      <c r="H1076" s="105"/>
      <c r="I1076" s="108"/>
      <c r="J1076" s="105"/>
      <c r="K1076" s="105"/>
      <c r="L1076" s="108"/>
      <c r="M1076" s="105"/>
      <c r="N1076" s="103"/>
      <c r="O1076" s="456"/>
      <c r="P1076" s="79">
        <f t="shared" si="85"/>
        <v>0</v>
      </c>
      <c r="Q1076" s="79">
        <f t="shared" si="86"/>
        <v>0</v>
      </c>
      <c r="R1076" s="528" t="str">
        <f t="shared" si="83"/>
        <v/>
      </c>
      <c r="S1076" s="526" t="str">
        <f>IF(D1076="","",IF(OR(D1076=Plano!$A$1,D1076=Plano!$B$1),"entrada","saída"))</f>
        <v/>
      </c>
    </row>
    <row r="1077" spans="1:19" ht="13.2" hidden="1" x14ac:dyDescent="0.25">
      <c r="A1077" s="119" t="str">
        <f t="shared" si="84"/>
        <v/>
      </c>
      <c r="B1077" s="104"/>
      <c r="C1077" s="154"/>
      <c r="D1077" s="105"/>
      <c r="E1077" s="105"/>
      <c r="F1077" s="106"/>
      <c r="G1077" s="105"/>
      <c r="H1077" s="105"/>
      <c r="I1077" s="108"/>
      <c r="J1077" s="105"/>
      <c r="K1077" s="105"/>
      <c r="L1077" s="108"/>
      <c r="M1077" s="105"/>
      <c r="N1077" s="103"/>
      <c r="O1077" s="456"/>
      <c r="P1077" s="79">
        <f t="shared" si="85"/>
        <v>0</v>
      </c>
      <c r="Q1077" s="79">
        <f t="shared" si="86"/>
        <v>0</v>
      </c>
      <c r="R1077" s="528" t="str">
        <f t="shared" ref="R1077:R1140" si="87">SUBSTITUTE(D1077," ","_")</f>
        <v/>
      </c>
      <c r="S1077" s="526" t="str">
        <f>IF(D1077="","",IF(OR(D1077=Plano!$A$1,D1077=Plano!$B$1),"entrada","saída"))</f>
        <v/>
      </c>
    </row>
    <row r="1078" spans="1:19" ht="13.2" hidden="1" x14ac:dyDescent="0.25">
      <c r="A1078" s="119" t="str">
        <f t="shared" ref="A1078:A1141" si="88">IF(B1078="","",ROW()-4)</f>
        <v/>
      </c>
      <c r="B1078" s="104"/>
      <c r="C1078" s="154"/>
      <c r="D1078" s="105"/>
      <c r="E1078" s="105"/>
      <c r="F1078" s="106"/>
      <c r="G1078" s="105"/>
      <c r="H1078" s="105"/>
      <c r="I1078" s="108"/>
      <c r="J1078" s="105"/>
      <c r="K1078" s="105"/>
      <c r="L1078" s="108"/>
      <c r="M1078" s="105"/>
      <c r="N1078" s="103"/>
      <c r="O1078" s="456"/>
      <c r="P1078" s="79">
        <f t="shared" ref="P1078:P1141" si="89">IF(B1078=0,0,IF(YEAR(B1078)=$Q$1,MONTH(B1078)-$P$1+1,(YEAR(B1078)-$Q$1)*12-$P$1+1+MONTH(B1078)))</f>
        <v>0</v>
      </c>
      <c r="Q1078" s="79">
        <f t="shared" ref="Q1078:Q1141" si="90">IF(C1078=0,0,IF(YEAR(C1078)=$Q$1,MONTH(C1078)-$P$1+1,(YEAR(C1078)-$Q$1)*12-$P$1+1+MONTH(C1078)))</f>
        <v>0</v>
      </c>
      <c r="R1078" s="528" t="str">
        <f t="shared" si="87"/>
        <v/>
      </c>
      <c r="S1078" s="526" t="str">
        <f>IF(D1078="","",IF(OR(D1078=Plano!$A$1,D1078=Plano!$B$1),"entrada","saída"))</f>
        <v/>
      </c>
    </row>
    <row r="1079" spans="1:19" ht="13.2" hidden="1" x14ac:dyDescent="0.25">
      <c r="A1079" s="119" t="str">
        <f t="shared" si="88"/>
        <v/>
      </c>
      <c r="B1079" s="104"/>
      <c r="C1079" s="154"/>
      <c r="D1079" s="105"/>
      <c r="E1079" s="105"/>
      <c r="F1079" s="106"/>
      <c r="G1079" s="105"/>
      <c r="H1079" s="105"/>
      <c r="I1079" s="108"/>
      <c r="J1079" s="105"/>
      <c r="K1079" s="105"/>
      <c r="L1079" s="108"/>
      <c r="M1079" s="105"/>
      <c r="N1079" s="103"/>
      <c r="O1079" s="456"/>
      <c r="P1079" s="79">
        <f t="shared" si="89"/>
        <v>0</v>
      </c>
      <c r="Q1079" s="79">
        <f t="shared" si="90"/>
        <v>0</v>
      </c>
      <c r="R1079" s="528" t="str">
        <f t="shared" si="87"/>
        <v/>
      </c>
      <c r="S1079" s="526" t="str">
        <f>IF(D1079="","",IF(OR(D1079=Plano!$A$1,D1079=Plano!$B$1),"entrada","saída"))</f>
        <v/>
      </c>
    </row>
    <row r="1080" spans="1:19" ht="13.2" hidden="1" x14ac:dyDescent="0.25">
      <c r="A1080" s="119" t="str">
        <f t="shared" si="88"/>
        <v/>
      </c>
      <c r="B1080" s="104"/>
      <c r="C1080" s="154"/>
      <c r="D1080" s="105"/>
      <c r="E1080" s="105"/>
      <c r="F1080" s="106"/>
      <c r="G1080" s="105"/>
      <c r="H1080" s="105"/>
      <c r="I1080" s="108"/>
      <c r="J1080" s="105"/>
      <c r="K1080" s="105"/>
      <c r="L1080" s="108"/>
      <c r="M1080" s="105"/>
      <c r="N1080" s="103"/>
      <c r="O1080" s="456"/>
      <c r="P1080" s="79">
        <f t="shared" si="89"/>
        <v>0</v>
      </c>
      <c r="Q1080" s="79">
        <f t="shared" si="90"/>
        <v>0</v>
      </c>
      <c r="R1080" s="528" t="str">
        <f t="shared" si="87"/>
        <v/>
      </c>
      <c r="S1080" s="526" t="str">
        <f>IF(D1080="","",IF(OR(D1080=Plano!$A$1,D1080=Plano!$B$1),"entrada","saída"))</f>
        <v/>
      </c>
    </row>
    <row r="1081" spans="1:19" ht="13.2" hidden="1" x14ac:dyDescent="0.25">
      <c r="A1081" s="119" t="str">
        <f t="shared" si="88"/>
        <v/>
      </c>
      <c r="B1081" s="104"/>
      <c r="C1081" s="154"/>
      <c r="D1081" s="105"/>
      <c r="E1081" s="105"/>
      <c r="F1081" s="106"/>
      <c r="G1081" s="105"/>
      <c r="H1081" s="105"/>
      <c r="I1081" s="108"/>
      <c r="J1081" s="105"/>
      <c r="K1081" s="105"/>
      <c r="L1081" s="108"/>
      <c r="M1081" s="105"/>
      <c r="N1081" s="103"/>
      <c r="O1081" s="456"/>
      <c r="P1081" s="79">
        <f t="shared" si="89"/>
        <v>0</v>
      </c>
      <c r="Q1081" s="79">
        <f t="shared" si="90"/>
        <v>0</v>
      </c>
      <c r="R1081" s="528" t="str">
        <f t="shared" si="87"/>
        <v/>
      </c>
      <c r="S1081" s="526" t="str">
        <f>IF(D1081="","",IF(OR(D1081=Plano!$A$1,D1081=Plano!$B$1),"entrada","saída"))</f>
        <v/>
      </c>
    </row>
    <row r="1082" spans="1:19" ht="13.2" hidden="1" x14ac:dyDescent="0.25">
      <c r="A1082" s="119" t="str">
        <f t="shared" si="88"/>
        <v/>
      </c>
      <c r="B1082" s="104"/>
      <c r="C1082" s="154"/>
      <c r="D1082" s="105"/>
      <c r="E1082" s="105"/>
      <c r="F1082" s="106"/>
      <c r="G1082" s="105"/>
      <c r="H1082" s="105"/>
      <c r="I1082" s="108"/>
      <c r="J1082" s="105"/>
      <c r="K1082" s="105"/>
      <c r="L1082" s="108"/>
      <c r="M1082" s="105"/>
      <c r="N1082" s="103"/>
      <c r="O1082" s="456"/>
      <c r="P1082" s="79">
        <f t="shared" si="89"/>
        <v>0</v>
      </c>
      <c r="Q1082" s="79">
        <f t="shared" si="90"/>
        <v>0</v>
      </c>
      <c r="R1082" s="528" t="str">
        <f t="shared" si="87"/>
        <v/>
      </c>
      <c r="S1082" s="526" t="str">
        <f>IF(D1082="","",IF(OR(D1082=Plano!$A$1,D1082=Plano!$B$1),"entrada","saída"))</f>
        <v/>
      </c>
    </row>
    <row r="1083" spans="1:19" ht="13.2" hidden="1" x14ac:dyDescent="0.25">
      <c r="A1083" s="119" t="str">
        <f t="shared" si="88"/>
        <v/>
      </c>
      <c r="B1083" s="104"/>
      <c r="C1083" s="154"/>
      <c r="D1083" s="105"/>
      <c r="E1083" s="105"/>
      <c r="F1083" s="106"/>
      <c r="G1083" s="105"/>
      <c r="H1083" s="105"/>
      <c r="I1083" s="108"/>
      <c r="J1083" s="105"/>
      <c r="K1083" s="105"/>
      <c r="L1083" s="108"/>
      <c r="M1083" s="105"/>
      <c r="N1083" s="103"/>
      <c r="O1083" s="456"/>
      <c r="P1083" s="79">
        <f t="shared" si="89"/>
        <v>0</v>
      </c>
      <c r="Q1083" s="79">
        <f t="shared" si="90"/>
        <v>0</v>
      </c>
      <c r="R1083" s="528" t="str">
        <f t="shared" si="87"/>
        <v/>
      </c>
      <c r="S1083" s="526" t="str">
        <f>IF(D1083="","",IF(OR(D1083=Plano!$A$1,D1083=Plano!$B$1),"entrada","saída"))</f>
        <v/>
      </c>
    </row>
    <row r="1084" spans="1:19" ht="13.2" hidden="1" x14ac:dyDescent="0.25">
      <c r="A1084" s="119" t="str">
        <f t="shared" si="88"/>
        <v/>
      </c>
      <c r="B1084" s="104"/>
      <c r="C1084" s="154"/>
      <c r="D1084" s="105"/>
      <c r="E1084" s="105"/>
      <c r="F1084" s="106"/>
      <c r="G1084" s="105"/>
      <c r="H1084" s="105"/>
      <c r="I1084" s="108"/>
      <c r="J1084" s="105"/>
      <c r="K1084" s="105"/>
      <c r="L1084" s="108"/>
      <c r="M1084" s="105"/>
      <c r="N1084" s="103"/>
      <c r="O1084" s="456"/>
      <c r="P1084" s="79">
        <f t="shared" si="89"/>
        <v>0</v>
      </c>
      <c r="Q1084" s="79">
        <f t="shared" si="90"/>
        <v>0</v>
      </c>
      <c r="R1084" s="528" t="str">
        <f t="shared" si="87"/>
        <v/>
      </c>
      <c r="S1084" s="526" t="str">
        <f>IF(D1084="","",IF(OR(D1084=Plano!$A$1,D1084=Plano!$B$1),"entrada","saída"))</f>
        <v/>
      </c>
    </row>
    <row r="1085" spans="1:19" ht="13.2" hidden="1" x14ac:dyDescent="0.25">
      <c r="A1085" s="119" t="str">
        <f t="shared" si="88"/>
        <v/>
      </c>
      <c r="B1085" s="104"/>
      <c r="C1085" s="154"/>
      <c r="D1085" s="105"/>
      <c r="E1085" s="105"/>
      <c r="F1085" s="106"/>
      <c r="G1085" s="105"/>
      <c r="H1085" s="105"/>
      <c r="I1085" s="108"/>
      <c r="J1085" s="105"/>
      <c r="K1085" s="105"/>
      <c r="L1085" s="108"/>
      <c r="M1085" s="105"/>
      <c r="N1085" s="103"/>
      <c r="O1085" s="456"/>
      <c r="P1085" s="79">
        <f t="shared" si="89"/>
        <v>0</v>
      </c>
      <c r="Q1085" s="79">
        <f t="shared" si="90"/>
        <v>0</v>
      </c>
      <c r="R1085" s="528" t="str">
        <f t="shared" si="87"/>
        <v/>
      </c>
      <c r="S1085" s="526" t="str">
        <f>IF(D1085="","",IF(OR(D1085=Plano!$A$1,D1085=Plano!$B$1),"entrada","saída"))</f>
        <v/>
      </c>
    </row>
    <row r="1086" spans="1:19" ht="13.2" hidden="1" x14ac:dyDescent="0.25">
      <c r="A1086" s="119" t="str">
        <f t="shared" si="88"/>
        <v/>
      </c>
      <c r="B1086" s="104"/>
      <c r="C1086" s="154"/>
      <c r="D1086" s="105"/>
      <c r="E1086" s="105"/>
      <c r="F1086" s="106"/>
      <c r="G1086" s="105"/>
      <c r="H1086" s="105"/>
      <c r="I1086" s="108"/>
      <c r="J1086" s="105"/>
      <c r="K1086" s="105"/>
      <c r="L1086" s="108"/>
      <c r="M1086" s="105"/>
      <c r="N1086" s="103"/>
      <c r="O1086" s="456"/>
      <c r="P1086" s="79">
        <f t="shared" si="89"/>
        <v>0</v>
      </c>
      <c r="Q1086" s="79">
        <f t="shared" si="90"/>
        <v>0</v>
      </c>
      <c r="R1086" s="528" t="str">
        <f t="shared" si="87"/>
        <v/>
      </c>
      <c r="S1086" s="526" t="str">
        <f>IF(D1086="","",IF(OR(D1086=Plano!$A$1,D1086=Plano!$B$1),"entrada","saída"))</f>
        <v/>
      </c>
    </row>
    <row r="1087" spans="1:19" ht="13.2" hidden="1" x14ac:dyDescent="0.25">
      <c r="A1087" s="119" t="str">
        <f t="shared" si="88"/>
        <v/>
      </c>
      <c r="B1087" s="104"/>
      <c r="C1087" s="154"/>
      <c r="D1087" s="105"/>
      <c r="E1087" s="105"/>
      <c r="F1087" s="106"/>
      <c r="G1087" s="105"/>
      <c r="H1087" s="105"/>
      <c r="I1087" s="108"/>
      <c r="J1087" s="105"/>
      <c r="K1087" s="105"/>
      <c r="L1087" s="108"/>
      <c r="M1087" s="105"/>
      <c r="N1087" s="103"/>
      <c r="O1087" s="456"/>
      <c r="P1087" s="79">
        <f t="shared" si="89"/>
        <v>0</v>
      </c>
      <c r="Q1087" s="79">
        <f t="shared" si="90"/>
        <v>0</v>
      </c>
      <c r="R1087" s="528" t="str">
        <f t="shared" si="87"/>
        <v/>
      </c>
      <c r="S1087" s="526" t="str">
        <f>IF(D1087="","",IF(OR(D1087=Plano!$A$1,D1087=Plano!$B$1),"entrada","saída"))</f>
        <v/>
      </c>
    </row>
    <row r="1088" spans="1:19" ht="13.2" hidden="1" x14ac:dyDescent="0.25">
      <c r="A1088" s="119" t="str">
        <f t="shared" si="88"/>
        <v/>
      </c>
      <c r="B1088" s="104"/>
      <c r="C1088" s="154"/>
      <c r="D1088" s="105"/>
      <c r="E1088" s="105"/>
      <c r="F1088" s="106"/>
      <c r="G1088" s="105"/>
      <c r="H1088" s="105"/>
      <c r="I1088" s="108"/>
      <c r="J1088" s="105"/>
      <c r="K1088" s="105"/>
      <c r="L1088" s="108"/>
      <c r="M1088" s="105"/>
      <c r="N1088" s="103"/>
      <c r="O1088" s="456"/>
      <c r="P1088" s="79">
        <f t="shared" si="89"/>
        <v>0</v>
      </c>
      <c r="Q1088" s="79">
        <f t="shared" si="90"/>
        <v>0</v>
      </c>
      <c r="R1088" s="528" t="str">
        <f t="shared" si="87"/>
        <v/>
      </c>
      <c r="S1088" s="526" t="str">
        <f>IF(D1088="","",IF(OR(D1088=Plano!$A$1,D1088=Plano!$B$1),"entrada","saída"))</f>
        <v/>
      </c>
    </row>
    <row r="1089" spans="1:19" ht="13.2" hidden="1" x14ac:dyDescent="0.25">
      <c r="A1089" s="119" t="str">
        <f t="shared" si="88"/>
        <v/>
      </c>
      <c r="B1089" s="104"/>
      <c r="C1089" s="154"/>
      <c r="D1089" s="105"/>
      <c r="E1089" s="105"/>
      <c r="F1089" s="106"/>
      <c r="G1089" s="105"/>
      <c r="H1089" s="105"/>
      <c r="I1089" s="108"/>
      <c r="J1089" s="105"/>
      <c r="K1089" s="105"/>
      <c r="L1089" s="108"/>
      <c r="M1089" s="105"/>
      <c r="N1089" s="103"/>
      <c r="O1089" s="456"/>
      <c r="P1089" s="79">
        <f t="shared" si="89"/>
        <v>0</v>
      </c>
      <c r="Q1089" s="79">
        <f t="shared" si="90"/>
        <v>0</v>
      </c>
      <c r="R1089" s="528" t="str">
        <f t="shared" si="87"/>
        <v/>
      </c>
      <c r="S1089" s="526" t="str">
        <f>IF(D1089="","",IF(OR(D1089=Plano!$A$1,D1089=Plano!$B$1),"entrada","saída"))</f>
        <v/>
      </c>
    </row>
    <row r="1090" spans="1:19" ht="13.2" hidden="1" x14ac:dyDescent="0.25">
      <c r="A1090" s="119" t="str">
        <f t="shared" si="88"/>
        <v/>
      </c>
      <c r="B1090" s="104"/>
      <c r="C1090" s="154"/>
      <c r="D1090" s="105"/>
      <c r="E1090" s="105"/>
      <c r="F1090" s="106"/>
      <c r="G1090" s="105"/>
      <c r="H1090" s="105"/>
      <c r="I1090" s="108"/>
      <c r="J1090" s="105"/>
      <c r="K1090" s="105"/>
      <c r="L1090" s="108"/>
      <c r="M1090" s="105"/>
      <c r="N1090" s="103"/>
      <c r="O1090" s="456"/>
      <c r="P1090" s="79">
        <f t="shared" si="89"/>
        <v>0</v>
      </c>
      <c r="Q1090" s="79">
        <f t="shared" si="90"/>
        <v>0</v>
      </c>
      <c r="R1090" s="528" t="str">
        <f t="shared" si="87"/>
        <v/>
      </c>
      <c r="S1090" s="526" t="str">
        <f>IF(D1090="","",IF(OR(D1090=Plano!$A$1,D1090=Plano!$B$1),"entrada","saída"))</f>
        <v/>
      </c>
    </row>
    <row r="1091" spans="1:19" ht="13.2" hidden="1" x14ac:dyDescent="0.25">
      <c r="A1091" s="119" t="str">
        <f t="shared" si="88"/>
        <v/>
      </c>
      <c r="B1091" s="104"/>
      <c r="C1091" s="154"/>
      <c r="D1091" s="105"/>
      <c r="E1091" s="105"/>
      <c r="F1091" s="106"/>
      <c r="G1091" s="105"/>
      <c r="H1091" s="105"/>
      <c r="I1091" s="108"/>
      <c r="J1091" s="105"/>
      <c r="K1091" s="105"/>
      <c r="L1091" s="108"/>
      <c r="M1091" s="105"/>
      <c r="N1091" s="103"/>
      <c r="O1091" s="456"/>
      <c r="P1091" s="79">
        <f t="shared" si="89"/>
        <v>0</v>
      </c>
      <c r="Q1091" s="79">
        <f t="shared" si="90"/>
        <v>0</v>
      </c>
      <c r="R1091" s="528" t="str">
        <f t="shared" si="87"/>
        <v/>
      </c>
      <c r="S1091" s="526" t="str">
        <f>IF(D1091="","",IF(OR(D1091=Plano!$A$1,D1091=Plano!$B$1),"entrada","saída"))</f>
        <v/>
      </c>
    </row>
    <row r="1092" spans="1:19" ht="13.2" hidden="1" x14ac:dyDescent="0.25">
      <c r="A1092" s="119" t="str">
        <f t="shared" si="88"/>
        <v/>
      </c>
      <c r="B1092" s="104"/>
      <c r="C1092" s="154"/>
      <c r="D1092" s="105"/>
      <c r="E1092" s="105"/>
      <c r="F1092" s="106"/>
      <c r="G1092" s="105"/>
      <c r="H1092" s="105"/>
      <c r="I1092" s="108"/>
      <c r="J1092" s="105"/>
      <c r="K1092" s="105"/>
      <c r="L1092" s="108"/>
      <c r="M1092" s="105"/>
      <c r="N1092" s="103"/>
      <c r="O1092" s="456"/>
      <c r="P1092" s="79">
        <f t="shared" si="89"/>
        <v>0</v>
      </c>
      <c r="Q1092" s="79">
        <f t="shared" si="90"/>
        <v>0</v>
      </c>
      <c r="R1092" s="528" t="str">
        <f t="shared" si="87"/>
        <v/>
      </c>
      <c r="S1092" s="526" t="str">
        <f>IF(D1092="","",IF(OR(D1092=Plano!$A$1,D1092=Plano!$B$1),"entrada","saída"))</f>
        <v/>
      </c>
    </row>
    <row r="1093" spans="1:19" ht="13.2" hidden="1" x14ac:dyDescent="0.25">
      <c r="A1093" s="119" t="str">
        <f t="shared" si="88"/>
        <v/>
      </c>
      <c r="B1093" s="104"/>
      <c r="C1093" s="154"/>
      <c r="D1093" s="105"/>
      <c r="E1093" s="105"/>
      <c r="F1093" s="106"/>
      <c r="G1093" s="105"/>
      <c r="H1093" s="105"/>
      <c r="I1093" s="108"/>
      <c r="J1093" s="105"/>
      <c r="K1093" s="105"/>
      <c r="L1093" s="108"/>
      <c r="M1093" s="105"/>
      <c r="N1093" s="103"/>
      <c r="O1093" s="456"/>
      <c r="P1093" s="79">
        <f t="shared" si="89"/>
        <v>0</v>
      </c>
      <c r="Q1093" s="79">
        <f t="shared" si="90"/>
        <v>0</v>
      </c>
      <c r="R1093" s="528" t="str">
        <f t="shared" si="87"/>
        <v/>
      </c>
      <c r="S1093" s="526" t="str">
        <f>IF(D1093="","",IF(OR(D1093=Plano!$A$1,D1093=Plano!$B$1),"entrada","saída"))</f>
        <v/>
      </c>
    </row>
    <row r="1094" spans="1:19" ht="13.2" hidden="1" x14ac:dyDescent="0.25">
      <c r="A1094" s="119" t="str">
        <f t="shared" si="88"/>
        <v/>
      </c>
      <c r="B1094" s="104"/>
      <c r="C1094" s="154"/>
      <c r="D1094" s="105"/>
      <c r="E1094" s="105"/>
      <c r="F1094" s="106"/>
      <c r="G1094" s="105"/>
      <c r="H1094" s="105"/>
      <c r="I1094" s="108"/>
      <c r="J1094" s="105"/>
      <c r="K1094" s="105"/>
      <c r="L1094" s="108"/>
      <c r="M1094" s="105"/>
      <c r="N1094" s="103"/>
      <c r="O1094" s="456"/>
      <c r="P1094" s="79">
        <f t="shared" si="89"/>
        <v>0</v>
      </c>
      <c r="Q1094" s="79">
        <f t="shared" si="90"/>
        <v>0</v>
      </c>
      <c r="R1094" s="528" t="str">
        <f t="shared" si="87"/>
        <v/>
      </c>
      <c r="S1094" s="526" t="str">
        <f>IF(D1094="","",IF(OR(D1094=Plano!$A$1,D1094=Plano!$B$1),"entrada","saída"))</f>
        <v/>
      </c>
    </row>
    <row r="1095" spans="1:19" ht="13.2" hidden="1" x14ac:dyDescent="0.25">
      <c r="A1095" s="119" t="str">
        <f t="shared" si="88"/>
        <v/>
      </c>
      <c r="B1095" s="104"/>
      <c r="C1095" s="154"/>
      <c r="D1095" s="105"/>
      <c r="E1095" s="105"/>
      <c r="F1095" s="106"/>
      <c r="G1095" s="105"/>
      <c r="H1095" s="105"/>
      <c r="I1095" s="108"/>
      <c r="J1095" s="105"/>
      <c r="K1095" s="105"/>
      <c r="L1095" s="108"/>
      <c r="M1095" s="105"/>
      <c r="N1095" s="103"/>
      <c r="O1095" s="456"/>
      <c r="P1095" s="79">
        <f t="shared" si="89"/>
        <v>0</v>
      </c>
      <c r="Q1095" s="79">
        <f t="shared" si="90"/>
        <v>0</v>
      </c>
      <c r="R1095" s="528" t="str">
        <f t="shared" si="87"/>
        <v/>
      </c>
      <c r="S1095" s="526" t="str">
        <f>IF(D1095="","",IF(OR(D1095=Plano!$A$1,D1095=Plano!$B$1),"entrada","saída"))</f>
        <v/>
      </c>
    </row>
    <row r="1096" spans="1:19" ht="13.2" hidden="1" x14ac:dyDescent="0.25">
      <c r="A1096" s="119" t="str">
        <f t="shared" si="88"/>
        <v/>
      </c>
      <c r="B1096" s="104"/>
      <c r="C1096" s="154"/>
      <c r="D1096" s="105"/>
      <c r="E1096" s="105"/>
      <c r="F1096" s="106"/>
      <c r="G1096" s="105"/>
      <c r="H1096" s="105"/>
      <c r="I1096" s="108"/>
      <c r="J1096" s="105"/>
      <c r="K1096" s="105"/>
      <c r="L1096" s="108"/>
      <c r="M1096" s="105"/>
      <c r="N1096" s="103"/>
      <c r="O1096" s="456"/>
      <c r="P1096" s="79">
        <f t="shared" si="89"/>
        <v>0</v>
      </c>
      <c r="Q1096" s="79">
        <f t="shared" si="90"/>
        <v>0</v>
      </c>
      <c r="R1096" s="528" t="str">
        <f t="shared" si="87"/>
        <v/>
      </c>
      <c r="S1096" s="526" t="str">
        <f>IF(D1096="","",IF(OR(D1096=Plano!$A$1,D1096=Plano!$B$1),"entrada","saída"))</f>
        <v/>
      </c>
    </row>
    <row r="1097" spans="1:19" ht="13.2" hidden="1" x14ac:dyDescent="0.25">
      <c r="A1097" s="119" t="str">
        <f t="shared" si="88"/>
        <v/>
      </c>
      <c r="B1097" s="104"/>
      <c r="C1097" s="154"/>
      <c r="D1097" s="105"/>
      <c r="E1097" s="105"/>
      <c r="F1097" s="106"/>
      <c r="G1097" s="105"/>
      <c r="H1097" s="105"/>
      <c r="I1097" s="108"/>
      <c r="J1097" s="105"/>
      <c r="K1097" s="105"/>
      <c r="L1097" s="108"/>
      <c r="M1097" s="105"/>
      <c r="N1097" s="103"/>
      <c r="O1097" s="456"/>
      <c r="P1097" s="79">
        <f t="shared" si="89"/>
        <v>0</v>
      </c>
      <c r="Q1097" s="79">
        <f t="shared" si="90"/>
        <v>0</v>
      </c>
      <c r="R1097" s="528" t="str">
        <f t="shared" si="87"/>
        <v/>
      </c>
      <c r="S1097" s="526" t="str">
        <f>IF(D1097="","",IF(OR(D1097=Plano!$A$1,D1097=Plano!$B$1),"entrada","saída"))</f>
        <v/>
      </c>
    </row>
    <row r="1098" spans="1:19" ht="13.2" hidden="1" x14ac:dyDescent="0.25">
      <c r="A1098" s="119" t="str">
        <f t="shared" si="88"/>
        <v/>
      </c>
      <c r="B1098" s="104"/>
      <c r="C1098" s="154"/>
      <c r="D1098" s="105"/>
      <c r="E1098" s="105"/>
      <c r="F1098" s="106"/>
      <c r="G1098" s="105"/>
      <c r="H1098" s="105"/>
      <c r="I1098" s="108"/>
      <c r="J1098" s="105"/>
      <c r="K1098" s="105"/>
      <c r="L1098" s="108"/>
      <c r="M1098" s="105"/>
      <c r="N1098" s="103"/>
      <c r="O1098" s="456"/>
      <c r="P1098" s="79">
        <f t="shared" si="89"/>
        <v>0</v>
      </c>
      <c r="Q1098" s="79">
        <f t="shared" si="90"/>
        <v>0</v>
      </c>
      <c r="R1098" s="528" t="str">
        <f t="shared" si="87"/>
        <v/>
      </c>
      <c r="S1098" s="526" t="str">
        <f>IF(D1098="","",IF(OR(D1098=Plano!$A$1,D1098=Plano!$B$1),"entrada","saída"))</f>
        <v/>
      </c>
    </row>
    <row r="1099" spans="1:19" ht="13.2" hidden="1" x14ac:dyDescent="0.25">
      <c r="A1099" s="119" t="str">
        <f t="shared" si="88"/>
        <v/>
      </c>
      <c r="B1099" s="104"/>
      <c r="C1099" s="154"/>
      <c r="D1099" s="105"/>
      <c r="E1099" s="105"/>
      <c r="F1099" s="106"/>
      <c r="G1099" s="105"/>
      <c r="H1099" s="105"/>
      <c r="I1099" s="108"/>
      <c r="J1099" s="105"/>
      <c r="K1099" s="105"/>
      <c r="L1099" s="108"/>
      <c r="M1099" s="105"/>
      <c r="N1099" s="103"/>
      <c r="O1099" s="456"/>
      <c r="P1099" s="79">
        <f t="shared" si="89"/>
        <v>0</v>
      </c>
      <c r="Q1099" s="79">
        <f t="shared" si="90"/>
        <v>0</v>
      </c>
      <c r="R1099" s="528" t="str">
        <f t="shared" si="87"/>
        <v/>
      </c>
      <c r="S1099" s="526" t="str">
        <f>IF(D1099="","",IF(OR(D1099=Plano!$A$1,D1099=Plano!$B$1),"entrada","saída"))</f>
        <v/>
      </c>
    </row>
    <row r="1100" spans="1:19" ht="13.2" hidden="1" x14ac:dyDescent="0.25">
      <c r="A1100" s="119" t="str">
        <f t="shared" si="88"/>
        <v/>
      </c>
      <c r="B1100" s="104"/>
      <c r="C1100" s="154"/>
      <c r="D1100" s="105"/>
      <c r="E1100" s="105"/>
      <c r="F1100" s="106"/>
      <c r="G1100" s="105"/>
      <c r="H1100" s="105"/>
      <c r="I1100" s="108"/>
      <c r="J1100" s="105"/>
      <c r="K1100" s="105"/>
      <c r="L1100" s="108"/>
      <c r="M1100" s="105"/>
      <c r="N1100" s="103"/>
      <c r="O1100" s="456"/>
      <c r="P1100" s="79">
        <f t="shared" si="89"/>
        <v>0</v>
      </c>
      <c r="Q1100" s="79">
        <f t="shared" si="90"/>
        <v>0</v>
      </c>
      <c r="R1100" s="528" t="str">
        <f t="shared" si="87"/>
        <v/>
      </c>
      <c r="S1100" s="526" t="str">
        <f>IF(D1100="","",IF(OR(D1100=Plano!$A$1,D1100=Plano!$B$1),"entrada","saída"))</f>
        <v/>
      </c>
    </row>
    <row r="1101" spans="1:19" ht="13.2" hidden="1" x14ac:dyDescent="0.25">
      <c r="A1101" s="119" t="str">
        <f t="shared" si="88"/>
        <v/>
      </c>
      <c r="B1101" s="104"/>
      <c r="C1101" s="154"/>
      <c r="D1101" s="105"/>
      <c r="E1101" s="105"/>
      <c r="F1101" s="106"/>
      <c r="G1101" s="105"/>
      <c r="H1101" s="105"/>
      <c r="I1101" s="108"/>
      <c r="J1101" s="105"/>
      <c r="K1101" s="105"/>
      <c r="L1101" s="108"/>
      <c r="M1101" s="105"/>
      <c r="N1101" s="103"/>
      <c r="O1101" s="456"/>
      <c r="P1101" s="79">
        <f t="shared" si="89"/>
        <v>0</v>
      </c>
      <c r="Q1101" s="79">
        <f t="shared" si="90"/>
        <v>0</v>
      </c>
      <c r="R1101" s="528" t="str">
        <f t="shared" si="87"/>
        <v/>
      </c>
      <c r="S1101" s="526" t="str">
        <f>IF(D1101="","",IF(OR(D1101=Plano!$A$1,D1101=Plano!$B$1),"entrada","saída"))</f>
        <v/>
      </c>
    </row>
    <row r="1102" spans="1:19" ht="13.2" hidden="1" x14ac:dyDescent="0.25">
      <c r="A1102" s="119" t="str">
        <f t="shared" si="88"/>
        <v/>
      </c>
      <c r="B1102" s="104"/>
      <c r="C1102" s="154"/>
      <c r="D1102" s="105"/>
      <c r="E1102" s="105"/>
      <c r="F1102" s="106"/>
      <c r="G1102" s="105"/>
      <c r="H1102" s="105"/>
      <c r="I1102" s="108"/>
      <c r="J1102" s="105"/>
      <c r="K1102" s="105"/>
      <c r="L1102" s="108"/>
      <c r="M1102" s="105"/>
      <c r="N1102" s="103"/>
      <c r="O1102" s="456"/>
      <c r="P1102" s="79">
        <f t="shared" si="89"/>
        <v>0</v>
      </c>
      <c r="Q1102" s="79">
        <f t="shared" si="90"/>
        <v>0</v>
      </c>
      <c r="R1102" s="528" t="str">
        <f t="shared" si="87"/>
        <v/>
      </c>
      <c r="S1102" s="526" t="str">
        <f>IF(D1102="","",IF(OR(D1102=Plano!$A$1,D1102=Plano!$B$1),"entrada","saída"))</f>
        <v/>
      </c>
    </row>
    <row r="1103" spans="1:19" ht="13.2" hidden="1" x14ac:dyDescent="0.25">
      <c r="A1103" s="119" t="str">
        <f t="shared" si="88"/>
        <v/>
      </c>
      <c r="B1103" s="104"/>
      <c r="C1103" s="154"/>
      <c r="D1103" s="105"/>
      <c r="E1103" s="105"/>
      <c r="F1103" s="106"/>
      <c r="G1103" s="105"/>
      <c r="H1103" s="105"/>
      <c r="I1103" s="108"/>
      <c r="J1103" s="105"/>
      <c r="K1103" s="105"/>
      <c r="L1103" s="108"/>
      <c r="M1103" s="105"/>
      <c r="N1103" s="103"/>
      <c r="O1103" s="456"/>
      <c r="P1103" s="79">
        <f t="shared" si="89"/>
        <v>0</v>
      </c>
      <c r="Q1103" s="79">
        <f t="shared" si="90"/>
        <v>0</v>
      </c>
      <c r="R1103" s="528" t="str">
        <f t="shared" si="87"/>
        <v/>
      </c>
      <c r="S1103" s="526" t="str">
        <f>IF(D1103="","",IF(OR(D1103=Plano!$A$1,D1103=Plano!$B$1),"entrada","saída"))</f>
        <v/>
      </c>
    </row>
    <row r="1104" spans="1:19" ht="13.2" hidden="1" x14ac:dyDescent="0.25">
      <c r="A1104" s="119" t="str">
        <f t="shared" si="88"/>
        <v/>
      </c>
      <c r="B1104" s="104"/>
      <c r="C1104" s="154"/>
      <c r="D1104" s="105"/>
      <c r="E1104" s="105"/>
      <c r="F1104" s="106"/>
      <c r="G1104" s="105"/>
      <c r="H1104" s="105"/>
      <c r="I1104" s="108"/>
      <c r="J1104" s="105"/>
      <c r="K1104" s="105"/>
      <c r="L1104" s="108"/>
      <c r="M1104" s="105"/>
      <c r="N1104" s="103"/>
      <c r="O1104" s="456"/>
      <c r="P1104" s="79">
        <f t="shared" si="89"/>
        <v>0</v>
      </c>
      <c r="Q1104" s="79">
        <f t="shared" si="90"/>
        <v>0</v>
      </c>
      <c r="R1104" s="528" t="str">
        <f t="shared" si="87"/>
        <v/>
      </c>
      <c r="S1104" s="526" t="str">
        <f>IF(D1104="","",IF(OR(D1104=Plano!$A$1,D1104=Plano!$B$1),"entrada","saída"))</f>
        <v/>
      </c>
    </row>
    <row r="1105" spans="1:19" ht="13.2" hidden="1" x14ac:dyDescent="0.25">
      <c r="A1105" s="119" t="str">
        <f t="shared" si="88"/>
        <v/>
      </c>
      <c r="B1105" s="104"/>
      <c r="C1105" s="154"/>
      <c r="D1105" s="105"/>
      <c r="E1105" s="105"/>
      <c r="F1105" s="106"/>
      <c r="G1105" s="105"/>
      <c r="H1105" s="105"/>
      <c r="I1105" s="108"/>
      <c r="J1105" s="105"/>
      <c r="K1105" s="105"/>
      <c r="L1105" s="108"/>
      <c r="M1105" s="105"/>
      <c r="N1105" s="103"/>
      <c r="O1105" s="456"/>
      <c r="P1105" s="79">
        <f t="shared" si="89"/>
        <v>0</v>
      </c>
      <c r="Q1105" s="79">
        <f t="shared" si="90"/>
        <v>0</v>
      </c>
      <c r="R1105" s="528" t="str">
        <f t="shared" si="87"/>
        <v/>
      </c>
      <c r="S1105" s="526" t="str">
        <f>IF(D1105="","",IF(OR(D1105=Plano!$A$1,D1105=Plano!$B$1),"entrada","saída"))</f>
        <v/>
      </c>
    </row>
    <row r="1106" spans="1:19" ht="13.2" hidden="1" x14ac:dyDescent="0.25">
      <c r="A1106" s="119" t="str">
        <f t="shared" si="88"/>
        <v/>
      </c>
      <c r="B1106" s="104"/>
      <c r="C1106" s="154"/>
      <c r="D1106" s="105"/>
      <c r="E1106" s="105"/>
      <c r="F1106" s="106"/>
      <c r="G1106" s="105"/>
      <c r="H1106" s="105"/>
      <c r="I1106" s="108"/>
      <c r="J1106" s="105"/>
      <c r="K1106" s="105"/>
      <c r="L1106" s="108"/>
      <c r="M1106" s="105"/>
      <c r="N1106" s="103"/>
      <c r="O1106" s="456"/>
      <c r="P1106" s="79">
        <f t="shared" si="89"/>
        <v>0</v>
      </c>
      <c r="Q1106" s="79">
        <f t="shared" si="90"/>
        <v>0</v>
      </c>
      <c r="R1106" s="528" t="str">
        <f t="shared" si="87"/>
        <v/>
      </c>
      <c r="S1106" s="526" t="str">
        <f>IF(D1106="","",IF(OR(D1106=Plano!$A$1,D1106=Plano!$B$1),"entrada","saída"))</f>
        <v/>
      </c>
    </row>
    <row r="1107" spans="1:19" ht="13.2" hidden="1" x14ac:dyDescent="0.25">
      <c r="A1107" s="119" t="str">
        <f t="shared" si="88"/>
        <v/>
      </c>
      <c r="B1107" s="104"/>
      <c r="C1107" s="154"/>
      <c r="D1107" s="105"/>
      <c r="E1107" s="105"/>
      <c r="F1107" s="106"/>
      <c r="G1107" s="105"/>
      <c r="H1107" s="105"/>
      <c r="I1107" s="108"/>
      <c r="J1107" s="105"/>
      <c r="K1107" s="105"/>
      <c r="L1107" s="108"/>
      <c r="M1107" s="105"/>
      <c r="N1107" s="103"/>
      <c r="O1107" s="456"/>
      <c r="P1107" s="79">
        <f t="shared" si="89"/>
        <v>0</v>
      </c>
      <c r="Q1107" s="79">
        <f t="shared" si="90"/>
        <v>0</v>
      </c>
      <c r="R1107" s="528" t="str">
        <f t="shared" si="87"/>
        <v/>
      </c>
      <c r="S1107" s="526" t="str">
        <f>IF(D1107="","",IF(OR(D1107=Plano!$A$1,D1107=Plano!$B$1),"entrada","saída"))</f>
        <v/>
      </c>
    </row>
    <row r="1108" spans="1:19" ht="13.2" hidden="1" x14ac:dyDescent="0.25">
      <c r="A1108" s="119" t="str">
        <f t="shared" si="88"/>
        <v/>
      </c>
      <c r="B1108" s="104"/>
      <c r="C1108" s="154"/>
      <c r="D1108" s="105"/>
      <c r="E1108" s="105"/>
      <c r="F1108" s="106"/>
      <c r="G1108" s="105"/>
      <c r="H1108" s="105"/>
      <c r="I1108" s="108"/>
      <c r="J1108" s="105"/>
      <c r="K1108" s="105"/>
      <c r="L1108" s="108"/>
      <c r="M1108" s="105"/>
      <c r="N1108" s="103"/>
      <c r="O1108" s="456"/>
      <c r="P1108" s="79">
        <f t="shared" si="89"/>
        <v>0</v>
      </c>
      <c r="Q1108" s="79">
        <f t="shared" si="90"/>
        <v>0</v>
      </c>
      <c r="R1108" s="528" t="str">
        <f t="shared" si="87"/>
        <v/>
      </c>
      <c r="S1108" s="526" t="str">
        <f>IF(D1108="","",IF(OR(D1108=Plano!$A$1,D1108=Plano!$B$1),"entrada","saída"))</f>
        <v/>
      </c>
    </row>
    <row r="1109" spans="1:19" ht="13.2" hidden="1" x14ac:dyDescent="0.25">
      <c r="A1109" s="119" t="str">
        <f t="shared" si="88"/>
        <v/>
      </c>
      <c r="B1109" s="104"/>
      <c r="C1109" s="154"/>
      <c r="D1109" s="105"/>
      <c r="E1109" s="105"/>
      <c r="F1109" s="106"/>
      <c r="G1109" s="105"/>
      <c r="H1109" s="105"/>
      <c r="I1109" s="108"/>
      <c r="J1109" s="105"/>
      <c r="K1109" s="105"/>
      <c r="L1109" s="108"/>
      <c r="M1109" s="105"/>
      <c r="N1109" s="103"/>
      <c r="O1109" s="456"/>
      <c r="P1109" s="79">
        <f t="shared" si="89"/>
        <v>0</v>
      </c>
      <c r="Q1109" s="79">
        <f t="shared" si="90"/>
        <v>0</v>
      </c>
      <c r="R1109" s="528" t="str">
        <f t="shared" si="87"/>
        <v/>
      </c>
      <c r="S1109" s="526" t="str">
        <f>IF(D1109="","",IF(OR(D1109=Plano!$A$1,D1109=Plano!$B$1),"entrada","saída"))</f>
        <v/>
      </c>
    </row>
    <row r="1110" spans="1:19" ht="13.2" hidden="1" x14ac:dyDescent="0.25">
      <c r="A1110" s="119" t="str">
        <f t="shared" si="88"/>
        <v/>
      </c>
      <c r="B1110" s="104"/>
      <c r="C1110" s="154"/>
      <c r="D1110" s="105"/>
      <c r="E1110" s="105"/>
      <c r="F1110" s="106"/>
      <c r="G1110" s="105"/>
      <c r="H1110" s="105"/>
      <c r="I1110" s="108"/>
      <c r="J1110" s="105"/>
      <c r="K1110" s="105"/>
      <c r="L1110" s="108"/>
      <c r="M1110" s="105"/>
      <c r="N1110" s="103"/>
      <c r="O1110" s="456"/>
      <c r="P1110" s="79">
        <f t="shared" si="89"/>
        <v>0</v>
      </c>
      <c r="Q1110" s="79">
        <f t="shared" si="90"/>
        <v>0</v>
      </c>
      <c r="R1110" s="528" t="str">
        <f t="shared" si="87"/>
        <v/>
      </c>
      <c r="S1110" s="526" t="str">
        <f>IF(D1110="","",IF(OR(D1110=Plano!$A$1,D1110=Plano!$B$1),"entrada","saída"))</f>
        <v/>
      </c>
    </row>
    <row r="1111" spans="1:19" ht="13.2" hidden="1" x14ac:dyDescent="0.25">
      <c r="A1111" s="119" t="str">
        <f t="shared" si="88"/>
        <v/>
      </c>
      <c r="B1111" s="104"/>
      <c r="C1111" s="154"/>
      <c r="D1111" s="105"/>
      <c r="E1111" s="105"/>
      <c r="F1111" s="106"/>
      <c r="G1111" s="105"/>
      <c r="H1111" s="105"/>
      <c r="I1111" s="108"/>
      <c r="J1111" s="105"/>
      <c r="K1111" s="105"/>
      <c r="L1111" s="108"/>
      <c r="M1111" s="105"/>
      <c r="N1111" s="103"/>
      <c r="O1111" s="456"/>
      <c r="P1111" s="79">
        <f t="shared" si="89"/>
        <v>0</v>
      </c>
      <c r="Q1111" s="79">
        <f t="shared" si="90"/>
        <v>0</v>
      </c>
      <c r="R1111" s="528" t="str">
        <f t="shared" si="87"/>
        <v/>
      </c>
      <c r="S1111" s="526" t="str">
        <f>IF(D1111="","",IF(OR(D1111=Plano!$A$1,D1111=Plano!$B$1),"entrada","saída"))</f>
        <v/>
      </c>
    </row>
    <row r="1112" spans="1:19" ht="13.2" hidden="1" x14ac:dyDescent="0.25">
      <c r="A1112" s="119" t="str">
        <f t="shared" si="88"/>
        <v/>
      </c>
      <c r="B1112" s="104"/>
      <c r="C1112" s="154"/>
      <c r="D1112" s="105"/>
      <c r="E1112" s="105"/>
      <c r="F1112" s="106"/>
      <c r="G1112" s="105"/>
      <c r="H1112" s="105"/>
      <c r="I1112" s="108"/>
      <c r="J1112" s="105"/>
      <c r="K1112" s="105"/>
      <c r="L1112" s="108"/>
      <c r="M1112" s="105"/>
      <c r="N1112" s="103"/>
      <c r="O1112" s="456"/>
      <c r="P1112" s="79">
        <f t="shared" si="89"/>
        <v>0</v>
      </c>
      <c r="Q1112" s="79">
        <f t="shared" si="90"/>
        <v>0</v>
      </c>
      <c r="R1112" s="528" t="str">
        <f t="shared" si="87"/>
        <v/>
      </c>
      <c r="S1112" s="526" t="str">
        <f>IF(D1112="","",IF(OR(D1112=Plano!$A$1,D1112=Plano!$B$1),"entrada","saída"))</f>
        <v/>
      </c>
    </row>
    <row r="1113" spans="1:19" ht="13.2" hidden="1" x14ac:dyDescent="0.25">
      <c r="A1113" s="119" t="str">
        <f t="shared" si="88"/>
        <v/>
      </c>
      <c r="B1113" s="104"/>
      <c r="C1113" s="154"/>
      <c r="D1113" s="105"/>
      <c r="E1113" s="105"/>
      <c r="F1113" s="106"/>
      <c r="G1113" s="105"/>
      <c r="H1113" s="105"/>
      <c r="I1113" s="108"/>
      <c r="J1113" s="105"/>
      <c r="K1113" s="105"/>
      <c r="L1113" s="108"/>
      <c r="M1113" s="105"/>
      <c r="N1113" s="103"/>
      <c r="O1113" s="456"/>
      <c r="P1113" s="79">
        <f t="shared" si="89"/>
        <v>0</v>
      </c>
      <c r="Q1113" s="79">
        <f t="shared" si="90"/>
        <v>0</v>
      </c>
      <c r="R1113" s="528" t="str">
        <f t="shared" si="87"/>
        <v/>
      </c>
      <c r="S1113" s="526" t="str">
        <f>IF(D1113="","",IF(OR(D1113=Plano!$A$1,D1113=Plano!$B$1),"entrada","saída"))</f>
        <v/>
      </c>
    </row>
    <row r="1114" spans="1:19" ht="13.2" hidden="1" x14ac:dyDescent="0.25">
      <c r="A1114" s="119" t="str">
        <f t="shared" si="88"/>
        <v/>
      </c>
      <c r="B1114" s="104"/>
      <c r="C1114" s="154"/>
      <c r="D1114" s="105"/>
      <c r="E1114" s="105"/>
      <c r="F1114" s="106"/>
      <c r="G1114" s="105"/>
      <c r="H1114" s="105"/>
      <c r="I1114" s="108"/>
      <c r="J1114" s="105"/>
      <c r="K1114" s="105"/>
      <c r="L1114" s="108"/>
      <c r="M1114" s="105"/>
      <c r="N1114" s="103"/>
      <c r="O1114" s="456"/>
      <c r="P1114" s="79">
        <f t="shared" si="89"/>
        <v>0</v>
      </c>
      <c r="Q1114" s="79">
        <f t="shared" si="90"/>
        <v>0</v>
      </c>
      <c r="R1114" s="528" t="str">
        <f t="shared" si="87"/>
        <v/>
      </c>
      <c r="S1114" s="526" t="str">
        <f>IF(D1114="","",IF(OR(D1114=Plano!$A$1,D1114=Plano!$B$1),"entrada","saída"))</f>
        <v/>
      </c>
    </row>
    <row r="1115" spans="1:19" ht="13.2" hidden="1" x14ac:dyDescent="0.25">
      <c r="A1115" s="119" t="str">
        <f t="shared" si="88"/>
        <v/>
      </c>
      <c r="B1115" s="104"/>
      <c r="C1115" s="154"/>
      <c r="D1115" s="105"/>
      <c r="E1115" s="105"/>
      <c r="F1115" s="106"/>
      <c r="G1115" s="105"/>
      <c r="H1115" s="105"/>
      <c r="I1115" s="108"/>
      <c r="J1115" s="105"/>
      <c r="K1115" s="105"/>
      <c r="L1115" s="108"/>
      <c r="M1115" s="105"/>
      <c r="N1115" s="103"/>
      <c r="O1115" s="456"/>
      <c r="P1115" s="79">
        <f t="shared" si="89"/>
        <v>0</v>
      </c>
      <c r="Q1115" s="79">
        <f t="shared" si="90"/>
        <v>0</v>
      </c>
      <c r="R1115" s="528" t="str">
        <f t="shared" si="87"/>
        <v/>
      </c>
      <c r="S1115" s="526" t="str">
        <f>IF(D1115="","",IF(OR(D1115=Plano!$A$1,D1115=Plano!$B$1),"entrada","saída"))</f>
        <v/>
      </c>
    </row>
    <row r="1116" spans="1:19" ht="13.2" hidden="1" x14ac:dyDescent="0.25">
      <c r="A1116" s="119" t="str">
        <f t="shared" si="88"/>
        <v/>
      </c>
      <c r="B1116" s="104"/>
      <c r="C1116" s="154"/>
      <c r="D1116" s="105"/>
      <c r="E1116" s="105"/>
      <c r="F1116" s="106"/>
      <c r="G1116" s="105"/>
      <c r="H1116" s="105"/>
      <c r="I1116" s="108"/>
      <c r="J1116" s="105"/>
      <c r="K1116" s="105"/>
      <c r="L1116" s="108"/>
      <c r="M1116" s="105"/>
      <c r="N1116" s="103"/>
      <c r="O1116" s="456"/>
      <c r="P1116" s="79">
        <f t="shared" si="89"/>
        <v>0</v>
      </c>
      <c r="Q1116" s="79">
        <f t="shared" si="90"/>
        <v>0</v>
      </c>
      <c r="R1116" s="528" t="str">
        <f t="shared" si="87"/>
        <v/>
      </c>
      <c r="S1116" s="526" t="str">
        <f>IF(D1116="","",IF(OR(D1116=Plano!$A$1,D1116=Plano!$B$1),"entrada","saída"))</f>
        <v/>
      </c>
    </row>
    <row r="1117" spans="1:19" ht="13.2" hidden="1" x14ac:dyDescent="0.25">
      <c r="A1117" s="119" t="str">
        <f t="shared" si="88"/>
        <v/>
      </c>
      <c r="B1117" s="104"/>
      <c r="C1117" s="154"/>
      <c r="D1117" s="105"/>
      <c r="E1117" s="105"/>
      <c r="F1117" s="106"/>
      <c r="G1117" s="105"/>
      <c r="H1117" s="105"/>
      <c r="I1117" s="108"/>
      <c r="J1117" s="105"/>
      <c r="K1117" s="105"/>
      <c r="L1117" s="108"/>
      <c r="M1117" s="105"/>
      <c r="N1117" s="103"/>
      <c r="O1117" s="456"/>
      <c r="P1117" s="79">
        <f t="shared" si="89"/>
        <v>0</v>
      </c>
      <c r="Q1117" s="79">
        <f t="shared" si="90"/>
        <v>0</v>
      </c>
      <c r="R1117" s="528" t="str">
        <f t="shared" si="87"/>
        <v/>
      </c>
      <c r="S1117" s="526" t="str">
        <f>IF(D1117="","",IF(OR(D1117=Plano!$A$1,D1117=Plano!$B$1),"entrada","saída"))</f>
        <v/>
      </c>
    </row>
    <row r="1118" spans="1:19" ht="13.2" hidden="1" x14ac:dyDescent="0.25">
      <c r="A1118" s="119" t="str">
        <f t="shared" si="88"/>
        <v/>
      </c>
      <c r="B1118" s="104"/>
      <c r="C1118" s="154"/>
      <c r="D1118" s="105"/>
      <c r="E1118" s="105"/>
      <c r="F1118" s="106"/>
      <c r="G1118" s="105"/>
      <c r="H1118" s="105"/>
      <c r="I1118" s="108"/>
      <c r="J1118" s="105"/>
      <c r="K1118" s="105"/>
      <c r="L1118" s="108"/>
      <c r="M1118" s="105"/>
      <c r="N1118" s="103"/>
      <c r="O1118" s="456"/>
      <c r="P1118" s="79">
        <f t="shared" si="89"/>
        <v>0</v>
      </c>
      <c r="Q1118" s="79">
        <f t="shared" si="90"/>
        <v>0</v>
      </c>
      <c r="R1118" s="528" t="str">
        <f t="shared" si="87"/>
        <v/>
      </c>
      <c r="S1118" s="526" t="str">
        <f>IF(D1118="","",IF(OR(D1118=Plano!$A$1,D1118=Plano!$B$1),"entrada","saída"))</f>
        <v/>
      </c>
    </row>
    <row r="1119" spans="1:19" ht="13.2" hidden="1" x14ac:dyDescent="0.25">
      <c r="A1119" s="119" t="str">
        <f t="shared" si="88"/>
        <v/>
      </c>
      <c r="B1119" s="104"/>
      <c r="C1119" s="154"/>
      <c r="D1119" s="105"/>
      <c r="E1119" s="105"/>
      <c r="F1119" s="106"/>
      <c r="G1119" s="105"/>
      <c r="H1119" s="105"/>
      <c r="I1119" s="108"/>
      <c r="J1119" s="105"/>
      <c r="K1119" s="105"/>
      <c r="L1119" s="108"/>
      <c r="M1119" s="105"/>
      <c r="N1119" s="103"/>
      <c r="O1119" s="456"/>
      <c r="P1119" s="79">
        <f t="shared" si="89"/>
        <v>0</v>
      </c>
      <c r="Q1119" s="79">
        <f t="shared" si="90"/>
        <v>0</v>
      </c>
      <c r="R1119" s="528" t="str">
        <f t="shared" si="87"/>
        <v/>
      </c>
      <c r="S1119" s="526" t="str">
        <f>IF(D1119="","",IF(OR(D1119=Plano!$A$1,D1119=Plano!$B$1),"entrada","saída"))</f>
        <v/>
      </c>
    </row>
    <row r="1120" spans="1:19" ht="13.2" hidden="1" x14ac:dyDescent="0.25">
      <c r="A1120" s="119" t="str">
        <f t="shared" si="88"/>
        <v/>
      </c>
      <c r="B1120" s="104"/>
      <c r="C1120" s="154"/>
      <c r="D1120" s="105"/>
      <c r="E1120" s="105"/>
      <c r="F1120" s="106"/>
      <c r="G1120" s="105"/>
      <c r="H1120" s="105"/>
      <c r="I1120" s="108"/>
      <c r="J1120" s="105"/>
      <c r="K1120" s="105"/>
      <c r="L1120" s="108"/>
      <c r="M1120" s="105"/>
      <c r="N1120" s="103"/>
      <c r="O1120" s="456"/>
      <c r="P1120" s="79">
        <f t="shared" si="89"/>
        <v>0</v>
      </c>
      <c r="Q1120" s="79">
        <f t="shared" si="90"/>
        <v>0</v>
      </c>
      <c r="R1120" s="528" t="str">
        <f t="shared" si="87"/>
        <v/>
      </c>
      <c r="S1120" s="526" t="str">
        <f>IF(D1120="","",IF(OR(D1120=Plano!$A$1,D1120=Plano!$B$1),"entrada","saída"))</f>
        <v/>
      </c>
    </row>
    <row r="1121" spans="1:19" ht="13.2" hidden="1" x14ac:dyDescent="0.25">
      <c r="A1121" s="119" t="str">
        <f t="shared" si="88"/>
        <v/>
      </c>
      <c r="B1121" s="104"/>
      <c r="C1121" s="154"/>
      <c r="D1121" s="105"/>
      <c r="E1121" s="105"/>
      <c r="F1121" s="106"/>
      <c r="G1121" s="105"/>
      <c r="H1121" s="105"/>
      <c r="I1121" s="108"/>
      <c r="J1121" s="105"/>
      <c r="K1121" s="105"/>
      <c r="L1121" s="108"/>
      <c r="M1121" s="105"/>
      <c r="N1121" s="103"/>
      <c r="O1121" s="456"/>
      <c r="P1121" s="79">
        <f t="shared" si="89"/>
        <v>0</v>
      </c>
      <c r="Q1121" s="79">
        <f t="shared" si="90"/>
        <v>0</v>
      </c>
      <c r="R1121" s="528" t="str">
        <f t="shared" si="87"/>
        <v/>
      </c>
      <c r="S1121" s="526" t="str">
        <f>IF(D1121="","",IF(OR(D1121=Plano!$A$1,D1121=Plano!$B$1),"entrada","saída"))</f>
        <v/>
      </c>
    </row>
    <row r="1122" spans="1:19" ht="13.2" hidden="1" x14ac:dyDescent="0.25">
      <c r="A1122" s="119" t="str">
        <f t="shared" si="88"/>
        <v/>
      </c>
      <c r="B1122" s="104"/>
      <c r="C1122" s="154"/>
      <c r="D1122" s="105"/>
      <c r="E1122" s="105"/>
      <c r="F1122" s="106"/>
      <c r="G1122" s="105"/>
      <c r="H1122" s="105"/>
      <c r="I1122" s="108"/>
      <c r="J1122" s="105"/>
      <c r="K1122" s="105"/>
      <c r="L1122" s="108"/>
      <c r="M1122" s="105"/>
      <c r="N1122" s="103"/>
      <c r="O1122" s="456"/>
      <c r="P1122" s="79">
        <f t="shared" si="89"/>
        <v>0</v>
      </c>
      <c r="Q1122" s="79">
        <f t="shared" si="90"/>
        <v>0</v>
      </c>
      <c r="R1122" s="528" t="str">
        <f t="shared" si="87"/>
        <v/>
      </c>
      <c r="S1122" s="526" t="str">
        <f>IF(D1122="","",IF(OR(D1122=Plano!$A$1,D1122=Plano!$B$1),"entrada","saída"))</f>
        <v/>
      </c>
    </row>
    <row r="1123" spans="1:19" ht="13.2" hidden="1" x14ac:dyDescent="0.25">
      <c r="A1123" s="119" t="str">
        <f t="shared" si="88"/>
        <v/>
      </c>
      <c r="B1123" s="104"/>
      <c r="C1123" s="154"/>
      <c r="D1123" s="105"/>
      <c r="E1123" s="105"/>
      <c r="F1123" s="106"/>
      <c r="G1123" s="105"/>
      <c r="H1123" s="105"/>
      <c r="I1123" s="108"/>
      <c r="J1123" s="105"/>
      <c r="K1123" s="105"/>
      <c r="L1123" s="108"/>
      <c r="M1123" s="105"/>
      <c r="N1123" s="103"/>
      <c r="O1123" s="456"/>
      <c r="P1123" s="79">
        <f t="shared" si="89"/>
        <v>0</v>
      </c>
      <c r="Q1123" s="79">
        <f t="shared" si="90"/>
        <v>0</v>
      </c>
      <c r="R1123" s="528" t="str">
        <f t="shared" si="87"/>
        <v/>
      </c>
      <c r="S1123" s="526" t="str">
        <f>IF(D1123="","",IF(OR(D1123=Plano!$A$1,D1123=Plano!$B$1),"entrada","saída"))</f>
        <v/>
      </c>
    </row>
    <row r="1124" spans="1:19" ht="13.2" hidden="1" x14ac:dyDescent="0.25">
      <c r="A1124" s="119" t="str">
        <f t="shared" si="88"/>
        <v/>
      </c>
      <c r="B1124" s="104"/>
      <c r="C1124" s="154"/>
      <c r="D1124" s="105"/>
      <c r="E1124" s="105"/>
      <c r="F1124" s="106"/>
      <c r="G1124" s="105"/>
      <c r="H1124" s="105"/>
      <c r="I1124" s="108"/>
      <c r="J1124" s="105"/>
      <c r="K1124" s="105"/>
      <c r="L1124" s="108"/>
      <c r="M1124" s="105"/>
      <c r="N1124" s="103"/>
      <c r="O1124" s="456"/>
      <c r="P1124" s="79">
        <f t="shared" si="89"/>
        <v>0</v>
      </c>
      <c r="Q1124" s="79">
        <f t="shared" si="90"/>
        <v>0</v>
      </c>
      <c r="R1124" s="528" t="str">
        <f t="shared" si="87"/>
        <v/>
      </c>
      <c r="S1124" s="526" t="str">
        <f>IF(D1124="","",IF(OR(D1124=Plano!$A$1,D1124=Plano!$B$1),"entrada","saída"))</f>
        <v/>
      </c>
    </row>
    <row r="1125" spans="1:19" ht="13.2" hidden="1" x14ac:dyDescent="0.25">
      <c r="A1125" s="119" t="str">
        <f t="shared" si="88"/>
        <v/>
      </c>
      <c r="B1125" s="104"/>
      <c r="C1125" s="154"/>
      <c r="D1125" s="105"/>
      <c r="E1125" s="105"/>
      <c r="F1125" s="106"/>
      <c r="G1125" s="105"/>
      <c r="H1125" s="105"/>
      <c r="I1125" s="108"/>
      <c r="J1125" s="105"/>
      <c r="K1125" s="105"/>
      <c r="L1125" s="108"/>
      <c r="M1125" s="105"/>
      <c r="N1125" s="103"/>
      <c r="O1125" s="456"/>
      <c r="P1125" s="79">
        <f t="shared" si="89"/>
        <v>0</v>
      </c>
      <c r="Q1125" s="79">
        <f t="shared" si="90"/>
        <v>0</v>
      </c>
      <c r="R1125" s="528" t="str">
        <f t="shared" si="87"/>
        <v/>
      </c>
      <c r="S1125" s="526" t="str">
        <f>IF(D1125="","",IF(OR(D1125=Plano!$A$1,D1125=Plano!$B$1),"entrada","saída"))</f>
        <v/>
      </c>
    </row>
    <row r="1126" spans="1:19" ht="13.2" hidden="1" x14ac:dyDescent="0.25">
      <c r="A1126" s="119" t="str">
        <f t="shared" si="88"/>
        <v/>
      </c>
      <c r="B1126" s="104"/>
      <c r="C1126" s="154"/>
      <c r="D1126" s="105"/>
      <c r="E1126" s="105"/>
      <c r="F1126" s="106"/>
      <c r="G1126" s="105"/>
      <c r="H1126" s="105"/>
      <c r="I1126" s="108"/>
      <c r="J1126" s="105"/>
      <c r="K1126" s="105"/>
      <c r="L1126" s="108"/>
      <c r="M1126" s="105"/>
      <c r="N1126" s="103"/>
      <c r="O1126" s="456"/>
      <c r="P1126" s="79">
        <f t="shared" si="89"/>
        <v>0</v>
      </c>
      <c r="Q1126" s="79">
        <f t="shared" si="90"/>
        <v>0</v>
      </c>
      <c r="R1126" s="528" t="str">
        <f t="shared" si="87"/>
        <v/>
      </c>
      <c r="S1126" s="526" t="str">
        <f>IF(D1126="","",IF(OR(D1126=Plano!$A$1,D1126=Plano!$B$1),"entrada","saída"))</f>
        <v/>
      </c>
    </row>
    <row r="1127" spans="1:19" ht="13.2" hidden="1" x14ac:dyDescent="0.25">
      <c r="A1127" s="119" t="str">
        <f t="shared" si="88"/>
        <v/>
      </c>
      <c r="B1127" s="104"/>
      <c r="C1127" s="154"/>
      <c r="D1127" s="105"/>
      <c r="E1127" s="105"/>
      <c r="F1127" s="106"/>
      <c r="G1127" s="105"/>
      <c r="H1127" s="105"/>
      <c r="I1127" s="108"/>
      <c r="J1127" s="105"/>
      <c r="K1127" s="105"/>
      <c r="L1127" s="108"/>
      <c r="M1127" s="105"/>
      <c r="N1127" s="103"/>
      <c r="O1127" s="456"/>
      <c r="P1127" s="79">
        <f t="shared" si="89"/>
        <v>0</v>
      </c>
      <c r="Q1127" s="79">
        <f t="shared" si="90"/>
        <v>0</v>
      </c>
      <c r="R1127" s="528" t="str">
        <f t="shared" si="87"/>
        <v/>
      </c>
      <c r="S1127" s="526" t="str">
        <f>IF(D1127="","",IF(OR(D1127=Plano!$A$1,D1127=Plano!$B$1),"entrada","saída"))</f>
        <v/>
      </c>
    </row>
    <row r="1128" spans="1:19" ht="13.2" hidden="1" x14ac:dyDescent="0.25">
      <c r="A1128" s="119" t="str">
        <f t="shared" si="88"/>
        <v/>
      </c>
      <c r="B1128" s="104"/>
      <c r="C1128" s="154"/>
      <c r="D1128" s="105"/>
      <c r="E1128" s="105"/>
      <c r="F1128" s="106"/>
      <c r="G1128" s="105"/>
      <c r="H1128" s="105"/>
      <c r="I1128" s="108"/>
      <c r="J1128" s="105"/>
      <c r="K1128" s="105"/>
      <c r="L1128" s="108"/>
      <c r="M1128" s="105"/>
      <c r="N1128" s="103"/>
      <c r="O1128" s="456"/>
      <c r="P1128" s="79">
        <f t="shared" si="89"/>
        <v>0</v>
      </c>
      <c r="Q1128" s="79">
        <f t="shared" si="90"/>
        <v>0</v>
      </c>
      <c r="R1128" s="528" t="str">
        <f t="shared" si="87"/>
        <v/>
      </c>
      <c r="S1128" s="526" t="str">
        <f>IF(D1128="","",IF(OR(D1128=Plano!$A$1,D1128=Plano!$B$1),"entrada","saída"))</f>
        <v/>
      </c>
    </row>
    <row r="1129" spans="1:19" ht="13.2" hidden="1" x14ac:dyDescent="0.25">
      <c r="A1129" s="119" t="str">
        <f t="shared" si="88"/>
        <v/>
      </c>
      <c r="B1129" s="104"/>
      <c r="C1129" s="154"/>
      <c r="D1129" s="105"/>
      <c r="E1129" s="105"/>
      <c r="F1129" s="106"/>
      <c r="G1129" s="105"/>
      <c r="H1129" s="105"/>
      <c r="I1129" s="108"/>
      <c r="J1129" s="105"/>
      <c r="K1129" s="105"/>
      <c r="L1129" s="108"/>
      <c r="M1129" s="105"/>
      <c r="N1129" s="103"/>
      <c r="O1129" s="456"/>
      <c r="P1129" s="79">
        <f t="shared" si="89"/>
        <v>0</v>
      </c>
      <c r="Q1129" s="79">
        <f t="shared" si="90"/>
        <v>0</v>
      </c>
      <c r="R1129" s="528" t="str">
        <f t="shared" si="87"/>
        <v/>
      </c>
      <c r="S1129" s="526" t="str">
        <f>IF(D1129="","",IF(OR(D1129=Plano!$A$1,D1129=Plano!$B$1),"entrada","saída"))</f>
        <v/>
      </c>
    </row>
    <row r="1130" spans="1:19" ht="13.2" hidden="1" x14ac:dyDescent="0.25">
      <c r="A1130" s="119" t="str">
        <f t="shared" si="88"/>
        <v/>
      </c>
      <c r="B1130" s="104"/>
      <c r="C1130" s="154"/>
      <c r="D1130" s="105"/>
      <c r="E1130" s="105"/>
      <c r="F1130" s="106"/>
      <c r="G1130" s="105"/>
      <c r="H1130" s="105"/>
      <c r="I1130" s="108"/>
      <c r="J1130" s="105"/>
      <c r="K1130" s="105"/>
      <c r="L1130" s="108"/>
      <c r="M1130" s="105"/>
      <c r="N1130" s="103"/>
      <c r="O1130" s="456"/>
      <c r="P1130" s="79">
        <f t="shared" si="89"/>
        <v>0</v>
      </c>
      <c r="Q1130" s="79">
        <f t="shared" si="90"/>
        <v>0</v>
      </c>
      <c r="R1130" s="528" t="str">
        <f t="shared" si="87"/>
        <v/>
      </c>
      <c r="S1130" s="526" t="str">
        <f>IF(D1130="","",IF(OR(D1130=Plano!$A$1,D1130=Plano!$B$1),"entrada","saída"))</f>
        <v/>
      </c>
    </row>
    <row r="1131" spans="1:19" ht="13.2" hidden="1" x14ac:dyDescent="0.25">
      <c r="A1131" s="119" t="str">
        <f t="shared" si="88"/>
        <v/>
      </c>
      <c r="B1131" s="104"/>
      <c r="C1131" s="154"/>
      <c r="D1131" s="105"/>
      <c r="E1131" s="105"/>
      <c r="F1131" s="106"/>
      <c r="G1131" s="105"/>
      <c r="H1131" s="105"/>
      <c r="I1131" s="108"/>
      <c r="J1131" s="105"/>
      <c r="K1131" s="105"/>
      <c r="L1131" s="108"/>
      <c r="M1131" s="105"/>
      <c r="N1131" s="103"/>
      <c r="O1131" s="456"/>
      <c r="P1131" s="79">
        <f t="shared" si="89"/>
        <v>0</v>
      </c>
      <c r="Q1131" s="79">
        <f t="shared" si="90"/>
        <v>0</v>
      </c>
      <c r="R1131" s="528" t="str">
        <f t="shared" si="87"/>
        <v/>
      </c>
      <c r="S1131" s="526" t="str">
        <f>IF(D1131="","",IF(OR(D1131=Plano!$A$1,D1131=Plano!$B$1),"entrada","saída"))</f>
        <v/>
      </c>
    </row>
    <row r="1132" spans="1:19" ht="13.2" hidden="1" x14ac:dyDescent="0.25">
      <c r="A1132" s="119" t="str">
        <f t="shared" si="88"/>
        <v/>
      </c>
      <c r="B1132" s="104"/>
      <c r="C1132" s="154"/>
      <c r="D1132" s="105"/>
      <c r="E1132" s="105"/>
      <c r="F1132" s="106"/>
      <c r="G1132" s="105"/>
      <c r="H1132" s="105"/>
      <c r="I1132" s="108"/>
      <c r="J1132" s="105"/>
      <c r="K1132" s="105"/>
      <c r="L1132" s="108"/>
      <c r="M1132" s="105"/>
      <c r="N1132" s="103"/>
      <c r="O1132" s="456"/>
      <c r="P1132" s="79">
        <f t="shared" si="89"/>
        <v>0</v>
      </c>
      <c r="Q1132" s="79">
        <f t="shared" si="90"/>
        <v>0</v>
      </c>
      <c r="R1132" s="528" t="str">
        <f t="shared" si="87"/>
        <v/>
      </c>
      <c r="S1132" s="526" t="str">
        <f>IF(D1132="","",IF(OR(D1132=Plano!$A$1,D1132=Plano!$B$1),"entrada","saída"))</f>
        <v/>
      </c>
    </row>
    <row r="1133" spans="1:19" ht="13.2" hidden="1" x14ac:dyDescent="0.25">
      <c r="A1133" s="119" t="str">
        <f t="shared" si="88"/>
        <v/>
      </c>
      <c r="B1133" s="104"/>
      <c r="C1133" s="154"/>
      <c r="D1133" s="105"/>
      <c r="E1133" s="105"/>
      <c r="F1133" s="106"/>
      <c r="G1133" s="105"/>
      <c r="H1133" s="105"/>
      <c r="I1133" s="108"/>
      <c r="J1133" s="105"/>
      <c r="K1133" s="105"/>
      <c r="L1133" s="108"/>
      <c r="M1133" s="105"/>
      <c r="N1133" s="103"/>
      <c r="O1133" s="456"/>
      <c r="P1133" s="79">
        <f t="shared" si="89"/>
        <v>0</v>
      </c>
      <c r="Q1133" s="79">
        <f t="shared" si="90"/>
        <v>0</v>
      </c>
      <c r="R1133" s="528" t="str">
        <f t="shared" si="87"/>
        <v/>
      </c>
      <c r="S1133" s="526" t="str">
        <f>IF(D1133="","",IF(OR(D1133=Plano!$A$1,D1133=Plano!$B$1),"entrada","saída"))</f>
        <v/>
      </c>
    </row>
    <row r="1134" spans="1:19" ht="13.2" hidden="1" x14ac:dyDescent="0.25">
      <c r="A1134" s="119" t="str">
        <f t="shared" si="88"/>
        <v/>
      </c>
      <c r="B1134" s="104"/>
      <c r="C1134" s="154"/>
      <c r="D1134" s="105"/>
      <c r="E1134" s="105"/>
      <c r="F1134" s="106"/>
      <c r="G1134" s="105"/>
      <c r="H1134" s="105"/>
      <c r="I1134" s="108"/>
      <c r="J1134" s="105"/>
      <c r="K1134" s="105"/>
      <c r="L1134" s="108"/>
      <c r="M1134" s="105"/>
      <c r="N1134" s="103"/>
      <c r="O1134" s="456"/>
      <c r="P1134" s="79">
        <f t="shared" si="89"/>
        <v>0</v>
      </c>
      <c r="Q1134" s="79">
        <f t="shared" si="90"/>
        <v>0</v>
      </c>
      <c r="R1134" s="528" t="str">
        <f t="shared" si="87"/>
        <v/>
      </c>
      <c r="S1134" s="526" t="str">
        <f>IF(D1134="","",IF(OR(D1134=Plano!$A$1,D1134=Plano!$B$1),"entrada","saída"))</f>
        <v/>
      </c>
    </row>
    <row r="1135" spans="1:19" ht="13.2" hidden="1" x14ac:dyDescent="0.25">
      <c r="A1135" s="119" t="str">
        <f t="shared" si="88"/>
        <v/>
      </c>
      <c r="B1135" s="104"/>
      <c r="C1135" s="154"/>
      <c r="D1135" s="105"/>
      <c r="E1135" s="105"/>
      <c r="F1135" s="106"/>
      <c r="G1135" s="105"/>
      <c r="H1135" s="105"/>
      <c r="I1135" s="108"/>
      <c r="J1135" s="105"/>
      <c r="K1135" s="105"/>
      <c r="L1135" s="108"/>
      <c r="M1135" s="105"/>
      <c r="N1135" s="103"/>
      <c r="O1135" s="456"/>
      <c r="P1135" s="79">
        <f t="shared" si="89"/>
        <v>0</v>
      </c>
      <c r="Q1135" s="79">
        <f t="shared" si="90"/>
        <v>0</v>
      </c>
      <c r="R1135" s="528" t="str">
        <f t="shared" si="87"/>
        <v/>
      </c>
      <c r="S1135" s="526" t="str">
        <f>IF(D1135="","",IF(OR(D1135=Plano!$A$1,D1135=Plano!$B$1),"entrada","saída"))</f>
        <v/>
      </c>
    </row>
    <row r="1136" spans="1:19" ht="13.2" hidden="1" x14ac:dyDescent="0.25">
      <c r="A1136" s="119" t="str">
        <f t="shared" si="88"/>
        <v/>
      </c>
      <c r="B1136" s="104"/>
      <c r="C1136" s="154"/>
      <c r="D1136" s="105"/>
      <c r="E1136" s="105"/>
      <c r="F1136" s="106"/>
      <c r="G1136" s="105"/>
      <c r="H1136" s="105"/>
      <c r="I1136" s="108"/>
      <c r="J1136" s="105"/>
      <c r="K1136" s="105"/>
      <c r="L1136" s="108"/>
      <c r="M1136" s="105"/>
      <c r="N1136" s="103"/>
      <c r="O1136" s="456"/>
      <c r="P1136" s="79">
        <f t="shared" si="89"/>
        <v>0</v>
      </c>
      <c r="Q1136" s="79">
        <f t="shared" si="90"/>
        <v>0</v>
      </c>
      <c r="R1136" s="528" t="str">
        <f t="shared" si="87"/>
        <v/>
      </c>
      <c r="S1136" s="526" t="str">
        <f>IF(D1136="","",IF(OR(D1136=Plano!$A$1,D1136=Plano!$B$1),"entrada","saída"))</f>
        <v/>
      </c>
    </row>
    <row r="1137" spans="1:19" ht="13.2" hidden="1" x14ac:dyDescent="0.25">
      <c r="A1137" s="119" t="str">
        <f t="shared" si="88"/>
        <v/>
      </c>
      <c r="B1137" s="104"/>
      <c r="C1137" s="154"/>
      <c r="D1137" s="105"/>
      <c r="E1137" s="105"/>
      <c r="F1137" s="106"/>
      <c r="G1137" s="105"/>
      <c r="H1137" s="105"/>
      <c r="I1137" s="108"/>
      <c r="J1137" s="105"/>
      <c r="K1137" s="105"/>
      <c r="L1137" s="108"/>
      <c r="M1137" s="105"/>
      <c r="N1137" s="103"/>
      <c r="O1137" s="456"/>
      <c r="P1137" s="79">
        <f t="shared" si="89"/>
        <v>0</v>
      </c>
      <c r="Q1137" s="79">
        <f t="shared" si="90"/>
        <v>0</v>
      </c>
      <c r="R1137" s="528" t="str">
        <f t="shared" si="87"/>
        <v/>
      </c>
      <c r="S1137" s="526" t="str">
        <f>IF(D1137="","",IF(OR(D1137=Plano!$A$1,D1137=Plano!$B$1),"entrada","saída"))</f>
        <v/>
      </c>
    </row>
    <row r="1138" spans="1:19" ht="13.2" hidden="1" x14ac:dyDescent="0.25">
      <c r="A1138" s="119" t="str">
        <f t="shared" si="88"/>
        <v/>
      </c>
      <c r="B1138" s="104"/>
      <c r="C1138" s="154"/>
      <c r="D1138" s="105"/>
      <c r="E1138" s="105"/>
      <c r="F1138" s="106"/>
      <c r="G1138" s="105"/>
      <c r="H1138" s="105"/>
      <c r="I1138" s="108"/>
      <c r="J1138" s="105"/>
      <c r="K1138" s="105"/>
      <c r="L1138" s="108"/>
      <c r="M1138" s="105"/>
      <c r="N1138" s="103"/>
      <c r="O1138" s="456"/>
      <c r="P1138" s="79">
        <f t="shared" si="89"/>
        <v>0</v>
      </c>
      <c r="Q1138" s="79">
        <f t="shared" si="90"/>
        <v>0</v>
      </c>
      <c r="R1138" s="528" t="str">
        <f t="shared" si="87"/>
        <v/>
      </c>
      <c r="S1138" s="526" t="str">
        <f>IF(D1138="","",IF(OR(D1138=Plano!$A$1,D1138=Plano!$B$1),"entrada","saída"))</f>
        <v/>
      </c>
    </row>
    <row r="1139" spans="1:19" ht="13.2" hidden="1" x14ac:dyDescent="0.25">
      <c r="A1139" s="119" t="str">
        <f t="shared" si="88"/>
        <v/>
      </c>
      <c r="B1139" s="104"/>
      <c r="C1139" s="154"/>
      <c r="D1139" s="105"/>
      <c r="E1139" s="105"/>
      <c r="F1139" s="106"/>
      <c r="G1139" s="105"/>
      <c r="H1139" s="105"/>
      <c r="I1139" s="108"/>
      <c r="J1139" s="105"/>
      <c r="K1139" s="105"/>
      <c r="L1139" s="108"/>
      <c r="M1139" s="105"/>
      <c r="N1139" s="103"/>
      <c r="O1139" s="456"/>
      <c r="P1139" s="79">
        <f t="shared" si="89"/>
        <v>0</v>
      </c>
      <c r="Q1139" s="79">
        <f t="shared" si="90"/>
        <v>0</v>
      </c>
      <c r="R1139" s="528" t="str">
        <f t="shared" si="87"/>
        <v/>
      </c>
      <c r="S1139" s="526" t="str">
        <f>IF(D1139="","",IF(OR(D1139=Plano!$A$1,D1139=Plano!$B$1),"entrada","saída"))</f>
        <v/>
      </c>
    </row>
    <row r="1140" spans="1:19" ht="13.2" hidden="1" x14ac:dyDescent="0.25">
      <c r="A1140" s="119" t="str">
        <f t="shared" si="88"/>
        <v/>
      </c>
      <c r="B1140" s="104"/>
      <c r="C1140" s="154"/>
      <c r="D1140" s="105"/>
      <c r="E1140" s="105"/>
      <c r="F1140" s="106"/>
      <c r="G1140" s="105"/>
      <c r="H1140" s="105"/>
      <c r="I1140" s="108"/>
      <c r="J1140" s="105"/>
      <c r="K1140" s="105"/>
      <c r="L1140" s="108"/>
      <c r="M1140" s="105"/>
      <c r="N1140" s="103"/>
      <c r="O1140" s="456"/>
      <c r="P1140" s="79">
        <f t="shared" si="89"/>
        <v>0</v>
      </c>
      <c r="Q1140" s="79">
        <f t="shared" si="90"/>
        <v>0</v>
      </c>
      <c r="R1140" s="528" t="str">
        <f t="shared" si="87"/>
        <v/>
      </c>
      <c r="S1140" s="526" t="str">
        <f>IF(D1140="","",IF(OR(D1140=Plano!$A$1,D1140=Plano!$B$1),"entrada","saída"))</f>
        <v/>
      </c>
    </row>
    <row r="1141" spans="1:19" ht="13.2" hidden="1" x14ac:dyDescent="0.25">
      <c r="A1141" s="119" t="str">
        <f t="shared" si="88"/>
        <v/>
      </c>
      <c r="B1141" s="104"/>
      <c r="C1141" s="154"/>
      <c r="D1141" s="105"/>
      <c r="E1141" s="105"/>
      <c r="F1141" s="106"/>
      <c r="G1141" s="105"/>
      <c r="H1141" s="105"/>
      <c r="I1141" s="108"/>
      <c r="J1141" s="105"/>
      <c r="K1141" s="105"/>
      <c r="L1141" s="108"/>
      <c r="M1141" s="105"/>
      <c r="N1141" s="103"/>
      <c r="O1141" s="456"/>
      <c r="P1141" s="79">
        <f t="shared" si="89"/>
        <v>0</v>
      </c>
      <c r="Q1141" s="79">
        <f t="shared" si="90"/>
        <v>0</v>
      </c>
      <c r="R1141" s="528" t="str">
        <f t="shared" ref="R1141:R1204" si="91">SUBSTITUTE(D1141," ","_")</f>
        <v/>
      </c>
      <c r="S1141" s="526" t="str">
        <f>IF(D1141="","",IF(OR(D1141=Plano!$A$1,D1141=Plano!$B$1),"entrada","saída"))</f>
        <v/>
      </c>
    </row>
    <row r="1142" spans="1:19" ht="13.2" hidden="1" x14ac:dyDescent="0.25">
      <c r="A1142" s="119" t="str">
        <f t="shared" ref="A1142:A1205" si="92">IF(B1142="","",ROW()-4)</f>
        <v/>
      </c>
      <c r="B1142" s="104"/>
      <c r="C1142" s="154"/>
      <c r="D1142" s="105"/>
      <c r="E1142" s="105"/>
      <c r="F1142" s="106"/>
      <c r="G1142" s="105"/>
      <c r="H1142" s="105"/>
      <c r="I1142" s="108"/>
      <c r="J1142" s="105"/>
      <c r="K1142" s="105"/>
      <c r="L1142" s="108"/>
      <c r="M1142" s="105"/>
      <c r="N1142" s="103"/>
      <c r="O1142" s="456"/>
      <c r="P1142" s="79">
        <f t="shared" ref="P1142:P1205" si="93">IF(B1142=0,0,IF(YEAR(B1142)=$Q$1,MONTH(B1142)-$P$1+1,(YEAR(B1142)-$Q$1)*12-$P$1+1+MONTH(B1142)))</f>
        <v>0</v>
      </c>
      <c r="Q1142" s="79">
        <f t="shared" ref="Q1142:Q1205" si="94">IF(C1142=0,0,IF(YEAR(C1142)=$Q$1,MONTH(C1142)-$P$1+1,(YEAR(C1142)-$Q$1)*12-$P$1+1+MONTH(C1142)))</f>
        <v>0</v>
      </c>
      <c r="R1142" s="528" t="str">
        <f t="shared" si="91"/>
        <v/>
      </c>
      <c r="S1142" s="526" t="str">
        <f>IF(D1142="","",IF(OR(D1142=Plano!$A$1,D1142=Plano!$B$1),"entrada","saída"))</f>
        <v/>
      </c>
    </row>
    <row r="1143" spans="1:19" ht="13.2" hidden="1" x14ac:dyDescent="0.25">
      <c r="A1143" s="119" t="str">
        <f t="shared" si="92"/>
        <v/>
      </c>
      <c r="B1143" s="104"/>
      <c r="C1143" s="154"/>
      <c r="D1143" s="105"/>
      <c r="E1143" s="105"/>
      <c r="F1143" s="106"/>
      <c r="G1143" s="105"/>
      <c r="H1143" s="105"/>
      <c r="I1143" s="108"/>
      <c r="J1143" s="105"/>
      <c r="K1143" s="105"/>
      <c r="L1143" s="108"/>
      <c r="M1143" s="105"/>
      <c r="N1143" s="103"/>
      <c r="O1143" s="456"/>
      <c r="P1143" s="79">
        <f t="shared" si="93"/>
        <v>0</v>
      </c>
      <c r="Q1143" s="79">
        <f t="shared" si="94"/>
        <v>0</v>
      </c>
      <c r="R1143" s="528" t="str">
        <f t="shared" si="91"/>
        <v/>
      </c>
      <c r="S1143" s="526" t="str">
        <f>IF(D1143="","",IF(OR(D1143=Plano!$A$1,D1143=Plano!$B$1),"entrada","saída"))</f>
        <v/>
      </c>
    </row>
    <row r="1144" spans="1:19" ht="13.2" hidden="1" x14ac:dyDescent="0.25">
      <c r="A1144" s="119" t="str">
        <f t="shared" si="92"/>
        <v/>
      </c>
      <c r="B1144" s="104"/>
      <c r="C1144" s="154"/>
      <c r="D1144" s="105"/>
      <c r="E1144" s="105"/>
      <c r="F1144" s="106"/>
      <c r="G1144" s="105"/>
      <c r="H1144" s="105"/>
      <c r="I1144" s="108"/>
      <c r="J1144" s="105"/>
      <c r="K1144" s="105"/>
      <c r="L1144" s="108"/>
      <c r="M1144" s="105"/>
      <c r="N1144" s="103"/>
      <c r="O1144" s="456"/>
      <c r="P1144" s="79">
        <f t="shared" si="93"/>
        <v>0</v>
      </c>
      <c r="Q1144" s="79">
        <f t="shared" si="94"/>
        <v>0</v>
      </c>
      <c r="R1144" s="528" t="str">
        <f t="shared" si="91"/>
        <v/>
      </c>
      <c r="S1144" s="526" t="str">
        <f>IF(D1144="","",IF(OR(D1144=Plano!$A$1,D1144=Plano!$B$1),"entrada","saída"))</f>
        <v/>
      </c>
    </row>
    <row r="1145" spans="1:19" ht="13.2" hidden="1" x14ac:dyDescent="0.25">
      <c r="A1145" s="119" t="str">
        <f t="shared" si="92"/>
        <v/>
      </c>
      <c r="B1145" s="104"/>
      <c r="C1145" s="154"/>
      <c r="D1145" s="105"/>
      <c r="E1145" s="105"/>
      <c r="F1145" s="106"/>
      <c r="G1145" s="105"/>
      <c r="H1145" s="105"/>
      <c r="I1145" s="108"/>
      <c r="J1145" s="105"/>
      <c r="K1145" s="105"/>
      <c r="L1145" s="108"/>
      <c r="M1145" s="105"/>
      <c r="N1145" s="103"/>
      <c r="O1145" s="456"/>
      <c r="P1145" s="79">
        <f t="shared" si="93"/>
        <v>0</v>
      </c>
      <c r="Q1145" s="79">
        <f t="shared" si="94"/>
        <v>0</v>
      </c>
      <c r="R1145" s="528" t="str">
        <f t="shared" si="91"/>
        <v/>
      </c>
      <c r="S1145" s="526" t="str">
        <f>IF(D1145="","",IF(OR(D1145=Plano!$A$1,D1145=Plano!$B$1),"entrada","saída"))</f>
        <v/>
      </c>
    </row>
    <row r="1146" spans="1:19" ht="13.2" hidden="1" x14ac:dyDescent="0.25">
      <c r="A1146" s="119" t="str">
        <f t="shared" si="92"/>
        <v/>
      </c>
      <c r="B1146" s="104"/>
      <c r="C1146" s="154"/>
      <c r="D1146" s="105"/>
      <c r="E1146" s="105"/>
      <c r="F1146" s="106"/>
      <c r="G1146" s="105"/>
      <c r="H1146" s="105"/>
      <c r="I1146" s="108"/>
      <c r="J1146" s="105"/>
      <c r="K1146" s="105"/>
      <c r="L1146" s="108"/>
      <c r="M1146" s="105"/>
      <c r="N1146" s="103"/>
      <c r="O1146" s="456"/>
      <c r="P1146" s="79">
        <f t="shared" si="93"/>
        <v>0</v>
      </c>
      <c r="Q1146" s="79">
        <f t="shared" si="94"/>
        <v>0</v>
      </c>
      <c r="R1146" s="528" t="str">
        <f t="shared" si="91"/>
        <v/>
      </c>
      <c r="S1146" s="526" t="str">
        <f>IF(D1146="","",IF(OR(D1146=Plano!$A$1,D1146=Plano!$B$1),"entrada","saída"))</f>
        <v/>
      </c>
    </row>
    <row r="1147" spans="1:19" ht="13.2" hidden="1" x14ac:dyDescent="0.25">
      <c r="A1147" s="119" t="str">
        <f t="shared" si="92"/>
        <v/>
      </c>
      <c r="B1147" s="104"/>
      <c r="C1147" s="154"/>
      <c r="D1147" s="105"/>
      <c r="E1147" s="105"/>
      <c r="F1147" s="106"/>
      <c r="G1147" s="105"/>
      <c r="H1147" s="105"/>
      <c r="I1147" s="108"/>
      <c r="J1147" s="105"/>
      <c r="K1147" s="105"/>
      <c r="L1147" s="108"/>
      <c r="M1147" s="105"/>
      <c r="N1147" s="103"/>
      <c r="O1147" s="456"/>
      <c r="P1147" s="79">
        <f t="shared" si="93"/>
        <v>0</v>
      </c>
      <c r="Q1147" s="79">
        <f t="shared" si="94"/>
        <v>0</v>
      </c>
      <c r="R1147" s="528" t="str">
        <f t="shared" si="91"/>
        <v/>
      </c>
      <c r="S1147" s="526" t="str">
        <f>IF(D1147="","",IF(OR(D1147=Plano!$A$1,D1147=Plano!$B$1),"entrada","saída"))</f>
        <v/>
      </c>
    </row>
    <row r="1148" spans="1:19" ht="13.2" hidden="1" x14ac:dyDescent="0.25">
      <c r="A1148" s="119" t="str">
        <f t="shared" si="92"/>
        <v/>
      </c>
      <c r="B1148" s="104"/>
      <c r="C1148" s="154"/>
      <c r="D1148" s="105"/>
      <c r="E1148" s="105"/>
      <c r="F1148" s="106"/>
      <c r="G1148" s="105"/>
      <c r="H1148" s="105"/>
      <c r="I1148" s="108"/>
      <c r="J1148" s="105"/>
      <c r="K1148" s="105"/>
      <c r="L1148" s="108"/>
      <c r="M1148" s="105"/>
      <c r="N1148" s="103"/>
      <c r="O1148" s="456"/>
      <c r="P1148" s="79">
        <f t="shared" si="93"/>
        <v>0</v>
      </c>
      <c r="Q1148" s="79">
        <f t="shared" si="94"/>
        <v>0</v>
      </c>
      <c r="R1148" s="528" t="str">
        <f t="shared" si="91"/>
        <v/>
      </c>
      <c r="S1148" s="526" t="str">
        <f>IF(D1148="","",IF(OR(D1148=Plano!$A$1,D1148=Plano!$B$1),"entrada","saída"))</f>
        <v/>
      </c>
    </row>
    <row r="1149" spans="1:19" ht="13.2" hidden="1" x14ac:dyDescent="0.25">
      <c r="A1149" s="119" t="str">
        <f t="shared" si="92"/>
        <v/>
      </c>
      <c r="B1149" s="104"/>
      <c r="C1149" s="154"/>
      <c r="D1149" s="105"/>
      <c r="E1149" s="105"/>
      <c r="F1149" s="106"/>
      <c r="G1149" s="105"/>
      <c r="H1149" s="105"/>
      <c r="I1149" s="108"/>
      <c r="J1149" s="105"/>
      <c r="K1149" s="105"/>
      <c r="L1149" s="108"/>
      <c r="M1149" s="105"/>
      <c r="N1149" s="103"/>
      <c r="O1149" s="456"/>
      <c r="P1149" s="79">
        <f t="shared" si="93"/>
        <v>0</v>
      </c>
      <c r="Q1149" s="79">
        <f t="shared" si="94"/>
        <v>0</v>
      </c>
      <c r="R1149" s="528" t="str">
        <f t="shared" si="91"/>
        <v/>
      </c>
      <c r="S1149" s="526" t="str">
        <f>IF(D1149="","",IF(OR(D1149=Plano!$A$1,D1149=Plano!$B$1),"entrada","saída"))</f>
        <v/>
      </c>
    </row>
    <row r="1150" spans="1:19" ht="13.2" hidden="1" x14ac:dyDescent="0.25">
      <c r="A1150" s="119" t="str">
        <f t="shared" si="92"/>
        <v/>
      </c>
      <c r="B1150" s="104"/>
      <c r="C1150" s="154"/>
      <c r="D1150" s="105"/>
      <c r="E1150" s="105"/>
      <c r="F1150" s="106"/>
      <c r="G1150" s="105"/>
      <c r="H1150" s="105"/>
      <c r="I1150" s="108"/>
      <c r="J1150" s="105"/>
      <c r="K1150" s="105"/>
      <c r="L1150" s="108"/>
      <c r="M1150" s="105"/>
      <c r="N1150" s="103"/>
      <c r="O1150" s="456"/>
      <c r="P1150" s="79">
        <f t="shared" si="93"/>
        <v>0</v>
      </c>
      <c r="Q1150" s="79">
        <f t="shared" si="94"/>
        <v>0</v>
      </c>
      <c r="R1150" s="528" t="str">
        <f t="shared" si="91"/>
        <v/>
      </c>
      <c r="S1150" s="526" t="str">
        <f>IF(D1150="","",IF(OR(D1150=Plano!$A$1,D1150=Plano!$B$1),"entrada","saída"))</f>
        <v/>
      </c>
    </row>
    <row r="1151" spans="1:19" ht="13.2" hidden="1" x14ac:dyDescent="0.25">
      <c r="A1151" s="119" t="str">
        <f t="shared" si="92"/>
        <v/>
      </c>
      <c r="B1151" s="104"/>
      <c r="C1151" s="154"/>
      <c r="D1151" s="105"/>
      <c r="E1151" s="105"/>
      <c r="F1151" s="106"/>
      <c r="G1151" s="105"/>
      <c r="H1151" s="105"/>
      <c r="I1151" s="108"/>
      <c r="J1151" s="105"/>
      <c r="K1151" s="105"/>
      <c r="L1151" s="108"/>
      <c r="M1151" s="105"/>
      <c r="N1151" s="103"/>
      <c r="O1151" s="456"/>
      <c r="P1151" s="79">
        <f t="shared" si="93"/>
        <v>0</v>
      </c>
      <c r="Q1151" s="79">
        <f t="shared" si="94"/>
        <v>0</v>
      </c>
      <c r="R1151" s="528" t="str">
        <f t="shared" si="91"/>
        <v/>
      </c>
      <c r="S1151" s="526" t="str">
        <f>IF(D1151="","",IF(OR(D1151=Plano!$A$1,D1151=Plano!$B$1),"entrada","saída"))</f>
        <v/>
      </c>
    </row>
    <row r="1152" spans="1:19" ht="13.2" hidden="1" x14ac:dyDescent="0.25">
      <c r="A1152" s="119" t="str">
        <f t="shared" si="92"/>
        <v/>
      </c>
      <c r="B1152" s="104"/>
      <c r="C1152" s="154"/>
      <c r="D1152" s="105"/>
      <c r="E1152" s="105"/>
      <c r="F1152" s="106"/>
      <c r="G1152" s="105"/>
      <c r="H1152" s="105"/>
      <c r="I1152" s="108"/>
      <c r="J1152" s="105"/>
      <c r="K1152" s="105"/>
      <c r="L1152" s="108"/>
      <c r="M1152" s="105"/>
      <c r="N1152" s="103"/>
      <c r="O1152" s="456"/>
      <c r="P1152" s="79">
        <f t="shared" si="93"/>
        <v>0</v>
      </c>
      <c r="Q1152" s="79">
        <f t="shared" si="94"/>
        <v>0</v>
      </c>
      <c r="R1152" s="528" t="str">
        <f t="shared" si="91"/>
        <v/>
      </c>
      <c r="S1152" s="526" t="str">
        <f>IF(D1152="","",IF(OR(D1152=Plano!$A$1,D1152=Plano!$B$1),"entrada","saída"))</f>
        <v/>
      </c>
    </row>
    <row r="1153" spans="1:19" ht="13.2" hidden="1" x14ac:dyDescent="0.25">
      <c r="A1153" s="119" t="str">
        <f t="shared" si="92"/>
        <v/>
      </c>
      <c r="B1153" s="104"/>
      <c r="C1153" s="154"/>
      <c r="D1153" s="105"/>
      <c r="E1153" s="105"/>
      <c r="F1153" s="106"/>
      <c r="G1153" s="105"/>
      <c r="H1153" s="105"/>
      <c r="I1153" s="108"/>
      <c r="J1153" s="105"/>
      <c r="K1153" s="105"/>
      <c r="L1153" s="108"/>
      <c r="M1153" s="105"/>
      <c r="N1153" s="103"/>
      <c r="O1153" s="456"/>
      <c r="P1153" s="79">
        <f t="shared" si="93"/>
        <v>0</v>
      </c>
      <c r="Q1153" s="79">
        <f t="shared" si="94"/>
        <v>0</v>
      </c>
      <c r="R1153" s="528" t="str">
        <f t="shared" si="91"/>
        <v/>
      </c>
      <c r="S1153" s="526" t="str">
        <f>IF(D1153="","",IF(OR(D1153=Plano!$A$1,D1153=Plano!$B$1),"entrada","saída"))</f>
        <v/>
      </c>
    </row>
    <row r="1154" spans="1:19" ht="13.2" hidden="1" x14ac:dyDescent="0.25">
      <c r="A1154" s="119" t="str">
        <f t="shared" si="92"/>
        <v/>
      </c>
      <c r="B1154" s="104"/>
      <c r="C1154" s="154"/>
      <c r="D1154" s="105"/>
      <c r="E1154" s="105"/>
      <c r="F1154" s="106"/>
      <c r="G1154" s="105"/>
      <c r="H1154" s="105"/>
      <c r="I1154" s="108"/>
      <c r="J1154" s="105"/>
      <c r="K1154" s="105"/>
      <c r="L1154" s="108"/>
      <c r="M1154" s="105"/>
      <c r="N1154" s="103"/>
      <c r="O1154" s="456"/>
      <c r="P1154" s="79">
        <f t="shared" si="93"/>
        <v>0</v>
      </c>
      <c r="Q1154" s="79">
        <f t="shared" si="94"/>
        <v>0</v>
      </c>
      <c r="R1154" s="528" t="str">
        <f t="shared" si="91"/>
        <v/>
      </c>
      <c r="S1154" s="526" t="str">
        <f>IF(D1154="","",IF(OR(D1154=Plano!$A$1,D1154=Plano!$B$1),"entrada","saída"))</f>
        <v/>
      </c>
    </row>
    <row r="1155" spans="1:19" ht="13.2" hidden="1" x14ac:dyDescent="0.25">
      <c r="A1155" s="119" t="str">
        <f t="shared" si="92"/>
        <v/>
      </c>
      <c r="B1155" s="104"/>
      <c r="C1155" s="154"/>
      <c r="D1155" s="105"/>
      <c r="E1155" s="105"/>
      <c r="F1155" s="106"/>
      <c r="G1155" s="105"/>
      <c r="H1155" s="105"/>
      <c r="I1155" s="108"/>
      <c r="J1155" s="105"/>
      <c r="K1155" s="105"/>
      <c r="L1155" s="108"/>
      <c r="M1155" s="105"/>
      <c r="N1155" s="103"/>
      <c r="O1155" s="456"/>
      <c r="P1155" s="79">
        <f t="shared" si="93"/>
        <v>0</v>
      </c>
      <c r="Q1155" s="79">
        <f t="shared" si="94"/>
        <v>0</v>
      </c>
      <c r="R1155" s="528" t="str">
        <f t="shared" si="91"/>
        <v/>
      </c>
      <c r="S1155" s="526" t="str">
        <f>IF(D1155="","",IF(OR(D1155=Plano!$A$1,D1155=Plano!$B$1),"entrada","saída"))</f>
        <v/>
      </c>
    </row>
    <row r="1156" spans="1:19" ht="13.2" hidden="1" x14ac:dyDescent="0.25">
      <c r="A1156" s="119" t="str">
        <f t="shared" si="92"/>
        <v/>
      </c>
      <c r="B1156" s="104"/>
      <c r="C1156" s="154"/>
      <c r="D1156" s="105"/>
      <c r="E1156" s="105"/>
      <c r="F1156" s="106"/>
      <c r="G1156" s="105"/>
      <c r="H1156" s="105"/>
      <c r="I1156" s="108"/>
      <c r="J1156" s="105"/>
      <c r="K1156" s="105"/>
      <c r="L1156" s="108"/>
      <c r="M1156" s="105"/>
      <c r="N1156" s="103"/>
      <c r="O1156" s="456"/>
      <c r="P1156" s="79">
        <f t="shared" si="93"/>
        <v>0</v>
      </c>
      <c r="Q1156" s="79">
        <f t="shared" si="94"/>
        <v>0</v>
      </c>
      <c r="R1156" s="528" t="str">
        <f t="shared" si="91"/>
        <v/>
      </c>
      <c r="S1156" s="526" t="str">
        <f>IF(D1156="","",IF(OR(D1156=Plano!$A$1,D1156=Plano!$B$1),"entrada","saída"))</f>
        <v/>
      </c>
    </row>
    <row r="1157" spans="1:19" ht="13.2" hidden="1" x14ac:dyDescent="0.25">
      <c r="A1157" s="119" t="str">
        <f t="shared" si="92"/>
        <v/>
      </c>
      <c r="B1157" s="104"/>
      <c r="C1157" s="154"/>
      <c r="D1157" s="105"/>
      <c r="E1157" s="105"/>
      <c r="F1157" s="106"/>
      <c r="G1157" s="105"/>
      <c r="H1157" s="105"/>
      <c r="I1157" s="108"/>
      <c r="J1157" s="105"/>
      <c r="K1157" s="105"/>
      <c r="L1157" s="108"/>
      <c r="M1157" s="105"/>
      <c r="N1157" s="103"/>
      <c r="O1157" s="456"/>
      <c r="P1157" s="79">
        <f t="shared" si="93"/>
        <v>0</v>
      </c>
      <c r="Q1157" s="79">
        <f t="shared" si="94"/>
        <v>0</v>
      </c>
      <c r="R1157" s="528" t="str">
        <f t="shared" si="91"/>
        <v/>
      </c>
      <c r="S1157" s="526" t="str">
        <f>IF(D1157="","",IF(OR(D1157=Plano!$A$1,D1157=Plano!$B$1),"entrada","saída"))</f>
        <v/>
      </c>
    </row>
    <row r="1158" spans="1:19" ht="13.2" hidden="1" x14ac:dyDescent="0.25">
      <c r="A1158" s="119" t="str">
        <f t="shared" si="92"/>
        <v/>
      </c>
      <c r="B1158" s="104"/>
      <c r="C1158" s="154"/>
      <c r="D1158" s="105"/>
      <c r="E1158" s="105"/>
      <c r="F1158" s="106"/>
      <c r="G1158" s="105"/>
      <c r="H1158" s="105"/>
      <c r="I1158" s="108"/>
      <c r="J1158" s="105"/>
      <c r="K1158" s="105"/>
      <c r="L1158" s="108"/>
      <c r="M1158" s="105"/>
      <c r="N1158" s="103"/>
      <c r="O1158" s="456"/>
      <c r="P1158" s="79">
        <f t="shared" si="93"/>
        <v>0</v>
      </c>
      <c r="Q1158" s="79">
        <f t="shared" si="94"/>
        <v>0</v>
      </c>
      <c r="R1158" s="528" t="str">
        <f t="shared" si="91"/>
        <v/>
      </c>
      <c r="S1158" s="526" t="str">
        <f>IF(D1158="","",IF(OR(D1158=Plano!$A$1,D1158=Plano!$B$1),"entrada","saída"))</f>
        <v/>
      </c>
    </row>
    <row r="1159" spans="1:19" ht="13.2" hidden="1" x14ac:dyDescent="0.25">
      <c r="A1159" s="119" t="str">
        <f t="shared" si="92"/>
        <v/>
      </c>
      <c r="B1159" s="104"/>
      <c r="C1159" s="154"/>
      <c r="D1159" s="105"/>
      <c r="E1159" s="105"/>
      <c r="F1159" s="106"/>
      <c r="G1159" s="105"/>
      <c r="H1159" s="105"/>
      <c r="I1159" s="108"/>
      <c r="J1159" s="105"/>
      <c r="K1159" s="105"/>
      <c r="L1159" s="108"/>
      <c r="M1159" s="105"/>
      <c r="N1159" s="103"/>
      <c r="O1159" s="456"/>
      <c r="P1159" s="79">
        <f t="shared" si="93"/>
        <v>0</v>
      </c>
      <c r="Q1159" s="79">
        <f t="shared" si="94"/>
        <v>0</v>
      </c>
      <c r="R1159" s="528" t="str">
        <f t="shared" si="91"/>
        <v/>
      </c>
      <c r="S1159" s="526" t="str">
        <f>IF(D1159="","",IF(OR(D1159=Plano!$A$1,D1159=Plano!$B$1),"entrada","saída"))</f>
        <v/>
      </c>
    </row>
    <row r="1160" spans="1:19" ht="13.2" hidden="1" x14ac:dyDescent="0.25">
      <c r="A1160" s="119" t="str">
        <f t="shared" si="92"/>
        <v/>
      </c>
      <c r="B1160" s="104"/>
      <c r="C1160" s="154"/>
      <c r="D1160" s="105"/>
      <c r="E1160" s="105"/>
      <c r="F1160" s="106"/>
      <c r="G1160" s="105"/>
      <c r="H1160" s="105"/>
      <c r="I1160" s="108"/>
      <c r="J1160" s="105"/>
      <c r="K1160" s="105"/>
      <c r="L1160" s="108"/>
      <c r="M1160" s="105"/>
      <c r="N1160" s="103"/>
      <c r="O1160" s="456"/>
      <c r="P1160" s="79">
        <f t="shared" si="93"/>
        <v>0</v>
      </c>
      <c r="Q1160" s="79">
        <f t="shared" si="94"/>
        <v>0</v>
      </c>
      <c r="R1160" s="528" t="str">
        <f t="shared" si="91"/>
        <v/>
      </c>
      <c r="S1160" s="526" t="str">
        <f>IF(D1160="","",IF(OR(D1160=Plano!$A$1,D1160=Plano!$B$1),"entrada","saída"))</f>
        <v/>
      </c>
    </row>
    <row r="1161" spans="1:19" ht="13.2" hidden="1" x14ac:dyDescent="0.25">
      <c r="A1161" s="119" t="str">
        <f t="shared" si="92"/>
        <v/>
      </c>
      <c r="B1161" s="104"/>
      <c r="C1161" s="154"/>
      <c r="D1161" s="105"/>
      <c r="E1161" s="105"/>
      <c r="F1161" s="106"/>
      <c r="G1161" s="105"/>
      <c r="H1161" s="105"/>
      <c r="I1161" s="108"/>
      <c r="J1161" s="105"/>
      <c r="K1161" s="105"/>
      <c r="L1161" s="108"/>
      <c r="M1161" s="105"/>
      <c r="N1161" s="103"/>
      <c r="O1161" s="456"/>
      <c r="P1161" s="79">
        <f t="shared" si="93"/>
        <v>0</v>
      </c>
      <c r="Q1161" s="79">
        <f t="shared" si="94"/>
        <v>0</v>
      </c>
      <c r="R1161" s="528" t="str">
        <f t="shared" si="91"/>
        <v/>
      </c>
      <c r="S1161" s="526" t="str">
        <f>IF(D1161="","",IF(OR(D1161=Plano!$A$1,D1161=Plano!$B$1),"entrada","saída"))</f>
        <v/>
      </c>
    </row>
    <row r="1162" spans="1:19" ht="13.2" hidden="1" x14ac:dyDescent="0.25">
      <c r="A1162" s="119" t="str">
        <f t="shared" si="92"/>
        <v/>
      </c>
      <c r="B1162" s="104"/>
      <c r="C1162" s="154"/>
      <c r="D1162" s="105"/>
      <c r="E1162" s="105"/>
      <c r="F1162" s="106"/>
      <c r="G1162" s="105"/>
      <c r="H1162" s="105"/>
      <c r="I1162" s="108"/>
      <c r="J1162" s="105"/>
      <c r="K1162" s="105"/>
      <c r="L1162" s="108"/>
      <c r="M1162" s="105"/>
      <c r="N1162" s="103"/>
      <c r="O1162" s="456"/>
      <c r="P1162" s="79">
        <f t="shared" si="93"/>
        <v>0</v>
      </c>
      <c r="Q1162" s="79">
        <f t="shared" si="94"/>
        <v>0</v>
      </c>
      <c r="R1162" s="528" t="str">
        <f t="shared" si="91"/>
        <v/>
      </c>
      <c r="S1162" s="526" t="str">
        <f>IF(D1162="","",IF(OR(D1162=Plano!$A$1,D1162=Plano!$B$1),"entrada","saída"))</f>
        <v/>
      </c>
    </row>
    <row r="1163" spans="1:19" ht="13.2" hidden="1" x14ac:dyDescent="0.25">
      <c r="A1163" s="119" t="str">
        <f t="shared" si="92"/>
        <v/>
      </c>
      <c r="B1163" s="104"/>
      <c r="C1163" s="154"/>
      <c r="D1163" s="105"/>
      <c r="E1163" s="105"/>
      <c r="F1163" s="106"/>
      <c r="G1163" s="105"/>
      <c r="H1163" s="105"/>
      <c r="I1163" s="108"/>
      <c r="J1163" s="105"/>
      <c r="K1163" s="105"/>
      <c r="L1163" s="108"/>
      <c r="M1163" s="105"/>
      <c r="N1163" s="103"/>
      <c r="O1163" s="456"/>
      <c r="P1163" s="79">
        <f t="shared" si="93"/>
        <v>0</v>
      </c>
      <c r="Q1163" s="79">
        <f t="shared" si="94"/>
        <v>0</v>
      </c>
      <c r="R1163" s="528" t="str">
        <f t="shared" si="91"/>
        <v/>
      </c>
      <c r="S1163" s="526" t="str">
        <f>IF(D1163="","",IF(OR(D1163=Plano!$A$1,D1163=Plano!$B$1),"entrada","saída"))</f>
        <v/>
      </c>
    </row>
    <row r="1164" spans="1:19" ht="13.2" hidden="1" x14ac:dyDescent="0.25">
      <c r="A1164" s="119" t="str">
        <f t="shared" si="92"/>
        <v/>
      </c>
      <c r="B1164" s="104"/>
      <c r="C1164" s="154"/>
      <c r="D1164" s="105"/>
      <c r="E1164" s="105"/>
      <c r="F1164" s="106"/>
      <c r="G1164" s="105"/>
      <c r="H1164" s="105"/>
      <c r="I1164" s="108"/>
      <c r="J1164" s="105"/>
      <c r="K1164" s="105"/>
      <c r="L1164" s="108"/>
      <c r="M1164" s="105"/>
      <c r="N1164" s="103"/>
      <c r="O1164" s="456"/>
      <c r="P1164" s="79">
        <f t="shared" si="93"/>
        <v>0</v>
      </c>
      <c r="Q1164" s="79">
        <f t="shared" si="94"/>
        <v>0</v>
      </c>
      <c r="R1164" s="528" t="str">
        <f t="shared" si="91"/>
        <v/>
      </c>
      <c r="S1164" s="526" t="str">
        <f>IF(D1164="","",IF(OR(D1164=Plano!$A$1,D1164=Plano!$B$1),"entrada","saída"))</f>
        <v/>
      </c>
    </row>
    <row r="1165" spans="1:19" ht="13.2" hidden="1" x14ac:dyDescent="0.25">
      <c r="A1165" s="119" t="str">
        <f t="shared" si="92"/>
        <v/>
      </c>
      <c r="B1165" s="104"/>
      <c r="C1165" s="154"/>
      <c r="D1165" s="105"/>
      <c r="E1165" s="105"/>
      <c r="F1165" s="106"/>
      <c r="G1165" s="105"/>
      <c r="H1165" s="105"/>
      <c r="I1165" s="108"/>
      <c r="J1165" s="105"/>
      <c r="K1165" s="105"/>
      <c r="L1165" s="108"/>
      <c r="M1165" s="105"/>
      <c r="N1165" s="103"/>
      <c r="O1165" s="456"/>
      <c r="P1165" s="79">
        <f t="shared" si="93"/>
        <v>0</v>
      </c>
      <c r="Q1165" s="79">
        <f t="shared" si="94"/>
        <v>0</v>
      </c>
      <c r="R1165" s="528" t="str">
        <f t="shared" si="91"/>
        <v/>
      </c>
      <c r="S1165" s="526" t="str">
        <f>IF(D1165="","",IF(OR(D1165=Plano!$A$1,D1165=Plano!$B$1),"entrada","saída"))</f>
        <v/>
      </c>
    </row>
    <row r="1166" spans="1:19" ht="13.2" hidden="1" x14ac:dyDescent="0.25">
      <c r="A1166" s="119" t="str">
        <f t="shared" si="92"/>
        <v/>
      </c>
      <c r="B1166" s="104"/>
      <c r="C1166" s="154"/>
      <c r="D1166" s="105"/>
      <c r="E1166" s="105"/>
      <c r="F1166" s="106"/>
      <c r="G1166" s="105"/>
      <c r="H1166" s="105"/>
      <c r="I1166" s="108"/>
      <c r="J1166" s="105"/>
      <c r="K1166" s="105"/>
      <c r="L1166" s="108"/>
      <c r="M1166" s="105"/>
      <c r="N1166" s="103"/>
      <c r="O1166" s="456"/>
      <c r="P1166" s="79">
        <f t="shared" si="93"/>
        <v>0</v>
      </c>
      <c r="Q1166" s="79">
        <f t="shared" si="94"/>
        <v>0</v>
      </c>
      <c r="R1166" s="528" t="str">
        <f t="shared" si="91"/>
        <v/>
      </c>
      <c r="S1166" s="526" t="str">
        <f>IF(D1166="","",IF(OR(D1166=Plano!$A$1,D1166=Plano!$B$1),"entrada","saída"))</f>
        <v/>
      </c>
    </row>
    <row r="1167" spans="1:19" ht="13.2" hidden="1" x14ac:dyDescent="0.25">
      <c r="A1167" s="119" t="str">
        <f t="shared" si="92"/>
        <v/>
      </c>
      <c r="B1167" s="104"/>
      <c r="C1167" s="154"/>
      <c r="D1167" s="105"/>
      <c r="E1167" s="105"/>
      <c r="F1167" s="106"/>
      <c r="G1167" s="105"/>
      <c r="H1167" s="105"/>
      <c r="I1167" s="108"/>
      <c r="J1167" s="105"/>
      <c r="K1167" s="105"/>
      <c r="L1167" s="108"/>
      <c r="M1167" s="105"/>
      <c r="N1167" s="103"/>
      <c r="O1167" s="456"/>
      <c r="P1167" s="79">
        <f t="shared" si="93"/>
        <v>0</v>
      </c>
      <c r="Q1167" s="79">
        <f t="shared" si="94"/>
        <v>0</v>
      </c>
      <c r="R1167" s="528" t="str">
        <f t="shared" si="91"/>
        <v/>
      </c>
      <c r="S1167" s="526" t="str">
        <f>IF(D1167="","",IF(OR(D1167=Plano!$A$1,D1167=Plano!$B$1),"entrada","saída"))</f>
        <v/>
      </c>
    </row>
    <row r="1168" spans="1:19" ht="13.2" hidden="1" x14ac:dyDescent="0.25">
      <c r="A1168" s="119" t="str">
        <f t="shared" si="92"/>
        <v/>
      </c>
      <c r="B1168" s="104"/>
      <c r="C1168" s="154"/>
      <c r="D1168" s="105"/>
      <c r="E1168" s="105"/>
      <c r="F1168" s="106"/>
      <c r="G1168" s="105"/>
      <c r="H1168" s="105"/>
      <c r="I1168" s="108"/>
      <c r="J1168" s="105"/>
      <c r="K1168" s="105"/>
      <c r="L1168" s="108"/>
      <c r="M1168" s="105"/>
      <c r="N1168" s="103"/>
      <c r="O1168" s="456"/>
      <c r="P1168" s="79">
        <f t="shared" si="93"/>
        <v>0</v>
      </c>
      <c r="Q1168" s="79">
        <f t="shared" si="94"/>
        <v>0</v>
      </c>
      <c r="R1168" s="528" t="str">
        <f t="shared" si="91"/>
        <v/>
      </c>
      <c r="S1168" s="526" t="str">
        <f>IF(D1168="","",IF(OR(D1168=Plano!$A$1,D1168=Plano!$B$1),"entrada","saída"))</f>
        <v/>
      </c>
    </row>
    <row r="1169" spans="1:19" ht="13.2" hidden="1" x14ac:dyDescent="0.25">
      <c r="A1169" s="119" t="str">
        <f t="shared" si="92"/>
        <v/>
      </c>
      <c r="B1169" s="104"/>
      <c r="C1169" s="154"/>
      <c r="D1169" s="105"/>
      <c r="E1169" s="105"/>
      <c r="F1169" s="106"/>
      <c r="G1169" s="105"/>
      <c r="H1169" s="105"/>
      <c r="I1169" s="108"/>
      <c r="J1169" s="105"/>
      <c r="K1169" s="105"/>
      <c r="L1169" s="108"/>
      <c r="M1169" s="105"/>
      <c r="N1169" s="103"/>
      <c r="O1169" s="456"/>
      <c r="P1169" s="79">
        <f t="shared" si="93"/>
        <v>0</v>
      </c>
      <c r="Q1169" s="79">
        <f t="shared" si="94"/>
        <v>0</v>
      </c>
      <c r="R1169" s="528" t="str">
        <f t="shared" si="91"/>
        <v/>
      </c>
      <c r="S1169" s="526" t="str">
        <f>IF(D1169="","",IF(OR(D1169=Plano!$A$1,D1169=Plano!$B$1),"entrada","saída"))</f>
        <v/>
      </c>
    </row>
    <row r="1170" spans="1:19" ht="13.2" hidden="1" x14ac:dyDescent="0.25">
      <c r="A1170" s="119" t="str">
        <f t="shared" si="92"/>
        <v/>
      </c>
      <c r="B1170" s="104"/>
      <c r="C1170" s="154"/>
      <c r="D1170" s="105"/>
      <c r="E1170" s="105"/>
      <c r="F1170" s="106"/>
      <c r="G1170" s="105"/>
      <c r="H1170" s="105"/>
      <c r="I1170" s="108"/>
      <c r="J1170" s="105"/>
      <c r="K1170" s="105"/>
      <c r="L1170" s="108"/>
      <c r="M1170" s="105"/>
      <c r="N1170" s="103"/>
      <c r="O1170" s="456"/>
      <c r="P1170" s="79">
        <f t="shared" si="93"/>
        <v>0</v>
      </c>
      <c r="Q1170" s="79">
        <f t="shared" si="94"/>
        <v>0</v>
      </c>
      <c r="R1170" s="528" t="str">
        <f t="shared" si="91"/>
        <v/>
      </c>
      <c r="S1170" s="526" t="str">
        <f>IF(D1170="","",IF(OR(D1170=Plano!$A$1,D1170=Plano!$B$1),"entrada","saída"))</f>
        <v/>
      </c>
    </row>
    <row r="1171" spans="1:19" ht="13.2" hidden="1" x14ac:dyDescent="0.25">
      <c r="A1171" s="119" t="str">
        <f t="shared" si="92"/>
        <v/>
      </c>
      <c r="B1171" s="104"/>
      <c r="C1171" s="154"/>
      <c r="D1171" s="105"/>
      <c r="E1171" s="105"/>
      <c r="F1171" s="106"/>
      <c r="G1171" s="105"/>
      <c r="H1171" s="105"/>
      <c r="I1171" s="108"/>
      <c r="J1171" s="105"/>
      <c r="K1171" s="105"/>
      <c r="L1171" s="108"/>
      <c r="M1171" s="105"/>
      <c r="N1171" s="103"/>
      <c r="O1171" s="456"/>
      <c r="P1171" s="79">
        <f t="shared" si="93"/>
        <v>0</v>
      </c>
      <c r="Q1171" s="79">
        <f t="shared" si="94"/>
        <v>0</v>
      </c>
      <c r="R1171" s="528" t="str">
        <f t="shared" si="91"/>
        <v/>
      </c>
      <c r="S1171" s="526" t="str">
        <f>IF(D1171="","",IF(OR(D1171=Plano!$A$1,D1171=Plano!$B$1),"entrada","saída"))</f>
        <v/>
      </c>
    </row>
    <row r="1172" spans="1:19" ht="13.2" hidden="1" x14ac:dyDescent="0.25">
      <c r="A1172" s="119" t="str">
        <f t="shared" si="92"/>
        <v/>
      </c>
      <c r="B1172" s="104"/>
      <c r="C1172" s="154"/>
      <c r="D1172" s="105"/>
      <c r="E1172" s="105"/>
      <c r="F1172" s="106"/>
      <c r="G1172" s="105"/>
      <c r="H1172" s="105"/>
      <c r="I1172" s="108"/>
      <c r="J1172" s="105"/>
      <c r="K1172" s="105"/>
      <c r="L1172" s="108"/>
      <c r="M1172" s="105"/>
      <c r="N1172" s="103"/>
      <c r="O1172" s="456"/>
      <c r="P1172" s="79">
        <f t="shared" si="93"/>
        <v>0</v>
      </c>
      <c r="Q1172" s="79">
        <f t="shared" si="94"/>
        <v>0</v>
      </c>
      <c r="R1172" s="528" t="str">
        <f t="shared" si="91"/>
        <v/>
      </c>
      <c r="S1172" s="526" t="str">
        <f>IF(D1172="","",IF(OR(D1172=Plano!$A$1,D1172=Plano!$B$1),"entrada","saída"))</f>
        <v/>
      </c>
    </row>
    <row r="1173" spans="1:19" ht="13.2" hidden="1" x14ac:dyDescent="0.25">
      <c r="A1173" s="119" t="str">
        <f t="shared" si="92"/>
        <v/>
      </c>
      <c r="B1173" s="104"/>
      <c r="C1173" s="154"/>
      <c r="D1173" s="105"/>
      <c r="E1173" s="105"/>
      <c r="F1173" s="106"/>
      <c r="G1173" s="105"/>
      <c r="H1173" s="105"/>
      <c r="I1173" s="108"/>
      <c r="J1173" s="105"/>
      <c r="K1173" s="105"/>
      <c r="L1173" s="108"/>
      <c r="M1173" s="105"/>
      <c r="N1173" s="103"/>
      <c r="O1173" s="456"/>
      <c r="P1173" s="79">
        <f t="shared" si="93"/>
        <v>0</v>
      </c>
      <c r="Q1173" s="79">
        <f t="shared" si="94"/>
        <v>0</v>
      </c>
      <c r="R1173" s="528" t="str">
        <f t="shared" si="91"/>
        <v/>
      </c>
      <c r="S1173" s="526" t="str">
        <f>IF(D1173="","",IF(OR(D1173=Plano!$A$1,D1173=Plano!$B$1),"entrada","saída"))</f>
        <v/>
      </c>
    </row>
    <row r="1174" spans="1:19" ht="13.2" hidden="1" x14ac:dyDescent="0.25">
      <c r="A1174" s="119" t="str">
        <f t="shared" si="92"/>
        <v/>
      </c>
      <c r="B1174" s="104"/>
      <c r="C1174" s="154"/>
      <c r="D1174" s="105"/>
      <c r="E1174" s="105"/>
      <c r="F1174" s="106"/>
      <c r="G1174" s="105"/>
      <c r="H1174" s="105"/>
      <c r="I1174" s="108"/>
      <c r="J1174" s="105"/>
      <c r="K1174" s="105"/>
      <c r="L1174" s="108"/>
      <c r="M1174" s="105"/>
      <c r="N1174" s="103"/>
      <c r="O1174" s="456"/>
      <c r="P1174" s="79">
        <f t="shared" si="93"/>
        <v>0</v>
      </c>
      <c r="Q1174" s="79">
        <f t="shared" si="94"/>
        <v>0</v>
      </c>
      <c r="R1174" s="528" t="str">
        <f t="shared" si="91"/>
        <v/>
      </c>
      <c r="S1174" s="526" t="str">
        <f>IF(D1174="","",IF(OR(D1174=Plano!$A$1,D1174=Plano!$B$1),"entrada","saída"))</f>
        <v/>
      </c>
    </row>
    <row r="1175" spans="1:19" ht="13.2" hidden="1" x14ac:dyDescent="0.25">
      <c r="A1175" s="119" t="str">
        <f t="shared" si="92"/>
        <v/>
      </c>
      <c r="B1175" s="104"/>
      <c r="C1175" s="154"/>
      <c r="D1175" s="105"/>
      <c r="E1175" s="105"/>
      <c r="F1175" s="106"/>
      <c r="G1175" s="105"/>
      <c r="H1175" s="105"/>
      <c r="I1175" s="108"/>
      <c r="J1175" s="105"/>
      <c r="K1175" s="105"/>
      <c r="L1175" s="108"/>
      <c r="M1175" s="105"/>
      <c r="N1175" s="103"/>
      <c r="O1175" s="456"/>
      <c r="P1175" s="79">
        <f t="shared" si="93"/>
        <v>0</v>
      </c>
      <c r="Q1175" s="79">
        <f t="shared" si="94"/>
        <v>0</v>
      </c>
      <c r="R1175" s="528" t="str">
        <f t="shared" si="91"/>
        <v/>
      </c>
      <c r="S1175" s="526" t="str">
        <f>IF(D1175="","",IF(OR(D1175=Plano!$A$1,D1175=Plano!$B$1),"entrada","saída"))</f>
        <v/>
      </c>
    </row>
    <row r="1176" spans="1:19" ht="13.2" hidden="1" x14ac:dyDescent="0.25">
      <c r="A1176" s="119" t="str">
        <f t="shared" si="92"/>
        <v/>
      </c>
      <c r="B1176" s="104"/>
      <c r="C1176" s="154"/>
      <c r="D1176" s="105"/>
      <c r="E1176" s="105"/>
      <c r="F1176" s="106"/>
      <c r="G1176" s="105"/>
      <c r="H1176" s="105"/>
      <c r="I1176" s="108"/>
      <c r="J1176" s="105"/>
      <c r="K1176" s="105"/>
      <c r="L1176" s="108"/>
      <c r="M1176" s="105"/>
      <c r="N1176" s="103"/>
      <c r="O1176" s="456"/>
      <c r="P1176" s="79">
        <f t="shared" si="93"/>
        <v>0</v>
      </c>
      <c r="Q1176" s="79">
        <f t="shared" si="94"/>
        <v>0</v>
      </c>
      <c r="R1176" s="528" t="str">
        <f t="shared" si="91"/>
        <v/>
      </c>
      <c r="S1176" s="526" t="str">
        <f>IF(D1176="","",IF(OR(D1176=Plano!$A$1,D1176=Plano!$B$1),"entrada","saída"))</f>
        <v/>
      </c>
    </row>
    <row r="1177" spans="1:19" ht="13.2" hidden="1" x14ac:dyDescent="0.25">
      <c r="A1177" s="119" t="str">
        <f t="shared" si="92"/>
        <v/>
      </c>
      <c r="B1177" s="104"/>
      <c r="C1177" s="154"/>
      <c r="D1177" s="105"/>
      <c r="E1177" s="105"/>
      <c r="F1177" s="106"/>
      <c r="G1177" s="105"/>
      <c r="H1177" s="105"/>
      <c r="I1177" s="108"/>
      <c r="J1177" s="105"/>
      <c r="K1177" s="105"/>
      <c r="L1177" s="108"/>
      <c r="M1177" s="105"/>
      <c r="N1177" s="103"/>
      <c r="O1177" s="456"/>
      <c r="P1177" s="79">
        <f t="shared" si="93"/>
        <v>0</v>
      </c>
      <c r="Q1177" s="79">
        <f t="shared" si="94"/>
        <v>0</v>
      </c>
      <c r="R1177" s="528" t="str">
        <f t="shared" si="91"/>
        <v/>
      </c>
      <c r="S1177" s="526" t="str">
        <f>IF(D1177="","",IF(OR(D1177=Plano!$A$1,D1177=Plano!$B$1),"entrada","saída"))</f>
        <v/>
      </c>
    </row>
    <row r="1178" spans="1:19" ht="13.2" hidden="1" x14ac:dyDescent="0.25">
      <c r="A1178" s="119" t="str">
        <f t="shared" si="92"/>
        <v/>
      </c>
      <c r="B1178" s="104"/>
      <c r="C1178" s="154"/>
      <c r="D1178" s="105"/>
      <c r="E1178" s="105"/>
      <c r="F1178" s="106"/>
      <c r="G1178" s="105"/>
      <c r="H1178" s="105"/>
      <c r="I1178" s="108"/>
      <c r="J1178" s="105"/>
      <c r="K1178" s="105"/>
      <c r="L1178" s="108"/>
      <c r="M1178" s="105"/>
      <c r="N1178" s="103"/>
      <c r="O1178" s="456"/>
      <c r="P1178" s="79">
        <f t="shared" si="93"/>
        <v>0</v>
      </c>
      <c r="Q1178" s="79">
        <f t="shared" si="94"/>
        <v>0</v>
      </c>
      <c r="R1178" s="528" t="str">
        <f t="shared" si="91"/>
        <v/>
      </c>
      <c r="S1178" s="526" t="str">
        <f>IF(D1178="","",IF(OR(D1178=Plano!$A$1,D1178=Plano!$B$1),"entrada","saída"))</f>
        <v/>
      </c>
    </row>
    <row r="1179" spans="1:19" ht="13.2" hidden="1" x14ac:dyDescent="0.25">
      <c r="A1179" s="119" t="str">
        <f t="shared" si="92"/>
        <v/>
      </c>
      <c r="B1179" s="104"/>
      <c r="C1179" s="154"/>
      <c r="D1179" s="105"/>
      <c r="E1179" s="105"/>
      <c r="F1179" s="106"/>
      <c r="G1179" s="105"/>
      <c r="H1179" s="105"/>
      <c r="I1179" s="108"/>
      <c r="J1179" s="105"/>
      <c r="K1179" s="105"/>
      <c r="L1179" s="108"/>
      <c r="M1179" s="105"/>
      <c r="N1179" s="103"/>
      <c r="O1179" s="456"/>
      <c r="P1179" s="79">
        <f t="shared" si="93"/>
        <v>0</v>
      </c>
      <c r="Q1179" s="79">
        <f t="shared" si="94"/>
        <v>0</v>
      </c>
      <c r="R1179" s="528" t="str">
        <f t="shared" si="91"/>
        <v/>
      </c>
      <c r="S1179" s="526" t="str">
        <f>IF(D1179="","",IF(OR(D1179=Plano!$A$1,D1179=Plano!$B$1),"entrada","saída"))</f>
        <v/>
      </c>
    </row>
    <row r="1180" spans="1:19" ht="13.2" hidden="1" x14ac:dyDescent="0.25">
      <c r="A1180" s="119" t="str">
        <f t="shared" si="92"/>
        <v/>
      </c>
      <c r="B1180" s="104"/>
      <c r="C1180" s="154"/>
      <c r="D1180" s="105"/>
      <c r="E1180" s="105"/>
      <c r="F1180" s="106"/>
      <c r="G1180" s="105"/>
      <c r="H1180" s="105"/>
      <c r="I1180" s="108"/>
      <c r="J1180" s="105"/>
      <c r="K1180" s="105"/>
      <c r="L1180" s="108"/>
      <c r="M1180" s="105"/>
      <c r="N1180" s="103"/>
      <c r="O1180" s="456"/>
      <c r="P1180" s="79">
        <f t="shared" si="93"/>
        <v>0</v>
      </c>
      <c r="Q1180" s="79">
        <f t="shared" si="94"/>
        <v>0</v>
      </c>
      <c r="R1180" s="528" t="str">
        <f t="shared" si="91"/>
        <v/>
      </c>
      <c r="S1180" s="526" t="str">
        <f>IF(D1180="","",IF(OR(D1180=Plano!$A$1,D1180=Plano!$B$1),"entrada","saída"))</f>
        <v/>
      </c>
    </row>
    <row r="1181" spans="1:19" ht="13.2" hidden="1" x14ac:dyDescent="0.25">
      <c r="A1181" s="119" t="str">
        <f t="shared" si="92"/>
        <v/>
      </c>
      <c r="B1181" s="104"/>
      <c r="C1181" s="154"/>
      <c r="D1181" s="105"/>
      <c r="E1181" s="105"/>
      <c r="F1181" s="106"/>
      <c r="G1181" s="105"/>
      <c r="H1181" s="105"/>
      <c r="I1181" s="108"/>
      <c r="J1181" s="105"/>
      <c r="K1181" s="105"/>
      <c r="L1181" s="108"/>
      <c r="M1181" s="105"/>
      <c r="N1181" s="103"/>
      <c r="O1181" s="456"/>
      <c r="P1181" s="79">
        <f t="shared" si="93"/>
        <v>0</v>
      </c>
      <c r="Q1181" s="79">
        <f t="shared" si="94"/>
        <v>0</v>
      </c>
      <c r="R1181" s="528" t="str">
        <f t="shared" si="91"/>
        <v/>
      </c>
      <c r="S1181" s="526" t="str">
        <f>IF(D1181="","",IF(OR(D1181=Plano!$A$1,D1181=Plano!$B$1),"entrada","saída"))</f>
        <v/>
      </c>
    </row>
    <row r="1182" spans="1:19" ht="13.2" hidden="1" x14ac:dyDescent="0.25">
      <c r="A1182" s="119" t="str">
        <f t="shared" si="92"/>
        <v/>
      </c>
      <c r="B1182" s="104"/>
      <c r="C1182" s="154"/>
      <c r="D1182" s="105"/>
      <c r="E1182" s="105"/>
      <c r="F1182" s="106"/>
      <c r="G1182" s="105"/>
      <c r="H1182" s="105"/>
      <c r="I1182" s="108"/>
      <c r="J1182" s="105"/>
      <c r="K1182" s="105"/>
      <c r="L1182" s="108"/>
      <c r="M1182" s="105"/>
      <c r="N1182" s="103"/>
      <c r="O1182" s="456"/>
      <c r="P1182" s="79">
        <f t="shared" si="93"/>
        <v>0</v>
      </c>
      <c r="Q1182" s="79">
        <f t="shared" si="94"/>
        <v>0</v>
      </c>
      <c r="R1182" s="528" t="str">
        <f t="shared" si="91"/>
        <v/>
      </c>
      <c r="S1182" s="526" t="str">
        <f>IF(D1182="","",IF(OR(D1182=Plano!$A$1,D1182=Plano!$B$1),"entrada","saída"))</f>
        <v/>
      </c>
    </row>
    <row r="1183" spans="1:19" ht="13.2" hidden="1" x14ac:dyDescent="0.25">
      <c r="A1183" s="119" t="str">
        <f t="shared" si="92"/>
        <v/>
      </c>
      <c r="B1183" s="104"/>
      <c r="C1183" s="154"/>
      <c r="D1183" s="105"/>
      <c r="E1183" s="105"/>
      <c r="F1183" s="106"/>
      <c r="G1183" s="105"/>
      <c r="H1183" s="105"/>
      <c r="I1183" s="108"/>
      <c r="J1183" s="105"/>
      <c r="K1183" s="105"/>
      <c r="L1183" s="108"/>
      <c r="M1183" s="105"/>
      <c r="N1183" s="103"/>
      <c r="O1183" s="456"/>
      <c r="P1183" s="79">
        <f t="shared" si="93"/>
        <v>0</v>
      </c>
      <c r="Q1183" s="79">
        <f t="shared" si="94"/>
        <v>0</v>
      </c>
      <c r="R1183" s="528" t="str">
        <f t="shared" si="91"/>
        <v/>
      </c>
      <c r="S1183" s="526" t="str">
        <f>IF(D1183="","",IF(OR(D1183=Plano!$A$1,D1183=Plano!$B$1),"entrada","saída"))</f>
        <v/>
      </c>
    </row>
    <row r="1184" spans="1:19" ht="13.2" hidden="1" x14ac:dyDescent="0.25">
      <c r="A1184" s="119" t="str">
        <f t="shared" si="92"/>
        <v/>
      </c>
      <c r="B1184" s="104"/>
      <c r="C1184" s="154"/>
      <c r="D1184" s="105"/>
      <c r="E1184" s="105"/>
      <c r="F1184" s="106"/>
      <c r="G1184" s="105"/>
      <c r="H1184" s="105"/>
      <c r="I1184" s="108"/>
      <c r="J1184" s="105"/>
      <c r="K1184" s="105"/>
      <c r="L1184" s="108"/>
      <c r="M1184" s="105"/>
      <c r="N1184" s="103"/>
      <c r="O1184" s="456"/>
      <c r="P1184" s="79">
        <f t="shared" si="93"/>
        <v>0</v>
      </c>
      <c r="Q1184" s="79">
        <f t="shared" si="94"/>
        <v>0</v>
      </c>
      <c r="R1184" s="528" t="str">
        <f t="shared" si="91"/>
        <v/>
      </c>
      <c r="S1184" s="526" t="str">
        <f>IF(D1184="","",IF(OR(D1184=Plano!$A$1,D1184=Plano!$B$1),"entrada","saída"))</f>
        <v/>
      </c>
    </row>
    <row r="1185" spans="1:19" ht="13.2" hidden="1" x14ac:dyDescent="0.25">
      <c r="A1185" s="119" t="str">
        <f t="shared" si="92"/>
        <v/>
      </c>
      <c r="B1185" s="104"/>
      <c r="C1185" s="154"/>
      <c r="D1185" s="105"/>
      <c r="E1185" s="105"/>
      <c r="F1185" s="106"/>
      <c r="G1185" s="105"/>
      <c r="H1185" s="105"/>
      <c r="I1185" s="108"/>
      <c r="J1185" s="105"/>
      <c r="K1185" s="105"/>
      <c r="L1185" s="108"/>
      <c r="M1185" s="105"/>
      <c r="N1185" s="103"/>
      <c r="O1185" s="456"/>
      <c r="P1185" s="79">
        <f t="shared" si="93"/>
        <v>0</v>
      </c>
      <c r="Q1185" s="79">
        <f t="shared" si="94"/>
        <v>0</v>
      </c>
      <c r="R1185" s="528" t="str">
        <f t="shared" si="91"/>
        <v/>
      </c>
      <c r="S1185" s="526" t="str">
        <f>IF(D1185="","",IF(OR(D1185=Plano!$A$1,D1185=Plano!$B$1),"entrada","saída"))</f>
        <v/>
      </c>
    </row>
    <row r="1186" spans="1:19" ht="13.2" hidden="1" x14ac:dyDescent="0.25">
      <c r="A1186" s="119" t="str">
        <f t="shared" si="92"/>
        <v/>
      </c>
      <c r="B1186" s="104"/>
      <c r="C1186" s="154"/>
      <c r="D1186" s="105"/>
      <c r="E1186" s="105"/>
      <c r="F1186" s="106"/>
      <c r="G1186" s="105"/>
      <c r="H1186" s="105"/>
      <c r="I1186" s="108"/>
      <c r="J1186" s="105"/>
      <c r="K1186" s="105"/>
      <c r="L1186" s="108"/>
      <c r="M1186" s="105"/>
      <c r="N1186" s="103"/>
      <c r="O1186" s="456"/>
      <c r="P1186" s="79">
        <f t="shared" si="93"/>
        <v>0</v>
      </c>
      <c r="Q1186" s="79">
        <f t="shared" si="94"/>
        <v>0</v>
      </c>
      <c r="R1186" s="528" t="str">
        <f t="shared" si="91"/>
        <v/>
      </c>
      <c r="S1186" s="526" t="str">
        <f>IF(D1186="","",IF(OR(D1186=Plano!$A$1,D1186=Plano!$B$1),"entrada","saída"))</f>
        <v/>
      </c>
    </row>
    <row r="1187" spans="1:19" ht="13.2" hidden="1" x14ac:dyDescent="0.25">
      <c r="A1187" s="119" t="str">
        <f t="shared" si="92"/>
        <v/>
      </c>
      <c r="B1187" s="104"/>
      <c r="C1187" s="154"/>
      <c r="D1187" s="105"/>
      <c r="E1187" s="105"/>
      <c r="F1187" s="106"/>
      <c r="G1187" s="105"/>
      <c r="H1187" s="105"/>
      <c r="I1187" s="108"/>
      <c r="J1187" s="105"/>
      <c r="K1187" s="105"/>
      <c r="L1187" s="108"/>
      <c r="M1187" s="105"/>
      <c r="N1187" s="103"/>
      <c r="O1187" s="456"/>
      <c r="P1187" s="79">
        <f t="shared" si="93"/>
        <v>0</v>
      </c>
      <c r="Q1187" s="79">
        <f t="shared" si="94"/>
        <v>0</v>
      </c>
      <c r="R1187" s="528" t="str">
        <f t="shared" si="91"/>
        <v/>
      </c>
      <c r="S1187" s="526" t="str">
        <f>IF(D1187="","",IF(OR(D1187=Plano!$A$1,D1187=Plano!$B$1),"entrada","saída"))</f>
        <v/>
      </c>
    </row>
    <row r="1188" spans="1:19" ht="13.2" hidden="1" x14ac:dyDescent="0.25">
      <c r="A1188" s="119" t="str">
        <f t="shared" si="92"/>
        <v/>
      </c>
      <c r="B1188" s="104"/>
      <c r="C1188" s="154"/>
      <c r="D1188" s="105"/>
      <c r="E1188" s="105"/>
      <c r="F1188" s="106"/>
      <c r="G1188" s="105"/>
      <c r="H1188" s="105"/>
      <c r="I1188" s="108"/>
      <c r="J1188" s="105"/>
      <c r="K1188" s="105"/>
      <c r="L1188" s="108"/>
      <c r="M1188" s="105"/>
      <c r="N1188" s="103"/>
      <c r="O1188" s="456"/>
      <c r="P1188" s="79">
        <f t="shared" si="93"/>
        <v>0</v>
      </c>
      <c r="Q1188" s="79">
        <f t="shared" si="94"/>
        <v>0</v>
      </c>
      <c r="R1188" s="528" t="str">
        <f t="shared" si="91"/>
        <v/>
      </c>
      <c r="S1188" s="526" t="str">
        <f>IF(D1188="","",IF(OR(D1188=Plano!$A$1,D1188=Plano!$B$1),"entrada","saída"))</f>
        <v/>
      </c>
    </row>
    <row r="1189" spans="1:19" ht="13.2" hidden="1" x14ac:dyDescent="0.25">
      <c r="A1189" s="119" t="str">
        <f t="shared" si="92"/>
        <v/>
      </c>
      <c r="B1189" s="104"/>
      <c r="C1189" s="154"/>
      <c r="D1189" s="105"/>
      <c r="E1189" s="105"/>
      <c r="F1189" s="106"/>
      <c r="G1189" s="105"/>
      <c r="H1189" s="105"/>
      <c r="I1189" s="108"/>
      <c r="J1189" s="105"/>
      <c r="K1189" s="105"/>
      <c r="L1189" s="108"/>
      <c r="M1189" s="105"/>
      <c r="N1189" s="103"/>
      <c r="O1189" s="456"/>
      <c r="P1189" s="79">
        <f t="shared" si="93"/>
        <v>0</v>
      </c>
      <c r="Q1189" s="79">
        <f t="shared" si="94"/>
        <v>0</v>
      </c>
      <c r="R1189" s="528" t="str">
        <f t="shared" si="91"/>
        <v/>
      </c>
      <c r="S1189" s="526" t="str">
        <f>IF(D1189="","",IF(OR(D1189=Plano!$A$1,D1189=Plano!$B$1),"entrada","saída"))</f>
        <v/>
      </c>
    </row>
    <row r="1190" spans="1:19" ht="13.2" hidden="1" x14ac:dyDescent="0.25">
      <c r="A1190" s="119" t="str">
        <f t="shared" si="92"/>
        <v/>
      </c>
      <c r="B1190" s="104"/>
      <c r="C1190" s="154"/>
      <c r="D1190" s="105"/>
      <c r="E1190" s="105"/>
      <c r="F1190" s="106"/>
      <c r="G1190" s="105"/>
      <c r="H1190" s="105"/>
      <c r="I1190" s="108"/>
      <c r="J1190" s="105"/>
      <c r="K1190" s="105"/>
      <c r="L1190" s="108"/>
      <c r="M1190" s="105"/>
      <c r="N1190" s="103"/>
      <c r="O1190" s="456"/>
      <c r="P1190" s="79">
        <f t="shared" si="93"/>
        <v>0</v>
      </c>
      <c r="Q1190" s="79">
        <f t="shared" si="94"/>
        <v>0</v>
      </c>
      <c r="R1190" s="528" t="str">
        <f t="shared" si="91"/>
        <v/>
      </c>
      <c r="S1190" s="526" t="str">
        <f>IF(D1190="","",IF(OR(D1190=Plano!$A$1,D1190=Plano!$B$1),"entrada","saída"))</f>
        <v/>
      </c>
    </row>
    <row r="1191" spans="1:19" ht="13.2" hidden="1" x14ac:dyDescent="0.25">
      <c r="A1191" s="119" t="str">
        <f t="shared" si="92"/>
        <v/>
      </c>
      <c r="B1191" s="104"/>
      <c r="C1191" s="154"/>
      <c r="D1191" s="105"/>
      <c r="E1191" s="105"/>
      <c r="F1191" s="106"/>
      <c r="G1191" s="105"/>
      <c r="H1191" s="105"/>
      <c r="I1191" s="108"/>
      <c r="J1191" s="105"/>
      <c r="K1191" s="105"/>
      <c r="L1191" s="108"/>
      <c r="M1191" s="105"/>
      <c r="N1191" s="103"/>
      <c r="O1191" s="456"/>
      <c r="P1191" s="79">
        <f t="shared" si="93"/>
        <v>0</v>
      </c>
      <c r="Q1191" s="79">
        <f t="shared" si="94"/>
        <v>0</v>
      </c>
      <c r="R1191" s="528" t="str">
        <f t="shared" si="91"/>
        <v/>
      </c>
      <c r="S1191" s="526" t="str">
        <f>IF(D1191="","",IF(OR(D1191=Plano!$A$1,D1191=Plano!$B$1),"entrada","saída"))</f>
        <v/>
      </c>
    </row>
    <row r="1192" spans="1:19" ht="13.2" hidden="1" x14ac:dyDescent="0.25">
      <c r="A1192" s="119" t="str">
        <f t="shared" si="92"/>
        <v/>
      </c>
      <c r="B1192" s="104"/>
      <c r="C1192" s="154"/>
      <c r="D1192" s="105"/>
      <c r="E1192" s="105"/>
      <c r="F1192" s="106"/>
      <c r="G1192" s="105"/>
      <c r="H1192" s="105"/>
      <c r="I1192" s="108"/>
      <c r="J1192" s="105"/>
      <c r="K1192" s="105"/>
      <c r="L1192" s="108"/>
      <c r="M1192" s="105"/>
      <c r="N1192" s="103"/>
      <c r="O1192" s="456"/>
      <c r="P1192" s="79">
        <f t="shared" si="93"/>
        <v>0</v>
      </c>
      <c r="Q1192" s="79">
        <f t="shared" si="94"/>
        <v>0</v>
      </c>
      <c r="R1192" s="528" t="str">
        <f t="shared" si="91"/>
        <v/>
      </c>
      <c r="S1192" s="526" t="str">
        <f>IF(D1192="","",IF(OR(D1192=Plano!$A$1,D1192=Plano!$B$1),"entrada","saída"))</f>
        <v/>
      </c>
    </row>
    <row r="1193" spans="1:19" ht="13.2" hidden="1" x14ac:dyDescent="0.25">
      <c r="A1193" s="119" t="str">
        <f t="shared" si="92"/>
        <v/>
      </c>
      <c r="B1193" s="104"/>
      <c r="C1193" s="154"/>
      <c r="D1193" s="105"/>
      <c r="E1193" s="105"/>
      <c r="F1193" s="106"/>
      <c r="G1193" s="105"/>
      <c r="H1193" s="105"/>
      <c r="I1193" s="108"/>
      <c r="J1193" s="105"/>
      <c r="K1193" s="105"/>
      <c r="L1193" s="108"/>
      <c r="M1193" s="105"/>
      <c r="N1193" s="103"/>
      <c r="O1193" s="456"/>
      <c r="P1193" s="79">
        <f t="shared" si="93"/>
        <v>0</v>
      </c>
      <c r="Q1193" s="79">
        <f t="shared" si="94"/>
        <v>0</v>
      </c>
      <c r="R1193" s="528" t="str">
        <f t="shared" si="91"/>
        <v/>
      </c>
      <c r="S1193" s="526" t="str">
        <f>IF(D1193="","",IF(OR(D1193=Plano!$A$1,D1193=Plano!$B$1),"entrada","saída"))</f>
        <v/>
      </c>
    </row>
    <row r="1194" spans="1:19" ht="13.2" hidden="1" x14ac:dyDescent="0.25">
      <c r="A1194" s="119" t="str">
        <f t="shared" si="92"/>
        <v/>
      </c>
      <c r="B1194" s="104"/>
      <c r="C1194" s="154"/>
      <c r="D1194" s="105"/>
      <c r="E1194" s="105"/>
      <c r="F1194" s="106"/>
      <c r="G1194" s="105"/>
      <c r="H1194" s="105"/>
      <c r="I1194" s="108"/>
      <c r="J1194" s="105"/>
      <c r="K1194" s="105"/>
      <c r="L1194" s="108"/>
      <c r="M1194" s="105"/>
      <c r="N1194" s="103"/>
      <c r="O1194" s="456"/>
      <c r="P1194" s="79">
        <f t="shared" si="93"/>
        <v>0</v>
      </c>
      <c r="Q1194" s="79">
        <f t="shared" si="94"/>
        <v>0</v>
      </c>
      <c r="R1194" s="528" t="str">
        <f t="shared" si="91"/>
        <v/>
      </c>
      <c r="S1194" s="526" t="str">
        <f>IF(D1194="","",IF(OR(D1194=Plano!$A$1,D1194=Plano!$B$1),"entrada","saída"))</f>
        <v/>
      </c>
    </row>
    <row r="1195" spans="1:19" ht="13.2" hidden="1" x14ac:dyDescent="0.25">
      <c r="A1195" s="119" t="str">
        <f t="shared" si="92"/>
        <v/>
      </c>
      <c r="B1195" s="104"/>
      <c r="C1195" s="154"/>
      <c r="D1195" s="105"/>
      <c r="E1195" s="105"/>
      <c r="F1195" s="106"/>
      <c r="G1195" s="105"/>
      <c r="H1195" s="105"/>
      <c r="I1195" s="108"/>
      <c r="J1195" s="105"/>
      <c r="K1195" s="105"/>
      <c r="L1195" s="108"/>
      <c r="M1195" s="105"/>
      <c r="N1195" s="103"/>
      <c r="O1195" s="456"/>
      <c r="P1195" s="79">
        <f t="shared" si="93"/>
        <v>0</v>
      </c>
      <c r="Q1195" s="79">
        <f t="shared" si="94"/>
        <v>0</v>
      </c>
      <c r="R1195" s="528" t="str">
        <f t="shared" si="91"/>
        <v/>
      </c>
      <c r="S1195" s="526" t="str">
        <f>IF(D1195="","",IF(OR(D1195=Plano!$A$1,D1195=Plano!$B$1),"entrada","saída"))</f>
        <v/>
      </c>
    </row>
    <row r="1196" spans="1:19" ht="13.2" hidden="1" x14ac:dyDescent="0.25">
      <c r="A1196" s="119" t="str">
        <f t="shared" si="92"/>
        <v/>
      </c>
      <c r="B1196" s="104"/>
      <c r="C1196" s="154"/>
      <c r="D1196" s="105"/>
      <c r="E1196" s="105"/>
      <c r="F1196" s="106"/>
      <c r="G1196" s="105"/>
      <c r="H1196" s="105"/>
      <c r="I1196" s="108"/>
      <c r="J1196" s="105"/>
      <c r="K1196" s="105"/>
      <c r="L1196" s="108"/>
      <c r="M1196" s="105"/>
      <c r="N1196" s="103"/>
      <c r="O1196" s="456"/>
      <c r="P1196" s="79">
        <f t="shared" si="93"/>
        <v>0</v>
      </c>
      <c r="Q1196" s="79">
        <f t="shared" si="94"/>
        <v>0</v>
      </c>
      <c r="R1196" s="528" t="str">
        <f t="shared" si="91"/>
        <v/>
      </c>
      <c r="S1196" s="526" t="str">
        <f>IF(D1196="","",IF(OR(D1196=Plano!$A$1,D1196=Plano!$B$1),"entrada","saída"))</f>
        <v/>
      </c>
    </row>
    <row r="1197" spans="1:19" ht="13.2" hidden="1" x14ac:dyDescent="0.25">
      <c r="A1197" s="119" t="str">
        <f t="shared" si="92"/>
        <v/>
      </c>
      <c r="B1197" s="104"/>
      <c r="C1197" s="154"/>
      <c r="D1197" s="105"/>
      <c r="E1197" s="105"/>
      <c r="F1197" s="106"/>
      <c r="G1197" s="105"/>
      <c r="H1197" s="105"/>
      <c r="I1197" s="108"/>
      <c r="J1197" s="105"/>
      <c r="K1197" s="105"/>
      <c r="L1197" s="108"/>
      <c r="M1197" s="105"/>
      <c r="N1197" s="103"/>
      <c r="O1197" s="456"/>
      <c r="P1197" s="79">
        <f t="shared" si="93"/>
        <v>0</v>
      </c>
      <c r="Q1197" s="79">
        <f t="shared" si="94"/>
        <v>0</v>
      </c>
      <c r="R1197" s="528" t="str">
        <f t="shared" si="91"/>
        <v/>
      </c>
      <c r="S1197" s="526" t="str">
        <f>IF(D1197="","",IF(OR(D1197=Plano!$A$1,D1197=Plano!$B$1),"entrada","saída"))</f>
        <v/>
      </c>
    </row>
    <row r="1198" spans="1:19" ht="13.2" hidden="1" x14ac:dyDescent="0.25">
      <c r="A1198" s="119" t="str">
        <f t="shared" si="92"/>
        <v/>
      </c>
      <c r="B1198" s="104"/>
      <c r="C1198" s="154"/>
      <c r="D1198" s="105"/>
      <c r="E1198" s="105"/>
      <c r="F1198" s="106"/>
      <c r="G1198" s="105"/>
      <c r="H1198" s="105"/>
      <c r="I1198" s="108"/>
      <c r="J1198" s="105"/>
      <c r="K1198" s="105"/>
      <c r="L1198" s="108"/>
      <c r="M1198" s="105"/>
      <c r="N1198" s="103"/>
      <c r="O1198" s="456"/>
      <c r="P1198" s="79">
        <f t="shared" si="93"/>
        <v>0</v>
      </c>
      <c r="Q1198" s="79">
        <f t="shared" si="94"/>
        <v>0</v>
      </c>
      <c r="R1198" s="528" t="str">
        <f t="shared" si="91"/>
        <v/>
      </c>
      <c r="S1198" s="526" t="str">
        <f>IF(D1198="","",IF(OR(D1198=Plano!$A$1,D1198=Plano!$B$1),"entrada","saída"))</f>
        <v/>
      </c>
    </row>
    <row r="1199" spans="1:19" ht="13.2" hidden="1" x14ac:dyDescent="0.25">
      <c r="A1199" s="119" t="str">
        <f t="shared" si="92"/>
        <v/>
      </c>
      <c r="B1199" s="104"/>
      <c r="C1199" s="154"/>
      <c r="D1199" s="105"/>
      <c r="E1199" s="105"/>
      <c r="F1199" s="106"/>
      <c r="G1199" s="105"/>
      <c r="H1199" s="105"/>
      <c r="I1199" s="108"/>
      <c r="J1199" s="105"/>
      <c r="K1199" s="105"/>
      <c r="L1199" s="108"/>
      <c r="M1199" s="105"/>
      <c r="N1199" s="103"/>
      <c r="O1199" s="456"/>
      <c r="P1199" s="79">
        <f t="shared" si="93"/>
        <v>0</v>
      </c>
      <c r="Q1199" s="79">
        <f t="shared" si="94"/>
        <v>0</v>
      </c>
      <c r="R1199" s="528" t="str">
        <f t="shared" si="91"/>
        <v/>
      </c>
      <c r="S1199" s="526" t="str">
        <f>IF(D1199="","",IF(OR(D1199=Plano!$A$1,D1199=Plano!$B$1),"entrada","saída"))</f>
        <v/>
      </c>
    </row>
    <row r="1200" spans="1:19" ht="13.2" hidden="1" x14ac:dyDescent="0.25">
      <c r="A1200" s="119" t="str">
        <f t="shared" si="92"/>
        <v/>
      </c>
      <c r="B1200" s="104"/>
      <c r="C1200" s="154"/>
      <c r="D1200" s="105"/>
      <c r="E1200" s="105"/>
      <c r="F1200" s="106"/>
      <c r="G1200" s="105"/>
      <c r="H1200" s="105"/>
      <c r="I1200" s="108"/>
      <c r="J1200" s="105"/>
      <c r="K1200" s="105"/>
      <c r="L1200" s="108"/>
      <c r="M1200" s="105"/>
      <c r="N1200" s="103"/>
      <c r="O1200" s="456"/>
      <c r="P1200" s="79">
        <f t="shared" si="93"/>
        <v>0</v>
      </c>
      <c r="Q1200" s="79">
        <f t="shared" si="94"/>
        <v>0</v>
      </c>
      <c r="R1200" s="528" t="str">
        <f t="shared" si="91"/>
        <v/>
      </c>
      <c r="S1200" s="526" t="str">
        <f>IF(D1200="","",IF(OR(D1200=Plano!$A$1,D1200=Plano!$B$1),"entrada","saída"))</f>
        <v/>
      </c>
    </row>
    <row r="1201" spans="1:19" ht="13.2" hidden="1" x14ac:dyDescent="0.25">
      <c r="A1201" s="119" t="str">
        <f t="shared" si="92"/>
        <v/>
      </c>
      <c r="B1201" s="104"/>
      <c r="C1201" s="154"/>
      <c r="D1201" s="105"/>
      <c r="E1201" s="105"/>
      <c r="F1201" s="106"/>
      <c r="G1201" s="105"/>
      <c r="H1201" s="105"/>
      <c r="I1201" s="108"/>
      <c r="J1201" s="105"/>
      <c r="K1201" s="105"/>
      <c r="L1201" s="108"/>
      <c r="M1201" s="105"/>
      <c r="N1201" s="103"/>
      <c r="O1201" s="456"/>
      <c r="P1201" s="79">
        <f t="shared" si="93"/>
        <v>0</v>
      </c>
      <c r="Q1201" s="79">
        <f t="shared" si="94"/>
        <v>0</v>
      </c>
      <c r="R1201" s="528" t="str">
        <f t="shared" si="91"/>
        <v/>
      </c>
      <c r="S1201" s="526" t="str">
        <f>IF(D1201="","",IF(OR(D1201=Plano!$A$1,D1201=Plano!$B$1),"entrada","saída"))</f>
        <v/>
      </c>
    </row>
    <row r="1202" spans="1:19" ht="13.2" hidden="1" x14ac:dyDescent="0.25">
      <c r="A1202" s="119" t="str">
        <f t="shared" si="92"/>
        <v/>
      </c>
      <c r="B1202" s="104"/>
      <c r="C1202" s="154"/>
      <c r="D1202" s="105"/>
      <c r="E1202" s="105"/>
      <c r="F1202" s="106"/>
      <c r="G1202" s="105"/>
      <c r="H1202" s="105"/>
      <c r="I1202" s="108"/>
      <c r="J1202" s="105"/>
      <c r="K1202" s="105"/>
      <c r="L1202" s="108"/>
      <c r="M1202" s="105"/>
      <c r="N1202" s="103"/>
      <c r="O1202" s="456"/>
      <c r="P1202" s="79">
        <f t="shared" si="93"/>
        <v>0</v>
      </c>
      <c r="Q1202" s="79">
        <f t="shared" si="94"/>
        <v>0</v>
      </c>
      <c r="R1202" s="528" t="str">
        <f t="shared" si="91"/>
        <v/>
      </c>
      <c r="S1202" s="526" t="str">
        <f>IF(D1202="","",IF(OR(D1202=Plano!$A$1,D1202=Plano!$B$1),"entrada","saída"))</f>
        <v/>
      </c>
    </row>
    <row r="1203" spans="1:19" ht="13.2" hidden="1" x14ac:dyDescent="0.25">
      <c r="A1203" s="119" t="str">
        <f t="shared" si="92"/>
        <v/>
      </c>
      <c r="B1203" s="104"/>
      <c r="C1203" s="154"/>
      <c r="D1203" s="105"/>
      <c r="E1203" s="105"/>
      <c r="F1203" s="106"/>
      <c r="G1203" s="105"/>
      <c r="H1203" s="105"/>
      <c r="I1203" s="108"/>
      <c r="J1203" s="105"/>
      <c r="K1203" s="105"/>
      <c r="L1203" s="108"/>
      <c r="M1203" s="105"/>
      <c r="N1203" s="103"/>
      <c r="O1203" s="456"/>
      <c r="P1203" s="79">
        <f t="shared" si="93"/>
        <v>0</v>
      </c>
      <c r="Q1203" s="79">
        <f t="shared" si="94"/>
        <v>0</v>
      </c>
      <c r="R1203" s="528" t="str">
        <f t="shared" si="91"/>
        <v/>
      </c>
      <c r="S1203" s="526" t="str">
        <f>IF(D1203="","",IF(OR(D1203=Plano!$A$1,D1203=Plano!$B$1),"entrada","saída"))</f>
        <v/>
      </c>
    </row>
    <row r="1204" spans="1:19" ht="13.2" hidden="1" x14ac:dyDescent="0.25">
      <c r="A1204" s="119" t="str">
        <f t="shared" si="92"/>
        <v/>
      </c>
      <c r="B1204" s="104"/>
      <c r="C1204" s="154"/>
      <c r="D1204" s="105"/>
      <c r="E1204" s="105"/>
      <c r="F1204" s="106"/>
      <c r="G1204" s="105"/>
      <c r="H1204" s="105"/>
      <c r="I1204" s="108"/>
      <c r="J1204" s="105"/>
      <c r="K1204" s="105"/>
      <c r="L1204" s="108"/>
      <c r="M1204" s="105"/>
      <c r="N1204" s="103"/>
      <c r="O1204" s="456"/>
      <c r="P1204" s="79">
        <f t="shared" si="93"/>
        <v>0</v>
      </c>
      <c r="Q1204" s="79">
        <f t="shared" si="94"/>
        <v>0</v>
      </c>
      <c r="R1204" s="528" t="str">
        <f t="shared" si="91"/>
        <v/>
      </c>
      <c r="S1204" s="526" t="str">
        <f>IF(D1204="","",IF(OR(D1204=Plano!$A$1,D1204=Plano!$B$1),"entrada","saída"))</f>
        <v/>
      </c>
    </row>
    <row r="1205" spans="1:19" ht="13.2" hidden="1" x14ac:dyDescent="0.25">
      <c r="A1205" s="119" t="str">
        <f t="shared" si="92"/>
        <v/>
      </c>
      <c r="B1205" s="104"/>
      <c r="C1205" s="154"/>
      <c r="D1205" s="105"/>
      <c r="E1205" s="105"/>
      <c r="F1205" s="106"/>
      <c r="G1205" s="105"/>
      <c r="H1205" s="105"/>
      <c r="I1205" s="108"/>
      <c r="J1205" s="105"/>
      <c r="K1205" s="105"/>
      <c r="L1205" s="108"/>
      <c r="M1205" s="105"/>
      <c r="N1205" s="103"/>
      <c r="O1205" s="456"/>
      <c r="P1205" s="79">
        <f t="shared" si="93"/>
        <v>0</v>
      </c>
      <c r="Q1205" s="79">
        <f t="shared" si="94"/>
        <v>0</v>
      </c>
      <c r="R1205" s="528" t="str">
        <f t="shared" ref="R1205:R1268" si="95">SUBSTITUTE(D1205," ","_")</f>
        <v/>
      </c>
      <c r="S1205" s="526" t="str">
        <f>IF(D1205="","",IF(OR(D1205=Plano!$A$1,D1205=Plano!$B$1),"entrada","saída"))</f>
        <v/>
      </c>
    </row>
    <row r="1206" spans="1:19" ht="13.2" hidden="1" x14ac:dyDescent="0.25">
      <c r="A1206" s="119" t="str">
        <f t="shared" ref="A1206:A1269" si="96">IF(B1206="","",ROW()-4)</f>
        <v/>
      </c>
      <c r="B1206" s="104"/>
      <c r="C1206" s="154"/>
      <c r="D1206" s="105"/>
      <c r="E1206" s="105"/>
      <c r="F1206" s="106"/>
      <c r="G1206" s="105"/>
      <c r="H1206" s="105"/>
      <c r="I1206" s="108"/>
      <c r="J1206" s="105"/>
      <c r="K1206" s="105"/>
      <c r="L1206" s="108"/>
      <c r="M1206" s="105"/>
      <c r="N1206" s="103"/>
      <c r="O1206" s="456"/>
      <c r="P1206" s="79">
        <f t="shared" ref="P1206:P1269" si="97">IF(B1206=0,0,IF(YEAR(B1206)=$Q$1,MONTH(B1206)-$P$1+1,(YEAR(B1206)-$Q$1)*12-$P$1+1+MONTH(B1206)))</f>
        <v>0</v>
      </c>
      <c r="Q1206" s="79">
        <f t="shared" ref="Q1206:Q1269" si="98">IF(C1206=0,0,IF(YEAR(C1206)=$Q$1,MONTH(C1206)-$P$1+1,(YEAR(C1206)-$Q$1)*12-$P$1+1+MONTH(C1206)))</f>
        <v>0</v>
      </c>
      <c r="R1206" s="528" t="str">
        <f t="shared" si="95"/>
        <v/>
      </c>
      <c r="S1206" s="526" t="str">
        <f>IF(D1206="","",IF(OR(D1206=Plano!$A$1,D1206=Plano!$B$1),"entrada","saída"))</f>
        <v/>
      </c>
    </row>
    <row r="1207" spans="1:19" ht="13.2" hidden="1" x14ac:dyDescent="0.25">
      <c r="A1207" s="119" t="str">
        <f t="shared" si="96"/>
        <v/>
      </c>
      <c r="B1207" s="104"/>
      <c r="C1207" s="154"/>
      <c r="D1207" s="105"/>
      <c r="E1207" s="105"/>
      <c r="F1207" s="106"/>
      <c r="G1207" s="105"/>
      <c r="H1207" s="105"/>
      <c r="I1207" s="108"/>
      <c r="J1207" s="105"/>
      <c r="K1207" s="105"/>
      <c r="L1207" s="108"/>
      <c r="M1207" s="105"/>
      <c r="N1207" s="103"/>
      <c r="O1207" s="456"/>
      <c r="P1207" s="79">
        <f t="shared" si="97"/>
        <v>0</v>
      </c>
      <c r="Q1207" s="79">
        <f t="shared" si="98"/>
        <v>0</v>
      </c>
      <c r="R1207" s="528" t="str">
        <f t="shared" si="95"/>
        <v/>
      </c>
      <c r="S1207" s="526" t="str">
        <f>IF(D1207="","",IF(OR(D1207=Plano!$A$1,D1207=Plano!$B$1),"entrada","saída"))</f>
        <v/>
      </c>
    </row>
    <row r="1208" spans="1:19" ht="13.2" hidden="1" x14ac:dyDescent="0.25">
      <c r="A1208" s="119" t="str">
        <f t="shared" si="96"/>
        <v/>
      </c>
      <c r="B1208" s="104"/>
      <c r="C1208" s="154"/>
      <c r="D1208" s="105"/>
      <c r="E1208" s="105"/>
      <c r="F1208" s="106"/>
      <c r="G1208" s="105"/>
      <c r="H1208" s="105"/>
      <c r="I1208" s="108"/>
      <c r="J1208" s="105"/>
      <c r="K1208" s="105"/>
      <c r="L1208" s="108"/>
      <c r="M1208" s="105"/>
      <c r="N1208" s="103"/>
      <c r="O1208" s="456"/>
      <c r="P1208" s="79">
        <f t="shared" si="97"/>
        <v>0</v>
      </c>
      <c r="Q1208" s="79">
        <f t="shared" si="98"/>
        <v>0</v>
      </c>
      <c r="R1208" s="528" t="str">
        <f t="shared" si="95"/>
        <v/>
      </c>
      <c r="S1208" s="526" t="str">
        <f>IF(D1208="","",IF(OR(D1208=Plano!$A$1,D1208=Plano!$B$1),"entrada","saída"))</f>
        <v/>
      </c>
    </row>
    <row r="1209" spans="1:19" ht="13.2" hidden="1" x14ac:dyDescent="0.25">
      <c r="A1209" s="119" t="str">
        <f t="shared" si="96"/>
        <v/>
      </c>
      <c r="B1209" s="104"/>
      <c r="C1209" s="154"/>
      <c r="D1209" s="105"/>
      <c r="E1209" s="105"/>
      <c r="F1209" s="106"/>
      <c r="G1209" s="105"/>
      <c r="H1209" s="105"/>
      <c r="I1209" s="108"/>
      <c r="J1209" s="105"/>
      <c r="K1209" s="105"/>
      <c r="L1209" s="108"/>
      <c r="M1209" s="105"/>
      <c r="N1209" s="103"/>
      <c r="O1209" s="456"/>
      <c r="P1209" s="79">
        <f t="shared" si="97"/>
        <v>0</v>
      </c>
      <c r="Q1209" s="79">
        <f t="shared" si="98"/>
        <v>0</v>
      </c>
      <c r="R1209" s="528" t="str">
        <f t="shared" si="95"/>
        <v/>
      </c>
      <c r="S1209" s="526" t="str">
        <f>IF(D1209="","",IF(OR(D1209=Plano!$A$1,D1209=Plano!$B$1),"entrada","saída"))</f>
        <v/>
      </c>
    </row>
    <row r="1210" spans="1:19" ht="13.2" hidden="1" x14ac:dyDescent="0.25">
      <c r="A1210" s="119" t="str">
        <f t="shared" si="96"/>
        <v/>
      </c>
      <c r="B1210" s="104"/>
      <c r="C1210" s="154"/>
      <c r="D1210" s="105"/>
      <c r="E1210" s="105"/>
      <c r="F1210" s="106"/>
      <c r="G1210" s="105"/>
      <c r="H1210" s="105"/>
      <c r="I1210" s="108"/>
      <c r="J1210" s="105"/>
      <c r="K1210" s="105"/>
      <c r="L1210" s="108"/>
      <c r="M1210" s="105"/>
      <c r="N1210" s="103"/>
      <c r="O1210" s="456"/>
      <c r="P1210" s="79">
        <f t="shared" si="97"/>
        <v>0</v>
      </c>
      <c r="Q1210" s="79">
        <f t="shared" si="98"/>
        <v>0</v>
      </c>
      <c r="R1210" s="528" t="str">
        <f t="shared" si="95"/>
        <v/>
      </c>
      <c r="S1210" s="526" t="str">
        <f>IF(D1210="","",IF(OR(D1210=Plano!$A$1,D1210=Plano!$B$1),"entrada","saída"))</f>
        <v/>
      </c>
    </row>
    <row r="1211" spans="1:19" ht="13.2" hidden="1" x14ac:dyDescent="0.25">
      <c r="A1211" s="119" t="str">
        <f t="shared" si="96"/>
        <v/>
      </c>
      <c r="B1211" s="104"/>
      <c r="C1211" s="154"/>
      <c r="D1211" s="105"/>
      <c r="E1211" s="105"/>
      <c r="F1211" s="106"/>
      <c r="G1211" s="105"/>
      <c r="H1211" s="105"/>
      <c r="I1211" s="108"/>
      <c r="J1211" s="105"/>
      <c r="K1211" s="105"/>
      <c r="L1211" s="108"/>
      <c r="M1211" s="105"/>
      <c r="N1211" s="103"/>
      <c r="O1211" s="456"/>
      <c r="P1211" s="79">
        <f t="shared" si="97"/>
        <v>0</v>
      </c>
      <c r="Q1211" s="79">
        <f t="shared" si="98"/>
        <v>0</v>
      </c>
      <c r="R1211" s="528" t="str">
        <f t="shared" si="95"/>
        <v/>
      </c>
      <c r="S1211" s="526" t="str">
        <f>IF(D1211="","",IF(OR(D1211=Plano!$A$1,D1211=Plano!$B$1),"entrada","saída"))</f>
        <v/>
      </c>
    </row>
    <row r="1212" spans="1:19" ht="13.2" hidden="1" x14ac:dyDescent="0.25">
      <c r="A1212" s="119" t="str">
        <f t="shared" si="96"/>
        <v/>
      </c>
      <c r="B1212" s="104"/>
      <c r="C1212" s="154"/>
      <c r="D1212" s="105"/>
      <c r="E1212" s="105"/>
      <c r="F1212" s="106"/>
      <c r="G1212" s="105"/>
      <c r="H1212" s="105"/>
      <c r="I1212" s="108"/>
      <c r="J1212" s="105"/>
      <c r="K1212" s="105"/>
      <c r="L1212" s="108"/>
      <c r="M1212" s="105"/>
      <c r="N1212" s="103"/>
      <c r="O1212" s="456"/>
      <c r="P1212" s="79">
        <f t="shared" si="97"/>
        <v>0</v>
      </c>
      <c r="Q1212" s="79">
        <f t="shared" si="98"/>
        <v>0</v>
      </c>
      <c r="R1212" s="528" t="str">
        <f t="shared" si="95"/>
        <v/>
      </c>
      <c r="S1212" s="526" t="str">
        <f>IF(D1212="","",IF(OR(D1212=Plano!$A$1,D1212=Plano!$B$1),"entrada","saída"))</f>
        <v/>
      </c>
    </row>
    <row r="1213" spans="1:19" ht="13.2" hidden="1" x14ac:dyDescent="0.25">
      <c r="A1213" s="119" t="str">
        <f t="shared" si="96"/>
        <v/>
      </c>
      <c r="B1213" s="104"/>
      <c r="C1213" s="154"/>
      <c r="D1213" s="105"/>
      <c r="E1213" s="105"/>
      <c r="F1213" s="106"/>
      <c r="G1213" s="105"/>
      <c r="H1213" s="105"/>
      <c r="I1213" s="108"/>
      <c r="J1213" s="105"/>
      <c r="K1213" s="105"/>
      <c r="L1213" s="108"/>
      <c r="M1213" s="105"/>
      <c r="N1213" s="103"/>
      <c r="O1213" s="456"/>
      <c r="P1213" s="79">
        <f t="shared" si="97"/>
        <v>0</v>
      </c>
      <c r="Q1213" s="79">
        <f t="shared" si="98"/>
        <v>0</v>
      </c>
      <c r="R1213" s="528" t="str">
        <f t="shared" si="95"/>
        <v/>
      </c>
      <c r="S1213" s="526" t="str">
        <f>IF(D1213="","",IF(OR(D1213=Plano!$A$1,D1213=Plano!$B$1),"entrada","saída"))</f>
        <v/>
      </c>
    </row>
    <row r="1214" spans="1:19" ht="13.2" hidden="1" x14ac:dyDescent="0.25">
      <c r="A1214" s="119" t="str">
        <f t="shared" si="96"/>
        <v/>
      </c>
      <c r="B1214" s="104"/>
      <c r="C1214" s="154"/>
      <c r="D1214" s="105"/>
      <c r="E1214" s="105"/>
      <c r="F1214" s="106"/>
      <c r="G1214" s="105"/>
      <c r="H1214" s="105"/>
      <c r="I1214" s="108"/>
      <c r="J1214" s="105"/>
      <c r="K1214" s="105"/>
      <c r="L1214" s="108"/>
      <c r="M1214" s="105"/>
      <c r="N1214" s="103"/>
      <c r="O1214" s="456"/>
      <c r="P1214" s="79">
        <f t="shared" si="97"/>
        <v>0</v>
      </c>
      <c r="Q1214" s="79">
        <f t="shared" si="98"/>
        <v>0</v>
      </c>
      <c r="R1214" s="528" t="str">
        <f t="shared" si="95"/>
        <v/>
      </c>
      <c r="S1214" s="526" t="str">
        <f>IF(D1214="","",IF(OR(D1214=Plano!$A$1,D1214=Plano!$B$1),"entrada","saída"))</f>
        <v/>
      </c>
    </row>
    <row r="1215" spans="1:19" ht="13.2" hidden="1" x14ac:dyDescent="0.25">
      <c r="A1215" s="119" t="str">
        <f t="shared" si="96"/>
        <v/>
      </c>
      <c r="B1215" s="104"/>
      <c r="C1215" s="154"/>
      <c r="D1215" s="105"/>
      <c r="E1215" s="105"/>
      <c r="F1215" s="106"/>
      <c r="G1215" s="105"/>
      <c r="H1215" s="105"/>
      <c r="I1215" s="108"/>
      <c r="J1215" s="105"/>
      <c r="K1215" s="105"/>
      <c r="L1215" s="108"/>
      <c r="M1215" s="105"/>
      <c r="N1215" s="103"/>
      <c r="O1215" s="456"/>
      <c r="P1215" s="79">
        <f t="shared" si="97"/>
        <v>0</v>
      </c>
      <c r="Q1215" s="79">
        <f t="shared" si="98"/>
        <v>0</v>
      </c>
      <c r="R1215" s="528" t="str">
        <f t="shared" si="95"/>
        <v/>
      </c>
      <c r="S1215" s="526" t="str">
        <f>IF(D1215="","",IF(OR(D1215=Plano!$A$1,D1215=Plano!$B$1),"entrada","saída"))</f>
        <v/>
      </c>
    </row>
    <row r="1216" spans="1:19" ht="13.2" hidden="1" x14ac:dyDescent="0.25">
      <c r="A1216" s="119" t="str">
        <f t="shared" si="96"/>
        <v/>
      </c>
      <c r="B1216" s="104"/>
      <c r="C1216" s="154"/>
      <c r="D1216" s="105"/>
      <c r="E1216" s="105"/>
      <c r="F1216" s="106"/>
      <c r="G1216" s="105"/>
      <c r="H1216" s="105"/>
      <c r="I1216" s="108"/>
      <c r="J1216" s="105"/>
      <c r="K1216" s="105"/>
      <c r="L1216" s="108"/>
      <c r="M1216" s="105"/>
      <c r="N1216" s="103"/>
      <c r="O1216" s="456"/>
      <c r="P1216" s="79">
        <f t="shared" si="97"/>
        <v>0</v>
      </c>
      <c r="Q1216" s="79">
        <f t="shared" si="98"/>
        <v>0</v>
      </c>
      <c r="R1216" s="528" t="str">
        <f t="shared" si="95"/>
        <v/>
      </c>
      <c r="S1216" s="526" t="str">
        <f>IF(D1216="","",IF(OR(D1216=Plano!$A$1,D1216=Plano!$B$1),"entrada","saída"))</f>
        <v/>
      </c>
    </row>
    <row r="1217" spans="1:19" ht="13.2" hidden="1" x14ac:dyDescent="0.25">
      <c r="A1217" s="119" t="str">
        <f t="shared" si="96"/>
        <v/>
      </c>
      <c r="B1217" s="104"/>
      <c r="C1217" s="154"/>
      <c r="D1217" s="105"/>
      <c r="E1217" s="105"/>
      <c r="F1217" s="106"/>
      <c r="G1217" s="105"/>
      <c r="H1217" s="105"/>
      <c r="I1217" s="108"/>
      <c r="J1217" s="105"/>
      <c r="K1217" s="105"/>
      <c r="L1217" s="108"/>
      <c r="M1217" s="105"/>
      <c r="N1217" s="103"/>
      <c r="O1217" s="456"/>
      <c r="P1217" s="79">
        <f t="shared" si="97"/>
        <v>0</v>
      </c>
      <c r="Q1217" s="79">
        <f t="shared" si="98"/>
        <v>0</v>
      </c>
      <c r="R1217" s="528" t="str">
        <f t="shared" si="95"/>
        <v/>
      </c>
      <c r="S1217" s="526" t="str">
        <f>IF(D1217="","",IF(OR(D1217=Plano!$A$1,D1217=Plano!$B$1),"entrada","saída"))</f>
        <v/>
      </c>
    </row>
    <row r="1218" spans="1:19" ht="13.2" hidden="1" x14ac:dyDescent="0.25">
      <c r="A1218" s="119" t="str">
        <f t="shared" si="96"/>
        <v/>
      </c>
      <c r="B1218" s="104"/>
      <c r="C1218" s="154"/>
      <c r="D1218" s="105"/>
      <c r="E1218" s="105"/>
      <c r="F1218" s="106"/>
      <c r="G1218" s="105"/>
      <c r="H1218" s="105"/>
      <c r="I1218" s="108"/>
      <c r="J1218" s="105"/>
      <c r="K1218" s="105"/>
      <c r="L1218" s="108"/>
      <c r="M1218" s="105"/>
      <c r="N1218" s="103"/>
      <c r="O1218" s="456"/>
      <c r="P1218" s="79">
        <f t="shared" si="97"/>
        <v>0</v>
      </c>
      <c r="Q1218" s="79">
        <f t="shared" si="98"/>
        <v>0</v>
      </c>
      <c r="R1218" s="528" t="str">
        <f t="shared" si="95"/>
        <v/>
      </c>
      <c r="S1218" s="526" t="str">
        <f>IF(D1218="","",IF(OR(D1218=Plano!$A$1,D1218=Plano!$B$1),"entrada","saída"))</f>
        <v/>
      </c>
    </row>
    <row r="1219" spans="1:19" ht="13.2" hidden="1" x14ac:dyDescent="0.25">
      <c r="A1219" s="119" t="str">
        <f t="shared" si="96"/>
        <v/>
      </c>
      <c r="B1219" s="104"/>
      <c r="C1219" s="154"/>
      <c r="D1219" s="105"/>
      <c r="E1219" s="105"/>
      <c r="F1219" s="106"/>
      <c r="G1219" s="105"/>
      <c r="H1219" s="105"/>
      <c r="I1219" s="108"/>
      <c r="J1219" s="105"/>
      <c r="K1219" s="105"/>
      <c r="L1219" s="108"/>
      <c r="M1219" s="105"/>
      <c r="N1219" s="103"/>
      <c r="O1219" s="456"/>
      <c r="P1219" s="79">
        <f t="shared" si="97"/>
        <v>0</v>
      </c>
      <c r="Q1219" s="79">
        <f t="shared" si="98"/>
        <v>0</v>
      </c>
      <c r="R1219" s="528" t="str">
        <f t="shared" si="95"/>
        <v/>
      </c>
      <c r="S1219" s="526" t="str">
        <f>IF(D1219="","",IF(OR(D1219=Plano!$A$1,D1219=Plano!$B$1),"entrada","saída"))</f>
        <v/>
      </c>
    </row>
    <row r="1220" spans="1:19" ht="13.2" hidden="1" x14ac:dyDescent="0.25">
      <c r="A1220" s="119" t="str">
        <f t="shared" si="96"/>
        <v/>
      </c>
      <c r="B1220" s="104"/>
      <c r="C1220" s="154"/>
      <c r="D1220" s="105"/>
      <c r="E1220" s="105"/>
      <c r="F1220" s="106"/>
      <c r="G1220" s="105"/>
      <c r="H1220" s="105"/>
      <c r="I1220" s="108"/>
      <c r="J1220" s="105"/>
      <c r="K1220" s="105"/>
      <c r="L1220" s="108"/>
      <c r="M1220" s="105"/>
      <c r="N1220" s="103"/>
      <c r="O1220" s="456"/>
      <c r="P1220" s="79">
        <f t="shared" si="97"/>
        <v>0</v>
      </c>
      <c r="Q1220" s="79">
        <f t="shared" si="98"/>
        <v>0</v>
      </c>
      <c r="R1220" s="528" t="str">
        <f t="shared" si="95"/>
        <v/>
      </c>
      <c r="S1220" s="526" t="str">
        <f>IF(D1220="","",IF(OR(D1220=Plano!$A$1,D1220=Plano!$B$1),"entrada","saída"))</f>
        <v/>
      </c>
    </row>
    <row r="1221" spans="1:19" ht="13.2" hidden="1" x14ac:dyDescent="0.25">
      <c r="A1221" s="119" t="str">
        <f t="shared" si="96"/>
        <v/>
      </c>
      <c r="B1221" s="104"/>
      <c r="C1221" s="154"/>
      <c r="D1221" s="105"/>
      <c r="E1221" s="105"/>
      <c r="F1221" s="106"/>
      <c r="G1221" s="105"/>
      <c r="H1221" s="105"/>
      <c r="I1221" s="108"/>
      <c r="J1221" s="105"/>
      <c r="K1221" s="105"/>
      <c r="L1221" s="108"/>
      <c r="M1221" s="105"/>
      <c r="N1221" s="103"/>
      <c r="O1221" s="456"/>
      <c r="P1221" s="79">
        <f t="shared" si="97"/>
        <v>0</v>
      </c>
      <c r="Q1221" s="79">
        <f t="shared" si="98"/>
        <v>0</v>
      </c>
      <c r="R1221" s="528" t="str">
        <f t="shared" si="95"/>
        <v/>
      </c>
      <c r="S1221" s="526" t="str">
        <f>IF(D1221="","",IF(OR(D1221=Plano!$A$1,D1221=Plano!$B$1),"entrada","saída"))</f>
        <v/>
      </c>
    </row>
    <row r="1222" spans="1:19" ht="13.2" hidden="1" x14ac:dyDescent="0.25">
      <c r="A1222" s="119" t="str">
        <f t="shared" si="96"/>
        <v/>
      </c>
      <c r="B1222" s="104"/>
      <c r="C1222" s="154"/>
      <c r="D1222" s="105"/>
      <c r="E1222" s="105"/>
      <c r="F1222" s="106"/>
      <c r="G1222" s="105"/>
      <c r="H1222" s="105"/>
      <c r="I1222" s="108"/>
      <c r="J1222" s="105"/>
      <c r="K1222" s="105"/>
      <c r="L1222" s="108"/>
      <c r="M1222" s="105"/>
      <c r="N1222" s="103"/>
      <c r="O1222" s="456"/>
      <c r="P1222" s="79">
        <f t="shared" si="97"/>
        <v>0</v>
      </c>
      <c r="Q1222" s="79">
        <f t="shared" si="98"/>
        <v>0</v>
      </c>
      <c r="R1222" s="528" t="str">
        <f t="shared" si="95"/>
        <v/>
      </c>
      <c r="S1222" s="526" t="str">
        <f>IF(D1222="","",IF(OR(D1222=Plano!$A$1,D1222=Plano!$B$1),"entrada","saída"))</f>
        <v/>
      </c>
    </row>
    <row r="1223" spans="1:19" ht="13.2" hidden="1" x14ac:dyDescent="0.25">
      <c r="A1223" s="119" t="str">
        <f t="shared" si="96"/>
        <v/>
      </c>
      <c r="B1223" s="104"/>
      <c r="C1223" s="154"/>
      <c r="D1223" s="105"/>
      <c r="E1223" s="105"/>
      <c r="F1223" s="106"/>
      <c r="G1223" s="105"/>
      <c r="H1223" s="105"/>
      <c r="I1223" s="108"/>
      <c r="J1223" s="105"/>
      <c r="K1223" s="105"/>
      <c r="L1223" s="108"/>
      <c r="M1223" s="105"/>
      <c r="N1223" s="103"/>
      <c r="O1223" s="456"/>
      <c r="P1223" s="79">
        <f t="shared" si="97"/>
        <v>0</v>
      </c>
      <c r="Q1223" s="79">
        <f t="shared" si="98"/>
        <v>0</v>
      </c>
      <c r="R1223" s="528" t="str">
        <f t="shared" si="95"/>
        <v/>
      </c>
      <c r="S1223" s="526" t="str">
        <f>IF(D1223="","",IF(OR(D1223=Plano!$A$1,D1223=Plano!$B$1),"entrada","saída"))</f>
        <v/>
      </c>
    </row>
    <row r="1224" spans="1:19" ht="13.2" hidden="1" x14ac:dyDescent="0.25">
      <c r="A1224" s="119" t="str">
        <f t="shared" si="96"/>
        <v/>
      </c>
      <c r="B1224" s="104"/>
      <c r="C1224" s="154"/>
      <c r="D1224" s="105"/>
      <c r="E1224" s="105"/>
      <c r="F1224" s="106"/>
      <c r="G1224" s="105"/>
      <c r="H1224" s="105"/>
      <c r="I1224" s="108"/>
      <c r="J1224" s="105"/>
      <c r="K1224" s="105"/>
      <c r="L1224" s="108"/>
      <c r="M1224" s="105"/>
      <c r="N1224" s="103"/>
      <c r="O1224" s="456"/>
      <c r="P1224" s="79">
        <f t="shared" si="97"/>
        <v>0</v>
      </c>
      <c r="Q1224" s="79">
        <f t="shared" si="98"/>
        <v>0</v>
      </c>
      <c r="R1224" s="528" t="str">
        <f t="shared" si="95"/>
        <v/>
      </c>
      <c r="S1224" s="526" t="str">
        <f>IF(D1224="","",IF(OR(D1224=Plano!$A$1,D1224=Plano!$B$1),"entrada","saída"))</f>
        <v/>
      </c>
    </row>
    <row r="1225" spans="1:19" ht="13.2" hidden="1" x14ac:dyDescent="0.25">
      <c r="A1225" s="119" t="str">
        <f t="shared" si="96"/>
        <v/>
      </c>
      <c r="B1225" s="104"/>
      <c r="C1225" s="154"/>
      <c r="D1225" s="105"/>
      <c r="E1225" s="105"/>
      <c r="F1225" s="106"/>
      <c r="G1225" s="105"/>
      <c r="H1225" s="105"/>
      <c r="I1225" s="108"/>
      <c r="J1225" s="105"/>
      <c r="K1225" s="105"/>
      <c r="L1225" s="108"/>
      <c r="M1225" s="105"/>
      <c r="N1225" s="103"/>
      <c r="O1225" s="456"/>
      <c r="P1225" s="79">
        <f t="shared" si="97"/>
        <v>0</v>
      </c>
      <c r="Q1225" s="79">
        <f t="shared" si="98"/>
        <v>0</v>
      </c>
      <c r="R1225" s="528" t="str">
        <f t="shared" si="95"/>
        <v/>
      </c>
      <c r="S1225" s="526" t="str">
        <f>IF(D1225="","",IF(OR(D1225=Plano!$A$1,D1225=Plano!$B$1),"entrada","saída"))</f>
        <v/>
      </c>
    </row>
    <row r="1226" spans="1:19" ht="13.2" hidden="1" x14ac:dyDescent="0.25">
      <c r="A1226" s="119" t="str">
        <f t="shared" si="96"/>
        <v/>
      </c>
      <c r="B1226" s="104"/>
      <c r="C1226" s="154"/>
      <c r="D1226" s="105"/>
      <c r="E1226" s="105"/>
      <c r="F1226" s="106"/>
      <c r="G1226" s="105"/>
      <c r="H1226" s="105"/>
      <c r="I1226" s="108"/>
      <c r="J1226" s="105"/>
      <c r="K1226" s="105"/>
      <c r="L1226" s="108"/>
      <c r="M1226" s="105"/>
      <c r="N1226" s="103"/>
      <c r="O1226" s="456"/>
      <c r="P1226" s="79">
        <f t="shared" si="97"/>
        <v>0</v>
      </c>
      <c r="Q1226" s="79">
        <f t="shared" si="98"/>
        <v>0</v>
      </c>
      <c r="R1226" s="528" t="str">
        <f t="shared" si="95"/>
        <v/>
      </c>
      <c r="S1226" s="526" t="str">
        <f>IF(D1226="","",IF(OR(D1226=Plano!$A$1,D1226=Plano!$B$1),"entrada","saída"))</f>
        <v/>
      </c>
    </row>
    <row r="1227" spans="1:19" ht="13.2" hidden="1" x14ac:dyDescent="0.25">
      <c r="A1227" s="119" t="str">
        <f t="shared" si="96"/>
        <v/>
      </c>
      <c r="B1227" s="104"/>
      <c r="C1227" s="154"/>
      <c r="D1227" s="105"/>
      <c r="E1227" s="105"/>
      <c r="F1227" s="106"/>
      <c r="G1227" s="105"/>
      <c r="H1227" s="105"/>
      <c r="I1227" s="108"/>
      <c r="J1227" s="105"/>
      <c r="K1227" s="105"/>
      <c r="L1227" s="108"/>
      <c r="M1227" s="105"/>
      <c r="N1227" s="103"/>
      <c r="O1227" s="456"/>
      <c r="P1227" s="79">
        <f t="shared" si="97"/>
        <v>0</v>
      </c>
      <c r="Q1227" s="79">
        <f t="shared" si="98"/>
        <v>0</v>
      </c>
      <c r="R1227" s="528" t="str">
        <f t="shared" si="95"/>
        <v/>
      </c>
      <c r="S1227" s="526" t="str">
        <f>IF(D1227="","",IF(OR(D1227=Plano!$A$1,D1227=Plano!$B$1),"entrada","saída"))</f>
        <v/>
      </c>
    </row>
    <row r="1228" spans="1:19" ht="13.2" hidden="1" x14ac:dyDescent="0.25">
      <c r="A1228" s="119" t="str">
        <f t="shared" si="96"/>
        <v/>
      </c>
      <c r="B1228" s="104"/>
      <c r="C1228" s="154"/>
      <c r="D1228" s="105"/>
      <c r="E1228" s="105"/>
      <c r="F1228" s="106"/>
      <c r="G1228" s="105"/>
      <c r="H1228" s="105"/>
      <c r="I1228" s="108"/>
      <c r="J1228" s="105"/>
      <c r="K1228" s="105"/>
      <c r="L1228" s="108"/>
      <c r="M1228" s="105"/>
      <c r="N1228" s="103"/>
      <c r="O1228" s="456"/>
      <c r="P1228" s="79">
        <f t="shared" si="97"/>
        <v>0</v>
      </c>
      <c r="Q1228" s="79">
        <f t="shared" si="98"/>
        <v>0</v>
      </c>
      <c r="R1228" s="528" t="str">
        <f t="shared" si="95"/>
        <v/>
      </c>
      <c r="S1228" s="526" t="str">
        <f>IF(D1228="","",IF(OR(D1228=Plano!$A$1,D1228=Plano!$B$1),"entrada","saída"))</f>
        <v/>
      </c>
    </row>
    <row r="1229" spans="1:19" ht="13.2" hidden="1" x14ac:dyDescent="0.25">
      <c r="A1229" s="119" t="str">
        <f t="shared" si="96"/>
        <v/>
      </c>
      <c r="B1229" s="104"/>
      <c r="C1229" s="154"/>
      <c r="D1229" s="105"/>
      <c r="E1229" s="105"/>
      <c r="F1229" s="106"/>
      <c r="G1229" s="105"/>
      <c r="H1229" s="105"/>
      <c r="I1229" s="108"/>
      <c r="J1229" s="105"/>
      <c r="K1229" s="105"/>
      <c r="L1229" s="108"/>
      <c r="M1229" s="105"/>
      <c r="N1229" s="103"/>
      <c r="O1229" s="456"/>
      <c r="P1229" s="79">
        <f t="shared" si="97"/>
        <v>0</v>
      </c>
      <c r="Q1229" s="79">
        <f t="shared" si="98"/>
        <v>0</v>
      </c>
      <c r="R1229" s="528" t="str">
        <f t="shared" si="95"/>
        <v/>
      </c>
      <c r="S1229" s="526" t="str">
        <f>IF(D1229="","",IF(OR(D1229=Plano!$A$1,D1229=Plano!$B$1),"entrada","saída"))</f>
        <v/>
      </c>
    </row>
    <row r="1230" spans="1:19" ht="13.2" hidden="1" x14ac:dyDescent="0.25">
      <c r="A1230" s="119" t="str">
        <f t="shared" si="96"/>
        <v/>
      </c>
      <c r="B1230" s="104"/>
      <c r="C1230" s="154"/>
      <c r="D1230" s="105"/>
      <c r="E1230" s="105"/>
      <c r="F1230" s="106"/>
      <c r="G1230" s="105"/>
      <c r="H1230" s="105"/>
      <c r="I1230" s="108"/>
      <c r="J1230" s="105"/>
      <c r="K1230" s="105"/>
      <c r="L1230" s="108"/>
      <c r="M1230" s="105"/>
      <c r="N1230" s="103"/>
      <c r="O1230" s="456"/>
      <c r="P1230" s="79">
        <f t="shared" si="97"/>
        <v>0</v>
      </c>
      <c r="Q1230" s="79">
        <f t="shared" si="98"/>
        <v>0</v>
      </c>
      <c r="R1230" s="528" t="str">
        <f t="shared" si="95"/>
        <v/>
      </c>
      <c r="S1230" s="526" t="str">
        <f>IF(D1230="","",IF(OR(D1230=Plano!$A$1,D1230=Plano!$B$1),"entrada","saída"))</f>
        <v/>
      </c>
    </row>
    <row r="1231" spans="1:19" ht="13.2" hidden="1" x14ac:dyDescent="0.25">
      <c r="A1231" s="119" t="str">
        <f t="shared" si="96"/>
        <v/>
      </c>
      <c r="B1231" s="104"/>
      <c r="C1231" s="154"/>
      <c r="D1231" s="105"/>
      <c r="E1231" s="105"/>
      <c r="F1231" s="106"/>
      <c r="G1231" s="105"/>
      <c r="H1231" s="105"/>
      <c r="I1231" s="108"/>
      <c r="J1231" s="105"/>
      <c r="K1231" s="105"/>
      <c r="L1231" s="108"/>
      <c r="M1231" s="105"/>
      <c r="N1231" s="103"/>
      <c r="O1231" s="456"/>
      <c r="P1231" s="79">
        <f t="shared" si="97"/>
        <v>0</v>
      </c>
      <c r="Q1231" s="79">
        <f t="shared" si="98"/>
        <v>0</v>
      </c>
      <c r="R1231" s="528" t="str">
        <f t="shared" si="95"/>
        <v/>
      </c>
      <c r="S1231" s="526" t="str">
        <f>IF(D1231="","",IF(OR(D1231=Plano!$A$1,D1231=Plano!$B$1),"entrada","saída"))</f>
        <v/>
      </c>
    </row>
    <row r="1232" spans="1:19" ht="13.2" hidden="1" x14ac:dyDescent="0.25">
      <c r="A1232" s="119" t="str">
        <f t="shared" si="96"/>
        <v/>
      </c>
      <c r="B1232" s="104"/>
      <c r="C1232" s="154"/>
      <c r="D1232" s="105"/>
      <c r="E1232" s="105"/>
      <c r="F1232" s="106"/>
      <c r="G1232" s="105"/>
      <c r="H1232" s="105"/>
      <c r="I1232" s="108"/>
      <c r="J1232" s="105"/>
      <c r="K1232" s="105"/>
      <c r="L1232" s="108"/>
      <c r="M1232" s="105"/>
      <c r="N1232" s="103"/>
      <c r="O1232" s="456"/>
      <c r="P1232" s="79">
        <f t="shared" si="97"/>
        <v>0</v>
      </c>
      <c r="Q1232" s="79">
        <f t="shared" si="98"/>
        <v>0</v>
      </c>
      <c r="R1232" s="528" t="str">
        <f t="shared" si="95"/>
        <v/>
      </c>
      <c r="S1232" s="526" t="str">
        <f>IF(D1232="","",IF(OR(D1232=Plano!$A$1,D1232=Plano!$B$1),"entrada","saída"))</f>
        <v/>
      </c>
    </row>
    <row r="1233" spans="1:19" ht="13.2" hidden="1" x14ac:dyDescent="0.25">
      <c r="A1233" s="119" t="str">
        <f t="shared" si="96"/>
        <v/>
      </c>
      <c r="B1233" s="104"/>
      <c r="C1233" s="154"/>
      <c r="D1233" s="105"/>
      <c r="E1233" s="105"/>
      <c r="F1233" s="106"/>
      <c r="G1233" s="105"/>
      <c r="H1233" s="105"/>
      <c r="I1233" s="108"/>
      <c r="J1233" s="105"/>
      <c r="K1233" s="105"/>
      <c r="L1233" s="108"/>
      <c r="M1233" s="105"/>
      <c r="N1233" s="103"/>
      <c r="O1233" s="456"/>
      <c r="P1233" s="79">
        <f t="shared" si="97"/>
        <v>0</v>
      </c>
      <c r="Q1233" s="79">
        <f t="shared" si="98"/>
        <v>0</v>
      </c>
      <c r="R1233" s="528" t="str">
        <f t="shared" si="95"/>
        <v/>
      </c>
      <c r="S1233" s="526" t="str">
        <f>IF(D1233="","",IF(OR(D1233=Plano!$A$1,D1233=Plano!$B$1),"entrada","saída"))</f>
        <v/>
      </c>
    </row>
    <row r="1234" spans="1:19" ht="13.2" hidden="1" x14ac:dyDescent="0.25">
      <c r="A1234" s="119" t="str">
        <f t="shared" si="96"/>
        <v/>
      </c>
      <c r="B1234" s="104"/>
      <c r="C1234" s="154"/>
      <c r="D1234" s="105"/>
      <c r="E1234" s="105"/>
      <c r="F1234" s="106"/>
      <c r="G1234" s="105"/>
      <c r="H1234" s="105"/>
      <c r="I1234" s="108"/>
      <c r="J1234" s="105"/>
      <c r="K1234" s="105"/>
      <c r="L1234" s="108"/>
      <c r="M1234" s="105"/>
      <c r="N1234" s="103"/>
      <c r="O1234" s="456"/>
      <c r="P1234" s="79">
        <f t="shared" si="97"/>
        <v>0</v>
      </c>
      <c r="Q1234" s="79">
        <f t="shared" si="98"/>
        <v>0</v>
      </c>
      <c r="R1234" s="528" t="str">
        <f t="shared" si="95"/>
        <v/>
      </c>
      <c r="S1234" s="526" t="str">
        <f>IF(D1234="","",IF(OR(D1234=Plano!$A$1,D1234=Plano!$B$1),"entrada","saída"))</f>
        <v/>
      </c>
    </row>
    <row r="1235" spans="1:19" ht="13.2" hidden="1" x14ac:dyDescent="0.25">
      <c r="A1235" s="119" t="str">
        <f t="shared" si="96"/>
        <v/>
      </c>
      <c r="B1235" s="104"/>
      <c r="C1235" s="154"/>
      <c r="D1235" s="105"/>
      <c r="E1235" s="105"/>
      <c r="F1235" s="106"/>
      <c r="G1235" s="105"/>
      <c r="H1235" s="105"/>
      <c r="I1235" s="108"/>
      <c r="J1235" s="105"/>
      <c r="K1235" s="105"/>
      <c r="L1235" s="108"/>
      <c r="M1235" s="105"/>
      <c r="N1235" s="103"/>
      <c r="O1235" s="456"/>
      <c r="P1235" s="79">
        <f t="shared" si="97"/>
        <v>0</v>
      </c>
      <c r="Q1235" s="79">
        <f t="shared" si="98"/>
        <v>0</v>
      </c>
      <c r="R1235" s="528" t="str">
        <f t="shared" si="95"/>
        <v/>
      </c>
      <c r="S1235" s="526" t="str">
        <f>IF(D1235="","",IF(OR(D1235=Plano!$A$1,D1235=Plano!$B$1),"entrada","saída"))</f>
        <v/>
      </c>
    </row>
    <row r="1236" spans="1:19" ht="13.2" hidden="1" x14ac:dyDescent="0.25">
      <c r="A1236" s="119" t="str">
        <f t="shared" si="96"/>
        <v/>
      </c>
      <c r="B1236" s="104"/>
      <c r="C1236" s="154"/>
      <c r="D1236" s="105"/>
      <c r="E1236" s="105"/>
      <c r="F1236" s="106"/>
      <c r="G1236" s="105"/>
      <c r="H1236" s="105"/>
      <c r="I1236" s="108"/>
      <c r="J1236" s="105"/>
      <c r="K1236" s="105"/>
      <c r="L1236" s="108"/>
      <c r="M1236" s="105"/>
      <c r="N1236" s="103"/>
      <c r="O1236" s="456"/>
      <c r="P1236" s="79">
        <f t="shared" si="97"/>
        <v>0</v>
      </c>
      <c r="Q1236" s="79">
        <f t="shared" si="98"/>
        <v>0</v>
      </c>
      <c r="R1236" s="528" t="str">
        <f t="shared" si="95"/>
        <v/>
      </c>
      <c r="S1236" s="526" t="str">
        <f>IF(D1236="","",IF(OR(D1236=Plano!$A$1,D1236=Plano!$B$1),"entrada","saída"))</f>
        <v/>
      </c>
    </row>
    <row r="1237" spans="1:19" ht="13.2" hidden="1" x14ac:dyDescent="0.25">
      <c r="A1237" s="119" t="str">
        <f t="shared" si="96"/>
        <v/>
      </c>
      <c r="B1237" s="104"/>
      <c r="C1237" s="154"/>
      <c r="D1237" s="105"/>
      <c r="E1237" s="105"/>
      <c r="F1237" s="106"/>
      <c r="G1237" s="105"/>
      <c r="H1237" s="105"/>
      <c r="I1237" s="108"/>
      <c r="J1237" s="105"/>
      <c r="K1237" s="105"/>
      <c r="L1237" s="108"/>
      <c r="M1237" s="105"/>
      <c r="N1237" s="103"/>
      <c r="O1237" s="456"/>
      <c r="P1237" s="79">
        <f t="shared" si="97"/>
        <v>0</v>
      </c>
      <c r="Q1237" s="79">
        <f t="shared" si="98"/>
        <v>0</v>
      </c>
      <c r="R1237" s="528" t="str">
        <f t="shared" si="95"/>
        <v/>
      </c>
      <c r="S1237" s="526" t="str">
        <f>IF(D1237="","",IF(OR(D1237=Plano!$A$1,D1237=Plano!$B$1),"entrada","saída"))</f>
        <v/>
      </c>
    </row>
    <row r="1238" spans="1:19" ht="13.2" hidden="1" x14ac:dyDescent="0.25">
      <c r="A1238" s="119" t="str">
        <f t="shared" si="96"/>
        <v/>
      </c>
      <c r="B1238" s="104"/>
      <c r="C1238" s="154"/>
      <c r="D1238" s="105"/>
      <c r="E1238" s="105"/>
      <c r="F1238" s="106"/>
      <c r="G1238" s="105"/>
      <c r="H1238" s="105"/>
      <c r="I1238" s="108"/>
      <c r="J1238" s="105"/>
      <c r="K1238" s="105"/>
      <c r="L1238" s="108"/>
      <c r="M1238" s="105"/>
      <c r="N1238" s="103"/>
      <c r="O1238" s="456"/>
      <c r="P1238" s="79">
        <f t="shared" si="97"/>
        <v>0</v>
      </c>
      <c r="Q1238" s="79">
        <f t="shared" si="98"/>
        <v>0</v>
      </c>
      <c r="R1238" s="528" t="str">
        <f t="shared" si="95"/>
        <v/>
      </c>
      <c r="S1238" s="526" t="str">
        <f>IF(D1238="","",IF(OR(D1238=Plano!$A$1,D1238=Plano!$B$1),"entrada","saída"))</f>
        <v/>
      </c>
    </row>
    <row r="1239" spans="1:19" ht="13.2" hidden="1" x14ac:dyDescent="0.25">
      <c r="A1239" s="119" t="str">
        <f t="shared" si="96"/>
        <v/>
      </c>
      <c r="B1239" s="104"/>
      <c r="C1239" s="154"/>
      <c r="D1239" s="105"/>
      <c r="E1239" s="105"/>
      <c r="F1239" s="106"/>
      <c r="G1239" s="105"/>
      <c r="H1239" s="105"/>
      <c r="I1239" s="108"/>
      <c r="J1239" s="105"/>
      <c r="K1239" s="105"/>
      <c r="L1239" s="108"/>
      <c r="M1239" s="105"/>
      <c r="N1239" s="103"/>
      <c r="O1239" s="456"/>
      <c r="P1239" s="79">
        <f t="shared" si="97"/>
        <v>0</v>
      </c>
      <c r="Q1239" s="79">
        <f t="shared" si="98"/>
        <v>0</v>
      </c>
      <c r="R1239" s="528" t="str">
        <f t="shared" si="95"/>
        <v/>
      </c>
      <c r="S1239" s="526" t="str">
        <f>IF(D1239="","",IF(OR(D1239=Plano!$A$1,D1239=Plano!$B$1),"entrada","saída"))</f>
        <v/>
      </c>
    </row>
    <row r="1240" spans="1:19" ht="13.2" hidden="1" x14ac:dyDescent="0.25">
      <c r="A1240" s="119" t="str">
        <f t="shared" si="96"/>
        <v/>
      </c>
      <c r="B1240" s="104"/>
      <c r="C1240" s="154"/>
      <c r="D1240" s="105"/>
      <c r="E1240" s="105"/>
      <c r="F1240" s="106"/>
      <c r="G1240" s="105"/>
      <c r="H1240" s="105"/>
      <c r="I1240" s="108"/>
      <c r="J1240" s="105"/>
      <c r="K1240" s="105"/>
      <c r="L1240" s="108"/>
      <c r="M1240" s="105"/>
      <c r="N1240" s="103"/>
      <c r="O1240" s="456"/>
      <c r="P1240" s="79">
        <f t="shared" si="97"/>
        <v>0</v>
      </c>
      <c r="Q1240" s="79">
        <f t="shared" si="98"/>
        <v>0</v>
      </c>
      <c r="R1240" s="528" t="str">
        <f t="shared" si="95"/>
        <v/>
      </c>
      <c r="S1240" s="526" t="str">
        <f>IF(D1240="","",IF(OR(D1240=Plano!$A$1,D1240=Plano!$B$1),"entrada","saída"))</f>
        <v/>
      </c>
    </row>
    <row r="1241" spans="1:19" ht="13.2" hidden="1" x14ac:dyDescent="0.25">
      <c r="A1241" s="119" t="str">
        <f t="shared" si="96"/>
        <v/>
      </c>
      <c r="B1241" s="104"/>
      <c r="C1241" s="154"/>
      <c r="D1241" s="105"/>
      <c r="E1241" s="105"/>
      <c r="F1241" s="106"/>
      <c r="G1241" s="105"/>
      <c r="H1241" s="105"/>
      <c r="I1241" s="108"/>
      <c r="J1241" s="105"/>
      <c r="K1241" s="105"/>
      <c r="L1241" s="108"/>
      <c r="M1241" s="105"/>
      <c r="N1241" s="103"/>
      <c r="O1241" s="456"/>
      <c r="P1241" s="79">
        <f t="shared" si="97"/>
        <v>0</v>
      </c>
      <c r="Q1241" s="79">
        <f t="shared" si="98"/>
        <v>0</v>
      </c>
      <c r="R1241" s="528" t="str">
        <f t="shared" si="95"/>
        <v/>
      </c>
      <c r="S1241" s="526" t="str">
        <f>IF(D1241="","",IF(OR(D1241=Plano!$A$1,D1241=Plano!$B$1),"entrada","saída"))</f>
        <v/>
      </c>
    </row>
    <row r="1242" spans="1:19" ht="13.2" hidden="1" x14ac:dyDescent="0.25">
      <c r="A1242" s="119" t="str">
        <f t="shared" si="96"/>
        <v/>
      </c>
      <c r="B1242" s="104"/>
      <c r="C1242" s="154"/>
      <c r="D1242" s="105"/>
      <c r="E1242" s="105"/>
      <c r="F1242" s="106"/>
      <c r="G1242" s="105"/>
      <c r="H1242" s="105"/>
      <c r="I1242" s="108"/>
      <c r="J1242" s="105"/>
      <c r="K1242" s="105"/>
      <c r="L1242" s="108"/>
      <c r="M1242" s="105"/>
      <c r="N1242" s="103"/>
      <c r="O1242" s="456"/>
      <c r="P1242" s="79">
        <f t="shared" si="97"/>
        <v>0</v>
      </c>
      <c r="Q1242" s="79">
        <f t="shared" si="98"/>
        <v>0</v>
      </c>
      <c r="R1242" s="528" t="str">
        <f t="shared" si="95"/>
        <v/>
      </c>
      <c r="S1242" s="526" t="str">
        <f>IF(D1242="","",IF(OR(D1242=Plano!$A$1,D1242=Plano!$B$1),"entrada","saída"))</f>
        <v/>
      </c>
    </row>
    <row r="1243" spans="1:19" ht="13.2" hidden="1" x14ac:dyDescent="0.25">
      <c r="A1243" s="119" t="str">
        <f t="shared" si="96"/>
        <v/>
      </c>
      <c r="B1243" s="104"/>
      <c r="C1243" s="154"/>
      <c r="D1243" s="105"/>
      <c r="E1243" s="105"/>
      <c r="F1243" s="106"/>
      <c r="G1243" s="105"/>
      <c r="H1243" s="105"/>
      <c r="I1243" s="108"/>
      <c r="J1243" s="105"/>
      <c r="K1243" s="105"/>
      <c r="L1243" s="108"/>
      <c r="M1243" s="105"/>
      <c r="N1243" s="103"/>
      <c r="O1243" s="456"/>
      <c r="P1243" s="79">
        <f t="shared" si="97"/>
        <v>0</v>
      </c>
      <c r="Q1243" s="79">
        <f t="shared" si="98"/>
        <v>0</v>
      </c>
      <c r="R1243" s="528" t="str">
        <f t="shared" si="95"/>
        <v/>
      </c>
      <c r="S1243" s="526" t="str">
        <f>IF(D1243="","",IF(OR(D1243=Plano!$A$1,D1243=Plano!$B$1),"entrada","saída"))</f>
        <v/>
      </c>
    </row>
    <row r="1244" spans="1:19" ht="13.2" hidden="1" x14ac:dyDescent="0.25">
      <c r="A1244" s="119" t="str">
        <f t="shared" si="96"/>
        <v/>
      </c>
      <c r="B1244" s="104"/>
      <c r="C1244" s="154"/>
      <c r="D1244" s="105"/>
      <c r="E1244" s="105"/>
      <c r="F1244" s="106"/>
      <c r="G1244" s="105"/>
      <c r="H1244" s="105"/>
      <c r="I1244" s="108"/>
      <c r="J1244" s="105"/>
      <c r="K1244" s="105"/>
      <c r="L1244" s="108"/>
      <c r="M1244" s="105"/>
      <c r="N1244" s="103"/>
      <c r="O1244" s="456"/>
      <c r="P1244" s="79">
        <f t="shared" si="97"/>
        <v>0</v>
      </c>
      <c r="Q1244" s="79">
        <f t="shared" si="98"/>
        <v>0</v>
      </c>
      <c r="R1244" s="528" t="str">
        <f t="shared" si="95"/>
        <v/>
      </c>
      <c r="S1244" s="526" t="str">
        <f>IF(D1244="","",IF(OR(D1244=Plano!$A$1,D1244=Plano!$B$1),"entrada","saída"))</f>
        <v/>
      </c>
    </row>
    <row r="1245" spans="1:19" ht="13.2" hidden="1" x14ac:dyDescent="0.25">
      <c r="A1245" s="119" t="str">
        <f t="shared" si="96"/>
        <v/>
      </c>
      <c r="B1245" s="104"/>
      <c r="C1245" s="154"/>
      <c r="D1245" s="105"/>
      <c r="E1245" s="105"/>
      <c r="F1245" s="106"/>
      <c r="G1245" s="105"/>
      <c r="H1245" s="105"/>
      <c r="I1245" s="108"/>
      <c r="J1245" s="105"/>
      <c r="K1245" s="105"/>
      <c r="L1245" s="108"/>
      <c r="M1245" s="105"/>
      <c r="N1245" s="103"/>
      <c r="O1245" s="456"/>
      <c r="P1245" s="79">
        <f t="shared" si="97"/>
        <v>0</v>
      </c>
      <c r="Q1245" s="79">
        <f t="shared" si="98"/>
        <v>0</v>
      </c>
      <c r="R1245" s="528" t="str">
        <f t="shared" si="95"/>
        <v/>
      </c>
      <c r="S1245" s="526" t="str">
        <f>IF(D1245="","",IF(OR(D1245=Plano!$A$1,D1245=Plano!$B$1),"entrada","saída"))</f>
        <v/>
      </c>
    </row>
    <row r="1246" spans="1:19" ht="13.2" hidden="1" x14ac:dyDescent="0.25">
      <c r="A1246" s="119" t="str">
        <f t="shared" si="96"/>
        <v/>
      </c>
      <c r="B1246" s="104"/>
      <c r="C1246" s="154"/>
      <c r="D1246" s="105"/>
      <c r="E1246" s="105"/>
      <c r="F1246" s="106"/>
      <c r="G1246" s="105"/>
      <c r="H1246" s="105"/>
      <c r="I1246" s="108"/>
      <c r="J1246" s="105"/>
      <c r="K1246" s="105"/>
      <c r="L1246" s="108"/>
      <c r="M1246" s="105"/>
      <c r="N1246" s="103"/>
      <c r="O1246" s="456"/>
      <c r="P1246" s="79">
        <f t="shared" si="97"/>
        <v>0</v>
      </c>
      <c r="Q1246" s="79">
        <f t="shared" si="98"/>
        <v>0</v>
      </c>
      <c r="R1246" s="528" t="str">
        <f t="shared" si="95"/>
        <v/>
      </c>
      <c r="S1246" s="526" t="str">
        <f>IF(D1246="","",IF(OR(D1246=Plano!$A$1,D1246=Plano!$B$1),"entrada","saída"))</f>
        <v/>
      </c>
    </row>
    <row r="1247" spans="1:19" ht="13.2" hidden="1" x14ac:dyDescent="0.25">
      <c r="A1247" s="119" t="str">
        <f t="shared" si="96"/>
        <v/>
      </c>
      <c r="B1247" s="104"/>
      <c r="C1247" s="154"/>
      <c r="D1247" s="105"/>
      <c r="E1247" s="105"/>
      <c r="F1247" s="106"/>
      <c r="G1247" s="105"/>
      <c r="H1247" s="105"/>
      <c r="I1247" s="108"/>
      <c r="J1247" s="105"/>
      <c r="K1247" s="105"/>
      <c r="L1247" s="108"/>
      <c r="M1247" s="105"/>
      <c r="N1247" s="103"/>
      <c r="O1247" s="456"/>
      <c r="P1247" s="79">
        <f t="shared" si="97"/>
        <v>0</v>
      </c>
      <c r="Q1247" s="79">
        <f t="shared" si="98"/>
        <v>0</v>
      </c>
      <c r="R1247" s="528" t="str">
        <f t="shared" si="95"/>
        <v/>
      </c>
      <c r="S1247" s="526" t="str">
        <f>IF(D1247="","",IF(OR(D1247=Plano!$A$1,D1247=Plano!$B$1),"entrada","saída"))</f>
        <v/>
      </c>
    </row>
    <row r="1248" spans="1:19" ht="13.2" hidden="1" x14ac:dyDescent="0.25">
      <c r="A1248" s="119" t="str">
        <f t="shared" si="96"/>
        <v/>
      </c>
      <c r="B1248" s="104"/>
      <c r="C1248" s="154"/>
      <c r="D1248" s="105"/>
      <c r="E1248" s="105"/>
      <c r="F1248" s="106"/>
      <c r="G1248" s="105"/>
      <c r="H1248" s="105"/>
      <c r="I1248" s="108"/>
      <c r="J1248" s="105"/>
      <c r="K1248" s="105"/>
      <c r="L1248" s="108"/>
      <c r="M1248" s="105"/>
      <c r="N1248" s="103"/>
      <c r="O1248" s="456"/>
      <c r="P1248" s="79">
        <f t="shared" si="97"/>
        <v>0</v>
      </c>
      <c r="Q1248" s="79">
        <f t="shared" si="98"/>
        <v>0</v>
      </c>
      <c r="R1248" s="528" t="str">
        <f t="shared" si="95"/>
        <v/>
      </c>
      <c r="S1248" s="526" t="str">
        <f>IF(D1248="","",IF(OR(D1248=Plano!$A$1,D1248=Plano!$B$1),"entrada","saída"))</f>
        <v/>
      </c>
    </row>
    <row r="1249" spans="1:19" ht="13.2" hidden="1" x14ac:dyDescent="0.25">
      <c r="A1249" s="119" t="str">
        <f t="shared" si="96"/>
        <v/>
      </c>
      <c r="B1249" s="104"/>
      <c r="C1249" s="154"/>
      <c r="D1249" s="105"/>
      <c r="E1249" s="105"/>
      <c r="F1249" s="106"/>
      <c r="G1249" s="105"/>
      <c r="H1249" s="105"/>
      <c r="I1249" s="108"/>
      <c r="J1249" s="105"/>
      <c r="K1249" s="105"/>
      <c r="L1249" s="108"/>
      <c r="M1249" s="105"/>
      <c r="N1249" s="103"/>
      <c r="O1249" s="456"/>
      <c r="P1249" s="79">
        <f t="shared" si="97"/>
        <v>0</v>
      </c>
      <c r="Q1249" s="79">
        <f t="shared" si="98"/>
        <v>0</v>
      </c>
      <c r="R1249" s="528" t="str">
        <f t="shared" si="95"/>
        <v/>
      </c>
      <c r="S1249" s="526" t="str">
        <f>IF(D1249="","",IF(OR(D1249=Plano!$A$1,D1249=Plano!$B$1),"entrada","saída"))</f>
        <v/>
      </c>
    </row>
    <row r="1250" spans="1:19" ht="13.2" hidden="1" x14ac:dyDescent="0.25">
      <c r="A1250" s="119" t="str">
        <f t="shared" si="96"/>
        <v/>
      </c>
      <c r="B1250" s="104"/>
      <c r="C1250" s="154"/>
      <c r="D1250" s="105"/>
      <c r="E1250" s="105"/>
      <c r="F1250" s="106"/>
      <c r="G1250" s="105"/>
      <c r="H1250" s="105"/>
      <c r="I1250" s="108"/>
      <c r="J1250" s="105"/>
      <c r="K1250" s="105"/>
      <c r="L1250" s="108"/>
      <c r="M1250" s="105"/>
      <c r="N1250" s="103"/>
      <c r="O1250" s="456"/>
      <c r="P1250" s="79">
        <f t="shared" si="97"/>
        <v>0</v>
      </c>
      <c r="Q1250" s="79">
        <f t="shared" si="98"/>
        <v>0</v>
      </c>
      <c r="R1250" s="528" t="str">
        <f t="shared" si="95"/>
        <v/>
      </c>
      <c r="S1250" s="526" t="str">
        <f>IF(D1250="","",IF(OR(D1250=Plano!$A$1,D1250=Plano!$B$1),"entrada","saída"))</f>
        <v/>
      </c>
    </row>
    <row r="1251" spans="1:19" ht="13.2" hidden="1" x14ac:dyDescent="0.25">
      <c r="A1251" s="119" t="str">
        <f t="shared" si="96"/>
        <v/>
      </c>
      <c r="B1251" s="104"/>
      <c r="C1251" s="154"/>
      <c r="D1251" s="105"/>
      <c r="E1251" s="105"/>
      <c r="F1251" s="106"/>
      <c r="G1251" s="105"/>
      <c r="H1251" s="105"/>
      <c r="I1251" s="108"/>
      <c r="J1251" s="105"/>
      <c r="K1251" s="105"/>
      <c r="L1251" s="108"/>
      <c r="M1251" s="105"/>
      <c r="N1251" s="103"/>
      <c r="O1251" s="456"/>
      <c r="P1251" s="79">
        <f t="shared" si="97"/>
        <v>0</v>
      </c>
      <c r="Q1251" s="79">
        <f t="shared" si="98"/>
        <v>0</v>
      </c>
      <c r="R1251" s="528" t="str">
        <f t="shared" si="95"/>
        <v/>
      </c>
      <c r="S1251" s="526" t="str">
        <f>IF(D1251="","",IF(OR(D1251=Plano!$A$1,D1251=Plano!$B$1),"entrada","saída"))</f>
        <v/>
      </c>
    </row>
    <row r="1252" spans="1:19" ht="13.2" hidden="1" x14ac:dyDescent="0.25">
      <c r="A1252" s="119" t="str">
        <f t="shared" si="96"/>
        <v/>
      </c>
      <c r="B1252" s="104"/>
      <c r="C1252" s="154"/>
      <c r="D1252" s="105"/>
      <c r="E1252" s="105"/>
      <c r="F1252" s="106"/>
      <c r="G1252" s="105"/>
      <c r="H1252" s="105"/>
      <c r="I1252" s="108"/>
      <c r="J1252" s="105"/>
      <c r="K1252" s="105"/>
      <c r="L1252" s="108"/>
      <c r="M1252" s="105"/>
      <c r="N1252" s="103"/>
      <c r="O1252" s="456"/>
      <c r="P1252" s="79">
        <f t="shared" si="97"/>
        <v>0</v>
      </c>
      <c r="Q1252" s="79">
        <f t="shared" si="98"/>
        <v>0</v>
      </c>
      <c r="R1252" s="528" t="str">
        <f t="shared" si="95"/>
        <v/>
      </c>
      <c r="S1252" s="526" t="str">
        <f>IF(D1252="","",IF(OR(D1252=Plano!$A$1,D1252=Plano!$B$1),"entrada","saída"))</f>
        <v/>
      </c>
    </row>
    <row r="1253" spans="1:19" ht="13.2" hidden="1" x14ac:dyDescent="0.25">
      <c r="A1253" s="119" t="str">
        <f t="shared" si="96"/>
        <v/>
      </c>
      <c r="B1253" s="104"/>
      <c r="C1253" s="154"/>
      <c r="D1253" s="105"/>
      <c r="E1253" s="105"/>
      <c r="F1253" s="106"/>
      <c r="G1253" s="105"/>
      <c r="H1253" s="105"/>
      <c r="I1253" s="108"/>
      <c r="J1253" s="105"/>
      <c r="K1253" s="105"/>
      <c r="L1253" s="108"/>
      <c r="M1253" s="105"/>
      <c r="N1253" s="103"/>
      <c r="O1253" s="456"/>
      <c r="P1253" s="79">
        <f t="shared" si="97"/>
        <v>0</v>
      </c>
      <c r="Q1253" s="79">
        <f t="shared" si="98"/>
        <v>0</v>
      </c>
      <c r="R1253" s="528" t="str">
        <f t="shared" si="95"/>
        <v/>
      </c>
      <c r="S1253" s="526" t="str">
        <f>IF(D1253="","",IF(OR(D1253=Plano!$A$1,D1253=Plano!$B$1),"entrada","saída"))</f>
        <v/>
      </c>
    </row>
    <row r="1254" spans="1:19" ht="13.2" hidden="1" x14ac:dyDescent="0.25">
      <c r="A1254" s="119" t="str">
        <f t="shared" si="96"/>
        <v/>
      </c>
      <c r="B1254" s="104"/>
      <c r="C1254" s="154"/>
      <c r="D1254" s="105"/>
      <c r="E1254" s="105"/>
      <c r="F1254" s="106"/>
      <c r="G1254" s="105"/>
      <c r="H1254" s="105"/>
      <c r="I1254" s="108"/>
      <c r="J1254" s="105"/>
      <c r="K1254" s="105"/>
      <c r="L1254" s="108"/>
      <c r="M1254" s="105"/>
      <c r="N1254" s="103"/>
      <c r="O1254" s="456"/>
      <c r="P1254" s="79">
        <f t="shared" si="97"/>
        <v>0</v>
      </c>
      <c r="Q1254" s="79">
        <f t="shared" si="98"/>
        <v>0</v>
      </c>
      <c r="R1254" s="528" t="str">
        <f t="shared" si="95"/>
        <v/>
      </c>
      <c r="S1254" s="526" t="str">
        <f>IF(D1254="","",IF(OR(D1254=Plano!$A$1,D1254=Plano!$B$1),"entrada","saída"))</f>
        <v/>
      </c>
    </row>
    <row r="1255" spans="1:19" ht="13.2" hidden="1" x14ac:dyDescent="0.25">
      <c r="A1255" s="119" t="str">
        <f t="shared" si="96"/>
        <v/>
      </c>
      <c r="B1255" s="104"/>
      <c r="C1255" s="154"/>
      <c r="D1255" s="105"/>
      <c r="E1255" s="105"/>
      <c r="F1255" s="106"/>
      <c r="G1255" s="105"/>
      <c r="H1255" s="105"/>
      <c r="I1255" s="108"/>
      <c r="J1255" s="105"/>
      <c r="K1255" s="105"/>
      <c r="L1255" s="108"/>
      <c r="M1255" s="105"/>
      <c r="N1255" s="103"/>
      <c r="O1255" s="456"/>
      <c r="P1255" s="79">
        <f t="shared" si="97"/>
        <v>0</v>
      </c>
      <c r="Q1255" s="79">
        <f t="shared" si="98"/>
        <v>0</v>
      </c>
      <c r="R1255" s="528" t="str">
        <f t="shared" si="95"/>
        <v/>
      </c>
      <c r="S1255" s="526" t="str">
        <f>IF(D1255="","",IF(OR(D1255=Plano!$A$1,D1255=Plano!$B$1),"entrada","saída"))</f>
        <v/>
      </c>
    </row>
    <row r="1256" spans="1:19" ht="13.2" hidden="1" x14ac:dyDescent="0.25">
      <c r="A1256" s="119" t="str">
        <f t="shared" si="96"/>
        <v/>
      </c>
      <c r="B1256" s="104"/>
      <c r="C1256" s="154"/>
      <c r="D1256" s="105"/>
      <c r="E1256" s="105"/>
      <c r="F1256" s="106"/>
      <c r="G1256" s="105"/>
      <c r="H1256" s="105"/>
      <c r="I1256" s="108"/>
      <c r="J1256" s="105"/>
      <c r="K1256" s="105"/>
      <c r="L1256" s="108"/>
      <c r="M1256" s="105"/>
      <c r="N1256" s="103"/>
      <c r="O1256" s="456"/>
      <c r="P1256" s="79">
        <f t="shared" si="97"/>
        <v>0</v>
      </c>
      <c r="Q1256" s="79">
        <f t="shared" si="98"/>
        <v>0</v>
      </c>
      <c r="R1256" s="528" t="str">
        <f t="shared" si="95"/>
        <v/>
      </c>
      <c r="S1256" s="526" t="str">
        <f>IF(D1256="","",IF(OR(D1256=Plano!$A$1,D1256=Plano!$B$1),"entrada","saída"))</f>
        <v/>
      </c>
    </row>
    <row r="1257" spans="1:19" ht="13.2" hidden="1" x14ac:dyDescent="0.25">
      <c r="A1257" s="119" t="str">
        <f t="shared" si="96"/>
        <v/>
      </c>
      <c r="B1257" s="104"/>
      <c r="C1257" s="154"/>
      <c r="D1257" s="105"/>
      <c r="E1257" s="105"/>
      <c r="F1257" s="106"/>
      <c r="G1257" s="105"/>
      <c r="H1257" s="105"/>
      <c r="I1257" s="108"/>
      <c r="J1257" s="105"/>
      <c r="K1257" s="105"/>
      <c r="L1257" s="108"/>
      <c r="M1257" s="105"/>
      <c r="N1257" s="103"/>
      <c r="O1257" s="456"/>
      <c r="P1257" s="79">
        <f t="shared" si="97"/>
        <v>0</v>
      </c>
      <c r="Q1257" s="79">
        <f t="shared" si="98"/>
        <v>0</v>
      </c>
      <c r="R1257" s="528" t="str">
        <f t="shared" si="95"/>
        <v/>
      </c>
      <c r="S1257" s="526" t="str">
        <f>IF(D1257="","",IF(OR(D1257=Plano!$A$1,D1257=Plano!$B$1),"entrada","saída"))</f>
        <v/>
      </c>
    </row>
    <row r="1258" spans="1:19" ht="13.2" hidden="1" x14ac:dyDescent="0.25">
      <c r="A1258" s="119" t="str">
        <f t="shared" si="96"/>
        <v/>
      </c>
      <c r="B1258" s="104"/>
      <c r="C1258" s="154"/>
      <c r="D1258" s="105"/>
      <c r="E1258" s="105"/>
      <c r="F1258" s="106"/>
      <c r="G1258" s="105"/>
      <c r="H1258" s="105"/>
      <c r="I1258" s="108"/>
      <c r="J1258" s="105"/>
      <c r="K1258" s="105"/>
      <c r="L1258" s="108"/>
      <c r="M1258" s="105"/>
      <c r="N1258" s="103"/>
      <c r="O1258" s="456"/>
      <c r="P1258" s="79">
        <f t="shared" si="97"/>
        <v>0</v>
      </c>
      <c r="Q1258" s="79">
        <f t="shared" si="98"/>
        <v>0</v>
      </c>
      <c r="R1258" s="528" t="str">
        <f t="shared" si="95"/>
        <v/>
      </c>
      <c r="S1258" s="526" t="str">
        <f>IF(D1258="","",IF(OR(D1258=Plano!$A$1,D1258=Plano!$B$1),"entrada","saída"))</f>
        <v/>
      </c>
    </row>
    <row r="1259" spans="1:19" ht="13.2" hidden="1" x14ac:dyDescent="0.25">
      <c r="A1259" s="119" t="str">
        <f t="shared" si="96"/>
        <v/>
      </c>
      <c r="B1259" s="104"/>
      <c r="C1259" s="154"/>
      <c r="D1259" s="105"/>
      <c r="E1259" s="105"/>
      <c r="F1259" s="106"/>
      <c r="G1259" s="105"/>
      <c r="H1259" s="105"/>
      <c r="I1259" s="108"/>
      <c r="J1259" s="105"/>
      <c r="K1259" s="105"/>
      <c r="L1259" s="108"/>
      <c r="M1259" s="105"/>
      <c r="N1259" s="103"/>
      <c r="O1259" s="456"/>
      <c r="P1259" s="79">
        <f t="shared" si="97"/>
        <v>0</v>
      </c>
      <c r="Q1259" s="79">
        <f t="shared" si="98"/>
        <v>0</v>
      </c>
      <c r="R1259" s="528" t="str">
        <f t="shared" si="95"/>
        <v/>
      </c>
      <c r="S1259" s="526" t="str">
        <f>IF(D1259="","",IF(OR(D1259=Plano!$A$1,D1259=Plano!$B$1),"entrada","saída"))</f>
        <v/>
      </c>
    </row>
    <row r="1260" spans="1:19" ht="13.2" hidden="1" x14ac:dyDescent="0.25">
      <c r="A1260" s="119" t="str">
        <f t="shared" si="96"/>
        <v/>
      </c>
      <c r="B1260" s="104"/>
      <c r="C1260" s="154"/>
      <c r="D1260" s="105"/>
      <c r="E1260" s="105"/>
      <c r="F1260" s="106"/>
      <c r="G1260" s="105"/>
      <c r="H1260" s="105"/>
      <c r="I1260" s="108"/>
      <c r="J1260" s="105"/>
      <c r="K1260" s="105"/>
      <c r="L1260" s="108"/>
      <c r="M1260" s="105"/>
      <c r="N1260" s="103"/>
      <c r="O1260" s="456"/>
      <c r="P1260" s="79">
        <f t="shared" si="97"/>
        <v>0</v>
      </c>
      <c r="Q1260" s="79">
        <f t="shared" si="98"/>
        <v>0</v>
      </c>
      <c r="R1260" s="528" t="str">
        <f t="shared" si="95"/>
        <v/>
      </c>
      <c r="S1260" s="526" t="str">
        <f>IF(D1260="","",IF(OR(D1260=Plano!$A$1,D1260=Plano!$B$1),"entrada","saída"))</f>
        <v/>
      </c>
    </row>
    <row r="1261" spans="1:19" ht="13.2" hidden="1" x14ac:dyDescent="0.25">
      <c r="A1261" s="119" t="str">
        <f t="shared" si="96"/>
        <v/>
      </c>
      <c r="B1261" s="104"/>
      <c r="C1261" s="154"/>
      <c r="D1261" s="105"/>
      <c r="E1261" s="105"/>
      <c r="F1261" s="106"/>
      <c r="G1261" s="105"/>
      <c r="H1261" s="105"/>
      <c r="I1261" s="108"/>
      <c r="J1261" s="105"/>
      <c r="K1261" s="105"/>
      <c r="L1261" s="108"/>
      <c r="M1261" s="105"/>
      <c r="N1261" s="103"/>
      <c r="O1261" s="456"/>
      <c r="P1261" s="79">
        <f t="shared" si="97"/>
        <v>0</v>
      </c>
      <c r="Q1261" s="79">
        <f t="shared" si="98"/>
        <v>0</v>
      </c>
      <c r="R1261" s="528" t="str">
        <f t="shared" si="95"/>
        <v/>
      </c>
      <c r="S1261" s="526" t="str">
        <f>IF(D1261="","",IF(OR(D1261=Plano!$A$1,D1261=Plano!$B$1),"entrada","saída"))</f>
        <v/>
      </c>
    </row>
    <row r="1262" spans="1:19" ht="13.2" hidden="1" x14ac:dyDescent="0.25">
      <c r="A1262" s="119" t="str">
        <f t="shared" si="96"/>
        <v/>
      </c>
      <c r="B1262" s="104"/>
      <c r="C1262" s="154"/>
      <c r="D1262" s="105"/>
      <c r="E1262" s="105"/>
      <c r="F1262" s="106"/>
      <c r="G1262" s="105"/>
      <c r="H1262" s="105"/>
      <c r="I1262" s="108"/>
      <c r="J1262" s="105"/>
      <c r="K1262" s="105"/>
      <c r="L1262" s="108"/>
      <c r="M1262" s="105"/>
      <c r="N1262" s="103"/>
      <c r="O1262" s="456"/>
      <c r="P1262" s="79">
        <f t="shared" si="97"/>
        <v>0</v>
      </c>
      <c r="Q1262" s="79">
        <f t="shared" si="98"/>
        <v>0</v>
      </c>
      <c r="R1262" s="528" t="str">
        <f t="shared" si="95"/>
        <v/>
      </c>
      <c r="S1262" s="526" t="str">
        <f>IF(D1262="","",IF(OR(D1262=Plano!$A$1,D1262=Plano!$B$1),"entrada","saída"))</f>
        <v/>
      </c>
    </row>
    <row r="1263" spans="1:19" ht="13.2" hidden="1" x14ac:dyDescent="0.25">
      <c r="A1263" s="119" t="str">
        <f t="shared" si="96"/>
        <v/>
      </c>
      <c r="B1263" s="104"/>
      <c r="C1263" s="154"/>
      <c r="D1263" s="105"/>
      <c r="E1263" s="105"/>
      <c r="F1263" s="106"/>
      <c r="G1263" s="105"/>
      <c r="H1263" s="105"/>
      <c r="I1263" s="108"/>
      <c r="J1263" s="105"/>
      <c r="K1263" s="105"/>
      <c r="L1263" s="108"/>
      <c r="M1263" s="105"/>
      <c r="N1263" s="103"/>
      <c r="O1263" s="456"/>
      <c r="P1263" s="79">
        <f t="shared" si="97"/>
        <v>0</v>
      </c>
      <c r="Q1263" s="79">
        <f t="shared" si="98"/>
        <v>0</v>
      </c>
      <c r="R1263" s="528" t="str">
        <f t="shared" si="95"/>
        <v/>
      </c>
      <c r="S1263" s="526" t="str">
        <f>IF(D1263="","",IF(OR(D1263=Plano!$A$1,D1263=Plano!$B$1),"entrada","saída"))</f>
        <v/>
      </c>
    </row>
    <row r="1264" spans="1:19" ht="13.2" hidden="1" x14ac:dyDescent="0.25">
      <c r="A1264" s="119" t="str">
        <f t="shared" si="96"/>
        <v/>
      </c>
      <c r="B1264" s="104"/>
      <c r="C1264" s="154"/>
      <c r="D1264" s="105"/>
      <c r="E1264" s="105"/>
      <c r="F1264" s="106"/>
      <c r="G1264" s="105"/>
      <c r="H1264" s="105"/>
      <c r="I1264" s="108"/>
      <c r="J1264" s="105"/>
      <c r="K1264" s="105"/>
      <c r="L1264" s="108"/>
      <c r="M1264" s="105"/>
      <c r="N1264" s="103"/>
      <c r="O1264" s="456"/>
      <c r="P1264" s="79">
        <f t="shared" si="97"/>
        <v>0</v>
      </c>
      <c r="Q1264" s="79">
        <f t="shared" si="98"/>
        <v>0</v>
      </c>
      <c r="R1264" s="528" t="str">
        <f t="shared" si="95"/>
        <v/>
      </c>
      <c r="S1264" s="526" t="str">
        <f>IF(D1264="","",IF(OR(D1264=Plano!$A$1,D1264=Plano!$B$1),"entrada","saída"))</f>
        <v/>
      </c>
    </row>
    <row r="1265" spans="1:19" ht="13.2" hidden="1" x14ac:dyDescent="0.25">
      <c r="A1265" s="119" t="str">
        <f t="shared" si="96"/>
        <v/>
      </c>
      <c r="B1265" s="104"/>
      <c r="C1265" s="154"/>
      <c r="D1265" s="105"/>
      <c r="E1265" s="105"/>
      <c r="F1265" s="106"/>
      <c r="G1265" s="105"/>
      <c r="H1265" s="105"/>
      <c r="I1265" s="108"/>
      <c r="J1265" s="105"/>
      <c r="K1265" s="105"/>
      <c r="L1265" s="108"/>
      <c r="M1265" s="105"/>
      <c r="N1265" s="103"/>
      <c r="O1265" s="456"/>
      <c r="P1265" s="79">
        <f t="shared" si="97"/>
        <v>0</v>
      </c>
      <c r="Q1265" s="79">
        <f t="shared" si="98"/>
        <v>0</v>
      </c>
      <c r="R1265" s="528" t="str">
        <f t="shared" si="95"/>
        <v/>
      </c>
      <c r="S1265" s="526" t="str">
        <f>IF(D1265="","",IF(OR(D1265=Plano!$A$1,D1265=Plano!$B$1),"entrada","saída"))</f>
        <v/>
      </c>
    </row>
    <row r="1266" spans="1:19" ht="13.2" hidden="1" x14ac:dyDescent="0.25">
      <c r="A1266" s="119" t="str">
        <f t="shared" si="96"/>
        <v/>
      </c>
      <c r="B1266" s="104"/>
      <c r="C1266" s="154"/>
      <c r="D1266" s="105"/>
      <c r="E1266" s="105"/>
      <c r="F1266" s="106"/>
      <c r="G1266" s="105"/>
      <c r="H1266" s="105"/>
      <c r="I1266" s="108"/>
      <c r="J1266" s="105"/>
      <c r="K1266" s="105"/>
      <c r="L1266" s="108"/>
      <c r="M1266" s="105"/>
      <c r="N1266" s="103"/>
      <c r="O1266" s="456"/>
      <c r="P1266" s="79">
        <f t="shared" si="97"/>
        <v>0</v>
      </c>
      <c r="Q1266" s="79">
        <f t="shared" si="98"/>
        <v>0</v>
      </c>
      <c r="R1266" s="528" t="str">
        <f t="shared" si="95"/>
        <v/>
      </c>
      <c r="S1266" s="526" t="str">
        <f>IF(D1266="","",IF(OR(D1266=Plano!$A$1,D1266=Plano!$B$1),"entrada","saída"))</f>
        <v/>
      </c>
    </row>
    <row r="1267" spans="1:19" ht="13.2" hidden="1" x14ac:dyDescent="0.25">
      <c r="A1267" s="119" t="str">
        <f t="shared" si="96"/>
        <v/>
      </c>
      <c r="B1267" s="104"/>
      <c r="C1267" s="154"/>
      <c r="D1267" s="105"/>
      <c r="E1267" s="105"/>
      <c r="F1267" s="106"/>
      <c r="G1267" s="105"/>
      <c r="H1267" s="105"/>
      <c r="I1267" s="108"/>
      <c r="J1267" s="105"/>
      <c r="K1267" s="105"/>
      <c r="L1267" s="108"/>
      <c r="M1267" s="105"/>
      <c r="N1267" s="103"/>
      <c r="O1267" s="456"/>
      <c r="P1267" s="79">
        <f t="shared" si="97"/>
        <v>0</v>
      </c>
      <c r="Q1267" s="79">
        <f t="shared" si="98"/>
        <v>0</v>
      </c>
      <c r="R1267" s="528" t="str">
        <f t="shared" si="95"/>
        <v/>
      </c>
      <c r="S1267" s="526" t="str">
        <f>IF(D1267="","",IF(OR(D1267=Plano!$A$1,D1267=Plano!$B$1),"entrada","saída"))</f>
        <v/>
      </c>
    </row>
    <row r="1268" spans="1:19" ht="13.2" hidden="1" x14ac:dyDescent="0.25">
      <c r="A1268" s="119" t="str">
        <f t="shared" si="96"/>
        <v/>
      </c>
      <c r="B1268" s="104"/>
      <c r="C1268" s="154"/>
      <c r="D1268" s="105"/>
      <c r="E1268" s="105"/>
      <c r="F1268" s="106"/>
      <c r="G1268" s="105"/>
      <c r="H1268" s="105"/>
      <c r="I1268" s="108"/>
      <c r="J1268" s="105"/>
      <c r="K1268" s="105"/>
      <c r="L1268" s="108"/>
      <c r="M1268" s="105"/>
      <c r="N1268" s="103"/>
      <c r="O1268" s="456"/>
      <c r="P1268" s="79">
        <f t="shared" si="97"/>
        <v>0</v>
      </c>
      <c r="Q1268" s="79">
        <f t="shared" si="98"/>
        <v>0</v>
      </c>
      <c r="R1268" s="528" t="str">
        <f t="shared" si="95"/>
        <v/>
      </c>
      <c r="S1268" s="526" t="str">
        <f>IF(D1268="","",IF(OR(D1268=Plano!$A$1,D1268=Plano!$B$1),"entrada","saída"))</f>
        <v/>
      </c>
    </row>
    <row r="1269" spans="1:19" ht="13.2" hidden="1" x14ac:dyDescent="0.25">
      <c r="A1269" s="119" t="str">
        <f t="shared" si="96"/>
        <v/>
      </c>
      <c r="B1269" s="104"/>
      <c r="C1269" s="154"/>
      <c r="D1269" s="105"/>
      <c r="E1269" s="105"/>
      <c r="F1269" s="106"/>
      <c r="G1269" s="105"/>
      <c r="H1269" s="105"/>
      <c r="I1269" s="108"/>
      <c r="J1269" s="105"/>
      <c r="K1269" s="105"/>
      <c r="L1269" s="108"/>
      <c r="M1269" s="105"/>
      <c r="N1269" s="103"/>
      <c r="O1269" s="456"/>
      <c r="P1269" s="79">
        <f t="shared" si="97"/>
        <v>0</v>
      </c>
      <c r="Q1269" s="79">
        <f t="shared" si="98"/>
        <v>0</v>
      </c>
      <c r="R1269" s="528" t="str">
        <f t="shared" ref="R1269:R1332" si="99">SUBSTITUTE(D1269," ","_")</f>
        <v/>
      </c>
      <c r="S1269" s="526" t="str">
        <f>IF(D1269="","",IF(OR(D1269=Plano!$A$1,D1269=Plano!$B$1),"entrada","saída"))</f>
        <v/>
      </c>
    </row>
    <row r="1270" spans="1:19" ht="13.2" hidden="1" x14ac:dyDescent="0.25">
      <c r="A1270" s="119" t="str">
        <f t="shared" ref="A1270:A1333" si="100">IF(B1270="","",ROW()-4)</f>
        <v/>
      </c>
      <c r="B1270" s="104"/>
      <c r="C1270" s="154"/>
      <c r="D1270" s="105"/>
      <c r="E1270" s="105"/>
      <c r="F1270" s="106"/>
      <c r="G1270" s="105"/>
      <c r="H1270" s="105"/>
      <c r="I1270" s="108"/>
      <c r="J1270" s="105"/>
      <c r="K1270" s="105"/>
      <c r="L1270" s="108"/>
      <c r="M1270" s="105"/>
      <c r="N1270" s="103"/>
      <c r="O1270" s="456"/>
      <c r="P1270" s="79">
        <f t="shared" ref="P1270:P1333" si="101">IF(B1270=0,0,IF(YEAR(B1270)=$Q$1,MONTH(B1270)-$P$1+1,(YEAR(B1270)-$Q$1)*12-$P$1+1+MONTH(B1270)))</f>
        <v>0</v>
      </c>
      <c r="Q1270" s="79">
        <f t="shared" ref="Q1270:Q1333" si="102">IF(C1270=0,0,IF(YEAR(C1270)=$Q$1,MONTH(C1270)-$P$1+1,(YEAR(C1270)-$Q$1)*12-$P$1+1+MONTH(C1270)))</f>
        <v>0</v>
      </c>
      <c r="R1270" s="528" t="str">
        <f t="shared" si="99"/>
        <v/>
      </c>
      <c r="S1270" s="526" t="str">
        <f>IF(D1270="","",IF(OR(D1270=Plano!$A$1,D1270=Plano!$B$1),"entrada","saída"))</f>
        <v/>
      </c>
    </row>
    <row r="1271" spans="1:19" ht="13.2" hidden="1" x14ac:dyDescent="0.25">
      <c r="A1271" s="119" t="str">
        <f t="shared" si="100"/>
        <v/>
      </c>
      <c r="B1271" s="104"/>
      <c r="C1271" s="154"/>
      <c r="D1271" s="105"/>
      <c r="E1271" s="105"/>
      <c r="F1271" s="106"/>
      <c r="G1271" s="105"/>
      <c r="H1271" s="105"/>
      <c r="I1271" s="108"/>
      <c r="J1271" s="105"/>
      <c r="K1271" s="105"/>
      <c r="L1271" s="108"/>
      <c r="M1271" s="105"/>
      <c r="N1271" s="103"/>
      <c r="O1271" s="456"/>
      <c r="P1271" s="79">
        <f t="shared" si="101"/>
        <v>0</v>
      </c>
      <c r="Q1271" s="79">
        <f t="shared" si="102"/>
        <v>0</v>
      </c>
      <c r="R1271" s="528" t="str">
        <f t="shared" si="99"/>
        <v/>
      </c>
      <c r="S1271" s="526" t="str">
        <f>IF(D1271="","",IF(OR(D1271=Plano!$A$1,D1271=Plano!$B$1),"entrada","saída"))</f>
        <v/>
      </c>
    </row>
    <row r="1272" spans="1:19" ht="13.2" hidden="1" x14ac:dyDescent="0.25">
      <c r="A1272" s="119" t="str">
        <f t="shared" si="100"/>
        <v/>
      </c>
      <c r="B1272" s="104"/>
      <c r="C1272" s="154"/>
      <c r="D1272" s="105"/>
      <c r="E1272" s="105"/>
      <c r="F1272" s="106"/>
      <c r="G1272" s="105"/>
      <c r="H1272" s="105"/>
      <c r="I1272" s="108"/>
      <c r="J1272" s="105"/>
      <c r="K1272" s="105"/>
      <c r="L1272" s="108"/>
      <c r="M1272" s="105"/>
      <c r="N1272" s="103"/>
      <c r="O1272" s="456"/>
      <c r="P1272" s="79">
        <f t="shared" si="101"/>
        <v>0</v>
      </c>
      <c r="Q1272" s="79">
        <f t="shared" si="102"/>
        <v>0</v>
      </c>
      <c r="R1272" s="528" t="str">
        <f t="shared" si="99"/>
        <v/>
      </c>
      <c r="S1272" s="526" t="str">
        <f>IF(D1272="","",IF(OR(D1272=Plano!$A$1,D1272=Plano!$B$1),"entrada","saída"))</f>
        <v/>
      </c>
    </row>
    <row r="1273" spans="1:19" ht="13.2" hidden="1" x14ac:dyDescent="0.25">
      <c r="A1273" s="119" t="str">
        <f t="shared" si="100"/>
        <v/>
      </c>
      <c r="B1273" s="104"/>
      <c r="C1273" s="154"/>
      <c r="D1273" s="105"/>
      <c r="E1273" s="105"/>
      <c r="F1273" s="106"/>
      <c r="G1273" s="105"/>
      <c r="H1273" s="105"/>
      <c r="I1273" s="108"/>
      <c r="J1273" s="105"/>
      <c r="K1273" s="105"/>
      <c r="L1273" s="108"/>
      <c r="M1273" s="105"/>
      <c r="N1273" s="103"/>
      <c r="O1273" s="456"/>
      <c r="P1273" s="79">
        <f t="shared" si="101"/>
        <v>0</v>
      </c>
      <c r="Q1273" s="79">
        <f t="shared" si="102"/>
        <v>0</v>
      </c>
      <c r="R1273" s="528" t="str">
        <f t="shared" si="99"/>
        <v/>
      </c>
      <c r="S1273" s="526" t="str">
        <f>IF(D1273="","",IF(OR(D1273=Plano!$A$1,D1273=Plano!$B$1),"entrada","saída"))</f>
        <v/>
      </c>
    </row>
    <row r="1274" spans="1:19" ht="13.2" hidden="1" x14ac:dyDescent="0.25">
      <c r="A1274" s="119" t="str">
        <f t="shared" si="100"/>
        <v/>
      </c>
      <c r="B1274" s="104"/>
      <c r="C1274" s="154"/>
      <c r="D1274" s="105"/>
      <c r="E1274" s="105"/>
      <c r="F1274" s="106"/>
      <c r="G1274" s="105"/>
      <c r="H1274" s="105"/>
      <c r="I1274" s="108"/>
      <c r="J1274" s="105"/>
      <c r="K1274" s="105"/>
      <c r="L1274" s="108"/>
      <c r="M1274" s="105"/>
      <c r="N1274" s="103"/>
      <c r="O1274" s="456"/>
      <c r="P1274" s="79">
        <f t="shared" si="101"/>
        <v>0</v>
      </c>
      <c r="Q1274" s="79">
        <f t="shared" si="102"/>
        <v>0</v>
      </c>
      <c r="R1274" s="528" t="str">
        <f t="shared" si="99"/>
        <v/>
      </c>
      <c r="S1274" s="526" t="str">
        <f>IF(D1274="","",IF(OR(D1274=Plano!$A$1,D1274=Plano!$B$1),"entrada","saída"))</f>
        <v/>
      </c>
    </row>
    <row r="1275" spans="1:19" ht="13.2" hidden="1" x14ac:dyDescent="0.25">
      <c r="A1275" s="119" t="str">
        <f t="shared" si="100"/>
        <v/>
      </c>
      <c r="B1275" s="104"/>
      <c r="C1275" s="154"/>
      <c r="D1275" s="105"/>
      <c r="E1275" s="105"/>
      <c r="F1275" s="106"/>
      <c r="G1275" s="105"/>
      <c r="H1275" s="105"/>
      <c r="I1275" s="108"/>
      <c r="J1275" s="105"/>
      <c r="K1275" s="105"/>
      <c r="L1275" s="108"/>
      <c r="M1275" s="105"/>
      <c r="N1275" s="103"/>
      <c r="O1275" s="456"/>
      <c r="P1275" s="79">
        <f t="shared" si="101"/>
        <v>0</v>
      </c>
      <c r="Q1275" s="79">
        <f t="shared" si="102"/>
        <v>0</v>
      </c>
      <c r="R1275" s="528" t="str">
        <f t="shared" si="99"/>
        <v/>
      </c>
      <c r="S1275" s="526" t="str">
        <f>IF(D1275="","",IF(OR(D1275=Plano!$A$1,D1275=Plano!$B$1),"entrada","saída"))</f>
        <v/>
      </c>
    </row>
    <row r="1276" spans="1:19" ht="13.2" hidden="1" x14ac:dyDescent="0.25">
      <c r="A1276" s="119" t="str">
        <f t="shared" si="100"/>
        <v/>
      </c>
      <c r="B1276" s="104"/>
      <c r="C1276" s="154"/>
      <c r="D1276" s="105"/>
      <c r="E1276" s="105"/>
      <c r="F1276" s="106"/>
      <c r="G1276" s="105"/>
      <c r="H1276" s="105"/>
      <c r="I1276" s="108"/>
      <c r="J1276" s="105"/>
      <c r="K1276" s="105"/>
      <c r="L1276" s="108"/>
      <c r="M1276" s="105"/>
      <c r="N1276" s="103"/>
      <c r="O1276" s="456"/>
      <c r="P1276" s="79">
        <f t="shared" si="101"/>
        <v>0</v>
      </c>
      <c r="Q1276" s="79">
        <f t="shared" si="102"/>
        <v>0</v>
      </c>
      <c r="R1276" s="528" t="str">
        <f t="shared" si="99"/>
        <v/>
      </c>
      <c r="S1276" s="526" t="str">
        <f>IF(D1276="","",IF(OR(D1276=Plano!$A$1,D1276=Plano!$B$1),"entrada","saída"))</f>
        <v/>
      </c>
    </row>
    <row r="1277" spans="1:19" ht="13.2" hidden="1" x14ac:dyDescent="0.25">
      <c r="A1277" s="119" t="str">
        <f t="shared" si="100"/>
        <v/>
      </c>
      <c r="B1277" s="104"/>
      <c r="C1277" s="154"/>
      <c r="D1277" s="105"/>
      <c r="E1277" s="105"/>
      <c r="F1277" s="106"/>
      <c r="G1277" s="105"/>
      <c r="H1277" s="105"/>
      <c r="I1277" s="108"/>
      <c r="J1277" s="105"/>
      <c r="K1277" s="105"/>
      <c r="L1277" s="108"/>
      <c r="M1277" s="105"/>
      <c r="N1277" s="103"/>
      <c r="O1277" s="456"/>
      <c r="P1277" s="79">
        <f t="shared" si="101"/>
        <v>0</v>
      </c>
      <c r="Q1277" s="79">
        <f t="shared" si="102"/>
        <v>0</v>
      </c>
      <c r="R1277" s="528" t="str">
        <f t="shared" si="99"/>
        <v/>
      </c>
      <c r="S1277" s="526" t="str">
        <f>IF(D1277="","",IF(OR(D1277=Plano!$A$1,D1277=Plano!$B$1),"entrada","saída"))</f>
        <v/>
      </c>
    </row>
    <row r="1278" spans="1:19" ht="13.2" hidden="1" x14ac:dyDescent="0.25">
      <c r="A1278" s="119" t="str">
        <f t="shared" si="100"/>
        <v/>
      </c>
      <c r="B1278" s="104"/>
      <c r="C1278" s="154"/>
      <c r="D1278" s="105"/>
      <c r="E1278" s="105"/>
      <c r="F1278" s="106"/>
      <c r="G1278" s="105"/>
      <c r="H1278" s="105"/>
      <c r="I1278" s="108"/>
      <c r="J1278" s="105"/>
      <c r="K1278" s="105"/>
      <c r="L1278" s="108"/>
      <c r="M1278" s="105"/>
      <c r="N1278" s="103"/>
      <c r="O1278" s="456"/>
      <c r="P1278" s="79">
        <f t="shared" si="101"/>
        <v>0</v>
      </c>
      <c r="Q1278" s="79">
        <f t="shared" si="102"/>
        <v>0</v>
      </c>
      <c r="R1278" s="528" t="str">
        <f t="shared" si="99"/>
        <v/>
      </c>
      <c r="S1278" s="526" t="str">
        <f>IF(D1278="","",IF(OR(D1278=Plano!$A$1,D1278=Plano!$B$1),"entrada","saída"))</f>
        <v/>
      </c>
    </row>
    <row r="1279" spans="1:19" ht="13.2" hidden="1" x14ac:dyDescent="0.25">
      <c r="A1279" s="119" t="str">
        <f t="shared" si="100"/>
        <v/>
      </c>
      <c r="B1279" s="104"/>
      <c r="C1279" s="154"/>
      <c r="D1279" s="105"/>
      <c r="E1279" s="105"/>
      <c r="F1279" s="106"/>
      <c r="G1279" s="105"/>
      <c r="H1279" s="105"/>
      <c r="I1279" s="108"/>
      <c r="J1279" s="105"/>
      <c r="K1279" s="105"/>
      <c r="L1279" s="108"/>
      <c r="M1279" s="105"/>
      <c r="N1279" s="103"/>
      <c r="O1279" s="456"/>
      <c r="P1279" s="79">
        <f t="shared" si="101"/>
        <v>0</v>
      </c>
      <c r="Q1279" s="79">
        <f t="shared" si="102"/>
        <v>0</v>
      </c>
      <c r="R1279" s="528" t="str">
        <f t="shared" si="99"/>
        <v/>
      </c>
      <c r="S1279" s="526" t="str">
        <f>IF(D1279="","",IF(OR(D1279=Plano!$A$1,D1279=Plano!$B$1),"entrada","saída"))</f>
        <v/>
      </c>
    </row>
    <row r="1280" spans="1:19" ht="13.2" hidden="1" x14ac:dyDescent="0.25">
      <c r="A1280" s="119" t="str">
        <f t="shared" si="100"/>
        <v/>
      </c>
      <c r="B1280" s="104"/>
      <c r="C1280" s="154"/>
      <c r="D1280" s="105"/>
      <c r="E1280" s="105"/>
      <c r="F1280" s="106"/>
      <c r="G1280" s="105"/>
      <c r="H1280" s="105"/>
      <c r="I1280" s="108"/>
      <c r="J1280" s="105"/>
      <c r="K1280" s="105"/>
      <c r="L1280" s="108"/>
      <c r="M1280" s="105"/>
      <c r="N1280" s="103"/>
      <c r="O1280" s="456"/>
      <c r="P1280" s="79">
        <f t="shared" si="101"/>
        <v>0</v>
      </c>
      <c r="Q1280" s="79">
        <f t="shared" si="102"/>
        <v>0</v>
      </c>
      <c r="R1280" s="528" t="str">
        <f t="shared" si="99"/>
        <v/>
      </c>
      <c r="S1280" s="526" t="str">
        <f>IF(D1280="","",IF(OR(D1280=Plano!$A$1,D1280=Plano!$B$1),"entrada","saída"))</f>
        <v/>
      </c>
    </row>
    <row r="1281" spans="1:19" ht="13.2" hidden="1" x14ac:dyDescent="0.25">
      <c r="A1281" s="119" t="str">
        <f t="shared" si="100"/>
        <v/>
      </c>
      <c r="B1281" s="104"/>
      <c r="C1281" s="154"/>
      <c r="D1281" s="105"/>
      <c r="E1281" s="105"/>
      <c r="F1281" s="106"/>
      <c r="G1281" s="105"/>
      <c r="H1281" s="105"/>
      <c r="I1281" s="108"/>
      <c r="J1281" s="105"/>
      <c r="K1281" s="105"/>
      <c r="L1281" s="108"/>
      <c r="M1281" s="105"/>
      <c r="N1281" s="103"/>
      <c r="O1281" s="456"/>
      <c r="P1281" s="79">
        <f t="shared" si="101"/>
        <v>0</v>
      </c>
      <c r="Q1281" s="79">
        <f t="shared" si="102"/>
        <v>0</v>
      </c>
      <c r="R1281" s="528" t="str">
        <f t="shared" si="99"/>
        <v/>
      </c>
      <c r="S1281" s="526" t="str">
        <f>IF(D1281="","",IF(OR(D1281=Plano!$A$1,D1281=Plano!$B$1),"entrada","saída"))</f>
        <v/>
      </c>
    </row>
    <row r="1282" spans="1:19" ht="13.2" hidden="1" x14ac:dyDescent="0.25">
      <c r="A1282" s="119" t="str">
        <f t="shared" si="100"/>
        <v/>
      </c>
      <c r="B1282" s="104"/>
      <c r="C1282" s="154"/>
      <c r="D1282" s="105"/>
      <c r="E1282" s="105"/>
      <c r="F1282" s="106"/>
      <c r="G1282" s="105"/>
      <c r="H1282" s="105"/>
      <c r="I1282" s="108"/>
      <c r="J1282" s="105"/>
      <c r="K1282" s="105"/>
      <c r="L1282" s="108"/>
      <c r="M1282" s="105"/>
      <c r="N1282" s="103"/>
      <c r="O1282" s="456"/>
      <c r="P1282" s="79">
        <f t="shared" si="101"/>
        <v>0</v>
      </c>
      <c r="Q1282" s="79">
        <f t="shared" si="102"/>
        <v>0</v>
      </c>
      <c r="R1282" s="528" t="str">
        <f t="shared" si="99"/>
        <v/>
      </c>
      <c r="S1282" s="526" t="str">
        <f>IF(D1282="","",IF(OR(D1282=Plano!$A$1,D1282=Plano!$B$1),"entrada","saída"))</f>
        <v/>
      </c>
    </row>
    <row r="1283" spans="1:19" ht="13.2" hidden="1" x14ac:dyDescent="0.25">
      <c r="A1283" s="119" t="str">
        <f t="shared" si="100"/>
        <v/>
      </c>
      <c r="B1283" s="104"/>
      <c r="C1283" s="154"/>
      <c r="D1283" s="105"/>
      <c r="E1283" s="105"/>
      <c r="F1283" s="106"/>
      <c r="G1283" s="105"/>
      <c r="H1283" s="105"/>
      <c r="I1283" s="108"/>
      <c r="J1283" s="105"/>
      <c r="K1283" s="105"/>
      <c r="L1283" s="108"/>
      <c r="M1283" s="105"/>
      <c r="N1283" s="103"/>
      <c r="O1283" s="456"/>
      <c r="P1283" s="79">
        <f t="shared" si="101"/>
        <v>0</v>
      </c>
      <c r="Q1283" s="79">
        <f t="shared" si="102"/>
        <v>0</v>
      </c>
      <c r="R1283" s="528" t="str">
        <f t="shared" si="99"/>
        <v/>
      </c>
      <c r="S1283" s="526" t="str">
        <f>IF(D1283="","",IF(OR(D1283=Plano!$A$1,D1283=Plano!$B$1),"entrada","saída"))</f>
        <v/>
      </c>
    </row>
    <row r="1284" spans="1:19" ht="13.2" hidden="1" x14ac:dyDescent="0.25">
      <c r="A1284" s="119" t="str">
        <f t="shared" si="100"/>
        <v/>
      </c>
      <c r="B1284" s="104"/>
      <c r="C1284" s="154"/>
      <c r="D1284" s="105"/>
      <c r="E1284" s="105"/>
      <c r="F1284" s="106"/>
      <c r="G1284" s="105"/>
      <c r="H1284" s="105"/>
      <c r="I1284" s="108"/>
      <c r="J1284" s="105"/>
      <c r="K1284" s="105"/>
      <c r="L1284" s="108"/>
      <c r="M1284" s="105"/>
      <c r="N1284" s="103"/>
      <c r="O1284" s="456"/>
      <c r="P1284" s="79">
        <f t="shared" si="101"/>
        <v>0</v>
      </c>
      <c r="Q1284" s="79">
        <f t="shared" si="102"/>
        <v>0</v>
      </c>
      <c r="R1284" s="528" t="str">
        <f t="shared" si="99"/>
        <v/>
      </c>
      <c r="S1284" s="526" t="str">
        <f>IF(D1284="","",IF(OR(D1284=Plano!$A$1,D1284=Plano!$B$1),"entrada","saída"))</f>
        <v/>
      </c>
    </row>
    <row r="1285" spans="1:19" ht="13.2" hidden="1" x14ac:dyDescent="0.25">
      <c r="A1285" s="119" t="str">
        <f t="shared" si="100"/>
        <v/>
      </c>
      <c r="B1285" s="104"/>
      <c r="C1285" s="154"/>
      <c r="D1285" s="105"/>
      <c r="E1285" s="105"/>
      <c r="F1285" s="106"/>
      <c r="G1285" s="105"/>
      <c r="H1285" s="105"/>
      <c r="I1285" s="108"/>
      <c r="J1285" s="105"/>
      <c r="K1285" s="105"/>
      <c r="L1285" s="108"/>
      <c r="M1285" s="105"/>
      <c r="N1285" s="103"/>
      <c r="O1285" s="456"/>
      <c r="P1285" s="79">
        <f t="shared" si="101"/>
        <v>0</v>
      </c>
      <c r="Q1285" s="79">
        <f t="shared" si="102"/>
        <v>0</v>
      </c>
      <c r="R1285" s="528" t="str">
        <f t="shared" si="99"/>
        <v/>
      </c>
      <c r="S1285" s="526" t="str">
        <f>IF(D1285="","",IF(OR(D1285=Plano!$A$1,D1285=Plano!$B$1),"entrada","saída"))</f>
        <v/>
      </c>
    </row>
    <row r="1286" spans="1:19" ht="13.2" hidden="1" x14ac:dyDescent="0.25">
      <c r="A1286" s="119" t="str">
        <f t="shared" si="100"/>
        <v/>
      </c>
      <c r="B1286" s="104"/>
      <c r="C1286" s="154"/>
      <c r="D1286" s="105"/>
      <c r="E1286" s="105"/>
      <c r="F1286" s="106"/>
      <c r="G1286" s="105"/>
      <c r="H1286" s="105"/>
      <c r="I1286" s="108"/>
      <c r="J1286" s="105"/>
      <c r="K1286" s="105"/>
      <c r="L1286" s="108"/>
      <c r="M1286" s="105"/>
      <c r="N1286" s="103"/>
      <c r="O1286" s="456"/>
      <c r="P1286" s="79">
        <f t="shared" si="101"/>
        <v>0</v>
      </c>
      <c r="Q1286" s="79">
        <f t="shared" si="102"/>
        <v>0</v>
      </c>
      <c r="R1286" s="528" t="str">
        <f t="shared" si="99"/>
        <v/>
      </c>
      <c r="S1286" s="526" t="str">
        <f>IF(D1286="","",IF(OR(D1286=Plano!$A$1,D1286=Plano!$B$1),"entrada","saída"))</f>
        <v/>
      </c>
    </row>
    <row r="1287" spans="1:19" ht="13.2" hidden="1" x14ac:dyDescent="0.25">
      <c r="A1287" s="119" t="str">
        <f t="shared" si="100"/>
        <v/>
      </c>
      <c r="B1287" s="104"/>
      <c r="C1287" s="154"/>
      <c r="D1287" s="105"/>
      <c r="E1287" s="105"/>
      <c r="F1287" s="106"/>
      <c r="G1287" s="105"/>
      <c r="H1287" s="105"/>
      <c r="I1287" s="108"/>
      <c r="J1287" s="105"/>
      <c r="K1287" s="105"/>
      <c r="L1287" s="108"/>
      <c r="M1287" s="105"/>
      <c r="N1287" s="103"/>
      <c r="O1287" s="456"/>
      <c r="P1287" s="79">
        <f t="shared" si="101"/>
        <v>0</v>
      </c>
      <c r="Q1287" s="79">
        <f t="shared" si="102"/>
        <v>0</v>
      </c>
      <c r="R1287" s="528" t="str">
        <f t="shared" si="99"/>
        <v/>
      </c>
      <c r="S1287" s="526" t="str">
        <f>IF(D1287="","",IF(OR(D1287=Plano!$A$1,D1287=Plano!$B$1),"entrada","saída"))</f>
        <v/>
      </c>
    </row>
    <row r="1288" spans="1:19" ht="13.2" hidden="1" x14ac:dyDescent="0.25">
      <c r="A1288" s="119" t="str">
        <f t="shared" si="100"/>
        <v/>
      </c>
      <c r="B1288" s="104"/>
      <c r="C1288" s="154"/>
      <c r="D1288" s="105"/>
      <c r="E1288" s="105"/>
      <c r="F1288" s="106"/>
      <c r="G1288" s="105"/>
      <c r="H1288" s="105"/>
      <c r="I1288" s="108"/>
      <c r="J1288" s="105"/>
      <c r="K1288" s="105"/>
      <c r="L1288" s="108"/>
      <c r="M1288" s="105"/>
      <c r="N1288" s="103"/>
      <c r="O1288" s="456"/>
      <c r="P1288" s="79">
        <f t="shared" si="101"/>
        <v>0</v>
      </c>
      <c r="Q1288" s="79">
        <f t="shared" si="102"/>
        <v>0</v>
      </c>
      <c r="R1288" s="528" t="str">
        <f t="shared" si="99"/>
        <v/>
      </c>
      <c r="S1288" s="526" t="str">
        <f>IF(D1288="","",IF(OR(D1288=Plano!$A$1,D1288=Plano!$B$1),"entrada","saída"))</f>
        <v/>
      </c>
    </row>
    <row r="1289" spans="1:19" ht="13.2" hidden="1" x14ac:dyDescent="0.25">
      <c r="A1289" s="119" t="str">
        <f t="shared" si="100"/>
        <v/>
      </c>
      <c r="B1289" s="104"/>
      <c r="C1289" s="154"/>
      <c r="D1289" s="105"/>
      <c r="E1289" s="105"/>
      <c r="F1289" s="106"/>
      <c r="G1289" s="105"/>
      <c r="H1289" s="105"/>
      <c r="I1289" s="108"/>
      <c r="J1289" s="105"/>
      <c r="K1289" s="105"/>
      <c r="L1289" s="108"/>
      <c r="M1289" s="105"/>
      <c r="N1289" s="103"/>
      <c r="O1289" s="456"/>
      <c r="P1289" s="79">
        <f t="shared" si="101"/>
        <v>0</v>
      </c>
      <c r="Q1289" s="79">
        <f t="shared" si="102"/>
        <v>0</v>
      </c>
      <c r="R1289" s="528" t="str">
        <f t="shared" si="99"/>
        <v/>
      </c>
      <c r="S1289" s="526" t="str">
        <f>IF(D1289="","",IF(OR(D1289=Plano!$A$1,D1289=Plano!$B$1),"entrada","saída"))</f>
        <v/>
      </c>
    </row>
    <row r="1290" spans="1:19" ht="13.2" hidden="1" x14ac:dyDescent="0.25">
      <c r="A1290" s="119" t="str">
        <f t="shared" si="100"/>
        <v/>
      </c>
      <c r="B1290" s="104"/>
      <c r="C1290" s="154"/>
      <c r="D1290" s="105"/>
      <c r="E1290" s="105"/>
      <c r="F1290" s="106"/>
      <c r="G1290" s="105"/>
      <c r="H1290" s="105"/>
      <c r="I1290" s="108"/>
      <c r="J1290" s="105"/>
      <c r="K1290" s="105"/>
      <c r="L1290" s="108"/>
      <c r="M1290" s="105"/>
      <c r="N1290" s="103"/>
      <c r="O1290" s="456"/>
      <c r="P1290" s="79">
        <f t="shared" si="101"/>
        <v>0</v>
      </c>
      <c r="Q1290" s="79">
        <f t="shared" si="102"/>
        <v>0</v>
      </c>
      <c r="R1290" s="528" t="str">
        <f t="shared" si="99"/>
        <v/>
      </c>
      <c r="S1290" s="526" t="str">
        <f>IF(D1290="","",IF(OR(D1290=Plano!$A$1,D1290=Plano!$B$1),"entrada","saída"))</f>
        <v/>
      </c>
    </row>
    <row r="1291" spans="1:19" ht="13.2" hidden="1" x14ac:dyDescent="0.25">
      <c r="A1291" s="119" t="str">
        <f t="shared" si="100"/>
        <v/>
      </c>
      <c r="B1291" s="104"/>
      <c r="C1291" s="154"/>
      <c r="D1291" s="105"/>
      <c r="E1291" s="105"/>
      <c r="F1291" s="106"/>
      <c r="G1291" s="105"/>
      <c r="H1291" s="105"/>
      <c r="I1291" s="108"/>
      <c r="J1291" s="105"/>
      <c r="K1291" s="105"/>
      <c r="L1291" s="108"/>
      <c r="M1291" s="105"/>
      <c r="N1291" s="103"/>
      <c r="O1291" s="456"/>
      <c r="P1291" s="79">
        <f t="shared" si="101"/>
        <v>0</v>
      </c>
      <c r="Q1291" s="79">
        <f t="shared" si="102"/>
        <v>0</v>
      </c>
      <c r="R1291" s="528" t="str">
        <f t="shared" si="99"/>
        <v/>
      </c>
      <c r="S1291" s="526" t="str">
        <f>IF(D1291="","",IF(OR(D1291=Plano!$A$1,D1291=Plano!$B$1),"entrada","saída"))</f>
        <v/>
      </c>
    </row>
    <row r="1292" spans="1:19" ht="13.2" hidden="1" x14ac:dyDescent="0.25">
      <c r="A1292" s="119" t="str">
        <f t="shared" si="100"/>
        <v/>
      </c>
      <c r="B1292" s="104"/>
      <c r="C1292" s="154"/>
      <c r="D1292" s="105"/>
      <c r="E1292" s="105"/>
      <c r="F1292" s="106"/>
      <c r="G1292" s="105"/>
      <c r="H1292" s="105"/>
      <c r="I1292" s="108"/>
      <c r="J1292" s="105"/>
      <c r="K1292" s="105"/>
      <c r="L1292" s="108"/>
      <c r="M1292" s="105"/>
      <c r="N1292" s="103"/>
      <c r="O1292" s="456"/>
      <c r="P1292" s="79">
        <f t="shared" si="101"/>
        <v>0</v>
      </c>
      <c r="Q1292" s="79">
        <f t="shared" si="102"/>
        <v>0</v>
      </c>
      <c r="R1292" s="528" t="str">
        <f t="shared" si="99"/>
        <v/>
      </c>
      <c r="S1292" s="526" t="str">
        <f>IF(D1292="","",IF(OR(D1292=Plano!$A$1,D1292=Plano!$B$1),"entrada","saída"))</f>
        <v/>
      </c>
    </row>
    <row r="1293" spans="1:19" ht="13.2" hidden="1" x14ac:dyDescent="0.25">
      <c r="A1293" s="119" t="str">
        <f t="shared" si="100"/>
        <v/>
      </c>
      <c r="B1293" s="104"/>
      <c r="C1293" s="154"/>
      <c r="D1293" s="105"/>
      <c r="E1293" s="105"/>
      <c r="F1293" s="106"/>
      <c r="G1293" s="105"/>
      <c r="H1293" s="105"/>
      <c r="I1293" s="108"/>
      <c r="J1293" s="105"/>
      <c r="K1293" s="105"/>
      <c r="L1293" s="108"/>
      <c r="M1293" s="105"/>
      <c r="N1293" s="103"/>
      <c r="O1293" s="456"/>
      <c r="P1293" s="79">
        <f t="shared" si="101"/>
        <v>0</v>
      </c>
      <c r="Q1293" s="79">
        <f t="shared" si="102"/>
        <v>0</v>
      </c>
      <c r="R1293" s="528" t="str">
        <f t="shared" si="99"/>
        <v/>
      </c>
      <c r="S1293" s="526" t="str">
        <f>IF(D1293="","",IF(OR(D1293=Plano!$A$1,D1293=Plano!$B$1),"entrada","saída"))</f>
        <v/>
      </c>
    </row>
    <row r="1294" spans="1:19" ht="13.2" hidden="1" x14ac:dyDescent="0.25">
      <c r="A1294" s="119" t="str">
        <f t="shared" si="100"/>
        <v/>
      </c>
      <c r="B1294" s="104"/>
      <c r="C1294" s="154"/>
      <c r="D1294" s="105"/>
      <c r="E1294" s="105"/>
      <c r="F1294" s="106"/>
      <c r="G1294" s="105"/>
      <c r="H1294" s="105"/>
      <c r="I1294" s="108"/>
      <c r="J1294" s="105"/>
      <c r="K1294" s="105"/>
      <c r="L1294" s="108"/>
      <c r="M1294" s="105"/>
      <c r="N1294" s="103"/>
      <c r="O1294" s="456"/>
      <c r="P1294" s="79">
        <f t="shared" si="101"/>
        <v>0</v>
      </c>
      <c r="Q1294" s="79">
        <f t="shared" si="102"/>
        <v>0</v>
      </c>
      <c r="R1294" s="528" t="str">
        <f t="shared" si="99"/>
        <v/>
      </c>
      <c r="S1294" s="526" t="str">
        <f>IF(D1294="","",IF(OR(D1294=Plano!$A$1,D1294=Plano!$B$1),"entrada","saída"))</f>
        <v/>
      </c>
    </row>
    <row r="1295" spans="1:19" ht="13.2" hidden="1" x14ac:dyDescent="0.25">
      <c r="A1295" s="119" t="str">
        <f t="shared" si="100"/>
        <v/>
      </c>
      <c r="B1295" s="104"/>
      <c r="C1295" s="154"/>
      <c r="D1295" s="105"/>
      <c r="E1295" s="105"/>
      <c r="F1295" s="106"/>
      <c r="G1295" s="105"/>
      <c r="H1295" s="105"/>
      <c r="I1295" s="108"/>
      <c r="J1295" s="105"/>
      <c r="K1295" s="105"/>
      <c r="L1295" s="108"/>
      <c r="M1295" s="105"/>
      <c r="N1295" s="103"/>
      <c r="O1295" s="456"/>
      <c r="P1295" s="79">
        <f t="shared" si="101"/>
        <v>0</v>
      </c>
      <c r="Q1295" s="79">
        <f t="shared" si="102"/>
        <v>0</v>
      </c>
      <c r="R1295" s="528" t="str">
        <f t="shared" si="99"/>
        <v/>
      </c>
      <c r="S1295" s="526" t="str">
        <f>IF(D1295="","",IF(OR(D1295=Plano!$A$1,D1295=Plano!$B$1),"entrada","saída"))</f>
        <v/>
      </c>
    </row>
    <row r="1296" spans="1:19" ht="13.2" hidden="1" x14ac:dyDescent="0.25">
      <c r="A1296" s="119" t="str">
        <f t="shared" si="100"/>
        <v/>
      </c>
      <c r="B1296" s="104"/>
      <c r="C1296" s="154"/>
      <c r="D1296" s="105"/>
      <c r="E1296" s="105"/>
      <c r="F1296" s="106"/>
      <c r="G1296" s="105"/>
      <c r="H1296" s="105"/>
      <c r="I1296" s="108"/>
      <c r="J1296" s="105"/>
      <c r="K1296" s="105"/>
      <c r="L1296" s="108"/>
      <c r="M1296" s="105"/>
      <c r="N1296" s="103"/>
      <c r="O1296" s="456"/>
      <c r="P1296" s="79">
        <f t="shared" si="101"/>
        <v>0</v>
      </c>
      <c r="Q1296" s="79">
        <f t="shared" si="102"/>
        <v>0</v>
      </c>
      <c r="R1296" s="528" t="str">
        <f t="shared" si="99"/>
        <v/>
      </c>
      <c r="S1296" s="526" t="str">
        <f>IF(D1296="","",IF(OR(D1296=Plano!$A$1,D1296=Plano!$B$1),"entrada","saída"))</f>
        <v/>
      </c>
    </row>
    <row r="1297" spans="1:19" ht="13.2" hidden="1" x14ac:dyDescent="0.25">
      <c r="A1297" s="119" t="str">
        <f t="shared" si="100"/>
        <v/>
      </c>
      <c r="B1297" s="104"/>
      <c r="C1297" s="154"/>
      <c r="D1297" s="105"/>
      <c r="E1297" s="105"/>
      <c r="F1297" s="106"/>
      <c r="G1297" s="105"/>
      <c r="H1297" s="105"/>
      <c r="I1297" s="108"/>
      <c r="J1297" s="105"/>
      <c r="K1297" s="105"/>
      <c r="L1297" s="108"/>
      <c r="M1297" s="105"/>
      <c r="N1297" s="103"/>
      <c r="O1297" s="456"/>
      <c r="P1297" s="79">
        <f t="shared" si="101"/>
        <v>0</v>
      </c>
      <c r="Q1297" s="79">
        <f t="shared" si="102"/>
        <v>0</v>
      </c>
      <c r="R1297" s="528" t="str">
        <f t="shared" si="99"/>
        <v/>
      </c>
      <c r="S1297" s="526" t="str">
        <f>IF(D1297="","",IF(OR(D1297=Plano!$A$1,D1297=Plano!$B$1),"entrada","saída"))</f>
        <v/>
      </c>
    </row>
    <row r="1298" spans="1:19" ht="13.2" hidden="1" x14ac:dyDescent="0.25">
      <c r="A1298" s="119" t="str">
        <f t="shared" si="100"/>
        <v/>
      </c>
      <c r="B1298" s="104"/>
      <c r="C1298" s="154"/>
      <c r="D1298" s="105"/>
      <c r="E1298" s="105"/>
      <c r="F1298" s="106"/>
      <c r="G1298" s="105"/>
      <c r="H1298" s="105"/>
      <c r="I1298" s="108"/>
      <c r="J1298" s="105"/>
      <c r="K1298" s="105"/>
      <c r="L1298" s="108"/>
      <c r="M1298" s="105"/>
      <c r="N1298" s="103"/>
      <c r="O1298" s="456"/>
      <c r="P1298" s="79">
        <f t="shared" si="101"/>
        <v>0</v>
      </c>
      <c r="Q1298" s="79">
        <f t="shared" si="102"/>
        <v>0</v>
      </c>
      <c r="R1298" s="528" t="str">
        <f t="shared" si="99"/>
        <v/>
      </c>
      <c r="S1298" s="526" t="str">
        <f>IF(D1298="","",IF(OR(D1298=Plano!$A$1,D1298=Plano!$B$1),"entrada","saída"))</f>
        <v/>
      </c>
    </row>
    <row r="1299" spans="1:19" ht="13.2" hidden="1" x14ac:dyDescent="0.25">
      <c r="A1299" s="119" t="str">
        <f t="shared" si="100"/>
        <v/>
      </c>
      <c r="B1299" s="104"/>
      <c r="C1299" s="154"/>
      <c r="D1299" s="105"/>
      <c r="E1299" s="105"/>
      <c r="F1299" s="106"/>
      <c r="G1299" s="105"/>
      <c r="H1299" s="105"/>
      <c r="I1299" s="108"/>
      <c r="J1299" s="105"/>
      <c r="K1299" s="105"/>
      <c r="L1299" s="108"/>
      <c r="M1299" s="105"/>
      <c r="N1299" s="103"/>
      <c r="O1299" s="456"/>
      <c r="P1299" s="79">
        <f t="shared" si="101"/>
        <v>0</v>
      </c>
      <c r="Q1299" s="79">
        <f t="shared" si="102"/>
        <v>0</v>
      </c>
      <c r="R1299" s="528" t="str">
        <f t="shared" si="99"/>
        <v/>
      </c>
      <c r="S1299" s="526" t="str">
        <f>IF(D1299="","",IF(OR(D1299=Plano!$A$1,D1299=Plano!$B$1),"entrada","saída"))</f>
        <v/>
      </c>
    </row>
    <row r="1300" spans="1:19" ht="13.2" hidden="1" x14ac:dyDescent="0.25">
      <c r="A1300" s="119" t="str">
        <f t="shared" si="100"/>
        <v/>
      </c>
      <c r="B1300" s="104"/>
      <c r="C1300" s="154"/>
      <c r="D1300" s="105"/>
      <c r="E1300" s="105"/>
      <c r="F1300" s="106"/>
      <c r="G1300" s="105"/>
      <c r="H1300" s="105"/>
      <c r="I1300" s="108"/>
      <c r="J1300" s="105"/>
      <c r="K1300" s="105"/>
      <c r="L1300" s="108"/>
      <c r="M1300" s="105"/>
      <c r="N1300" s="103"/>
      <c r="O1300" s="456"/>
      <c r="P1300" s="79">
        <f t="shared" si="101"/>
        <v>0</v>
      </c>
      <c r="Q1300" s="79">
        <f t="shared" si="102"/>
        <v>0</v>
      </c>
      <c r="R1300" s="528" t="str">
        <f t="shared" si="99"/>
        <v/>
      </c>
      <c r="S1300" s="526" t="str">
        <f>IF(D1300="","",IF(OR(D1300=Plano!$A$1,D1300=Plano!$B$1),"entrada","saída"))</f>
        <v/>
      </c>
    </row>
    <row r="1301" spans="1:19" ht="13.2" hidden="1" x14ac:dyDescent="0.25">
      <c r="A1301" s="119" t="str">
        <f t="shared" si="100"/>
        <v/>
      </c>
      <c r="B1301" s="104"/>
      <c r="C1301" s="154"/>
      <c r="D1301" s="105"/>
      <c r="E1301" s="105"/>
      <c r="F1301" s="106"/>
      <c r="G1301" s="105"/>
      <c r="H1301" s="105"/>
      <c r="I1301" s="108"/>
      <c r="J1301" s="105"/>
      <c r="K1301" s="105"/>
      <c r="L1301" s="108"/>
      <c r="M1301" s="105"/>
      <c r="N1301" s="103"/>
      <c r="O1301" s="456"/>
      <c r="P1301" s="79">
        <f t="shared" si="101"/>
        <v>0</v>
      </c>
      <c r="Q1301" s="79">
        <f t="shared" si="102"/>
        <v>0</v>
      </c>
      <c r="R1301" s="528" t="str">
        <f t="shared" si="99"/>
        <v/>
      </c>
      <c r="S1301" s="526" t="str">
        <f>IF(D1301="","",IF(OR(D1301=Plano!$A$1,D1301=Plano!$B$1),"entrada","saída"))</f>
        <v/>
      </c>
    </row>
    <row r="1302" spans="1:19" ht="13.2" hidden="1" x14ac:dyDescent="0.25">
      <c r="A1302" s="119" t="str">
        <f t="shared" si="100"/>
        <v/>
      </c>
      <c r="B1302" s="104"/>
      <c r="C1302" s="154"/>
      <c r="D1302" s="105"/>
      <c r="E1302" s="105"/>
      <c r="F1302" s="106"/>
      <c r="G1302" s="105"/>
      <c r="H1302" s="105"/>
      <c r="I1302" s="108"/>
      <c r="J1302" s="105"/>
      <c r="K1302" s="105"/>
      <c r="L1302" s="108"/>
      <c r="M1302" s="105"/>
      <c r="N1302" s="103"/>
      <c r="O1302" s="456"/>
      <c r="P1302" s="79">
        <f t="shared" si="101"/>
        <v>0</v>
      </c>
      <c r="Q1302" s="79">
        <f t="shared" si="102"/>
        <v>0</v>
      </c>
      <c r="R1302" s="528" t="str">
        <f t="shared" si="99"/>
        <v/>
      </c>
      <c r="S1302" s="526" t="str">
        <f>IF(D1302="","",IF(OR(D1302=Plano!$A$1,D1302=Plano!$B$1),"entrada","saída"))</f>
        <v/>
      </c>
    </row>
    <row r="1303" spans="1:19" ht="13.2" hidden="1" x14ac:dyDescent="0.25">
      <c r="A1303" s="119" t="str">
        <f t="shared" si="100"/>
        <v/>
      </c>
      <c r="B1303" s="104"/>
      <c r="C1303" s="154"/>
      <c r="D1303" s="105"/>
      <c r="E1303" s="105"/>
      <c r="F1303" s="106"/>
      <c r="G1303" s="105"/>
      <c r="H1303" s="105"/>
      <c r="I1303" s="108"/>
      <c r="J1303" s="105"/>
      <c r="K1303" s="105"/>
      <c r="L1303" s="108"/>
      <c r="M1303" s="105"/>
      <c r="N1303" s="103"/>
      <c r="O1303" s="456"/>
      <c r="P1303" s="79">
        <f t="shared" si="101"/>
        <v>0</v>
      </c>
      <c r="Q1303" s="79">
        <f t="shared" si="102"/>
        <v>0</v>
      </c>
      <c r="R1303" s="528" t="str">
        <f t="shared" si="99"/>
        <v/>
      </c>
      <c r="S1303" s="526" t="str">
        <f>IF(D1303="","",IF(OR(D1303=Plano!$A$1,D1303=Plano!$B$1),"entrada","saída"))</f>
        <v/>
      </c>
    </row>
    <row r="1304" spans="1:19" ht="13.2" hidden="1" x14ac:dyDescent="0.25">
      <c r="A1304" s="119" t="str">
        <f t="shared" si="100"/>
        <v/>
      </c>
      <c r="B1304" s="104"/>
      <c r="C1304" s="154"/>
      <c r="D1304" s="105"/>
      <c r="E1304" s="105"/>
      <c r="F1304" s="106"/>
      <c r="G1304" s="105"/>
      <c r="H1304" s="105"/>
      <c r="I1304" s="108"/>
      <c r="J1304" s="105"/>
      <c r="K1304" s="105"/>
      <c r="L1304" s="108"/>
      <c r="M1304" s="105"/>
      <c r="N1304" s="103"/>
      <c r="O1304" s="456"/>
      <c r="P1304" s="79">
        <f t="shared" si="101"/>
        <v>0</v>
      </c>
      <c r="Q1304" s="79">
        <f t="shared" si="102"/>
        <v>0</v>
      </c>
      <c r="R1304" s="528" t="str">
        <f t="shared" si="99"/>
        <v/>
      </c>
      <c r="S1304" s="526" t="str">
        <f>IF(D1304="","",IF(OR(D1304=Plano!$A$1,D1304=Plano!$B$1),"entrada","saída"))</f>
        <v/>
      </c>
    </row>
    <row r="1305" spans="1:19" ht="13.2" hidden="1" x14ac:dyDescent="0.25">
      <c r="A1305" s="119" t="str">
        <f t="shared" si="100"/>
        <v/>
      </c>
      <c r="B1305" s="104"/>
      <c r="C1305" s="154"/>
      <c r="D1305" s="105"/>
      <c r="E1305" s="105"/>
      <c r="F1305" s="106"/>
      <c r="G1305" s="105"/>
      <c r="H1305" s="105"/>
      <c r="I1305" s="108"/>
      <c r="J1305" s="105"/>
      <c r="K1305" s="105"/>
      <c r="L1305" s="108"/>
      <c r="M1305" s="105"/>
      <c r="N1305" s="103"/>
      <c r="O1305" s="456"/>
      <c r="P1305" s="79">
        <f t="shared" si="101"/>
        <v>0</v>
      </c>
      <c r="Q1305" s="79">
        <f t="shared" si="102"/>
        <v>0</v>
      </c>
      <c r="R1305" s="528" t="str">
        <f t="shared" si="99"/>
        <v/>
      </c>
      <c r="S1305" s="526" t="str">
        <f>IF(D1305="","",IF(OR(D1305=Plano!$A$1,D1305=Plano!$B$1),"entrada","saída"))</f>
        <v/>
      </c>
    </row>
    <row r="1306" spans="1:19" ht="13.2" hidden="1" x14ac:dyDescent="0.25">
      <c r="A1306" s="119" t="str">
        <f t="shared" si="100"/>
        <v/>
      </c>
      <c r="B1306" s="104"/>
      <c r="C1306" s="154"/>
      <c r="D1306" s="105"/>
      <c r="E1306" s="105"/>
      <c r="F1306" s="106"/>
      <c r="G1306" s="105"/>
      <c r="H1306" s="105"/>
      <c r="I1306" s="108"/>
      <c r="J1306" s="105"/>
      <c r="K1306" s="105"/>
      <c r="L1306" s="108"/>
      <c r="M1306" s="105"/>
      <c r="N1306" s="103"/>
      <c r="O1306" s="456"/>
      <c r="P1306" s="79">
        <f t="shared" si="101"/>
        <v>0</v>
      </c>
      <c r="Q1306" s="79">
        <f t="shared" si="102"/>
        <v>0</v>
      </c>
      <c r="R1306" s="528" t="str">
        <f t="shared" si="99"/>
        <v/>
      </c>
      <c r="S1306" s="526" t="str">
        <f>IF(D1306="","",IF(OR(D1306=Plano!$A$1,D1306=Plano!$B$1),"entrada","saída"))</f>
        <v/>
      </c>
    </row>
    <row r="1307" spans="1:19" ht="13.2" hidden="1" x14ac:dyDescent="0.25">
      <c r="A1307" s="119" t="str">
        <f t="shared" si="100"/>
        <v/>
      </c>
      <c r="B1307" s="104"/>
      <c r="C1307" s="154"/>
      <c r="D1307" s="105"/>
      <c r="E1307" s="105"/>
      <c r="F1307" s="106"/>
      <c r="G1307" s="105"/>
      <c r="H1307" s="105"/>
      <c r="I1307" s="108"/>
      <c r="J1307" s="105"/>
      <c r="K1307" s="105"/>
      <c r="L1307" s="108"/>
      <c r="M1307" s="105"/>
      <c r="N1307" s="103"/>
      <c r="O1307" s="456"/>
      <c r="P1307" s="79">
        <f t="shared" si="101"/>
        <v>0</v>
      </c>
      <c r="Q1307" s="79">
        <f t="shared" si="102"/>
        <v>0</v>
      </c>
      <c r="R1307" s="528" t="str">
        <f t="shared" si="99"/>
        <v/>
      </c>
      <c r="S1307" s="526" t="str">
        <f>IF(D1307="","",IF(OR(D1307=Plano!$A$1,D1307=Plano!$B$1),"entrada","saída"))</f>
        <v/>
      </c>
    </row>
    <row r="1308" spans="1:19" ht="13.2" hidden="1" x14ac:dyDescent="0.25">
      <c r="A1308" s="119" t="str">
        <f t="shared" si="100"/>
        <v/>
      </c>
      <c r="B1308" s="104"/>
      <c r="C1308" s="154"/>
      <c r="D1308" s="105"/>
      <c r="E1308" s="105"/>
      <c r="F1308" s="106"/>
      <c r="G1308" s="105"/>
      <c r="H1308" s="105"/>
      <c r="I1308" s="108"/>
      <c r="J1308" s="105"/>
      <c r="K1308" s="105"/>
      <c r="L1308" s="108"/>
      <c r="M1308" s="105"/>
      <c r="N1308" s="103"/>
      <c r="O1308" s="456"/>
      <c r="P1308" s="79">
        <f t="shared" si="101"/>
        <v>0</v>
      </c>
      <c r="Q1308" s="79">
        <f t="shared" si="102"/>
        <v>0</v>
      </c>
      <c r="R1308" s="528" t="str">
        <f t="shared" si="99"/>
        <v/>
      </c>
      <c r="S1308" s="526" t="str">
        <f>IF(D1308="","",IF(OR(D1308=Plano!$A$1,D1308=Plano!$B$1),"entrada","saída"))</f>
        <v/>
      </c>
    </row>
    <row r="1309" spans="1:19" ht="13.2" hidden="1" x14ac:dyDescent="0.25">
      <c r="A1309" s="119" t="str">
        <f t="shared" si="100"/>
        <v/>
      </c>
      <c r="B1309" s="104"/>
      <c r="C1309" s="154"/>
      <c r="D1309" s="105"/>
      <c r="E1309" s="105"/>
      <c r="F1309" s="106"/>
      <c r="G1309" s="105"/>
      <c r="H1309" s="105"/>
      <c r="I1309" s="108"/>
      <c r="J1309" s="105"/>
      <c r="K1309" s="105"/>
      <c r="L1309" s="108"/>
      <c r="M1309" s="105"/>
      <c r="N1309" s="103"/>
      <c r="O1309" s="456"/>
      <c r="P1309" s="79">
        <f t="shared" si="101"/>
        <v>0</v>
      </c>
      <c r="Q1309" s="79">
        <f t="shared" si="102"/>
        <v>0</v>
      </c>
      <c r="R1309" s="528" t="str">
        <f t="shared" si="99"/>
        <v/>
      </c>
      <c r="S1309" s="526" t="str">
        <f>IF(D1309="","",IF(OR(D1309=Plano!$A$1,D1309=Plano!$B$1),"entrada","saída"))</f>
        <v/>
      </c>
    </row>
    <row r="1310" spans="1:19" ht="13.2" hidden="1" x14ac:dyDescent="0.25">
      <c r="A1310" s="119" t="str">
        <f t="shared" si="100"/>
        <v/>
      </c>
      <c r="B1310" s="104"/>
      <c r="C1310" s="154"/>
      <c r="D1310" s="105"/>
      <c r="E1310" s="105"/>
      <c r="F1310" s="106"/>
      <c r="G1310" s="105"/>
      <c r="H1310" s="105"/>
      <c r="I1310" s="108"/>
      <c r="J1310" s="105"/>
      <c r="K1310" s="105"/>
      <c r="L1310" s="108"/>
      <c r="M1310" s="105"/>
      <c r="N1310" s="103"/>
      <c r="O1310" s="456"/>
      <c r="P1310" s="79">
        <f t="shared" si="101"/>
        <v>0</v>
      </c>
      <c r="Q1310" s="79">
        <f t="shared" si="102"/>
        <v>0</v>
      </c>
      <c r="R1310" s="528" t="str">
        <f t="shared" si="99"/>
        <v/>
      </c>
      <c r="S1310" s="526" t="str">
        <f>IF(D1310="","",IF(OR(D1310=Plano!$A$1,D1310=Plano!$B$1),"entrada","saída"))</f>
        <v/>
      </c>
    </row>
    <row r="1311" spans="1:19" ht="13.2" hidden="1" x14ac:dyDescent="0.25">
      <c r="A1311" s="119" t="str">
        <f t="shared" si="100"/>
        <v/>
      </c>
      <c r="B1311" s="104"/>
      <c r="C1311" s="154"/>
      <c r="D1311" s="105"/>
      <c r="E1311" s="105"/>
      <c r="F1311" s="106"/>
      <c r="G1311" s="105"/>
      <c r="H1311" s="105"/>
      <c r="I1311" s="108"/>
      <c r="J1311" s="105"/>
      <c r="K1311" s="105"/>
      <c r="L1311" s="108"/>
      <c r="M1311" s="105"/>
      <c r="N1311" s="103"/>
      <c r="O1311" s="456"/>
      <c r="P1311" s="79">
        <f t="shared" si="101"/>
        <v>0</v>
      </c>
      <c r="Q1311" s="79">
        <f t="shared" si="102"/>
        <v>0</v>
      </c>
      <c r="R1311" s="528" t="str">
        <f t="shared" si="99"/>
        <v/>
      </c>
      <c r="S1311" s="526" t="str">
        <f>IF(D1311="","",IF(OR(D1311=Plano!$A$1,D1311=Plano!$B$1),"entrada","saída"))</f>
        <v/>
      </c>
    </row>
    <row r="1312" spans="1:19" ht="13.2" hidden="1" x14ac:dyDescent="0.25">
      <c r="A1312" s="119" t="str">
        <f t="shared" si="100"/>
        <v/>
      </c>
      <c r="B1312" s="104"/>
      <c r="C1312" s="154"/>
      <c r="D1312" s="105"/>
      <c r="E1312" s="105"/>
      <c r="F1312" s="106"/>
      <c r="G1312" s="105"/>
      <c r="H1312" s="105"/>
      <c r="I1312" s="108"/>
      <c r="J1312" s="105"/>
      <c r="K1312" s="105"/>
      <c r="L1312" s="108"/>
      <c r="M1312" s="105"/>
      <c r="N1312" s="103"/>
      <c r="O1312" s="456"/>
      <c r="P1312" s="79">
        <f t="shared" si="101"/>
        <v>0</v>
      </c>
      <c r="Q1312" s="79">
        <f t="shared" si="102"/>
        <v>0</v>
      </c>
      <c r="R1312" s="528" t="str">
        <f t="shared" si="99"/>
        <v/>
      </c>
      <c r="S1312" s="526" t="str">
        <f>IF(D1312="","",IF(OR(D1312=Plano!$A$1,D1312=Plano!$B$1),"entrada","saída"))</f>
        <v/>
      </c>
    </row>
    <row r="1313" spans="1:19" ht="13.2" hidden="1" x14ac:dyDescent="0.25">
      <c r="A1313" s="119" t="str">
        <f t="shared" si="100"/>
        <v/>
      </c>
      <c r="B1313" s="104"/>
      <c r="C1313" s="154"/>
      <c r="D1313" s="105"/>
      <c r="E1313" s="105"/>
      <c r="F1313" s="106"/>
      <c r="G1313" s="105"/>
      <c r="H1313" s="105"/>
      <c r="I1313" s="108"/>
      <c r="J1313" s="105"/>
      <c r="K1313" s="105"/>
      <c r="L1313" s="108"/>
      <c r="M1313" s="105"/>
      <c r="N1313" s="103"/>
      <c r="O1313" s="456"/>
      <c r="P1313" s="79">
        <f t="shared" si="101"/>
        <v>0</v>
      </c>
      <c r="Q1313" s="79">
        <f t="shared" si="102"/>
        <v>0</v>
      </c>
      <c r="R1313" s="528" t="str">
        <f t="shared" si="99"/>
        <v/>
      </c>
      <c r="S1313" s="526" t="str">
        <f>IF(D1313="","",IF(OR(D1313=Plano!$A$1,D1313=Plano!$B$1),"entrada","saída"))</f>
        <v/>
      </c>
    </row>
    <row r="1314" spans="1:19" ht="13.2" hidden="1" x14ac:dyDescent="0.25">
      <c r="A1314" s="119" t="str">
        <f t="shared" si="100"/>
        <v/>
      </c>
      <c r="B1314" s="104"/>
      <c r="C1314" s="154"/>
      <c r="D1314" s="105"/>
      <c r="E1314" s="105"/>
      <c r="F1314" s="106"/>
      <c r="G1314" s="105"/>
      <c r="H1314" s="105"/>
      <c r="I1314" s="108"/>
      <c r="J1314" s="105"/>
      <c r="K1314" s="105"/>
      <c r="L1314" s="108"/>
      <c r="M1314" s="105"/>
      <c r="N1314" s="103"/>
      <c r="O1314" s="456"/>
      <c r="P1314" s="79">
        <f t="shared" si="101"/>
        <v>0</v>
      </c>
      <c r="Q1314" s="79">
        <f t="shared" si="102"/>
        <v>0</v>
      </c>
      <c r="R1314" s="528" t="str">
        <f t="shared" si="99"/>
        <v/>
      </c>
      <c r="S1314" s="526" t="str">
        <f>IF(D1314="","",IF(OR(D1314=Plano!$A$1,D1314=Plano!$B$1),"entrada","saída"))</f>
        <v/>
      </c>
    </row>
    <row r="1315" spans="1:19" ht="13.2" hidden="1" x14ac:dyDescent="0.25">
      <c r="A1315" s="119" t="str">
        <f t="shared" si="100"/>
        <v/>
      </c>
      <c r="B1315" s="104"/>
      <c r="C1315" s="154"/>
      <c r="D1315" s="105"/>
      <c r="E1315" s="105"/>
      <c r="F1315" s="106"/>
      <c r="G1315" s="105"/>
      <c r="H1315" s="105"/>
      <c r="I1315" s="108"/>
      <c r="J1315" s="105"/>
      <c r="K1315" s="105"/>
      <c r="L1315" s="108"/>
      <c r="M1315" s="105"/>
      <c r="N1315" s="103"/>
      <c r="O1315" s="456"/>
      <c r="P1315" s="79">
        <f t="shared" si="101"/>
        <v>0</v>
      </c>
      <c r="Q1315" s="79">
        <f t="shared" si="102"/>
        <v>0</v>
      </c>
      <c r="R1315" s="528" t="str">
        <f t="shared" si="99"/>
        <v/>
      </c>
      <c r="S1315" s="526" t="str">
        <f>IF(D1315="","",IF(OR(D1315=Plano!$A$1,D1315=Plano!$B$1),"entrada","saída"))</f>
        <v/>
      </c>
    </row>
    <row r="1316" spans="1:19" ht="13.2" hidden="1" x14ac:dyDescent="0.25">
      <c r="A1316" s="119" t="str">
        <f t="shared" si="100"/>
        <v/>
      </c>
      <c r="B1316" s="104"/>
      <c r="C1316" s="154"/>
      <c r="D1316" s="105"/>
      <c r="E1316" s="105"/>
      <c r="F1316" s="106"/>
      <c r="G1316" s="105"/>
      <c r="H1316" s="105"/>
      <c r="I1316" s="108"/>
      <c r="J1316" s="105"/>
      <c r="K1316" s="105"/>
      <c r="L1316" s="108"/>
      <c r="M1316" s="105"/>
      <c r="N1316" s="103"/>
      <c r="O1316" s="456"/>
      <c r="P1316" s="79">
        <f t="shared" si="101"/>
        <v>0</v>
      </c>
      <c r="Q1316" s="79">
        <f t="shared" si="102"/>
        <v>0</v>
      </c>
      <c r="R1316" s="528" t="str">
        <f t="shared" si="99"/>
        <v/>
      </c>
      <c r="S1316" s="526" t="str">
        <f>IF(D1316="","",IF(OR(D1316=Plano!$A$1,D1316=Plano!$B$1),"entrada","saída"))</f>
        <v/>
      </c>
    </row>
    <row r="1317" spans="1:19" ht="13.2" hidden="1" x14ac:dyDescent="0.25">
      <c r="A1317" s="119" t="str">
        <f t="shared" si="100"/>
        <v/>
      </c>
      <c r="B1317" s="104"/>
      <c r="C1317" s="154"/>
      <c r="D1317" s="105"/>
      <c r="E1317" s="105"/>
      <c r="F1317" s="106"/>
      <c r="G1317" s="105"/>
      <c r="H1317" s="105"/>
      <c r="I1317" s="108"/>
      <c r="J1317" s="105"/>
      <c r="K1317" s="105"/>
      <c r="L1317" s="108"/>
      <c r="M1317" s="105"/>
      <c r="N1317" s="103"/>
      <c r="O1317" s="456"/>
      <c r="P1317" s="79">
        <f t="shared" si="101"/>
        <v>0</v>
      </c>
      <c r="Q1317" s="79">
        <f t="shared" si="102"/>
        <v>0</v>
      </c>
      <c r="R1317" s="528" t="str">
        <f t="shared" si="99"/>
        <v/>
      </c>
      <c r="S1317" s="526" t="str">
        <f>IF(D1317="","",IF(OR(D1317=Plano!$A$1,D1317=Plano!$B$1),"entrada","saída"))</f>
        <v/>
      </c>
    </row>
    <row r="1318" spans="1:19" ht="13.2" hidden="1" x14ac:dyDescent="0.25">
      <c r="A1318" s="119" t="str">
        <f t="shared" si="100"/>
        <v/>
      </c>
      <c r="B1318" s="104"/>
      <c r="C1318" s="154"/>
      <c r="D1318" s="105"/>
      <c r="E1318" s="105"/>
      <c r="F1318" s="106"/>
      <c r="G1318" s="105"/>
      <c r="H1318" s="105"/>
      <c r="I1318" s="108"/>
      <c r="J1318" s="105"/>
      <c r="K1318" s="105"/>
      <c r="L1318" s="108"/>
      <c r="M1318" s="105"/>
      <c r="N1318" s="103"/>
      <c r="O1318" s="456"/>
      <c r="P1318" s="79">
        <f t="shared" si="101"/>
        <v>0</v>
      </c>
      <c r="Q1318" s="79">
        <f t="shared" si="102"/>
        <v>0</v>
      </c>
      <c r="R1318" s="528" t="str">
        <f t="shared" si="99"/>
        <v/>
      </c>
      <c r="S1318" s="526" t="str">
        <f>IF(D1318="","",IF(OR(D1318=Plano!$A$1,D1318=Plano!$B$1),"entrada","saída"))</f>
        <v/>
      </c>
    </row>
    <row r="1319" spans="1:19" ht="13.2" hidden="1" x14ac:dyDescent="0.25">
      <c r="A1319" s="119" t="str">
        <f t="shared" si="100"/>
        <v/>
      </c>
      <c r="B1319" s="104"/>
      <c r="C1319" s="154"/>
      <c r="D1319" s="105"/>
      <c r="E1319" s="105"/>
      <c r="F1319" s="106"/>
      <c r="G1319" s="105"/>
      <c r="H1319" s="105"/>
      <c r="I1319" s="108"/>
      <c r="J1319" s="105"/>
      <c r="K1319" s="105"/>
      <c r="L1319" s="108"/>
      <c r="M1319" s="105"/>
      <c r="N1319" s="103"/>
      <c r="O1319" s="456"/>
      <c r="P1319" s="79">
        <f t="shared" si="101"/>
        <v>0</v>
      </c>
      <c r="Q1319" s="79">
        <f t="shared" si="102"/>
        <v>0</v>
      </c>
      <c r="R1319" s="528" t="str">
        <f t="shared" si="99"/>
        <v/>
      </c>
      <c r="S1319" s="526" t="str">
        <f>IF(D1319="","",IF(OR(D1319=Plano!$A$1,D1319=Plano!$B$1),"entrada","saída"))</f>
        <v/>
      </c>
    </row>
    <row r="1320" spans="1:19" ht="13.2" hidden="1" x14ac:dyDescent="0.25">
      <c r="A1320" s="119" t="str">
        <f t="shared" si="100"/>
        <v/>
      </c>
      <c r="B1320" s="104"/>
      <c r="C1320" s="154"/>
      <c r="D1320" s="105"/>
      <c r="E1320" s="105"/>
      <c r="F1320" s="106"/>
      <c r="G1320" s="105"/>
      <c r="H1320" s="105"/>
      <c r="I1320" s="108"/>
      <c r="J1320" s="105"/>
      <c r="K1320" s="105"/>
      <c r="L1320" s="108"/>
      <c r="M1320" s="105"/>
      <c r="N1320" s="103"/>
      <c r="O1320" s="456"/>
      <c r="P1320" s="79">
        <f t="shared" si="101"/>
        <v>0</v>
      </c>
      <c r="Q1320" s="79">
        <f t="shared" si="102"/>
        <v>0</v>
      </c>
      <c r="R1320" s="528" t="str">
        <f t="shared" si="99"/>
        <v/>
      </c>
      <c r="S1320" s="526" t="str">
        <f>IF(D1320="","",IF(OR(D1320=Plano!$A$1,D1320=Plano!$B$1),"entrada","saída"))</f>
        <v/>
      </c>
    </row>
    <row r="1321" spans="1:19" ht="13.2" hidden="1" x14ac:dyDescent="0.25">
      <c r="A1321" s="119" t="str">
        <f t="shared" si="100"/>
        <v/>
      </c>
      <c r="B1321" s="104"/>
      <c r="C1321" s="154"/>
      <c r="D1321" s="105"/>
      <c r="E1321" s="105"/>
      <c r="F1321" s="106"/>
      <c r="G1321" s="105"/>
      <c r="H1321" s="105"/>
      <c r="I1321" s="108"/>
      <c r="J1321" s="105"/>
      <c r="K1321" s="105"/>
      <c r="L1321" s="108"/>
      <c r="M1321" s="105"/>
      <c r="N1321" s="103"/>
      <c r="O1321" s="456"/>
      <c r="P1321" s="79">
        <f t="shared" si="101"/>
        <v>0</v>
      </c>
      <c r="Q1321" s="79">
        <f t="shared" si="102"/>
        <v>0</v>
      </c>
      <c r="R1321" s="528" t="str">
        <f t="shared" si="99"/>
        <v/>
      </c>
      <c r="S1321" s="526" t="str">
        <f>IF(D1321="","",IF(OR(D1321=Plano!$A$1,D1321=Plano!$B$1),"entrada","saída"))</f>
        <v/>
      </c>
    </row>
    <row r="1322" spans="1:19" ht="13.2" hidden="1" x14ac:dyDescent="0.25">
      <c r="A1322" s="119" t="str">
        <f t="shared" si="100"/>
        <v/>
      </c>
      <c r="B1322" s="104"/>
      <c r="C1322" s="154"/>
      <c r="D1322" s="105"/>
      <c r="E1322" s="105"/>
      <c r="F1322" s="106"/>
      <c r="G1322" s="105"/>
      <c r="H1322" s="105"/>
      <c r="I1322" s="108"/>
      <c r="J1322" s="105"/>
      <c r="K1322" s="105"/>
      <c r="L1322" s="108"/>
      <c r="M1322" s="105"/>
      <c r="N1322" s="103"/>
      <c r="O1322" s="456"/>
      <c r="P1322" s="79">
        <f t="shared" si="101"/>
        <v>0</v>
      </c>
      <c r="Q1322" s="79">
        <f t="shared" si="102"/>
        <v>0</v>
      </c>
      <c r="R1322" s="528" t="str">
        <f t="shared" si="99"/>
        <v/>
      </c>
      <c r="S1322" s="526" t="str">
        <f>IF(D1322="","",IF(OR(D1322=Plano!$A$1,D1322=Plano!$B$1),"entrada","saída"))</f>
        <v/>
      </c>
    </row>
    <row r="1323" spans="1:19" ht="13.2" hidden="1" x14ac:dyDescent="0.25">
      <c r="A1323" s="119" t="str">
        <f t="shared" si="100"/>
        <v/>
      </c>
      <c r="B1323" s="104"/>
      <c r="C1323" s="154"/>
      <c r="D1323" s="105"/>
      <c r="E1323" s="105"/>
      <c r="F1323" s="106"/>
      <c r="G1323" s="105"/>
      <c r="H1323" s="105"/>
      <c r="I1323" s="108"/>
      <c r="J1323" s="105"/>
      <c r="K1323" s="105"/>
      <c r="L1323" s="108"/>
      <c r="M1323" s="105"/>
      <c r="N1323" s="103"/>
      <c r="O1323" s="456"/>
      <c r="P1323" s="79">
        <f t="shared" si="101"/>
        <v>0</v>
      </c>
      <c r="Q1323" s="79">
        <f t="shared" si="102"/>
        <v>0</v>
      </c>
      <c r="R1323" s="528" t="str">
        <f t="shared" si="99"/>
        <v/>
      </c>
      <c r="S1323" s="526" t="str">
        <f>IF(D1323="","",IF(OR(D1323=Plano!$A$1,D1323=Plano!$B$1),"entrada","saída"))</f>
        <v/>
      </c>
    </row>
    <row r="1324" spans="1:19" ht="13.2" hidden="1" x14ac:dyDescent="0.25">
      <c r="A1324" s="119" t="str">
        <f t="shared" si="100"/>
        <v/>
      </c>
      <c r="B1324" s="104"/>
      <c r="C1324" s="154"/>
      <c r="D1324" s="105"/>
      <c r="E1324" s="105"/>
      <c r="F1324" s="106"/>
      <c r="G1324" s="105"/>
      <c r="H1324" s="105"/>
      <c r="I1324" s="108"/>
      <c r="J1324" s="105"/>
      <c r="K1324" s="105"/>
      <c r="L1324" s="108"/>
      <c r="M1324" s="105"/>
      <c r="N1324" s="103"/>
      <c r="O1324" s="456"/>
      <c r="P1324" s="79">
        <f t="shared" si="101"/>
        <v>0</v>
      </c>
      <c r="Q1324" s="79">
        <f t="shared" si="102"/>
        <v>0</v>
      </c>
      <c r="R1324" s="528" t="str">
        <f t="shared" si="99"/>
        <v/>
      </c>
      <c r="S1324" s="526" t="str">
        <f>IF(D1324="","",IF(OR(D1324=Plano!$A$1,D1324=Plano!$B$1),"entrada","saída"))</f>
        <v/>
      </c>
    </row>
    <row r="1325" spans="1:19" ht="13.2" hidden="1" x14ac:dyDescent="0.25">
      <c r="A1325" s="119" t="str">
        <f t="shared" si="100"/>
        <v/>
      </c>
      <c r="B1325" s="104"/>
      <c r="C1325" s="154"/>
      <c r="D1325" s="105"/>
      <c r="E1325" s="105"/>
      <c r="F1325" s="106"/>
      <c r="G1325" s="105"/>
      <c r="H1325" s="105"/>
      <c r="I1325" s="108"/>
      <c r="J1325" s="105"/>
      <c r="K1325" s="105"/>
      <c r="L1325" s="108"/>
      <c r="M1325" s="105"/>
      <c r="N1325" s="103"/>
      <c r="O1325" s="456"/>
      <c r="P1325" s="79">
        <f t="shared" si="101"/>
        <v>0</v>
      </c>
      <c r="Q1325" s="79">
        <f t="shared" si="102"/>
        <v>0</v>
      </c>
      <c r="R1325" s="528" t="str">
        <f t="shared" si="99"/>
        <v/>
      </c>
      <c r="S1325" s="526" t="str">
        <f>IF(D1325="","",IF(OR(D1325=Plano!$A$1,D1325=Plano!$B$1),"entrada","saída"))</f>
        <v/>
      </c>
    </row>
    <row r="1326" spans="1:19" ht="13.2" hidden="1" x14ac:dyDescent="0.25">
      <c r="A1326" s="119" t="str">
        <f t="shared" si="100"/>
        <v/>
      </c>
      <c r="B1326" s="104"/>
      <c r="C1326" s="154"/>
      <c r="D1326" s="105"/>
      <c r="E1326" s="105"/>
      <c r="F1326" s="106"/>
      <c r="G1326" s="105"/>
      <c r="H1326" s="105"/>
      <c r="I1326" s="108"/>
      <c r="J1326" s="105"/>
      <c r="K1326" s="105"/>
      <c r="L1326" s="108"/>
      <c r="M1326" s="105"/>
      <c r="N1326" s="103"/>
      <c r="O1326" s="456"/>
      <c r="P1326" s="79">
        <f t="shared" si="101"/>
        <v>0</v>
      </c>
      <c r="Q1326" s="79">
        <f t="shared" si="102"/>
        <v>0</v>
      </c>
      <c r="R1326" s="528" t="str">
        <f t="shared" si="99"/>
        <v/>
      </c>
      <c r="S1326" s="526" t="str">
        <f>IF(D1326="","",IF(OR(D1326=Plano!$A$1,D1326=Plano!$B$1),"entrada","saída"))</f>
        <v/>
      </c>
    </row>
    <row r="1327" spans="1:19" ht="13.2" hidden="1" x14ac:dyDescent="0.25">
      <c r="A1327" s="119" t="str">
        <f t="shared" si="100"/>
        <v/>
      </c>
      <c r="B1327" s="104"/>
      <c r="C1327" s="154"/>
      <c r="D1327" s="105"/>
      <c r="E1327" s="105"/>
      <c r="F1327" s="106"/>
      <c r="G1327" s="105"/>
      <c r="H1327" s="105"/>
      <c r="I1327" s="108"/>
      <c r="J1327" s="105"/>
      <c r="K1327" s="105"/>
      <c r="L1327" s="108"/>
      <c r="M1327" s="105"/>
      <c r="N1327" s="103"/>
      <c r="O1327" s="456"/>
      <c r="P1327" s="79">
        <f t="shared" si="101"/>
        <v>0</v>
      </c>
      <c r="Q1327" s="79">
        <f t="shared" si="102"/>
        <v>0</v>
      </c>
      <c r="R1327" s="528" t="str">
        <f t="shared" si="99"/>
        <v/>
      </c>
      <c r="S1327" s="526" t="str">
        <f>IF(D1327="","",IF(OR(D1327=Plano!$A$1,D1327=Plano!$B$1),"entrada","saída"))</f>
        <v/>
      </c>
    </row>
    <row r="1328" spans="1:19" ht="13.2" hidden="1" x14ac:dyDescent="0.25">
      <c r="A1328" s="119" t="str">
        <f t="shared" si="100"/>
        <v/>
      </c>
      <c r="B1328" s="104"/>
      <c r="C1328" s="154"/>
      <c r="D1328" s="105"/>
      <c r="E1328" s="105"/>
      <c r="F1328" s="106"/>
      <c r="G1328" s="105"/>
      <c r="H1328" s="105"/>
      <c r="I1328" s="108"/>
      <c r="J1328" s="105"/>
      <c r="K1328" s="105"/>
      <c r="L1328" s="108"/>
      <c r="M1328" s="105"/>
      <c r="N1328" s="103"/>
      <c r="O1328" s="456"/>
      <c r="P1328" s="79">
        <f t="shared" si="101"/>
        <v>0</v>
      </c>
      <c r="Q1328" s="79">
        <f t="shared" si="102"/>
        <v>0</v>
      </c>
      <c r="R1328" s="528" t="str">
        <f t="shared" si="99"/>
        <v/>
      </c>
      <c r="S1328" s="526" t="str">
        <f>IF(D1328="","",IF(OR(D1328=Plano!$A$1,D1328=Plano!$B$1),"entrada","saída"))</f>
        <v/>
      </c>
    </row>
    <row r="1329" spans="1:19" ht="13.2" hidden="1" x14ac:dyDescent="0.25">
      <c r="A1329" s="119" t="str">
        <f t="shared" si="100"/>
        <v/>
      </c>
      <c r="B1329" s="104"/>
      <c r="C1329" s="154"/>
      <c r="D1329" s="105"/>
      <c r="E1329" s="105"/>
      <c r="F1329" s="106"/>
      <c r="G1329" s="105"/>
      <c r="H1329" s="105"/>
      <c r="I1329" s="108"/>
      <c r="J1329" s="105"/>
      <c r="K1329" s="105"/>
      <c r="L1329" s="108"/>
      <c r="M1329" s="105"/>
      <c r="N1329" s="103"/>
      <c r="O1329" s="456"/>
      <c r="P1329" s="79">
        <f t="shared" si="101"/>
        <v>0</v>
      </c>
      <c r="Q1329" s="79">
        <f t="shared" si="102"/>
        <v>0</v>
      </c>
      <c r="R1329" s="528" t="str">
        <f t="shared" si="99"/>
        <v/>
      </c>
      <c r="S1329" s="526" t="str">
        <f>IF(D1329="","",IF(OR(D1329=Plano!$A$1,D1329=Plano!$B$1),"entrada","saída"))</f>
        <v/>
      </c>
    </row>
    <row r="1330" spans="1:19" ht="13.2" hidden="1" x14ac:dyDescent="0.25">
      <c r="A1330" s="119" t="str">
        <f t="shared" si="100"/>
        <v/>
      </c>
      <c r="B1330" s="104"/>
      <c r="C1330" s="154"/>
      <c r="D1330" s="105"/>
      <c r="E1330" s="105"/>
      <c r="F1330" s="106"/>
      <c r="G1330" s="105"/>
      <c r="H1330" s="105"/>
      <c r="I1330" s="108"/>
      <c r="J1330" s="105"/>
      <c r="K1330" s="105"/>
      <c r="L1330" s="108"/>
      <c r="M1330" s="105"/>
      <c r="N1330" s="103"/>
      <c r="O1330" s="456"/>
      <c r="P1330" s="79">
        <f t="shared" si="101"/>
        <v>0</v>
      </c>
      <c r="Q1330" s="79">
        <f t="shared" si="102"/>
        <v>0</v>
      </c>
      <c r="R1330" s="528" t="str">
        <f t="shared" si="99"/>
        <v/>
      </c>
      <c r="S1330" s="526" t="str">
        <f>IF(D1330="","",IF(OR(D1330=Plano!$A$1,D1330=Plano!$B$1),"entrada","saída"))</f>
        <v/>
      </c>
    </row>
    <row r="1331" spans="1:19" ht="13.2" hidden="1" x14ac:dyDescent="0.25">
      <c r="A1331" s="119" t="str">
        <f t="shared" si="100"/>
        <v/>
      </c>
      <c r="B1331" s="104"/>
      <c r="C1331" s="154"/>
      <c r="D1331" s="105"/>
      <c r="E1331" s="105"/>
      <c r="F1331" s="106"/>
      <c r="G1331" s="105"/>
      <c r="H1331" s="105"/>
      <c r="I1331" s="108"/>
      <c r="J1331" s="105"/>
      <c r="K1331" s="105"/>
      <c r="L1331" s="108"/>
      <c r="M1331" s="105"/>
      <c r="N1331" s="103"/>
      <c r="O1331" s="456"/>
      <c r="P1331" s="79">
        <f t="shared" si="101"/>
        <v>0</v>
      </c>
      <c r="Q1331" s="79">
        <f t="shared" si="102"/>
        <v>0</v>
      </c>
      <c r="R1331" s="528" t="str">
        <f t="shared" si="99"/>
        <v/>
      </c>
      <c r="S1331" s="526" t="str">
        <f>IF(D1331="","",IF(OR(D1331=Plano!$A$1,D1331=Plano!$B$1),"entrada","saída"))</f>
        <v/>
      </c>
    </row>
    <row r="1332" spans="1:19" ht="13.2" hidden="1" x14ac:dyDescent="0.25">
      <c r="A1332" s="119" t="str">
        <f t="shared" si="100"/>
        <v/>
      </c>
      <c r="B1332" s="104"/>
      <c r="C1332" s="154"/>
      <c r="D1332" s="105"/>
      <c r="E1332" s="105"/>
      <c r="F1332" s="106"/>
      <c r="G1332" s="105"/>
      <c r="H1332" s="105"/>
      <c r="I1332" s="108"/>
      <c r="J1332" s="105"/>
      <c r="K1332" s="105"/>
      <c r="L1332" s="108"/>
      <c r="M1332" s="105"/>
      <c r="N1332" s="103"/>
      <c r="O1332" s="456"/>
      <c r="P1332" s="79">
        <f t="shared" si="101"/>
        <v>0</v>
      </c>
      <c r="Q1332" s="79">
        <f t="shared" si="102"/>
        <v>0</v>
      </c>
      <c r="R1332" s="528" t="str">
        <f t="shared" si="99"/>
        <v/>
      </c>
      <c r="S1332" s="526" t="str">
        <f>IF(D1332="","",IF(OR(D1332=Plano!$A$1,D1332=Plano!$B$1),"entrada","saída"))</f>
        <v/>
      </c>
    </row>
    <row r="1333" spans="1:19" ht="13.2" hidden="1" x14ac:dyDescent="0.25">
      <c r="A1333" s="119" t="str">
        <f t="shared" si="100"/>
        <v/>
      </c>
      <c r="B1333" s="104"/>
      <c r="C1333" s="154"/>
      <c r="D1333" s="105"/>
      <c r="E1333" s="105"/>
      <c r="F1333" s="106"/>
      <c r="G1333" s="105"/>
      <c r="H1333" s="105"/>
      <c r="I1333" s="108"/>
      <c r="J1333" s="105"/>
      <c r="K1333" s="105"/>
      <c r="L1333" s="108"/>
      <c r="M1333" s="105"/>
      <c r="N1333" s="103"/>
      <c r="O1333" s="456"/>
      <c r="P1333" s="79">
        <f t="shared" si="101"/>
        <v>0</v>
      </c>
      <c r="Q1333" s="79">
        <f t="shared" si="102"/>
        <v>0</v>
      </c>
      <c r="R1333" s="528" t="str">
        <f t="shared" ref="R1333:R1396" si="103">SUBSTITUTE(D1333," ","_")</f>
        <v/>
      </c>
      <c r="S1333" s="526" t="str">
        <f>IF(D1333="","",IF(OR(D1333=Plano!$A$1,D1333=Plano!$B$1),"entrada","saída"))</f>
        <v/>
      </c>
    </row>
    <row r="1334" spans="1:19" ht="13.2" hidden="1" x14ac:dyDescent="0.25">
      <c r="A1334" s="119" t="str">
        <f t="shared" ref="A1334:A1397" si="104">IF(B1334="","",ROW()-4)</f>
        <v/>
      </c>
      <c r="B1334" s="104"/>
      <c r="C1334" s="154"/>
      <c r="D1334" s="105"/>
      <c r="E1334" s="105"/>
      <c r="F1334" s="106"/>
      <c r="G1334" s="105"/>
      <c r="H1334" s="105"/>
      <c r="I1334" s="108"/>
      <c r="J1334" s="105"/>
      <c r="K1334" s="105"/>
      <c r="L1334" s="108"/>
      <c r="M1334" s="105"/>
      <c r="N1334" s="103"/>
      <c r="O1334" s="456"/>
      <c r="P1334" s="79">
        <f t="shared" ref="P1334:P1397" si="105">IF(B1334=0,0,IF(YEAR(B1334)=$Q$1,MONTH(B1334)-$P$1+1,(YEAR(B1334)-$Q$1)*12-$P$1+1+MONTH(B1334)))</f>
        <v>0</v>
      </c>
      <c r="Q1334" s="79">
        <f t="shared" ref="Q1334:Q1397" si="106">IF(C1334=0,0,IF(YEAR(C1334)=$Q$1,MONTH(C1334)-$P$1+1,(YEAR(C1334)-$Q$1)*12-$P$1+1+MONTH(C1334)))</f>
        <v>0</v>
      </c>
      <c r="R1334" s="528" t="str">
        <f t="shared" si="103"/>
        <v/>
      </c>
      <c r="S1334" s="526" t="str">
        <f>IF(D1334="","",IF(OR(D1334=Plano!$A$1,D1334=Plano!$B$1),"entrada","saída"))</f>
        <v/>
      </c>
    </row>
    <row r="1335" spans="1:19" ht="13.2" hidden="1" x14ac:dyDescent="0.25">
      <c r="A1335" s="119" t="str">
        <f t="shared" si="104"/>
        <v/>
      </c>
      <c r="B1335" s="104"/>
      <c r="C1335" s="154"/>
      <c r="D1335" s="105"/>
      <c r="E1335" s="105"/>
      <c r="F1335" s="106"/>
      <c r="G1335" s="105"/>
      <c r="H1335" s="105"/>
      <c r="I1335" s="108"/>
      <c r="J1335" s="105"/>
      <c r="K1335" s="105"/>
      <c r="L1335" s="108"/>
      <c r="M1335" s="105"/>
      <c r="N1335" s="103"/>
      <c r="O1335" s="456"/>
      <c r="P1335" s="79">
        <f t="shared" si="105"/>
        <v>0</v>
      </c>
      <c r="Q1335" s="79">
        <f t="shared" si="106"/>
        <v>0</v>
      </c>
      <c r="R1335" s="528" t="str">
        <f t="shared" si="103"/>
        <v/>
      </c>
      <c r="S1335" s="526" t="str">
        <f>IF(D1335="","",IF(OR(D1335=Plano!$A$1,D1335=Plano!$B$1),"entrada","saída"))</f>
        <v/>
      </c>
    </row>
    <row r="1336" spans="1:19" ht="13.2" hidden="1" x14ac:dyDescent="0.25">
      <c r="A1336" s="119" t="str">
        <f t="shared" si="104"/>
        <v/>
      </c>
      <c r="B1336" s="104"/>
      <c r="C1336" s="154"/>
      <c r="D1336" s="105"/>
      <c r="E1336" s="105"/>
      <c r="F1336" s="106"/>
      <c r="G1336" s="105"/>
      <c r="H1336" s="105"/>
      <c r="I1336" s="108"/>
      <c r="J1336" s="105"/>
      <c r="K1336" s="105"/>
      <c r="L1336" s="108"/>
      <c r="M1336" s="105"/>
      <c r="N1336" s="103"/>
      <c r="O1336" s="456"/>
      <c r="P1336" s="79">
        <f t="shared" si="105"/>
        <v>0</v>
      </c>
      <c r="Q1336" s="79">
        <f t="shared" si="106"/>
        <v>0</v>
      </c>
      <c r="R1336" s="528" t="str">
        <f t="shared" si="103"/>
        <v/>
      </c>
      <c r="S1336" s="526" t="str">
        <f>IF(D1336="","",IF(OR(D1336=Plano!$A$1,D1336=Plano!$B$1),"entrada","saída"))</f>
        <v/>
      </c>
    </row>
    <row r="1337" spans="1:19" ht="13.2" hidden="1" x14ac:dyDescent="0.25">
      <c r="A1337" s="119" t="str">
        <f t="shared" si="104"/>
        <v/>
      </c>
      <c r="B1337" s="104"/>
      <c r="C1337" s="154"/>
      <c r="D1337" s="105"/>
      <c r="E1337" s="105"/>
      <c r="F1337" s="106"/>
      <c r="G1337" s="105"/>
      <c r="H1337" s="105"/>
      <c r="I1337" s="108"/>
      <c r="J1337" s="105"/>
      <c r="K1337" s="105"/>
      <c r="L1337" s="108"/>
      <c r="M1337" s="105"/>
      <c r="N1337" s="103"/>
      <c r="O1337" s="456"/>
      <c r="P1337" s="79">
        <f t="shared" si="105"/>
        <v>0</v>
      </c>
      <c r="Q1337" s="79">
        <f t="shared" si="106"/>
        <v>0</v>
      </c>
      <c r="R1337" s="528" t="str">
        <f t="shared" si="103"/>
        <v/>
      </c>
      <c r="S1337" s="526" t="str">
        <f>IF(D1337="","",IF(OR(D1337=Plano!$A$1,D1337=Plano!$B$1),"entrada","saída"))</f>
        <v/>
      </c>
    </row>
    <row r="1338" spans="1:19" ht="13.2" hidden="1" x14ac:dyDescent="0.25">
      <c r="A1338" s="119" t="str">
        <f t="shared" si="104"/>
        <v/>
      </c>
      <c r="B1338" s="104"/>
      <c r="C1338" s="154"/>
      <c r="D1338" s="105"/>
      <c r="E1338" s="105"/>
      <c r="F1338" s="106"/>
      <c r="G1338" s="105"/>
      <c r="H1338" s="105"/>
      <c r="I1338" s="108"/>
      <c r="J1338" s="105"/>
      <c r="K1338" s="105"/>
      <c r="L1338" s="108"/>
      <c r="M1338" s="105"/>
      <c r="N1338" s="103"/>
      <c r="O1338" s="456"/>
      <c r="P1338" s="79">
        <f t="shared" si="105"/>
        <v>0</v>
      </c>
      <c r="Q1338" s="79">
        <f t="shared" si="106"/>
        <v>0</v>
      </c>
      <c r="R1338" s="528" t="str">
        <f t="shared" si="103"/>
        <v/>
      </c>
      <c r="S1338" s="526" t="str">
        <f>IF(D1338="","",IF(OR(D1338=Plano!$A$1,D1338=Plano!$B$1),"entrada","saída"))</f>
        <v/>
      </c>
    </row>
    <row r="1339" spans="1:19" ht="13.2" hidden="1" x14ac:dyDescent="0.25">
      <c r="A1339" s="119" t="str">
        <f t="shared" si="104"/>
        <v/>
      </c>
      <c r="B1339" s="104"/>
      <c r="C1339" s="154"/>
      <c r="D1339" s="105"/>
      <c r="E1339" s="105"/>
      <c r="F1339" s="106"/>
      <c r="G1339" s="105"/>
      <c r="H1339" s="105"/>
      <c r="I1339" s="108"/>
      <c r="J1339" s="105"/>
      <c r="K1339" s="105"/>
      <c r="L1339" s="108"/>
      <c r="M1339" s="105"/>
      <c r="N1339" s="103"/>
      <c r="O1339" s="456"/>
      <c r="P1339" s="79">
        <f t="shared" si="105"/>
        <v>0</v>
      </c>
      <c r="Q1339" s="79">
        <f t="shared" si="106"/>
        <v>0</v>
      </c>
      <c r="R1339" s="528" t="str">
        <f t="shared" si="103"/>
        <v/>
      </c>
      <c r="S1339" s="526" t="str">
        <f>IF(D1339="","",IF(OR(D1339=Plano!$A$1,D1339=Plano!$B$1),"entrada","saída"))</f>
        <v/>
      </c>
    </row>
    <row r="1340" spans="1:19" ht="13.2" hidden="1" x14ac:dyDescent="0.25">
      <c r="A1340" s="119" t="str">
        <f t="shared" si="104"/>
        <v/>
      </c>
      <c r="B1340" s="104"/>
      <c r="C1340" s="154"/>
      <c r="D1340" s="105"/>
      <c r="E1340" s="105"/>
      <c r="F1340" s="106"/>
      <c r="G1340" s="105"/>
      <c r="H1340" s="105"/>
      <c r="I1340" s="108"/>
      <c r="J1340" s="105"/>
      <c r="K1340" s="105"/>
      <c r="L1340" s="108"/>
      <c r="M1340" s="105"/>
      <c r="N1340" s="103"/>
      <c r="O1340" s="456"/>
      <c r="P1340" s="79">
        <f t="shared" si="105"/>
        <v>0</v>
      </c>
      <c r="Q1340" s="79">
        <f t="shared" si="106"/>
        <v>0</v>
      </c>
      <c r="R1340" s="528" t="str">
        <f t="shared" si="103"/>
        <v/>
      </c>
      <c r="S1340" s="526" t="str">
        <f>IF(D1340="","",IF(OR(D1340=Plano!$A$1,D1340=Plano!$B$1),"entrada","saída"))</f>
        <v/>
      </c>
    </row>
    <row r="1341" spans="1:19" ht="13.2" hidden="1" x14ac:dyDescent="0.25">
      <c r="A1341" s="119" t="str">
        <f t="shared" si="104"/>
        <v/>
      </c>
      <c r="B1341" s="104"/>
      <c r="C1341" s="154"/>
      <c r="D1341" s="105"/>
      <c r="E1341" s="105"/>
      <c r="F1341" s="106"/>
      <c r="G1341" s="105"/>
      <c r="H1341" s="105"/>
      <c r="I1341" s="108"/>
      <c r="J1341" s="105"/>
      <c r="K1341" s="105"/>
      <c r="L1341" s="108"/>
      <c r="M1341" s="105"/>
      <c r="N1341" s="103"/>
      <c r="O1341" s="456"/>
      <c r="P1341" s="79">
        <f t="shared" si="105"/>
        <v>0</v>
      </c>
      <c r="Q1341" s="79">
        <f t="shared" si="106"/>
        <v>0</v>
      </c>
      <c r="R1341" s="528" t="str">
        <f t="shared" si="103"/>
        <v/>
      </c>
      <c r="S1341" s="526" t="str">
        <f>IF(D1341="","",IF(OR(D1341=Plano!$A$1,D1341=Plano!$B$1),"entrada","saída"))</f>
        <v/>
      </c>
    </row>
    <row r="1342" spans="1:19" ht="13.2" hidden="1" x14ac:dyDescent="0.25">
      <c r="A1342" s="119" t="str">
        <f t="shared" si="104"/>
        <v/>
      </c>
      <c r="B1342" s="104"/>
      <c r="C1342" s="154"/>
      <c r="D1342" s="105"/>
      <c r="E1342" s="105"/>
      <c r="F1342" s="106"/>
      <c r="G1342" s="105"/>
      <c r="H1342" s="105"/>
      <c r="I1342" s="108"/>
      <c r="J1342" s="105"/>
      <c r="K1342" s="105"/>
      <c r="L1342" s="108"/>
      <c r="M1342" s="105"/>
      <c r="N1342" s="103"/>
      <c r="O1342" s="456"/>
      <c r="P1342" s="79">
        <f t="shared" si="105"/>
        <v>0</v>
      </c>
      <c r="Q1342" s="79">
        <f t="shared" si="106"/>
        <v>0</v>
      </c>
      <c r="R1342" s="528" t="str">
        <f t="shared" si="103"/>
        <v/>
      </c>
      <c r="S1342" s="526" t="str">
        <f>IF(D1342="","",IF(OR(D1342=Plano!$A$1,D1342=Plano!$B$1),"entrada","saída"))</f>
        <v/>
      </c>
    </row>
    <row r="1343" spans="1:19" ht="13.2" hidden="1" x14ac:dyDescent="0.25">
      <c r="A1343" s="119" t="str">
        <f t="shared" si="104"/>
        <v/>
      </c>
      <c r="B1343" s="104"/>
      <c r="C1343" s="154"/>
      <c r="D1343" s="105"/>
      <c r="E1343" s="105"/>
      <c r="F1343" s="106"/>
      <c r="G1343" s="105"/>
      <c r="H1343" s="105"/>
      <c r="I1343" s="108"/>
      <c r="J1343" s="105"/>
      <c r="K1343" s="105"/>
      <c r="L1343" s="108"/>
      <c r="M1343" s="105"/>
      <c r="N1343" s="103"/>
      <c r="O1343" s="456"/>
      <c r="P1343" s="79">
        <f t="shared" si="105"/>
        <v>0</v>
      </c>
      <c r="Q1343" s="79">
        <f t="shared" si="106"/>
        <v>0</v>
      </c>
      <c r="R1343" s="528" t="str">
        <f t="shared" si="103"/>
        <v/>
      </c>
      <c r="S1343" s="526" t="str">
        <f>IF(D1343="","",IF(OR(D1343=Plano!$A$1,D1343=Plano!$B$1),"entrada","saída"))</f>
        <v/>
      </c>
    </row>
    <row r="1344" spans="1:19" ht="13.2" hidden="1" x14ac:dyDescent="0.25">
      <c r="A1344" s="119" t="str">
        <f t="shared" si="104"/>
        <v/>
      </c>
      <c r="B1344" s="104"/>
      <c r="C1344" s="154"/>
      <c r="D1344" s="105"/>
      <c r="E1344" s="105"/>
      <c r="F1344" s="106"/>
      <c r="G1344" s="105"/>
      <c r="H1344" s="105"/>
      <c r="I1344" s="108"/>
      <c r="J1344" s="105"/>
      <c r="K1344" s="105"/>
      <c r="L1344" s="108"/>
      <c r="M1344" s="105"/>
      <c r="N1344" s="103"/>
      <c r="O1344" s="456"/>
      <c r="P1344" s="79">
        <f t="shared" si="105"/>
        <v>0</v>
      </c>
      <c r="Q1344" s="79">
        <f t="shared" si="106"/>
        <v>0</v>
      </c>
      <c r="R1344" s="528" t="str">
        <f t="shared" si="103"/>
        <v/>
      </c>
      <c r="S1344" s="526" t="str">
        <f>IF(D1344="","",IF(OR(D1344=Plano!$A$1,D1344=Plano!$B$1),"entrada","saída"))</f>
        <v/>
      </c>
    </row>
    <row r="1345" spans="1:19" ht="13.2" hidden="1" x14ac:dyDescent="0.25">
      <c r="A1345" s="119" t="str">
        <f t="shared" si="104"/>
        <v/>
      </c>
      <c r="B1345" s="104"/>
      <c r="C1345" s="154"/>
      <c r="D1345" s="105"/>
      <c r="E1345" s="105"/>
      <c r="F1345" s="106"/>
      <c r="G1345" s="105"/>
      <c r="H1345" s="105"/>
      <c r="I1345" s="108"/>
      <c r="J1345" s="105"/>
      <c r="K1345" s="105"/>
      <c r="L1345" s="108"/>
      <c r="M1345" s="105"/>
      <c r="N1345" s="103"/>
      <c r="O1345" s="456"/>
      <c r="P1345" s="79">
        <f t="shared" si="105"/>
        <v>0</v>
      </c>
      <c r="Q1345" s="79">
        <f t="shared" si="106"/>
        <v>0</v>
      </c>
      <c r="R1345" s="528" t="str">
        <f t="shared" si="103"/>
        <v/>
      </c>
      <c r="S1345" s="526" t="str">
        <f>IF(D1345="","",IF(OR(D1345=Plano!$A$1,D1345=Plano!$B$1),"entrada","saída"))</f>
        <v/>
      </c>
    </row>
    <row r="1346" spans="1:19" ht="13.2" hidden="1" x14ac:dyDescent="0.25">
      <c r="A1346" s="119" t="str">
        <f t="shared" si="104"/>
        <v/>
      </c>
      <c r="B1346" s="104"/>
      <c r="C1346" s="154"/>
      <c r="D1346" s="105"/>
      <c r="E1346" s="105"/>
      <c r="F1346" s="106"/>
      <c r="G1346" s="105"/>
      <c r="H1346" s="105"/>
      <c r="I1346" s="108"/>
      <c r="J1346" s="105"/>
      <c r="K1346" s="105"/>
      <c r="L1346" s="108"/>
      <c r="M1346" s="105"/>
      <c r="N1346" s="103"/>
      <c r="O1346" s="456"/>
      <c r="P1346" s="79">
        <f t="shared" si="105"/>
        <v>0</v>
      </c>
      <c r="Q1346" s="79">
        <f t="shared" si="106"/>
        <v>0</v>
      </c>
      <c r="R1346" s="528" t="str">
        <f t="shared" si="103"/>
        <v/>
      </c>
      <c r="S1346" s="526" t="str">
        <f>IF(D1346="","",IF(OR(D1346=Plano!$A$1,D1346=Plano!$B$1),"entrada","saída"))</f>
        <v/>
      </c>
    </row>
    <row r="1347" spans="1:19" ht="13.2" hidden="1" x14ac:dyDescent="0.25">
      <c r="A1347" s="119" t="str">
        <f t="shared" si="104"/>
        <v/>
      </c>
      <c r="B1347" s="104"/>
      <c r="C1347" s="154"/>
      <c r="D1347" s="105"/>
      <c r="E1347" s="105"/>
      <c r="F1347" s="106"/>
      <c r="G1347" s="105"/>
      <c r="H1347" s="105"/>
      <c r="I1347" s="108"/>
      <c r="J1347" s="105"/>
      <c r="K1347" s="105"/>
      <c r="L1347" s="108"/>
      <c r="M1347" s="105"/>
      <c r="N1347" s="103"/>
      <c r="O1347" s="456"/>
      <c r="P1347" s="79">
        <f t="shared" si="105"/>
        <v>0</v>
      </c>
      <c r="Q1347" s="79">
        <f t="shared" si="106"/>
        <v>0</v>
      </c>
      <c r="R1347" s="528" t="str">
        <f t="shared" si="103"/>
        <v/>
      </c>
      <c r="S1347" s="526" t="str">
        <f>IF(D1347="","",IF(OR(D1347=Plano!$A$1,D1347=Plano!$B$1),"entrada","saída"))</f>
        <v/>
      </c>
    </row>
    <row r="1348" spans="1:19" ht="13.2" hidden="1" x14ac:dyDescent="0.25">
      <c r="A1348" s="119" t="str">
        <f t="shared" si="104"/>
        <v/>
      </c>
      <c r="B1348" s="104"/>
      <c r="C1348" s="154"/>
      <c r="D1348" s="105"/>
      <c r="E1348" s="105"/>
      <c r="F1348" s="106"/>
      <c r="G1348" s="105"/>
      <c r="H1348" s="105"/>
      <c r="I1348" s="108"/>
      <c r="J1348" s="105"/>
      <c r="K1348" s="105"/>
      <c r="L1348" s="108"/>
      <c r="M1348" s="105"/>
      <c r="N1348" s="103"/>
      <c r="O1348" s="456"/>
      <c r="P1348" s="79">
        <f t="shared" si="105"/>
        <v>0</v>
      </c>
      <c r="Q1348" s="79">
        <f t="shared" si="106"/>
        <v>0</v>
      </c>
      <c r="R1348" s="528" t="str">
        <f t="shared" si="103"/>
        <v/>
      </c>
      <c r="S1348" s="526" t="str">
        <f>IF(D1348="","",IF(OR(D1348=Plano!$A$1,D1348=Plano!$B$1),"entrada","saída"))</f>
        <v/>
      </c>
    </row>
    <row r="1349" spans="1:19" ht="13.2" hidden="1" x14ac:dyDescent="0.25">
      <c r="A1349" s="119" t="str">
        <f t="shared" si="104"/>
        <v/>
      </c>
      <c r="B1349" s="104"/>
      <c r="C1349" s="154"/>
      <c r="D1349" s="105"/>
      <c r="E1349" s="105"/>
      <c r="F1349" s="106"/>
      <c r="G1349" s="105"/>
      <c r="H1349" s="105"/>
      <c r="I1349" s="108"/>
      <c r="J1349" s="105"/>
      <c r="K1349" s="105"/>
      <c r="L1349" s="108"/>
      <c r="M1349" s="105"/>
      <c r="N1349" s="103"/>
      <c r="O1349" s="456"/>
      <c r="P1349" s="79">
        <f t="shared" si="105"/>
        <v>0</v>
      </c>
      <c r="Q1349" s="79">
        <f t="shared" si="106"/>
        <v>0</v>
      </c>
      <c r="R1349" s="528" t="str">
        <f t="shared" si="103"/>
        <v/>
      </c>
      <c r="S1349" s="526" t="str">
        <f>IF(D1349="","",IF(OR(D1349=Plano!$A$1,D1349=Plano!$B$1),"entrada","saída"))</f>
        <v/>
      </c>
    </row>
    <row r="1350" spans="1:19" ht="13.2" hidden="1" x14ac:dyDescent="0.25">
      <c r="A1350" s="119" t="str">
        <f t="shared" si="104"/>
        <v/>
      </c>
      <c r="B1350" s="104"/>
      <c r="C1350" s="154"/>
      <c r="D1350" s="105"/>
      <c r="E1350" s="105"/>
      <c r="F1350" s="106"/>
      <c r="G1350" s="105"/>
      <c r="H1350" s="105"/>
      <c r="I1350" s="108"/>
      <c r="J1350" s="105"/>
      <c r="K1350" s="105"/>
      <c r="L1350" s="108"/>
      <c r="M1350" s="105"/>
      <c r="N1350" s="103"/>
      <c r="O1350" s="456"/>
      <c r="P1350" s="79">
        <f t="shared" si="105"/>
        <v>0</v>
      </c>
      <c r="Q1350" s="79">
        <f t="shared" si="106"/>
        <v>0</v>
      </c>
      <c r="R1350" s="528" t="str">
        <f t="shared" si="103"/>
        <v/>
      </c>
      <c r="S1350" s="526" t="str">
        <f>IF(D1350="","",IF(OR(D1350=Plano!$A$1,D1350=Plano!$B$1),"entrada","saída"))</f>
        <v/>
      </c>
    </row>
    <row r="1351" spans="1:19" ht="13.2" hidden="1" x14ac:dyDescent="0.25">
      <c r="A1351" s="119" t="str">
        <f t="shared" si="104"/>
        <v/>
      </c>
      <c r="B1351" s="104"/>
      <c r="C1351" s="154"/>
      <c r="D1351" s="105"/>
      <c r="E1351" s="105"/>
      <c r="F1351" s="106"/>
      <c r="G1351" s="105"/>
      <c r="H1351" s="105"/>
      <c r="I1351" s="108"/>
      <c r="J1351" s="105"/>
      <c r="K1351" s="105"/>
      <c r="L1351" s="108"/>
      <c r="M1351" s="105"/>
      <c r="N1351" s="103"/>
      <c r="O1351" s="456"/>
      <c r="P1351" s="79">
        <f t="shared" si="105"/>
        <v>0</v>
      </c>
      <c r="Q1351" s="79">
        <f t="shared" si="106"/>
        <v>0</v>
      </c>
      <c r="R1351" s="528" t="str">
        <f t="shared" si="103"/>
        <v/>
      </c>
      <c r="S1351" s="526" t="str">
        <f>IF(D1351="","",IF(OR(D1351=Plano!$A$1,D1351=Plano!$B$1),"entrada","saída"))</f>
        <v/>
      </c>
    </row>
    <row r="1352" spans="1:19" ht="13.2" hidden="1" x14ac:dyDescent="0.25">
      <c r="A1352" s="119" t="str">
        <f t="shared" si="104"/>
        <v/>
      </c>
      <c r="B1352" s="104"/>
      <c r="C1352" s="154"/>
      <c r="D1352" s="105"/>
      <c r="E1352" s="105"/>
      <c r="F1352" s="106"/>
      <c r="G1352" s="105"/>
      <c r="H1352" s="105"/>
      <c r="I1352" s="108"/>
      <c r="J1352" s="105"/>
      <c r="K1352" s="105"/>
      <c r="L1352" s="108"/>
      <c r="M1352" s="105"/>
      <c r="N1352" s="103"/>
      <c r="O1352" s="456"/>
      <c r="P1352" s="79">
        <f t="shared" si="105"/>
        <v>0</v>
      </c>
      <c r="Q1352" s="79">
        <f t="shared" si="106"/>
        <v>0</v>
      </c>
      <c r="R1352" s="528" t="str">
        <f t="shared" si="103"/>
        <v/>
      </c>
      <c r="S1352" s="526" t="str">
        <f>IF(D1352="","",IF(OR(D1352=Plano!$A$1,D1352=Plano!$B$1),"entrada","saída"))</f>
        <v/>
      </c>
    </row>
    <row r="1353" spans="1:19" ht="13.2" hidden="1" x14ac:dyDescent="0.25">
      <c r="A1353" s="119" t="str">
        <f t="shared" si="104"/>
        <v/>
      </c>
      <c r="B1353" s="104"/>
      <c r="C1353" s="154"/>
      <c r="D1353" s="105"/>
      <c r="E1353" s="105"/>
      <c r="F1353" s="106"/>
      <c r="G1353" s="105"/>
      <c r="H1353" s="105"/>
      <c r="I1353" s="108"/>
      <c r="J1353" s="105"/>
      <c r="K1353" s="105"/>
      <c r="L1353" s="108"/>
      <c r="M1353" s="105"/>
      <c r="N1353" s="103"/>
      <c r="O1353" s="456"/>
      <c r="P1353" s="79">
        <f t="shared" si="105"/>
        <v>0</v>
      </c>
      <c r="Q1353" s="79">
        <f t="shared" si="106"/>
        <v>0</v>
      </c>
      <c r="R1353" s="528" t="str">
        <f t="shared" si="103"/>
        <v/>
      </c>
      <c r="S1353" s="526" t="str">
        <f>IF(D1353="","",IF(OR(D1353=Plano!$A$1,D1353=Plano!$B$1),"entrada","saída"))</f>
        <v/>
      </c>
    </row>
    <row r="1354" spans="1:19" ht="13.2" hidden="1" x14ac:dyDescent="0.25">
      <c r="A1354" s="119" t="str">
        <f t="shared" si="104"/>
        <v/>
      </c>
      <c r="B1354" s="104"/>
      <c r="C1354" s="154"/>
      <c r="D1354" s="105"/>
      <c r="E1354" s="105"/>
      <c r="F1354" s="106"/>
      <c r="G1354" s="105"/>
      <c r="H1354" s="105"/>
      <c r="I1354" s="108"/>
      <c r="J1354" s="105"/>
      <c r="K1354" s="105"/>
      <c r="L1354" s="108"/>
      <c r="M1354" s="105"/>
      <c r="N1354" s="103"/>
      <c r="O1354" s="456"/>
      <c r="P1354" s="79">
        <f t="shared" si="105"/>
        <v>0</v>
      </c>
      <c r="Q1354" s="79">
        <f t="shared" si="106"/>
        <v>0</v>
      </c>
      <c r="R1354" s="528" t="str">
        <f t="shared" si="103"/>
        <v/>
      </c>
      <c r="S1354" s="526" t="str">
        <f>IF(D1354="","",IF(OR(D1354=Plano!$A$1,D1354=Plano!$B$1),"entrada","saída"))</f>
        <v/>
      </c>
    </row>
    <row r="1355" spans="1:19" ht="13.2" hidden="1" x14ac:dyDescent="0.25">
      <c r="A1355" s="119" t="str">
        <f t="shared" si="104"/>
        <v/>
      </c>
      <c r="B1355" s="104"/>
      <c r="C1355" s="154"/>
      <c r="D1355" s="105"/>
      <c r="E1355" s="105"/>
      <c r="F1355" s="106"/>
      <c r="G1355" s="105"/>
      <c r="H1355" s="105"/>
      <c r="I1355" s="108"/>
      <c r="J1355" s="105"/>
      <c r="K1355" s="105"/>
      <c r="L1355" s="108"/>
      <c r="M1355" s="105"/>
      <c r="N1355" s="103"/>
      <c r="O1355" s="456"/>
      <c r="P1355" s="79">
        <f t="shared" si="105"/>
        <v>0</v>
      </c>
      <c r="Q1355" s="79">
        <f t="shared" si="106"/>
        <v>0</v>
      </c>
      <c r="R1355" s="528" t="str">
        <f t="shared" si="103"/>
        <v/>
      </c>
      <c r="S1355" s="526" t="str">
        <f>IF(D1355="","",IF(OR(D1355=Plano!$A$1,D1355=Plano!$B$1),"entrada","saída"))</f>
        <v/>
      </c>
    </row>
    <row r="1356" spans="1:19" ht="13.2" hidden="1" x14ac:dyDescent="0.25">
      <c r="A1356" s="119" t="str">
        <f t="shared" si="104"/>
        <v/>
      </c>
      <c r="B1356" s="104"/>
      <c r="C1356" s="154"/>
      <c r="D1356" s="105"/>
      <c r="E1356" s="105"/>
      <c r="F1356" s="106"/>
      <c r="G1356" s="105"/>
      <c r="H1356" s="105"/>
      <c r="I1356" s="108"/>
      <c r="J1356" s="105"/>
      <c r="K1356" s="105"/>
      <c r="L1356" s="108"/>
      <c r="M1356" s="105"/>
      <c r="N1356" s="103"/>
      <c r="O1356" s="456"/>
      <c r="P1356" s="79">
        <f t="shared" si="105"/>
        <v>0</v>
      </c>
      <c r="Q1356" s="79">
        <f t="shared" si="106"/>
        <v>0</v>
      </c>
      <c r="R1356" s="528" t="str">
        <f t="shared" si="103"/>
        <v/>
      </c>
      <c r="S1356" s="526" t="str">
        <f>IF(D1356="","",IF(OR(D1356=Plano!$A$1,D1356=Plano!$B$1),"entrada","saída"))</f>
        <v/>
      </c>
    </row>
    <row r="1357" spans="1:19" ht="13.2" hidden="1" x14ac:dyDescent="0.25">
      <c r="A1357" s="119" t="str">
        <f t="shared" si="104"/>
        <v/>
      </c>
      <c r="B1357" s="104"/>
      <c r="C1357" s="154"/>
      <c r="D1357" s="105"/>
      <c r="E1357" s="105"/>
      <c r="F1357" s="106"/>
      <c r="G1357" s="105"/>
      <c r="H1357" s="105"/>
      <c r="I1357" s="108"/>
      <c r="J1357" s="105"/>
      <c r="K1357" s="105"/>
      <c r="L1357" s="108"/>
      <c r="M1357" s="105"/>
      <c r="N1357" s="103"/>
      <c r="O1357" s="456"/>
      <c r="P1357" s="79">
        <f t="shared" si="105"/>
        <v>0</v>
      </c>
      <c r="Q1357" s="79">
        <f t="shared" si="106"/>
        <v>0</v>
      </c>
      <c r="R1357" s="528" t="str">
        <f t="shared" si="103"/>
        <v/>
      </c>
      <c r="S1357" s="526" t="str">
        <f>IF(D1357="","",IF(OR(D1357=Plano!$A$1,D1357=Plano!$B$1),"entrada","saída"))</f>
        <v/>
      </c>
    </row>
    <row r="1358" spans="1:19" ht="13.2" hidden="1" x14ac:dyDescent="0.25">
      <c r="A1358" s="119" t="str">
        <f t="shared" si="104"/>
        <v/>
      </c>
      <c r="B1358" s="104"/>
      <c r="C1358" s="154"/>
      <c r="D1358" s="105"/>
      <c r="E1358" s="105"/>
      <c r="F1358" s="106"/>
      <c r="G1358" s="105"/>
      <c r="H1358" s="105"/>
      <c r="I1358" s="108"/>
      <c r="J1358" s="105"/>
      <c r="K1358" s="105"/>
      <c r="L1358" s="108"/>
      <c r="M1358" s="105"/>
      <c r="N1358" s="103"/>
      <c r="O1358" s="456"/>
      <c r="P1358" s="79">
        <f t="shared" si="105"/>
        <v>0</v>
      </c>
      <c r="Q1358" s="79">
        <f t="shared" si="106"/>
        <v>0</v>
      </c>
      <c r="R1358" s="528" t="str">
        <f t="shared" si="103"/>
        <v/>
      </c>
      <c r="S1358" s="526" t="str">
        <f>IF(D1358="","",IF(OR(D1358=Plano!$A$1,D1358=Plano!$B$1),"entrada","saída"))</f>
        <v/>
      </c>
    </row>
    <row r="1359" spans="1:19" ht="13.2" hidden="1" x14ac:dyDescent="0.25">
      <c r="A1359" s="119" t="str">
        <f t="shared" si="104"/>
        <v/>
      </c>
      <c r="B1359" s="104"/>
      <c r="C1359" s="154"/>
      <c r="D1359" s="105"/>
      <c r="E1359" s="105"/>
      <c r="F1359" s="106"/>
      <c r="G1359" s="105"/>
      <c r="H1359" s="105"/>
      <c r="I1359" s="108"/>
      <c r="J1359" s="105"/>
      <c r="K1359" s="105"/>
      <c r="L1359" s="108"/>
      <c r="M1359" s="105"/>
      <c r="N1359" s="103"/>
      <c r="O1359" s="456"/>
      <c r="P1359" s="79">
        <f t="shared" si="105"/>
        <v>0</v>
      </c>
      <c r="Q1359" s="79">
        <f t="shared" si="106"/>
        <v>0</v>
      </c>
      <c r="R1359" s="528" t="str">
        <f t="shared" si="103"/>
        <v/>
      </c>
      <c r="S1359" s="526" t="str">
        <f>IF(D1359="","",IF(OR(D1359=Plano!$A$1,D1359=Plano!$B$1),"entrada","saída"))</f>
        <v/>
      </c>
    </row>
    <row r="1360" spans="1:19" ht="13.2" hidden="1" x14ac:dyDescent="0.25">
      <c r="A1360" s="119" t="str">
        <f t="shared" si="104"/>
        <v/>
      </c>
      <c r="B1360" s="104"/>
      <c r="C1360" s="154"/>
      <c r="D1360" s="105"/>
      <c r="E1360" s="105"/>
      <c r="F1360" s="106"/>
      <c r="G1360" s="105"/>
      <c r="H1360" s="105"/>
      <c r="I1360" s="108"/>
      <c r="J1360" s="105"/>
      <c r="K1360" s="105"/>
      <c r="L1360" s="108"/>
      <c r="M1360" s="105"/>
      <c r="N1360" s="103"/>
      <c r="O1360" s="456"/>
      <c r="P1360" s="79">
        <f t="shared" si="105"/>
        <v>0</v>
      </c>
      <c r="Q1360" s="79">
        <f t="shared" si="106"/>
        <v>0</v>
      </c>
      <c r="R1360" s="528" t="str">
        <f t="shared" si="103"/>
        <v/>
      </c>
      <c r="S1360" s="526" t="str">
        <f>IF(D1360="","",IF(OR(D1360=Plano!$A$1,D1360=Plano!$B$1),"entrada","saída"))</f>
        <v/>
      </c>
    </row>
    <row r="1361" spans="1:19" ht="13.2" hidden="1" x14ac:dyDescent="0.25">
      <c r="A1361" s="119" t="str">
        <f t="shared" si="104"/>
        <v/>
      </c>
      <c r="B1361" s="104"/>
      <c r="C1361" s="154"/>
      <c r="D1361" s="105"/>
      <c r="E1361" s="105"/>
      <c r="F1361" s="106"/>
      <c r="G1361" s="105"/>
      <c r="H1361" s="105"/>
      <c r="I1361" s="108"/>
      <c r="J1361" s="105"/>
      <c r="K1361" s="105"/>
      <c r="L1361" s="108"/>
      <c r="M1361" s="105"/>
      <c r="N1361" s="103"/>
      <c r="O1361" s="456"/>
      <c r="P1361" s="79">
        <f t="shared" si="105"/>
        <v>0</v>
      </c>
      <c r="Q1361" s="79">
        <f t="shared" si="106"/>
        <v>0</v>
      </c>
      <c r="R1361" s="528" t="str">
        <f t="shared" si="103"/>
        <v/>
      </c>
      <c r="S1361" s="526" t="str">
        <f>IF(D1361="","",IF(OR(D1361=Plano!$A$1,D1361=Plano!$B$1),"entrada","saída"))</f>
        <v/>
      </c>
    </row>
    <row r="1362" spans="1:19" ht="13.2" hidden="1" x14ac:dyDescent="0.25">
      <c r="A1362" s="119" t="str">
        <f t="shared" si="104"/>
        <v/>
      </c>
      <c r="B1362" s="104"/>
      <c r="C1362" s="154"/>
      <c r="D1362" s="105"/>
      <c r="E1362" s="105"/>
      <c r="F1362" s="106"/>
      <c r="G1362" s="105"/>
      <c r="H1362" s="105"/>
      <c r="I1362" s="108"/>
      <c r="J1362" s="105"/>
      <c r="K1362" s="105"/>
      <c r="L1362" s="108"/>
      <c r="M1362" s="105"/>
      <c r="N1362" s="103"/>
      <c r="O1362" s="456"/>
      <c r="P1362" s="79">
        <f t="shared" si="105"/>
        <v>0</v>
      </c>
      <c r="Q1362" s="79">
        <f t="shared" si="106"/>
        <v>0</v>
      </c>
      <c r="R1362" s="528" t="str">
        <f t="shared" si="103"/>
        <v/>
      </c>
      <c r="S1362" s="526" t="str">
        <f>IF(D1362="","",IF(OR(D1362=Plano!$A$1,D1362=Plano!$B$1),"entrada","saída"))</f>
        <v/>
      </c>
    </row>
    <row r="1363" spans="1:19" ht="13.2" hidden="1" x14ac:dyDescent="0.25">
      <c r="A1363" s="119" t="str">
        <f t="shared" si="104"/>
        <v/>
      </c>
      <c r="B1363" s="104"/>
      <c r="C1363" s="154"/>
      <c r="D1363" s="105"/>
      <c r="E1363" s="105"/>
      <c r="F1363" s="106"/>
      <c r="G1363" s="105"/>
      <c r="H1363" s="105"/>
      <c r="I1363" s="108"/>
      <c r="J1363" s="105"/>
      <c r="K1363" s="105"/>
      <c r="L1363" s="108"/>
      <c r="M1363" s="105"/>
      <c r="N1363" s="103"/>
      <c r="O1363" s="456"/>
      <c r="P1363" s="79">
        <f t="shared" si="105"/>
        <v>0</v>
      </c>
      <c r="Q1363" s="79">
        <f t="shared" si="106"/>
        <v>0</v>
      </c>
      <c r="R1363" s="528" t="str">
        <f t="shared" si="103"/>
        <v/>
      </c>
      <c r="S1363" s="526" t="str">
        <f>IF(D1363="","",IF(OR(D1363=Plano!$A$1,D1363=Plano!$B$1),"entrada","saída"))</f>
        <v/>
      </c>
    </row>
    <row r="1364" spans="1:19" ht="13.2" hidden="1" x14ac:dyDescent="0.25">
      <c r="A1364" s="119" t="str">
        <f t="shared" si="104"/>
        <v/>
      </c>
      <c r="B1364" s="104"/>
      <c r="C1364" s="154"/>
      <c r="D1364" s="105"/>
      <c r="E1364" s="105"/>
      <c r="F1364" s="106"/>
      <c r="G1364" s="105"/>
      <c r="H1364" s="105"/>
      <c r="I1364" s="108"/>
      <c r="J1364" s="105"/>
      <c r="K1364" s="105"/>
      <c r="L1364" s="108"/>
      <c r="M1364" s="105"/>
      <c r="N1364" s="103"/>
      <c r="O1364" s="456"/>
      <c r="P1364" s="79">
        <f t="shared" si="105"/>
        <v>0</v>
      </c>
      <c r="Q1364" s="79">
        <f t="shared" si="106"/>
        <v>0</v>
      </c>
      <c r="R1364" s="528" t="str">
        <f t="shared" si="103"/>
        <v/>
      </c>
      <c r="S1364" s="526" t="str">
        <f>IF(D1364="","",IF(OR(D1364=Plano!$A$1,D1364=Plano!$B$1),"entrada","saída"))</f>
        <v/>
      </c>
    </row>
    <row r="1365" spans="1:19" ht="13.2" hidden="1" x14ac:dyDescent="0.25">
      <c r="A1365" s="119" t="str">
        <f t="shared" si="104"/>
        <v/>
      </c>
      <c r="B1365" s="104"/>
      <c r="C1365" s="154"/>
      <c r="D1365" s="105"/>
      <c r="E1365" s="105"/>
      <c r="F1365" s="106"/>
      <c r="G1365" s="105"/>
      <c r="H1365" s="105"/>
      <c r="I1365" s="108"/>
      <c r="J1365" s="105"/>
      <c r="K1365" s="105"/>
      <c r="L1365" s="108"/>
      <c r="M1365" s="105"/>
      <c r="N1365" s="103"/>
      <c r="O1365" s="456"/>
      <c r="P1365" s="79">
        <f t="shared" si="105"/>
        <v>0</v>
      </c>
      <c r="Q1365" s="79">
        <f t="shared" si="106"/>
        <v>0</v>
      </c>
      <c r="R1365" s="528" t="str">
        <f t="shared" si="103"/>
        <v/>
      </c>
      <c r="S1365" s="526" t="str">
        <f>IF(D1365="","",IF(OR(D1365=Plano!$A$1,D1365=Plano!$B$1),"entrada","saída"))</f>
        <v/>
      </c>
    </row>
    <row r="1366" spans="1:19" ht="13.2" hidden="1" x14ac:dyDescent="0.25">
      <c r="A1366" s="119" t="str">
        <f t="shared" si="104"/>
        <v/>
      </c>
      <c r="B1366" s="104"/>
      <c r="C1366" s="154"/>
      <c r="D1366" s="105"/>
      <c r="E1366" s="105"/>
      <c r="F1366" s="106"/>
      <c r="G1366" s="105"/>
      <c r="H1366" s="105"/>
      <c r="I1366" s="108"/>
      <c r="J1366" s="105"/>
      <c r="K1366" s="105"/>
      <c r="L1366" s="108"/>
      <c r="M1366" s="105"/>
      <c r="N1366" s="103"/>
      <c r="O1366" s="456"/>
      <c r="P1366" s="79">
        <f t="shared" si="105"/>
        <v>0</v>
      </c>
      <c r="Q1366" s="79">
        <f t="shared" si="106"/>
        <v>0</v>
      </c>
      <c r="R1366" s="528" t="str">
        <f t="shared" si="103"/>
        <v/>
      </c>
      <c r="S1366" s="526" t="str">
        <f>IF(D1366="","",IF(OR(D1366=Plano!$A$1,D1366=Plano!$B$1),"entrada","saída"))</f>
        <v/>
      </c>
    </row>
    <row r="1367" spans="1:19" ht="13.2" hidden="1" x14ac:dyDescent="0.25">
      <c r="A1367" s="119" t="str">
        <f t="shared" si="104"/>
        <v/>
      </c>
      <c r="B1367" s="104"/>
      <c r="C1367" s="154"/>
      <c r="D1367" s="105"/>
      <c r="E1367" s="105"/>
      <c r="F1367" s="106"/>
      <c r="G1367" s="105"/>
      <c r="H1367" s="105"/>
      <c r="I1367" s="108"/>
      <c r="J1367" s="105"/>
      <c r="K1367" s="105"/>
      <c r="L1367" s="108"/>
      <c r="M1367" s="105"/>
      <c r="N1367" s="103"/>
      <c r="O1367" s="456"/>
      <c r="P1367" s="79">
        <f t="shared" si="105"/>
        <v>0</v>
      </c>
      <c r="Q1367" s="79">
        <f t="shared" si="106"/>
        <v>0</v>
      </c>
      <c r="R1367" s="528" t="str">
        <f t="shared" si="103"/>
        <v/>
      </c>
      <c r="S1367" s="526" t="str">
        <f>IF(D1367="","",IF(OR(D1367=Plano!$A$1,D1367=Plano!$B$1),"entrada","saída"))</f>
        <v/>
      </c>
    </row>
    <row r="1368" spans="1:19" ht="13.2" hidden="1" x14ac:dyDescent="0.25">
      <c r="A1368" s="119" t="str">
        <f t="shared" si="104"/>
        <v/>
      </c>
      <c r="B1368" s="104"/>
      <c r="C1368" s="154"/>
      <c r="D1368" s="105"/>
      <c r="E1368" s="105"/>
      <c r="F1368" s="106"/>
      <c r="G1368" s="105"/>
      <c r="H1368" s="105"/>
      <c r="I1368" s="108"/>
      <c r="J1368" s="105"/>
      <c r="K1368" s="105"/>
      <c r="L1368" s="108"/>
      <c r="M1368" s="105"/>
      <c r="N1368" s="103"/>
      <c r="O1368" s="456"/>
      <c r="P1368" s="79">
        <f t="shared" si="105"/>
        <v>0</v>
      </c>
      <c r="Q1368" s="79">
        <f t="shared" si="106"/>
        <v>0</v>
      </c>
      <c r="R1368" s="528" t="str">
        <f t="shared" si="103"/>
        <v/>
      </c>
      <c r="S1368" s="526" t="str">
        <f>IF(D1368="","",IF(OR(D1368=Plano!$A$1,D1368=Plano!$B$1),"entrada","saída"))</f>
        <v/>
      </c>
    </row>
    <row r="1369" spans="1:19" ht="13.2" hidden="1" x14ac:dyDescent="0.25">
      <c r="A1369" s="119" t="str">
        <f t="shared" si="104"/>
        <v/>
      </c>
      <c r="B1369" s="104"/>
      <c r="C1369" s="154"/>
      <c r="D1369" s="105"/>
      <c r="E1369" s="105"/>
      <c r="F1369" s="106"/>
      <c r="G1369" s="105"/>
      <c r="H1369" s="105"/>
      <c r="I1369" s="108"/>
      <c r="J1369" s="105"/>
      <c r="K1369" s="105"/>
      <c r="L1369" s="108"/>
      <c r="M1369" s="105"/>
      <c r="N1369" s="103"/>
      <c r="O1369" s="456"/>
      <c r="P1369" s="79">
        <f t="shared" si="105"/>
        <v>0</v>
      </c>
      <c r="Q1369" s="79">
        <f t="shared" si="106"/>
        <v>0</v>
      </c>
      <c r="R1369" s="528" t="str">
        <f t="shared" si="103"/>
        <v/>
      </c>
      <c r="S1369" s="526" t="str">
        <f>IF(D1369="","",IF(OR(D1369=Plano!$A$1,D1369=Plano!$B$1),"entrada","saída"))</f>
        <v/>
      </c>
    </row>
    <row r="1370" spans="1:19" ht="13.2" hidden="1" x14ac:dyDescent="0.25">
      <c r="A1370" s="119" t="str">
        <f t="shared" si="104"/>
        <v/>
      </c>
      <c r="B1370" s="104"/>
      <c r="C1370" s="154"/>
      <c r="D1370" s="105"/>
      <c r="E1370" s="105"/>
      <c r="F1370" s="106"/>
      <c r="G1370" s="105"/>
      <c r="H1370" s="105"/>
      <c r="I1370" s="108"/>
      <c r="J1370" s="105"/>
      <c r="K1370" s="105"/>
      <c r="L1370" s="108"/>
      <c r="M1370" s="105"/>
      <c r="N1370" s="103"/>
      <c r="O1370" s="456"/>
      <c r="P1370" s="79">
        <f t="shared" si="105"/>
        <v>0</v>
      </c>
      <c r="Q1370" s="79">
        <f t="shared" si="106"/>
        <v>0</v>
      </c>
      <c r="R1370" s="528" t="str">
        <f t="shared" si="103"/>
        <v/>
      </c>
      <c r="S1370" s="526" t="str">
        <f>IF(D1370="","",IF(OR(D1370=Plano!$A$1,D1370=Plano!$B$1),"entrada","saída"))</f>
        <v/>
      </c>
    </row>
    <row r="1371" spans="1:19" ht="13.2" hidden="1" x14ac:dyDescent="0.25">
      <c r="A1371" s="119" t="str">
        <f t="shared" si="104"/>
        <v/>
      </c>
      <c r="B1371" s="104"/>
      <c r="C1371" s="154"/>
      <c r="D1371" s="105"/>
      <c r="E1371" s="105"/>
      <c r="F1371" s="106"/>
      <c r="G1371" s="105"/>
      <c r="H1371" s="105"/>
      <c r="I1371" s="108"/>
      <c r="J1371" s="105"/>
      <c r="K1371" s="105"/>
      <c r="L1371" s="108"/>
      <c r="M1371" s="105"/>
      <c r="N1371" s="103"/>
      <c r="O1371" s="456"/>
      <c r="P1371" s="79">
        <f t="shared" si="105"/>
        <v>0</v>
      </c>
      <c r="Q1371" s="79">
        <f t="shared" si="106"/>
        <v>0</v>
      </c>
      <c r="R1371" s="528" t="str">
        <f t="shared" si="103"/>
        <v/>
      </c>
      <c r="S1371" s="526" t="str">
        <f>IF(D1371="","",IF(OR(D1371=Plano!$A$1,D1371=Plano!$B$1),"entrada","saída"))</f>
        <v/>
      </c>
    </row>
    <row r="1372" spans="1:19" ht="13.2" hidden="1" x14ac:dyDescent="0.25">
      <c r="A1372" s="119" t="str">
        <f t="shared" si="104"/>
        <v/>
      </c>
      <c r="B1372" s="104"/>
      <c r="C1372" s="154"/>
      <c r="D1372" s="105"/>
      <c r="E1372" s="105"/>
      <c r="F1372" s="106"/>
      <c r="G1372" s="105"/>
      <c r="H1372" s="105"/>
      <c r="I1372" s="108"/>
      <c r="J1372" s="105"/>
      <c r="K1372" s="105"/>
      <c r="L1372" s="108"/>
      <c r="M1372" s="105"/>
      <c r="N1372" s="103"/>
      <c r="O1372" s="456"/>
      <c r="P1372" s="79">
        <f t="shared" si="105"/>
        <v>0</v>
      </c>
      <c r="Q1372" s="79">
        <f t="shared" si="106"/>
        <v>0</v>
      </c>
      <c r="R1372" s="528" t="str">
        <f t="shared" si="103"/>
        <v/>
      </c>
      <c r="S1372" s="526" t="str">
        <f>IF(D1372="","",IF(OR(D1372=Plano!$A$1,D1372=Plano!$B$1),"entrada","saída"))</f>
        <v/>
      </c>
    </row>
    <row r="1373" spans="1:19" ht="13.2" hidden="1" x14ac:dyDescent="0.25">
      <c r="A1373" s="119" t="str">
        <f t="shared" si="104"/>
        <v/>
      </c>
      <c r="B1373" s="104"/>
      <c r="C1373" s="154"/>
      <c r="D1373" s="105"/>
      <c r="E1373" s="105"/>
      <c r="F1373" s="106"/>
      <c r="G1373" s="105"/>
      <c r="H1373" s="105"/>
      <c r="I1373" s="108"/>
      <c r="J1373" s="105"/>
      <c r="K1373" s="105"/>
      <c r="L1373" s="108"/>
      <c r="M1373" s="105"/>
      <c r="N1373" s="103"/>
      <c r="O1373" s="456"/>
      <c r="P1373" s="79">
        <f t="shared" si="105"/>
        <v>0</v>
      </c>
      <c r="Q1373" s="79">
        <f t="shared" si="106"/>
        <v>0</v>
      </c>
      <c r="R1373" s="528" t="str">
        <f t="shared" si="103"/>
        <v/>
      </c>
      <c r="S1373" s="526" t="str">
        <f>IF(D1373="","",IF(OR(D1373=Plano!$A$1,D1373=Plano!$B$1),"entrada","saída"))</f>
        <v/>
      </c>
    </row>
    <row r="1374" spans="1:19" ht="13.2" hidden="1" x14ac:dyDescent="0.25">
      <c r="A1374" s="119" t="str">
        <f t="shared" si="104"/>
        <v/>
      </c>
      <c r="B1374" s="104"/>
      <c r="C1374" s="154"/>
      <c r="D1374" s="105"/>
      <c r="E1374" s="105"/>
      <c r="F1374" s="106"/>
      <c r="G1374" s="105"/>
      <c r="H1374" s="105"/>
      <c r="I1374" s="108"/>
      <c r="J1374" s="105"/>
      <c r="K1374" s="105"/>
      <c r="L1374" s="108"/>
      <c r="M1374" s="105"/>
      <c r="N1374" s="103"/>
      <c r="O1374" s="456"/>
      <c r="P1374" s="79">
        <f t="shared" si="105"/>
        <v>0</v>
      </c>
      <c r="Q1374" s="79">
        <f t="shared" si="106"/>
        <v>0</v>
      </c>
      <c r="R1374" s="528" t="str">
        <f t="shared" si="103"/>
        <v/>
      </c>
      <c r="S1374" s="526" t="str">
        <f>IF(D1374="","",IF(OR(D1374=Plano!$A$1,D1374=Plano!$B$1),"entrada","saída"))</f>
        <v/>
      </c>
    </row>
    <row r="1375" spans="1:19" ht="13.2" hidden="1" x14ac:dyDescent="0.25">
      <c r="A1375" s="119" t="str">
        <f t="shared" si="104"/>
        <v/>
      </c>
      <c r="B1375" s="104"/>
      <c r="C1375" s="154"/>
      <c r="D1375" s="105"/>
      <c r="E1375" s="105"/>
      <c r="F1375" s="106"/>
      <c r="G1375" s="105"/>
      <c r="H1375" s="105"/>
      <c r="I1375" s="108"/>
      <c r="J1375" s="105"/>
      <c r="K1375" s="105"/>
      <c r="L1375" s="108"/>
      <c r="M1375" s="105"/>
      <c r="N1375" s="103"/>
      <c r="O1375" s="456"/>
      <c r="P1375" s="79">
        <f t="shared" si="105"/>
        <v>0</v>
      </c>
      <c r="Q1375" s="79">
        <f t="shared" si="106"/>
        <v>0</v>
      </c>
      <c r="R1375" s="528" t="str">
        <f t="shared" si="103"/>
        <v/>
      </c>
      <c r="S1375" s="526" t="str">
        <f>IF(D1375="","",IF(OR(D1375=Plano!$A$1,D1375=Plano!$B$1),"entrada","saída"))</f>
        <v/>
      </c>
    </row>
    <row r="1376" spans="1:19" ht="13.2" hidden="1" x14ac:dyDescent="0.25">
      <c r="A1376" s="119" t="str">
        <f t="shared" si="104"/>
        <v/>
      </c>
      <c r="B1376" s="104"/>
      <c r="C1376" s="154"/>
      <c r="D1376" s="105"/>
      <c r="E1376" s="105"/>
      <c r="F1376" s="106"/>
      <c r="G1376" s="105"/>
      <c r="H1376" s="105"/>
      <c r="I1376" s="108"/>
      <c r="J1376" s="105"/>
      <c r="K1376" s="105"/>
      <c r="L1376" s="108"/>
      <c r="M1376" s="105"/>
      <c r="N1376" s="103"/>
      <c r="O1376" s="456"/>
      <c r="P1376" s="79">
        <f t="shared" si="105"/>
        <v>0</v>
      </c>
      <c r="Q1376" s="79">
        <f t="shared" si="106"/>
        <v>0</v>
      </c>
      <c r="R1376" s="528" t="str">
        <f t="shared" si="103"/>
        <v/>
      </c>
      <c r="S1376" s="526" t="str">
        <f>IF(D1376="","",IF(OR(D1376=Plano!$A$1,D1376=Plano!$B$1),"entrada","saída"))</f>
        <v/>
      </c>
    </row>
    <row r="1377" spans="1:19" ht="13.2" hidden="1" x14ac:dyDescent="0.25">
      <c r="A1377" s="119" t="str">
        <f t="shared" si="104"/>
        <v/>
      </c>
      <c r="B1377" s="104"/>
      <c r="C1377" s="154"/>
      <c r="D1377" s="105"/>
      <c r="E1377" s="105"/>
      <c r="F1377" s="106"/>
      <c r="G1377" s="105"/>
      <c r="H1377" s="105"/>
      <c r="I1377" s="108"/>
      <c r="J1377" s="105"/>
      <c r="K1377" s="105"/>
      <c r="L1377" s="108"/>
      <c r="M1377" s="105"/>
      <c r="N1377" s="103"/>
      <c r="O1377" s="456"/>
      <c r="P1377" s="79">
        <f t="shared" si="105"/>
        <v>0</v>
      </c>
      <c r="Q1377" s="79">
        <f t="shared" si="106"/>
        <v>0</v>
      </c>
      <c r="R1377" s="528" t="str">
        <f t="shared" si="103"/>
        <v/>
      </c>
      <c r="S1377" s="526" t="str">
        <f>IF(D1377="","",IF(OR(D1377=Plano!$A$1,D1377=Plano!$B$1),"entrada","saída"))</f>
        <v/>
      </c>
    </row>
    <row r="1378" spans="1:19" ht="13.2" hidden="1" x14ac:dyDescent="0.25">
      <c r="A1378" s="119" t="str">
        <f t="shared" si="104"/>
        <v/>
      </c>
      <c r="B1378" s="104"/>
      <c r="C1378" s="154"/>
      <c r="D1378" s="105"/>
      <c r="E1378" s="105"/>
      <c r="F1378" s="106"/>
      <c r="G1378" s="105"/>
      <c r="H1378" s="105"/>
      <c r="I1378" s="108"/>
      <c r="J1378" s="105"/>
      <c r="K1378" s="105"/>
      <c r="L1378" s="108"/>
      <c r="M1378" s="105"/>
      <c r="N1378" s="103"/>
      <c r="O1378" s="456"/>
      <c r="P1378" s="79">
        <f t="shared" si="105"/>
        <v>0</v>
      </c>
      <c r="Q1378" s="79">
        <f t="shared" si="106"/>
        <v>0</v>
      </c>
      <c r="R1378" s="528" t="str">
        <f t="shared" si="103"/>
        <v/>
      </c>
      <c r="S1378" s="526" t="str">
        <f>IF(D1378="","",IF(OR(D1378=Plano!$A$1,D1378=Plano!$B$1),"entrada","saída"))</f>
        <v/>
      </c>
    </row>
    <row r="1379" spans="1:19" ht="13.2" hidden="1" x14ac:dyDescent="0.25">
      <c r="A1379" s="119" t="str">
        <f t="shared" si="104"/>
        <v/>
      </c>
      <c r="B1379" s="104"/>
      <c r="C1379" s="154"/>
      <c r="D1379" s="105"/>
      <c r="E1379" s="105"/>
      <c r="F1379" s="106"/>
      <c r="G1379" s="105"/>
      <c r="H1379" s="105"/>
      <c r="I1379" s="108"/>
      <c r="J1379" s="105"/>
      <c r="K1379" s="105"/>
      <c r="L1379" s="108"/>
      <c r="M1379" s="105"/>
      <c r="N1379" s="103"/>
      <c r="O1379" s="456"/>
      <c r="P1379" s="79">
        <f t="shared" si="105"/>
        <v>0</v>
      </c>
      <c r="Q1379" s="79">
        <f t="shared" si="106"/>
        <v>0</v>
      </c>
      <c r="R1379" s="528" t="str">
        <f t="shared" si="103"/>
        <v/>
      </c>
      <c r="S1379" s="526" t="str">
        <f>IF(D1379="","",IF(OR(D1379=Plano!$A$1,D1379=Plano!$B$1),"entrada","saída"))</f>
        <v/>
      </c>
    </row>
    <row r="1380" spans="1:19" ht="13.2" hidden="1" x14ac:dyDescent="0.25">
      <c r="A1380" s="119" t="str">
        <f t="shared" si="104"/>
        <v/>
      </c>
      <c r="B1380" s="104"/>
      <c r="C1380" s="154"/>
      <c r="D1380" s="105"/>
      <c r="E1380" s="105"/>
      <c r="F1380" s="106"/>
      <c r="G1380" s="105"/>
      <c r="H1380" s="105"/>
      <c r="I1380" s="108"/>
      <c r="J1380" s="105"/>
      <c r="K1380" s="105"/>
      <c r="L1380" s="108"/>
      <c r="M1380" s="105"/>
      <c r="N1380" s="103"/>
      <c r="O1380" s="456"/>
      <c r="P1380" s="79">
        <f t="shared" si="105"/>
        <v>0</v>
      </c>
      <c r="Q1380" s="79">
        <f t="shared" si="106"/>
        <v>0</v>
      </c>
      <c r="R1380" s="528" t="str">
        <f t="shared" si="103"/>
        <v/>
      </c>
      <c r="S1380" s="526" t="str">
        <f>IF(D1380="","",IF(OR(D1380=Plano!$A$1,D1380=Plano!$B$1),"entrada","saída"))</f>
        <v/>
      </c>
    </row>
    <row r="1381" spans="1:19" ht="13.2" hidden="1" x14ac:dyDescent="0.25">
      <c r="A1381" s="119" t="str">
        <f t="shared" si="104"/>
        <v/>
      </c>
      <c r="B1381" s="104"/>
      <c r="C1381" s="154"/>
      <c r="D1381" s="105"/>
      <c r="E1381" s="105"/>
      <c r="F1381" s="106"/>
      <c r="G1381" s="105"/>
      <c r="H1381" s="105"/>
      <c r="I1381" s="108"/>
      <c r="J1381" s="105"/>
      <c r="K1381" s="105"/>
      <c r="L1381" s="108"/>
      <c r="M1381" s="105"/>
      <c r="N1381" s="103"/>
      <c r="O1381" s="456"/>
      <c r="P1381" s="79">
        <f t="shared" si="105"/>
        <v>0</v>
      </c>
      <c r="Q1381" s="79">
        <f t="shared" si="106"/>
        <v>0</v>
      </c>
      <c r="R1381" s="528" t="str">
        <f t="shared" si="103"/>
        <v/>
      </c>
      <c r="S1381" s="526" t="str">
        <f>IF(D1381="","",IF(OR(D1381=Plano!$A$1,D1381=Plano!$B$1),"entrada","saída"))</f>
        <v/>
      </c>
    </row>
    <row r="1382" spans="1:19" ht="13.2" hidden="1" x14ac:dyDescent="0.25">
      <c r="A1382" s="119" t="str">
        <f t="shared" si="104"/>
        <v/>
      </c>
      <c r="B1382" s="104"/>
      <c r="C1382" s="154"/>
      <c r="D1382" s="105"/>
      <c r="E1382" s="105"/>
      <c r="F1382" s="106"/>
      <c r="G1382" s="105"/>
      <c r="H1382" s="105"/>
      <c r="I1382" s="108"/>
      <c r="J1382" s="105"/>
      <c r="K1382" s="105"/>
      <c r="L1382" s="108"/>
      <c r="M1382" s="105"/>
      <c r="N1382" s="103"/>
      <c r="O1382" s="456"/>
      <c r="P1382" s="79">
        <f t="shared" si="105"/>
        <v>0</v>
      </c>
      <c r="Q1382" s="79">
        <f t="shared" si="106"/>
        <v>0</v>
      </c>
      <c r="R1382" s="528" t="str">
        <f t="shared" si="103"/>
        <v/>
      </c>
      <c r="S1382" s="526" t="str">
        <f>IF(D1382="","",IF(OR(D1382=Plano!$A$1,D1382=Plano!$B$1),"entrada","saída"))</f>
        <v/>
      </c>
    </row>
    <row r="1383" spans="1:19" ht="13.2" hidden="1" x14ac:dyDescent="0.25">
      <c r="A1383" s="119" t="str">
        <f t="shared" si="104"/>
        <v/>
      </c>
      <c r="B1383" s="104"/>
      <c r="C1383" s="154"/>
      <c r="D1383" s="105"/>
      <c r="E1383" s="105"/>
      <c r="F1383" s="106"/>
      <c r="G1383" s="105"/>
      <c r="H1383" s="105"/>
      <c r="I1383" s="108"/>
      <c r="J1383" s="105"/>
      <c r="K1383" s="105"/>
      <c r="L1383" s="108"/>
      <c r="M1383" s="105"/>
      <c r="N1383" s="103"/>
      <c r="O1383" s="456"/>
      <c r="P1383" s="79">
        <f t="shared" si="105"/>
        <v>0</v>
      </c>
      <c r="Q1383" s="79">
        <f t="shared" si="106"/>
        <v>0</v>
      </c>
      <c r="R1383" s="528" t="str">
        <f t="shared" si="103"/>
        <v/>
      </c>
      <c r="S1383" s="526" t="str">
        <f>IF(D1383="","",IF(OR(D1383=Plano!$A$1,D1383=Plano!$B$1),"entrada","saída"))</f>
        <v/>
      </c>
    </row>
    <row r="1384" spans="1:19" ht="13.2" hidden="1" x14ac:dyDescent="0.25">
      <c r="A1384" s="119" t="str">
        <f t="shared" si="104"/>
        <v/>
      </c>
      <c r="B1384" s="104"/>
      <c r="C1384" s="154"/>
      <c r="D1384" s="105"/>
      <c r="E1384" s="105"/>
      <c r="F1384" s="106"/>
      <c r="G1384" s="105"/>
      <c r="H1384" s="105"/>
      <c r="I1384" s="108"/>
      <c r="J1384" s="105"/>
      <c r="K1384" s="105"/>
      <c r="L1384" s="108"/>
      <c r="M1384" s="105"/>
      <c r="N1384" s="103"/>
      <c r="O1384" s="456"/>
      <c r="P1384" s="79">
        <f t="shared" si="105"/>
        <v>0</v>
      </c>
      <c r="Q1384" s="79">
        <f t="shared" si="106"/>
        <v>0</v>
      </c>
      <c r="R1384" s="528" t="str">
        <f t="shared" si="103"/>
        <v/>
      </c>
      <c r="S1384" s="526" t="str">
        <f>IF(D1384="","",IF(OR(D1384=Plano!$A$1,D1384=Plano!$B$1),"entrada","saída"))</f>
        <v/>
      </c>
    </row>
    <row r="1385" spans="1:19" ht="13.2" hidden="1" x14ac:dyDescent="0.25">
      <c r="A1385" s="119" t="str">
        <f t="shared" si="104"/>
        <v/>
      </c>
      <c r="B1385" s="104"/>
      <c r="C1385" s="154"/>
      <c r="D1385" s="105"/>
      <c r="E1385" s="105"/>
      <c r="F1385" s="106"/>
      <c r="G1385" s="105"/>
      <c r="H1385" s="105"/>
      <c r="I1385" s="108"/>
      <c r="J1385" s="105"/>
      <c r="K1385" s="105"/>
      <c r="L1385" s="108"/>
      <c r="M1385" s="105"/>
      <c r="N1385" s="103"/>
      <c r="O1385" s="456"/>
      <c r="P1385" s="79">
        <f t="shared" si="105"/>
        <v>0</v>
      </c>
      <c r="Q1385" s="79">
        <f t="shared" si="106"/>
        <v>0</v>
      </c>
      <c r="R1385" s="528" t="str">
        <f t="shared" si="103"/>
        <v/>
      </c>
      <c r="S1385" s="526" t="str">
        <f>IF(D1385="","",IF(OR(D1385=Plano!$A$1,D1385=Plano!$B$1),"entrada","saída"))</f>
        <v/>
      </c>
    </row>
    <row r="1386" spans="1:19" ht="13.2" hidden="1" x14ac:dyDescent="0.25">
      <c r="A1386" s="119" t="str">
        <f t="shared" si="104"/>
        <v/>
      </c>
      <c r="B1386" s="104"/>
      <c r="C1386" s="154"/>
      <c r="D1386" s="105"/>
      <c r="E1386" s="105"/>
      <c r="F1386" s="106"/>
      <c r="G1386" s="105"/>
      <c r="H1386" s="105"/>
      <c r="I1386" s="108"/>
      <c r="J1386" s="105"/>
      <c r="K1386" s="105"/>
      <c r="L1386" s="108"/>
      <c r="M1386" s="105"/>
      <c r="N1386" s="103"/>
      <c r="O1386" s="456"/>
      <c r="P1386" s="79">
        <f t="shared" si="105"/>
        <v>0</v>
      </c>
      <c r="Q1386" s="79">
        <f t="shared" si="106"/>
        <v>0</v>
      </c>
      <c r="R1386" s="528" t="str">
        <f t="shared" si="103"/>
        <v/>
      </c>
      <c r="S1386" s="526" t="str">
        <f>IF(D1386="","",IF(OR(D1386=Plano!$A$1,D1386=Plano!$B$1),"entrada","saída"))</f>
        <v/>
      </c>
    </row>
    <row r="1387" spans="1:19" ht="13.2" hidden="1" x14ac:dyDescent="0.25">
      <c r="A1387" s="119" t="str">
        <f t="shared" si="104"/>
        <v/>
      </c>
      <c r="B1387" s="104"/>
      <c r="C1387" s="154"/>
      <c r="D1387" s="105"/>
      <c r="E1387" s="105"/>
      <c r="F1387" s="106"/>
      <c r="G1387" s="105"/>
      <c r="H1387" s="105"/>
      <c r="I1387" s="108"/>
      <c r="J1387" s="105"/>
      <c r="K1387" s="105"/>
      <c r="L1387" s="108"/>
      <c r="M1387" s="105"/>
      <c r="N1387" s="103"/>
      <c r="O1387" s="456"/>
      <c r="P1387" s="79">
        <f t="shared" si="105"/>
        <v>0</v>
      </c>
      <c r="Q1387" s="79">
        <f t="shared" si="106"/>
        <v>0</v>
      </c>
      <c r="R1387" s="528" t="str">
        <f t="shared" si="103"/>
        <v/>
      </c>
      <c r="S1387" s="526" t="str">
        <f>IF(D1387="","",IF(OR(D1387=Plano!$A$1,D1387=Plano!$B$1),"entrada","saída"))</f>
        <v/>
      </c>
    </row>
    <row r="1388" spans="1:19" ht="13.2" hidden="1" x14ac:dyDescent="0.25">
      <c r="A1388" s="119" t="str">
        <f t="shared" si="104"/>
        <v/>
      </c>
      <c r="B1388" s="104"/>
      <c r="C1388" s="154"/>
      <c r="D1388" s="105"/>
      <c r="E1388" s="105"/>
      <c r="F1388" s="106"/>
      <c r="G1388" s="105"/>
      <c r="H1388" s="105"/>
      <c r="I1388" s="108"/>
      <c r="J1388" s="105"/>
      <c r="K1388" s="105"/>
      <c r="L1388" s="108"/>
      <c r="M1388" s="105"/>
      <c r="N1388" s="103"/>
      <c r="O1388" s="456"/>
      <c r="P1388" s="79">
        <f t="shared" si="105"/>
        <v>0</v>
      </c>
      <c r="Q1388" s="79">
        <f t="shared" si="106"/>
        <v>0</v>
      </c>
      <c r="R1388" s="528" t="str">
        <f t="shared" si="103"/>
        <v/>
      </c>
      <c r="S1388" s="526" t="str">
        <f>IF(D1388="","",IF(OR(D1388=Plano!$A$1,D1388=Plano!$B$1),"entrada","saída"))</f>
        <v/>
      </c>
    </row>
    <row r="1389" spans="1:19" ht="13.2" hidden="1" x14ac:dyDescent="0.25">
      <c r="A1389" s="119" t="str">
        <f t="shared" si="104"/>
        <v/>
      </c>
      <c r="B1389" s="104"/>
      <c r="C1389" s="154"/>
      <c r="D1389" s="105"/>
      <c r="E1389" s="105"/>
      <c r="F1389" s="106"/>
      <c r="G1389" s="105"/>
      <c r="H1389" s="105"/>
      <c r="I1389" s="108"/>
      <c r="J1389" s="105"/>
      <c r="K1389" s="105"/>
      <c r="L1389" s="108"/>
      <c r="M1389" s="105"/>
      <c r="N1389" s="103"/>
      <c r="O1389" s="456"/>
      <c r="P1389" s="79">
        <f t="shared" si="105"/>
        <v>0</v>
      </c>
      <c r="Q1389" s="79">
        <f t="shared" si="106"/>
        <v>0</v>
      </c>
      <c r="R1389" s="528" t="str">
        <f t="shared" si="103"/>
        <v/>
      </c>
      <c r="S1389" s="526" t="str">
        <f>IF(D1389="","",IF(OR(D1389=Plano!$A$1,D1389=Plano!$B$1),"entrada","saída"))</f>
        <v/>
      </c>
    </row>
    <row r="1390" spans="1:19" ht="13.2" hidden="1" x14ac:dyDescent="0.25">
      <c r="A1390" s="119" t="str">
        <f t="shared" si="104"/>
        <v/>
      </c>
      <c r="B1390" s="104"/>
      <c r="C1390" s="154"/>
      <c r="D1390" s="105"/>
      <c r="E1390" s="105"/>
      <c r="F1390" s="106"/>
      <c r="G1390" s="105"/>
      <c r="H1390" s="105"/>
      <c r="I1390" s="108"/>
      <c r="J1390" s="105"/>
      <c r="K1390" s="105"/>
      <c r="L1390" s="108"/>
      <c r="M1390" s="105"/>
      <c r="N1390" s="103"/>
      <c r="O1390" s="456"/>
      <c r="P1390" s="79">
        <f t="shared" si="105"/>
        <v>0</v>
      </c>
      <c r="Q1390" s="79">
        <f t="shared" si="106"/>
        <v>0</v>
      </c>
      <c r="R1390" s="528" t="str">
        <f t="shared" si="103"/>
        <v/>
      </c>
      <c r="S1390" s="526" t="str">
        <f>IF(D1390="","",IF(OR(D1390=Plano!$A$1,D1390=Plano!$B$1),"entrada","saída"))</f>
        <v/>
      </c>
    </row>
    <row r="1391" spans="1:19" ht="13.2" hidden="1" x14ac:dyDescent="0.25">
      <c r="A1391" s="119" t="str">
        <f t="shared" si="104"/>
        <v/>
      </c>
      <c r="B1391" s="104"/>
      <c r="C1391" s="154"/>
      <c r="D1391" s="105"/>
      <c r="E1391" s="105"/>
      <c r="F1391" s="106"/>
      <c r="G1391" s="105"/>
      <c r="H1391" s="105"/>
      <c r="I1391" s="108"/>
      <c r="J1391" s="105"/>
      <c r="K1391" s="105"/>
      <c r="L1391" s="108"/>
      <c r="M1391" s="105"/>
      <c r="N1391" s="103"/>
      <c r="O1391" s="456"/>
      <c r="P1391" s="79">
        <f t="shared" si="105"/>
        <v>0</v>
      </c>
      <c r="Q1391" s="79">
        <f t="shared" si="106"/>
        <v>0</v>
      </c>
      <c r="R1391" s="528" t="str">
        <f t="shared" si="103"/>
        <v/>
      </c>
      <c r="S1391" s="526" t="str">
        <f>IF(D1391="","",IF(OR(D1391=Plano!$A$1,D1391=Plano!$B$1),"entrada","saída"))</f>
        <v/>
      </c>
    </row>
    <row r="1392" spans="1:19" ht="13.2" hidden="1" x14ac:dyDescent="0.25">
      <c r="A1392" s="119" t="str">
        <f t="shared" si="104"/>
        <v/>
      </c>
      <c r="B1392" s="104"/>
      <c r="C1392" s="154"/>
      <c r="D1392" s="105"/>
      <c r="E1392" s="105"/>
      <c r="F1392" s="106"/>
      <c r="G1392" s="105"/>
      <c r="H1392" s="105"/>
      <c r="I1392" s="108"/>
      <c r="J1392" s="105"/>
      <c r="K1392" s="105"/>
      <c r="L1392" s="108"/>
      <c r="M1392" s="105"/>
      <c r="N1392" s="103"/>
      <c r="O1392" s="456"/>
      <c r="P1392" s="79">
        <f t="shared" si="105"/>
        <v>0</v>
      </c>
      <c r="Q1392" s="79">
        <f t="shared" si="106"/>
        <v>0</v>
      </c>
      <c r="R1392" s="528" t="str">
        <f t="shared" si="103"/>
        <v/>
      </c>
      <c r="S1392" s="526" t="str">
        <f>IF(D1392="","",IF(OR(D1392=Plano!$A$1,D1392=Plano!$B$1),"entrada","saída"))</f>
        <v/>
      </c>
    </row>
    <row r="1393" spans="1:19" ht="13.2" hidden="1" x14ac:dyDescent="0.25">
      <c r="A1393" s="119" t="str">
        <f t="shared" si="104"/>
        <v/>
      </c>
      <c r="B1393" s="104"/>
      <c r="C1393" s="154"/>
      <c r="D1393" s="105"/>
      <c r="E1393" s="105"/>
      <c r="F1393" s="106"/>
      <c r="G1393" s="105"/>
      <c r="H1393" s="105"/>
      <c r="I1393" s="108"/>
      <c r="J1393" s="105"/>
      <c r="K1393" s="105"/>
      <c r="L1393" s="108"/>
      <c r="M1393" s="105"/>
      <c r="N1393" s="103"/>
      <c r="O1393" s="456"/>
      <c r="P1393" s="79">
        <f t="shared" si="105"/>
        <v>0</v>
      </c>
      <c r="Q1393" s="79">
        <f t="shared" si="106"/>
        <v>0</v>
      </c>
      <c r="R1393" s="528" t="str">
        <f t="shared" si="103"/>
        <v/>
      </c>
      <c r="S1393" s="526" t="str">
        <f>IF(D1393="","",IF(OR(D1393=Plano!$A$1,D1393=Plano!$B$1),"entrada","saída"))</f>
        <v/>
      </c>
    </row>
    <row r="1394" spans="1:19" ht="13.2" hidden="1" x14ac:dyDescent="0.25">
      <c r="A1394" s="119" t="str">
        <f t="shared" si="104"/>
        <v/>
      </c>
      <c r="B1394" s="104"/>
      <c r="C1394" s="154"/>
      <c r="D1394" s="105"/>
      <c r="E1394" s="105"/>
      <c r="F1394" s="106"/>
      <c r="G1394" s="105"/>
      <c r="H1394" s="105"/>
      <c r="I1394" s="108"/>
      <c r="J1394" s="105"/>
      <c r="K1394" s="105"/>
      <c r="L1394" s="108"/>
      <c r="M1394" s="105"/>
      <c r="N1394" s="103"/>
      <c r="O1394" s="456"/>
      <c r="P1394" s="79">
        <f t="shared" si="105"/>
        <v>0</v>
      </c>
      <c r="Q1394" s="79">
        <f t="shared" si="106"/>
        <v>0</v>
      </c>
      <c r="R1394" s="528" t="str">
        <f t="shared" si="103"/>
        <v/>
      </c>
      <c r="S1394" s="526" t="str">
        <f>IF(D1394="","",IF(OR(D1394=Plano!$A$1,D1394=Plano!$B$1),"entrada","saída"))</f>
        <v/>
      </c>
    </row>
    <row r="1395" spans="1:19" ht="13.2" hidden="1" x14ac:dyDescent="0.25">
      <c r="A1395" s="119" t="str">
        <f t="shared" si="104"/>
        <v/>
      </c>
      <c r="B1395" s="104"/>
      <c r="C1395" s="154"/>
      <c r="D1395" s="105"/>
      <c r="E1395" s="105"/>
      <c r="F1395" s="106"/>
      <c r="G1395" s="105"/>
      <c r="H1395" s="105"/>
      <c r="I1395" s="108"/>
      <c r="J1395" s="105"/>
      <c r="K1395" s="105"/>
      <c r="L1395" s="108"/>
      <c r="M1395" s="105"/>
      <c r="N1395" s="103"/>
      <c r="O1395" s="456"/>
      <c r="P1395" s="79">
        <f t="shared" si="105"/>
        <v>0</v>
      </c>
      <c r="Q1395" s="79">
        <f t="shared" si="106"/>
        <v>0</v>
      </c>
      <c r="R1395" s="528" t="str">
        <f t="shared" si="103"/>
        <v/>
      </c>
      <c r="S1395" s="526" t="str">
        <f>IF(D1395="","",IF(OR(D1395=Plano!$A$1,D1395=Plano!$B$1),"entrada","saída"))</f>
        <v/>
      </c>
    </row>
    <row r="1396" spans="1:19" ht="13.2" hidden="1" x14ac:dyDescent="0.25">
      <c r="A1396" s="119" t="str">
        <f t="shared" si="104"/>
        <v/>
      </c>
      <c r="B1396" s="104"/>
      <c r="C1396" s="154"/>
      <c r="D1396" s="105"/>
      <c r="E1396" s="105"/>
      <c r="F1396" s="106"/>
      <c r="G1396" s="105"/>
      <c r="H1396" s="105"/>
      <c r="I1396" s="108"/>
      <c r="J1396" s="105"/>
      <c r="K1396" s="105"/>
      <c r="L1396" s="108"/>
      <c r="M1396" s="105"/>
      <c r="N1396" s="103"/>
      <c r="O1396" s="456"/>
      <c r="P1396" s="79">
        <f t="shared" si="105"/>
        <v>0</v>
      </c>
      <c r="Q1396" s="79">
        <f t="shared" si="106"/>
        <v>0</v>
      </c>
      <c r="R1396" s="528" t="str">
        <f t="shared" si="103"/>
        <v/>
      </c>
      <c r="S1396" s="526" t="str">
        <f>IF(D1396="","",IF(OR(D1396=Plano!$A$1,D1396=Plano!$B$1),"entrada","saída"))</f>
        <v/>
      </c>
    </row>
    <row r="1397" spans="1:19" ht="13.2" hidden="1" x14ac:dyDescent="0.25">
      <c r="A1397" s="119" t="str">
        <f t="shared" si="104"/>
        <v/>
      </c>
      <c r="B1397" s="104"/>
      <c r="C1397" s="154"/>
      <c r="D1397" s="105"/>
      <c r="E1397" s="105"/>
      <c r="F1397" s="106"/>
      <c r="G1397" s="105"/>
      <c r="H1397" s="105"/>
      <c r="I1397" s="108"/>
      <c r="J1397" s="105"/>
      <c r="K1397" s="105"/>
      <c r="L1397" s="108"/>
      <c r="M1397" s="105"/>
      <c r="N1397" s="103"/>
      <c r="O1397" s="456"/>
      <c r="P1397" s="79">
        <f t="shared" si="105"/>
        <v>0</v>
      </c>
      <c r="Q1397" s="79">
        <f t="shared" si="106"/>
        <v>0</v>
      </c>
      <c r="R1397" s="528" t="str">
        <f t="shared" ref="R1397:R1411" si="107">SUBSTITUTE(D1397," ","_")</f>
        <v/>
      </c>
      <c r="S1397" s="526" t="str">
        <f>IF(D1397="","",IF(OR(D1397=Plano!$A$1,D1397=Plano!$B$1),"entrada","saída"))</f>
        <v/>
      </c>
    </row>
    <row r="1398" spans="1:19" ht="13.2" hidden="1" x14ac:dyDescent="0.25">
      <c r="A1398" s="119" t="str">
        <f t="shared" ref="A1398:A1411" si="108">IF(B1398="","",ROW()-4)</f>
        <v/>
      </c>
      <c r="B1398" s="104"/>
      <c r="C1398" s="154"/>
      <c r="D1398" s="105"/>
      <c r="E1398" s="105"/>
      <c r="F1398" s="106"/>
      <c r="G1398" s="105"/>
      <c r="H1398" s="105"/>
      <c r="I1398" s="108"/>
      <c r="J1398" s="105"/>
      <c r="K1398" s="105"/>
      <c r="L1398" s="108"/>
      <c r="M1398" s="105"/>
      <c r="N1398" s="103"/>
      <c r="O1398" s="456"/>
      <c r="P1398" s="79">
        <f t="shared" ref="P1398:P1411" si="109">IF(B1398=0,0,IF(YEAR(B1398)=$Q$1,MONTH(B1398)-$P$1+1,(YEAR(B1398)-$Q$1)*12-$P$1+1+MONTH(B1398)))</f>
        <v>0</v>
      </c>
      <c r="Q1398" s="79">
        <f t="shared" ref="Q1398:Q1411" si="110">IF(C1398=0,0,IF(YEAR(C1398)=$Q$1,MONTH(C1398)-$P$1+1,(YEAR(C1398)-$Q$1)*12-$P$1+1+MONTH(C1398)))</f>
        <v>0</v>
      </c>
      <c r="R1398" s="528" t="str">
        <f t="shared" si="107"/>
        <v/>
      </c>
      <c r="S1398" s="526" t="str">
        <f>IF(D1398="","",IF(OR(D1398=Plano!$A$1,D1398=Plano!$B$1),"entrada","saída"))</f>
        <v/>
      </c>
    </row>
    <row r="1399" spans="1:19" ht="13.2" hidden="1" x14ac:dyDescent="0.25">
      <c r="A1399" s="119" t="str">
        <f t="shared" si="108"/>
        <v/>
      </c>
      <c r="B1399" s="104"/>
      <c r="C1399" s="154"/>
      <c r="D1399" s="105"/>
      <c r="E1399" s="105"/>
      <c r="F1399" s="106"/>
      <c r="G1399" s="105"/>
      <c r="H1399" s="105"/>
      <c r="I1399" s="108"/>
      <c r="J1399" s="105"/>
      <c r="K1399" s="105"/>
      <c r="L1399" s="108"/>
      <c r="M1399" s="105"/>
      <c r="N1399" s="103"/>
      <c r="O1399" s="456"/>
      <c r="P1399" s="79">
        <f t="shared" si="109"/>
        <v>0</v>
      </c>
      <c r="Q1399" s="79">
        <f t="shared" si="110"/>
        <v>0</v>
      </c>
      <c r="R1399" s="528" t="str">
        <f t="shared" si="107"/>
        <v/>
      </c>
      <c r="S1399" s="526" t="str">
        <f>IF(D1399="","",IF(OR(D1399=Plano!$A$1,D1399=Plano!$B$1),"entrada","saída"))</f>
        <v/>
      </c>
    </row>
    <row r="1400" spans="1:19" ht="13.2" hidden="1" x14ac:dyDescent="0.25">
      <c r="A1400" s="119" t="str">
        <f t="shared" si="108"/>
        <v/>
      </c>
      <c r="B1400" s="104"/>
      <c r="C1400" s="154"/>
      <c r="D1400" s="105"/>
      <c r="E1400" s="105"/>
      <c r="F1400" s="106"/>
      <c r="G1400" s="105"/>
      <c r="H1400" s="105"/>
      <c r="I1400" s="108"/>
      <c r="J1400" s="105"/>
      <c r="K1400" s="105"/>
      <c r="L1400" s="108"/>
      <c r="M1400" s="105"/>
      <c r="N1400" s="103"/>
      <c r="O1400" s="456"/>
      <c r="P1400" s="79">
        <f t="shared" si="109"/>
        <v>0</v>
      </c>
      <c r="Q1400" s="79">
        <f t="shared" si="110"/>
        <v>0</v>
      </c>
      <c r="R1400" s="528" t="str">
        <f t="shared" si="107"/>
        <v/>
      </c>
      <c r="S1400" s="526" t="str">
        <f>IF(D1400="","",IF(OR(D1400=Plano!$A$1,D1400=Plano!$B$1),"entrada","saída"))</f>
        <v/>
      </c>
    </row>
    <row r="1401" spans="1:19" ht="13.2" hidden="1" x14ac:dyDescent="0.25">
      <c r="A1401" s="119" t="str">
        <f t="shared" si="108"/>
        <v/>
      </c>
      <c r="B1401" s="104"/>
      <c r="C1401" s="154"/>
      <c r="D1401" s="105"/>
      <c r="E1401" s="105"/>
      <c r="F1401" s="106"/>
      <c r="G1401" s="105"/>
      <c r="H1401" s="105"/>
      <c r="I1401" s="108"/>
      <c r="J1401" s="105"/>
      <c r="K1401" s="105"/>
      <c r="L1401" s="108"/>
      <c r="M1401" s="105"/>
      <c r="N1401" s="103"/>
      <c r="O1401" s="456"/>
      <c r="P1401" s="79">
        <f t="shared" si="109"/>
        <v>0</v>
      </c>
      <c r="Q1401" s="79">
        <f t="shared" si="110"/>
        <v>0</v>
      </c>
      <c r="R1401" s="528" t="str">
        <f t="shared" si="107"/>
        <v/>
      </c>
      <c r="S1401" s="526" t="str">
        <f>IF(D1401="","",IF(OR(D1401=Plano!$A$1,D1401=Plano!$B$1),"entrada","saída"))</f>
        <v/>
      </c>
    </row>
    <row r="1402" spans="1:19" ht="13.2" hidden="1" x14ac:dyDescent="0.25">
      <c r="A1402" s="119" t="str">
        <f t="shared" si="108"/>
        <v/>
      </c>
      <c r="B1402" s="104"/>
      <c r="C1402" s="154"/>
      <c r="D1402" s="105"/>
      <c r="E1402" s="105"/>
      <c r="F1402" s="106"/>
      <c r="G1402" s="105"/>
      <c r="H1402" s="105"/>
      <c r="I1402" s="108"/>
      <c r="J1402" s="105"/>
      <c r="K1402" s="105"/>
      <c r="L1402" s="108"/>
      <c r="M1402" s="105"/>
      <c r="N1402" s="103"/>
      <c r="O1402" s="456"/>
      <c r="P1402" s="79">
        <f t="shared" si="109"/>
        <v>0</v>
      </c>
      <c r="Q1402" s="79">
        <f t="shared" si="110"/>
        <v>0</v>
      </c>
      <c r="R1402" s="528" t="str">
        <f t="shared" si="107"/>
        <v/>
      </c>
      <c r="S1402" s="526" t="str">
        <f>IF(D1402="","",IF(OR(D1402=Plano!$A$1,D1402=Plano!$B$1),"entrada","saída"))</f>
        <v/>
      </c>
    </row>
    <row r="1403" spans="1:19" ht="13.2" hidden="1" x14ac:dyDescent="0.25">
      <c r="A1403" s="119" t="str">
        <f t="shared" si="108"/>
        <v/>
      </c>
      <c r="B1403" s="104"/>
      <c r="C1403" s="154"/>
      <c r="D1403" s="105"/>
      <c r="E1403" s="105"/>
      <c r="F1403" s="106"/>
      <c r="G1403" s="105"/>
      <c r="H1403" s="105"/>
      <c r="I1403" s="108"/>
      <c r="J1403" s="105"/>
      <c r="K1403" s="105"/>
      <c r="L1403" s="108"/>
      <c r="M1403" s="105"/>
      <c r="N1403" s="103"/>
      <c r="O1403" s="456"/>
      <c r="P1403" s="79">
        <f t="shared" si="109"/>
        <v>0</v>
      </c>
      <c r="Q1403" s="79">
        <f t="shared" si="110"/>
        <v>0</v>
      </c>
      <c r="R1403" s="528" t="str">
        <f t="shared" si="107"/>
        <v/>
      </c>
      <c r="S1403" s="526" t="str">
        <f>IF(D1403="","",IF(OR(D1403=Plano!$A$1,D1403=Plano!$B$1),"entrada","saída"))</f>
        <v/>
      </c>
    </row>
    <row r="1404" spans="1:19" ht="13.2" hidden="1" x14ac:dyDescent="0.25">
      <c r="A1404" s="119" t="str">
        <f t="shared" si="108"/>
        <v/>
      </c>
      <c r="B1404" s="104"/>
      <c r="C1404" s="154"/>
      <c r="D1404" s="105"/>
      <c r="E1404" s="105"/>
      <c r="F1404" s="106"/>
      <c r="G1404" s="105"/>
      <c r="H1404" s="105"/>
      <c r="I1404" s="108"/>
      <c r="J1404" s="105"/>
      <c r="K1404" s="105"/>
      <c r="L1404" s="108"/>
      <c r="M1404" s="105"/>
      <c r="N1404" s="103"/>
      <c r="O1404" s="456"/>
      <c r="P1404" s="79">
        <f t="shared" si="109"/>
        <v>0</v>
      </c>
      <c r="Q1404" s="79">
        <f t="shared" si="110"/>
        <v>0</v>
      </c>
      <c r="R1404" s="528" t="str">
        <f t="shared" si="107"/>
        <v/>
      </c>
      <c r="S1404" s="526" t="str">
        <f>IF(D1404="","",IF(OR(D1404=Plano!$A$1,D1404=Plano!$B$1),"entrada","saída"))</f>
        <v/>
      </c>
    </row>
    <row r="1405" spans="1:19" ht="13.2" hidden="1" x14ac:dyDescent="0.25">
      <c r="A1405" s="119" t="str">
        <f t="shared" si="108"/>
        <v/>
      </c>
      <c r="B1405" s="104"/>
      <c r="C1405" s="154"/>
      <c r="D1405" s="105"/>
      <c r="E1405" s="105"/>
      <c r="F1405" s="106"/>
      <c r="G1405" s="105"/>
      <c r="H1405" s="105"/>
      <c r="I1405" s="108"/>
      <c r="J1405" s="105"/>
      <c r="K1405" s="105"/>
      <c r="L1405" s="108"/>
      <c r="M1405" s="105"/>
      <c r="N1405" s="103"/>
      <c r="O1405" s="456"/>
      <c r="P1405" s="79">
        <f t="shared" si="109"/>
        <v>0</v>
      </c>
      <c r="Q1405" s="79">
        <f t="shared" si="110"/>
        <v>0</v>
      </c>
      <c r="R1405" s="528" t="str">
        <f t="shared" si="107"/>
        <v/>
      </c>
      <c r="S1405" s="526" t="str">
        <f>IF(D1405="","",IF(OR(D1405=Plano!$A$1,D1405=Plano!$B$1),"entrada","saída"))</f>
        <v/>
      </c>
    </row>
    <row r="1406" spans="1:19" ht="13.2" hidden="1" x14ac:dyDescent="0.25">
      <c r="A1406" s="119" t="str">
        <f t="shared" si="108"/>
        <v/>
      </c>
      <c r="B1406" s="104"/>
      <c r="C1406" s="154"/>
      <c r="D1406" s="105"/>
      <c r="E1406" s="105"/>
      <c r="F1406" s="106"/>
      <c r="G1406" s="105"/>
      <c r="H1406" s="105"/>
      <c r="I1406" s="108"/>
      <c r="J1406" s="105"/>
      <c r="K1406" s="105"/>
      <c r="L1406" s="108"/>
      <c r="M1406" s="105"/>
      <c r="N1406" s="103"/>
      <c r="O1406" s="456"/>
      <c r="P1406" s="79">
        <f t="shared" si="109"/>
        <v>0</v>
      </c>
      <c r="Q1406" s="79">
        <f t="shared" si="110"/>
        <v>0</v>
      </c>
      <c r="R1406" s="528" t="str">
        <f t="shared" si="107"/>
        <v/>
      </c>
      <c r="S1406" s="526" t="str">
        <f>IF(D1406="","",IF(OR(D1406=Plano!$A$1,D1406=Plano!$B$1),"entrada","saída"))</f>
        <v/>
      </c>
    </row>
    <row r="1407" spans="1:19" ht="13.2" hidden="1" x14ac:dyDescent="0.25">
      <c r="A1407" s="119" t="str">
        <f t="shared" si="108"/>
        <v/>
      </c>
      <c r="B1407" s="104"/>
      <c r="C1407" s="154"/>
      <c r="D1407" s="105"/>
      <c r="E1407" s="105"/>
      <c r="F1407" s="106"/>
      <c r="G1407" s="105"/>
      <c r="H1407" s="105"/>
      <c r="I1407" s="108"/>
      <c r="J1407" s="105"/>
      <c r="K1407" s="105"/>
      <c r="L1407" s="108"/>
      <c r="M1407" s="105"/>
      <c r="N1407" s="103"/>
      <c r="O1407" s="456"/>
      <c r="P1407" s="79">
        <f t="shared" si="109"/>
        <v>0</v>
      </c>
      <c r="Q1407" s="79">
        <f t="shared" si="110"/>
        <v>0</v>
      </c>
      <c r="R1407" s="528" t="str">
        <f t="shared" si="107"/>
        <v/>
      </c>
      <c r="S1407" s="526" t="str">
        <f>IF(D1407="","",IF(OR(D1407=Plano!$A$1,D1407=Plano!$B$1),"entrada","saída"))</f>
        <v/>
      </c>
    </row>
    <row r="1408" spans="1:19" ht="13.2" hidden="1" x14ac:dyDescent="0.25">
      <c r="A1408" s="119" t="str">
        <f t="shared" si="108"/>
        <v/>
      </c>
      <c r="B1408" s="104"/>
      <c r="C1408" s="154"/>
      <c r="D1408" s="105"/>
      <c r="E1408" s="105"/>
      <c r="F1408" s="106"/>
      <c r="G1408" s="105"/>
      <c r="H1408" s="105"/>
      <c r="I1408" s="108"/>
      <c r="J1408" s="105"/>
      <c r="K1408" s="105"/>
      <c r="L1408" s="108"/>
      <c r="M1408" s="105"/>
      <c r="N1408" s="103"/>
      <c r="O1408" s="456"/>
      <c r="P1408" s="79">
        <f t="shared" si="109"/>
        <v>0</v>
      </c>
      <c r="Q1408" s="79">
        <f t="shared" si="110"/>
        <v>0</v>
      </c>
      <c r="R1408" s="528" t="str">
        <f t="shared" si="107"/>
        <v/>
      </c>
      <c r="S1408" s="526" t="str">
        <f>IF(D1408="","",IF(OR(D1408=Plano!$A$1,D1408=Plano!$B$1),"entrada","saída"))</f>
        <v/>
      </c>
    </row>
    <row r="1409" spans="1:19" ht="13.2" hidden="1" x14ac:dyDescent="0.25">
      <c r="A1409" s="119" t="str">
        <f t="shared" si="108"/>
        <v/>
      </c>
      <c r="B1409" s="104"/>
      <c r="C1409" s="154"/>
      <c r="D1409" s="105"/>
      <c r="E1409" s="105"/>
      <c r="F1409" s="106"/>
      <c r="G1409" s="105"/>
      <c r="H1409" s="105"/>
      <c r="I1409" s="108"/>
      <c r="J1409" s="105"/>
      <c r="K1409" s="105"/>
      <c r="L1409" s="108"/>
      <c r="M1409" s="105"/>
      <c r="N1409" s="103"/>
      <c r="O1409" s="456"/>
      <c r="P1409" s="79">
        <f t="shared" si="109"/>
        <v>0</v>
      </c>
      <c r="Q1409" s="79">
        <f t="shared" si="110"/>
        <v>0</v>
      </c>
      <c r="R1409" s="528" t="str">
        <f t="shared" si="107"/>
        <v/>
      </c>
      <c r="S1409" s="526" t="str">
        <f>IF(D1409="","",IF(OR(D1409=Plano!$A$1,D1409=Plano!$B$1),"entrada","saída"))</f>
        <v/>
      </c>
    </row>
    <row r="1410" spans="1:19" ht="13.2" hidden="1" x14ac:dyDescent="0.25">
      <c r="A1410" s="119" t="str">
        <f t="shared" si="108"/>
        <v/>
      </c>
      <c r="B1410" s="104"/>
      <c r="C1410" s="154"/>
      <c r="D1410" s="105"/>
      <c r="E1410" s="105"/>
      <c r="F1410" s="106"/>
      <c r="G1410" s="105"/>
      <c r="H1410" s="105"/>
      <c r="I1410" s="108"/>
      <c r="J1410" s="105"/>
      <c r="K1410" s="105"/>
      <c r="L1410" s="108"/>
      <c r="M1410" s="105"/>
      <c r="N1410" s="103"/>
      <c r="O1410" s="456"/>
      <c r="P1410" s="79">
        <f t="shared" si="109"/>
        <v>0</v>
      </c>
      <c r="Q1410" s="79">
        <f t="shared" si="110"/>
        <v>0</v>
      </c>
      <c r="R1410" s="528" t="str">
        <f t="shared" si="107"/>
        <v/>
      </c>
      <c r="S1410" s="526" t="str">
        <f>IF(D1410="","",IF(OR(D1410=Plano!$A$1,D1410=Plano!$B$1),"entrada","saída"))</f>
        <v/>
      </c>
    </row>
    <row r="1411" spans="1:19" ht="13.2" hidden="1" x14ac:dyDescent="0.25">
      <c r="A1411" s="119" t="str">
        <f t="shared" si="108"/>
        <v/>
      </c>
      <c r="B1411" s="104"/>
      <c r="C1411" s="154"/>
      <c r="D1411" s="105"/>
      <c r="E1411" s="105"/>
      <c r="F1411" s="106"/>
      <c r="G1411" s="105"/>
      <c r="H1411" s="105"/>
      <c r="I1411" s="108"/>
      <c r="J1411" s="105"/>
      <c r="K1411" s="105"/>
      <c r="L1411" s="108"/>
      <c r="M1411" s="105"/>
      <c r="N1411" s="104"/>
      <c r="O1411" s="456"/>
      <c r="P1411" s="79">
        <f t="shared" si="109"/>
        <v>0</v>
      </c>
      <c r="Q1411" s="79">
        <f t="shared" si="110"/>
        <v>0</v>
      </c>
      <c r="R1411" s="528" t="str">
        <f t="shared" si="107"/>
        <v/>
      </c>
      <c r="S1411" s="526" t="str">
        <f>IF(D1411="","",IF(OR(D1411=Plano!$A$1,D1411=Plano!$B$1),"entrada","saída"))</f>
        <v/>
      </c>
    </row>
    <row r="1412" spans="1:19" ht="13.2" hidden="1" x14ac:dyDescent="0.25">
      <c r="A1412" s="432"/>
      <c r="B1412" s="148"/>
      <c r="C1412" s="293"/>
      <c r="D1412" s="149"/>
      <c r="E1412" s="149"/>
      <c r="F1412" s="150"/>
      <c r="G1412" s="149"/>
      <c r="H1412" s="149"/>
      <c r="I1412" s="151"/>
      <c r="J1412" s="149"/>
      <c r="K1412" s="149"/>
      <c r="L1412" s="151"/>
      <c r="M1412" s="149"/>
      <c r="N1412" s="148"/>
      <c r="O1412" s="456"/>
      <c r="P1412" s="79"/>
      <c r="Q1412" s="79"/>
      <c r="R1412" s="528"/>
    </row>
  </sheetData>
  <sheetProtection formatColumns="0" formatRows="0" insertColumns="0" insertRows="0" deleteRows="0" autoFilter="0"/>
  <mergeCells count="3">
    <mergeCell ref="A3:N3"/>
    <mergeCell ref="A1:N1"/>
    <mergeCell ref="A2:N2"/>
  </mergeCells>
  <phoneticPr fontId="0" type="noConversion"/>
  <conditionalFormatting sqref="C36 B55:C57 B59:C59 B51:C52 D102 G101:G105 F101:F139 E101:E109 D119:E119 E115:E118 K60 I61:J61 D60:D61 D65:D68 M61:O73 I64:J68 B61:C76 F61:G61 M75:O75 I75:J75 M76 D141:D155 F141:F144 D173:D179 D198 D233 B6:C35 M6:O35 D5:D10 I7:J10 D200:D205 E52:E53 I12:J13 I70:J73 I77:J77 E6:G35 E125:E126 E130:E131 C53 B82:C90 C114 C172 C188 C197 C238 C333 C351 C367 C381 C408 C433 C435 C445 C488 C494 C522 C562 C566 C570 C607:C609 C624 C638 C654 C708 C721:C722 C739 C845:C852 C861:C862 C865:C869 C147:C148 C166 C151:C152 C155 C168:C169 C244:C245 C392 C399 B78:B81 C77:C81 B37:C48 K62 K70:K75 K286 K289 K439 K449 K452:K457 K515 K627 K652 K661 K829 K857:K859 K222:K230 K233:K234 K463 K466 K468:K470 K473 K475 K477 K870:K872 K874 K876 K878 K881:K882 E63:G75 F62">
    <cfRule type="expression" dxfId="147" priority="276" stopIfTrue="1">
      <formula>ISEVEN(ROW())</formula>
    </cfRule>
  </conditionalFormatting>
  <conditionalFormatting sqref="B77">
    <cfRule type="expression" dxfId="146" priority="275" stopIfTrue="1">
      <formula>ISEVEN(ROW())</formula>
    </cfRule>
  </conditionalFormatting>
  <conditionalFormatting sqref="B36">
    <cfRule type="expression" dxfId="145" priority="272" stopIfTrue="1">
      <formula>ISEVEN(ROW())</formula>
    </cfRule>
  </conditionalFormatting>
  <conditionalFormatting sqref="B49:C49">
    <cfRule type="expression" dxfId="144" priority="271" stopIfTrue="1">
      <formula>ISEVEN(ROW())</formula>
    </cfRule>
  </conditionalFormatting>
  <conditionalFormatting sqref="B50:C50">
    <cfRule type="expression" dxfId="143" priority="270" stopIfTrue="1">
      <formula>ISEVEN(ROW())</formula>
    </cfRule>
  </conditionalFormatting>
  <conditionalFormatting sqref="B53">
    <cfRule type="expression" dxfId="142" priority="269" stopIfTrue="1">
      <formula>ISEVEN(ROW())</formula>
    </cfRule>
  </conditionalFormatting>
  <conditionalFormatting sqref="B54:C54">
    <cfRule type="expression" dxfId="141" priority="268" stopIfTrue="1">
      <formula>ISEVEN(ROW())</formula>
    </cfRule>
  </conditionalFormatting>
  <conditionalFormatting sqref="B58:C58">
    <cfRule type="expression" dxfId="140" priority="267" stopIfTrue="1">
      <formula>ISEVEN(ROW())</formula>
    </cfRule>
  </conditionalFormatting>
  <conditionalFormatting sqref="B60:C60">
    <cfRule type="expression" dxfId="139" priority="265" stopIfTrue="1">
      <formula>ISEVEN(ROW())</formula>
    </cfRule>
  </conditionalFormatting>
  <conditionalFormatting sqref="C5">
    <cfRule type="expression" dxfId="138" priority="264" stopIfTrue="1">
      <formula>ISEVEN(ROW())</formula>
    </cfRule>
  </conditionalFormatting>
  <conditionalFormatting sqref="B5">
    <cfRule type="expression" dxfId="137" priority="263" stopIfTrue="1">
      <formula>ISEVEN(ROW())</formula>
    </cfRule>
  </conditionalFormatting>
  <conditionalFormatting sqref="E97:E98 E59 E55:E57 E37:E48 D95 E86:E94 E114 E172 E188 E197 E206 E232 E144:E145 E147:E148 E151:E152 E165:E166 E169 E202:E203">
    <cfRule type="expression" dxfId="136" priority="261" stopIfTrue="1">
      <formula>ISEVEN(ROW())</formula>
    </cfRule>
  </conditionalFormatting>
  <conditionalFormatting sqref="E96">
    <cfRule type="expression" dxfId="135" priority="260" stopIfTrue="1">
      <formula>ISEVEN(ROW())</formula>
    </cfRule>
  </conditionalFormatting>
  <conditionalFormatting sqref="E95">
    <cfRule type="expression" dxfId="134" priority="259" stopIfTrue="1">
      <formula>ISEVEN(ROW())</formula>
    </cfRule>
  </conditionalFormatting>
  <conditionalFormatting sqref="E100">
    <cfRule type="expression" dxfId="133" priority="256" stopIfTrue="1">
      <formula>ISEVEN(ROW())</formula>
    </cfRule>
  </conditionalFormatting>
  <conditionalFormatting sqref="D11 D86 D114 D172 D186 D188 D197 D206 D221 D232 D53">
    <cfRule type="expression" dxfId="132" priority="248" stopIfTrue="1">
      <formula>ISEVEN(ROW())</formula>
    </cfRule>
  </conditionalFormatting>
  <conditionalFormatting sqref="D30:D31 D48 D54 D63:D64 D77:D81 D89 D109:D110 D134:D140 D156:D157 D160:D161 D180 D184 D190:D194 D225 D34 D42:D45 D70:D75 D227 D229 D234 D127:D128">
    <cfRule type="expression" dxfId="131" priority="247" stopIfTrue="1">
      <formula>ISEVEN(ROW())</formula>
    </cfRule>
  </conditionalFormatting>
  <conditionalFormatting sqref="E36">
    <cfRule type="expression" dxfId="130" priority="245" stopIfTrue="1">
      <formula>ISEVEN(ROW())</formula>
    </cfRule>
  </conditionalFormatting>
  <conditionalFormatting sqref="E50">
    <cfRule type="expression" dxfId="129" priority="244" stopIfTrue="1">
      <formula>ISEVEN(ROW())</formula>
    </cfRule>
  </conditionalFormatting>
  <conditionalFormatting sqref="E54">
    <cfRule type="expression" dxfId="128" priority="243" stopIfTrue="1">
      <formula>ISEVEN(ROW())</formula>
    </cfRule>
  </conditionalFormatting>
  <conditionalFormatting sqref="E60">
    <cfRule type="expression" dxfId="127" priority="242" stopIfTrue="1">
      <formula>ISEVEN(ROW())</formula>
    </cfRule>
  </conditionalFormatting>
  <conditionalFormatting sqref="E58">
    <cfRule type="expression" dxfId="126" priority="240" stopIfTrue="1">
      <formula>ISEVEN(ROW())</formula>
    </cfRule>
  </conditionalFormatting>
  <conditionalFormatting sqref="E82">
    <cfRule type="expression" dxfId="125" priority="223" stopIfTrue="1">
      <formula>ISEVEN(ROW())</formula>
    </cfRule>
  </conditionalFormatting>
  <conditionalFormatting sqref="E51">
    <cfRule type="expression" dxfId="124" priority="238" stopIfTrue="1">
      <formula>ISEVEN(ROW())</formula>
    </cfRule>
  </conditionalFormatting>
  <conditionalFormatting sqref="E49">
    <cfRule type="expression" dxfId="123" priority="237" stopIfTrue="1">
      <formula>ISEVEN(ROW())</formula>
    </cfRule>
  </conditionalFormatting>
  <conditionalFormatting sqref="E76">
    <cfRule type="expression" dxfId="122" priority="236" stopIfTrue="1">
      <formula>ISEVEN(ROW())</formula>
    </cfRule>
  </conditionalFormatting>
  <conditionalFormatting sqref="E84">
    <cfRule type="expression" dxfId="121" priority="228" stopIfTrue="1">
      <formula>ISEVEN(ROW())</formula>
    </cfRule>
  </conditionalFormatting>
  <conditionalFormatting sqref="E85">
    <cfRule type="expression" dxfId="120" priority="226" stopIfTrue="1">
      <formula>ISEVEN(ROW())</formula>
    </cfRule>
  </conditionalFormatting>
  <conditionalFormatting sqref="E83">
    <cfRule type="expression" dxfId="119" priority="224" stopIfTrue="1">
      <formula>ISEVEN(ROW())</formula>
    </cfRule>
  </conditionalFormatting>
  <conditionalFormatting sqref="D12:D13 D32:D33 D35:D41 D46:D47 D49:D52 D55:D59 D82:D85 D87:D88 D90:D94 D96:D101 D103:D108 D111:D113 D115:D118 D158:D159 D162:D171 D181:D183 D185 D189 D195:D196 D207 D230:D231 D222:D224 D226 D228 D218:D220 D15:D29 D209:D213 D215:D216 D120:D126 D129:D133">
    <cfRule type="expression" dxfId="118" priority="222" stopIfTrue="1">
      <formula>ISEVEN(ROW())</formula>
    </cfRule>
  </conditionalFormatting>
  <conditionalFormatting sqref="E5">
    <cfRule type="expression" dxfId="117" priority="221" stopIfTrue="1">
      <formula>ISEVEN(ROW())</formula>
    </cfRule>
  </conditionalFormatting>
  <conditionalFormatting sqref="F96:F98 F76 F59 F55:F57 F78:F94 F37:F48 F51:F52">
    <cfRule type="expression" dxfId="116" priority="219" stopIfTrue="1">
      <formula>ISEVEN(ROW())</formula>
    </cfRule>
  </conditionalFormatting>
  <conditionalFormatting sqref="F95">
    <cfRule type="expression" dxfId="115" priority="216" stopIfTrue="1">
      <formula>ISEVEN(ROW())</formula>
    </cfRule>
  </conditionalFormatting>
  <conditionalFormatting sqref="F77">
    <cfRule type="expression" dxfId="114" priority="214" stopIfTrue="1">
      <formula>ISEVEN(ROW())</formula>
    </cfRule>
  </conditionalFormatting>
  <conditionalFormatting sqref="F99:F100">
    <cfRule type="expression" dxfId="113" priority="213" stopIfTrue="1">
      <formula>ISEVEN(ROW())</formula>
    </cfRule>
  </conditionalFormatting>
  <conditionalFormatting sqref="F140">
    <cfRule type="expression" dxfId="112" priority="208" stopIfTrue="1">
      <formula>ISEVEN(ROW())</formula>
    </cfRule>
  </conditionalFormatting>
  <conditionalFormatting sqref="F36">
    <cfRule type="expression" dxfId="111" priority="206" stopIfTrue="1">
      <formula>ISEVEN(ROW())</formula>
    </cfRule>
  </conditionalFormatting>
  <conditionalFormatting sqref="F49">
    <cfRule type="expression" dxfId="110" priority="205" stopIfTrue="1">
      <formula>ISEVEN(ROW())</formula>
    </cfRule>
  </conditionalFormatting>
  <conditionalFormatting sqref="F50">
    <cfRule type="expression" dxfId="109" priority="204" stopIfTrue="1">
      <formula>ISEVEN(ROW())</formula>
    </cfRule>
  </conditionalFormatting>
  <conditionalFormatting sqref="F53">
    <cfRule type="expression" dxfId="108" priority="203" stopIfTrue="1">
      <formula>ISEVEN(ROW())</formula>
    </cfRule>
  </conditionalFormatting>
  <conditionalFormatting sqref="F54">
    <cfRule type="expression" dxfId="107" priority="202" stopIfTrue="1">
      <formula>ISEVEN(ROW())</formula>
    </cfRule>
  </conditionalFormatting>
  <conditionalFormatting sqref="F58">
    <cfRule type="expression" dxfId="106" priority="201" stopIfTrue="1">
      <formula>ISEVEN(ROW())</formula>
    </cfRule>
  </conditionalFormatting>
  <conditionalFormatting sqref="F60">
    <cfRule type="expression" dxfId="105" priority="199" stopIfTrue="1">
      <formula>ISEVEN(ROW())</formula>
    </cfRule>
  </conditionalFormatting>
  <conditionalFormatting sqref="F5">
    <cfRule type="expression" dxfId="104" priority="198" stopIfTrue="1">
      <formula>ISEVEN(ROW())</formula>
    </cfRule>
  </conditionalFormatting>
  <conditionalFormatting sqref="G97:G98 G59 G55:G57 G78:G94 G37:G48 G51:G52">
    <cfRule type="expression" dxfId="103" priority="197" stopIfTrue="1">
      <formula>ISEVEN(ROW())</formula>
    </cfRule>
  </conditionalFormatting>
  <conditionalFormatting sqref="G96">
    <cfRule type="expression" dxfId="102" priority="196" stopIfTrue="1">
      <formula>ISEVEN(ROW())</formula>
    </cfRule>
  </conditionalFormatting>
  <conditionalFormatting sqref="G95">
    <cfRule type="expression" dxfId="101" priority="195" stopIfTrue="1">
      <formula>ISEVEN(ROW())</formula>
    </cfRule>
  </conditionalFormatting>
  <conditionalFormatting sqref="G77">
    <cfRule type="expression" dxfId="100" priority="194" stopIfTrue="1">
      <formula>ISEVEN(ROW())</formula>
    </cfRule>
  </conditionalFormatting>
  <conditionalFormatting sqref="G99:G100">
    <cfRule type="expression" dxfId="99" priority="193" stopIfTrue="1">
      <formula>ISEVEN(ROW())</formula>
    </cfRule>
  </conditionalFormatting>
  <conditionalFormatting sqref="G76">
    <cfRule type="expression" dxfId="98" priority="188" stopIfTrue="1">
      <formula>ISEVEN(ROW())</formula>
    </cfRule>
  </conditionalFormatting>
  <conditionalFormatting sqref="G36">
    <cfRule type="expression" dxfId="97" priority="186" stopIfTrue="1">
      <formula>ISEVEN(ROW())</formula>
    </cfRule>
  </conditionalFormatting>
  <conditionalFormatting sqref="G49">
    <cfRule type="expression" dxfId="96" priority="185" stopIfTrue="1">
      <formula>ISEVEN(ROW())</formula>
    </cfRule>
  </conditionalFormatting>
  <conditionalFormatting sqref="G50">
    <cfRule type="expression" dxfId="95" priority="184" stopIfTrue="1">
      <formula>ISEVEN(ROW())</formula>
    </cfRule>
  </conditionalFormatting>
  <conditionalFormatting sqref="G53">
    <cfRule type="expression" dxfId="94" priority="183" stopIfTrue="1">
      <formula>ISEVEN(ROW())</formula>
    </cfRule>
  </conditionalFormatting>
  <conditionalFormatting sqref="G54">
    <cfRule type="expression" dxfId="93" priority="182" stopIfTrue="1">
      <formula>ISEVEN(ROW())</formula>
    </cfRule>
  </conditionalFormatting>
  <conditionalFormatting sqref="G58">
    <cfRule type="expression" dxfId="92" priority="181" stopIfTrue="1">
      <formula>ISEVEN(ROW())</formula>
    </cfRule>
  </conditionalFormatting>
  <conditionalFormatting sqref="G60">
    <cfRule type="expression" dxfId="91" priority="179" stopIfTrue="1">
      <formula>ISEVEN(ROW())</formula>
    </cfRule>
  </conditionalFormatting>
  <conditionalFormatting sqref="G5">
    <cfRule type="expression" dxfId="90" priority="178" stopIfTrue="1">
      <formula>ISEVEN(ROW())</formula>
    </cfRule>
  </conditionalFormatting>
  <conditionalFormatting sqref="I74:J74 I78:J78 I80:J80 I87:J87 I32:J35 I27:J27 I37:J48 I51:J52 J82:J83 I25:I26 I55:J57 I59:J59 I88">
    <cfRule type="expression" dxfId="89" priority="177" stopIfTrue="1">
      <formula>ISEVEN(ROW())</formula>
    </cfRule>
  </conditionalFormatting>
  <conditionalFormatting sqref="J89">
    <cfRule type="expression" dxfId="88" priority="174">
      <formula>ISEVEN(ROW())</formula>
    </cfRule>
  </conditionalFormatting>
  <conditionalFormatting sqref="I15:J15 I23:J23 I22 I29:I30">
    <cfRule type="expression" dxfId="87" priority="173" stopIfTrue="1">
      <formula>ISEVEN(ROW())</formula>
    </cfRule>
  </conditionalFormatting>
  <conditionalFormatting sqref="I24:J24 I16:J21 I6:J6 I63:J63 I79:J79 I81:J81 I84:J85 I99 I101:J101 I176:J178 I248:J248 I251:J252 I256:J257 I259:J261 I263:J263 I265:J265">
    <cfRule type="expression" dxfId="86" priority="172" stopIfTrue="1">
      <formula>ISEVEN(ROW())</formula>
    </cfRule>
  </conditionalFormatting>
  <conditionalFormatting sqref="J28">
    <cfRule type="expression" dxfId="85" priority="171">
      <formula>ISEVEN(ROW())</formula>
    </cfRule>
  </conditionalFormatting>
  <conditionalFormatting sqref="I31:J31">
    <cfRule type="expression" dxfId="84" priority="168" stopIfTrue="1">
      <formula>ISEVEN(ROW())</formula>
    </cfRule>
  </conditionalFormatting>
  <conditionalFormatting sqref="I36:J36">
    <cfRule type="expression" dxfId="83" priority="167" stopIfTrue="1">
      <formula>ISEVEN(ROW())</formula>
    </cfRule>
  </conditionalFormatting>
  <conditionalFormatting sqref="I28">
    <cfRule type="expression" dxfId="82" priority="166" stopIfTrue="1">
      <formula>ISEVEN(ROW())</formula>
    </cfRule>
  </conditionalFormatting>
  <conditionalFormatting sqref="I49">
    <cfRule type="expression" dxfId="81" priority="165" stopIfTrue="1">
      <formula>ISEVEN(ROW())</formula>
    </cfRule>
  </conditionalFormatting>
  <conditionalFormatting sqref="I50:J50">
    <cfRule type="expression" dxfId="80" priority="164" stopIfTrue="1">
      <formula>ISEVEN(ROW())</formula>
    </cfRule>
  </conditionalFormatting>
  <conditionalFormatting sqref="I54">
    <cfRule type="expression" dxfId="79" priority="162" stopIfTrue="1">
      <formula>ISEVEN(ROW())</formula>
    </cfRule>
  </conditionalFormatting>
  <conditionalFormatting sqref="I58">
    <cfRule type="expression" dxfId="78" priority="161" stopIfTrue="1">
      <formula>ISEVEN(ROW())</formula>
    </cfRule>
  </conditionalFormatting>
  <conditionalFormatting sqref="I60:J60">
    <cfRule type="expression" dxfId="77" priority="159" stopIfTrue="1">
      <formula>ISEVEN(ROW())</formula>
    </cfRule>
  </conditionalFormatting>
  <conditionalFormatting sqref="J22">
    <cfRule type="expression" dxfId="76" priority="157" stopIfTrue="1">
      <formula>ISEVEN(ROW())</formula>
    </cfRule>
  </conditionalFormatting>
  <conditionalFormatting sqref="J29">
    <cfRule type="expression" dxfId="75" priority="156" stopIfTrue="1">
      <formula>ISEVEN(ROW())</formula>
    </cfRule>
  </conditionalFormatting>
  <conditionalFormatting sqref="J30">
    <cfRule type="expression" dxfId="74" priority="155" stopIfTrue="1">
      <formula>ISEVEN(ROW())</formula>
    </cfRule>
  </conditionalFormatting>
  <conditionalFormatting sqref="J25">
    <cfRule type="expression" dxfId="73" priority="154" stopIfTrue="1">
      <formula>ISEVEN(ROW())</formula>
    </cfRule>
  </conditionalFormatting>
  <conditionalFormatting sqref="J26">
    <cfRule type="expression" dxfId="72" priority="153" stopIfTrue="1">
      <formula>ISEVEN(ROW())</formula>
    </cfRule>
  </conditionalFormatting>
  <conditionalFormatting sqref="J49">
    <cfRule type="expression" dxfId="71" priority="152" stopIfTrue="1">
      <formula>ISEVEN(ROW())</formula>
    </cfRule>
  </conditionalFormatting>
  <conditionalFormatting sqref="J54">
    <cfRule type="expression" dxfId="70" priority="151" stopIfTrue="1">
      <formula>ISEVEN(ROW())</formula>
    </cfRule>
  </conditionalFormatting>
  <conditionalFormatting sqref="J58">
    <cfRule type="expression" dxfId="69" priority="150" stopIfTrue="1">
      <formula>ISEVEN(ROW())</formula>
    </cfRule>
  </conditionalFormatting>
  <conditionalFormatting sqref="J90">
    <cfRule type="expression" dxfId="68" priority="148">
      <formula>ISEVEN(ROW())</formula>
    </cfRule>
  </conditionalFormatting>
  <conditionalFormatting sqref="M74:O74 M78:O90 N76:O76 M55:O57 M59:O59 M37:O48 M51:O52 M91 O91">
    <cfRule type="expression" dxfId="67" priority="147" stopIfTrue="1">
      <formula>ISEVEN(ROW())</formula>
    </cfRule>
  </conditionalFormatting>
  <conditionalFormatting sqref="M77:O77">
    <cfRule type="expression" dxfId="66" priority="145" stopIfTrue="1">
      <formula>ISEVEN(ROW())</formula>
    </cfRule>
  </conditionalFormatting>
  <conditionalFormatting sqref="O36 M36">
    <cfRule type="expression" dxfId="65" priority="107" stopIfTrue="1">
      <formula>ISEVEN(ROW())</formula>
    </cfRule>
  </conditionalFormatting>
  <conditionalFormatting sqref="N36">
    <cfRule type="expression" dxfId="64" priority="105" stopIfTrue="1">
      <formula>ISEVEN(ROW())</formula>
    </cfRule>
  </conditionalFormatting>
  <conditionalFormatting sqref="M49:O49">
    <cfRule type="expression" dxfId="63" priority="104" stopIfTrue="1">
      <formula>ISEVEN(ROW())</formula>
    </cfRule>
  </conditionalFormatting>
  <conditionalFormatting sqref="M50:O50">
    <cfRule type="expression" dxfId="62" priority="103" stopIfTrue="1">
      <formula>ISEVEN(ROW())</formula>
    </cfRule>
  </conditionalFormatting>
  <conditionalFormatting sqref="M53:O53">
    <cfRule type="expression" dxfId="61" priority="102" stopIfTrue="1">
      <formula>ISEVEN(ROW())</formula>
    </cfRule>
  </conditionalFormatting>
  <conditionalFormatting sqref="M54:O54">
    <cfRule type="expression" dxfId="60" priority="101" stopIfTrue="1">
      <formula>ISEVEN(ROW())</formula>
    </cfRule>
  </conditionalFormatting>
  <conditionalFormatting sqref="M58:O58">
    <cfRule type="expression" dxfId="59" priority="100" stopIfTrue="1">
      <formula>ISEVEN(ROW())</formula>
    </cfRule>
  </conditionalFormatting>
  <conditionalFormatting sqref="M60:O60">
    <cfRule type="expression" dxfId="58" priority="98" stopIfTrue="1">
      <formula>ISEVEN(ROW())</formula>
    </cfRule>
  </conditionalFormatting>
  <conditionalFormatting sqref="M5">
    <cfRule type="expression" dxfId="57" priority="97" stopIfTrue="1">
      <formula>ISEVEN(ROW())</formula>
    </cfRule>
  </conditionalFormatting>
  <conditionalFormatting sqref="O5">
    <cfRule type="expression" dxfId="56" priority="96" stopIfTrue="1">
      <formula>ISEVEN(ROW())</formula>
    </cfRule>
  </conditionalFormatting>
  <conditionalFormatting sqref="N5">
    <cfRule type="expression" dxfId="55" priority="95" stopIfTrue="1">
      <formula>ISEVEN(ROW())</formula>
    </cfRule>
  </conditionalFormatting>
  <conditionalFormatting sqref="K87:K94 K96:K97 K99 K101 K103:K104 K108:K110 K112 K115 K207 K210 K219 K307 K309 K314:K320 K327:K331 K340:K344 K352:K356 K368:K370 K383 K415:K416 K436:K438 K440:K441 K446:K447 K451 K482 K489 K495:K496 K567 K571 K573:K574 K579 K592:K600 K602 K604:K605 K611 K614 K616:K617 K646:K647 K660 K712:K714 K723:K729 K740 K776 K854:K855 K15:K52 K54:K55 K63:K64 K120:K162 K165:K171 K180:K182 K184 K215 K245:K273 K277:K278 K282 K287:K288 K359:K360 K362 K391:K404 K406:K407 K409:K412 K418 K427 K499 K501:K503 K523:K559 K561 K563 K619:K622 K628 K668 K675:K703 K705:K706 K718 K734:K735 K773 K781:K828 K832">
    <cfRule type="expression" dxfId="54" priority="90" stopIfTrue="1">
      <formula>ISEVEN(ROW())</formula>
    </cfRule>
  </conditionalFormatting>
  <conditionalFormatting sqref="I5:J5">
    <cfRule type="expression" dxfId="53" priority="56" stopIfTrue="1">
      <formula>ISEVEN(ROW())</formula>
    </cfRule>
  </conditionalFormatting>
  <conditionalFormatting sqref="E160">
    <cfRule type="expression" dxfId="52" priority="55" stopIfTrue="1">
      <formula>ISEVEN(ROW())</formula>
    </cfRule>
  </conditionalFormatting>
  <conditionalFormatting sqref="E61">
    <cfRule type="expression" dxfId="51" priority="54" stopIfTrue="1">
      <formula>ISEVEN(ROW())</formula>
    </cfRule>
  </conditionalFormatting>
  <conditionalFormatting sqref="E62">
    <cfRule type="expression" dxfId="50" priority="53" stopIfTrue="1">
      <formula>ISEVEN(ROW())</formula>
    </cfRule>
  </conditionalFormatting>
  <conditionalFormatting sqref="E77">
    <cfRule type="expression" dxfId="49" priority="52" stopIfTrue="1">
      <formula>ISEVEN(ROW())</formula>
    </cfRule>
  </conditionalFormatting>
  <conditionalFormatting sqref="E78">
    <cfRule type="expression" dxfId="48" priority="51" stopIfTrue="1">
      <formula>ISEVEN(ROW())</formula>
    </cfRule>
  </conditionalFormatting>
  <conditionalFormatting sqref="E79">
    <cfRule type="expression" dxfId="47" priority="50" stopIfTrue="1">
      <formula>ISEVEN(ROW())</formula>
    </cfRule>
  </conditionalFormatting>
  <conditionalFormatting sqref="E80">
    <cfRule type="expression" dxfId="46" priority="49" stopIfTrue="1">
      <formula>ISEVEN(ROW())</formula>
    </cfRule>
  </conditionalFormatting>
  <conditionalFormatting sqref="E81">
    <cfRule type="expression" dxfId="45" priority="48" stopIfTrue="1">
      <formula>ISEVEN(ROW())</formula>
    </cfRule>
  </conditionalFormatting>
  <conditionalFormatting sqref="E222">
    <cfRule type="expression" dxfId="44" priority="47" stopIfTrue="1">
      <formula>ISEVEN(ROW())</formula>
    </cfRule>
  </conditionalFormatting>
  <conditionalFormatting sqref="E223">
    <cfRule type="expression" dxfId="43" priority="46" stopIfTrue="1">
      <formula>ISEVEN(ROW())</formula>
    </cfRule>
  </conditionalFormatting>
  <conditionalFormatting sqref="E224">
    <cfRule type="expression" dxfId="42" priority="45" stopIfTrue="1">
      <formula>ISEVEN(ROW())</formula>
    </cfRule>
  </conditionalFormatting>
  <conditionalFormatting sqref="E226">
    <cfRule type="expression" dxfId="41" priority="44" stopIfTrue="1">
      <formula>ISEVEN(ROW())</formula>
    </cfRule>
  </conditionalFormatting>
  <conditionalFormatting sqref="E228">
    <cfRule type="expression" dxfId="40" priority="43" stopIfTrue="1">
      <formula>ISEVEN(ROW())</formula>
    </cfRule>
  </conditionalFormatting>
  <conditionalFormatting sqref="E233">
    <cfRule type="expression" dxfId="39" priority="42" stopIfTrue="1">
      <formula>ISEVEN(ROW())</formula>
    </cfRule>
  </conditionalFormatting>
  <conditionalFormatting sqref="D69">
    <cfRule type="expression" dxfId="38" priority="41" stopIfTrue="1">
      <formula>ISEVEN(ROW())</formula>
    </cfRule>
  </conditionalFormatting>
  <conditionalFormatting sqref="D76">
    <cfRule type="expression" dxfId="37" priority="40" stopIfTrue="1">
      <formula>ISEVEN(ROW())</formula>
    </cfRule>
  </conditionalFormatting>
  <conditionalFormatting sqref="D187">
    <cfRule type="expression" dxfId="36" priority="39" stopIfTrue="1">
      <formula>ISEVEN(ROW())</formula>
    </cfRule>
  </conditionalFormatting>
  <conditionalFormatting sqref="D199">
    <cfRule type="expression" dxfId="35" priority="38" stopIfTrue="1">
      <formula>ISEVEN(ROW())</formula>
    </cfRule>
  </conditionalFormatting>
  <conditionalFormatting sqref="D217">
    <cfRule type="expression" dxfId="34" priority="37" stopIfTrue="1">
      <formula>ISEVEN(ROW())</formula>
    </cfRule>
  </conditionalFormatting>
  <conditionalFormatting sqref="D14">
    <cfRule type="expression" dxfId="33" priority="36" stopIfTrue="1">
      <formula>ISEVEN(ROW())</formula>
    </cfRule>
  </conditionalFormatting>
  <conditionalFormatting sqref="D62">
    <cfRule type="expression" dxfId="32" priority="35" stopIfTrue="1">
      <formula>ISEVEN(ROW())</formula>
    </cfRule>
  </conditionalFormatting>
  <conditionalFormatting sqref="D208">
    <cfRule type="expression" dxfId="31" priority="34" stopIfTrue="1">
      <formula>ISEVEN(ROW())</formula>
    </cfRule>
  </conditionalFormatting>
  <conditionalFormatting sqref="D214">
    <cfRule type="expression" dxfId="30" priority="33" stopIfTrue="1">
      <formula>ISEVEN(ROW())</formula>
    </cfRule>
  </conditionalFormatting>
  <conditionalFormatting sqref="G167">
    <cfRule type="expression" dxfId="29" priority="31" stopIfTrue="1">
      <formula>ISEVEN(ROW())</formula>
    </cfRule>
  </conditionalFormatting>
  <conditionalFormatting sqref="G168">
    <cfRule type="expression" dxfId="28" priority="30" stopIfTrue="1">
      <formula>ISEVEN(ROW())</formula>
    </cfRule>
  </conditionalFormatting>
  <conditionalFormatting sqref="G171">
    <cfRule type="expression" dxfId="27" priority="29" stopIfTrue="1">
      <formula>ISEVEN(ROW())</formula>
    </cfRule>
  </conditionalFormatting>
  <conditionalFormatting sqref="I11:J11 I14:J14 I53:J53 I69:J69 I76:J76 I86:J86 I95:J95 I102:J102 I114:J114 I119:J119 I172:J172 I186:J188 I197:J197 I199:J199 I206:J206 I208:J208 I214:J214 I217:J217 I221:J224 I226:J226 I228:J228 I232:J233">
    <cfRule type="expression" dxfId="26" priority="28" stopIfTrue="1">
      <formula>ISEVEN(ROW())</formula>
    </cfRule>
  </conditionalFormatting>
  <conditionalFormatting sqref="J96:J97 J99 J163 J218">
    <cfRule type="expression" dxfId="25" priority="27" stopIfTrue="1">
      <formula>ISEVEN(ROW())</formula>
    </cfRule>
  </conditionalFormatting>
  <conditionalFormatting sqref="C335">
    <cfRule type="expression" dxfId="24" priority="26" stopIfTrue="1">
      <formula>ISEVEN(ROW())</formula>
    </cfRule>
  </conditionalFormatting>
  <conditionalFormatting sqref="C251">
    <cfRule type="expression" dxfId="23" priority="25" stopIfTrue="1">
      <formula>ISEVEN(ROW())</formula>
    </cfRule>
  </conditionalFormatting>
  <conditionalFormatting sqref="G127">
    <cfRule type="expression" dxfId="22" priority="24" stopIfTrue="1">
      <formula>ISEVEN(ROW())</formula>
    </cfRule>
  </conditionalFormatting>
  <conditionalFormatting sqref="G128">
    <cfRule type="expression" dxfId="21" priority="23" stopIfTrue="1">
      <formula>ISEVEN(ROW())</formula>
    </cfRule>
  </conditionalFormatting>
  <conditionalFormatting sqref="C187">
    <cfRule type="expression" dxfId="20" priority="22" stopIfTrue="1">
      <formula>ISEVEN(ROW())</formula>
    </cfRule>
  </conditionalFormatting>
  <conditionalFormatting sqref="C199">
    <cfRule type="expression" dxfId="19" priority="21" stopIfTrue="1">
      <formula>ISEVEN(ROW())</formula>
    </cfRule>
  </conditionalFormatting>
  <conditionalFormatting sqref="C280">
    <cfRule type="expression" dxfId="18" priority="20" stopIfTrue="1">
      <formula>ISEVEN(ROW())</formula>
    </cfRule>
  </conditionalFormatting>
  <conditionalFormatting sqref="C405">
    <cfRule type="expression" dxfId="17" priority="19" stopIfTrue="1">
      <formula>ISEVEN(ROW())</formula>
    </cfRule>
  </conditionalFormatting>
  <conditionalFormatting sqref="C484">
    <cfRule type="expression" dxfId="16" priority="18" stopIfTrue="1">
      <formula>ISEVEN(ROW())</formula>
    </cfRule>
  </conditionalFormatting>
  <conditionalFormatting sqref="C485">
    <cfRule type="expression" dxfId="15" priority="17" stopIfTrue="1">
      <formula>ISEVEN(ROW())</formula>
    </cfRule>
  </conditionalFormatting>
  <conditionalFormatting sqref="C486">
    <cfRule type="expression" dxfId="14" priority="16" stopIfTrue="1">
      <formula>ISEVEN(ROW())</formula>
    </cfRule>
  </conditionalFormatting>
  <conditionalFormatting sqref="C487">
    <cfRule type="expression" dxfId="13" priority="15" stopIfTrue="1">
      <formula>ISEVEN(ROW())</formula>
    </cfRule>
  </conditionalFormatting>
  <conditionalFormatting sqref="C497">
    <cfRule type="expression" dxfId="12" priority="14" stopIfTrue="1">
      <formula>ISEVEN(ROW())</formula>
    </cfRule>
  </conditionalFormatting>
  <conditionalFormatting sqref="C736">
    <cfRule type="expression" dxfId="11" priority="13" stopIfTrue="1">
      <formula>ISEVEN(ROW())</formula>
    </cfRule>
  </conditionalFormatting>
  <conditionalFormatting sqref="C737">
    <cfRule type="expression" dxfId="10" priority="12" stopIfTrue="1">
      <formula>ISEVEN(ROW())</formula>
    </cfRule>
  </conditionalFormatting>
  <conditionalFormatting sqref="C738">
    <cfRule type="expression" dxfId="9" priority="11" stopIfTrue="1">
      <formula>ISEVEN(ROW())</formula>
    </cfRule>
  </conditionalFormatting>
  <conditionalFormatting sqref="C777">
    <cfRule type="expression" dxfId="8" priority="10" stopIfTrue="1">
      <formula>ISEVEN(ROW())</formula>
    </cfRule>
  </conditionalFormatting>
  <conditionalFormatting sqref="C778">
    <cfRule type="expression" dxfId="7" priority="9" stopIfTrue="1">
      <formula>ISEVEN(ROW())</formula>
    </cfRule>
  </conditionalFormatting>
  <conditionalFormatting sqref="L57:L60 L73 L173:L175 L221:L234 L213:L219">
    <cfRule type="expression" dxfId="6" priority="7" stopIfTrue="1">
      <formula>ISEVEN(ROW())</formula>
    </cfRule>
  </conditionalFormatting>
  <conditionalFormatting sqref="L23 L160 L195:L196">
    <cfRule type="expression" dxfId="5" priority="6" stopIfTrue="1">
      <formula>ISEVEN(ROW())</formula>
    </cfRule>
  </conditionalFormatting>
  <conditionalFormatting sqref="L13 L15 L25:L26 L43:L47 L50:L51 L54:L55 L71 L74 L93 L140 L142 L149 L155 L157:L158 L179:L182 L184 L186:L192 L194 L197 L243 L246 L249:L250 L253">
    <cfRule type="expression" dxfId="4" priority="5" stopIfTrue="1">
      <formula>ISEVEN(ROW())</formula>
    </cfRule>
  </conditionalFormatting>
  <conditionalFormatting sqref="L24 L95 L168 L185 L199 L242">
    <cfRule type="expression" dxfId="3" priority="4" stopIfTrue="1">
      <formula>ISEVEN(ROW())</formula>
    </cfRule>
  </conditionalFormatting>
  <conditionalFormatting sqref="L143">
    <cfRule type="expression" dxfId="2" priority="3" stopIfTrue="1">
      <formula>ISEVEN(ROW())</formula>
    </cfRule>
  </conditionalFormatting>
  <conditionalFormatting sqref="K364 K464:K465 K467 K474 K476 K478:K479">
    <cfRule type="expression" dxfId="1" priority="2" stopIfTrue="1">
      <formula>ISEVEN(ROW())</formula>
    </cfRule>
  </conditionalFormatting>
  <conditionalFormatting sqref="K710 K873 K875 K877 K879:K880">
    <cfRule type="expression" dxfId="0" priority="1" stopIfTrue="1">
      <formula>ISEVEN(ROW())</formula>
    </cfRule>
  </conditionalFormatting>
  <dataValidations count="4">
    <dataValidation type="list" allowBlank="1" showInputMessage="1" showErrorMessage="1" sqref="D473 D475 D477 E99 E110:E113 E189:E196 E229:E231 E153:E159 E207:E221 E173:E187 E170:E171 E225 E227 E146 E149:E150 E161:E164 E167:E168 E198:E201 E132:E143 E204:E205 D463 D466 E120:E124 E127:E129 D468:D470 D870:D872 D881:D882 D874 D876 D878 E234:E1412" xr:uid="{00000000-0002-0000-0B00-000000000000}">
      <formula1>INDIRECT($R99)</formula1>
    </dataValidation>
    <dataValidation type="list" allowBlank="1" showInputMessage="1" showErrorMessage="1" sqref="D467 D476 D474 D464:D465 D883:D1412 D471:D472 D879:D880 D873 D875 D877 D235:D462 D478:D869" xr:uid="{00000000-0002-0000-0B00-000003000000}">
      <formula1>Categorias</formula1>
    </dataValidation>
    <dataValidation type="list" allowBlank="1" showInputMessage="1" showErrorMessage="1" sqref="H5:H1412" xr:uid="{00000000-0002-0000-0B00-000001000000}">
      <formula1>VinculoPT</formula1>
    </dataValidation>
    <dataValidation type="list" allowBlank="1" showInputMessage="1" showErrorMessage="1" sqref="O5:O1412" xr:uid="{00000000-0002-0000-0B00-000004000000}">
      <formula1>Contas</formula1>
    </dataValidation>
  </dataValidations>
  <pageMargins left="0.59055118110236227" right="0.59055118110236227" top="0.59055118110236227" bottom="0.59055118110236227" header="0" footer="0"/>
  <pageSetup paperSize="9" scale="50" fitToHeight="0" pageOrder="overThenDown" orientation="landscape" r:id="rId1"/>
  <headerFooter>
    <oddFooter>Página &amp;P de &amp;N</oddFooter>
  </headerFooter>
  <colBreaks count="1" manualBreakCount="1">
    <brk id="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tint="4.9989318521683403E-2"/>
    <pageSetUpPr fitToPage="1"/>
  </sheetPr>
  <dimension ref="A1:S2004"/>
  <sheetViews>
    <sheetView view="pageBreakPreview" zoomScale="80" zoomScaleNormal="100" zoomScaleSheetLayoutView="80" workbookViewId="0">
      <pane xSplit="6" ySplit="4" topLeftCell="G5" activePane="bottomRight" state="frozen"/>
      <selection activeCell="G5" sqref="G5"/>
      <selection pane="topRight" activeCell="G5" sqref="G5"/>
      <selection pane="bottomLeft" activeCell="G5" sqref="G5"/>
      <selection pane="bottomRight" activeCell="A24" sqref="A24:XFD2004"/>
    </sheetView>
  </sheetViews>
  <sheetFormatPr defaultColWidth="9.109375" defaultRowHeight="13.8" x14ac:dyDescent="0.25"/>
  <cols>
    <col min="1" max="1" width="5.6640625" style="118" customWidth="1"/>
    <col min="2" max="2" width="10.5546875" style="97" bestFit="1" customWidth="1"/>
    <col min="3" max="3" width="6.88671875" style="97" customWidth="1"/>
    <col min="4" max="4" width="15.44140625" style="62" customWidth="1"/>
    <col min="5" max="5" width="23.5546875" style="62" customWidth="1"/>
    <col min="6" max="6" width="12.88671875" style="61" customWidth="1"/>
    <col min="7" max="7" width="39.109375" style="60" customWidth="1"/>
    <col min="8" max="8" width="25.33203125" style="60" customWidth="1"/>
    <col min="9" max="9" width="23.88671875" style="109" customWidth="1"/>
    <col min="10" max="10" width="17" style="60" customWidth="1"/>
    <col min="11" max="11" width="17.33203125" style="60" customWidth="1"/>
    <col min="12" max="12" width="14.6640625" style="109" customWidth="1"/>
    <col min="13" max="13" width="14.44140625" style="60" customWidth="1"/>
    <col min="14" max="14" width="11" style="61" customWidth="1"/>
    <col min="15" max="15" width="22.109375" style="61" bestFit="1" customWidth="1"/>
    <col min="16" max="17" width="7.44140625" style="101" hidden="1" customWidth="1"/>
    <col min="18" max="18" width="23.6640625" style="96" hidden="1" customWidth="1"/>
    <col min="19" max="19" width="0" style="96" hidden="1" customWidth="1"/>
    <col min="20" max="16384" width="9.109375" style="96"/>
  </cols>
  <sheetData>
    <row r="1" spans="1:19" ht="31.5" customHeight="1" x14ac:dyDescent="0.25">
      <c r="A1" s="605" t="str">
        <f>Capa!A1</f>
        <v>Contrato de Gestão nº.06/2020 celebrado entre a Secretaria de Estado de Cultura e Turismo de Minas Gerais e o Instituto Cultural Filarmônica</v>
      </c>
      <c r="B1" s="605"/>
      <c r="C1" s="605"/>
      <c r="D1" s="605"/>
      <c r="E1" s="605"/>
      <c r="F1" s="605"/>
      <c r="G1" s="605"/>
      <c r="H1" s="605"/>
      <c r="I1" s="605"/>
      <c r="J1" s="605"/>
      <c r="K1" s="605"/>
      <c r="L1" s="605"/>
      <c r="M1" s="605"/>
      <c r="N1" s="605"/>
      <c r="O1" s="440"/>
      <c r="P1" s="97">
        <f>MONTH(Resumo!$C$5)</f>
        <v>10</v>
      </c>
      <c r="Q1" s="97">
        <f>YEAR(Resumo!$C$5)</f>
        <v>2020</v>
      </c>
    </row>
    <row r="2" spans="1:19" ht="19.5" customHeight="1" x14ac:dyDescent="0.25">
      <c r="A2" s="605" t="str">
        <f>Capa!A3</f>
        <v>2º Relatório Gerencial Financeiro</v>
      </c>
      <c r="B2" s="605"/>
      <c r="C2" s="605"/>
      <c r="D2" s="605"/>
      <c r="E2" s="605"/>
      <c r="F2" s="605"/>
      <c r="G2" s="605"/>
      <c r="H2" s="605"/>
      <c r="I2" s="605"/>
      <c r="J2" s="605"/>
      <c r="K2" s="605"/>
      <c r="L2" s="605"/>
      <c r="M2" s="605"/>
      <c r="N2" s="605"/>
      <c r="O2" s="440"/>
      <c r="P2" s="98"/>
      <c r="Q2" s="98"/>
    </row>
    <row r="3" spans="1:19" ht="19.5" customHeight="1" thickBot="1" x14ac:dyDescent="0.3">
      <c r="A3" s="661" t="s">
        <v>350</v>
      </c>
      <c r="B3" s="661"/>
      <c r="C3" s="661"/>
      <c r="D3" s="661"/>
      <c r="E3" s="661"/>
      <c r="F3" s="661"/>
      <c r="G3" s="661"/>
      <c r="H3" s="661"/>
      <c r="I3" s="661"/>
      <c r="J3" s="661"/>
      <c r="K3" s="661"/>
      <c r="L3" s="661"/>
      <c r="M3" s="661"/>
      <c r="N3" s="661"/>
      <c r="O3" s="455"/>
      <c r="P3" s="99"/>
      <c r="Q3" s="99"/>
    </row>
    <row r="4" spans="1:19" s="100" customFormat="1" ht="50.25" customHeight="1" thickBot="1" x14ac:dyDescent="0.3">
      <c r="A4" s="427" t="s">
        <v>98</v>
      </c>
      <c r="B4" s="427" t="s">
        <v>272</v>
      </c>
      <c r="C4" s="428" t="s">
        <v>275</v>
      </c>
      <c r="D4" s="427" t="s">
        <v>36</v>
      </c>
      <c r="E4" s="428" t="s">
        <v>45</v>
      </c>
      <c r="F4" s="428" t="s">
        <v>263</v>
      </c>
      <c r="G4" s="428" t="s">
        <v>56</v>
      </c>
      <c r="H4" s="428" t="s">
        <v>300</v>
      </c>
      <c r="I4" s="429" t="s">
        <v>55</v>
      </c>
      <c r="J4" s="428" t="s">
        <v>57</v>
      </c>
      <c r="K4" s="428" t="s">
        <v>75</v>
      </c>
      <c r="L4" s="429" t="s">
        <v>53</v>
      </c>
      <c r="M4" s="428" t="s">
        <v>74</v>
      </c>
      <c r="N4" s="428" t="s">
        <v>162</v>
      </c>
      <c r="O4" s="64" t="s">
        <v>360</v>
      </c>
      <c r="P4" s="430" t="s">
        <v>273</v>
      </c>
      <c r="Q4" s="78" t="s">
        <v>274</v>
      </c>
      <c r="R4" s="78" t="s">
        <v>36</v>
      </c>
    </row>
    <row r="5" spans="1:19" ht="13.2" x14ac:dyDescent="0.25">
      <c r="A5" s="434" t="str">
        <f>IF(B5="","",COUNT('Diário 2o PA'!$A$5:$A$1412)+ROW()-4)</f>
        <v/>
      </c>
      <c r="B5" s="435"/>
      <c r="C5" s="435"/>
      <c r="D5" s="436"/>
      <c r="E5" s="436"/>
      <c r="F5" s="437"/>
      <c r="G5" s="436"/>
      <c r="H5" s="436"/>
      <c r="I5" s="438"/>
      <c r="J5" s="436"/>
      <c r="K5" s="436"/>
      <c r="L5" s="438"/>
      <c r="M5" s="436"/>
      <c r="N5" s="435"/>
      <c r="O5" s="456"/>
      <c r="P5" s="433">
        <f>IF(B5=0,0,IF(YEAR(B5)=$Q$1,MONTH(B5)-$P$1+1,(YEAR(B5)-$Q$1)*12-$P$1+1+MONTH(B5)))</f>
        <v>0</v>
      </c>
      <c r="Q5" s="79">
        <f>IF(C5=0,0,IF(YEAR(C5)=$Q$1,MONTH(C5)-$P$1+1,(YEAR(C5)-$Q$1)*12-$P$1+1+MONTH(C5)))</f>
        <v>0</v>
      </c>
      <c r="R5" s="153" t="str">
        <f t="shared" ref="R5:R68" si="0">SUBSTITUTE(D5," ","_")</f>
        <v/>
      </c>
      <c r="S5" s="96" t="str">
        <f>IF(D5="","",IF(OR(D5=Plano!$A$1,D5=Plano!$B$1),"entrada","saída"))</f>
        <v/>
      </c>
    </row>
    <row r="6" spans="1:19" ht="13.2" x14ac:dyDescent="0.25">
      <c r="A6" s="119" t="str">
        <f>IF(B6="","",COUNT('Diário 2o PA'!$A$5:$A$1412)+ROW()-4)</f>
        <v/>
      </c>
      <c r="B6" s="104"/>
      <c r="C6" s="104"/>
      <c r="D6" s="105"/>
      <c r="E6" s="105"/>
      <c r="F6" s="106"/>
      <c r="G6" s="105"/>
      <c r="H6" s="105"/>
      <c r="I6" s="108"/>
      <c r="J6" s="105"/>
      <c r="K6" s="105"/>
      <c r="L6" s="108"/>
      <c r="M6" s="105"/>
      <c r="N6" s="107"/>
      <c r="O6" s="456"/>
      <c r="P6" s="431">
        <f t="shared" ref="P6:Q69" si="1">IF(B6=0,0,IF(YEAR(B6)=$Q$1,MONTH(B6)-$P$1+1,(YEAR(B6)-$Q$1)*12-$P$1+1+MONTH(B6)))</f>
        <v>0</v>
      </c>
      <c r="Q6" s="79">
        <f t="shared" si="1"/>
        <v>0</v>
      </c>
      <c r="R6" s="102" t="str">
        <f t="shared" si="0"/>
        <v/>
      </c>
      <c r="S6" s="96" t="str">
        <f>IF(D6="","",IF(OR(D6=Plano!$A$1,D6=Plano!$B$1),"entrada","saída"))</f>
        <v/>
      </c>
    </row>
    <row r="7" spans="1:19" ht="13.2" x14ac:dyDescent="0.25">
      <c r="A7" s="119" t="str">
        <f>IF(B7="","",COUNT('Diário 2o PA'!$A$5:$A$1412)+ROW()-4)</f>
        <v/>
      </c>
      <c r="B7" s="104"/>
      <c r="C7" s="104"/>
      <c r="D7" s="105"/>
      <c r="E7" s="105"/>
      <c r="F7" s="106"/>
      <c r="G7" s="108"/>
      <c r="H7" s="105"/>
      <c r="I7" s="108"/>
      <c r="J7" s="105"/>
      <c r="K7" s="105"/>
      <c r="L7" s="108"/>
      <c r="M7" s="105"/>
      <c r="N7" s="104"/>
      <c r="O7" s="456"/>
      <c r="P7" s="431">
        <f t="shared" si="1"/>
        <v>0</v>
      </c>
      <c r="Q7" s="79">
        <f t="shared" si="1"/>
        <v>0</v>
      </c>
      <c r="R7" s="102" t="str">
        <f t="shared" si="0"/>
        <v/>
      </c>
      <c r="S7" s="96" t="str">
        <f>IF(D7="","",IF(OR(D7=Plano!$A$1,D7=Plano!$B$1),"entrada","saída"))</f>
        <v/>
      </c>
    </row>
    <row r="8" spans="1:19" ht="13.2" x14ac:dyDescent="0.25">
      <c r="A8" s="119" t="str">
        <f>IF(B8="","",COUNT('Diário 2o PA'!$A$5:$A$1412)+ROW()-4)</f>
        <v/>
      </c>
      <c r="B8" s="104"/>
      <c r="C8" s="104"/>
      <c r="D8" s="105"/>
      <c r="E8" s="105"/>
      <c r="F8" s="106"/>
      <c r="G8" s="108"/>
      <c r="H8" s="105"/>
      <c r="I8" s="108"/>
      <c r="J8" s="105"/>
      <c r="K8" s="105"/>
      <c r="L8" s="108"/>
      <c r="M8" s="105"/>
      <c r="N8" s="104"/>
      <c r="O8" s="456"/>
      <c r="P8" s="431">
        <f t="shared" si="1"/>
        <v>0</v>
      </c>
      <c r="Q8" s="79">
        <f t="shared" si="1"/>
        <v>0</v>
      </c>
      <c r="R8" s="102" t="str">
        <f t="shared" si="0"/>
        <v/>
      </c>
      <c r="S8" s="96" t="str">
        <f>IF(D8="","",IF(OR(D8=Plano!$A$1,D8=Plano!$B$1),"entrada","saída"))</f>
        <v/>
      </c>
    </row>
    <row r="9" spans="1:19" ht="13.2" x14ac:dyDescent="0.25">
      <c r="A9" s="119" t="str">
        <f>IF(B9="","",COUNT('Diário 2o PA'!$A$5:$A$1412)+ROW()-4)</f>
        <v/>
      </c>
      <c r="B9" s="104"/>
      <c r="C9" s="104"/>
      <c r="D9" s="105"/>
      <c r="E9" s="105"/>
      <c r="F9" s="106"/>
      <c r="G9" s="108"/>
      <c r="H9" s="105"/>
      <c r="I9" s="108"/>
      <c r="J9" s="105"/>
      <c r="K9" s="105"/>
      <c r="L9" s="108"/>
      <c r="M9" s="105"/>
      <c r="N9" s="104"/>
      <c r="O9" s="456"/>
      <c r="P9" s="431">
        <f t="shared" si="1"/>
        <v>0</v>
      </c>
      <c r="Q9" s="79">
        <f t="shared" si="1"/>
        <v>0</v>
      </c>
      <c r="R9" s="102" t="str">
        <f t="shared" si="0"/>
        <v/>
      </c>
      <c r="S9" s="96" t="str">
        <f>IF(D9="","",IF(OR(D9=Plano!$A$1,D9=Plano!$B$1),"entrada","saída"))</f>
        <v/>
      </c>
    </row>
    <row r="10" spans="1:19" ht="13.2" x14ac:dyDescent="0.25">
      <c r="A10" s="119" t="str">
        <f>IF(B10="","",COUNT('Diário 2o PA'!$A$5:$A$1412)+ROW()-4)</f>
        <v/>
      </c>
      <c r="B10" s="104"/>
      <c r="C10" s="104"/>
      <c r="D10" s="105"/>
      <c r="E10" s="105"/>
      <c r="F10" s="106"/>
      <c r="G10" s="108"/>
      <c r="H10" s="105"/>
      <c r="I10" s="108"/>
      <c r="J10" s="105"/>
      <c r="K10" s="105"/>
      <c r="L10" s="108"/>
      <c r="M10" s="105"/>
      <c r="N10" s="104"/>
      <c r="O10" s="456"/>
      <c r="P10" s="431">
        <f t="shared" si="1"/>
        <v>0</v>
      </c>
      <c r="Q10" s="79">
        <f t="shared" si="1"/>
        <v>0</v>
      </c>
      <c r="R10" s="102" t="str">
        <f t="shared" si="0"/>
        <v/>
      </c>
      <c r="S10" s="96" t="str">
        <f>IF(D10="","",IF(OR(D10=Plano!$A$1,D10=Plano!$B$1),"entrada","saída"))</f>
        <v/>
      </c>
    </row>
    <row r="11" spans="1:19" ht="13.2" x14ac:dyDescent="0.25">
      <c r="A11" s="119" t="str">
        <f>IF(B11="","",COUNT('Diário 2o PA'!$A$5:$A$1412)+ROW()-4)</f>
        <v/>
      </c>
      <c r="B11" s="104"/>
      <c r="C11" s="104"/>
      <c r="D11" s="105"/>
      <c r="E11" s="105"/>
      <c r="F11" s="106"/>
      <c r="G11" s="108"/>
      <c r="H11" s="105"/>
      <c r="I11" s="108"/>
      <c r="J11" s="105"/>
      <c r="K11" s="105"/>
      <c r="L11" s="108"/>
      <c r="M11" s="105"/>
      <c r="N11" s="104"/>
      <c r="O11" s="456"/>
      <c r="P11" s="431">
        <f t="shared" si="1"/>
        <v>0</v>
      </c>
      <c r="Q11" s="79">
        <f t="shared" si="1"/>
        <v>0</v>
      </c>
      <c r="R11" s="102" t="str">
        <f t="shared" si="0"/>
        <v/>
      </c>
      <c r="S11" s="96" t="str">
        <f>IF(D11="","",IF(OR(D11=Plano!$A$1,D11=Plano!$B$1),"entrada","saída"))</f>
        <v/>
      </c>
    </row>
    <row r="12" spans="1:19" ht="13.2" x14ac:dyDescent="0.25">
      <c r="A12" s="119" t="str">
        <f>IF(B12="","",COUNT('Diário 2o PA'!$A$5:$A$1412)+ROW()-4)</f>
        <v/>
      </c>
      <c r="B12" s="104"/>
      <c r="C12" s="104"/>
      <c r="D12" s="105"/>
      <c r="E12" s="105"/>
      <c r="F12" s="106"/>
      <c r="G12" s="108"/>
      <c r="H12" s="105"/>
      <c r="I12" s="108"/>
      <c r="J12" s="105"/>
      <c r="K12" s="105"/>
      <c r="L12" s="108"/>
      <c r="M12" s="105"/>
      <c r="N12" s="104"/>
      <c r="O12" s="456"/>
      <c r="P12" s="431">
        <f t="shared" si="1"/>
        <v>0</v>
      </c>
      <c r="Q12" s="79">
        <f t="shared" si="1"/>
        <v>0</v>
      </c>
      <c r="R12" s="102" t="str">
        <f t="shared" si="0"/>
        <v/>
      </c>
      <c r="S12" s="96" t="str">
        <f>IF(D12="","",IF(OR(D12=Plano!$A$1,D12=Plano!$B$1),"entrada","saída"))</f>
        <v/>
      </c>
    </row>
    <row r="13" spans="1:19" ht="13.2" x14ac:dyDescent="0.25">
      <c r="A13" s="119" t="str">
        <f>IF(B13="","",COUNT('Diário 2o PA'!$A$5:$A$1412)+ROW()-4)</f>
        <v/>
      </c>
      <c r="B13" s="104"/>
      <c r="C13" s="104"/>
      <c r="D13" s="105"/>
      <c r="E13" s="105"/>
      <c r="F13" s="106"/>
      <c r="G13" s="108"/>
      <c r="H13" s="105"/>
      <c r="I13" s="108"/>
      <c r="J13" s="105"/>
      <c r="K13" s="105"/>
      <c r="L13" s="108"/>
      <c r="M13" s="105"/>
      <c r="N13" s="104"/>
      <c r="O13" s="456"/>
      <c r="P13" s="431">
        <f t="shared" si="1"/>
        <v>0</v>
      </c>
      <c r="Q13" s="79">
        <f t="shared" si="1"/>
        <v>0</v>
      </c>
      <c r="R13" s="102" t="str">
        <f t="shared" si="0"/>
        <v/>
      </c>
      <c r="S13" s="96" t="str">
        <f>IF(D13="","",IF(OR(D13=Plano!$A$1,D13=Plano!$B$1),"entrada","saída"))</f>
        <v/>
      </c>
    </row>
    <row r="14" spans="1:19" ht="13.2" x14ac:dyDescent="0.25">
      <c r="A14" s="119" t="str">
        <f>IF(B14="","",COUNT('Diário 2o PA'!$A$5:$A$1412)+ROW()-4)</f>
        <v/>
      </c>
      <c r="B14" s="104"/>
      <c r="C14" s="104"/>
      <c r="D14" s="105"/>
      <c r="E14" s="105"/>
      <c r="F14" s="106"/>
      <c r="G14" s="108"/>
      <c r="H14" s="105"/>
      <c r="I14" s="108"/>
      <c r="J14" s="105"/>
      <c r="K14" s="105"/>
      <c r="L14" s="108"/>
      <c r="M14" s="105"/>
      <c r="N14" s="104"/>
      <c r="O14" s="456"/>
      <c r="P14" s="431">
        <f t="shared" si="1"/>
        <v>0</v>
      </c>
      <c r="Q14" s="79">
        <f t="shared" si="1"/>
        <v>0</v>
      </c>
      <c r="R14" s="102" t="str">
        <f t="shared" si="0"/>
        <v/>
      </c>
      <c r="S14" s="96" t="str">
        <f>IF(D14="","",IF(OR(D14=Plano!$A$1,D14=Plano!$B$1),"entrada","saída"))</f>
        <v/>
      </c>
    </row>
    <row r="15" spans="1:19" ht="13.2" x14ac:dyDescent="0.25">
      <c r="A15" s="119" t="str">
        <f>IF(B15="","",COUNT('Diário 2o PA'!$A$5:$A$1412)+ROW()-4)</f>
        <v/>
      </c>
      <c r="B15" s="104"/>
      <c r="C15" s="104"/>
      <c r="D15" s="105"/>
      <c r="E15" s="105"/>
      <c r="F15" s="106"/>
      <c r="G15" s="108"/>
      <c r="H15" s="105"/>
      <c r="I15" s="108"/>
      <c r="J15" s="105"/>
      <c r="K15" s="105"/>
      <c r="L15" s="108"/>
      <c r="M15" s="105"/>
      <c r="N15" s="104"/>
      <c r="O15" s="456"/>
      <c r="P15" s="431">
        <f t="shared" si="1"/>
        <v>0</v>
      </c>
      <c r="Q15" s="79">
        <f t="shared" si="1"/>
        <v>0</v>
      </c>
      <c r="R15" s="102" t="str">
        <f t="shared" si="0"/>
        <v/>
      </c>
      <c r="S15" s="96" t="str">
        <f>IF(D15="","",IF(OR(D15=Plano!$A$1,D15=Plano!$B$1),"entrada","saída"))</f>
        <v/>
      </c>
    </row>
    <row r="16" spans="1:19" ht="13.2" x14ac:dyDescent="0.25">
      <c r="A16" s="119" t="str">
        <f>IF(B16="","",COUNT('Diário 2o PA'!$A$5:$A$1412)+ROW()-4)</f>
        <v/>
      </c>
      <c r="B16" s="104"/>
      <c r="C16" s="104"/>
      <c r="D16" s="105"/>
      <c r="E16" s="105"/>
      <c r="F16" s="106"/>
      <c r="G16" s="108"/>
      <c r="H16" s="105"/>
      <c r="I16" s="108"/>
      <c r="J16" s="105"/>
      <c r="K16" s="105"/>
      <c r="L16" s="108"/>
      <c r="M16" s="105"/>
      <c r="N16" s="104"/>
      <c r="O16" s="456"/>
      <c r="P16" s="431">
        <f t="shared" si="1"/>
        <v>0</v>
      </c>
      <c r="Q16" s="79">
        <f t="shared" si="1"/>
        <v>0</v>
      </c>
      <c r="R16" s="102" t="str">
        <f t="shared" si="0"/>
        <v/>
      </c>
      <c r="S16" s="96" t="str">
        <f>IF(D16="","",IF(OR(D16=Plano!$A$1,D16=Plano!$B$1),"entrada","saída"))</f>
        <v/>
      </c>
    </row>
    <row r="17" spans="1:19" ht="13.2" x14ac:dyDescent="0.25">
      <c r="A17" s="119" t="str">
        <f>IF(B17="","",COUNT('Diário 2o PA'!$A$5:$A$1412)+ROW()-4)</f>
        <v/>
      </c>
      <c r="B17" s="104"/>
      <c r="C17" s="104"/>
      <c r="D17" s="105"/>
      <c r="E17" s="105"/>
      <c r="F17" s="106"/>
      <c r="G17" s="108"/>
      <c r="H17" s="105"/>
      <c r="I17" s="108"/>
      <c r="J17" s="105"/>
      <c r="K17" s="105"/>
      <c r="L17" s="108"/>
      <c r="M17" s="105"/>
      <c r="N17" s="104"/>
      <c r="O17" s="456"/>
      <c r="P17" s="431">
        <f t="shared" si="1"/>
        <v>0</v>
      </c>
      <c r="Q17" s="79">
        <f t="shared" si="1"/>
        <v>0</v>
      </c>
      <c r="R17" s="102" t="str">
        <f t="shared" si="0"/>
        <v/>
      </c>
      <c r="S17" s="96" t="str">
        <f>IF(D17="","",IF(OR(D17=Plano!$A$1,D17=Plano!$B$1),"entrada","saída"))</f>
        <v/>
      </c>
    </row>
    <row r="18" spans="1:19" ht="13.2" x14ac:dyDescent="0.25">
      <c r="A18" s="119" t="str">
        <f>IF(B18="","",COUNT('Diário 2o PA'!$A$5:$A$1412)+ROW()-4)</f>
        <v/>
      </c>
      <c r="B18" s="104"/>
      <c r="C18" s="104"/>
      <c r="D18" s="105"/>
      <c r="E18" s="105"/>
      <c r="F18" s="106"/>
      <c r="G18" s="108"/>
      <c r="H18" s="105"/>
      <c r="I18" s="108"/>
      <c r="J18" s="105"/>
      <c r="K18" s="105"/>
      <c r="L18" s="108"/>
      <c r="M18" s="105"/>
      <c r="N18" s="104"/>
      <c r="O18" s="456"/>
      <c r="P18" s="431">
        <f t="shared" si="1"/>
        <v>0</v>
      </c>
      <c r="Q18" s="79">
        <f t="shared" si="1"/>
        <v>0</v>
      </c>
      <c r="R18" s="102" t="str">
        <f t="shared" si="0"/>
        <v/>
      </c>
      <c r="S18" s="96" t="str">
        <f>IF(D18="","",IF(OR(D18=Plano!$A$1,D18=Plano!$B$1),"entrada","saída"))</f>
        <v/>
      </c>
    </row>
    <row r="19" spans="1:19" ht="13.2" x14ac:dyDescent="0.25">
      <c r="A19" s="119" t="str">
        <f>IF(B19="","",COUNT('Diário 2o PA'!$A$5:$A$1412)+ROW()-4)</f>
        <v/>
      </c>
      <c r="B19" s="104"/>
      <c r="C19" s="104"/>
      <c r="D19" s="105"/>
      <c r="E19" s="105"/>
      <c r="F19" s="106"/>
      <c r="G19" s="108"/>
      <c r="H19" s="105"/>
      <c r="I19" s="108"/>
      <c r="J19" s="105"/>
      <c r="K19" s="105"/>
      <c r="L19" s="108"/>
      <c r="M19" s="105"/>
      <c r="N19" s="104"/>
      <c r="O19" s="456"/>
      <c r="P19" s="431">
        <f t="shared" si="1"/>
        <v>0</v>
      </c>
      <c r="Q19" s="79">
        <f t="shared" si="1"/>
        <v>0</v>
      </c>
      <c r="R19" s="102" t="str">
        <f t="shared" si="0"/>
        <v/>
      </c>
      <c r="S19" s="96" t="str">
        <f>IF(D19="","",IF(OR(D19=Plano!$A$1,D19=Plano!$B$1),"entrada","saída"))</f>
        <v/>
      </c>
    </row>
    <row r="20" spans="1:19" ht="13.2" x14ac:dyDescent="0.25">
      <c r="A20" s="119" t="str">
        <f>IF(B20="","",COUNT('Diário 2o PA'!$A$5:$A$1412)+ROW()-4)</f>
        <v/>
      </c>
      <c r="B20" s="104"/>
      <c r="C20" s="104"/>
      <c r="D20" s="105"/>
      <c r="E20" s="105"/>
      <c r="F20" s="106"/>
      <c r="G20" s="105"/>
      <c r="H20" s="105"/>
      <c r="I20" s="108"/>
      <c r="J20" s="105"/>
      <c r="K20" s="105"/>
      <c r="L20" s="108"/>
      <c r="M20" s="105"/>
      <c r="N20" s="104"/>
      <c r="O20" s="456"/>
      <c r="P20" s="431">
        <f t="shared" si="1"/>
        <v>0</v>
      </c>
      <c r="Q20" s="79">
        <f t="shared" si="1"/>
        <v>0</v>
      </c>
      <c r="R20" s="102" t="str">
        <f t="shared" si="0"/>
        <v/>
      </c>
      <c r="S20" s="96" t="str">
        <f>IF(D20="","",IF(OR(D20=Plano!$A$1,D20=Plano!$B$1),"entrada","saída"))</f>
        <v/>
      </c>
    </row>
    <row r="21" spans="1:19" ht="13.2" x14ac:dyDescent="0.25">
      <c r="A21" s="119" t="str">
        <f>IF(B21="","",COUNT('Diário 2o PA'!$A$5:$A$1412)+ROW()-4)</f>
        <v/>
      </c>
      <c r="B21" s="104"/>
      <c r="C21" s="104"/>
      <c r="D21" s="105"/>
      <c r="E21" s="105"/>
      <c r="F21" s="106"/>
      <c r="G21" s="105"/>
      <c r="H21" s="105"/>
      <c r="I21" s="108"/>
      <c r="J21" s="105"/>
      <c r="K21" s="105"/>
      <c r="L21" s="108"/>
      <c r="M21" s="105"/>
      <c r="N21" s="104"/>
      <c r="O21" s="456"/>
      <c r="P21" s="431">
        <f t="shared" si="1"/>
        <v>0</v>
      </c>
      <c r="Q21" s="79">
        <f t="shared" si="1"/>
        <v>0</v>
      </c>
      <c r="R21" s="102" t="str">
        <f t="shared" si="0"/>
        <v/>
      </c>
      <c r="S21" s="96" t="str">
        <f>IF(D21="","",IF(OR(D21=Plano!$A$1,D21=Plano!$B$1),"entrada","saída"))</f>
        <v/>
      </c>
    </row>
    <row r="22" spans="1:19" ht="13.2" x14ac:dyDescent="0.25">
      <c r="A22" s="119" t="str">
        <f>IF(B22="","",COUNT('Diário 2o PA'!$A$5:$A$1412)+ROW()-4)</f>
        <v/>
      </c>
      <c r="B22" s="104"/>
      <c r="C22" s="104"/>
      <c r="D22" s="105"/>
      <c r="E22" s="105"/>
      <c r="F22" s="106"/>
      <c r="G22" s="105"/>
      <c r="H22" s="105"/>
      <c r="I22" s="108"/>
      <c r="J22" s="105"/>
      <c r="K22" s="105"/>
      <c r="L22" s="108"/>
      <c r="M22" s="105"/>
      <c r="N22" s="104"/>
      <c r="O22" s="456"/>
      <c r="P22" s="431">
        <f t="shared" si="1"/>
        <v>0</v>
      </c>
      <c r="Q22" s="79">
        <f t="shared" si="1"/>
        <v>0</v>
      </c>
      <c r="R22" s="102" t="str">
        <f t="shared" si="0"/>
        <v/>
      </c>
      <c r="S22" s="96" t="str">
        <f>IF(D22="","",IF(OR(D22=Plano!$A$1,D22=Plano!$B$1),"entrada","saída"))</f>
        <v/>
      </c>
    </row>
    <row r="23" spans="1:19" ht="13.2" x14ac:dyDescent="0.25">
      <c r="A23" s="119" t="str">
        <f>IF(B23="","",COUNT('Diário 2o PA'!$A$5:$A$1412)+ROW()-4)</f>
        <v/>
      </c>
      <c r="B23" s="104"/>
      <c r="C23" s="104"/>
      <c r="D23" s="105"/>
      <c r="E23" s="105"/>
      <c r="F23" s="106"/>
      <c r="G23" s="105"/>
      <c r="H23" s="105"/>
      <c r="I23" s="108"/>
      <c r="J23" s="105"/>
      <c r="K23" s="105"/>
      <c r="L23" s="108"/>
      <c r="M23" s="105"/>
      <c r="N23" s="104"/>
      <c r="O23" s="456"/>
      <c r="P23" s="431">
        <f t="shared" si="1"/>
        <v>0</v>
      </c>
      <c r="Q23" s="79">
        <f t="shared" si="1"/>
        <v>0</v>
      </c>
      <c r="R23" s="102" t="str">
        <f t="shared" si="0"/>
        <v/>
      </c>
      <c r="S23" s="96" t="str">
        <f>IF(D23="","",IF(OR(D23=Plano!$A$1,D23=Plano!$B$1),"entrada","saída"))</f>
        <v/>
      </c>
    </row>
    <row r="24" spans="1:19" ht="13.2" hidden="1" x14ac:dyDescent="0.25">
      <c r="A24" s="119" t="str">
        <f>IF(B24="","",COUNT('Diário 2o PA'!$A$5:$A$1412)+ROW()-4)</f>
        <v/>
      </c>
      <c r="B24" s="104"/>
      <c r="C24" s="104"/>
      <c r="D24" s="105"/>
      <c r="E24" s="105"/>
      <c r="F24" s="106"/>
      <c r="G24" s="105"/>
      <c r="H24" s="105"/>
      <c r="I24" s="108"/>
      <c r="J24" s="105"/>
      <c r="K24" s="105"/>
      <c r="L24" s="108"/>
      <c r="M24" s="105"/>
      <c r="N24" s="104"/>
      <c r="O24" s="456"/>
      <c r="P24" s="431">
        <f t="shared" si="1"/>
        <v>0</v>
      </c>
      <c r="Q24" s="79">
        <f t="shared" si="1"/>
        <v>0</v>
      </c>
      <c r="R24" s="102" t="str">
        <f t="shared" si="0"/>
        <v/>
      </c>
      <c r="S24" s="96" t="str">
        <f>IF(D24="","",IF(OR(D24=Plano!$A$1,D24=Plano!$B$1),"entrada","saída"))</f>
        <v/>
      </c>
    </row>
    <row r="25" spans="1:19" ht="13.2" hidden="1" x14ac:dyDescent="0.25">
      <c r="A25" s="119" t="str">
        <f>IF(B25="","",COUNT('Diário 2o PA'!$A$5:$A$1412)+ROW()-4)</f>
        <v/>
      </c>
      <c r="B25" s="104"/>
      <c r="C25" s="104"/>
      <c r="D25" s="105"/>
      <c r="E25" s="105"/>
      <c r="F25" s="106"/>
      <c r="G25" s="105"/>
      <c r="H25" s="105"/>
      <c r="I25" s="108"/>
      <c r="J25" s="105"/>
      <c r="K25" s="105"/>
      <c r="L25" s="108"/>
      <c r="M25" s="105"/>
      <c r="N25" s="104"/>
      <c r="O25" s="456"/>
      <c r="P25" s="431">
        <f t="shared" si="1"/>
        <v>0</v>
      </c>
      <c r="Q25" s="79">
        <f t="shared" si="1"/>
        <v>0</v>
      </c>
      <c r="R25" s="102" t="str">
        <f t="shared" si="0"/>
        <v/>
      </c>
      <c r="S25" s="96" t="str">
        <f>IF(D25="","",IF(OR(D25=Plano!$A$1,D25=Plano!$B$1),"entrada","saída"))</f>
        <v/>
      </c>
    </row>
    <row r="26" spans="1:19" ht="13.2" hidden="1" x14ac:dyDescent="0.25">
      <c r="A26" s="119" t="str">
        <f>IF(B26="","",COUNT('Diário 2o PA'!$A$5:$A$1412)+ROW()-4)</f>
        <v/>
      </c>
      <c r="B26" s="104"/>
      <c r="C26" s="104"/>
      <c r="D26" s="105"/>
      <c r="E26" s="105"/>
      <c r="F26" s="106"/>
      <c r="G26" s="105"/>
      <c r="H26" s="105"/>
      <c r="I26" s="108"/>
      <c r="J26" s="105"/>
      <c r="K26" s="105"/>
      <c r="L26" s="108"/>
      <c r="M26" s="105"/>
      <c r="N26" s="104"/>
      <c r="O26" s="456"/>
      <c r="P26" s="431">
        <f t="shared" si="1"/>
        <v>0</v>
      </c>
      <c r="Q26" s="79">
        <f t="shared" si="1"/>
        <v>0</v>
      </c>
      <c r="R26" s="102" t="str">
        <f t="shared" si="0"/>
        <v/>
      </c>
      <c r="S26" s="96" t="str">
        <f>IF(D26="","",IF(OR(D26=Plano!$A$1,D26=Plano!$B$1),"entrada","saída"))</f>
        <v/>
      </c>
    </row>
    <row r="27" spans="1:19" ht="13.2" hidden="1" x14ac:dyDescent="0.25">
      <c r="A27" s="119" t="str">
        <f>IF(B27="","",COUNT('Diário 2o PA'!$A$5:$A$1412)+ROW()-4)</f>
        <v/>
      </c>
      <c r="B27" s="104"/>
      <c r="C27" s="104"/>
      <c r="D27" s="105"/>
      <c r="E27" s="105"/>
      <c r="F27" s="106"/>
      <c r="G27" s="105"/>
      <c r="H27" s="105"/>
      <c r="I27" s="108"/>
      <c r="J27" s="105"/>
      <c r="K27" s="105"/>
      <c r="L27" s="108"/>
      <c r="M27" s="105"/>
      <c r="N27" s="104"/>
      <c r="O27" s="456"/>
      <c r="P27" s="431">
        <f t="shared" si="1"/>
        <v>0</v>
      </c>
      <c r="Q27" s="79">
        <f t="shared" si="1"/>
        <v>0</v>
      </c>
      <c r="R27" s="102" t="str">
        <f t="shared" si="0"/>
        <v/>
      </c>
      <c r="S27" s="96" t="str">
        <f>IF(D27="","",IF(OR(D27=Plano!$A$1,D27=Plano!$B$1),"entrada","saída"))</f>
        <v/>
      </c>
    </row>
    <row r="28" spans="1:19" ht="13.2" hidden="1" x14ac:dyDescent="0.25">
      <c r="A28" s="119" t="str">
        <f>IF(B28="","",COUNT('Diário 2o PA'!$A$5:$A$1412)+ROW()-4)</f>
        <v/>
      </c>
      <c r="B28" s="104"/>
      <c r="C28" s="104"/>
      <c r="D28" s="105"/>
      <c r="E28" s="105"/>
      <c r="F28" s="106"/>
      <c r="G28" s="105"/>
      <c r="H28" s="105"/>
      <c r="I28" s="108"/>
      <c r="J28" s="105"/>
      <c r="K28" s="105"/>
      <c r="L28" s="108"/>
      <c r="M28" s="105"/>
      <c r="N28" s="104"/>
      <c r="O28" s="456"/>
      <c r="P28" s="431">
        <f t="shared" si="1"/>
        <v>0</v>
      </c>
      <c r="Q28" s="79">
        <f t="shared" si="1"/>
        <v>0</v>
      </c>
      <c r="R28" s="102" t="str">
        <f t="shared" si="0"/>
        <v/>
      </c>
      <c r="S28" s="96" t="str">
        <f>IF(D28="","",IF(OR(D28=Plano!$A$1,D28=Plano!$B$1),"entrada","saída"))</f>
        <v/>
      </c>
    </row>
    <row r="29" spans="1:19" ht="13.2" hidden="1" x14ac:dyDescent="0.25">
      <c r="A29" s="119" t="str">
        <f>IF(B29="","",COUNT('Diário 2o PA'!$A$5:$A$1412)+ROW()-4)</f>
        <v/>
      </c>
      <c r="B29" s="104"/>
      <c r="C29" s="104"/>
      <c r="D29" s="105"/>
      <c r="E29" s="105"/>
      <c r="F29" s="106"/>
      <c r="G29" s="105"/>
      <c r="H29" s="105"/>
      <c r="I29" s="108"/>
      <c r="J29" s="105"/>
      <c r="K29" s="105"/>
      <c r="L29" s="108"/>
      <c r="M29" s="105"/>
      <c r="N29" s="104"/>
      <c r="O29" s="456"/>
      <c r="P29" s="431">
        <f t="shared" si="1"/>
        <v>0</v>
      </c>
      <c r="Q29" s="79">
        <f t="shared" si="1"/>
        <v>0</v>
      </c>
      <c r="R29" s="102" t="str">
        <f t="shared" si="0"/>
        <v/>
      </c>
      <c r="S29" s="96" t="str">
        <f>IF(D29="","",IF(OR(D29=Plano!$A$1,D29=Plano!$B$1),"entrada","saída"))</f>
        <v/>
      </c>
    </row>
    <row r="30" spans="1:19" ht="13.2" hidden="1" x14ac:dyDescent="0.25">
      <c r="A30" s="119" t="str">
        <f>IF(B30="","",COUNT('Diário 2o PA'!$A$5:$A$1412)+ROW()-4)</f>
        <v/>
      </c>
      <c r="B30" s="104"/>
      <c r="C30" s="104"/>
      <c r="D30" s="105"/>
      <c r="E30" s="105"/>
      <c r="F30" s="106"/>
      <c r="G30" s="105"/>
      <c r="H30" s="105"/>
      <c r="I30" s="108"/>
      <c r="J30" s="105"/>
      <c r="K30" s="105"/>
      <c r="L30" s="108"/>
      <c r="M30" s="105"/>
      <c r="N30" s="104"/>
      <c r="O30" s="456"/>
      <c r="P30" s="431">
        <f t="shared" si="1"/>
        <v>0</v>
      </c>
      <c r="Q30" s="79">
        <f t="shared" si="1"/>
        <v>0</v>
      </c>
      <c r="R30" s="102" t="str">
        <f t="shared" si="0"/>
        <v/>
      </c>
      <c r="S30" s="96" t="str">
        <f>IF(D30="","",IF(OR(D30=Plano!$A$1,D30=Plano!$B$1),"entrada","saída"))</f>
        <v/>
      </c>
    </row>
    <row r="31" spans="1:19" ht="13.2" hidden="1" x14ac:dyDescent="0.25">
      <c r="A31" s="119" t="str">
        <f>IF(B31="","",COUNT('Diário 2o PA'!$A$5:$A$1412)+ROW()-4)</f>
        <v/>
      </c>
      <c r="B31" s="104"/>
      <c r="C31" s="104"/>
      <c r="D31" s="105"/>
      <c r="E31" s="105"/>
      <c r="F31" s="106"/>
      <c r="G31" s="105"/>
      <c r="H31" s="105"/>
      <c r="I31" s="108"/>
      <c r="J31" s="105"/>
      <c r="K31" s="105"/>
      <c r="L31" s="108"/>
      <c r="M31" s="105"/>
      <c r="N31" s="104"/>
      <c r="O31" s="456"/>
      <c r="P31" s="431">
        <f t="shared" si="1"/>
        <v>0</v>
      </c>
      <c r="Q31" s="79">
        <f t="shared" si="1"/>
        <v>0</v>
      </c>
      <c r="R31" s="102" t="str">
        <f t="shared" si="0"/>
        <v/>
      </c>
      <c r="S31" s="96" t="str">
        <f>IF(D31="","",IF(OR(D31=Plano!$A$1,D31=Plano!$B$1),"entrada","saída"))</f>
        <v/>
      </c>
    </row>
    <row r="32" spans="1:19" ht="13.2" hidden="1" x14ac:dyDescent="0.25">
      <c r="A32" s="119" t="str">
        <f>IF(B32="","",COUNT('Diário 2o PA'!$A$5:$A$1412)+ROW()-4)</f>
        <v/>
      </c>
      <c r="B32" s="104"/>
      <c r="C32" s="104"/>
      <c r="D32" s="105"/>
      <c r="E32" s="105"/>
      <c r="F32" s="106"/>
      <c r="G32" s="105"/>
      <c r="H32" s="105"/>
      <c r="I32" s="108"/>
      <c r="J32" s="105"/>
      <c r="K32" s="105"/>
      <c r="L32" s="108"/>
      <c r="M32" s="105"/>
      <c r="N32" s="104"/>
      <c r="O32" s="456"/>
      <c r="P32" s="431">
        <f t="shared" si="1"/>
        <v>0</v>
      </c>
      <c r="Q32" s="79">
        <f t="shared" si="1"/>
        <v>0</v>
      </c>
      <c r="R32" s="102" t="str">
        <f t="shared" si="0"/>
        <v/>
      </c>
      <c r="S32" s="96" t="str">
        <f>IF(D32="","",IF(OR(D32=Plano!$A$1,D32=Plano!$B$1),"entrada","saída"))</f>
        <v/>
      </c>
    </row>
    <row r="33" spans="1:19" ht="13.2" hidden="1" x14ac:dyDescent="0.25">
      <c r="A33" s="119" t="str">
        <f>IF(B33="","",COUNT('Diário 2o PA'!$A$5:$A$1412)+ROW()-4)</f>
        <v/>
      </c>
      <c r="B33" s="104"/>
      <c r="C33" s="104"/>
      <c r="D33" s="105"/>
      <c r="E33" s="105"/>
      <c r="F33" s="106"/>
      <c r="G33" s="105"/>
      <c r="H33" s="105"/>
      <c r="I33" s="108"/>
      <c r="J33" s="105"/>
      <c r="K33" s="105"/>
      <c r="L33" s="108"/>
      <c r="M33" s="105"/>
      <c r="N33" s="103"/>
      <c r="O33" s="456"/>
      <c r="P33" s="431">
        <f t="shared" si="1"/>
        <v>0</v>
      </c>
      <c r="Q33" s="79">
        <f t="shared" si="1"/>
        <v>0</v>
      </c>
      <c r="R33" s="102" t="str">
        <f t="shared" si="0"/>
        <v/>
      </c>
      <c r="S33" s="96" t="str">
        <f>IF(D33="","",IF(OR(D33=Plano!$A$1,D33=Plano!$B$1),"entrada","saída"))</f>
        <v/>
      </c>
    </row>
    <row r="34" spans="1:19" ht="13.2" hidden="1" x14ac:dyDescent="0.25">
      <c r="A34" s="119" t="str">
        <f>IF(B34="","",COUNT('Diário 2o PA'!$A$5:$A$1412)+ROW()-4)</f>
        <v/>
      </c>
      <c r="B34" s="104"/>
      <c r="C34" s="104"/>
      <c r="D34" s="105"/>
      <c r="E34" s="105"/>
      <c r="F34" s="106"/>
      <c r="G34" s="105"/>
      <c r="H34" s="105"/>
      <c r="I34" s="108"/>
      <c r="J34" s="105"/>
      <c r="K34" s="105"/>
      <c r="L34" s="108"/>
      <c r="M34" s="105"/>
      <c r="N34" s="103"/>
      <c r="O34" s="456"/>
      <c r="P34" s="431">
        <f t="shared" si="1"/>
        <v>0</v>
      </c>
      <c r="Q34" s="79">
        <f t="shared" si="1"/>
        <v>0</v>
      </c>
      <c r="R34" s="102" t="str">
        <f t="shared" si="0"/>
        <v/>
      </c>
      <c r="S34" s="96" t="str">
        <f>IF(D34="","",IF(OR(D34=Plano!$A$1,D34=Plano!$B$1),"entrada","saída"))</f>
        <v/>
      </c>
    </row>
    <row r="35" spans="1:19" ht="13.2" hidden="1" x14ac:dyDescent="0.25">
      <c r="A35" s="119" t="str">
        <f>IF(B35="","",COUNT('Diário 2o PA'!$A$5:$A$1412)+ROW()-4)</f>
        <v/>
      </c>
      <c r="B35" s="104"/>
      <c r="C35" s="104"/>
      <c r="D35" s="105"/>
      <c r="E35" s="105"/>
      <c r="F35" s="106"/>
      <c r="G35" s="105"/>
      <c r="H35" s="105"/>
      <c r="I35" s="108"/>
      <c r="J35" s="105"/>
      <c r="K35" s="105"/>
      <c r="L35" s="108"/>
      <c r="M35" s="105"/>
      <c r="N35" s="103"/>
      <c r="O35" s="456"/>
      <c r="P35" s="431">
        <f t="shared" si="1"/>
        <v>0</v>
      </c>
      <c r="Q35" s="79">
        <f t="shared" si="1"/>
        <v>0</v>
      </c>
      <c r="R35" s="102" t="str">
        <f t="shared" si="0"/>
        <v/>
      </c>
      <c r="S35" s="96" t="str">
        <f>IF(D35="","",IF(OR(D35=Plano!$A$1,D35=Plano!$B$1),"entrada","saída"))</f>
        <v/>
      </c>
    </row>
    <row r="36" spans="1:19" ht="13.2" hidden="1" x14ac:dyDescent="0.25">
      <c r="A36" s="119" t="str">
        <f>IF(B36="","",COUNT('Diário 2o PA'!$A$5:$A$1412)+ROW()-4)</f>
        <v/>
      </c>
      <c r="B36" s="104"/>
      <c r="C36" s="104"/>
      <c r="D36" s="105"/>
      <c r="E36" s="105"/>
      <c r="F36" s="106"/>
      <c r="G36" s="105"/>
      <c r="H36" s="105"/>
      <c r="I36" s="108"/>
      <c r="J36" s="105"/>
      <c r="K36" s="105"/>
      <c r="L36" s="108"/>
      <c r="M36" s="105"/>
      <c r="N36" s="103"/>
      <c r="O36" s="456"/>
      <c r="P36" s="431">
        <f t="shared" si="1"/>
        <v>0</v>
      </c>
      <c r="Q36" s="79">
        <f t="shared" si="1"/>
        <v>0</v>
      </c>
      <c r="R36" s="102" t="str">
        <f t="shared" si="0"/>
        <v/>
      </c>
      <c r="S36" s="96" t="str">
        <f>IF(D36="","",IF(OR(D36=Plano!$A$1,D36=Plano!$B$1),"entrada","saída"))</f>
        <v/>
      </c>
    </row>
    <row r="37" spans="1:19" ht="13.2" hidden="1" x14ac:dyDescent="0.25">
      <c r="A37" s="119" t="str">
        <f>IF(B37="","",COUNT('Diário 2o PA'!$A$5:$A$1412)+ROW()-4)</f>
        <v/>
      </c>
      <c r="B37" s="104"/>
      <c r="C37" s="104"/>
      <c r="D37" s="105"/>
      <c r="E37" s="105"/>
      <c r="F37" s="106"/>
      <c r="G37" s="105"/>
      <c r="H37" s="105"/>
      <c r="I37" s="108"/>
      <c r="J37" s="105"/>
      <c r="K37" s="105"/>
      <c r="L37" s="108"/>
      <c r="M37" s="105"/>
      <c r="N37" s="103"/>
      <c r="O37" s="456"/>
      <c r="P37" s="431">
        <f t="shared" si="1"/>
        <v>0</v>
      </c>
      <c r="Q37" s="79">
        <f t="shared" si="1"/>
        <v>0</v>
      </c>
      <c r="R37" s="102" t="str">
        <f t="shared" si="0"/>
        <v/>
      </c>
      <c r="S37" s="96" t="str">
        <f>IF(D37="","",IF(OR(D37=Plano!$A$1,D37=Plano!$B$1),"entrada","saída"))</f>
        <v/>
      </c>
    </row>
    <row r="38" spans="1:19" ht="13.2" hidden="1" x14ac:dyDescent="0.25">
      <c r="A38" s="119" t="str">
        <f>IF(B38="","",COUNT('Diário 2o PA'!$A$5:$A$1412)+ROW()-4)</f>
        <v/>
      </c>
      <c r="B38" s="104"/>
      <c r="C38" s="104"/>
      <c r="D38" s="105"/>
      <c r="E38" s="105"/>
      <c r="F38" s="106"/>
      <c r="G38" s="105"/>
      <c r="H38" s="105"/>
      <c r="I38" s="108"/>
      <c r="J38" s="105"/>
      <c r="K38" s="105"/>
      <c r="L38" s="108"/>
      <c r="M38" s="105"/>
      <c r="N38" s="103"/>
      <c r="O38" s="456"/>
      <c r="P38" s="431">
        <f t="shared" si="1"/>
        <v>0</v>
      </c>
      <c r="Q38" s="79">
        <f t="shared" si="1"/>
        <v>0</v>
      </c>
      <c r="R38" s="102" t="str">
        <f t="shared" si="0"/>
        <v/>
      </c>
      <c r="S38" s="96" t="str">
        <f>IF(D38="","",IF(OR(D38=Plano!$A$1,D38=Plano!$B$1),"entrada","saída"))</f>
        <v/>
      </c>
    </row>
    <row r="39" spans="1:19" ht="13.2" hidden="1" x14ac:dyDescent="0.25">
      <c r="A39" s="119" t="str">
        <f>IF(B39="","",COUNT('Diário 2o PA'!$A$5:$A$1412)+ROW()-4)</f>
        <v/>
      </c>
      <c r="B39" s="104"/>
      <c r="C39" s="104"/>
      <c r="D39" s="105"/>
      <c r="E39" s="105"/>
      <c r="F39" s="106"/>
      <c r="G39" s="105"/>
      <c r="H39" s="105"/>
      <c r="I39" s="108"/>
      <c r="J39" s="105"/>
      <c r="K39" s="105"/>
      <c r="L39" s="108"/>
      <c r="M39" s="105"/>
      <c r="N39" s="103"/>
      <c r="O39" s="456"/>
      <c r="P39" s="431">
        <f t="shared" si="1"/>
        <v>0</v>
      </c>
      <c r="Q39" s="79">
        <f t="shared" si="1"/>
        <v>0</v>
      </c>
      <c r="R39" s="102" t="str">
        <f t="shared" si="0"/>
        <v/>
      </c>
      <c r="S39" s="96" t="str">
        <f>IF(D39="","",IF(OR(D39=Plano!$A$1,D39=Plano!$B$1),"entrada","saída"))</f>
        <v/>
      </c>
    </row>
    <row r="40" spans="1:19" ht="13.2" hidden="1" x14ac:dyDescent="0.25">
      <c r="A40" s="119" t="str">
        <f>IF(B40="","",COUNT('Diário 2o PA'!$A$5:$A$1412)+ROW()-4)</f>
        <v/>
      </c>
      <c r="B40" s="104"/>
      <c r="C40" s="104"/>
      <c r="D40" s="105"/>
      <c r="E40" s="105"/>
      <c r="F40" s="106"/>
      <c r="G40" s="105"/>
      <c r="H40" s="105"/>
      <c r="I40" s="108"/>
      <c r="J40" s="105"/>
      <c r="K40" s="105"/>
      <c r="L40" s="108"/>
      <c r="M40" s="105"/>
      <c r="N40" s="103"/>
      <c r="O40" s="456"/>
      <c r="P40" s="431">
        <f t="shared" si="1"/>
        <v>0</v>
      </c>
      <c r="Q40" s="79">
        <f t="shared" si="1"/>
        <v>0</v>
      </c>
      <c r="R40" s="102" t="str">
        <f t="shared" si="0"/>
        <v/>
      </c>
      <c r="S40" s="96" t="str">
        <f>IF(D40="","",IF(OR(D40=Plano!$A$1,D40=Plano!$B$1),"entrada","saída"))</f>
        <v/>
      </c>
    </row>
    <row r="41" spans="1:19" ht="13.2" hidden="1" x14ac:dyDescent="0.25">
      <c r="A41" s="119" t="str">
        <f>IF(B41="","",COUNT('Diário 2o PA'!$A$5:$A$1412)+ROW()-4)</f>
        <v/>
      </c>
      <c r="B41" s="104"/>
      <c r="C41" s="104"/>
      <c r="D41" s="105"/>
      <c r="E41" s="105"/>
      <c r="F41" s="106"/>
      <c r="G41" s="105"/>
      <c r="H41" s="105"/>
      <c r="I41" s="108"/>
      <c r="J41" s="105"/>
      <c r="K41" s="105"/>
      <c r="L41" s="108"/>
      <c r="M41" s="105"/>
      <c r="N41" s="103"/>
      <c r="O41" s="456"/>
      <c r="P41" s="431">
        <f t="shared" si="1"/>
        <v>0</v>
      </c>
      <c r="Q41" s="79">
        <f t="shared" si="1"/>
        <v>0</v>
      </c>
      <c r="R41" s="102" t="str">
        <f t="shared" si="0"/>
        <v/>
      </c>
      <c r="S41" s="96" t="str">
        <f>IF(D41="","",IF(OR(D41=Plano!$A$1,D41=Plano!$B$1),"entrada","saída"))</f>
        <v/>
      </c>
    </row>
    <row r="42" spans="1:19" ht="13.2" hidden="1" x14ac:dyDescent="0.25">
      <c r="A42" s="119" t="str">
        <f>IF(B42="","",COUNT('Diário 2o PA'!$A$5:$A$1412)+ROW()-4)</f>
        <v/>
      </c>
      <c r="B42" s="104"/>
      <c r="C42" s="104"/>
      <c r="D42" s="105"/>
      <c r="E42" s="105"/>
      <c r="F42" s="106"/>
      <c r="G42" s="105"/>
      <c r="H42" s="105"/>
      <c r="I42" s="108"/>
      <c r="J42" s="105"/>
      <c r="K42" s="105"/>
      <c r="L42" s="108"/>
      <c r="M42" s="105"/>
      <c r="N42" s="103"/>
      <c r="O42" s="456"/>
      <c r="P42" s="431">
        <f t="shared" si="1"/>
        <v>0</v>
      </c>
      <c r="Q42" s="79">
        <f t="shared" si="1"/>
        <v>0</v>
      </c>
      <c r="R42" s="102" t="str">
        <f t="shared" si="0"/>
        <v/>
      </c>
      <c r="S42" s="96" t="str">
        <f>IF(D42="","",IF(OR(D42=Plano!$A$1,D42=Plano!$B$1),"entrada","saída"))</f>
        <v/>
      </c>
    </row>
    <row r="43" spans="1:19" ht="13.2" hidden="1" x14ac:dyDescent="0.25">
      <c r="A43" s="119" t="str">
        <f>IF(B43="","",COUNT('Diário 2o PA'!$A$5:$A$1412)+ROW()-4)</f>
        <v/>
      </c>
      <c r="B43" s="104"/>
      <c r="C43" s="104"/>
      <c r="D43" s="105"/>
      <c r="E43" s="105"/>
      <c r="F43" s="106"/>
      <c r="G43" s="105"/>
      <c r="H43" s="105"/>
      <c r="I43" s="108"/>
      <c r="J43" s="105"/>
      <c r="K43" s="105"/>
      <c r="L43" s="108"/>
      <c r="M43" s="105"/>
      <c r="N43" s="103"/>
      <c r="O43" s="456"/>
      <c r="P43" s="431">
        <f t="shared" si="1"/>
        <v>0</v>
      </c>
      <c r="Q43" s="79">
        <f t="shared" si="1"/>
        <v>0</v>
      </c>
      <c r="R43" s="102" t="str">
        <f t="shared" si="0"/>
        <v/>
      </c>
      <c r="S43" s="96" t="str">
        <f>IF(D43="","",IF(OR(D43=Plano!$A$1,D43=Plano!$B$1),"entrada","saída"))</f>
        <v/>
      </c>
    </row>
    <row r="44" spans="1:19" ht="13.2" hidden="1" x14ac:dyDescent="0.25">
      <c r="A44" s="119" t="str">
        <f>IF(B44="","",COUNT('Diário 2o PA'!$A$5:$A$1412)+ROW()-4)</f>
        <v/>
      </c>
      <c r="B44" s="104"/>
      <c r="C44" s="104"/>
      <c r="D44" s="105"/>
      <c r="E44" s="105"/>
      <c r="F44" s="106"/>
      <c r="G44" s="105"/>
      <c r="H44" s="105"/>
      <c r="I44" s="108"/>
      <c r="J44" s="105"/>
      <c r="K44" s="105"/>
      <c r="L44" s="108"/>
      <c r="M44" s="105"/>
      <c r="N44" s="103"/>
      <c r="O44" s="456"/>
      <c r="P44" s="431">
        <f t="shared" si="1"/>
        <v>0</v>
      </c>
      <c r="Q44" s="79">
        <f t="shared" si="1"/>
        <v>0</v>
      </c>
      <c r="R44" s="102" t="str">
        <f t="shared" si="0"/>
        <v/>
      </c>
      <c r="S44" s="96" t="str">
        <f>IF(D44="","",IF(OR(D44=Plano!$A$1,D44=Plano!$B$1),"entrada","saída"))</f>
        <v/>
      </c>
    </row>
    <row r="45" spans="1:19" ht="13.2" hidden="1" x14ac:dyDescent="0.25">
      <c r="A45" s="119" t="str">
        <f>IF(B45="","",COUNT('Diário 2o PA'!$A$5:$A$1412)+ROW()-4)</f>
        <v/>
      </c>
      <c r="B45" s="104"/>
      <c r="C45" s="104"/>
      <c r="D45" s="105"/>
      <c r="E45" s="105"/>
      <c r="F45" s="106"/>
      <c r="G45" s="105"/>
      <c r="H45" s="105"/>
      <c r="I45" s="108"/>
      <c r="J45" s="105"/>
      <c r="K45" s="105"/>
      <c r="L45" s="108"/>
      <c r="M45" s="105"/>
      <c r="N45" s="103"/>
      <c r="O45" s="456"/>
      <c r="P45" s="431">
        <f t="shared" si="1"/>
        <v>0</v>
      </c>
      <c r="Q45" s="79">
        <f t="shared" si="1"/>
        <v>0</v>
      </c>
      <c r="R45" s="102" t="str">
        <f t="shared" si="0"/>
        <v/>
      </c>
      <c r="S45" s="96" t="str">
        <f>IF(D45="","",IF(OR(D45=Plano!$A$1,D45=Plano!$B$1),"entrada","saída"))</f>
        <v/>
      </c>
    </row>
    <row r="46" spans="1:19" ht="13.2" hidden="1" x14ac:dyDescent="0.25">
      <c r="A46" s="119" t="str">
        <f>IF(B46="","",COUNT('Diário 2o PA'!$A$5:$A$1412)+ROW()-4)</f>
        <v/>
      </c>
      <c r="B46" s="104"/>
      <c r="C46" s="104"/>
      <c r="D46" s="105"/>
      <c r="E46" s="105"/>
      <c r="F46" s="106"/>
      <c r="G46" s="105"/>
      <c r="H46" s="105"/>
      <c r="I46" s="108"/>
      <c r="J46" s="105"/>
      <c r="K46" s="105"/>
      <c r="L46" s="108"/>
      <c r="M46" s="105"/>
      <c r="N46" s="103"/>
      <c r="O46" s="456"/>
      <c r="P46" s="431">
        <f t="shared" si="1"/>
        <v>0</v>
      </c>
      <c r="Q46" s="79">
        <f t="shared" si="1"/>
        <v>0</v>
      </c>
      <c r="R46" s="102" t="str">
        <f t="shared" si="0"/>
        <v/>
      </c>
      <c r="S46" s="96" t="str">
        <f>IF(D46="","",IF(OR(D46=Plano!$A$1,D46=Plano!$B$1),"entrada","saída"))</f>
        <v/>
      </c>
    </row>
    <row r="47" spans="1:19" ht="13.2" hidden="1" x14ac:dyDescent="0.25">
      <c r="A47" s="119" t="str">
        <f>IF(B47="","",COUNT('Diário 2o PA'!$A$5:$A$1412)+ROW()-4)</f>
        <v/>
      </c>
      <c r="B47" s="104"/>
      <c r="C47" s="104"/>
      <c r="D47" s="105"/>
      <c r="E47" s="105"/>
      <c r="F47" s="106"/>
      <c r="G47" s="105"/>
      <c r="H47" s="105"/>
      <c r="I47" s="108"/>
      <c r="J47" s="105"/>
      <c r="K47" s="105"/>
      <c r="L47" s="108"/>
      <c r="M47" s="105"/>
      <c r="N47" s="103"/>
      <c r="O47" s="456"/>
      <c r="P47" s="431">
        <f t="shared" si="1"/>
        <v>0</v>
      </c>
      <c r="Q47" s="79">
        <f t="shared" si="1"/>
        <v>0</v>
      </c>
      <c r="R47" s="102" t="str">
        <f t="shared" si="0"/>
        <v/>
      </c>
      <c r="S47" s="96" t="str">
        <f>IF(D47="","",IF(OR(D47=Plano!$A$1,D47=Plano!$B$1),"entrada","saída"))</f>
        <v/>
      </c>
    </row>
    <row r="48" spans="1:19" ht="13.2" hidden="1" x14ac:dyDescent="0.25">
      <c r="A48" s="119" t="str">
        <f>IF(B48="","",COUNT('Diário 2o PA'!$A$5:$A$1412)+ROW()-4)</f>
        <v/>
      </c>
      <c r="B48" s="104"/>
      <c r="C48" s="104"/>
      <c r="D48" s="105"/>
      <c r="E48" s="105"/>
      <c r="F48" s="106"/>
      <c r="G48" s="105"/>
      <c r="H48" s="105"/>
      <c r="I48" s="108"/>
      <c r="J48" s="105"/>
      <c r="K48" s="105"/>
      <c r="L48" s="108"/>
      <c r="M48" s="105"/>
      <c r="N48" s="103"/>
      <c r="O48" s="456"/>
      <c r="P48" s="431">
        <f t="shared" si="1"/>
        <v>0</v>
      </c>
      <c r="Q48" s="79">
        <f t="shared" si="1"/>
        <v>0</v>
      </c>
      <c r="R48" s="102" t="str">
        <f t="shared" si="0"/>
        <v/>
      </c>
      <c r="S48" s="96" t="str">
        <f>IF(D48="","",IF(OR(D48=Plano!$A$1,D48=Plano!$B$1),"entrada","saída"))</f>
        <v/>
      </c>
    </row>
    <row r="49" spans="1:19" ht="13.2" hidden="1" x14ac:dyDescent="0.25">
      <c r="A49" s="119" t="str">
        <f>IF(B49="","",COUNT('Diário 2o PA'!$A$5:$A$1412)+ROW()-4)</f>
        <v/>
      </c>
      <c r="B49" s="104"/>
      <c r="C49" s="104"/>
      <c r="D49" s="105"/>
      <c r="E49" s="105"/>
      <c r="F49" s="106"/>
      <c r="G49" s="105"/>
      <c r="H49" s="105"/>
      <c r="I49" s="108"/>
      <c r="J49" s="105"/>
      <c r="K49" s="105"/>
      <c r="L49" s="108"/>
      <c r="M49" s="105"/>
      <c r="N49" s="103"/>
      <c r="O49" s="456"/>
      <c r="P49" s="431">
        <f t="shared" si="1"/>
        <v>0</v>
      </c>
      <c r="Q49" s="79">
        <f t="shared" si="1"/>
        <v>0</v>
      </c>
      <c r="R49" s="102" t="str">
        <f t="shared" si="0"/>
        <v/>
      </c>
      <c r="S49" s="96" t="str">
        <f>IF(D49="","",IF(OR(D49=Plano!$A$1,D49=Plano!$B$1),"entrada","saída"))</f>
        <v/>
      </c>
    </row>
    <row r="50" spans="1:19" ht="13.2" hidden="1" x14ac:dyDescent="0.25">
      <c r="A50" s="119" t="str">
        <f>IF(B50="","",COUNT('Diário 2o PA'!$A$5:$A$1412)+ROW()-4)</f>
        <v/>
      </c>
      <c r="B50" s="104"/>
      <c r="C50" s="104"/>
      <c r="D50" s="105"/>
      <c r="E50" s="105"/>
      <c r="F50" s="106"/>
      <c r="G50" s="105"/>
      <c r="H50" s="105"/>
      <c r="I50" s="108"/>
      <c r="J50" s="105"/>
      <c r="K50" s="105"/>
      <c r="L50" s="108"/>
      <c r="M50" s="105"/>
      <c r="N50" s="103"/>
      <c r="O50" s="456"/>
      <c r="P50" s="431">
        <f t="shared" si="1"/>
        <v>0</v>
      </c>
      <c r="Q50" s="79">
        <f t="shared" si="1"/>
        <v>0</v>
      </c>
      <c r="R50" s="102" t="str">
        <f t="shared" si="0"/>
        <v/>
      </c>
      <c r="S50" s="96" t="str">
        <f>IF(D50="","",IF(OR(D50=Plano!$A$1,D50=Plano!$B$1),"entrada","saída"))</f>
        <v/>
      </c>
    </row>
    <row r="51" spans="1:19" ht="13.2" hidden="1" x14ac:dyDescent="0.25">
      <c r="A51" s="119" t="str">
        <f>IF(B51="","",COUNT('Diário 2o PA'!$A$5:$A$1412)+ROW()-4)</f>
        <v/>
      </c>
      <c r="B51" s="104"/>
      <c r="C51" s="104"/>
      <c r="D51" s="105"/>
      <c r="E51" s="105"/>
      <c r="F51" s="106"/>
      <c r="G51" s="105"/>
      <c r="H51" s="105"/>
      <c r="I51" s="108"/>
      <c r="J51" s="105"/>
      <c r="K51" s="105"/>
      <c r="L51" s="108"/>
      <c r="M51" s="105"/>
      <c r="N51" s="103"/>
      <c r="O51" s="456"/>
      <c r="P51" s="431">
        <f t="shared" si="1"/>
        <v>0</v>
      </c>
      <c r="Q51" s="79">
        <f t="shared" si="1"/>
        <v>0</v>
      </c>
      <c r="R51" s="102" t="str">
        <f t="shared" si="0"/>
        <v/>
      </c>
      <c r="S51" s="96" t="str">
        <f>IF(D51="","",IF(OR(D51=Plano!$A$1,D51=Plano!$B$1),"entrada","saída"))</f>
        <v/>
      </c>
    </row>
    <row r="52" spans="1:19" ht="13.2" hidden="1" x14ac:dyDescent="0.25">
      <c r="A52" s="119" t="str">
        <f>IF(B52="","",COUNT('Diário 2o PA'!$A$5:$A$1412)+ROW()-4)</f>
        <v/>
      </c>
      <c r="B52" s="104"/>
      <c r="C52" s="104"/>
      <c r="D52" s="105"/>
      <c r="E52" s="105"/>
      <c r="F52" s="106"/>
      <c r="G52" s="105"/>
      <c r="H52" s="105"/>
      <c r="I52" s="108"/>
      <c r="J52" s="105"/>
      <c r="K52" s="105"/>
      <c r="L52" s="108"/>
      <c r="M52" s="105"/>
      <c r="N52" s="103"/>
      <c r="O52" s="456"/>
      <c r="P52" s="431">
        <f t="shared" si="1"/>
        <v>0</v>
      </c>
      <c r="Q52" s="79">
        <f t="shared" si="1"/>
        <v>0</v>
      </c>
      <c r="R52" s="102" t="str">
        <f t="shared" si="0"/>
        <v/>
      </c>
      <c r="S52" s="96" t="str">
        <f>IF(D52="","",IF(OR(D52=Plano!$A$1,D52=Plano!$B$1),"entrada","saída"))</f>
        <v/>
      </c>
    </row>
    <row r="53" spans="1:19" ht="13.2" hidden="1" x14ac:dyDescent="0.25">
      <c r="A53" s="119" t="str">
        <f>IF(B53="","",COUNT('Diário 2o PA'!$A$5:$A$1412)+ROW()-4)</f>
        <v/>
      </c>
      <c r="B53" s="104"/>
      <c r="C53" s="104"/>
      <c r="D53" s="105"/>
      <c r="E53" s="105"/>
      <c r="F53" s="106"/>
      <c r="G53" s="105"/>
      <c r="H53" s="105"/>
      <c r="I53" s="108"/>
      <c r="J53" s="105"/>
      <c r="K53" s="105"/>
      <c r="L53" s="108"/>
      <c r="M53" s="105"/>
      <c r="N53" s="103"/>
      <c r="O53" s="456"/>
      <c r="P53" s="431">
        <f t="shared" si="1"/>
        <v>0</v>
      </c>
      <c r="Q53" s="79">
        <f t="shared" si="1"/>
        <v>0</v>
      </c>
      <c r="R53" s="102" t="str">
        <f t="shared" si="0"/>
        <v/>
      </c>
      <c r="S53" s="96" t="str">
        <f>IF(D53="","",IF(OR(D53=Plano!$A$1,D53=Plano!$B$1),"entrada","saída"))</f>
        <v/>
      </c>
    </row>
    <row r="54" spans="1:19" ht="13.2" hidden="1" x14ac:dyDescent="0.25">
      <c r="A54" s="119" t="str">
        <f>IF(B54="","",COUNT('Diário 2o PA'!$A$5:$A$1412)+ROW()-4)</f>
        <v/>
      </c>
      <c r="B54" s="104"/>
      <c r="C54" s="104"/>
      <c r="D54" s="105"/>
      <c r="E54" s="105"/>
      <c r="F54" s="106"/>
      <c r="G54" s="105"/>
      <c r="H54" s="105"/>
      <c r="I54" s="108"/>
      <c r="J54" s="105"/>
      <c r="K54" s="105"/>
      <c r="L54" s="108"/>
      <c r="M54" s="105"/>
      <c r="N54" s="103"/>
      <c r="O54" s="456"/>
      <c r="P54" s="431">
        <f t="shared" si="1"/>
        <v>0</v>
      </c>
      <c r="Q54" s="79">
        <f t="shared" si="1"/>
        <v>0</v>
      </c>
      <c r="R54" s="102" t="str">
        <f t="shared" si="0"/>
        <v/>
      </c>
      <c r="S54" s="96" t="str">
        <f>IF(D54="","",IF(OR(D54=Plano!$A$1,D54=Plano!$B$1),"entrada","saída"))</f>
        <v/>
      </c>
    </row>
    <row r="55" spans="1:19" ht="13.2" hidden="1" x14ac:dyDescent="0.25">
      <c r="A55" s="119" t="str">
        <f>IF(B55="","",COUNT('Diário 2o PA'!$A$5:$A$1412)+ROW()-4)</f>
        <v/>
      </c>
      <c r="B55" s="104"/>
      <c r="C55" s="104"/>
      <c r="D55" s="105"/>
      <c r="E55" s="105"/>
      <c r="F55" s="106"/>
      <c r="G55" s="105"/>
      <c r="H55" s="105"/>
      <c r="I55" s="108"/>
      <c r="J55" s="105"/>
      <c r="K55" s="105"/>
      <c r="L55" s="108"/>
      <c r="M55" s="105"/>
      <c r="N55" s="103"/>
      <c r="O55" s="456"/>
      <c r="P55" s="431">
        <f t="shared" si="1"/>
        <v>0</v>
      </c>
      <c r="Q55" s="79">
        <f t="shared" si="1"/>
        <v>0</v>
      </c>
      <c r="R55" s="102" t="str">
        <f t="shared" si="0"/>
        <v/>
      </c>
      <c r="S55" s="96" t="str">
        <f>IF(D55="","",IF(OR(D55=Plano!$A$1,D55=Plano!$B$1),"entrada","saída"))</f>
        <v/>
      </c>
    </row>
    <row r="56" spans="1:19" ht="13.2" hidden="1" x14ac:dyDescent="0.25">
      <c r="A56" s="119" t="str">
        <f>IF(B56="","",COUNT('Diário 2o PA'!$A$5:$A$1412)+ROW()-4)</f>
        <v/>
      </c>
      <c r="B56" s="104"/>
      <c r="C56" s="104"/>
      <c r="D56" s="105"/>
      <c r="E56" s="105"/>
      <c r="F56" s="106"/>
      <c r="G56" s="105"/>
      <c r="H56" s="105"/>
      <c r="I56" s="108"/>
      <c r="J56" s="105"/>
      <c r="K56" s="105"/>
      <c r="L56" s="108"/>
      <c r="M56" s="105"/>
      <c r="N56" s="103"/>
      <c r="O56" s="456"/>
      <c r="P56" s="431">
        <f t="shared" si="1"/>
        <v>0</v>
      </c>
      <c r="Q56" s="79">
        <f t="shared" si="1"/>
        <v>0</v>
      </c>
      <c r="R56" s="102" t="str">
        <f t="shared" si="0"/>
        <v/>
      </c>
      <c r="S56" s="96" t="str">
        <f>IF(D56="","",IF(OR(D56=Plano!$A$1,D56=Plano!$B$1),"entrada","saída"))</f>
        <v/>
      </c>
    </row>
    <row r="57" spans="1:19" ht="13.2" hidden="1" x14ac:dyDescent="0.25">
      <c r="A57" s="119" t="str">
        <f>IF(B57="","",COUNT('Diário 2o PA'!$A$5:$A$1412)+ROW()-4)</f>
        <v/>
      </c>
      <c r="B57" s="104"/>
      <c r="C57" s="104"/>
      <c r="D57" s="105"/>
      <c r="E57" s="105"/>
      <c r="F57" s="106"/>
      <c r="G57" s="105"/>
      <c r="H57" s="105"/>
      <c r="I57" s="108"/>
      <c r="J57" s="105"/>
      <c r="K57" s="105"/>
      <c r="L57" s="108"/>
      <c r="M57" s="105"/>
      <c r="N57" s="103"/>
      <c r="O57" s="456"/>
      <c r="P57" s="431">
        <f t="shared" si="1"/>
        <v>0</v>
      </c>
      <c r="Q57" s="79">
        <f t="shared" si="1"/>
        <v>0</v>
      </c>
      <c r="R57" s="102" t="str">
        <f t="shared" si="0"/>
        <v/>
      </c>
      <c r="S57" s="96" t="str">
        <f>IF(D57="","",IF(OR(D57=Plano!$A$1,D57=Plano!$B$1),"entrada","saída"))</f>
        <v/>
      </c>
    </row>
    <row r="58" spans="1:19" ht="13.2" hidden="1" x14ac:dyDescent="0.25">
      <c r="A58" s="119" t="str">
        <f>IF(B58="","",COUNT('Diário 2o PA'!$A$5:$A$1412)+ROW()-4)</f>
        <v/>
      </c>
      <c r="B58" s="104"/>
      <c r="C58" s="104"/>
      <c r="D58" s="105"/>
      <c r="E58" s="105"/>
      <c r="F58" s="106"/>
      <c r="G58" s="105"/>
      <c r="H58" s="105"/>
      <c r="I58" s="108"/>
      <c r="J58" s="105"/>
      <c r="K58" s="105"/>
      <c r="L58" s="108"/>
      <c r="M58" s="105"/>
      <c r="N58" s="103"/>
      <c r="O58" s="456"/>
      <c r="P58" s="431">
        <f t="shared" si="1"/>
        <v>0</v>
      </c>
      <c r="Q58" s="79">
        <f t="shared" si="1"/>
        <v>0</v>
      </c>
      <c r="R58" s="102" t="str">
        <f t="shared" si="0"/>
        <v/>
      </c>
      <c r="S58" s="96" t="str">
        <f>IF(D58="","",IF(OR(D58=Plano!$A$1,D58=Plano!$B$1),"entrada","saída"))</f>
        <v/>
      </c>
    </row>
    <row r="59" spans="1:19" ht="13.2" hidden="1" x14ac:dyDescent="0.25">
      <c r="A59" s="119" t="str">
        <f>IF(B59="","",COUNT('Diário 2o PA'!$A$5:$A$1412)+ROW()-4)</f>
        <v/>
      </c>
      <c r="B59" s="104"/>
      <c r="C59" s="104"/>
      <c r="D59" s="105"/>
      <c r="E59" s="105"/>
      <c r="F59" s="106"/>
      <c r="G59" s="105"/>
      <c r="H59" s="105"/>
      <c r="I59" s="108"/>
      <c r="J59" s="105"/>
      <c r="K59" s="105"/>
      <c r="L59" s="108"/>
      <c r="M59" s="105"/>
      <c r="N59" s="103"/>
      <c r="O59" s="456"/>
      <c r="P59" s="431">
        <f t="shared" si="1"/>
        <v>0</v>
      </c>
      <c r="Q59" s="79">
        <f t="shared" si="1"/>
        <v>0</v>
      </c>
      <c r="R59" s="102" t="str">
        <f t="shared" si="0"/>
        <v/>
      </c>
      <c r="S59" s="96" t="str">
        <f>IF(D59="","",IF(OR(D59=Plano!$A$1,D59=Plano!$B$1),"entrada","saída"))</f>
        <v/>
      </c>
    </row>
    <row r="60" spans="1:19" ht="13.2" hidden="1" x14ac:dyDescent="0.25">
      <c r="A60" s="119" t="str">
        <f>IF(B60="","",COUNT('Diário 2o PA'!$A$5:$A$1412)+ROW()-4)</f>
        <v/>
      </c>
      <c r="B60" s="104"/>
      <c r="C60" s="104"/>
      <c r="D60" s="105"/>
      <c r="E60" s="105"/>
      <c r="F60" s="106"/>
      <c r="G60" s="105"/>
      <c r="H60" s="105"/>
      <c r="I60" s="108"/>
      <c r="J60" s="105"/>
      <c r="K60" s="105"/>
      <c r="L60" s="108"/>
      <c r="M60" s="105"/>
      <c r="N60" s="103"/>
      <c r="O60" s="456"/>
      <c r="P60" s="431">
        <f t="shared" si="1"/>
        <v>0</v>
      </c>
      <c r="Q60" s="79">
        <f t="shared" si="1"/>
        <v>0</v>
      </c>
      <c r="R60" s="102" t="str">
        <f t="shared" si="0"/>
        <v/>
      </c>
      <c r="S60" s="96" t="str">
        <f>IF(D60="","",IF(OR(D60=Plano!$A$1,D60=Plano!$B$1),"entrada","saída"))</f>
        <v/>
      </c>
    </row>
    <row r="61" spans="1:19" ht="13.2" hidden="1" x14ac:dyDescent="0.25">
      <c r="A61" s="119" t="str">
        <f>IF(B61="","",COUNT('Diário 2o PA'!$A$5:$A$1412)+ROW()-4)</f>
        <v/>
      </c>
      <c r="B61" s="104"/>
      <c r="C61" s="104"/>
      <c r="D61" s="105"/>
      <c r="E61" s="105"/>
      <c r="F61" s="106"/>
      <c r="G61" s="105"/>
      <c r="H61" s="105"/>
      <c r="I61" s="108"/>
      <c r="J61" s="105"/>
      <c r="K61" s="105"/>
      <c r="L61" s="108"/>
      <c r="M61" s="105"/>
      <c r="N61" s="103"/>
      <c r="O61" s="456"/>
      <c r="P61" s="431">
        <f t="shared" si="1"/>
        <v>0</v>
      </c>
      <c r="Q61" s="79">
        <f t="shared" si="1"/>
        <v>0</v>
      </c>
      <c r="R61" s="102" t="str">
        <f t="shared" si="0"/>
        <v/>
      </c>
      <c r="S61" s="96" t="str">
        <f>IF(D61="","",IF(OR(D61=Plano!$A$1,D61=Plano!$B$1),"entrada","saída"))</f>
        <v/>
      </c>
    </row>
    <row r="62" spans="1:19" ht="13.2" hidden="1" x14ac:dyDescent="0.25">
      <c r="A62" s="119" t="str">
        <f>IF(B62="","",COUNT('Diário 2o PA'!$A$5:$A$1412)+ROW()-4)</f>
        <v/>
      </c>
      <c r="B62" s="104"/>
      <c r="C62" s="104"/>
      <c r="D62" s="105"/>
      <c r="E62" s="105"/>
      <c r="F62" s="106"/>
      <c r="G62" s="105"/>
      <c r="H62" s="105"/>
      <c r="I62" s="108"/>
      <c r="J62" s="105"/>
      <c r="K62" s="105"/>
      <c r="L62" s="108"/>
      <c r="M62" s="105"/>
      <c r="N62" s="103"/>
      <c r="O62" s="456"/>
      <c r="P62" s="431">
        <f t="shared" si="1"/>
        <v>0</v>
      </c>
      <c r="Q62" s="79">
        <f t="shared" si="1"/>
        <v>0</v>
      </c>
      <c r="R62" s="102" t="str">
        <f t="shared" si="0"/>
        <v/>
      </c>
      <c r="S62" s="96" t="str">
        <f>IF(D62="","",IF(OR(D62=Plano!$A$1,D62=Plano!$B$1),"entrada","saída"))</f>
        <v/>
      </c>
    </row>
    <row r="63" spans="1:19" ht="13.2" hidden="1" x14ac:dyDescent="0.25">
      <c r="A63" s="119" t="str">
        <f>IF(B63="","",COUNT('Diário 2o PA'!$A$5:$A$1412)+ROW()-4)</f>
        <v/>
      </c>
      <c r="B63" s="104"/>
      <c r="C63" s="104"/>
      <c r="D63" s="105"/>
      <c r="E63" s="105"/>
      <c r="F63" s="106"/>
      <c r="G63" s="105"/>
      <c r="H63" s="105"/>
      <c r="I63" s="108"/>
      <c r="J63" s="105"/>
      <c r="K63" s="105"/>
      <c r="L63" s="108"/>
      <c r="M63" s="105"/>
      <c r="N63" s="103"/>
      <c r="O63" s="456"/>
      <c r="P63" s="431">
        <f t="shared" si="1"/>
        <v>0</v>
      </c>
      <c r="Q63" s="79">
        <f t="shared" si="1"/>
        <v>0</v>
      </c>
      <c r="R63" s="102" t="str">
        <f t="shared" si="0"/>
        <v/>
      </c>
      <c r="S63" s="96" t="str">
        <f>IF(D63="","",IF(OR(D63=Plano!$A$1,D63=Plano!$B$1),"entrada","saída"))</f>
        <v/>
      </c>
    </row>
    <row r="64" spans="1:19" ht="13.2" hidden="1" x14ac:dyDescent="0.25">
      <c r="A64" s="119" t="str">
        <f>IF(B64="","",COUNT('Diário 2o PA'!$A$5:$A$1412)+ROW()-4)</f>
        <v/>
      </c>
      <c r="B64" s="104"/>
      <c r="C64" s="104"/>
      <c r="D64" s="105"/>
      <c r="E64" s="105"/>
      <c r="F64" s="106"/>
      <c r="G64" s="105"/>
      <c r="H64" s="105"/>
      <c r="I64" s="108"/>
      <c r="J64" s="105"/>
      <c r="K64" s="105"/>
      <c r="L64" s="108"/>
      <c r="M64" s="105"/>
      <c r="N64" s="103"/>
      <c r="O64" s="456"/>
      <c r="P64" s="431">
        <f t="shared" si="1"/>
        <v>0</v>
      </c>
      <c r="Q64" s="79">
        <f t="shared" si="1"/>
        <v>0</v>
      </c>
      <c r="R64" s="102" t="str">
        <f t="shared" si="0"/>
        <v/>
      </c>
      <c r="S64" s="96" t="str">
        <f>IF(D64="","",IF(OR(D64=Plano!$A$1,D64=Plano!$B$1),"entrada","saída"))</f>
        <v/>
      </c>
    </row>
    <row r="65" spans="1:19" ht="13.2" hidden="1" x14ac:dyDescent="0.25">
      <c r="A65" s="119" t="str">
        <f>IF(B65="","",COUNT('Diário 2o PA'!$A$5:$A$1412)+ROW()-4)</f>
        <v/>
      </c>
      <c r="B65" s="104"/>
      <c r="C65" s="104"/>
      <c r="D65" s="105"/>
      <c r="E65" s="105"/>
      <c r="F65" s="106"/>
      <c r="G65" s="105"/>
      <c r="H65" s="105"/>
      <c r="I65" s="108"/>
      <c r="J65" s="105"/>
      <c r="K65" s="105"/>
      <c r="L65" s="108"/>
      <c r="M65" s="105"/>
      <c r="N65" s="103"/>
      <c r="O65" s="456"/>
      <c r="P65" s="431">
        <f t="shared" si="1"/>
        <v>0</v>
      </c>
      <c r="Q65" s="79">
        <f t="shared" si="1"/>
        <v>0</v>
      </c>
      <c r="R65" s="102" t="str">
        <f t="shared" si="0"/>
        <v/>
      </c>
      <c r="S65" s="96" t="str">
        <f>IF(D65="","",IF(OR(D65=Plano!$A$1,D65=Plano!$B$1),"entrada","saída"))</f>
        <v/>
      </c>
    </row>
    <row r="66" spans="1:19" ht="13.2" hidden="1" x14ac:dyDescent="0.25">
      <c r="A66" s="119" t="str">
        <f>IF(B66="","",COUNT('Diário 2o PA'!$A$5:$A$1412)+ROW()-4)</f>
        <v/>
      </c>
      <c r="B66" s="104"/>
      <c r="C66" s="104"/>
      <c r="D66" s="105"/>
      <c r="E66" s="105"/>
      <c r="F66" s="106"/>
      <c r="G66" s="105"/>
      <c r="H66" s="105"/>
      <c r="I66" s="108"/>
      <c r="J66" s="105"/>
      <c r="K66" s="105"/>
      <c r="L66" s="108"/>
      <c r="M66" s="105"/>
      <c r="N66" s="103"/>
      <c r="O66" s="456"/>
      <c r="P66" s="431">
        <f t="shared" si="1"/>
        <v>0</v>
      </c>
      <c r="Q66" s="79">
        <f t="shared" si="1"/>
        <v>0</v>
      </c>
      <c r="R66" s="102" t="str">
        <f t="shared" si="0"/>
        <v/>
      </c>
      <c r="S66" s="96" t="str">
        <f>IF(D66="","",IF(OR(D66=Plano!$A$1,D66=Plano!$B$1),"entrada","saída"))</f>
        <v/>
      </c>
    </row>
    <row r="67" spans="1:19" ht="13.2" hidden="1" x14ac:dyDescent="0.25">
      <c r="A67" s="119" t="str">
        <f>IF(B67="","",COUNT('Diário 2o PA'!$A$5:$A$1412)+ROW()-4)</f>
        <v/>
      </c>
      <c r="B67" s="104"/>
      <c r="C67" s="104"/>
      <c r="D67" s="105"/>
      <c r="E67" s="105"/>
      <c r="F67" s="106"/>
      <c r="G67" s="105"/>
      <c r="H67" s="105"/>
      <c r="I67" s="108"/>
      <c r="J67" s="105"/>
      <c r="K67" s="105"/>
      <c r="L67" s="108"/>
      <c r="M67" s="105"/>
      <c r="N67" s="103"/>
      <c r="O67" s="456"/>
      <c r="P67" s="431">
        <f t="shared" si="1"/>
        <v>0</v>
      </c>
      <c r="Q67" s="79">
        <f t="shared" si="1"/>
        <v>0</v>
      </c>
      <c r="R67" s="102" t="str">
        <f t="shared" si="0"/>
        <v/>
      </c>
      <c r="S67" s="96" t="str">
        <f>IF(D67="","",IF(OR(D67=Plano!$A$1,D67=Plano!$B$1),"entrada","saída"))</f>
        <v/>
      </c>
    </row>
    <row r="68" spans="1:19" ht="13.2" hidden="1" x14ac:dyDescent="0.25">
      <c r="A68" s="119" t="str">
        <f>IF(B68="","",COUNT('Diário 2o PA'!$A$5:$A$1412)+ROW()-4)</f>
        <v/>
      </c>
      <c r="B68" s="104"/>
      <c r="C68" s="104"/>
      <c r="D68" s="105"/>
      <c r="E68" s="105"/>
      <c r="F68" s="106"/>
      <c r="G68" s="105"/>
      <c r="H68" s="105"/>
      <c r="I68" s="108"/>
      <c r="J68" s="105"/>
      <c r="K68" s="105"/>
      <c r="L68" s="108"/>
      <c r="M68" s="105"/>
      <c r="N68" s="103"/>
      <c r="O68" s="456"/>
      <c r="P68" s="431">
        <f t="shared" si="1"/>
        <v>0</v>
      </c>
      <c r="Q68" s="79">
        <f t="shared" si="1"/>
        <v>0</v>
      </c>
      <c r="R68" s="102" t="str">
        <f t="shared" si="0"/>
        <v/>
      </c>
      <c r="S68" s="96" t="str">
        <f>IF(D68="","",IF(OR(D68=Plano!$A$1,D68=Plano!$B$1),"entrada","saída"))</f>
        <v/>
      </c>
    </row>
    <row r="69" spans="1:19" ht="13.2" hidden="1" x14ac:dyDescent="0.25">
      <c r="A69" s="119" t="str">
        <f>IF(B69="","",COUNT('Diário 2o PA'!$A$5:$A$1412)+ROW()-4)</f>
        <v/>
      </c>
      <c r="B69" s="104"/>
      <c r="C69" s="104"/>
      <c r="D69" s="105"/>
      <c r="E69" s="105"/>
      <c r="F69" s="106"/>
      <c r="G69" s="105"/>
      <c r="H69" s="105"/>
      <c r="I69" s="108"/>
      <c r="J69" s="105"/>
      <c r="K69" s="105"/>
      <c r="L69" s="108"/>
      <c r="M69" s="105"/>
      <c r="N69" s="103"/>
      <c r="O69" s="456"/>
      <c r="P69" s="431">
        <f t="shared" si="1"/>
        <v>0</v>
      </c>
      <c r="Q69" s="79">
        <f t="shared" si="1"/>
        <v>0</v>
      </c>
      <c r="R69" s="102" t="str">
        <f t="shared" ref="R69:R132" si="2">SUBSTITUTE(D69," ","_")</f>
        <v/>
      </c>
      <c r="S69" s="96" t="str">
        <f>IF(D69="","",IF(OR(D69=Plano!$A$1,D69=Plano!$B$1),"entrada","saída"))</f>
        <v/>
      </c>
    </row>
    <row r="70" spans="1:19" ht="13.2" hidden="1" x14ac:dyDescent="0.25">
      <c r="A70" s="119" t="str">
        <f>IF(B70="","",COUNT('Diário 2o PA'!$A$5:$A$1412)+ROW()-4)</f>
        <v/>
      </c>
      <c r="B70" s="104"/>
      <c r="C70" s="104"/>
      <c r="D70" s="105"/>
      <c r="E70" s="105"/>
      <c r="F70" s="106"/>
      <c r="G70" s="105"/>
      <c r="H70" s="105"/>
      <c r="I70" s="108"/>
      <c r="J70" s="105"/>
      <c r="K70" s="105"/>
      <c r="L70" s="108"/>
      <c r="M70" s="105"/>
      <c r="N70" s="103"/>
      <c r="O70" s="456"/>
      <c r="P70" s="431">
        <f t="shared" ref="P70:Q133" si="3">IF(B70=0,0,IF(YEAR(B70)=$Q$1,MONTH(B70)-$P$1+1,(YEAR(B70)-$Q$1)*12-$P$1+1+MONTH(B70)))</f>
        <v>0</v>
      </c>
      <c r="Q70" s="79">
        <f t="shared" si="3"/>
        <v>0</v>
      </c>
      <c r="R70" s="102" t="str">
        <f t="shared" si="2"/>
        <v/>
      </c>
      <c r="S70" s="96" t="str">
        <f>IF(D70="","",IF(OR(D70=Plano!$A$1,D70=Plano!$B$1),"entrada","saída"))</f>
        <v/>
      </c>
    </row>
    <row r="71" spans="1:19" ht="13.2" hidden="1" x14ac:dyDescent="0.25">
      <c r="A71" s="119" t="str">
        <f>IF(B71="","",COUNT('Diário 2o PA'!$A$5:$A$1412)+ROW()-4)</f>
        <v/>
      </c>
      <c r="B71" s="104"/>
      <c r="C71" s="104"/>
      <c r="D71" s="105"/>
      <c r="E71" s="105"/>
      <c r="F71" s="106"/>
      <c r="G71" s="105"/>
      <c r="H71" s="105"/>
      <c r="I71" s="108"/>
      <c r="J71" s="105"/>
      <c r="K71" s="105"/>
      <c r="L71" s="108"/>
      <c r="M71" s="105"/>
      <c r="N71" s="103"/>
      <c r="O71" s="456"/>
      <c r="P71" s="431">
        <f t="shared" si="3"/>
        <v>0</v>
      </c>
      <c r="Q71" s="79">
        <f t="shared" si="3"/>
        <v>0</v>
      </c>
      <c r="R71" s="102" t="str">
        <f t="shared" si="2"/>
        <v/>
      </c>
      <c r="S71" s="96" t="str">
        <f>IF(D71="","",IF(OR(D71=Plano!$A$1,D71=Plano!$B$1),"entrada","saída"))</f>
        <v/>
      </c>
    </row>
    <row r="72" spans="1:19" ht="13.2" hidden="1" x14ac:dyDescent="0.25">
      <c r="A72" s="119" t="str">
        <f>IF(B72="","",COUNT('Diário 2o PA'!$A$5:$A$1412)+ROW()-4)</f>
        <v/>
      </c>
      <c r="B72" s="104"/>
      <c r="C72" s="104"/>
      <c r="D72" s="105"/>
      <c r="E72" s="105"/>
      <c r="F72" s="106"/>
      <c r="G72" s="105"/>
      <c r="H72" s="105"/>
      <c r="I72" s="108"/>
      <c r="J72" s="105"/>
      <c r="K72" s="105"/>
      <c r="L72" s="108"/>
      <c r="M72" s="105"/>
      <c r="N72" s="103"/>
      <c r="O72" s="456"/>
      <c r="P72" s="431">
        <f t="shared" si="3"/>
        <v>0</v>
      </c>
      <c r="Q72" s="79">
        <f t="shared" si="3"/>
        <v>0</v>
      </c>
      <c r="R72" s="102" t="str">
        <f t="shared" si="2"/>
        <v/>
      </c>
      <c r="S72" s="96" t="str">
        <f>IF(D72="","",IF(OR(D72=Plano!$A$1,D72=Plano!$B$1),"entrada","saída"))</f>
        <v/>
      </c>
    </row>
    <row r="73" spans="1:19" ht="13.2" hidden="1" x14ac:dyDescent="0.25">
      <c r="A73" s="119" t="str">
        <f>IF(B73="","",COUNT('Diário 2o PA'!$A$5:$A$1412)+ROW()-4)</f>
        <v/>
      </c>
      <c r="B73" s="104"/>
      <c r="C73" s="104"/>
      <c r="D73" s="105"/>
      <c r="E73" s="105"/>
      <c r="F73" s="106"/>
      <c r="G73" s="105"/>
      <c r="H73" s="105"/>
      <c r="I73" s="108"/>
      <c r="J73" s="105"/>
      <c r="K73" s="105"/>
      <c r="L73" s="108"/>
      <c r="M73" s="105"/>
      <c r="N73" s="103"/>
      <c r="O73" s="456"/>
      <c r="P73" s="431">
        <f t="shared" si="3"/>
        <v>0</v>
      </c>
      <c r="Q73" s="79">
        <f t="shared" si="3"/>
        <v>0</v>
      </c>
      <c r="R73" s="102" t="str">
        <f t="shared" si="2"/>
        <v/>
      </c>
      <c r="S73" s="96" t="str">
        <f>IF(D73="","",IF(OR(D73=Plano!$A$1,D73=Plano!$B$1),"entrada","saída"))</f>
        <v/>
      </c>
    </row>
    <row r="74" spans="1:19" ht="13.2" hidden="1" x14ac:dyDescent="0.25">
      <c r="A74" s="119" t="str">
        <f>IF(B74="","",COUNT('Diário 2o PA'!$A$5:$A$1412)+ROW()-4)</f>
        <v/>
      </c>
      <c r="B74" s="104"/>
      <c r="C74" s="104"/>
      <c r="D74" s="105"/>
      <c r="E74" s="105"/>
      <c r="F74" s="106"/>
      <c r="G74" s="105"/>
      <c r="H74" s="105"/>
      <c r="I74" s="108"/>
      <c r="J74" s="105"/>
      <c r="K74" s="105"/>
      <c r="L74" s="108"/>
      <c r="M74" s="105"/>
      <c r="N74" s="103"/>
      <c r="O74" s="456"/>
      <c r="P74" s="431">
        <f t="shared" si="3"/>
        <v>0</v>
      </c>
      <c r="Q74" s="79">
        <f t="shared" si="3"/>
        <v>0</v>
      </c>
      <c r="R74" s="102" t="str">
        <f t="shared" si="2"/>
        <v/>
      </c>
      <c r="S74" s="96" t="str">
        <f>IF(D74="","",IF(OR(D74=Plano!$A$1,D74=Plano!$B$1),"entrada","saída"))</f>
        <v/>
      </c>
    </row>
    <row r="75" spans="1:19" ht="13.2" hidden="1" x14ac:dyDescent="0.25">
      <c r="A75" s="119" t="str">
        <f>IF(B75="","",COUNT('Diário 2o PA'!$A$5:$A$1412)+ROW()-4)</f>
        <v/>
      </c>
      <c r="B75" s="104"/>
      <c r="C75" s="104"/>
      <c r="D75" s="105"/>
      <c r="E75" s="105"/>
      <c r="F75" s="106"/>
      <c r="G75" s="105"/>
      <c r="H75" s="105"/>
      <c r="I75" s="108"/>
      <c r="J75" s="105"/>
      <c r="K75" s="105"/>
      <c r="L75" s="108"/>
      <c r="M75" s="105"/>
      <c r="N75" s="103"/>
      <c r="O75" s="456"/>
      <c r="P75" s="431">
        <f t="shared" si="3"/>
        <v>0</v>
      </c>
      <c r="Q75" s="79">
        <f t="shared" si="3"/>
        <v>0</v>
      </c>
      <c r="R75" s="102" t="str">
        <f t="shared" si="2"/>
        <v/>
      </c>
      <c r="S75" s="96" t="str">
        <f>IF(D75="","",IF(OR(D75=Plano!$A$1,D75=Plano!$B$1),"entrada","saída"))</f>
        <v/>
      </c>
    </row>
    <row r="76" spans="1:19" ht="13.2" hidden="1" x14ac:dyDescent="0.25">
      <c r="A76" s="119" t="str">
        <f>IF(B76="","",COUNT('Diário 2o PA'!$A$5:$A$1412)+ROW()-4)</f>
        <v/>
      </c>
      <c r="B76" s="104"/>
      <c r="C76" s="104"/>
      <c r="D76" s="105"/>
      <c r="E76" s="105"/>
      <c r="F76" s="106"/>
      <c r="G76" s="105"/>
      <c r="H76" s="105"/>
      <c r="I76" s="108"/>
      <c r="J76" s="105"/>
      <c r="K76" s="105"/>
      <c r="L76" s="108"/>
      <c r="M76" s="105"/>
      <c r="N76" s="103"/>
      <c r="O76" s="456"/>
      <c r="P76" s="431">
        <f t="shared" si="3"/>
        <v>0</v>
      </c>
      <c r="Q76" s="79">
        <f t="shared" si="3"/>
        <v>0</v>
      </c>
      <c r="R76" s="102" t="str">
        <f t="shared" si="2"/>
        <v/>
      </c>
      <c r="S76" s="96" t="str">
        <f>IF(D76="","",IF(OR(D76=Plano!$A$1,D76=Plano!$B$1),"entrada","saída"))</f>
        <v/>
      </c>
    </row>
    <row r="77" spans="1:19" ht="13.2" hidden="1" x14ac:dyDescent="0.25">
      <c r="A77" s="119" t="str">
        <f>IF(B77="","",COUNT('Diário 2o PA'!$A$5:$A$1412)+ROW()-4)</f>
        <v/>
      </c>
      <c r="B77" s="104"/>
      <c r="C77" s="104"/>
      <c r="D77" s="105"/>
      <c r="E77" s="105"/>
      <c r="F77" s="106"/>
      <c r="G77" s="105"/>
      <c r="H77" s="105"/>
      <c r="I77" s="108"/>
      <c r="J77" s="105"/>
      <c r="K77" s="105"/>
      <c r="L77" s="108"/>
      <c r="M77" s="105"/>
      <c r="N77" s="103"/>
      <c r="O77" s="456"/>
      <c r="P77" s="431">
        <f t="shared" si="3"/>
        <v>0</v>
      </c>
      <c r="Q77" s="79">
        <f t="shared" si="3"/>
        <v>0</v>
      </c>
      <c r="R77" s="102" t="str">
        <f t="shared" si="2"/>
        <v/>
      </c>
      <c r="S77" s="96" t="str">
        <f>IF(D77="","",IF(OR(D77=Plano!$A$1,D77=Plano!$B$1),"entrada","saída"))</f>
        <v/>
      </c>
    </row>
    <row r="78" spans="1:19" ht="13.2" hidden="1" x14ac:dyDescent="0.25">
      <c r="A78" s="119" t="str">
        <f>IF(B78="","",COUNT('Diário 2o PA'!$A$5:$A$1412)+ROW()-4)</f>
        <v/>
      </c>
      <c r="B78" s="104"/>
      <c r="C78" s="104"/>
      <c r="D78" s="105"/>
      <c r="E78" s="105"/>
      <c r="F78" s="106"/>
      <c r="G78" s="105"/>
      <c r="H78" s="105"/>
      <c r="I78" s="108"/>
      <c r="J78" s="105"/>
      <c r="K78" s="105"/>
      <c r="L78" s="108"/>
      <c r="M78" s="105"/>
      <c r="N78" s="103"/>
      <c r="O78" s="456"/>
      <c r="P78" s="431">
        <f t="shared" si="3"/>
        <v>0</v>
      </c>
      <c r="Q78" s="79">
        <f t="shared" si="3"/>
        <v>0</v>
      </c>
      <c r="R78" s="102" t="str">
        <f t="shared" si="2"/>
        <v/>
      </c>
      <c r="S78" s="96" t="str">
        <f>IF(D78="","",IF(OR(D78=Plano!$A$1,D78=Plano!$B$1),"entrada","saída"))</f>
        <v/>
      </c>
    </row>
    <row r="79" spans="1:19" ht="13.2" hidden="1" x14ac:dyDescent="0.25">
      <c r="A79" s="119" t="str">
        <f>IF(B79="","",COUNT('Diário 2o PA'!$A$5:$A$1412)+ROW()-4)</f>
        <v/>
      </c>
      <c r="B79" s="104"/>
      <c r="C79" s="104"/>
      <c r="D79" s="105"/>
      <c r="E79" s="105"/>
      <c r="F79" s="106"/>
      <c r="G79" s="105"/>
      <c r="H79" s="105"/>
      <c r="I79" s="108"/>
      <c r="J79" s="105"/>
      <c r="K79" s="105"/>
      <c r="L79" s="108"/>
      <c r="M79" s="105"/>
      <c r="N79" s="103"/>
      <c r="O79" s="456"/>
      <c r="P79" s="431">
        <f t="shared" si="3"/>
        <v>0</v>
      </c>
      <c r="Q79" s="79">
        <f t="shared" si="3"/>
        <v>0</v>
      </c>
      <c r="R79" s="102" t="str">
        <f t="shared" si="2"/>
        <v/>
      </c>
      <c r="S79" s="96" t="str">
        <f>IF(D79="","",IF(OR(D79=Plano!$A$1,D79=Plano!$B$1),"entrada","saída"))</f>
        <v/>
      </c>
    </row>
    <row r="80" spans="1:19" ht="13.2" hidden="1" x14ac:dyDescent="0.25">
      <c r="A80" s="119" t="str">
        <f>IF(B80="","",COUNT('Diário 2o PA'!$A$5:$A$1412)+ROW()-4)</f>
        <v/>
      </c>
      <c r="B80" s="104"/>
      <c r="C80" s="104"/>
      <c r="D80" s="105"/>
      <c r="E80" s="105"/>
      <c r="F80" s="106"/>
      <c r="G80" s="105"/>
      <c r="H80" s="105"/>
      <c r="I80" s="108"/>
      <c r="J80" s="105"/>
      <c r="K80" s="105"/>
      <c r="L80" s="108"/>
      <c r="M80" s="105"/>
      <c r="N80" s="103"/>
      <c r="O80" s="456"/>
      <c r="P80" s="431">
        <f t="shared" si="3"/>
        <v>0</v>
      </c>
      <c r="Q80" s="79">
        <f t="shared" si="3"/>
        <v>0</v>
      </c>
      <c r="R80" s="102" t="str">
        <f t="shared" si="2"/>
        <v/>
      </c>
      <c r="S80" s="96" t="str">
        <f>IF(D80="","",IF(OR(D80=Plano!$A$1,D80=Plano!$B$1),"entrada","saída"))</f>
        <v/>
      </c>
    </row>
    <row r="81" spans="1:19" ht="13.2" hidden="1" x14ac:dyDescent="0.25">
      <c r="A81" s="119" t="str">
        <f>IF(B81="","",COUNT('Diário 2o PA'!$A$5:$A$1412)+ROW()-4)</f>
        <v/>
      </c>
      <c r="B81" s="104"/>
      <c r="C81" s="104"/>
      <c r="D81" s="105"/>
      <c r="E81" s="105"/>
      <c r="F81" s="106"/>
      <c r="G81" s="105"/>
      <c r="H81" s="105"/>
      <c r="I81" s="108"/>
      <c r="J81" s="105"/>
      <c r="K81" s="105"/>
      <c r="L81" s="108"/>
      <c r="M81" s="105"/>
      <c r="N81" s="103"/>
      <c r="O81" s="456"/>
      <c r="P81" s="431">
        <f t="shared" si="3"/>
        <v>0</v>
      </c>
      <c r="Q81" s="79">
        <f t="shared" si="3"/>
        <v>0</v>
      </c>
      <c r="R81" s="102" t="str">
        <f t="shared" si="2"/>
        <v/>
      </c>
      <c r="S81" s="96" t="str">
        <f>IF(D81="","",IF(OR(D81=Plano!$A$1,D81=Plano!$B$1),"entrada","saída"))</f>
        <v/>
      </c>
    </row>
    <row r="82" spans="1:19" ht="13.2" hidden="1" x14ac:dyDescent="0.25">
      <c r="A82" s="119" t="str">
        <f>IF(B82="","",COUNT('Diário 2o PA'!$A$5:$A$1412)+ROW()-4)</f>
        <v/>
      </c>
      <c r="B82" s="104"/>
      <c r="C82" s="104"/>
      <c r="D82" s="105"/>
      <c r="E82" s="105"/>
      <c r="F82" s="106"/>
      <c r="G82" s="105"/>
      <c r="H82" s="105"/>
      <c r="I82" s="108"/>
      <c r="J82" s="105"/>
      <c r="K82" s="105"/>
      <c r="L82" s="108"/>
      <c r="M82" s="105"/>
      <c r="N82" s="103"/>
      <c r="O82" s="456"/>
      <c r="P82" s="431">
        <f t="shared" si="3"/>
        <v>0</v>
      </c>
      <c r="Q82" s="79">
        <f t="shared" si="3"/>
        <v>0</v>
      </c>
      <c r="R82" s="102" t="str">
        <f t="shared" si="2"/>
        <v/>
      </c>
      <c r="S82" s="96" t="str">
        <f>IF(D82="","",IF(OR(D82=Plano!$A$1,D82=Plano!$B$1),"entrada","saída"))</f>
        <v/>
      </c>
    </row>
    <row r="83" spans="1:19" ht="13.2" hidden="1" x14ac:dyDescent="0.25">
      <c r="A83" s="119" t="str">
        <f>IF(B83="","",COUNT('Diário 2o PA'!$A$5:$A$1412)+ROW()-4)</f>
        <v/>
      </c>
      <c r="B83" s="104"/>
      <c r="C83" s="104"/>
      <c r="D83" s="105"/>
      <c r="E83" s="105"/>
      <c r="F83" s="106"/>
      <c r="G83" s="105"/>
      <c r="H83" s="105"/>
      <c r="I83" s="108"/>
      <c r="J83" s="105"/>
      <c r="K83" s="105"/>
      <c r="L83" s="108"/>
      <c r="M83" s="105"/>
      <c r="N83" s="103"/>
      <c r="O83" s="456"/>
      <c r="P83" s="431">
        <f t="shared" si="3"/>
        <v>0</v>
      </c>
      <c r="Q83" s="79">
        <f t="shared" si="3"/>
        <v>0</v>
      </c>
      <c r="R83" s="102" t="str">
        <f t="shared" si="2"/>
        <v/>
      </c>
      <c r="S83" s="96" t="str">
        <f>IF(D83="","",IF(OR(D83=Plano!$A$1,D83=Plano!$B$1),"entrada","saída"))</f>
        <v/>
      </c>
    </row>
    <row r="84" spans="1:19" ht="13.2" hidden="1" x14ac:dyDescent="0.25">
      <c r="A84" s="119" t="str">
        <f>IF(B84="","",COUNT('Diário 2o PA'!$A$5:$A$1412)+ROW()-4)</f>
        <v/>
      </c>
      <c r="B84" s="104"/>
      <c r="C84" s="104"/>
      <c r="D84" s="105"/>
      <c r="E84" s="105"/>
      <c r="F84" s="106"/>
      <c r="G84" s="105"/>
      <c r="H84" s="105"/>
      <c r="I84" s="108"/>
      <c r="J84" s="105"/>
      <c r="K84" s="105"/>
      <c r="L84" s="108"/>
      <c r="M84" s="105"/>
      <c r="N84" s="103"/>
      <c r="O84" s="456"/>
      <c r="P84" s="431">
        <f t="shared" si="3"/>
        <v>0</v>
      </c>
      <c r="Q84" s="79">
        <f t="shared" si="3"/>
        <v>0</v>
      </c>
      <c r="R84" s="102" t="str">
        <f t="shared" si="2"/>
        <v/>
      </c>
      <c r="S84" s="96" t="str">
        <f>IF(D84="","",IF(OR(D84=Plano!$A$1,D84=Plano!$B$1),"entrada","saída"))</f>
        <v/>
      </c>
    </row>
    <row r="85" spans="1:19" ht="13.2" hidden="1" x14ac:dyDescent="0.25">
      <c r="A85" s="119" t="str">
        <f>IF(B85="","",COUNT('Diário 2o PA'!$A$5:$A$1412)+ROW()-4)</f>
        <v/>
      </c>
      <c r="B85" s="104"/>
      <c r="C85" s="104"/>
      <c r="D85" s="105"/>
      <c r="E85" s="105"/>
      <c r="F85" s="106"/>
      <c r="G85" s="105"/>
      <c r="H85" s="105"/>
      <c r="I85" s="108"/>
      <c r="J85" s="105"/>
      <c r="K85" s="105"/>
      <c r="L85" s="108"/>
      <c r="M85" s="105"/>
      <c r="N85" s="103"/>
      <c r="O85" s="456"/>
      <c r="P85" s="431">
        <f t="shared" si="3"/>
        <v>0</v>
      </c>
      <c r="Q85" s="79">
        <f t="shared" si="3"/>
        <v>0</v>
      </c>
      <c r="R85" s="102" t="str">
        <f t="shared" si="2"/>
        <v/>
      </c>
      <c r="S85" s="96" t="str">
        <f>IF(D85="","",IF(OR(D85=Plano!$A$1,D85=Plano!$B$1),"entrada","saída"))</f>
        <v/>
      </c>
    </row>
    <row r="86" spans="1:19" ht="13.2" hidden="1" x14ac:dyDescent="0.25">
      <c r="A86" s="119" t="str">
        <f>IF(B86="","",COUNT('Diário 2o PA'!$A$5:$A$1412)+ROW()-4)</f>
        <v/>
      </c>
      <c r="B86" s="104"/>
      <c r="C86" s="104"/>
      <c r="D86" s="105"/>
      <c r="E86" s="105"/>
      <c r="F86" s="106"/>
      <c r="G86" s="105"/>
      <c r="H86" s="105"/>
      <c r="I86" s="108"/>
      <c r="J86" s="105"/>
      <c r="K86" s="105"/>
      <c r="L86" s="108"/>
      <c r="M86" s="105"/>
      <c r="N86" s="103"/>
      <c r="O86" s="456"/>
      <c r="P86" s="431">
        <f t="shared" si="3"/>
        <v>0</v>
      </c>
      <c r="Q86" s="79">
        <f t="shared" si="3"/>
        <v>0</v>
      </c>
      <c r="R86" s="102" t="str">
        <f t="shared" si="2"/>
        <v/>
      </c>
      <c r="S86" s="96" t="str">
        <f>IF(D86="","",IF(OR(D86=Plano!$A$1,D86=Plano!$B$1),"entrada","saída"))</f>
        <v/>
      </c>
    </row>
    <row r="87" spans="1:19" ht="13.2" hidden="1" x14ac:dyDescent="0.25">
      <c r="A87" s="119" t="str">
        <f>IF(B87="","",COUNT('Diário 2o PA'!$A$5:$A$1412)+ROW()-4)</f>
        <v/>
      </c>
      <c r="B87" s="104"/>
      <c r="C87" s="104"/>
      <c r="D87" s="105"/>
      <c r="E87" s="105"/>
      <c r="F87" s="106"/>
      <c r="G87" s="105"/>
      <c r="H87" s="105"/>
      <c r="I87" s="108"/>
      <c r="J87" s="105"/>
      <c r="K87" s="105"/>
      <c r="L87" s="108"/>
      <c r="M87" s="105"/>
      <c r="N87" s="103"/>
      <c r="O87" s="456"/>
      <c r="P87" s="431">
        <f t="shared" si="3"/>
        <v>0</v>
      </c>
      <c r="Q87" s="79">
        <f t="shared" si="3"/>
        <v>0</v>
      </c>
      <c r="R87" s="102" t="str">
        <f t="shared" si="2"/>
        <v/>
      </c>
      <c r="S87" s="96" t="str">
        <f>IF(D87="","",IF(OR(D87=Plano!$A$1,D87=Plano!$B$1),"entrada","saída"))</f>
        <v/>
      </c>
    </row>
    <row r="88" spans="1:19" ht="13.2" hidden="1" x14ac:dyDescent="0.25">
      <c r="A88" s="119" t="str">
        <f>IF(B88="","",COUNT('Diário 2o PA'!$A$5:$A$1412)+ROW()-4)</f>
        <v/>
      </c>
      <c r="B88" s="104"/>
      <c r="C88" s="104"/>
      <c r="D88" s="105"/>
      <c r="E88" s="105"/>
      <c r="F88" s="106"/>
      <c r="G88" s="105"/>
      <c r="H88" s="105"/>
      <c r="I88" s="108"/>
      <c r="J88" s="105"/>
      <c r="K88" s="105"/>
      <c r="L88" s="108"/>
      <c r="M88" s="105"/>
      <c r="N88" s="103"/>
      <c r="O88" s="456"/>
      <c r="P88" s="431">
        <f t="shared" si="3"/>
        <v>0</v>
      </c>
      <c r="Q88" s="79">
        <f t="shared" si="3"/>
        <v>0</v>
      </c>
      <c r="R88" s="102" t="str">
        <f t="shared" si="2"/>
        <v/>
      </c>
      <c r="S88" s="96" t="str">
        <f>IF(D88="","",IF(OR(D88=Plano!$A$1,D88=Plano!$B$1),"entrada","saída"))</f>
        <v/>
      </c>
    </row>
    <row r="89" spans="1:19" ht="13.2" hidden="1" x14ac:dyDescent="0.25">
      <c r="A89" s="119" t="str">
        <f>IF(B89="","",COUNT('Diário 2o PA'!$A$5:$A$1412)+ROW()-4)</f>
        <v/>
      </c>
      <c r="B89" s="104"/>
      <c r="C89" s="104"/>
      <c r="D89" s="105"/>
      <c r="E89" s="105"/>
      <c r="F89" s="106"/>
      <c r="G89" s="105"/>
      <c r="H89" s="105"/>
      <c r="I89" s="108"/>
      <c r="J89" s="105"/>
      <c r="K89" s="105"/>
      <c r="L89" s="108"/>
      <c r="M89" s="105"/>
      <c r="N89" s="103"/>
      <c r="O89" s="456"/>
      <c r="P89" s="431">
        <f t="shared" si="3"/>
        <v>0</v>
      </c>
      <c r="Q89" s="79">
        <f t="shared" si="3"/>
        <v>0</v>
      </c>
      <c r="R89" s="102" t="str">
        <f t="shared" si="2"/>
        <v/>
      </c>
      <c r="S89" s="96" t="str">
        <f>IF(D89="","",IF(OR(D89=Plano!$A$1,D89=Plano!$B$1),"entrada","saída"))</f>
        <v/>
      </c>
    </row>
    <row r="90" spans="1:19" ht="13.2" hidden="1" x14ac:dyDescent="0.25">
      <c r="A90" s="119" t="str">
        <f>IF(B90="","",COUNT('Diário 2o PA'!$A$5:$A$1412)+ROW()-4)</f>
        <v/>
      </c>
      <c r="B90" s="104"/>
      <c r="C90" s="104"/>
      <c r="D90" s="105"/>
      <c r="E90" s="105"/>
      <c r="F90" s="106"/>
      <c r="G90" s="105"/>
      <c r="H90" s="105"/>
      <c r="I90" s="108"/>
      <c r="J90" s="105"/>
      <c r="K90" s="105"/>
      <c r="L90" s="108"/>
      <c r="M90" s="105"/>
      <c r="N90" s="103"/>
      <c r="O90" s="456"/>
      <c r="P90" s="431">
        <f t="shared" si="3"/>
        <v>0</v>
      </c>
      <c r="Q90" s="79">
        <f t="shared" si="3"/>
        <v>0</v>
      </c>
      <c r="R90" s="102" t="str">
        <f t="shared" si="2"/>
        <v/>
      </c>
      <c r="S90" s="96" t="str">
        <f>IF(D90="","",IF(OR(D90=Plano!$A$1,D90=Plano!$B$1),"entrada","saída"))</f>
        <v/>
      </c>
    </row>
    <row r="91" spans="1:19" ht="13.2" hidden="1" x14ac:dyDescent="0.25">
      <c r="A91" s="119" t="str">
        <f>IF(B91="","",COUNT('Diário 2o PA'!$A$5:$A$1412)+ROW()-4)</f>
        <v/>
      </c>
      <c r="B91" s="104"/>
      <c r="C91" s="104"/>
      <c r="D91" s="105"/>
      <c r="E91" s="105"/>
      <c r="F91" s="106"/>
      <c r="G91" s="105"/>
      <c r="H91" s="105"/>
      <c r="I91" s="108"/>
      <c r="J91" s="105"/>
      <c r="K91" s="105"/>
      <c r="L91" s="108"/>
      <c r="M91" s="105"/>
      <c r="N91" s="103"/>
      <c r="O91" s="456"/>
      <c r="P91" s="431">
        <f t="shared" si="3"/>
        <v>0</v>
      </c>
      <c r="Q91" s="79">
        <f t="shared" si="3"/>
        <v>0</v>
      </c>
      <c r="R91" s="102" t="str">
        <f t="shared" si="2"/>
        <v/>
      </c>
      <c r="S91" s="96" t="str">
        <f>IF(D91="","",IF(OR(D91=Plano!$A$1,D91=Plano!$B$1),"entrada","saída"))</f>
        <v/>
      </c>
    </row>
    <row r="92" spans="1:19" ht="13.2" hidden="1" x14ac:dyDescent="0.25">
      <c r="A92" s="119" t="str">
        <f>IF(B92="","",COUNT('Diário 2o PA'!$A$5:$A$1412)+ROW()-4)</f>
        <v/>
      </c>
      <c r="B92" s="104"/>
      <c r="C92" s="104"/>
      <c r="D92" s="105"/>
      <c r="E92" s="105"/>
      <c r="F92" s="106"/>
      <c r="G92" s="105"/>
      <c r="H92" s="105"/>
      <c r="I92" s="108"/>
      <c r="J92" s="105"/>
      <c r="K92" s="105"/>
      <c r="L92" s="108"/>
      <c r="M92" s="105"/>
      <c r="N92" s="103"/>
      <c r="O92" s="456"/>
      <c r="P92" s="431">
        <f t="shared" si="3"/>
        <v>0</v>
      </c>
      <c r="Q92" s="79">
        <f t="shared" si="3"/>
        <v>0</v>
      </c>
      <c r="R92" s="102" t="str">
        <f t="shared" si="2"/>
        <v/>
      </c>
      <c r="S92" s="96" t="str">
        <f>IF(D92="","",IF(OR(D92=Plano!$A$1,D92=Plano!$B$1),"entrada","saída"))</f>
        <v/>
      </c>
    </row>
    <row r="93" spans="1:19" ht="13.2" hidden="1" x14ac:dyDescent="0.25">
      <c r="A93" s="119" t="str">
        <f>IF(B93="","",COUNT('Diário 2o PA'!$A$5:$A$1412)+ROW()-4)</f>
        <v/>
      </c>
      <c r="B93" s="104"/>
      <c r="C93" s="104"/>
      <c r="D93" s="105"/>
      <c r="E93" s="105"/>
      <c r="F93" s="106"/>
      <c r="G93" s="105"/>
      <c r="H93" s="105"/>
      <c r="I93" s="108"/>
      <c r="J93" s="105"/>
      <c r="K93" s="105"/>
      <c r="L93" s="108"/>
      <c r="M93" s="105"/>
      <c r="N93" s="103"/>
      <c r="O93" s="456"/>
      <c r="P93" s="431">
        <f t="shared" si="3"/>
        <v>0</v>
      </c>
      <c r="Q93" s="79">
        <f t="shared" si="3"/>
        <v>0</v>
      </c>
      <c r="R93" s="102" t="str">
        <f t="shared" si="2"/>
        <v/>
      </c>
      <c r="S93" s="96" t="str">
        <f>IF(D93="","",IF(OR(D93=Plano!$A$1,D93=Plano!$B$1),"entrada","saída"))</f>
        <v/>
      </c>
    </row>
    <row r="94" spans="1:19" ht="13.2" hidden="1" x14ac:dyDescent="0.25">
      <c r="A94" s="119" t="str">
        <f>IF(B94="","",COUNT('Diário 2o PA'!$A$5:$A$1412)+ROW()-4)</f>
        <v/>
      </c>
      <c r="B94" s="104"/>
      <c r="C94" s="104"/>
      <c r="D94" s="105"/>
      <c r="E94" s="105"/>
      <c r="F94" s="106"/>
      <c r="G94" s="105"/>
      <c r="H94" s="105"/>
      <c r="I94" s="108"/>
      <c r="J94" s="105"/>
      <c r="K94" s="105"/>
      <c r="L94" s="108"/>
      <c r="M94" s="105"/>
      <c r="N94" s="103"/>
      <c r="O94" s="456"/>
      <c r="P94" s="431">
        <f t="shared" si="3"/>
        <v>0</v>
      </c>
      <c r="Q94" s="79">
        <f t="shared" si="3"/>
        <v>0</v>
      </c>
      <c r="R94" s="102" t="str">
        <f t="shared" si="2"/>
        <v/>
      </c>
      <c r="S94" s="96" t="str">
        <f>IF(D94="","",IF(OR(D94=Plano!$A$1,D94=Plano!$B$1),"entrada","saída"))</f>
        <v/>
      </c>
    </row>
    <row r="95" spans="1:19" ht="13.2" hidden="1" x14ac:dyDescent="0.25">
      <c r="A95" s="119" t="str">
        <f>IF(B95="","",COUNT('Diário 2o PA'!$A$5:$A$1412)+ROW()-4)</f>
        <v/>
      </c>
      <c r="B95" s="104"/>
      <c r="C95" s="104"/>
      <c r="D95" s="105"/>
      <c r="E95" s="105"/>
      <c r="F95" s="106"/>
      <c r="G95" s="105"/>
      <c r="H95" s="105"/>
      <c r="I95" s="108"/>
      <c r="J95" s="105"/>
      <c r="K95" s="105"/>
      <c r="L95" s="108"/>
      <c r="M95" s="105"/>
      <c r="N95" s="103"/>
      <c r="O95" s="456"/>
      <c r="P95" s="431">
        <f t="shared" si="3"/>
        <v>0</v>
      </c>
      <c r="Q95" s="79">
        <f t="shared" si="3"/>
        <v>0</v>
      </c>
      <c r="R95" s="102" t="str">
        <f t="shared" si="2"/>
        <v/>
      </c>
      <c r="S95" s="96" t="str">
        <f>IF(D95="","",IF(OR(D95=Plano!$A$1,D95=Plano!$B$1),"entrada","saída"))</f>
        <v/>
      </c>
    </row>
    <row r="96" spans="1:19" ht="13.2" hidden="1" x14ac:dyDescent="0.25">
      <c r="A96" s="119" t="str">
        <f>IF(B96="","",COUNT('Diário 2o PA'!$A$5:$A$1412)+ROW()-4)</f>
        <v/>
      </c>
      <c r="B96" s="104"/>
      <c r="C96" s="104"/>
      <c r="D96" s="105"/>
      <c r="E96" s="105"/>
      <c r="F96" s="106"/>
      <c r="G96" s="105"/>
      <c r="H96" s="105"/>
      <c r="I96" s="108"/>
      <c r="J96" s="105"/>
      <c r="K96" s="105"/>
      <c r="L96" s="108"/>
      <c r="M96" s="105"/>
      <c r="N96" s="103"/>
      <c r="O96" s="456"/>
      <c r="P96" s="431">
        <f t="shared" si="3"/>
        <v>0</v>
      </c>
      <c r="Q96" s="79">
        <f t="shared" si="3"/>
        <v>0</v>
      </c>
      <c r="R96" s="102" t="str">
        <f t="shared" si="2"/>
        <v/>
      </c>
      <c r="S96" s="96" t="str">
        <f>IF(D96="","",IF(OR(D96=Plano!$A$1,D96=Plano!$B$1),"entrada","saída"))</f>
        <v/>
      </c>
    </row>
    <row r="97" spans="1:19" ht="13.2" hidden="1" x14ac:dyDescent="0.25">
      <c r="A97" s="119" t="str">
        <f>IF(B97="","",COUNT('Diário 2o PA'!$A$5:$A$1412)+ROW()-4)</f>
        <v/>
      </c>
      <c r="B97" s="104"/>
      <c r="C97" s="104"/>
      <c r="D97" s="105"/>
      <c r="E97" s="105"/>
      <c r="F97" s="106"/>
      <c r="G97" s="105"/>
      <c r="H97" s="105"/>
      <c r="I97" s="108"/>
      <c r="J97" s="105"/>
      <c r="K97" s="105"/>
      <c r="L97" s="108"/>
      <c r="M97" s="105"/>
      <c r="N97" s="103"/>
      <c r="O97" s="456"/>
      <c r="P97" s="431">
        <f t="shared" si="3"/>
        <v>0</v>
      </c>
      <c r="Q97" s="79">
        <f t="shared" si="3"/>
        <v>0</v>
      </c>
      <c r="R97" s="102" t="str">
        <f t="shared" si="2"/>
        <v/>
      </c>
      <c r="S97" s="96" t="str">
        <f>IF(D97="","",IF(OR(D97=Plano!$A$1,D97=Plano!$B$1),"entrada","saída"))</f>
        <v/>
      </c>
    </row>
    <row r="98" spans="1:19" ht="13.2" hidden="1" x14ac:dyDescent="0.25">
      <c r="A98" s="119" t="str">
        <f>IF(B98="","",COUNT('Diário 2o PA'!$A$5:$A$1412)+ROW()-4)</f>
        <v/>
      </c>
      <c r="B98" s="104"/>
      <c r="C98" s="104"/>
      <c r="D98" s="105"/>
      <c r="E98" s="105"/>
      <c r="F98" s="106"/>
      <c r="G98" s="105"/>
      <c r="H98" s="105"/>
      <c r="I98" s="108"/>
      <c r="J98" s="105"/>
      <c r="K98" s="105"/>
      <c r="L98" s="108"/>
      <c r="M98" s="105"/>
      <c r="N98" s="103"/>
      <c r="O98" s="456"/>
      <c r="P98" s="431">
        <f t="shared" si="3"/>
        <v>0</v>
      </c>
      <c r="Q98" s="79">
        <f t="shared" si="3"/>
        <v>0</v>
      </c>
      <c r="R98" s="102" t="str">
        <f t="shared" si="2"/>
        <v/>
      </c>
      <c r="S98" s="96" t="str">
        <f>IF(D98="","",IF(OR(D98=Plano!$A$1,D98=Plano!$B$1),"entrada","saída"))</f>
        <v/>
      </c>
    </row>
    <row r="99" spans="1:19" ht="13.2" hidden="1" x14ac:dyDescent="0.25">
      <c r="A99" s="119" t="str">
        <f>IF(B99="","",COUNT('Diário 2o PA'!$A$5:$A$1412)+ROW()-4)</f>
        <v/>
      </c>
      <c r="B99" s="104"/>
      <c r="C99" s="104"/>
      <c r="D99" s="105"/>
      <c r="E99" s="105"/>
      <c r="F99" s="106"/>
      <c r="G99" s="105"/>
      <c r="H99" s="105"/>
      <c r="I99" s="108"/>
      <c r="J99" s="105"/>
      <c r="K99" s="105"/>
      <c r="L99" s="108"/>
      <c r="M99" s="105"/>
      <c r="N99" s="103"/>
      <c r="O99" s="456"/>
      <c r="P99" s="431">
        <f t="shared" si="3"/>
        <v>0</v>
      </c>
      <c r="Q99" s="79">
        <f t="shared" si="3"/>
        <v>0</v>
      </c>
      <c r="R99" s="102" t="str">
        <f t="shared" si="2"/>
        <v/>
      </c>
      <c r="S99" s="96" t="str">
        <f>IF(D99="","",IF(OR(D99=Plano!$A$1,D99=Plano!$B$1),"entrada","saída"))</f>
        <v/>
      </c>
    </row>
    <row r="100" spans="1:19" ht="13.2" hidden="1" x14ac:dyDescent="0.25">
      <c r="A100" s="119" t="str">
        <f>IF(B100="","",COUNT('Diário 2o PA'!$A$5:$A$1412)+ROW()-4)</f>
        <v/>
      </c>
      <c r="B100" s="104"/>
      <c r="C100" s="104"/>
      <c r="D100" s="105"/>
      <c r="E100" s="105"/>
      <c r="F100" s="106"/>
      <c r="G100" s="105"/>
      <c r="H100" s="105"/>
      <c r="I100" s="108"/>
      <c r="J100" s="105"/>
      <c r="K100" s="105"/>
      <c r="L100" s="108"/>
      <c r="M100" s="105"/>
      <c r="N100" s="103"/>
      <c r="O100" s="456"/>
      <c r="P100" s="431">
        <f t="shared" si="3"/>
        <v>0</v>
      </c>
      <c r="Q100" s="79">
        <f t="shared" si="3"/>
        <v>0</v>
      </c>
      <c r="R100" s="102" t="str">
        <f t="shared" si="2"/>
        <v/>
      </c>
      <c r="S100" s="96" t="str">
        <f>IF(D100="","",IF(OR(D100=Plano!$A$1,D100=Plano!$B$1),"entrada","saída"))</f>
        <v/>
      </c>
    </row>
    <row r="101" spans="1:19" ht="13.2" hidden="1" x14ac:dyDescent="0.25">
      <c r="A101" s="119" t="str">
        <f>IF(B101="","",COUNT('Diário 2o PA'!$A$5:$A$1412)+ROW()-4)</f>
        <v/>
      </c>
      <c r="B101" s="104"/>
      <c r="C101" s="104"/>
      <c r="D101" s="105"/>
      <c r="E101" s="105"/>
      <c r="F101" s="106"/>
      <c r="G101" s="105"/>
      <c r="H101" s="105"/>
      <c r="I101" s="108"/>
      <c r="J101" s="105"/>
      <c r="K101" s="105"/>
      <c r="L101" s="108"/>
      <c r="M101" s="105"/>
      <c r="N101" s="103"/>
      <c r="O101" s="456"/>
      <c r="P101" s="431">
        <f t="shared" si="3"/>
        <v>0</v>
      </c>
      <c r="Q101" s="79">
        <f t="shared" si="3"/>
        <v>0</v>
      </c>
      <c r="R101" s="102" t="str">
        <f t="shared" si="2"/>
        <v/>
      </c>
      <c r="S101" s="96" t="str">
        <f>IF(D101="","",IF(OR(D101=Plano!$A$1,D101=Plano!$B$1),"entrada","saída"))</f>
        <v/>
      </c>
    </row>
    <row r="102" spans="1:19" ht="13.2" hidden="1" x14ac:dyDescent="0.25">
      <c r="A102" s="119" t="str">
        <f>IF(B102="","",COUNT('Diário 2o PA'!$A$5:$A$1412)+ROW()-4)</f>
        <v/>
      </c>
      <c r="B102" s="104"/>
      <c r="C102" s="104"/>
      <c r="D102" s="105"/>
      <c r="E102" s="105"/>
      <c r="F102" s="106"/>
      <c r="G102" s="105"/>
      <c r="H102" s="105"/>
      <c r="I102" s="108"/>
      <c r="J102" s="105"/>
      <c r="K102" s="105"/>
      <c r="L102" s="108"/>
      <c r="M102" s="105"/>
      <c r="N102" s="103"/>
      <c r="O102" s="456"/>
      <c r="P102" s="431">
        <f t="shared" si="3"/>
        <v>0</v>
      </c>
      <c r="Q102" s="79">
        <f t="shared" si="3"/>
        <v>0</v>
      </c>
      <c r="R102" s="102" t="str">
        <f t="shared" si="2"/>
        <v/>
      </c>
      <c r="S102" s="96" t="str">
        <f>IF(D102="","",IF(OR(D102=Plano!$A$1,D102=Plano!$B$1),"entrada","saída"))</f>
        <v/>
      </c>
    </row>
    <row r="103" spans="1:19" ht="13.2" hidden="1" x14ac:dyDescent="0.25">
      <c r="A103" s="119" t="str">
        <f>IF(B103="","",COUNT('Diário 2o PA'!$A$5:$A$1412)+ROW()-4)</f>
        <v/>
      </c>
      <c r="B103" s="104"/>
      <c r="C103" s="104"/>
      <c r="D103" s="105"/>
      <c r="E103" s="105"/>
      <c r="F103" s="106"/>
      <c r="G103" s="105"/>
      <c r="H103" s="105"/>
      <c r="I103" s="108"/>
      <c r="J103" s="105"/>
      <c r="K103" s="105"/>
      <c r="L103" s="108"/>
      <c r="M103" s="105"/>
      <c r="N103" s="103"/>
      <c r="O103" s="456"/>
      <c r="P103" s="431">
        <f t="shared" si="3"/>
        <v>0</v>
      </c>
      <c r="Q103" s="79">
        <f t="shared" si="3"/>
        <v>0</v>
      </c>
      <c r="R103" s="102" t="str">
        <f t="shared" si="2"/>
        <v/>
      </c>
      <c r="S103" s="96" t="str">
        <f>IF(D103="","",IF(OR(D103=Plano!$A$1,D103=Plano!$B$1),"entrada","saída"))</f>
        <v/>
      </c>
    </row>
    <row r="104" spans="1:19" ht="13.2" hidden="1" x14ac:dyDescent="0.25">
      <c r="A104" s="119" t="str">
        <f>IF(B104="","",COUNT('Diário 2o PA'!$A$5:$A$1412)+ROW()-4)</f>
        <v/>
      </c>
      <c r="B104" s="104"/>
      <c r="C104" s="104"/>
      <c r="D104" s="105"/>
      <c r="E104" s="105"/>
      <c r="F104" s="106"/>
      <c r="G104" s="105"/>
      <c r="H104" s="105"/>
      <c r="I104" s="108"/>
      <c r="J104" s="105"/>
      <c r="K104" s="105"/>
      <c r="L104" s="108"/>
      <c r="M104" s="105"/>
      <c r="N104" s="103"/>
      <c r="O104" s="456"/>
      <c r="P104" s="431">
        <f t="shared" si="3"/>
        <v>0</v>
      </c>
      <c r="Q104" s="79">
        <f t="shared" si="3"/>
        <v>0</v>
      </c>
      <c r="R104" s="102" t="str">
        <f t="shared" si="2"/>
        <v/>
      </c>
      <c r="S104" s="96" t="str">
        <f>IF(D104="","",IF(OR(D104=Plano!$A$1,D104=Plano!$B$1),"entrada","saída"))</f>
        <v/>
      </c>
    </row>
    <row r="105" spans="1:19" ht="13.2" hidden="1" x14ac:dyDescent="0.25">
      <c r="A105" s="119" t="str">
        <f>IF(B105="","",COUNT('Diário 2o PA'!$A$5:$A$1412)+ROW()-4)</f>
        <v/>
      </c>
      <c r="B105" s="104"/>
      <c r="C105" s="104"/>
      <c r="D105" s="105"/>
      <c r="E105" s="105"/>
      <c r="F105" s="106"/>
      <c r="G105" s="105"/>
      <c r="H105" s="105"/>
      <c r="I105" s="108"/>
      <c r="J105" s="105"/>
      <c r="K105" s="105"/>
      <c r="L105" s="108"/>
      <c r="M105" s="105"/>
      <c r="N105" s="103"/>
      <c r="O105" s="456"/>
      <c r="P105" s="431">
        <f t="shared" si="3"/>
        <v>0</v>
      </c>
      <c r="Q105" s="79">
        <f t="shared" si="3"/>
        <v>0</v>
      </c>
      <c r="R105" s="102" t="str">
        <f t="shared" si="2"/>
        <v/>
      </c>
      <c r="S105" s="96" t="str">
        <f>IF(D105="","",IF(OR(D105=Plano!$A$1,D105=Plano!$B$1),"entrada","saída"))</f>
        <v/>
      </c>
    </row>
    <row r="106" spans="1:19" ht="13.2" hidden="1" x14ac:dyDescent="0.25">
      <c r="A106" s="119" t="str">
        <f>IF(B106="","",COUNT('Diário 2o PA'!$A$5:$A$1412)+ROW()-4)</f>
        <v/>
      </c>
      <c r="B106" s="104"/>
      <c r="C106" s="104"/>
      <c r="D106" s="105"/>
      <c r="E106" s="105"/>
      <c r="F106" s="106"/>
      <c r="G106" s="105"/>
      <c r="H106" s="105"/>
      <c r="I106" s="108"/>
      <c r="J106" s="105"/>
      <c r="K106" s="105"/>
      <c r="L106" s="108"/>
      <c r="M106" s="105"/>
      <c r="N106" s="103"/>
      <c r="O106" s="456"/>
      <c r="P106" s="431">
        <f t="shared" si="3"/>
        <v>0</v>
      </c>
      <c r="Q106" s="79">
        <f t="shared" si="3"/>
        <v>0</v>
      </c>
      <c r="R106" s="102" t="str">
        <f t="shared" si="2"/>
        <v/>
      </c>
      <c r="S106" s="96" t="str">
        <f>IF(D106="","",IF(OR(D106=Plano!$A$1,D106=Plano!$B$1),"entrada","saída"))</f>
        <v/>
      </c>
    </row>
    <row r="107" spans="1:19" ht="13.2" hidden="1" x14ac:dyDescent="0.25">
      <c r="A107" s="119" t="str">
        <f>IF(B107="","",COUNT('Diário 2o PA'!$A$5:$A$1412)+ROW()-4)</f>
        <v/>
      </c>
      <c r="B107" s="104"/>
      <c r="C107" s="104"/>
      <c r="D107" s="105"/>
      <c r="E107" s="105"/>
      <c r="F107" s="106"/>
      <c r="G107" s="105"/>
      <c r="H107" s="105"/>
      <c r="I107" s="108"/>
      <c r="J107" s="105"/>
      <c r="K107" s="105"/>
      <c r="L107" s="108"/>
      <c r="M107" s="105"/>
      <c r="N107" s="103"/>
      <c r="O107" s="456"/>
      <c r="P107" s="431">
        <f t="shared" si="3"/>
        <v>0</v>
      </c>
      <c r="Q107" s="79">
        <f t="shared" si="3"/>
        <v>0</v>
      </c>
      <c r="R107" s="102" t="str">
        <f t="shared" si="2"/>
        <v/>
      </c>
      <c r="S107" s="96" t="str">
        <f>IF(D107="","",IF(OR(D107=Plano!$A$1,D107=Plano!$B$1),"entrada","saída"))</f>
        <v/>
      </c>
    </row>
    <row r="108" spans="1:19" ht="13.2" hidden="1" x14ac:dyDescent="0.25">
      <c r="A108" s="119" t="str">
        <f>IF(B108="","",COUNT('Diário 2o PA'!$A$5:$A$1412)+ROW()-4)</f>
        <v/>
      </c>
      <c r="B108" s="104"/>
      <c r="C108" s="104"/>
      <c r="D108" s="105"/>
      <c r="E108" s="105"/>
      <c r="F108" s="106"/>
      <c r="G108" s="105"/>
      <c r="H108" s="105"/>
      <c r="I108" s="108"/>
      <c r="J108" s="105"/>
      <c r="K108" s="105"/>
      <c r="L108" s="108"/>
      <c r="M108" s="105"/>
      <c r="N108" s="103"/>
      <c r="O108" s="456"/>
      <c r="P108" s="431">
        <f t="shared" si="3"/>
        <v>0</v>
      </c>
      <c r="Q108" s="79">
        <f t="shared" si="3"/>
        <v>0</v>
      </c>
      <c r="R108" s="102" t="str">
        <f t="shared" si="2"/>
        <v/>
      </c>
      <c r="S108" s="96" t="str">
        <f>IF(D108="","",IF(OR(D108=Plano!$A$1,D108=Plano!$B$1),"entrada","saída"))</f>
        <v/>
      </c>
    </row>
    <row r="109" spans="1:19" ht="13.2" hidden="1" x14ac:dyDescent="0.25">
      <c r="A109" s="119" t="str">
        <f>IF(B109="","",COUNT('Diário 2o PA'!$A$5:$A$1412)+ROW()-4)</f>
        <v/>
      </c>
      <c r="B109" s="104"/>
      <c r="C109" s="104"/>
      <c r="D109" s="105"/>
      <c r="E109" s="105"/>
      <c r="F109" s="106"/>
      <c r="G109" s="105"/>
      <c r="H109" s="105"/>
      <c r="I109" s="108"/>
      <c r="J109" s="105"/>
      <c r="K109" s="105"/>
      <c r="L109" s="108"/>
      <c r="M109" s="105"/>
      <c r="N109" s="103"/>
      <c r="O109" s="456"/>
      <c r="P109" s="431">
        <f t="shared" si="3"/>
        <v>0</v>
      </c>
      <c r="Q109" s="79">
        <f t="shared" si="3"/>
        <v>0</v>
      </c>
      <c r="R109" s="102" t="str">
        <f t="shared" si="2"/>
        <v/>
      </c>
      <c r="S109" s="96" t="str">
        <f>IF(D109="","",IF(OR(D109=Plano!$A$1,D109=Plano!$B$1),"entrada","saída"))</f>
        <v/>
      </c>
    </row>
    <row r="110" spans="1:19" ht="13.2" hidden="1" x14ac:dyDescent="0.25">
      <c r="A110" s="119" t="str">
        <f>IF(B110="","",COUNT('Diário 2o PA'!$A$5:$A$1412)+ROW()-4)</f>
        <v/>
      </c>
      <c r="B110" s="104"/>
      <c r="C110" s="104"/>
      <c r="D110" s="105"/>
      <c r="E110" s="105"/>
      <c r="F110" s="106"/>
      <c r="G110" s="105"/>
      <c r="H110" s="105"/>
      <c r="I110" s="108"/>
      <c r="J110" s="105"/>
      <c r="K110" s="105"/>
      <c r="L110" s="108"/>
      <c r="M110" s="105"/>
      <c r="N110" s="103"/>
      <c r="O110" s="456"/>
      <c r="P110" s="431">
        <f t="shared" si="3"/>
        <v>0</v>
      </c>
      <c r="Q110" s="79">
        <f t="shared" si="3"/>
        <v>0</v>
      </c>
      <c r="R110" s="102" t="str">
        <f t="shared" si="2"/>
        <v/>
      </c>
      <c r="S110" s="96" t="str">
        <f>IF(D110="","",IF(OR(D110=Plano!$A$1,D110=Plano!$B$1),"entrada","saída"))</f>
        <v/>
      </c>
    </row>
    <row r="111" spans="1:19" ht="13.2" hidden="1" x14ac:dyDescent="0.25">
      <c r="A111" s="119" t="str">
        <f>IF(B111="","",COUNT('Diário 2o PA'!$A$5:$A$1412)+ROW()-4)</f>
        <v/>
      </c>
      <c r="B111" s="104"/>
      <c r="C111" s="154"/>
      <c r="D111" s="105"/>
      <c r="E111" s="105"/>
      <c r="F111" s="106"/>
      <c r="G111" s="105"/>
      <c r="H111" s="105"/>
      <c r="I111" s="108"/>
      <c r="J111" s="105"/>
      <c r="K111" s="105"/>
      <c r="L111" s="108"/>
      <c r="M111" s="105"/>
      <c r="N111" s="103"/>
      <c r="O111" s="456"/>
      <c r="P111" s="431">
        <f t="shared" si="3"/>
        <v>0</v>
      </c>
      <c r="Q111" s="79">
        <f t="shared" si="3"/>
        <v>0</v>
      </c>
      <c r="R111" s="102" t="str">
        <f t="shared" si="2"/>
        <v/>
      </c>
      <c r="S111" s="96" t="str">
        <f>IF(D111="","",IF(OR(D111=Plano!$A$1,D111=Plano!$B$1),"entrada","saída"))</f>
        <v/>
      </c>
    </row>
    <row r="112" spans="1:19" ht="13.2" hidden="1" x14ac:dyDescent="0.25">
      <c r="A112" s="119" t="str">
        <f>IF(B112="","",COUNT('Diário 2o PA'!$A$5:$A$1412)+ROW()-4)</f>
        <v/>
      </c>
      <c r="B112" s="104"/>
      <c r="C112" s="154"/>
      <c r="D112" s="105"/>
      <c r="E112" s="105"/>
      <c r="F112" s="106"/>
      <c r="G112" s="105"/>
      <c r="H112" s="105"/>
      <c r="I112" s="108"/>
      <c r="J112" s="105"/>
      <c r="K112" s="105"/>
      <c r="L112" s="108"/>
      <c r="M112" s="105"/>
      <c r="N112" s="103"/>
      <c r="O112" s="456"/>
      <c r="P112" s="431">
        <f t="shared" si="3"/>
        <v>0</v>
      </c>
      <c r="Q112" s="79">
        <f t="shared" si="3"/>
        <v>0</v>
      </c>
      <c r="R112" s="102" t="str">
        <f t="shared" si="2"/>
        <v/>
      </c>
      <c r="S112" s="96" t="str">
        <f>IF(D112="","",IF(OR(D112=Plano!$A$1,D112=Plano!$B$1),"entrada","saída"))</f>
        <v/>
      </c>
    </row>
    <row r="113" spans="1:19" ht="13.2" hidden="1" x14ac:dyDescent="0.25">
      <c r="A113" s="119" t="str">
        <f>IF(B113="","",COUNT('Diário 2o PA'!$A$5:$A$1412)+ROW()-4)</f>
        <v/>
      </c>
      <c r="B113" s="104"/>
      <c r="C113" s="154"/>
      <c r="D113" s="105"/>
      <c r="E113" s="105"/>
      <c r="F113" s="106"/>
      <c r="G113" s="105"/>
      <c r="H113" s="105"/>
      <c r="I113" s="108"/>
      <c r="J113" s="105"/>
      <c r="K113" s="105"/>
      <c r="L113" s="108"/>
      <c r="M113" s="105"/>
      <c r="N113" s="103"/>
      <c r="O113" s="456"/>
      <c r="P113" s="431">
        <f t="shared" si="3"/>
        <v>0</v>
      </c>
      <c r="Q113" s="79">
        <f t="shared" si="3"/>
        <v>0</v>
      </c>
      <c r="R113" s="102" t="str">
        <f t="shared" si="2"/>
        <v/>
      </c>
      <c r="S113" s="96" t="str">
        <f>IF(D113="","",IF(OR(D113=Plano!$A$1,D113=Plano!$B$1),"entrada","saída"))</f>
        <v/>
      </c>
    </row>
    <row r="114" spans="1:19" ht="13.2" hidden="1" x14ac:dyDescent="0.25">
      <c r="A114" s="119" t="str">
        <f>IF(B114="","",COUNT('Diário 2o PA'!$A$5:$A$1412)+ROW()-4)</f>
        <v/>
      </c>
      <c r="B114" s="104"/>
      <c r="C114" s="154"/>
      <c r="D114" s="105"/>
      <c r="E114" s="105"/>
      <c r="F114" s="106"/>
      <c r="G114" s="105"/>
      <c r="H114" s="105"/>
      <c r="I114" s="108"/>
      <c r="J114" s="105"/>
      <c r="K114" s="105"/>
      <c r="L114" s="108"/>
      <c r="M114" s="105"/>
      <c r="N114" s="103"/>
      <c r="O114" s="456"/>
      <c r="P114" s="431">
        <f t="shared" si="3"/>
        <v>0</v>
      </c>
      <c r="Q114" s="79">
        <f t="shared" si="3"/>
        <v>0</v>
      </c>
      <c r="R114" s="102" t="str">
        <f t="shared" si="2"/>
        <v/>
      </c>
      <c r="S114" s="96" t="str">
        <f>IF(D114="","",IF(OR(D114=Plano!$A$1,D114=Plano!$B$1),"entrada","saída"))</f>
        <v/>
      </c>
    </row>
    <row r="115" spans="1:19" ht="13.2" hidden="1" x14ac:dyDescent="0.25">
      <c r="A115" s="119" t="str">
        <f>IF(B115="","",COUNT('Diário 2o PA'!$A$5:$A$1412)+ROW()-4)</f>
        <v/>
      </c>
      <c r="B115" s="104"/>
      <c r="C115" s="154"/>
      <c r="D115" s="105"/>
      <c r="E115" s="105"/>
      <c r="F115" s="106"/>
      <c r="G115" s="105"/>
      <c r="H115" s="105"/>
      <c r="I115" s="108"/>
      <c r="J115" s="105"/>
      <c r="K115" s="105"/>
      <c r="L115" s="108"/>
      <c r="M115" s="105"/>
      <c r="N115" s="103"/>
      <c r="O115" s="456"/>
      <c r="P115" s="431">
        <f t="shared" si="3"/>
        <v>0</v>
      </c>
      <c r="Q115" s="79">
        <f t="shared" si="3"/>
        <v>0</v>
      </c>
      <c r="R115" s="102" t="str">
        <f t="shared" si="2"/>
        <v/>
      </c>
      <c r="S115" s="96" t="str">
        <f>IF(D115="","",IF(OR(D115=Plano!$A$1,D115=Plano!$B$1),"entrada","saída"))</f>
        <v/>
      </c>
    </row>
    <row r="116" spans="1:19" ht="13.2" hidden="1" x14ac:dyDescent="0.25">
      <c r="A116" s="119" t="str">
        <f>IF(B116="","",COUNT('Diário 2o PA'!$A$5:$A$1412)+ROW()-4)</f>
        <v/>
      </c>
      <c r="B116" s="104"/>
      <c r="C116" s="154"/>
      <c r="D116" s="105"/>
      <c r="E116" s="105"/>
      <c r="F116" s="106"/>
      <c r="G116" s="105"/>
      <c r="H116" s="105"/>
      <c r="I116" s="108"/>
      <c r="J116" s="105"/>
      <c r="K116" s="105"/>
      <c r="L116" s="108"/>
      <c r="M116" s="105"/>
      <c r="N116" s="103"/>
      <c r="O116" s="456"/>
      <c r="P116" s="431">
        <f t="shared" si="3"/>
        <v>0</v>
      </c>
      <c r="Q116" s="79">
        <f t="shared" si="3"/>
        <v>0</v>
      </c>
      <c r="R116" s="102" t="str">
        <f t="shared" si="2"/>
        <v/>
      </c>
      <c r="S116" s="96" t="str">
        <f>IF(D116="","",IF(OR(D116=Plano!$A$1,D116=Plano!$B$1),"entrada","saída"))</f>
        <v/>
      </c>
    </row>
    <row r="117" spans="1:19" ht="13.2" hidden="1" x14ac:dyDescent="0.25">
      <c r="A117" s="119" t="str">
        <f>IF(B117="","",COUNT('Diário 2o PA'!$A$5:$A$1412)+ROW()-4)</f>
        <v/>
      </c>
      <c r="B117" s="104"/>
      <c r="C117" s="154"/>
      <c r="D117" s="105"/>
      <c r="E117" s="105"/>
      <c r="F117" s="106"/>
      <c r="G117" s="105"/>
      <c r="H117" s="105"/>
      <c r="I117" s="108"/>
      <c r="J117" s="105"/>
      <c r="K117" s="105"/>
      <c r="L117" s="108"/>
      <c r="M117" s="105"/>
      <c r="N117" s="103"/>
      <c r="O117" s="456"/>
      <c r="P117" s="431">
        <f t="shared" si="3"/>
        <v>0</v>
      </c>
      <c r="Q117" s="79">
        <f t="shared" si="3"/>
        <v>0</v>
      </c>
      <c r="R117" s="102" t="str">
        <f t="shared" si="2"/>
        <v/>
      </c>
      <c r="S117" s="96" t="str">
        <f>IF(D117="","",IF(OR(D117=Plano!$A$1,D117=Plano!$B$1),"entrada","saída"))</f>
        <v/>
      </c>
    </row>
    <row r="118" spans="1:19" ht="13.2" hidden="1" x14ac:dyDescent="0.25">
      <c r="A118" s="119" t="str">
        <f>IF(B118="","",COUNT('Diário 2o PA'!$A$5:$A$1412)+ROW()-4)</f>
        <v/>
      </c>
      <c r="B118" s="104"/>
      <c r="C118" s="154"/>
      <c r="D118" s="105"/>
      <c r="E118" s="105"/>
      <c r="F118" s="106"/>
      <c r="G118" s="105"/>
      <c r="H118" s="105"/>
      <c r="I118" s="108"/>
      <c r="J118" s="105"/>
      <c r="K118" s="105"/>
      <c r="L118" s="108"/>
      <c r="M118" s="105"/>
      <c r="N118" s="103"/>
      <c r="O118" s="456"/>
      <c r="P118" s="431">
        <f t="shared" si="3"/>
        <v>0</v>
      </c>
      <c r="Q118" s="79">
        <f t="shared" si="3"/>
        <v>0</v>
      </c>
      <c r="R118" s="102" t="str">
        <f t="shared" si="2"/>
        <v/>
      </c>
      <c r="S118" s="96" t="str">
        <f>IF(D118="","",IF(OR(D118=Plano!$A$1,D118=Plano!$B$1),"entrada","saída"))</f>
        <v/>
      </c>
    </row>
    <row r="119" spans="1:19" ht="13.2" hidden="1" x14ac:dyDescent="0.25">
      <c r="A119" s="119" t="str">
        <f>IF(B119="","",COUNT('Diário 2o PA'!$A$5:$A$1412)+ROW()-4)</f>
        <v/>
      </c>
      <c r="B119" s="104"/>
      <c r="C119" s="154"/>
      <c r="D119" s="105"/>
      <c r="E119" s="105"/>
      <c r="F119" s="106"/>
      <c r="G119" s="105"/>
      <c r="H119" s="105"/>
      <c r="I119" s="108"/>
      <c r="J119" s="105"/>
      <c r="K119" s="105"/>
      <c r="L119" s="108"/>
      <c r="M119" s="105"/>
      <c r="N119" s="103"/>
      <c r="O119" s="456"/>
      <c r="P119" s="431">
        <f t="shared" si="3"/>
        <v>0</v>
      </c>
      <c r="Q119" s="79">
        <f t="shared" si="3"/>
        <v>0</v>
      </c>
      <c r="R119" s="102" t="str">
        <f t="shared" si="2"/>
        <v/>
      </c>
      <c r="S119" s="96" t="str">
        <f>IF(D119="","",IF(OR(D119=Plano!$A$1,D119=Plano!$B$1),"entrada","saída"))</f>
        <v/>
      </c>
    </row>
    <row r="120" spans="1:19" ht="13.2" hidden="1" x14ac:dyDescent="0.25">
      <c r="A120" s="119" t="str">
        <f>IF(B120="","",COUNT('Diário 2o PA'!$A$5:$A$1412)+ROW()-4)</f>
        <v/>
      </c>
      <c r="B120" s="104"/>
      <c r="C120" s="154"/>
      <c r="D120" s="105"/>
      <c r="E120" s="105"/>
      <c r="F120" s="106"/>
      <c r="G120" s="105"/>
      <c r="H120" s="105"/>
      <c r="I120" s="108"/>
      <c r="J120" s="105"/>
      <c r="K120" s="105"/>
      <c r="L120" s="108"/>
      <c r="M120" s="105"/>
      <c r="N120" s="103"/>
      <c r="O120" s="456"/>
      <c r="P120" s="431">
        <f t="shared" si="3"/>
        <v>0</v>
      </c>
      <c r="Q120" s="79">
        <f t="shared" si="3"/>
        <v>0</v>
      </c>
      <c r="R120" s="102" t="str">
        <f t="shared" si="2"/>
        <v/>
      </c>
      <c r="S120" s="96" t="str">
        <f>IF(D120="","",IF(OR(D120=Plano!$A$1,D120=Plano!$B$1),"entrada","saída"))</f>
        <v/>
      </c>
    </row>
    <row r="121" spans="1:19" ht="13.2" hidden="1" x14ac:dyDescent="0.25">
      <c r="A121" s="119" t="str">
        <f>IF(B121="","",COUNT('Diário 2o PA'!$A$5:$A$1412)+ROW()-4)</f>
        <v/>
      </c>
      <c r="B121" s="104"/>
      <c r="C121" s="154"/>
      <c r="D121" s="105"/>
      <c r="E121" s="105"/>
      <c r="F121" s="106"/>
      <c r="G121" s="105"/>
      <c r="H121" s="105"/>
      <c r="I121" s="108"/>
      <c r="J121" s="105"/>
      <c r="K121" s="105"/>
      <c r="L121" s="108"/>
      <c r="M121" s="105"/>
      <c r="N121" s="103"/>
      <c r="O121" s="456"/>
      <c r="P121" s="431">
        <f t="shared" si="3"/>
        <v>0</v>
      </c>
      <c r="Q121" s="79">
        <f t="shared" si="3"/>
        <v>0</v>
      </c>
      <c r="R121" s="102" t="str">
        <f t="shared" si="2"/>
        <v/>
      </c>
      <c r="S121" s="96" t="str">
        <f>IF(D121="","",IF(OR(D121=Plano!$A$1,D121=Plano!$B$1),"entrada","saída"))</f>
        <v/>
      </c>
    </row>
    <row r="122" spans="1:19" ht="13.2" hidden="1" x14ac:dyDescent="0.25">
      <c r="A122" s="119" t="str">
        <f>IF(B122="","",COUNT('Diário 2o PA'!$A$5:$A$1412)+ROW()-4)</f>
        <v/>
      </c>
      <c r="B122" s="104"/>
      <c r="C122" s="154"/>
      <c r="D122" s="105"/>
      <c r="E122" s="105"/>
      <c r="F122" s="106"/>
      <c r="G122" s="105"/>
      <c r="H122" s="105"/>
      <c r="I122" s="108"/>
      <c r="J122" s="105"/>
      <c r="K122" s="105"/>
      <c r="L122" s="108"/>
      <c r="M122" s="105"/>
      <c r="N122" s="103"/>
      <c r="O122" s="456"/>
      <c r="P122" s="431">
        <f t="shared" si="3"/>
        <v>0</v>
      </c>
      <c r="Q122" s="79">
        <f t="shared" si="3"/>
        <v>0</v>
      </c>
      <c r="R122" s="102" t="str">
        <f t="shared" si="2"/>
        <v/>
      </c>
      <c r="S122" s="96" t="str">
        <f>IF(D122="","",IF(OR(D122=Plano!$A$1,D122=Plano!$B$1),"entrada","saída"))</f>
        <v/>
      </c>
    </row>
    <row r="123" spans="1:19" ht="13.2" hidden="1" x14ac:dyDescent="0.25">
      <c r="A123" s="119" t="str">
        <f>IF(B123="","",COUNT('Diário 2o PA'!$A$5:$A$1412)+ROW()-4)</f>
        <v/>
      </c>
      <c r="B123" s="104"/>
      <c r="C123" s="154"/>
      <c r="D123" s="105"/>
      <c r="E123" s="105"/>
      <c r="F123" s="106"/>
      <c r="G123" s="105"/>
      <c r="H123" s="105"/>
      <c r="I123" s="108"/>
      <c r="J123" s="105"/>
      <c r="K123" s="105"/>
      <c r="L123" s="108"/>
      <c r="M123" s="105"/>
      <c r="N123" s="103"/>
      <c r="O123" s="456"/>
      <c r="P123" s="431">
        <f t="shared" si="3"/>
        <v>0</v>
      </c>
      <c r="Q123" s="79">
        <f t="shared" si="3"/>
        <v>0</v>
      </c>
      <c r="R123" s="102" t="str">
        <f t="shared" si="2"/>
        <v/>
      </c>
      <c r="S123" s="96" t="str">
        <f>IF(D123="","",IF(OR(D123=Plano!$A$1,D123=Plano!$B$1),"entrada","saída"))</f>
        <v/>
      </c>
    </row>
    <row r="124" spans="1:19" ht="13.2" hidden="1" x14ac:dyDescent="0.25">
      <c r="A124" s="119" t="str">
        <f>IF(B124="","",COUNT('Diário 2o PA'!$A$5:$A$1412)+ROW()-4)</f>
        <v/>
      </c>
      <c r="B124" s="104"/>
      <c r="C124" s="154"/>
      <c r="D124" s="105"/>
      <c r="E124" s="105"/>
      <c r="F124" s="106"/>
      <c r="G124" s="105"/>
      <c r="H124" s="105"/>
      <c r="I124" s="108"/>
      <c r="J124" s="105"/>
      <c r="K124" s="105"/>
      <c r="L124" s="108"/>
      <c r="M124" s="105"/>
      <c r="N124" s="103"/>
      <c r="O124" s="456"/>
      <c r="P124" s="431">
        <f t="shared" si="3"/>
        <v>0</v>
      </c>
      <c r="Q124" s="79">
        <f t="shared" si="3"/>
        <v>0</v>
      </c>
      <c r="R124" s="102" t="str">
        <f t="shared" si="2"/>
        <v/>
      </c>
      <c r="S124" s="96" t="str">
        <f>IF(D124="","",IF(OR(D124=Plano!$A$1,D124=Plano!$B$1),"entrada","saída"))</f>
        <v/>
      </c>
    </row>
    <row r="125" spans="1:19" ht="13.2" hidden="1" x14ac:dyDescent="0.25">
      <c r="A125" s="119" t="str">
        <f>IF(B125="","",COUNT('Diário 2o PA'!$A$5:$A$1412)+ROW()-4)</f>
        <v/>
      </c>
      <c r="B125" s="104"/>
      <c r="C125" s="154"/>
      <c r="D125" s="105"/>
      <c r="E125" s="105"/>
      <c r="F125" s="106"/>
      <c r="G125" s="105"/>
      <c r="H125" s="105"/>
      <c r="I125" s="108"/>
      <c r="J125" s="105"/>
      <c r="K125" s="105"/>
      <c r="L125" s="108"/>
      <c r="M125" s="105"/>
      <c r="N125" s="103"/>
      <c r="O125" s="456"/>
      <c r="P125" s="431">
        <f t="shared" si="3"/>
        <v>0</v>
      </c>
      <c r="Q125" s="79">
        <f t="shared" si="3"/>
        <v>0</v>
      </c>
      <c r="R125" s="102" t="str">
        <f t="shared" si="2"/>
        <v/>
      </c>
      <c r="S125" s="96" t="str">
        <f>IF(D125="","",IF(OR(D125=Plano!$A$1,D125=Plano!$B$1),"entrada","saída"))</f>
        <v/>
      </c>
    </row>
    <row r="126" spans="1:19" ht="13.2" hidden="1" x14ac:dyDescent="0.25">
      <c r="A126" s="119" t="str">
        <f>IF(B126="","",COUNT('Diário 2o PA'!$A$5:$A$1412)+ROW()-4)</f>
        <v/>
      </c>
      <c r="B126" s="104"/>
      <c r="C126" s="154"/>
      <c r="D126" s="105"/>
      <c r="E126" s="105"/>
      <c r="F126" s="106"/>
      <c r="G126" s="105"/>
      <c r="H126" s="105"/>
      <c r="I126" s="108"/>
      <c r="J126" s="105"/>
      <c r="K126" s="105"/>
      <c r="L126" s="108"/>
      <c r="M126" s="105"/>
      <c r="N126" s="103"/>
      <c r="O126" s="456"/>
      <c r="P126" s="431">
        <f t="shared" si="3"/>
        <v>0</v>
      </c>
      <c r="Q126" s="79">
        <f t="shared" si="3"/>
        <v>0</v>
      </c>
      <c r="R126" s="102" t="str">
        <f t="shared" si="2"/>
        <v/>
      </c>
      <c r="S126" s="96" t="str">
        <f>IF(D126="","",IF(OR(D126=Plano!$A$1,D126=Plano!$B$1),"entrada","saída"))</f>
        <v/>
      </c>
    </row>
    <row r="127" spans="1:19" ht="13.2" hidden="1" x14ac:dyDescent="0.25">
      <c r="A127" s="119" t="str">
        <f>IF(B127="","",COUNT('Diário 2o PA'!$A$5:$A$1412)+ROW()-4)</f>
        <v/>
      </c>
      <c r="B127" s="104"/>
      <c r="C127" s="154"/>
      <c r="D127" s="105"/>
      <c r="E127" s="105"/>
      <c r="F127" s="106"/>
      <c r="G127" s="105"/>
      <c r="H127" s="105"/>
      <c r="I127" s="108"/>
      <c r="J127" s="105"/>
      <c r="K127" s="105"/>
      <c r="L127" s="108"/>
      <c r="M127" s="105"/>
      <c r="N127" s="103"/>
      <c r="O127" s="456"/>
      <c r="P127" s="431">
        <f t="shared" si="3"/>
        <v>0</v>
      </c>
      <c r="Q127" s="79">
        <f t="shared" si="3"/>
        <v>0</v>
      </c>
      <c r="R127" s="102" t="str">
        <f t="shared" si="2"/>
        <v/>
      </c>
      <c r="S127" s="96" t="str">
        <f>IF(D127="","",IF(OR(D127=Plano!$A$1,D127=Plano!$B$1),"entrada","saída"))</f>
        <v/>
      </c>
    </row>
    <row r="128" spans="1:19" ht="13.2" hidden="1" x14ac:dyDescent="0.25">
      <c r="A128" s="119" t="str">
        <f>IF(B128="","",COUNT('Diário 2o PA'!$A$5:$A$1412)+ROW()-4)</f>
        <v/>
      </c>
      <c r="B128" s="104"/>
      <c r="C128" s="154"/>
      <c r="D128" s="105"/>
      <c r="E128" s="105"/>
      <c r="F128" s="106"/>
      <c r="G128" s="105"/>
      <c r="H128" s="105"/>
      <c r="I128" s="108"/>
      <c r="J128" s="105"/>
      <c r="K128" s="105"/>
      <c r="L128" s="108"/>
      <c r="M128" s="105"/>
      <c r="N128" s="103"/>
      <c r="O128" s="456"/>
      <c r="P128" s="431">
        <f t="shared" si="3"/>
        <v>0</v>
      </c>
      <c r="Q128" s="79">
        <f t="shared" si="3"/>
        <v>0</v>
      </c>
      <c r="R128" s="102" t="str">
        <f t="shared" si="2"/>
        <v/>
      </c>
      <c r="S128" s="96" t="str">
        <f>IF(D128="","",IF(OR(D128=Plano!$A$1,D128=Plano!$B$1),"entrada","saída"))</f>
        <v/>
      </c>
    </row>
    <row r="129" spans="1:19" ht="13.2" hidden="1" x14ac:dyDescent="0.25">
      <c r="A129" s="119" t="str">
        <f>IF(B129="","",COUNT('Diário 2o PA'!$A$5:$A$1412)+ROW()-4)</f>
        <v/>
      </c>
      <c r="B129" s="104"/>
      <c r="C129" s="154"/>
      <c r="D129" s="105"/>
      <c r="E129" s="105"/>
      <c r="F129" s="106"/>
      <c r="G129" s="105"/>
      <c r="H129" s="105"/>
      <c r="I129" s="108"/>
      <c r="J129" s="105"/>
      <c r="K129" s="105"/>
      <c r="L129" s="108"/>
      <c r="M129" s="105"/>
      <c r="N129" s="103"/>
      <c r="O129" s="456"/>
      <c r="P129" s="431">
        <f t="shared" si="3"/>
        <v>0</v>
      </c>
      <c r="Q129" s="79">
        <f t="shared" si="3"/>
        <v>0</v>
      </c>
      <c r="R129" s="102" t="str">
        <f t="shared" si="2"/>
        <v/>
      </c>
      <c r="S129" s="96" t="str">
        <f>IF(D129="","",IF(OR(D129=Plano!$A$1,D129=Plano!$B$1),"entrada","saída"))</f>
        <v/>
      </c>
    </row>
    <row r="130" spans="1:19" ht="13.2" hidden="1" x14ac:dyDescent="0.25">
      <c r="A130" s="119" t="str">
        <f>IF(B130="","",COUNT('Diário 2o PA'!$A$5:$A$1412)+ROW()-4)</f>
        <v/>
      </c>
      <c r="B130" s="104"/>
      <c r="C130" s="154"/>
      <c r="D130" s="105"/>
      <c r="E130" s="105"/>
      <c r="F130" s="106"/>
      <c r="G130" s="105"/>
      <c r="H130" s="105"/>
      <c r="I130" s="108"/>
      <c r="J130" s="105"/>
      <c r="K130" s="105"/>
      <c r="L130" s="108"/>
      <c r="M130" s="105"/>
      <c r="N130" s="103"/>
      <c r="O130" s="456"/>
      <c r="P130" s="431">
        <f t="shared" si="3"/>
        <v>0</v>
      </c>
      <c r="Q130" s="79">
        <f t="shared" si="3"/>
        <v>0</v>
      </c>
      <c r="R130" s="102" t="str">
        <f t="shared" si="2"/>
        <v/>
      </c>
      <c r="S130" s="96" t="str">
        <f>IF(D130="","",IF(OR(D130=Plano!$A$1,D130=Plano!$B$1),"entrada","saída"))</f>
        <v/>
      </c>
    </row>
    <row r="131" spans="1:19" ht="13.2" hidden="1" x14ac:dyDescent="0.25">
      <c r="A131" s="119" t="str">
        <f>IF(B131="","",COUNT('Diário 2o PA'!$A$5:$A$1412)+ROW()-4)</f>
        <v/>
      </c>
      <c r="B131" s="104"/>
      <c r="C131" s="154"/>
      <c r="D131" s="105"/>
      <c r="E131" s="105"/>
      <c r="F131" s="106"/>
      <c r="G131" s="105"/>
      <c r="H131" s="105"/>
      <c r="I131" s="108"/>
      <c r="J131" s="105"/>
      <c r="K131" s="105"/>
      <c r="L131" s="108"/>
      <c r="M131" s="105"/>
      <c r="N131" s="103"/>
      <c r="O131" s="456"/>
      <c r="P131" s="431">
        <f t="shared" si="3"/>
        <v>0</v>
      </c>
      <c r="Q131" s="79">
        <f t="shared" si="3"/>
        <v>0</v>
      </c>
      <c r="R131" s="102" t="str">
        <f t="shared" si="2"/>
        <v/>
      </c>
      <c r="S131" s="96" t="str">
        <f>IF(D131="","",IF(OR(D131=Plano!$A$1,D131=Plano!$B$1),"entrada","saída"))</f>
        <v/>
      </c>
    </row>
    <row r="132" spans="1:19" ht="13.2" hidden="1" x14ac:dyDescent="0.25">
      <c r="A132" s="119" t="str">
        <f>IF(B132="","",COUNT('Diário 2o PA'!$A$5:$A$1412)+ROW()-4)</f>
        <v/>
      </c>
      <c r="B132" s="104"/>
      <c r="C132" s="154"/>
      <c r="D132" s="105"/>
      <c r="E132" s="105"/>
      <c r="F132" s="106"/>
      <c r="G132" s="105"/>
      <c r="H132" s="105"/>
      <c r="I132" s="108"/>
      <c r="J132" s="105"/>
      <c r="K132" s="105"/>
      <c r="L132" s="108"/>
      <c r="M132" s="105"/>
      <c r="N132" s="103"/>
      <c r="O132" s="456"/>
      <c r="P132" s="431">
        <f t="shared" si="3"/>
        <v>0</v>
      </c>
      <c r="Q132" s="79">
        <f t="shared" si="3"/>
        <v>0</v>
      </c>
      <c r="R132" s="102" t="str">
        <f t="shared" si="2"/>
        <v/>
      </c>
      <c r="S132" s="96" t="str">
        <f>IF(D132="","",IF(OR(D132=Plano!$A$1,D132=Plano!$B$1),"entrada","saída"))</f>
        <v/>
      </c>
    </row>
    <row r="133" spans="1:19" ht="13.2" hidden="1" x14ac:dyDescent="0.25">
      <c r="A133" s="119" t="str">
        <f>IF(B133="","",COUNT('Diário 2o PA'!$A$5:$A$1412)+ROW()-4)</f>
        <v/>
      </c>
      <c r="B133" s="104"/>
      <c r="C133" s="154"/>
      <c r="D133" s="105"/>
      <c r="E133" s="105"/>
      <c r="F133" s="106"/>
      <c r="G133" s="105"/>
      <c r="H133" s="105"/>
      <c r="I133" s="108"/>
      <c r="J133" s="105"/>
      <c r="K133" s="105"/>
      <c r="L133" s="108"/>
      <c r="M133" s="105"/>
      <c r="N133" s="103"/>
      <c r="O133" s="456"/>
      <c r="P133" s="431">
        <f t="shared" si="3"/>
        <v>0</v>
      </c>
      <c r="Q133" s="79">
        <f t="shared" si="3"/>
        <v>0</v>
      </c>
      <c r="R133" s="102" t="str">
        <f t="shared" ref="R133:R196" si="4">SUBSTITUTE(D133," ","_")</f>
        <v/>
      </c>
      <c r="S133" s="96" t="str">
        <f>IF(D133="","",IF(OR(D133=Plano!$A$1,D133=Plano!$B$1),"entrada","saída"))</f>
        <v/>
      </c>
    </row>
    <row r="134" spans="1:19" ht="13.2" hidden="1" x14ac:dyDescent="0.25">
      <c r="A134" s="119" t="str">
        <f>IF(B134="","",COUNT('Diário 2o PA'!$A$5:$A$1412)+ROW()-4)</f>
        <v/>
      </c>
      <c r="B134" s="104"/>
      <c r="C134" s="154"/>
      <c r="D134" s="105"/>
      <c r="E134" s="105"/>
      <c r="F134" s="106"/>
      <c r="G134" s="105"/>
      <c r="H134" s="105"/>
      <c r="I134" s="108"/>
      <c r="J134" s="105"/>
      <c r="K134" s="105"/>
      <c r="L134" s="108"/>
      <c r="M134" s="105"/>
      <c r="N134" s="103"/>
      <c r="O134" s="456"/>
      <c r="P134" s="431">
        <f t="shared" ref="P134:Q197" si="5">IF(B134=0,0,IF(YEAR(B134)=$Q$1,MONTH(B134)-$P$1+1,(YEAR(B134)-$Q$1)*12-$P$1+1+MONTH(B134)))</f>
        <v>0</v>
      </c>
      <c r="Q134" s="79">
        <f t="shared" si="5"/>
        <v>0</v>
      </c>
      <c r="R134" s="102" t="str">
        <f t="shared" si="4"/>
        <v/>
      </c>
      <c r="S134" s="96" t="str">
        <f>IF(D134="","",IF(OR(D134=Plano!$A$1,D134=Plano!$B$1),"entrada","saída"))</f>
        <v/>
      </c>
    </row>
    <row r="135" spans="1:19" ht="13.2" hidden="1" x14ac:dyDescent="0.25">
      <c r="A135" s="119" t="str">
        <f>IF(B135="","",COUNT('Diário 2o PA'!$A$5:$A$1412)+ROW()-4)</f>
        <v/>
      </c>
      <c r="B135" s="104"/>
      <c r="C135" s="154"/>
      <c r="D135" s="105"/>
      <c r="E135" s="105"/>
      <c r="F135" s="106"/>
      <c r="G135" s="105"/>
      <c r="H135" s="105"/>
      <c r="I135" s="108"/>
      <c r="J135" s="105"/>
      <c r="K135" s="105"/>
      <c r="L135" s="108"/>
      <c r="M135" s="105"/>
      <c r="N135" s="103"/>
      <c r="O135" s="456"/>
      <c r="P135" s="431">
        <f t="shared" si="5"/>
        <v>0</v>
      </c>
      <c r="Q135" s="79">
        <f t="shared" si="5"/>
        <v>0</v>
      </c>
      <c r="R135" s="102" t="str">
        <f t="shared" si="4"/>
        <v/>
      </c>
      <c r="S135" s="96" t="str">
        <f>IF(D135="","",IF(OR(D135=Plano!$A$1,D135=Plano!$B$1),"entrada","saída"))</f>
        <v/>
      </c>
    </row>
    <row r="136" spans="1:19" ht="13.2" hidden="1" x14ac:dyDescent="0.25">
      <c r="A136" s="119" t="str">
        <f>IF(B136="","",COUNT('Diário 2o PA'!$A$5:$A$1412)+ROW()-4)</f>
        <v/>
      </c>
      <c r="B136" s="104"/>
      <c r="C136" s="154"/>
      <c r="D136" s="105"/>
      <c r="E136" s="105"/>
      <c r="F136" s="106"/>
      <c r="G136" s="105"/>
      <c r="H136" s="105"/>
      <c r="I136" s="108"/>
      <c r="J136" s="105"/>
      <c r="K136" s="105"/>
      <c r="L136" s="108"/>
      <c r="M136" s="105"/>
      <c r="N136" s="103"/>
      <c r="O136" s="456"/>
      <c r="P136" s="431">
        <f t="shared" si="5"/>
        <v>0</v>
      </c>
      <c r="Q136" s="79">
        <f t="shared" si="5"/>
        <v>0</v>
      </c>
      <c r="R136" s="102" t="str">
        <f t="shared" si="4"/>
        <v/>
      </c>
      <c r="S136" s="96" t="str">
        <f>IF(D136="","",IF(OR(D136=Plano!$A$1,D136=Plano!$B$1),"entrada","saída"))</f>
        <v/>
      </c>
    </row>
    <row r="137" spans="1:19" ht="13.2" hidden="1" x14ac:dyDescent="0.25">
      <c r="A137" s="119" t="str">
        <f>IF(B137="","",COUNT('Diário 2o PA'!$A$5:$A$1412)+ROW()-4)</f>
        <v/>
      </c>
      <c r="B137" s="104"/>
      <c r="C137" s="154"/>
      <c r="D137" s="105"/>
      <c r="E137" s="105"/>
      <c r="F137" s="106"/>
      <c r="G137" s="105"/>
      <c r="H137" s="105"/>
      <c r="I137" s="108"/>
      <c r="J137" s="105"/>
      <c r="K137" s="105"/>
      <c r="L137" s="108"/>
      <c r="M137" s="105"/>
      <c r="N137" s="103"/>
      <c r="O137" s="456"/>
      <c r="P137" s="431">
        <f t="shared" si="5"/>
        <v>0</v>
      </c>
      <c r="Q137" s="79">
        <f t="shared" si="5"/>
        <v>0</v>
      </c>
      <c r="R137" s="102" t="str">
        <f t="shared" si="4"/>
        <v/>
      </c>
      <c r="S137" s="96" t="str">
        <f>IF(D137="","",IF(OR(D137=Plano!$A$1,D137=Plano!$B$1),"entrada","saída"))</f>
        <v/>
      </c>
    </row>
    <row r="138" spans="1:19" ht="13.2" hidden="1" x14ac:dyDescent="0.25">
      <c r="A138" s="119" t="str">
        <f>IF(B138="","",COUNT('Diário 2o PA'!$A$5:$A$1412)+ROW()-4)</f>
        <v/>
      </c>
      <c r="B138" s="104"/>
      <c r="C138" s="154"/>
      <c r="D138" s="105"/>
      <c r="E138" s="105"/>
      <c r="F138" s="106"/>
      <c r="G138" s="105"/>
      <c r="H138" s="105"/>
      <c r="I138" s="108"/>
      <c r="J138" s="105"/>
      <c r="K138" s="105"/>
      <c r="L138" s="108"/>
      <c r="M138" s="105"/>
      <c r="N138" s="103"/>
      <c r="O138" s="456"/>
      <c r="P138" s="431">
        <f t="shared" si="5"/>
        <v>0</v>
      </c>
      <c r="Q138" s="79">
        <f t="shared" si="5"/>
        <v>0</v>
      </c>
      <c r="R138" s="102" t="str">
        <f t="shared" si="4"/>
        <v/>
      </c>
      <c r="S138" s="96" t="str">
        <f>IF(D138="","",IF(OR(D138=Plano!$A$1,D138=Plano!$B$1),"entrada","saída"))</f>
        <v/>
      </c>
    </row>
    <row r="139" spans="1:19" ht="13.2" hidden="1" x14ac:dyDescent="0.25">
      <c r="A139" s="119" t="str">
        <f>IF(B139="","",COUNT('Diário 2o PA'!$A$5:$A$1412)+ROW()-4)</f>
        <v/>
      </c>
      <c r="B139" s="104"/>
      <c r="C139" s="154"/>
      <c r="D139" s="105"/>
      <c r="E139" s="105"/>
      <c r="F139" s="106"/>
      <c r="G139" s="105"/>
      <c r="H139" s="105"/>
      <c r="I139" s="108"/>
      <c r="J139" s="105"/>
      <c r="K139" s="105"/>
      <c r="L139" s="108"/>
      <c r="M139" s="105"/>
      <c r="N139" s="103"/>
      <c r="O139" s="456"/>
      <c r="P139" s="431">
        <f t="shared" si="5"/>
        <v>0</v>
      </c>
      <c r="Q139" s="79">
        <f t="shared" si="5"/>
        <v>0</v>
      </c>
      <c r="R139" s="102" t="str">
        <f t="shared" si="4"/>
        <v/>
      </c>
      <c r="S139" s="96" t="str">
        <f>IF(D139="","",IF(OR(D139=Plano!$A$1,D139=Plano!$B$1),"entrada","saída"))</f>
        <v/>
      </c>
    </row>
    <row r="140" spans="1:19" ht="13.2" hidden="1" x14ac:dyDescent="0.25">
      <c r="A140" s="119" t="str">
        <f>IF(B140="","",COUNT('Diário 2o PA'!$A$5:$A$1412)+ROW()-4)</f>
        <v/>
      </c>
      <c r="B140" s="104"/>
      <c r="C140" s="154"/>
      <c r="D140" s="105"/>
      <c r="E140" s="105"/>
      <c r="F140" s="106"/>
      <c r="G140" s="105"/>
      <c r="H140" s="105"/>
      <c r="I140" s="108"/>
      <c r="J140" s="105"/>
      <c r="K140" s="105"/>
      <c r="L140" s="108"/>
      <c r="M140" s="105"/>
      <c r="N140" s="103"/>
      <c r="O140" s="456"/>
      <c r="P140" s="431">
        <f t="shared" si="5"/>
        <v>0</v>
      </c>
      <c r="Q140" s="79">
        <f t="shared" si="5"/>
        <v>0</v>
      </c>
      <c r="R140" s="102" t="str">
        <f t="shared" si="4"/>
        <v/>
      </c>
      <c r="S140" s="96" t="str">
        <f>IF(D140="","",IF(OR(D140=Plano!$A$1,D140=Plano!$B$1),"entrada","saída"))</f>
        <v/>
      </c>
    </row>
    <row r="141" spans="1:19" ht="13.2" hidden="1" x14ac:dyDescent="0.25">
      <c r="A141" s="119" t="str">
        <f>IF(B141="","",COUNT('Diário 2o PA'!$A$5:$A$1412)+ROW()-4)</f>
        <v/>
      </c>
      <c r="B141" s="104"/>
      <c r="C141" s="154"/>
      <c r="D141" s="105"/>
      <c r="E141" s="105"/>
      <c r="F141" s="106"/>
      <c r="G141" s="105"/>
      <c r="H141" s="105"/>
      <c r="I141" s="108"/>
      <c r="J141" s="105"/>
      <c r="K141" s="105"/>
      <c r="L141" s="108"/>
      <c r="M141" s="105"/>
      <c r="N141" s="103"/>
      <c r="O141" s="456"/>
      <c r="P141" s="431">
        <f t="shared" si="5"/>
        <v>0</v>
      </c>
      <c r="Q141" s="79">
        <f t="shared" si="5"/>
        <v>0</v>
      </c>
      <c r="R141" s="102" t="str">
        <f t="shared" si="4"/>
        <v/>
      </c>
      <c r="S141" s="96" t="str">
        <f>IF(D141="","",IF(OR(D141=Plano!$A$1,D141=Plano!$B$1),"entrada","saída"))</f>
        <v/>
      </c>
    </row>
    <row r="142" spans="1:19" ht="13.2" hidden="1" x14ac:dyDescent="0.25">
      <c r="A142" s="119" t="str">
        <f>IF(B142="","",COUNT('Diário 2o PA'!$A$5:$A$1412)+ROW()-4)</f>
        <v/>
      </c>
      <c r="B142" s="104"/>
      <c r="C142" s="154"/>
      <c r="D142" s="105"/>
      <c r="E142" s="105"/>
      <c r="F142" s="106"/>
      <c r="G142" s="105"/>
      <c r="H142" s="105"/>
      <c r="I142" s="108"/>
      <c r="J142" s="105"/>
      <c r="K142" s="105"/>
      <c r="L142" s="108"/>
      <c r="M142" s="105"/>
      <c r="N142" s="103"/>
      <c r="O142" s="456"/>
      <c r="P142" s="431">
        <f t="shared" si="5"/>
        <v>0</v>
      </c>
      <c r="Q142" s="79">
        <f t="shared" si="5"/>
        <v>0</v>
      </c>
      <c r="R142" s="102" t="str">
        <f t="shared" si="4"/>
        <v/>
      </c>
      <c r="S142" s="96" t="str">
        <f>IF(D142="","",IF(OR(D142=Plano!$A$1,D142=Plano!$B$1),"entrada","saída"))</f>
        <v/>
      </c>
    </row>
    <row r="143" spans="1:19" ht="13.2" hidden="1" x14ac:dyDescent="0.25">
      <c r="A143" s="119" t="str">
        <f>IF(B143="","",COUNT('Diário 2o PA'!$A$5:$A$1412)+ROW()-4)</f>
        <v/>
      </c>
      <c r="B143" s="104"/>
      <c r="C143" s="154"/>
      <c r="D143" s="105"/>
      <c r="E143" s="105"/>
      <c r="F143" s="106"/>
      <c r="G143" s="105"/>
      <c r="H143" s="105"/>
      <c r="I143" s="108"/>
      <c r="J143" s="105"/>
      <c r="K143" s="105"/>
      <c r="L143" s="108"/>
      <c r="M143" s="105"/>
      <c r="N143" s="103"/>
      <c r="O143" s="456"/>
      <c r="P143" s="431">
        <f t="shared" si="5"/>
        <v>0</v>
      </c>
      <c r="Q143" s="79">
        <f t="shared" si="5"/>
        <v>0</v>
      </c>
      <c r="R143" s="102" t="str">
        <f t="shared" si="4"/>
        <v/>
      </c>
      <c r="S143" s="96" t="str">
        <f>IF(D143="","",IF(OR(D143=Plano!$A$1,D143=Plano!$B$1),"entrada","saída"))</f>
        <v/>
      </c>
    </row>
    <row r="144" spans="1:19" ht="13.2" hidden="1" x14ac:dyDescent="0.25">
      <c r="A144" s="119" t="str">
        <f>IF(B144="","",COUNT('Diário 2o PA'!$A$5:$A$1412)+ROW()-4)</f>
        <v/>
      </c>
      <c r="B144" s="104"/>
      <c r="C144" s="154"/>
      <c r="D144" s="105"/>
      <c r="E144" s="105"/>
      <c r="F144" s="106"/>
      <c r="G144" s="105"/>
      <c r="H144" s="105"/>
      <c r="I144" s="108"/>
      <c r="J144" s="105"/>
      <c r="K144" s="105"/>
      <c r="L144" s="108"/>
      <c r="M144" s="105"/>
      <c r="N144" s="103"/>
      <c r="O144" s="456"/>
      <c r="P144" s="431">
        <f t="shared" si="5"/>
        <v>0</v>
      </c>
      <c r="Q144" s="79">
        <f t="shared" si="5"/>
        <v>0</v>
      </c>
      <c r="R144" s="102" t="str">
        <f t="shared" si="4"/>
        <v/>
      </c>
      <c r="S144" s="96" t="str">
        <f>IF(D144="","",IF(OR(D144=Plano!$A$1,D144=Plano!$B$1),"entrada","saída"))</f>
        <v/>
      </c>
    </row>
    <row r="145" spans="1:19" ht="13.2" hidden="1" x14ac:dyDescent="0.25">
      <c r="A145" s="119" t="str">
        <f>IF(B145="","",COUNT('Diário 2o PA'!$A$5:$A$1412)+ROW()-4)</f>
        <v/>
      </c>
      <c r="B145" s="104"/>
      <c r="C145" s="154"/>
      <c r="D145" s="105"/>
      <c r="E145" s="105"/>
      <c r="F145" s="106"/>
      <c r="G145" s="105"/>
      <c r="H145" s="105"/>
      <c r="I145" s="108"/>
      <c r="J145" s="105"/>
      <c r="K145" s="105"/>
      <c r="L145" s="108"/>
      <c r="M145" s="105"/>
      <c r="N145" s="103"/>
      <c r="O145" s="456"/>
      <c r="P145" s="431">
        <f t="shared" si="5"/>
        <v>0</v>
      </c>
      <c r="Q145" s="79">
        <f t="shared" si="5"/>
        <v>0</v>
      </c>
      <c r="R145" s="102" t="str">
        <f t="shared" si="4"/>
        <v/>
      </c>
      <c r="S145" s="96" t="str">
        <f>IF(D145="","",IF(OR(D145=Plano!$A$1,D145=Plano!$B$1),"entrada","saída"))</f>
        <v/>
      </c>
    </row>
    <row r="146" spans="1:19" ht="13.2" hidden="1" x14ac:dyDescent="0.25">
      <c r="A146" s="119" t="str">
        <f>IF(B146="","",COUNT('Diário 2o PA'!$A$5:$A$1412)+ROW()-4)</f>
        <v/>
      </c>
      <c r="B146" s="104"/>
      <c r="C146" s="154"/>
      <c r="D146" s="105"/>
      <c r="E146" s="105"/>
      <c r="F146" s="106"/>
      <c r="G146" s="105"/>
      <c r="H146" s="105"/>
      <c r="I146" s="108"/>
      <c r="J146" s="105"/>
      <c r="K146" s="105"/>
      <c r="L146" s="108"/>
      <c r="M146" s="105"/>
      <c r="N146" s="103"/>
      <c r="O146" s="456"/>
      <c r="P146" s="431">
        <f t="shared" si="5"/>
        <v>0</v>
      </c>
      <c r="Q146" s="79">
        <f t="shared" si="5"/>
        <v>0</v>
      </c>
      <c r="R146" s="102" t="str">
        <f t="shared" si="4"/>
        <v/>
      </c>
      <c r="S146" s="96" t="str">
        <f>IF(D146="","",IF(OR(D146=Plano!$A$1,D146=Plano!$B$1),"entrada","saída"))</f>
        <v/>
      </c>
    </row>
    <row r="147" spans="1:19" ht="13.2" hidden="1" x14ac:dyDescent="0.25">
      <c r="A147" s="119" t="str">
        <f>IF(B147="","",COUNT('Diário 2o PA'!$A$5:$A$1412)+ROW()-4)</f>
        <v/>
      </c>
      <c r="B147" s="104"/>
      <c r="C147" s="154"/>
      <c r="D147" s="105"/>
      <c r="E147" s="105"/>
      <c r="F147" s="106"/>
      <c r="G147" s="105"/>
      <c r="H147" s="105"/>
      <c r="I147" s="108"/>
      <c r="J147" s="105"/>
      <c r="K147" s="105"/>
      <c r="L147" s="108"/>
      <c r="M147" s="105"/>
      <c r="N147" s="103"/>
      <c r="O147" s="456"/>
      <c r="P147" s="431">
        <f t="shared" si="5"/>
        <v>0</v>
      </c>
      <c r="Q147" s="79">
        <f t="shared" si="5"/>
        <v>0</v>
      </c>
      <c r="R147" s="102" t="str">
        <f t="shared" si="4"/>
        <v/>
      </c>
      <c r="S147" s="96" t="str">
        <f>IF(D147="","",IF(OR(D147=Plano!$A$1,D147=Plano!$B$1),"entrada","saída"))</f>
        <v/>
      </c>
    </row>
    <row r="148" spans="1:19" ht="13.2" hidden="1" x14ac:dyDescent="0.25">
      <c r="A148" s="119" t="str">
        <f>IF(B148="","",COUNT('Diário 2o PA'!$A$5:$A$1412)+ROW()-4)</f>
        <v/>
      </c>
      <c r="B148" s="104"/>
      <c r="C148" s="154"/>
      <c r="D148" s="105"/>
      <c r="E148" s="105"/>
      <c r="F148" s="106"/>
      <c r="G148" s="105"/>
      <c r="H148" s="105"/>
      <c r="I148" s="108"/>
      <c r="J148" s="105"/>
      <c r="K148" s="105"/>
      <c r="L148" s="108"/>
      <c r="M148" s="105"/>
      <c r="N148" s="103"/>
      <c r="O148" s="456"/>
      <c r="P148" s="431">
        <f t="shared" si="5"/>
        <v>0</v>
      </c>
      <c r="Q148" s="79">
        <f t="shared" si="5"/>
        <v>0</v>
      </c>
      <c r="R148" s="102" t="str">
        <f t="shared" si="4"/>
        <v/>
      </c>
      <c r="S148" s="96" t="str">
        <f>IF(D148="","",IF(OR(D148=Plano!$A$1,D148=Plano!$B$1),"entrada","saída"))</f>
        <v/>
      </c>
    </row>
    <row r="149" spans="1:19" ht="13.2" hidden="1" x14ac:dyDescent="0.25">
      <c r="A149" s="119" t="str">
        <f>IF(B149="","",COUNT('Diário 2o PA'!$A$5:$A$1412)+ROW()-4)</f>
        <v/>
      </c>
      <c r="B149" s="104"/>
      <c r="C149" s="154"/>
      <c r="D149" s="105"/>
      <c r="E149" s="105"/>
      <c r="F149" s="106"/>
      <c r="G149" s="105"/>
      <c r="H149" s="105"/>
      <c r="I149" s="108"/>
      <c r="J149" s="105"/>
      <c r="K149" s="105"/>
      <c r="L149" s="108"/>
      <c r="M149" s="105"/>
      <c r="N149" s="103"/>
      <c r="O149" s="456"/>
      <c r="P149" s="431">
        <f t="shared" si="5"/>
        <v>0</v>
      </c>
      <c r="Q149" s="79">
        <f t="shared" si="5"/>
        <v>0</v>
      </c>
      <c r="R149" s="102" t="str">
        <f t="shared" si="4"/>
        <v/>
      </c>
      <c r="S149" s="96" t="str">
        <f>IF(D149="","",IF(OR(D149=Plano!$A$1,D149=Plano!$B$1),"entrada","saída"))</f>
        <v/>
      </c>
    </row>
    <row r="150" spans="1:19" ht="13.2" hidden="1" x14ac:dyDescent="0.25">
      <c r="A150" s="119" t="str">
        <f>IF(B150="","",COUNT('Diário 2o PA'!$A$5:$A$1412)+ROW()-4)</f>
        <v/>
      </c>
      <c r="B150" s="104"/>
      <c r="C150" s="154"/>
      <c r="D150" s="105"/>
      <c r="E150" s="105"/>
      <c r="F150" s="106"/>
      <c r="G150" s="105"/>
      <c r="H150" s="105"/>
      <c r="I150" s="108"/>
      <c r="J150" s="105"/>
      <c r="K150" s="105"/>
      <c r="L150" s="108"/>
      <c r="M150" s="105"/>
      <c r="N150" s="103"/>
      <c r="O150" s="456"/>
      <c r="P150" s="431">
        <f t="shared" si="5"/>
        <v>0</v>
      </c>
      <c r="Q150" s="79">
        <f t="shared" si="5"/>
        <v>0</v>
      </c>
      <c r="R150" s="102" t="str">
        <f t="shared" si="4"/>
        <v/>
      </c>
      <c r="S150" s="96" t="str">
        <f>IF(D150="","",IF(OR(D150=Plano!$A$1,D150=Plano!$B$1),"entrada","saída"))</f>
        <v/>
      </c>
    </row>
    <row r="151" spans="1:19" ht="13.2" hidden="1" x14ac:dyDescent="0.25">
      <c r="A151" s="119" t="str">
        <f>IF(B151="","",COUNT('Diário 2o PA'!$A$5:$A$1412)+ROW()-4)</f>
        <v/>
      </c>
      <c r="B151" s="104"/>
      <c r="C151" s="154"/>
      <c r="D151" s="105"/>
      <c r="E151" s="105"/>
      <c r="F151" s="106"/>
      <c r="G151" s="105"/>
      <c r="H151" s="105"/>
      <c r="I151" s="108"/>
      <c r="J151" s="105"/>
      <c r="K151" s="105"/>
      <c r="L151" s="108"/>
      <c r="M151" s="105"/>
      <c r="N151" s="103"/>
      <c r="O151" s="456"/>
      <c r="P151" s="431">
        <f t="shared" si="5"/>
        <v>0</v>
      </c>
      <c r="Q151" s="79">
        <f t="shared" si="5"/>
        <v>0</v>
      </c>
      <c r="R151" s="102" t="str">
        <f t="shared" si="4"/>
        <v/>
      </c>
      <c r="S151" s="96" t="str">
        <f>IF(D151="","",IF(OR(D151=Plano!$A$1,D151=Plano!$B$1),"entrada","saída"))</f>
        <v/>
      </c>
    </row>
    <row r="152" spans="1:19" ht="13.2" hidden="1" x14ac:dyDescent="0.25">
      <c r="A152" s="119" t="str">
        <f>IF(B152="","",COUNT('Diário 2o PA'!$A$5:$A$1412)+ROW()-4)</f>
        <v/>
      </c>
      <c r="B152" s="104"/>
      <c r="C152" s="154"/>
      <c r="D152" s="105"/>
      <c r="E152" s="105"/>
      <c r="F152" s="106"/>
      <c r="G152" s="105"/>
      <c r="H152" s="105"/>
      <c r="I152" s="108"/>
      <c r="J152" s="105"/>
      <c r="K152" s="105"/>
      <c r="L152" s="108"/>
      <c r="M152" s="105"/>
      <c r="N152" s="103"/>
      <c r="O152" s="456"/>
      <c r="P152" s="431">
        <f t="shared" si="5"/>
        <v>0</v>
      </c>
      <c r="Q152" s="79">
        <f t="shared" si="5"/>
        <v>0</v>
      </c>
      <c r="R152" s="102" t="str">
        <f t="shared" si="4"/>
        <v/>
      </c>
      <c r="S152" s="96" t="str">
        <f>IF(D152="","",IF(OR(D152=Plano!$A$1,D152=Plano!$B$1),"entrada","saída"))</f>
        <v/>
      </c>
    </row>
    <row r="153" spans="1:19" ht="13.2" hidden="1" x14ac:dyDescent="0.25">
      <c r="A153" s="119" t="str">
        <f>IF(B153="","",COUNT('Diário 2o PA'!$A$5:$A$1412)+ROW()-4)</f>
        <v/>
      </c>
      <c r="B153" s="104"/>
      <c r="C153" s="154"/>
      <c r="D153" s="105"/>
      <c r="E153" s="105"/>
      <c r="F153" s="106"/>
      <c r="G153" s="105"/>
      <c r="H153" s="105"/>
      <c r="I153" s="108"/>
      <c r="J153" s="105"/>
      <c r="K153" s="105"/>
      <c r="L153" s="108"/>
      <c r="M153" s="105"/>
      <c r="N153" s="103"/>
      <c r="O153" s="456"/>
      <c r="P153" s="431">
        <f t="shared" si="5"/>
        <v>0</v>
      </c>
      <c r="Q153" s="79">
        <f t="shared" si="5"/>
        <v>0</v>
      </c>
      <c r="R153" s="102" t="str">
        <f t="shared" si="4"/>
        <v/>
      </c>
      <c r="S153" s="96" t="str">
        <f>IF(D153="","",IF(OR(D153=Plano!$A$1,D153=Plano!$B$1),"entrada","saída"))</f>
        <v/>
      </c>
    </row>
    <row r="154" spans="1:19" ht="13.2" hidden="1" x14ac:dyDescent="0.25">
      <c r="A154" s="119" t="str">
        <f>IF(B154="","",COUNT('Diário 2o PA'!$A$5:$A$1412)+ROW()-4)</f>
        <v/>
      </c>
      <c r="B154" s="104"/>
      <c r="C154" s="154"/>
      <c r="D154" s="105"/>
      <c r="E154" s="105"/>
      <c r="F154" s="106"/>
      <c r="G154" s="105"/>
      <c r="H154" s="105"/>
      <c r="I154" s="108"/>
      <c r="J154" s="105"/>
      <c r="K154" s="105"/>
      <c r="L154" s="108"/>
      <c r="M154" s="105"/>
      <c r="N154" s="103"/>
      <c r="O154" s="456"/>
      <c r="P154" s="431">
        <f t="shared" si="5"/>
        <v>0</v>
      </c>
      <c r="Q154" s="79">
        <f t="shared" si="5"/>
        <v>0</v>
      </c>
      <c r="R154" s="102" t="str">
        <f t="shared" si="4"/>
        <v/>
      </c>
      <c r="S154" s="96" t="str">
        <f>IF(D154="","",IF(OR(D154=Plano!$A$1,D154=Plano!$B$1),"entrada","saída"))</f>
        <v/>
      </c>
    </row>
    <row r="155" spans="1:19" ht="13.2" hidden="1" x14ac:dyDescent="0.25">
      <c r="A155" s="119" t="str">
        <f>IF(B155="","",COUNT('Diário 2o PA'!$A$5:$A$1412)+ROW()-4)</f>
        <v/>
      </c>
      <c r="B155" s="104"/>
      <c r="C155" s="154"/>
      <c r="D155" s="105"/>
      <c r="E155" s="105"/>
      <c r="F155" s="106"/>
      <c r="G155" s="105"/>
      <c r="H155" s="105"/>
      <c r="I155" s="108"/>
      <c r="J155" s="105"/>
      <c r="K155" s="105"/>
      <c r="L155" s="108"/>
      <c r="M155" s="105"/>
      <c r="N155" s="103"/>
      <c r="O155" s="456"/>
      <c r="P155" s="431">
        <f t="shared" si="5"/>
        <v>0</v>
      </c>
      <c r="Q155" s="79">
        <f t="shared" si="5"/>
        <v>0</v>
      </c>
      <c r="R155" s="102" t="str">
        <f t="shared" si="4"/>
        <v/>
      </c>
      <c r="S155" s="96" t="str">
        <f>IF(D155="","",IF(OR(D155=Plano!$A$1,D155=Plano!$B$1),"entrada","saída"))</f>
        <v/>
      </c>
    </row>
    <row r="156" spans="1:19" ht="13.2" hidden="1" x14ac:dyDescent="0.25">
      <c r="A156" s="119" t="str">
        <f>IF(B156="","",COUNT('Diário 2o PA'!$A$5:$A$1412)+ROW()-4)</f>
        <v/>
      </c>
      <c r="B156" s="104"/>
      <c r="C156" s="154"/>
      <c r="D156" s="105"/>
      <c r="E156" s="105"/>
      <c r="F156" s="106"/>
      <c r="G156" s="105"/>
      <c r="H156" s="105"/>
      <c r="I156" s="108"/>
      <c r="J156" s="105"/>
      <c r="K156" s="105"/>
      <c r="L156" s="108"/>
      <c r="M156" s="105"/>
      <c r="N156" s="103"/>
      <c r="O156" s="456"/>
      <c r="P156" s="431">
        <f t="shared" si="5"/>
        <v>0</v>
      </c>
      <c r="Q156" s="79">
        <f t="shared" si="5"/>
        <v>0</v>
      </c>
      <c r="R156" s="102" t="str">
        <f t="shared" si="4"/>
        <v/>
      </c>
      <c r="S156" s="96" t="str">
        <f>IF(D156="","",IF(OR(D156=Plano!$A$1,D156=Plano!$B$1),"entrada","saída"))</f>
        <v/>
      </c>
    </row>
    <row r="157" spans="1:19" ht="13.2" hidden="1" x14ac:dyDescent="0.25">
      <c r="A157" s="119" t="str">
        <f>IF(B157="","",COUNT('Diário 2o PA'!$A$5:$A$1412)+ROW()-4)</f>
        <v/>
      </c>
      <c r="B157" s="104"/>
      <c r="C157" s="154"/>
      <c r="D157" s="105"/>
      <c r="E157" s="105"/>
      <c r="F157" s="106"/>
      <c r="G157" s="105"/>
      <c r="H157" s="105"/>
      <c r="I157" s="108"/>
      <c r="J157" s="105"/>
      <c r="K157" s="105"/>
      <c r="L157" s="108"/>
      <c r="M157" s="105"/>
      <c r="N157" s="103"/>
      <c r="O157" s="456"/>
      <c r="P157" s="431">
        <f t="shared" si="5"/>
        <v>0</v>
      </c>
      <c r="Q157" s="79">
        <f t="shared" si="5"/>
        <v>0</v>
      </c>
      <c r="R157" s="102" t="str">
        <f t="shared" si="4"/>
        <v/>
      </c>
      <c r="S157" s="96" t="str">
        <f>IF(D157="","",IF(OR(D157=Plano!$A$1,D157=Plano!$B$1),"entrada","saída"))</f>
        <v/>
      </c>
    </row>
    <row r="158" spans="1:19" ht="13.2" hidden="1" x14ac:dyDescent="0.25">
      <c r="A158" s="119" t="str">
        <f>IF(B158="","",COUNT('Diário 2o PA'!$A$5:$A$1412)+ROW()-4)</f>
        <v/>
      </c>
      <c r="B158" s="104"/>
      <c r="C158" s="154"/>
      <c r="D158" s="105"/>
      <c r="E158" s="105"/>
      <c r="F158" s="106"/>
      <c r="G158" s="105"/>
      <c r="H158" s="105"/>
      <c r="I158" s="108"/>
      <c r="J158" s="105"/>
      <c r="K158" s="105"/>
      <c r="L158" s="108"/>
      <c r="M158" s="105"/>
      <c r="N158" s="103"/>
      <c r="O158" s="456"/>
      <c r="P158" s="431">
        <f t="shared" si="5"/>
        <v>0</v>
      </c>
      <c r="Q158" s="79">
        <f t="shared" si="5"/>
        <v>0</v>
      </c>
      <c r="R158" s="102" t="str">
        <f t="shared" si="4"/>
        <v/>
      </c>
      <c r="S158" s="96" t="str">
        <f>IF(D158="","",IF(OR(D158=Plano!$A$1,D158=Plano!$B$1),"entrada","saída"))</f>
        <v/>
      </c>
    </row>
    <row r="159" spans="1:19" ht="13.2" hidden="1" x14ac:dyDescent="0.25">
      <c r="A159" s="119" t="str">
        <f>IF(B159="","",COUNT('Diário 2o PA'!$A$5:$A$1412)+ROW()-4)</f>
        <v/>
      </c>
      <c r="B159" s="104"/>
      <c r="C159" s="154"/>
      <c r="D159" s="105"/>
      <c r="E159" s="105"/>
      <c r="F159" s="106"/>
      <c r="G159" s="105"/>
      <c r="H159" s="105"/>
      <c r="I159" s="108"/>
      <c r="J159" s="105"/>
      <c r="K159" s="105"/>
      <c r="L159" s="108"/>
      <c r="M159" s="105"/>
      <c r="N159" s="103"/>
      <c r="O159" s="456"/>
      <c r="P159" s="431">
        <f t="shared" si="5"/>
        <v>0</v>
      </c>
      <c r="Q159" s="79">
        <f t="shared" si="5"/>
        <v>0</v>
      </c>
      <c r="R159" s="102" t="str">
        <f t="shared" si="4"/>
        <v/>
      </c>
      <c r="S159" s="96" t="str">
        <f>IF(D159="","",IF(OR(D159=Plano!$A$1,D159=Plano!$B$1),"entrada","saída"))</f>
        <v/>
      </c>
    </row>
    <row r="160" spans="1:19" ht="13.2" hidden="1" x14ac:dyDescent="0.25">
      <c r="A160" s="119" t="str">
        <f>IF(B160="","",COUNT('Diário 2o PA'!$A$5:$A$1412)+ROW()-4)</f>
        <v/>
      </c>
      <c r="B160" s="104"/>
      <c r="C160" s="154"/>
      <c r="D160" s="105"/>
      <c r="E160" s="105"/>
      <c r="F160" s="106"/>
      <c r="G160" s="105"/>
      <c r="H160" s="105"/>
      <c r="I160" s="108"/>
      <c r="J160" s="105"/>
      <c r="K160" s="105"/>
      <c r="L160" s="108"/>
      <c r="M160" s="105"/>
      <c r="N160" s="103"/>
      <c r="O160" s="456"/>
      <c r="P160" s="431">
        <f t="shared" si="5"/>
        <v>0</v>
      </c>
      <c r="Q160" s="79">
        <f t="shared" si="5"/>
        <v>0</v>
      </c>
      <c r="R160" s="102" t="str">
        <f t="shared" si="4"/>
        <v/>
      </c>
      <c r="S160" s="96" t="str">
        <f>IF(D160="","",IF(OR(D160=Plano!$A$1,D160=Plano!$B$1),"entrada","saída"))</f>
        <v/>
      </c>
    </row>
    <row r="161" spans="1:19" ht="13.2" hidden="1" x14ac:dyDescent="0.25">
      <c r="A161" s="119" t="str">
        <f>IF(B161="","",COUNT('Diário 2o PA'!$A$5:$A$1412)+ROW()-4)</f>
        <v/>
      </c>
      <c r="B161" s="104"/>
      <c r="C161" s="154"/>
      <c r="D161" s="105"/>
      <c r="E161" s="105"/>
      <c r="F161" s="106"/>
      <c r="G161" s="105"/>
      <c r="H161" s="105"/>
      <c r="I161" s="108"/>
      <c r="J161" s="105"/>
      <c r="K161" s="105"/>
      <c r="L161" s="108"/>
      <c r="M161" s="105"/>
      <c r="N161" s="103"/>
      <c r="O161" s="456"/>
      <c r="P161" s="431">
        <f t="shared" si="5"/>
        <v>0</v>
      </c>
      <c r="Q161" s="79">
        <f t="shared" si="5"/>
        <v>0</v>
      </c>
      <c r="R161" s="102" t="str">
        <f t="shared" si="4"/>
        <v/>
      </c>
      <c r="S161" s="96" t="str">
        <f>IF(D161="","",IF(OR(D161=Plano!$A$1,D161=Plano!$B$1),"entrada","saída"))</f>
        <v/>
      </c>
    </row>
    <row r="162" spans="1:19" ht="13.2" hidden="1" x14ac:dyDescent="0.25">
      <c r="A162" s="119" t="str">
        <f>IF(B162="","",COUNT('Diário 2o PA'!$A$5:$A$1412)+ROW()-4)</f>
        <v/>
      </c>
      <c r="B162" s="104"/>
      <c r="C162" s="154"/>
      <c r="D162" s="105"/>
      <c r="E162" s="105"/>
      <c r="F162" s="106"/>
      <c r="G162" s="105"/>
      <c r="H162" s="105"/>
      <c r="I162" s="108"/>
      <c r="J162" s="105"/>
      <c r="K162" s="105"/>
      <c r="L162" s="108"/>
      <c r="M162" s="105"/>
      <c r="N162" s="103"/>
      <c r="O162" s="456"/>
      <c r="P162" s="431">
        <f t="shared" si="5"/>
        <v>0</v>
      </c>
      <c r="Q162" s="79">
        <f t="shared" si="5"/>
        <v>0</v>
      </c>
      <c r="R162" s="102" t="str">
        <f t="shared" si="4"/>
        <v/>
      </c>
      <c r="S162" s="96" t="str">
        <f>IF(D162="","",IF(OR(D162=Plano!$A$1,D162=Plano!$B$1),"entrada","saída"))</f>
        <v/>
      </c>
    </row>
    <row r="163" spans="1:19" ht="13.2" hidden="1" x14ac:dyDescent="0.25">
      <c r="A163" s="119" t="str">
        <f>IF(B163="","",COUNT('Diário 2o PA'!$A$5:$A$1412)+ROW()-4)</f>
        <v/>
      </c>
      <c r="B163" s="104"/>
      <c r="C163" s="154"/>
      <c r="D163" s="105"/>
      <c r="E163" s="105"/>
      <c r="F163" s="106"/>
      <c r="G163" s="105"/>
      <c r="H163" s="105"/>
      <c r="I163" s="108"/>
      <c r="J163" s="105"/>
      <c r="K163" s="105"/>
      <c r="L163" s="108"/>
      <c r="M163" s="105"/>
      <c r="N163" s="103"/>
      <c r="O163" s="456"/>
      <c r="P163" s="431">
        <f t="shared" si="5"/>
        <v>0</v>
      </c>
      <c r="Q163" s="79">
        <f t="shared" si="5"/>
        <v>0</v>
      </c>
      <c r="R163" s="102" t="str">
        <f t="shared" si="4"/>
        <v/>
      </c>
      <c r="S163" s="96" t="str">
        <f>IF(D163="","",IF(OR(D163=Plano!$A$1,D163=Plano!$B$1),"entrada","saída"))</f>
        <v/>
      </c>
    </row>
    <row r="164" spans="1:19" ht="13.2" hidden="1" x14ac:dyDescent="0.25">
      <c r="A164" s="119" t="str">
        <f>IF(B164="","",COUNT('Diário 2o PA'!$A$5:$A$1412)+ROW()-4)</f>
        <v/>
      </c>
      <c r="B164" s="104"/>
      <c r="C164" s="154"/>
      <c r="D164" s="105"/>
      <c r="E164" s="105"/>
      <c r="F164" s="106"/>
      <c r="G164" s="105"/>
      <c r="H164" s="105"/>
      <c r="I164" s="108"/>
      <c r="J164" s="105"/>
      <c r="K164" s="105"/>
      <c r="L164" s="108"/>
      <c r="M164" s="105"/>
      <c r="N164" s="103"/>
      <c r="O164" s="456"/>
      <c r="P164" s="431">
        <f t="shared" si="5"/>
        <v>0</v>
      </c>
      <c r="Q164" s="79">
        <f t="shared" si="5"/>
        <v>0</v>
      </c>
      <c r="R164" s="102" t="str">
        <f t="shared" si="4"/>
        <v/>
      </c>
      <c r="S164" s="96" t="str">
        <f>IF(D164="","",IF(OR(D164=Plano!$A$1,D164=Plano!$B$1),"entrada","saída"))</f>
        <v/>
      </c>
    </row>
    <row r="165" spans="1:19" ht="13.2" hidden="1" x14ac:dyDescent="0.25">
      <c r="A165" s="119" t="str">
        <f>IF(B165="","",COUNT('Diário 2o PA'!$A$5:$A$1412)+ROW()-4)</f>
        <v/>
      </c>
      <c r="B165" s="104"/>
      <c r="C165" s="154"/>
      <c r="D165" s="105"/>
      <c r="E165" s="105"/>
      <c r="F165" s="106"/>
      <c r="G165" s="105"/>
      <c r="H165" s="105"/>
      <c r="I165" s="108"/>
      <c r="J165" s="105"/>
      <c r="K165" s="105"/>
      <c r="L165" s="108"/>
      <c r="M165" s="105"/>
      <c r="N165" s="103"/>
      <c r="O165" s="456"/>
      <c r="P165" s="431">
        <f t="shared" si="5"/>
        <v>0</v>
      </c>
      <c r="Q165" s="79">
        <f t="shared" si="5"/>
        <v>0</v>
      </c>
      <c r="R165" s="102" t="str">
        <f t="shared" si="4"/>
        <v/>
      </c>
      <c r="S165" s="96" t="str">
        <f>IF(D165="","",IF(OR(D165=Plano!$A$1,D165=Plano!$B$1),"entrada","saída"))</f>
        <v/>
      </c>
    </row>
    <row r="166" spans="1:19" ht="13.2" hidden="1" x14ac:dyDescent="0.25">
      <c r="A166" s="119" t="str">
        <f>IF(B166="","",COUNT('Diário 2o PA'!$A$5:$A$1412)+ROW()-4)</f>
        <v/>
      </c>
      <c r="B166" s="104"/>
      <c r="C166" s="154"/>
      <c r="D166" s="105"/>
      <c r="E166" s="105"/>
      <c r="F166" s="106"/>
      <c r="G166" s="105"/>
      <c r="H166" s="105"/>
      <c r="I166" s="108"/>
      <c r="J166" s="105"/>
      <c r="K166" s="105"/>
      <c r="L166" s="108"/>
      <c r="M166" s="105"/>
      <c r="N166" s="103"/>
      <c r="O166" s="456"/>
      <c r="P166" s="431">
        <f t="shared" si="5"/>
        <v>0</v>
      </c>
      <c r="Q166" s="79">
        <f t="shared" si="5"/>
        <v>0</v>
      </c>
      <c r="R166" s="102" t="str">
        <f t="shared" si="4"/>
        <v/>
      </c>
      <c r="S166" s="96" t="str">
        <f>IF(D166="","",IF(OR(D166=Plano!$A$1,D166=Plano!$B$1),"entrada","saída"))</f>
        <v/>
      </c>
    </row>
    <row r="167" spans="1:19" ht="13.2" hidden="1" x14ac:dyDescent="0.25">
      <c r="A167" s="119" t="str">
        <f>IF(B167="","",COUNT('Diário 2o PA'!$A$5:$A$1412)+ROW()-4)</f>
        <v/>
      </c>
      <c r="B167" s="104"/>
      <c r="C167" s="154"/>
      <c r="D167" s="105"/>
      <c r="E167" s="105"/>
      <c r="F167" s="106"/>
      <c r="G167" s="105"/>
      <c r="H167" s="105"/>
      <c r="I167" s="108"/>
      <c r="J167" s="105"/>
      <c r="K167" s="105"/>
      <c r="L167" s="108"/>
      <c r="M167" s="105"/>
      <c r="N167" s="103"/>
      <c r="O167" s="456"/>
      <c r="P167" s="431">
        <f t="shared" si="5"/>
        <v>0</v>
      </c>
      <c r="Q167" s="79">
        <f t="shared" si="5"/>
        <v>0</v>
      </c>
      <c r="R167" s="102" t="str">
        <f t="shared" si="4"/>
        <v/>
      </c>
      <c r="S167" s="96" t="str">
        <f>IF(D167="","",IF(OR(D167=Plano!$A$1,D167=Plano!$B$1),"entrada","saída"))</f>
        <v/>
      </c>
    </row>
    <row r="168" spans="1:19" ht="13.2" hidden="1" x14ac:dyDescent="0.25">
      <c r="A168" s="119" t="str">
        <f>IF(B168="","",COUNT('Diário 2o PA'!$A$5:$A$1412)+ROW()-4)</f>
        <v/>
      </c>
      <c r="B168" s="104"/>
      <c r="C168" s="154"/>
      <c r="D168" s="105"/>
      <c r="E168" s="105"/>
      <c r="F168" s="106"/>
      <c r="G168" s="105"/>
      <c r="H168" s="105"/>
      <c r="I168" s="108"/>
      <c r="J168" s="105"/>
      <c r="K168" s="105"/>
      <c r="L168" s="108"/>
      <c r="M168" s="105"/>
      <c r="N168" s="103"/>
      <c r="O168" s="456"/>
      <c r="P168" s="431">
        <f t="shared" si="5"/>
        <v>0</v>
      </c>
      <c r="Q168" s="79">
        <f t="shared" si="5"/>
        <v>0</v>
      </c>
      <c r="R168" s="102" t="str">
        <f t="shared" si="4"/>
        <v/>
      </c>
      <c r="S168" s="96" t="str">
        <f>IF(D168="","",IF(OR(D168=Plano!$A$1,D168=Plano!$B$1),"entrada","saída"))</f>
        <v/>
      </c>
    </row>
    <row r="169" spans="1:19" ht="13.2" hidden="1" x14ac:dyDescent="0.25">
      <c r="A169" s="119" t="str">
        <f>IF(B169="","",COUNT('Diário 2o PA'!$A$5:$A$1412)+ROW()-4)</f>
        <v/>
      </c>
      <c r="B169" s="104"/>
      <c r="C169" s="154"/>
      <c r="D169" s="105"/>
      <c r="E169" s="105"/>
      <c r="F169" s="106"/>
      <c r="G169" s="105"/>
      <c r="H169" s="105"/>
      <c r="I169" s="108"/>
      <c r="J169" s="105"/>
      <c r="K169" s="105"/>
      <c r="L169" s="108"/>
      <c r="M169" s="105"/>
      <c r="N169" s="103"/>
      <c r="O169" s="456"/>
      <c r="P169" s="431">
        <f t="shared" si="5"/>
        <v>0</v>
      </c>
      <c r="Q169" s="79">
        <f t="shared" si="5"/>
        <v>0</v>
      </c>
      <c r="R169" s="102" t="str">
        <f t="shared" si="4"/>
        <v/>
      </c>
      <c r="S169" s="96" t="str">
        <f>IF(D169="","",IF(OR(D169=Plano!$A$1,D169=Plano!$B$1),"entrada","saída"))</f>
        <v/>
      </c>
    </row>
    <row r="170" spans="1:19" ht="13.2" hidden="1" x14ac:dyDescent="0.25">
      <c r="A170" s="119" t="str">
        <f>IF(B170="","",COUNT('Diário 2o PA'!$A$5:$A$1412)+ROW()-4)</f>
        <v/>
      </c>
      <c r="B170" s="104"/>
      <c r="C170" s="154"/>
      <c r="D170" s="105"/>
      <c r="E170" s="105"/>
      <c r="F170" s="106"/>
      <c r="G170" s="105"/>
      <c r="H170" s="105"/>
      <c r="I170" s="108"/>
      <c r="J170" s="105"/>
      <c r="K170" s="105"/>
      <c r="L170" s="108"/>
      <c r="M170" s="105"/>
      <c r="N170" s="103"/>
      <c r="O170" s="456"/>
      <c r="P170" s="431">
        <f t="shared" si="5"/>
        <v>0</v>
      </c>
      <c r="Q170" s="79">
        <f t="shared" si="5"/>
        <v>0</v>
      </c>
      <c r="R170" s="102" t="str">
        <f t="shared" si="4"/>
        <v/>
      </c>
      <c r="S170" s="96" t="str">
        <f>IF(D170="","",IF(OR(D170=Plano!$A$1,D170=Plano!$B$1),"entrada","saída"))</f>
        <v/>
      </c>
    </row>
    <row r="171" spans="1:19" ht="13.2" hidden="1" x14ac:dyDescent="0.25">
      <c r="A171" s="119" t="str">
        <f>IF(B171="","",COUNT('Diário 2o PA'!$A$5:$A$1412)+ROW()-4)</f>
        <v/>
      </c>
      <c r="B171" s="104"/>
      <c r="C171" s="154"/>
      <c r="D171" s="105"/>
      <c r="E171" s="105"/>
      <c r="F171" s="106"/>
      <c r="G171" s="105"/>
      <c r="H171" s="105"/>
      <c r="I171" s="108"/>
      <c r="J171" s="105"/>
      <c r="K171" s="105"/>
      <c r="L171" s="108"/>
      <c r="M171" s="105"/>
      <c r="N171" s="103"/>
      <c r="O171" s="456"/>
      <c r="P171" s="431">
        <f t="shared" si="5"/>
        <v>0</v>
      </c>
      <c r="Q171" s="79">
        <f t="shared" si="5"/>
        <v>0</v>
      </c>
      <c r="R171" s="102" t="str">
        <f t="shared" si="4"/>
        <v/>
      </c>
      <c r="S171" s="96" t="str">
        <f>IF(D171="","",IF(OR(D171=Plano!$A$1,D171=Plano!$B$1),"entrada","saída"))</f>
        <v/>
      </c>
    </row>
    <row r="172" spans="1:19" ht="13.2" hidden="1" x14ac:dyDescent="0.25">
      <c r="A172" s="119" t="str">
        <f>IF(B172="","",COUNT('Diário 2o PA'!$A$5:$A$1412)+ROW()-4)</f>
        <v/>
      </c>
      <c r="B172" s="104"/>
      <c r="C172" s="154"/>
      <c r="D172" s="105"/>
      <c r="E172" s="105"/>
      <c r="F172" s="106"/>
      <c r="G172" s="105"/>
      <c r="H172" s="105"/>
      <c r="I172" s="108"/>
      <c r="J172" s="105"/>
      <c r="K172" s="105"/>
      <c r="L172" s="108"/>
      <c r="M172" s="105"/>
      <c r="N172" s="103"/>
      <c r="O172" s="456"/>
      <c r="P172" s="431">
        <f t="shared" si="5"/>
        <v>0</v>
      </c>
      <c r="Q172" s="79">
        <f t="shared" si="5"/>
        <v>0</v>
      </c>
      <c r="R172" s="102" t="str">
        <f t="shared" si="4"/>
        <v/>
      </c>
      <c r="S172" s="96" t="str">
        <f>IF(D172="","",IF(OR(D172=Plano!$A$1,D172=Plano!$B$1),"entrada","saída"))</f>
        <v/>
      </c>
    </row>
    <row r="173" spans="1:19" ht="13.2" hidden="1" x14ac:dyDescent="0.25">
      <c r="A173" s="119" t="str">
        <f>IF(B173="","",COUNT('Diário 2o PA'!$A$5:$A$1412)+ROW()-4)</f>
        <v/>
      </c>
      <c r="B173" s="104"/>
      <c r="C173" s="154"/>
      <c r="D173" s="105"/>
      <c r="E173" s="105"/>
      <c r="F173" s="106"/>
      <c r="G173" s="105"/>
      <c r="H173" s="105"/>
      <c r="I173" s="108"/>
      <c r="J173" s="105"/>
      <c r="K173" s="105"/>
      <c r="L173" s="108"/>
      <c r="M173" s="105"/>
      <c r="N173" s="103"/>
      <c r="O173" s="456"/>
      <c r="P173" s="431">
        <f t="shared" si="5"/>
        <v>0</v>
      </c>
      <c r="Q173" s="79">
        <f t="shared" si="5"/>
        <v>0</v>
      </c>
      <c r="R173" s="102" t="str">
        <f t="shared" si="4"/>
        <v/>
      </c>
      <c r="S173" s="96" t="str">
        <f>IF(D173="","",IF(OR(D173=Plano!$A$1,D173=Plano!$B$1),"entrada","saída"))</f>
        <v/>
      </c>
    </row>
    <row r="174" spans="1:19" ht="13.2" hidden="1" x14ac:dyDescent="0.25">
      <c r="A174" s="119" t="str">
        <f>IF(B174="","",COUNT('Diário 2o PA'!$A$5:$A$1412)+ROW()-4)</f>
        <v/>
      </c>
      <c r="B174" s="104"/>
      <c r="C174" s="154"/>
      <c r="D174" s="105"/>
      <c r="E174" s="105"/>
      <c r="F174" s="106"/>
      <c r="G174" s="105"/>
      <c r="H174" s="105"/>
      <c r="I174" s="108"/>
      <c r="J174" s="105"/>
      <c r="K174" s="105"/>
      <c r="L174" s="108"/>
      <c r="M174" s="105"/>
      <c r="N174" s="103"/>
      <c r="O174" s="456"/>
      <c r="P174" s="431">
        <f t="shared" si="5"/>
        <v>0</v>
      </c>
      <c r="Q174" s="79">
        <f t="shared" si="5"/>
        <v>0</v>
      </c>
      <c r="R174" s="102" t="str">
        <f t="shared" si="4"/>
        <v/>
      </c>
      <c r="S174" s="96" t="str">
        <f>IF(D174="","",IF(OR(D174=Plano!$A$1,D174=Plano!$B$1),"entrada","saída"))</f>
        <v/>
      </c>
    </row>
    <row r="175" spans="1:19" ht="13.2" hidden="1" x14ac:dyDescent="0.25">
      <c r="A175" s="119" t="str">
        <f>IF(B175="","",COUNT('Diário 2o PA'!$A$5:$A$1412)+ROW()-4)</f>
        <v/>
      </c>
      <c r="B175" s="104"/>
      <c r="C175" s="154"/>
      <c r="D175" s="105"/>
      <c r="E175" s="105"/>
      <c r="F175" s="106"/>
      <c r="G175" s="105"/>
      <c r="H175" s="105"/>
      <c r="I175" s="108"/>
      <c r="J175" s="105"/>
      <c r="K175" s="105"/>
      <c r="L175" s="108"/>
      <c r="M175" s="105"/>
      <c r="N175" s="103"/>
      <c r="O175" s="456"/>
      <c r="P175" s="431">
        <f t="shared" si="5"/>
        <v>0</v>
      </c>
      <c r="Q175" s="79">
        <f t="shared" si="5"/>
        <v>0</v>
      </c>
      <c r="R175" s="102" t="str">
        <f t="shared" si="4"/>
        <v/>
      </c>
      <c r="S175" s="96" t="str">
        <f>IF(D175="","",IF(OR(D175=Plano!$A$1,D175=Plano!$B$1),"entrada","saída"))</f>
        <v/>
      </c>
    </row>
    <row r="176" spans="1:19" ht="13.2" hidden="1" x14ac:dyDescent="0.25">
      <c r="A176" s="119" t="str">
        <f>IF(B176="","",COUNT('Diário 2o PA'!$A$5:$A$1412)+ROW()-4)</f>
        <v/>
      </c>
      <c r="B176" s="104"/>
      <c r="C176" s="154"/>
      <c r="D176" s="105"/>
      <c r="E176" s="105"/>
      <c r="F176" s="106"/>
      <c r="G176" s="105"/>
      <c r="H176" s="105"/>
      <c r="I176" s="108"/>
      <c r="J176" s="105"/>
      <c r="K176" s="105"/>
      <c r="L176" s="108"/>
      <c r="M176" s="105"/>
      <c r="N176" s="103"/>
      <c r="O176" s="456"/>
      <c r="P176" s="431">
        <f t="shared" si="5"/>
        <v>0</v>
      </c>
      <c r="Q176" s="79">
        <f t="shared" si="5"/>
        <v>0</v>
      </c>
      <c r="R176" s="102" t="str">
        <f t="shared" si="4"/>
        <v/>
      </c>
      <c r="S176" s="96" t="str">
        <f>IF(D176="","",IF(OR(D176=Plano!$A$1,D176=Plano!$B$1),"entrada","saída"))</f>
        <v/>
      </c>
    </row>
    <row r="177" spans="1:19" ht="13.2" hidden="1" x14ac:dyDescent="0.25">
      <c r="A177" s="119" t="str">
        <f>IF(B177="","",COUNT('Diário 2o PA'!$A$5:$A$1412)+ROW()-4)</f>
        <v/>
      </c>
      <c r="B177" s="104"/>
      <c r="C177" s="154"/>
      <c r="D177" s="105"/>
      <c r="E177" s="105"/>
      <c r="F177" s="106"/>
      <c r="G177" s="105"/>
      <c r="H177" s="105"/>
      <c r="I177" s="108"/>
      <c r="J177" s="105"/>
      <c r="K177" s="105"/>
      <c r="L177" s="108"/>
      <c r="M177" s="105"/>
      <c r="N177" s="103"/>
      <c r="O177" s="456"/>
      <c r="P177" s="431">
        <f t="shared" si="5"/>
        <v>0</v>
      </c>
      <c r="Q177" s="79">
        <f t="shared" si="5"/>
        <v>0</v>
      </c>
      <c r="R177" s="102" t="str">
        <f t="shared" si="4"/>
        <v/>
      </c>
      <c r="S177" s="96" t="str">
        <f>IF(D177="","",IF(OR(D177=Plano!$A$1,D177=Plano!$B$1),"entrada","saída"))</f>
        <v/>
      </c>
    </row>
    <row r="178" spans="1:19" ht="13.2" hidden="1" x14ac:dyDescent="0.25">
      <c r="A178" s="119" t="str">
        <f>IF(B178="","",COUNT('Diário 2o PA'!$A$5:$A$1412)+ROW()-4)</f>
        <v/>
      </c>
      <c r="B178" s="104"/>
      <c r="C178" s="154"/>
      <c r="D178" s="105"/>
      <c r="E178" s="105"/>
      <c r="F178" s="106"/>
      <c r="G178" s="105"/>
      <c r="H178" s="105"/>
      <c r="I178" s="108"/>
      <c r="J178" s="105"/>
      <c r="K178" s="105"/>
      <c r="L178" s="108"/>
      <c r="M178" s="105"/>
      <c r="N178" s="103"/>
      <c r="O178" s="456"/>
      <c r="P178" s="431">
        <f t="shared" si="5"/>
        <v>0</v>
      </c>
      <c r="Q178" s="79">
        <f t="shared" si="5"/>
        <v>0</v>
      </c>
      <c r="R178" s="102" t="str">
        <f t="shared" si="4"/>
        <v/>
      </c>
      <c r="S178" s="96" t="str">
        <f>IF(D178="","",IF(OR(D178=Plano!$A$1,D178=Plano!$B$1),"entrada","saída"))</f>
        <v/>
      </c>
    </row>
    <row r="179" spans="1:19" ht="13.2" hidden="1" x14ac:dyDescent="0.25">
      <c r="A179" s="119" t="str">
        <f>IF(B179="","",COUNT('Diário 2o PA'!$A$5:$A$1412)+ROW()-4)</f>
        <v/>
      </c>
      <c r="B179" s="104"/>
      <c r="C179" s="154"/>
      <c r="D179" s="105"/>
      <c r="E179" s="105"/>
      <c r="F179" s="106"/>
      <c r="G179" s="105"/>
      <c r="H179" s="105"/>
      <c r="I179" s="108"/>
      <c r="J179" s="105"/>
      <c r="K179" s="105"/>
      <c r="L179" s="108"/>
      <c r="M179" s="105"/>
      <c r="N179" s="103"/>
      <c r="O179" s="456"/>
      <c r="P179" s="431">
        <f t="shared" si="5"/>
        <v>0</v>
      </c>
      <c r="Q179" s="79">
        <f t="shared" si="5"/>
        <v>0</v>
      </c>
      <c r="R179" s="102" t="str">
        <f t="shared" si="4"/>
        <v/>
      </c>
      <c r="S179" s="96" t="str">
        <f>IF(D179="","",IF(OR(D179=Plano!$A$1,D179=Plano!$B$1),"entrada","saída"))</f>
        <v/>
      </c>
    </row>
    <row r="180" spans="1:19" ht="13.2" hidden="1" x14ac:dyDescent="0.25">
      <c r="A180" s="119" t="str">
        <f>IF(B180="","",COUNT('Diário 2o PA'!$A$5:$A$1412)+ROW()-4)</f>
        <v/>
      </c>
      <c r="B180" s="104"/>
      <c r="C180" s="154"/>
      <c r="D180" s="105"/>
      <c r="E180" s="105"/>
      <c r="F180" s="106"/>
      <c r="G180" s="105"/>
      <c r="H180" s="105"/>
      <c r="I180" s="108"/>
      <c r="J180" s="105"/>
      <c r="K180" s="105"/>
      <c r="L180" s="108"/>
      <c r="M180" s="105"/>
      <c r="N180" s="103"/>
      <c r="O180" s="456"/>
      <c r="P180" s="431">
        <f t="shared" si="5"/>
        <v>0</v>
      </c>
      <c r="Q180" s="79">
        <f t="shared" si="5"/>
        <v>0</v>
      </c>
      <c r="R180" s="102" t="str">
        <f t="shared" si="4"/>
        <v/>
      </c>
      <c r="S180" s="96" t="str">
        <f>IF(D180="","",IF(OR(D180=Plano!$A$1,D180=Plano!$B$1),"entrada","saída"))</f>
        <v/>
      </c>
    </row>
    <row r="181" spans="1:19" ht="13.2" hidden="1" x14ac:dyDescent="0.25">
      <c r="A181" s="119" t="str">
        <f>IF(B181="","",COUNT('Diário 2o PA'!$A$5:$A$1412)+ROW()-4)</f>
        <v/>
      </c>
      <c r="B181" s="104"/>
      <c r="C181" s="154"/>
      <c r="D181" s="105"/>
      <c r="E181" s="105"/>
      <c r="F181" s="106"/>
      <c r="G181" s="105"/>
      <c r="H181" s="105"/>
      <c r="I181" s="108"/>
      <c r="J181" s="105"/>
      <c r="K181" s="105"/>
      <c r="L181" s="108"/>
      <c r="M181" s="105"/>
      <c r="N181" s="103"/>
      <c r="O181" s="456"/>
      <c r="P181" s="431">
        <f t="shared" si="5"/>
        <v>0</v>
      </c>
      <c r="Q181" s="79">
        <f t="shared" si="5"/>
        <v>0</v>
      </c>
      <c r="R181" s="102" t="str">
        <f t="shared" si="4"/>
        <v/>
      </c>
      <c r="S181" s="96" t="str">
        <f>IF(D181="","",IF(OR(D181=Plano!$A$1,D181=Plano!$B$1),"entrada","saída"))</f>
        <v/>
      </c>
    </row>
    <row r="182" spans="1:19" ht="13.2" hidden="1" x14ac:dyDescent="0.25">
      <c r="A182" s="119" t="str">
        <f>IF(B182="","",COUNT('Diário 2o PA'!$A$5:$A$1412)+ROW()-4)</f>
        <v/>
      </c>
      <c r="B182" s="104"/>
      <c r="C182" s="154"/>
      <c r="D182" s="105"/>
      <c r="E182" s="105"/>
      <c r="F182" s="106"/>
      <c r="G182" s="105"/>
      <c r="H182" s="105"/>
      <c r="I182" s="108"/>
      <c r="J182" s="105"/>
      <c r="K182" s="105"/>
      <c r="L182" s="108"/>
      <c r="M182" s="105"/>
      <c r="N182" s="103"/>
      <c r="O182" s="456"/>
      <c r="P182" s="431">
        <f t="shared" si="5"/>
        <v>0</v>
      </c>
      <c r="Q182" s="79">
        <f t="shared" si="5"/>
        <v>0</v>
      </c>
      <c r="R182" s="102" t="str">
        <f t="shared" si="4"/>
        <v/>
      </c>
      <c r="S182" s="96" t="str">
        <f>IF(D182="","",IF(OR(D182=Plano!$A$1,D182=Plano!$B$1),"entrada","saída"))</f>
        <v/>
      </c>
    </row>
    <row r="183" spans="1:19" ht="13.2" hidden="1" x14ac:dyDescent="0.25">
      <c r="A183" s="119" t="str">
        <f>IF(B183="","",COUNT('Diário 2o PA'!$A$5:$A$1412)+ROW()-4)</f>
        <v/>
      </c>
      <c r="B183" s="104"/>
      <c r="C183" s="154"/>
      <c r="D183" s="105"/>
      <c r="E183" s="105"/>
      <c r="F183" s="106"/>
      <c r="G183" s="105"/>
      <c r="H183" s="105"/>
      <c r="I183" s="108"/>
      <c r="J183" s="105"/>
      <c r="K183" s="105"/>
      <c r="L183" s="108"/>
      <c r="M183" s="105"/>
      <c r="N183" s="103"/>
      <c r="O183" s="456"/>
      <c r="P183" s="431">
        <f t="shared" si="5"/>
        <v>0</v>
      </c>
      <c r="Q183" s="79">
        <f t="shared" si="5"/>
        <v>0</v>
      </c>
      <c r="R183" s="102" t="str">
        <f t="shared" si="4"/>
        <v/>
      </c>
      <c r="S183" s="96" t="str">
        <f>IF(D183="","",IF(OR(D183=Plano!$A$1,D183=Plano!$B$1),"entrada","saída"))</f>
        <v/>
      </c>
    </row>
    <row r="184" spans="1:19" ht="13.2" hidden="1" x14ac:dyDescent="0.25">
      <c r="A184" s="119" t="str">
        <f>IF(B184="","",COUNT('Diário 2o PA'!$A$5:$A$1412)+ROW()-4)</f>
        <v/>
      </c>
      <c r="B184" s="104"/>
      <c r="C184" s="154"/>
      <c r="D184" s="105"/>
      <c r="E184" s="105"/>
      <c r="F184" s="106"/>
      <c r="G184" s="105"/>
      <c r="H184" s="105"/>
      <c r="I184" s="108"/>
      <c r="J184" s="105"/>
      <c r="K184" s="105"/>
      <c r="L184" s="108"/>
      <c r="M184" s="105"/>
      <c r="N184" s="103"/>
      <c r="O184" s="456"/>
      <c r="P184" s="431">
        <f t="shared" si="5"/>
        <v>0</v>
      </c>
      <c r="Q184" s="79">
        <f t="shared" si="5"/>
        <v>0</v>
      </c>
      <c r="R184" s="102" t="str">
        <f t="shared" si="4"/>
        <v/>
      </c>
      <c r="S184" s="96" t="str">
        <f>IF(D184="","",IF(OR(D184=Plano!$A$1,D184=Plano!$B$1),"entrada","saída"))</f>
        <v/>
      </c>
    </row>
    <row r="185" spans="1:19" ht="13.2" hidden="1" x14ac:dyDescent="0.25">
      <c r="A185" s="119" t="str">
        <f>IF(B185="","",COUNT('Diário 2o PA'!$A$5:$A$1412)+ROW()-4)</f>
        <v/>
      </c>
      <c r="B185" s="104"/>
      <c r="C185" s="154"/>
      <c r="D185" s="105"/>
      <c r="E185" s="105"/>
      <c r="F185" s="106"/>
      <c r="G185" s="105"/>
      <c r="H185" s="105"/>
      <c r="I185" s="108"/>
      <c r="J185" s="105"/>
      <c r="K185" s="105"/>
      <c r="L185" s="108"/>
      <c r="M185" s="105"/>
      <c r="N185" s="103"/>
      <c r="O185" s="456"/>
      <c r="P185" s="431">
        <f t="shared" si="5"/>
        <v>0</v>
      </c>
      <c r="Q185" s="79">
        <f t="shared" si="5"/>
        <v>0</v>
      </c>
      <c r="R185" s="102" t="str">
        <f t="shared" si="4"/>
        <v/>
      </c>
      <c r="S185" s="96" t="str">
        <f>IF(D185="","",IF(OR(D185=Plano!$A$1,D185=Plano!$B$1),"entrada","saída"))</f>
        <v/>
      </c>
    </row>
    <row r="186" spans="1:19" ht="13.2" hidden="1" x14ac:dyDescent="0.25">
      <c r="A186" s="119" t="str">
        <f>IF(B186="","",COUNT('Diário 2o PA'!$A$5:$A$1412)+ROW()-4)</f>
        <v/>
      </c>
      <c r="B186" s="104"/>
      <c r="C186" s="154"/>
      <c r="D186" s="105"/>
      <c r="E186" s="105"/>
      <c r="F186" s="106"/>
      <c r="G186" s="105"/>
      <c r="H186" s="105"/>
      <c r="I186" s="108"/>
      <c r="J186" s="105"/>
      <c r="K186" s="105"/>
      <c r="L186" s="108"/>
      <c r="M186" s="105"/>
      <c r="N186" s="103"/>
      <c r="O186" s="456"/>
      <c r="P186" s="431">
        <f t="shared" si="5"/>
        <v>0</v>
      </c>
      <c r="Q186" s="79">
        <f t="shared" si="5"/>
        <v>0</v>
      </c>
      <c r="R186" s="102" t="str">
        <f t="shared" si="4"/>
        <v/>
      </c>
      <c r="S186" s="96" t="str">
        <f>IF(D186="","",IF(OR(D186=Plano!$A$1,D186=Plano!$B$1),"entrada","saída"))</f>
        <v/>
      </c>
    </row>
    <row r="187" spans="1:19" ht="13.2" hidden="1" x14ac:dyDescent="0.25">
      <c r="A187" s="119" t="str">
        <f>IF(B187="","",COUNT('Diário 2o PA'!$A$5:$A$1412)+ROW()-4)</f>
        <v/>
      </c>
      <c r="B187" s="104"/>
      <c r="C187" s="154"/>
      <c r="D187" s="105"/>
      <c r="E187" s="105"/>
      <c r="F187" s="106"/>
      <c r="G187" s="105"/>
      <c r="H187" s="105"/>
      <c r="I187" s="108"/>
      <c r="J187" s="105"/>
      <c r="K187" s="105"/>
      <c r="L187" s="108"/>
      <c r="M187" s="105"/>
      <c r="N187" s="103"/>
      <c r="O187" s="456"/>
      <c r="P187" s="431">
        <f t="shared" si="5"/>
        <v>0</v>
      </c>
      <c r="Q187" s="79">
        <f t="shared" si="5"/>
        <v>0</v>
      </c>
      <c r="R187" s="102" t="str">
        <f t="shared" si="4"/>
        <v/>
      </c>
      <c r="S187" s="96" t="str">
        <f>IF(D187="","",IF(OR(D187=Plano!$A$1,D187=Plano!$B$1),"entrada","saída"))</f>
        <v/>
      </c>
    </row>
    <row r="188" spans="1:19" ht="13.2" hidden="1" x14ac:dyDescent="0.25">
      <c r="A188" s="119" t="str">
        <f>IF(B188="","",COUNT('Diário 2o PA'!$A$5:$A$1412)+ROW()-4)</f>
        <v/>
      </c>
      <c r="B188" s="104"/>
      <c r="C188" s="154"/>
      <c r="D188" s="105"/>
      <c r="E188" s="105"/>
      <c r="F188" s="106"/>
      <c r="G188" s="105"/>
      <c r="H188" s="105"/>
      <c r="I188" s="108"/>
      <c r="J188" s="105"/>
      <c r="K188" s="105"/>
      <c r="L188" s="108"/>
      <c r="M188" s="105"/>
      <c r="N188" s="103"/>
      <c r="O188" s="456"/>
      <c r="P188" s="431">
        <f t="shared" si="5"/>
        <v>0</v>
      </c>
      <c r="Q188" s="79">
        <f t="shared" si="5"/>
        <v>0</v>
      </c>
      <c r="R188" s="102" t="str">
        <f t="shared" si="4"/>
        <v/>
      </c>
      <c r="S188" s="96" t="str">
        <f>IF(D188="","",IF(OR(D188=Plano!$A$1,D188=Plano!$B$1),"entrada","saída"))</f>
        <v/>
      </c>
    </row>
    <row r="189" spans="1:19" ht="13.2" hidden="1" x14ac:dyDescent="0.25">
      <c r="A189" s="119" t="str">
        <f>IF(B189="","",COUNT('Diário 2o PA'!$A$5:$A$1412)+ROW()-4)</f>
        <v/>
      </c>
      <c r="B189" s="104"/>
      <c r="C189" s="154"/>
      <c r="D189" s="105"/>
      <c r="E189" s="105"/>
      <c r="F189" s="106"/>
      <c r="G189" s="105"/>
      <c r="H189" s="105"/>
      <c r="I189" s="108"/>
      <c r="J189" s="105"/>
      <c r="K189" s="105"/>
      <c r="L189" s="108"/>
      <c r="M189" s="105"/>
      <c r="N189" s="103"/>
      <c r="O189" s="456"/>
      <c r="P189" s="431">
        <f t="shared" si="5"/>
        <v>0</v>
      </c>
      <c r="Q189" s="79">
        <f t="shared" si="5"/>
        <v>0</v>
      </c>
      <c r="R189" s="102" t="str">
        <f t="shared" si="4"/>
        <v/>
      </c>
      <c r="S189" s="96" t="str">
        <f>IF(D189="","",IF(OR(D189=Plano!$A$1,D189=Plano!$B$1),"entrada","saída"))</f>
        <v/>
      </c>
    </row>
    <row r="190" spans="1:19" ht="13.2" hidden="1" x14ac:dyDescent="0.25">
      <c r="A190" s="119" t="str">
        <f>IF(B190="","",COUNT('Diário 2o PA'!$A$5:$A$1412)+ROW()-4)</f>
        <v/>
      </c>
      <c r="B190" s="104"/>
      <c r="C190" s="154"/>
      <c r="D190" s="105"/>
      <c r="E190" s="105"/>
      <c r="F190" s="106"/>
      <c r="G190" s="105"/>
      <c r="H190" s="105"/>
      <c r="I190" s="108"/>
      <c r="J190" s="105"/>
      <c r="K190" s="105"/>
      <c r="L190" s="108"/>
      <c r="M190" s="105"/>
      <c r="N190" s="103"/>
      <c r="O190" s="456"/>
      <c r="P190" s="431">
        <f t="shared" si="5"/>
        <v>0</v>
      </c>
      <c r="Q190" s="79">
        <f t="shared" si="5"/>
        <v>0</v>
      </c>
      <c r="R190" s="102" t="str">
        <f t="shared" si="4"/>
        <v/>
      </c>
      <c r="S190" s="96" t="str">
        <f>IF(D190="","",IF(OR(D190=Plano!$A$1,D190=Plano!$B$1),"entrada","saída"))</f>
        <v/>
      </c>
    </row>
    <row r="191" spans="1:19" ht="13.2" hidden="1" x14ac:dyDescent="0.25">
      <c r="A191" s="119" t="str">
        <f>IF(B191="","",COUNT('Diário 2o PA'!$A$5:$A$1412)+ROW()-4)</f>
        <v/>
      </c>
      <c r="B191" s="104"/>
      <c r="C191" s="154"/>
      <c r="D191" s="105"/>
      <c r="E191" s="105"/>
      <c r="F191" s="106"/>
      <c r="G191" s="105"/>
      <c r="H191" s="105"/>
      <c r="I191" s="108"/>
      <c r="J191" s="105"/>
      <c r="K191" s="105"/>
      <c r="L191" s="108"/>
      <c r="M191" s="105"/>
      <c r="N191" s="103"/>
      <c r="O191" s="456"/>
      <c r="P191" s="431">
        <f t="shared" si="5"/>
        <v>0</v>
      </c>
      <c r="Q191" s="79">
        <f t="shared" si="5"/>
        <v>0</v>
      </c>
      <c r="R191" s="102" t="str">
        <f t="shared" si="4"/>
        <v/>
      </c>
      <c r="S191" s="96" t="str">
        <f>IF(D191="","",IF(OR(D191=Plano!$A$1,D191=Plano!$B$1),"entrada","saída"))</f>
        <v/>
      </c>
    </row>
    <row r="192" spans="1:19" ht="13.2" hidden="1" x14ac:dyDescent="0.25">
      <c r="A192" s="119" t="str">
        <f>IF(B192="","",COUNT('Diário 2o PA'!$A$5:$A$1412)+ROW()-4)</f>
        <v/>
      </c>
      <c r="B192" s="104"/>
      <c r="C192" s="154"/>
      <c r="D192" s="105"/>
      <c r="E192" s="105"/>
      <c r="F192" s="106"/>
      <c r="G192" s="105"/>
      <c r="H192" s="105"/>
      <c r="I192" s="108"/>
      <c r="J192" s="105"/>
      <c r="K192" s="105"/>
      <c r="L192" s="108"/>
      <c r="M192" s="105"/>
      <c r="N192" s="103"/>
      <c r="O192" s="456"/>
      <c r="P192" s="431">
        <f t="shared" si="5"/>
        <v>0</v>
      </c>
      <c r="Q192" s="79">
        <f t="shared" si="5"/>
        <v>0</v>
      </c>
      <c r="R192" s="102" t="str">
        <f t="shared" si="4"/>
        <v/>
      </c>
      <c r="S192" s="96" t="str">
        <f>IF(D192="","",IF(OR(D192=Plano!$A$1,D192=Plano!$B$1),"entrada","saída"))</f>
        <v/>
      </c>
    </row>
    <row r="193" spans="1:19" ht="13.2" hidden="1" x14ac:dyDescent="0.25">
      <c r="A193" s="119" t="str">
        <f>IF(B193="","",COUNT('Diário 2o PA'!$A$5:$A$1412)+ROW()-4)</f>
        <v/>
      </c>
      <c r="B193" s="104"/>
      <c r="C193" s="154"/>
      <c r="D193" s="105"/>
      <c r="E193" s="105"/>
      <c r="F193" s="106"/>
      <c r="G193" s="105"/>
      <c r="H193" s="105"/>
      <c r="I193" s="108"/>
      <c r="J193" s="105"/>
      <c r="K193" s="105"/>
      <c r="L193" s="108"/>
      <c r="M193" s="105"/>
      <c r="N193" s="103"/>
      <c r="O193" s="456"/>
      <c r="P193" s="431">
        <f t="shared" si="5"/>
        <v>0</v>
      </c>
      <c r="Q193" s="79">
        <f t="shared" si="5"/>
        <v>0</v>
      </c>
      <c r="R193" s="102" t="str">
        <f t="shared" si="4"/>
        <v/>
      </c>
      <c r="S193" s="96" t="str">
        <f>IF(D193="","",IF(OR(D193=Plano!$A$1,D193=Plano!$B$1),"entrada","saída"))</f>
        <v/>
      </c>
    </row>
    <row r="194" spans="1:19" ht="13.2" hidden="1" x14ac:dyDescent="0.25">
      <c r="A194" s="119" t="str">
        <f>IF(B194="","",COUNT('Diário 2o PA'!$A$5:$A$1412)+ROW()-4)</f>
        <v/>
      </c>
      <c r="B194" s="104"/>
      <c r="C194" s="154"/>
      <c r="D194" s="105"/>
      <c r="E194" s="105"/>
      <c r="F194" s="106"/>
      <c r="G194" s="105"/>
      <c r="H194" s="105"/>
      <c r="I194" s="108"/>
      <c r="J194" s="105"/>
      <c r="K194" s="105"/>
      <c r="L194" s="108"/>
      <c r="M194" s="105"/>
      <c r="N194" s="103"/>
      <c r="O194" s="456"/>
      <c r="P194" s="431">
        <f t="shared" si="5"/>
        <v>0</v>
      </c>
      <c r="Q194" s="79">
        <f t="shared" si="5"/>
        <v>0</v>
      </c>
      <c r="R194" s="102" t="str">
        <f t="shared" si="4"/>
        <v/>
      </c>
      <c r="S194" s="96" t="str">
        <f>IF(D194="","",IF(OR(D194=Plano!$A$1,D194=Plano!$B$1),"entrada","saída"))</f>
        <v/>
      </c>
    </row>
    <row r="195" spans="1:19" ht="13.2" hidden="1" x14ac:dyDescent="0.25">
      <c r="A195" s="119" t="str">
        <f>IF(B195="","",COUNT('Diário 2o PA'!$A$5:$A$1412)+ROW()-4)</f>
        <v/>
      </c>
      <c r="B195" s="104"/>
      <c r="C195" s="154"/>
      <c r="D195" s="105"/>
      <c r="E195" s="105"/>
      <c r="F195" s="106"/>
      <c r="G195" s="105"/>
      <c r="H195" s="105"/>
      <c r="I195" s="108"/>
      <c r="J195" s="105"/>
      <c r="K195" s="105"/>
      <c r="L195" s="108"/>
      <c r="M195" s="105"/>
      <c r="N195" s="103"/>
      <c r="O195" s="456"/>
      <c r="P195" s="431">
        <f t="shared" si="5"/>
        <v>0</v>
      </c>
      <c r="Q195" s="79">
        <f t="shared" si="5"/>
        <v>0</v>
      </c>
      <c r="R195" s="102" t="str">
        <f t="shared" si="4"/>
        <v/>
      </c>
      <c r="S195" s="96" t="str">
        <f>IF(D195="","",IF(OR(D195=Plano!$A$1,D195=Plano!$B$1),"entrada","saída"))</f>
        <v/>
      </c>
    </row>
    <row r="196" spans="1:19" ht="13.2" hidden="1" x14ac:dyDescent="0.25">
      <c r="A196" s="119" t="str">
        <f>IF(B196="","",COUNT('Diário 2o PA'!$A$5:$A$1412)+ROW()-4)</f>
        <v/>
      </c>
      <c r="B196" s="104"/>
      <c r="C196" s="154"/>
      <c r="D196" s="105"/>
      <c r="E196" s="105"/>
      <c r="F196" s="106"/>
      <c r="G196" s="105"/>
      <c r="H196" s="105"/>
      <c r="I196" s="108"/>
      <c r="J196" s="105"/>
      <c r="K196" s="105"/>
      <c r="L196" s="108"/>
      <c r="M196" s="105"/>
      <c r="N196" s="103"/>
      <c r="O196" s="456"/>
      <c r="P196" s="431">
        <f t="shared" si="5"/>
        <v>0</v>
      </c>
      <c r="Q196" s="79">
        <f t="shared" si="5"/>
        <v>0</v>
      </c>
      <c r="R196" s="102" t="str">
        <f t="shared" si="4"/>
        <v/>
      </c>
      <c r="S196" s="96" t="str">
        <f>IF(D196="","",IF(OR(D196=Plano!$A$1,D196=Plano!$B$1),"entrada","saída"))</f>
        <v/>
      </c>
    </row>
    <row r="197" spans="1:19" ht="13.2" hidden="1" x14ac:dyDescent="0.25">
      <c r="A197" s="119" t="str">
        <f>IF(B197="","",COUNT('Diário 2o PA'!$A$5:$A$1412)+ROW()-4)</f>
        <v/>
      </c>
      <c r="B197" s="104"/>
      <c r="C197" s="154"/>
      <c r="D197" s="105"/>
      <c r="E197" s="105"/>
      <c r="F197" s="106"/>
      <c r="G197" s="105"/>
      <c r="H197" s="105"/>
      <c r="I197" s="108"/>
      <c r="J197" s="105"/>
      <c r="K197" s="105"/>
      <c r="L197" s="108"/>
      <c r="M197" s="105"/>
      <c r="N197" s="103"/>
      <c r="O197" s="456"/>
      <c r="P197" s="431">
        <f t="shared" si="5"/>
        <v>0</v>
      </c>
      <c r="Q197" s="79">
        <f t="shared" si="5"/>
        <v>0</v>
      </c>
      <c r="R197" s="102" t="str">
        <f t="shared" ref="R197:R260" si="6">SUBSTITUTE(D197," ","_")</f>
        <v/>
      </c>
      <c r="S197" s="96" t="str">
        <f>IF(D197="","",IF(OR(D197=Plano!$A$1,D197=Plano!$B$1),"entrada","saída"))</f>
        <v/>
      </c>
    </row>
    <row r="198" spans="1:19" ht="13.2" hidden="1" x14ac:dyDescent="0.25">
      <c r="A198" s="119" t="str">
        <f>IF(B198="","",COUNT('Diário 2o PA'!$A$5:$A$1412)+ROW()-4)</f>
        <v/>
      </c>
      <c r="B198" s="104"/>
      <c r="C198" s="154"/>
      <c r="D198" s="105"/>
      <c r="E198" s="105"/>
      <c r="F198" s="106"/>
      <c r="G198" s="105"/>
      <c r="H198" s="105"/>
      <c r="I198" s="108"/>
      <c r="J198" s="105"/>
      <c r="K198" s="105"/>
      <c r="L198" s="108"/>
      <c r="M198" s="105"/>
      <c r="N198" s="103"/>
      <c r="O198" s="456"/>
      <c r="P198" s="431">
        <f t="shared" ref="P198:Q261" si="7">IF(B198=0,0,IF(YEAR(B198)=$Q$1,MONTH(B198)-$P$1+1,(YEAR(B198)-$Q$1)*12-$P$1+1+MONTH(B198)))</f>
        <v>0</v>
      </c>
      <c r="Q198" s="79">
        <f t="shared" si="7"/>
        <v>0</v>
      </c>
      <c r="R198" s="102" t="str">
        <f t="shared" si="6"/>
        <v/>
      </c>
      <c r="S198" s="96" t="str">
        <f>IF(D198="","",IF(OR(D198=Plano!$A$1,D198=Plano!$B$1),"entrada","saída"))</f>
        <v/>
      </c>
    </row>
    <row r="199" spans="1:19" ht="13.2" hidden="1" x14ac:dyDescent="0.25">
      <c r="A199" s="119" t="str">
        <f>IF(B199="","",COUNT('Diário 2o PA'!$A$5:$A$1412)+ROW()-4)</f>
        <v/>
      </c>
      <c r="B199" s="104"/>
      <c r="C199" s="154"/>
      <c r="D199" s="105"/>
      <c r="E199" s="105"/>
      <c r="F199" s="106"/>
      <c r="G199" s="105"/>
      <c r="H199" s="105"/>
      <c r="I199" s="108"/>
      <c r="J199" s="105"/>
      <c r="K199" s="105"/>
      <c r="L199" s="108"/>
      <c r="M199" s="105"/>
      <c r="N199" s="103"/>
      <c r="O199" s="456"/>
      <c r="P199" s="431">
        <f t="shared" si="7"/>
        <v>0</v>
      </c>
      <c r="Q199" s="79">
        <f t="shared" si="7"/>
        <v>0</v>
      </c>
      <c r="R199" s="102" t="str">
        <f t="shared" si="6"/>
        <v/>
      </c>
      <c r="S199" s="96" t="str">
        <f>IF(D199="","",IF(OR(D199=Plano!$A$1,D199=Plano!$B$1),"entrada","saída"))</f>
        <v/>
      </c>
    </row>
    <row r="200" spans="1:19" ht="13.2" hidden="1" x14ac:dyDescent="0.25">
      <c r="A200" s="119" t="str">
        <f>IF(B200="","",COUNT('Diário 2o PA'!$A$5:$A$1412)+ROW()-4)</f>
        <v/>
      </c>
      <c r="B200" s="104"/>
      <c r="C200" s="154"/>
      <c r="D200" s="105"/>
      <c r="E200" s="105"/>
      <c r="F200" s="106"/>
      <c r="G200" s="105"/>
      <c r="H200" s="105"/>
      <c r="I200" s="108"/>
      <c r="J200" s="105"/>
      <c r="K200" s="105"/>
      <c r="L200" s="108"/>
      <c r="M200" s="105"/>
      <c r="N200" s="103"/>
      <c r="O200" s="456"/>
      <c r="P200" s="431">
        <f t="shared" si="7"/>
        <v>0</v>
      </c>
      <c r="Q200" s="79">
        <f t="shared" si="7"/>
        <v>0</v>
      </c>
      <c r="R200" s="102" t="str">
        <f t="shared" si="6"/>
        <v/>
      </c>
      <c r="S200" s="96" t="str">
        <f>IF(D200="","",IF(OR(D200=Plano!$A$1,D200=Plano!$B$1),"entrada","saída"))</f>
        <v/>
      </c>
    </row>
    <row r="201" spans="1:19" ht="13.2" hidden="1" x14ac:dyDescent="0.25">
      <c r="A201" s="119" t="str">
        <f>IF(B201="","",COUNT('Diário 2o PA'!$A$5:$A$1412)+ROW()-4)</f>
        <v/>
      </c>
      <c r="B201" s="104"/>
      <c r="C201" s="154"/>
      <c r="D201" s="105"/>
      <c r="E201" s="105"/>
      <c r="F201" s="106"/>
      <c r="G201" s="105"/>
      <c r="H201" s="105"/>
      <c r="I201" s="108"/>
      <c r="J201" s="105"/>
      <c r="K201" s="105"/>
      <c r="L201" s="108"/>
      <c r="M201" s="105"/>
      <c r="N201" s="103"/>
      <c r="O201" s="456"/>
      <c r="P201" s="431">
        <f t="shared" si="7"/>
        <v>0</v>
      </c>
      <c r="Q201" s="79">
        <f t="shared" si="7"/>
        <v>0</v>
      </c>
      <c r="R201" s="102" t="str">
        <f t="shared" si="6"/>
        <v/>
      </c>
      <c r="S201" s="96" t="str">
        <f>IF(D201="","",IF(OR(D201=Plano!$A$1,D201=Plano!$B$1),"entrada","saída"))</f>
        <v/>
      </c>
    </row>
    <row r="202" spans="1:19" ht="13.2" hidden="1" x14ac:dyDescent="0.25">
      <c r="A202" s="119" t="str">
        <f>IF(B202="","",COUNT('Diário 2o PA'!$A$5:$A$1412)+ROW()-4)</f>
        <v/>
      </c>
      <c r="B202" s="104"/>
      <c r="C202" s="154"/>
      <c r="D202" s="105"/>
      <c r="E202" s="105"/>
      <c r="F202" s="106"/>
      <c r="G202" s="105"/>
      <c r="H202" s="105"/>
      <c r="I202" s="108"/>
      <c r="J202" s="105"/>
      <c r="K202" s="105"/>
      <c r="L202" s="108"/>
      <c r="M202" s="105"/>
      <c r="N202" s="103"/>
      <c r="O202" s="456"/>
      <c r="P202" s="431">
        <f t="shared" si="7"/>
        <v>0</v>
      </c>
      <c r="Q202" s="79">
        <f t="shared" si="7"/>
        <v>0</v>
      </c>
      <c r="R202" s="102" t="str">
        <f t="shared" si="6"/>
        <v/>
      </c>
      <c r="S202" s="96" t="str">
        <f>IF(D202="","",IF(OR(D202=Plano!$A$1,D202=Plano!$B$1),"entrada","saída"))</f>
        <v/>
      </c>
    </row>
    <row r="203" spans="1:19" ht="13.2" hidden="1" x14ac:dyDescent="0.25">
      <c r="A203" s="119" t="str">
        <f>IF(B203="","",COUNT('Diário 2o PA'!$A$5:$A$1412)+ROW()-4)</f>
        <v/>
      </c>
      <c r="B203" s="104"/>
      <c r="C203" s="154"/>
      <c r="D203" s="105"/>
      <c r="E203" s="105"/>
      <c r="F203" s="106"/>
      <c r="G203" s="105"/>
      <c r="H203" s="105"/>
      <c r="I203" s="108"/>
      <c r="J203" s="105"/>
      <c r="K203" s="105"/>
      <c r="L203" s="108"/>
      <c r="M203" s="105"/>
      <c r="N203" s="103"/>
      <c r="O203" s="456"/>
      <c r="P203" s="431">
        <f t="shared" si="7"/>
        <v>0</v>
      </c>
      <c r="Q203" s="79">
        <f t="shared" si="7"/>
        <v>0</v>
      </c>
      <c r="R203" s="102" t="str">
        <f t="shared" si="6"/>
        <v/>
      </c>
      <c r="S203" s="96" t="str">
        <f>IF(D203="","",IF(OR(D203=Plano!$A$1,D203=Plano!$B$1),"entrada","saída"))</f>
        <v/>
      </c>
    </row>
    <row r="204" spans="1:19" ht="13.2" hidden="1" x14ac:dyDescent="0.25">
      <c r="A204" s="119" t="str">
        <f>IF(B204="","",COUNT('Diário 2o PA'!$A$5:$A$1412)+ROW()-4)</f>
        <v/>
      </c>
      <c r="B204" s="104"/>
      <c r="C204" s="154"/>
      <c r="D204" s="105"/>
      <c r="E204" s="105"/>
      <c r="F204" s="106"/>
      <c r="G204" s="105"/>
      <c r="H204" s="105"/>
      <c r="I204" s="108"/>
      <c r="J204" s="105"/>
      <c r="K204" s="105"/>
      <c r="L204" s="108"/>
      <c r="M204" s="105"/>
      <c r="N204" s="103"/>
      <c r="O204" s="456"/>
      <c r="P204" s="431">
        <f t="shared" si="7"/>
        <v>0</v>
      </c>
      <c r="Q204" s="79">
        <f t="shared" si="7"/>
        <v>0</v>
      </c>
      <c r="R204" s="102" t="str">
        <f t="shared" si="6"/>
        <v/>
      </c>
      <c r="S204" s="96" t="str">
        <f>IF(D204="","",IF(OR(D204=Plano!$A$1,D204=Plano!$B$1),"entrada","saída"))</f>
        <v/>
      </c>
    </row>
    <row r="205" spans="1:19" ht="13.2" hidden="1" x14ac:dyDescent="0.25">
      <c r="A205" s="119" t="str">
        <f>IF(B205="","",COUNT('Diário 2o PA'!$A$5:$A$1412)+ROW()-4)</f>
        <v/>
      </c>
      <c r="B205" s="104"/>
      <c r="C205" s="154"/>
      <c r="D205" s="105"/>
      <c r="E205" s="105"/>
      <c r="F205" s="106"/>
      <c r="G205" s="105"/>
      <c r="H205" s="105"/>
      <c r="I205" s="108"/>
      <c r="J205" s="105"/>
      <c r="K205" s="105"/>
      <c r="L205" s="108"/>
      <c r="M205" s="105"/>
      <c r="N205" s="103"/>
      <c r="O205" s="456"/>
      <c r="P205" s="431">
        <f t="shared" si="7"/>
        <v>0</v>
      </c>
      <c r="Q205" s="79">
        <f t="shared" si="7"/>
        <v>0</v>
      </c>
      <c r="R205" s="102" t="str">
        <f t="shared" si="6"/>
        <v/>
      </c>
      <c r="S205" s="96" t="str">
        <f>IF(D205="","",IF(OR(D205=Plano!$A$1,D205=Plano!$B$1),"entrada","saída"))</f>
        <v/>
      </c>
    </row>
    <row r="206" spans="1:19" ht="13.2" hidden="1" x14ac:dyDescent="0.25">
      <c r="A206" s="119" t="str">
        <f>IF(B206="","",COUNT('Diário 2o PA'!$A$5:$A$1412)+ROW()-4)</f>
        <v/>
      </c>
      <c r="B206" s="104"/>
      <c r="C206" s="154"/>
      <c r="D206" s="105"/>
      <c r="E206" s="105"/>
      <c r="F206" s="106"/>
      <c r="G206" s="105"/>
      <c r="H206" s="105"/>
      <c r="I206" s="108"/>
      <c r="J206" s="105"/>
      <c r="K206" s="105"/>
      <c r="L206" s="108"/>
      <c r="M206" s="105"/>
      <c r="N206" s="103"/>
      <c r="O206" s="456"/>
      <c r="P206" s="431">
        <f t="shared" si="7"/>
        <v>0</v>
      </c>
      <c r="Q206" s="79">
        <f t="shared" si="7"/>
        <v>0</v>
      </c>
      <c r="R206" s="102" t="str">
        <f t="shared" si="6"/>
        <v/>
      </c>
      <c r="S206" s="96" t="str">
        <f>IF(D206="","",IF(OR(D206=Plano!$A$1,D206=Plano!$B$1),"entrada","saída"))</f>
        <v/>
      </c>
    </row>
    <row r="207" spans="1:19" ht="13.2" hidden="1" x14ac:dyDescent="0.25">
      <c r="A207" s="119" t="str">
        <f>IF(B207="","",COUNT('Diário 2o PA'!$A$5:$A$1412)+ROW()-4)</f>
        <v/>
      </c>
      <c r="B207" s="104"/>
      <c r="C207" s="154"/>
      <c r="D207" s="105"/>
      <c r="E207" s="105"/>
      <c r="F207" s="106"/>
      <c r="G207" s="105"/>
      <c r="H207" s="105"/>
      <c r="I207" s="108"/>
      <c r="J207" s="105"/>
      <c r="K207" s="105"/>
      <c r="L207" s="108"/>
      <c r="M207" s="105"/>
      <c r="N207" s="103"/>
      <c r="O207" s="456"/>
      <c r="P207" s="431">
        <f t="shared" si="7"/>
        <v>0</v>
      </c>
      <c r="Q207" s="79">
        <f t="shared" si="7"/>
        <v>0</v>
      </c>
      <c r="R207" s="102" t="str">
        <f t="shared" si="6"/>
        <v/>
      </c>
      <c r="S207" s="96" t="str">
        <f>IF(D207="","",IF(OR(D207=Plano!$A$1,D207=Plano!$B$1),"entrada","saída"))</f>
        <v/>
      </c>
    </row>
    <row r="208" spans="1:19" ht="13.2" hidden="1" x14ac:dyDescent="0.25">
      <c r="A208" s="119" t="str">
        <f>IF(B208="","",COUNT('Diário 2o PA'!$A$5:$A$1412)+ROW()-4)</f>
        <v/>
      </c>
      <c r="B208" s="104"/>
      <c r="C208" s="154"/>
      <c r="D208" s="105"/>
      <c r="E208" s="105"/>
      <c r="F208" s="106"/>
      <c r="G208" s="105"/>
      <c r="H208" s="105"/>
      <c r="I208" s="108"/>
      <c r="J208" s="105"/>
      <c r="K208" s="105"/>
      <c r="L208" s="108"/>
      <c r="M208" s="105"/>
      <c r="N208" s="103"/>
      <c r="O208" s="456"/>
      <c r="P208" s="431">
        <f t="shared" si="7"/>
        <v>0</v>
      </c>
      <c r="Q208" s="79">
        <f t="shared" si="7"/>
        <v>0</v>
      </c>
      <c r="R208" s="102" t="str">
        <f t="shared" si="6"/>
        <v/>
      </c>
      <c r="S208" s="96" t="str">
        <f>IF(D208="","",IF(OR(D208=Plano!$A$1,D208=Plano!$B$1),"entrada","saída"))</f>
        <v/>
      </c>
    </row>
    <row r="209" spans="1:19" ht="13.2" hidden="1" x14ac:dyDescent="0.25">
      <c r="A209" s="119" t="str">
        <f>IF(B209="","",COUNT('Diário 2o PA'!$A$5:$A$1412)+ROW()-4)</f>
        <v/>
      </c>
      <c r="B209" s="104"/>
      <c r="C209" s="154"/>
      <c r="D209" s="105"/>
      <c r="E209" s="105"/>
      <c r="F209" s="106"/>
      <c r="G209" s="105"/>
      <c r="H209" s="105"/>
      <c r="I209" s="108"/>
      <c r="J209" s="105"/>
      <c r="K209" s="105"/>
      <c r="L209" s="108"/>
      <c r="M209" s="105"/>
      <c r="N209" s="103"/>
      <c r="O209" s="456"/>
      <c r="P209" s="431">
        <f t="shared" si="7"/>
        <v>0</v>
      </c>
      <c r="Q209" s="79">
        <f t="shared" si="7"/>
        <v>0</v>
      </c>
      <c r="R209" s="102" t="str">
        <f t="shared" si="6"/>
        <v/>
      </c>
      <c r="S209" s="96" t="str">
        <f>IF(D209="","",IF(OR(D209=Plano!$A$1,D209=Plano!$B$1),"entrada","saída"))</f>
        <v/>
      </c>
    </row>
    <row r="210" spans="1:19" ht="13.2" hidden="1" x14ac:dyDescent="0.25">
      <c r="A210" s="119" t="str">
        <f>IF(B210="","",COUNT('Diário 2o PA'!$A$5:$A$1412)+ROW()-4)</f>
        <v/>
      </c>
      <c r="B210" s="104"/>
      <c r="C210" s="154"/>
      <c r="D210" s="105"/>
      <c r="E210" s="105"/>
      <c r="F210" s="106"/>
      <c r="G210" s="105"/>
      <c r="H210" s="105"/>
      <c r="I210" s="108"/>
      <c r="J210" s="105"/>
      <c r="K210" s="105"/>
      <c r="L210" s="108"/>
      <c r="M210" s="105"/>
      <c r="N210" s="103"/>
      <c r="O210" s="456"/>
      <c r="P210" s="431">
        <f t="shared" si="7"/>
        <v>0</v>
      </c>
      <c r="Q210" s="79">
        <f t="shared" si="7"/>
        <v>0</v>
      </c>
      <c r="R210" s="102" t="str">
        <f t="shared" si="6"/>
        <v/>
      </c>
      <c r="S210" s="96" t="str">
        <f>IF(D210="","",IF(OR(D210=Plano!$A$1,D210=Plano!$B$1),"entrada","saída"))</f>
        <v/>
      </c>
    </row>
    <row r="211" spans="1:19" ht="13.2" hidden="1" x14ac:dyDescent="0.25">
      <c r="A211" s="119" t="str">
        <f>IF(B211="","",COUNT('Diário 2o PA'!$A$5:$A$1412)+ROW()-4)</f>
        <v/>
      </c>
      <c r="B211" s="104"/>
      <c r="C211" s="154"/>
      <c r="D211" s="105"/>
      <c r="E211" s="105"/>
      <c r="F211" s="106"/>
      <c r="G211" s="105"/>
      <c r="H211" s="105"/>
      <c r="I211" s="108"/>
      <c r="J211" s="105"/>
      <c r="K211" s="105"/>
      <c r="L211" s="108"/>
      <c r="M211" s="105"/>
      <c r="N211" s="103"/>
      <c r="O211" s="456"/>
      <c r="P211" s="431">
        <f t="shared" si="7"/>
        <v>0</v>
      </c>
      <c r="Q211" s="79">
        <f t="shared" si="7"/>
        <v>0</v>
      </c>
      <c r="R211" s="102" t="str">
        <f t="shared" si="6"/>
        <v/>
      </c>
      <c r="S211" s="96" t="str">
        <f>IF(D211="","",IF(OR(D211=Plano!$A$1,D211=Plano!$B$1),"entrada","saída"))</f>
        <v/>
      </c>
    </row>
    <row r="212" spans="1:19" ht="13.2" hidden="1" x14ac:dyDescent="0.25">
      <c r="A212" s="119" t="str">
        <f>IF(B212="","",COUNT('Diário 2o PA'!$A$5:$A$1412)+ROW()-4)</f>
        <v/>
      </c>
      <c r="B212" s="104"/>
      <c r="C212" s="154"/>
      <c r="D212" s="105"/>
      <c r="E212" s="105"/>
      <c r="F212" s="106"/>
      <c r="G212" s="105"/>
      <c r="H212" s="105"/>
      <c r="I212" s="108"/>
      <c r="J212" s="105"/>
      <c r="K212" s="105"/>
      <c r="L212" s="108"/>
      <c r="M212" s="105"/>
      <c r="N212" s="103"/>
      <c r="O212" s="456"/>
      <c r="P212" s="431">
        <f t="shared" si="7"/>
        <v>0</v>
      </c>
      <c r="Q212" s="79">
        <f t="shared" si="7"/>
        <v>0</v>
      </c>
      <c r="R212" s="102" t="str">
        <f t="shared" si="6"/>
        <v/>
      </c>
      <c r="S212" s="96" t="str">
        <f>IF(D212="","",IF(OR(D212=Plano!$A$1,D212=Plano!$B$1),"entrada","saída"))</f>
        <v/>
      </c>
    </row>
    <row r="213" spans="1:19" ht="13.2" hidden="1" x14ac:dyDescent="0.25">
      <c r="A213" s="119" t="str">
        <f>IF(B213="","",COUNT('Diário 2o PA'!$A$5:$A$1412)+ROW()-4)</f>
        <v/>
      </c>
      <c r="B213" s="104"/>
      <c r="C213" s="154"/>
      <c r="D213" s="105"/>
      <c r="E213" s="105"/>
      <c r="F213" s="106"/>
      <c r="G213" s="105"/>
      <c r="H213" s="105"/>
      <c r="I213" s="108"/>
      <c r="J213" s="105"/>
      <c r="K213" s="105"/>
      <c r="L213" s="108"/>
      <c r="M213" s="105"/>
      <c r="N213" s="103"/>
      <c r="O213" s="456"/>
      <c r="P213" s="431">
        <f t="shared" si="7"/>
        <v>0</v>
      </c>
      <c r="Q213" s="79">
        <f t="shared" si="7"/>
        <v>0</v>
      </c>
      <c r="R213" s="102" t="str">
        <f t="shared" si="6"/>
        <v/>
      </c>
      <c r="S213" s="96" t="str">
        <f>IF(D213="","",IF(OR(D213=Plano!$A$1,D213=Plano!$B$1),"entrada","saída"))</f>
        <v/>
      </c>
    </row>
    <row r="214" spans="1:19" ht="13.2" hidden="1" x14ac:dyDescent="0.25">
      <c r="A214" s="119" t="str">
        <f>IF(B214="","",COUNT('Diário 2o PA'!$A$5:$A$1412)+ROW()-4)</f>
        <v/>
      </c>
      <c r="B214" s="104"/>
      <c r="C214" s="154"/>
      <c r="D214" s="105"/>
      <c r="E214" s="105"/>
      <c r="F214" s="106"/>
      <c r="G214" s="105"/>
      <c r="H214" s="105"/>
      <c r="I214" s="108"/>
      <c r="J214" s="105"/>
      <c r="K214" s="105"/>
      <c r="L214" s="108"/>
      <c r="M214" s="105"/>
      <c r="N214" s="103"/>
      <c r="O214" s="456"/>
      <c r="P214" s="431">
        <f t="shared" si="7"/>
        <v>0</v>
      </c>
      <c r="Q214" s="79">
        <f t="shared" si="7"/>
        <v>0</v>
      </c>
      <c r="R214" s="102" t="str">
        <f t="shared" si="6"/>
        <v/>
      </c>
      <c r="S214" s="96" t="str">
        <f>IF(D214="","",IF(OR(D214=Plano!$A$1,D214=Plano!$B$1),"entrada","saída"))</f>
        <v/>
      </c>
    </row>
    <row r="215" spans="1:19" ht="13.2" hidden="1" x14ac:dyDescent="0.25">
      <c r="A215" s="119" t="str">
        <f>IF(B215="","",COUNT('Diário 2o PA'!$A$5:$A$1412)+ROW()-4)</f>
        <v/>
      </c>
      <c r="B215" s="104"/>
      <c r="C215" s="154"/>
      <c r="D215" s="105"/>
      <c r="E215" s="105"/>
      <c r="F215" s="106"/>
      <c r="G215" s="105"/>
      <c r="H215" s="105"/>
      <c r="I215" s="108"/>
      <c r="J215" s="105"/>
      <c r="K215" s="105"/>
      <c r="L215" s="108"/>
      <c r="M215" s="105"/>
      <c r="N215" s="103"/>
      <c r="O215" s="456"/>
      <c r="P215" s="431">
        <f t="shared" si="7"/>
        <v>0</v>
      </c>
      <c r="Q215" s="79">
        <f t="shared" si="7"/>
        <v>0</v>
      </c>
      <c r="R215" s="102" t="str">
        <f t="shared" si="6"/>
        <v/>
      </c>
      <c r="S215" s="96" t="str">
        <f>IF(D215="","",IF(OR(D215=Plano!$A$1,D215=Plano!$B$1),"entrada","saída"))</f>
        <v/>
      </c>
    </row>
    <row r="216" spans="1:19" ht="13.2" hidden="1" x14ac:dyDescent="0.25">
      <c r="A216" s="119" t="str">
        <f>IF(B216="","",COUNT('Diário 2o PA'!$A$5:$A$1412)+ROW()-4)</f>
        <v/>
      </c>
      <c r="B216" s="104"/>
      <c r="C216" s="154"/>
      <c r="D216" s="105"/>
      <c r="E216" s="105"/>
      <c r="F216" s="106"/>
      <c r="G216" s="105"/>
      <c r="H216" s="105"/>
      <c r="I216" s="108"/>
      <c r="J216" s="105"/>
      <c r="K216" s="105"/>
      <c r="L216" s="108"/>
      <c r="M216" s="105"/>
      <c r="N216" s="103"/>
      <c r="O216" s="456"/>
      <c r="P216" s="431">
        <f t="shared" si="7"/>
        <v>0</v>
      </c>
      <c r="Q216" s="79">
        <f t="shared" si="7"/>
        <v>0</v>
      </c>
      <c r="R216" s="102" t="str">
        <f t="shared" si="6"/>
        <v/>
      </c>
      <c r="S216" s="96" t="str">
        <f>IF(D216="","",IF(OR(D216=Plano!$A$1,D216=Plano!$B$1),"entrada","saída"))</f>
        <v/>
      </c>
    </row>
    <row r="217" spans="1:19" ht="13.2" hidden="1" x14ac:dyDescent="0.25">
      <c r="A217" s="119" t="str">
        <f>IF(B217="","",COUNT('Diário 2o PA'!$A$5:$A$1412)+ROW()-4)</f>
        <v/>
      </c>
      <c r="B217" s="104"/>
      <c r="C217" s="154"/>
      <c r="D217" s="105"/>
      <c r="E217" s="105"/>
      <c r="F217" s="106"/>
      <c r="G217" s="105"/>
      <c r="H217" s="105"/>
      <c r="I217" s="108"/>
      <c r="J217" s="105"/>
      <c r="K217" s="105"/>
      <c r="L217" s="108"/>
      <c r="M217" s="105"/>
      <c r="N217" s="103"/>
      <c r="O217" s="456"/>
      <c r="P217" s="431">
        <f t="shared" si="7"/>
        <v>0</v>
      </c>
      <c r="Q217" s="79">
        <f t="shared" si="7"/>
        <v>0</v>
      </c>
      <c r="R217" s="102" t="str">
        <f t="shared" si="6"/>
        <v/>
      </c>
      <c r="S217" s="96" t="str">
        <f>IF(D217="","",IF(OR(D217=Plano!$A$1,D217=Plano!$B$1),"entrada","saída"))</f>
        <v/>
      </c>
    </row>
    <row r="218" spans="1:19" ht="13.2" hidden="1" x14ac:dyDescent="0.25">
      <c r="A218" s="119" t="str">
        <f>IF(B218="","",COUNT('Diário 2o PA'!$A$5:$A$1412)+ROW()-4)</f>
        <v/>
      </c>
      <c r="B218" s="104"/>
      <c r="C218" s="154"/>
      <c r="D218" s="105"/>
      <c r="E218" s="105"/>
      <c r="F218" s="106"/>
      <c r="G218" s="105"/>
      <c r="H218" s="105"/>
      <c r="I218" s="108"/>
      <c r="J218" s="105"/>
      <c r="K218" s="105"/>
      <c r="L218" s="108"/>
      <c r="M218" s="105"/>
      <c r="N218" s="103"/>
      <c r="O218" s="456"/>
      <c r="P218" s="431">
        <f t="shared" si="7"/>
        <v>0</v>
      </c>
      <c r="Q218" s="79">
        <f t="shared" si="7"/>
        <v>0</v>
      </c>
      <c r="R218" s="102" t="str">
        <f t="shared" si="6"/>
        <v/>
      </c>
      <c r="S218" s="96" t="str">
        <f>IF(D218="","",IF(OR(D218=Plano!$A$1,D218=Plano!$B$1),"entrada","saída"))</f>
        <v/>
      </c>
    </row>
    <row r="219" spans="1:19" ht="13.2" hidden="1" x14ac:dyDescent="0.25">
      <c r="A219" s="119" t="str">
        <f>IF(B219="","",COUNT('Diário 2o PA'!$A$5:$A$1412)+ROW()-4)</f>
        <v/>
      </c>
      <c r="B219" s="104"/>
      <c r="C219" s="154"/>
      <c r="D219" s="105"/>
      <c r="E219" s="105"/>
      <c r="F219" s="106"/>
      <c r="G219" s="105"/>
      <c r="H219" s="105"/>
      <c r="I219" s="108"/>
      <c r="J219" s="105"/>
      <c r="K219" s="105"/>
      <c r="L219" s="108"/>
      <c r="M219" s="105"/>
      <c r="N219" s="103"/>
      <c r="O219" s="456"/>
      <c r="P219" s="431">
        <f t="shared" si="7"/>
        <v>0</v>
      </c>
      <c r="Q219" s="79">
        <f t="shared" si="7"/>
        <v>0</v>
      </c>
      <c r="R219" s="102" t="str">
        <f t="shared" si="6"/>
        <v/>
      </c>
      <c r="S219" s="96" t="str">
        <f>IF(D219="","",IF(OR(D219=Plano!$A$1,D219=Plano!$B$1),"entrada","saída"))</f>
        <v/>
      </c>
    </row>
    <row r="220" spans="1:19" ht="13.2" hidden="1" x14ac:dyDescent="0.25">
      <c r="A220" s="119" t="str">
        <f>IF(B220="","",COUNT('Diário 2o PA'!$A$5:$A$1412)+ROW()-4)</f>
        <v/>
      </c>
      <c r="B220" s="104"/>
      <c r="C220" s="154"/>
      <c r="D220" s="105"/>
      <c r="E220" s="105"/>
      <c r="F220" s="106"/>
      <c r="G220" s="105"/>
      <c r="H220" s="105"/>
      <c r="I220" s="108"/>
      <c r="J220" s="105"/>
      <c r="K220" s="105"/>
      <c r="L220" s="108"/>
      <c r="M220" s="105"/>
      <c r="N220" s="103"/>
      <c r="O220" s="456"/>
      <c r="P220" s="431">
        <f t="shared" si="7"/>
        <v>0</v>
      </c>
      <c r="Q220" s="79">
        <f t="shared" si="7"/>
        <v>0</v>
      </c>
      <c r="R220" s="102" t="str">
        <f t="shared" si="6"/>
        <v/>
      </c>
      <c r="S220" s="96" t="str">
        <f>IF(D220="","",IF(OR(D220=Plano!$A$1,D220=Plano!$B$1),"entrada","saída"))</f>
        <v/>
      </c>
    </row>
    <row r="221" spans="1:19" ht="13.2" hidden="1" x14ac:dyDescent="0.25">
      <c r="A221" s="119" t="str">
        <f>IF(B221="","",COUNT('Diário 2o PA'!$A$5:$A$1412)+ROW()-4)</f>
        <v/>
      </c>
      <c r="B221" s="104"/>
      <c r="C221" s="154"/>
      <c r="D221" s="105"/>
      <c r="E221" s="105"/>
      <c r="F221" s="106"/>
      <c r="G221" s="105"/>
      <c r="H221" s="105"/>
      <c r="I221" s="108"/>
      <c r="J221" s="105"/>
      <c r="K221" s="105"/>
      <c r="L221" s="108"/>
      <c r="M221" s="105"/>
      <c r="N221" s="103"/>
      <c r="O221" s="456"/>
      <c r="P221" s="431">
        <f t="shared" si="7"/>
        <v>0</v>
      </c>
      <c r="Q221" s="79">
        <f t="shared" si="7"/>
        <v>0</v>
      </c>
      <c r="R221" s="102" t="str">
        <f t="shared" si="6"/>
        <v/>
      </c>
      <c r="S221" s="96" t="str">
        <f>IF(D221="","",IF(OR(D221=Plano!$A$1,D221=Plano!$B$1),"entrada","saída"))</f>
        <v/>
      </c>
    </row>
    <row r="222" spans="1:19" ht="13.2" hidden="1" x14ac:dyDescent="0.25">
      <c r="A222" s="119" t="str">
        <f>IF(B222="","",COUNT('Diário 2o PA'!$A$5:$A$1412)+ROW()-4)</f>
        <v/>
      </c>
      <c r="B222" s="104"/>
      <c r="C222" s="154"/>
      <c r="D222" s="105"/>
      <c r="E222" s="105"/>
      <c r="F222" s="106"/>
      <c r="G222" s="105"/>
      <c r="H222" s="105"/>
      <c r="I222" s="108"/>
      <c r="J222" s="105"/>
      <c r="K222" s="105"/>
      <c r="L222" s="108"/>
      <c r="M222" s="105"/>
      <c r="N222" s="103"/>
      <c r="O222" s="456"/>
      <c r="P222" s="431">
        <f t="shared" si="7"/>
        <v>0</v>
      </c>
      <c r="Q222" s="79">
        <f t="shared" si="7"/>
        <v>0</v>
      </c>
      <c r="R222" s="102" t="str">
        <f t="shared" si="6"/>
        <v/>
      </c>
      <c r="S222" s="96" t="str">
        <f>IF(D222="","",IF(OR(D222=Plano!$A$1,D222=Plano!$B$1),"entrada","saída"))</f>
        <v/>
      </c>
    </row>
    <row r="223" spans="1:19" ht="13.2" hidden="1" x14ac:dyDescent="0.25">
      <c r="A223" s="119" t="str">
        <f>IF(B223="","",COUNT('Diário 2o PA'!$A$5:$A$1412)+ROW()-4)</f>
        <v/>
      </c>
      <c r="B223" s="104"/>
      <c r="C223" s="154"/>
      <c r="D223" s="105"/>
      <c r="E223" s="105"/>
      <c r="F223" s="106"/>
      <c r="G223" s="105"/>
      <c r="H223" s="105"/>
      <c r="I223" s="108"/>
      <c r="J223" s="105"/>
      <c r="K223" s="105"/>
      <c r="L223" s="108"/>
      <c r="M223" s="105"/>
      <c r="N223" s="103"/>
      <c r="O223" s="456"/>
      <c r="P223" s="431">
        <f t="shared" si="7"/>
        <v>0</v>
      </c>
      <c r="Q223" s="79">
        <f t="shared" si="7"/>
        <v>0</v>
      </c>
      <c r="R223" s="102" t="str">
        <f t="shared" si="6"/>
        <v/>
      </c>
      <c r="S223" s="96" t="str">
        <f>IF(D223="","",IF(OR(D223=Plano!$A$1,D223=Plano!$B$1),"entrada","saída"))</f>
        <v/>
      </c>
    </row>
    <row r="224" spans="1:19" ht="13.2" hidden="1" x14ac:dyDescent="0.25">
      <c r="A224" s="119" t="str">
        <f>IF(B224="","",COUNT('Diário 2o PA'!$A$5:$A$1412)+ROW()-4)</f>
        <v/>
      </c>
      <c r="B224" s="104"/>
      <c r="C224" s="154"/>
      <c r="D224" s="105"/>
      <c r="E224" s="105"/>
      <c r="F224" s="106"/>
      <c r="G224" s="105"/>
      <c r="H224" s="105"/>
      <c r="I224" s="108"/>
      <c r="J224" s="105"/>
      <c r="K224" s="105"/>
      <c r="L224" s="108"/>
      <c r="M224" s="105"/>
      <c r="N224" s="103"/>
      <c r="O224" s="456"/>
      <c r="P224" s="431">
        <f t="shared" si="7"/>
        <v>0</v>
      </c>
      <c r="Q224" s="79">
        <f t="shared" si="7"/>
        <v>0</v>
      </c>
      <c r="R224" s="102" t="str">
        <f t="shared" si="6"/>
        <v/>
      </c>
      <c r="S224" s="96" t="str">
        <f>IF(D224="","",IF(OR(D224=Plano!$A$1,D224=Plano!$B$1),"entrada","saída"))</f>
        <v/>
      </c>
    </row>
    <row r="225" spans="1:19" ht="13.2" hidden="1" x14ac:dyDescent="0.25">
      <c r="A225" s="119" t="str">
        <f>IF(B225="","",COUNT('Diário 2o PA'!$A$5:$A$1412)+ROW()-4)</f>
        <v/>
      </c>
      <c r="B225" s="104"/>
      <c r="C225" s="154"/>
      <c r="D225" s="105"/>
      <c r="E225" s="105"/>
      <c r="F225" s="106"/>
      <c r="G225" s="105"/>
      <c r="H225" s="105"/>
      <c r="I225" s="108"/>
      <c r="J225" s="105"/>
      <c r="K225" s="105"/>
      <c r="L225" s="108"/>
      <c r="M225" s="105"/>
      <c r="N225" s="103"/>
      <c r="O225" s="456"/>
      <c r="P225" s="431">
        <f t="shared" si="7"/>
        <v>0</v>
      </c>
      <c r="Q225" s="79">
        <f t="shared" si="7"/>
        <v>0</v>
      </c>
      <c r="R225" s="102" t="str">
        <f t="shared" si="6"/>
        <v/>
      </c>
      <c r="S225" s="96" t="str">
        <f>IF(D225="","",IF(OR(D225=Plano!$A$1,D225=Plano!$B$1),"entrada","saída"))</f>
        <v/>
      </c>
    </row>
    <row r="226" spans="1:19" ht="13.2" hidden="1" x14ac:dyDescent="0.25">
      <c r="A226" s="119" t="str">
        <f>IF(B226="","",COUNT('Diário 2o PA'!$A$5:$A$1412)+ROW()-4)</f>
        <v/>
      </c>
      <c r="B226" s="104"/>
      <c r="C226" s="154"/>
      <c r="D226" s="105"/>
      <c r="E226" s="105"/>
      <c r="F226" s="106"/>
      <c r="G226" s="105"/>
      <c r="H226" s="105"/>
      <c r="I226" s="108"/>
      <c r="J226" s="105"/>
      <c r="K226" s="105"/>
      <c r="L226" s="108"/>
      <c r="M226" s="105"/>
      <c r="N226" s="103"/>
      <c r="O226" s="456"/>
      <c r="P226" s="431">
        <f t="shared" si="7"/>
        <v>0</v>
      </c>
      <c r="Q226" s="79">
        <f t="shared" si="7"/>
        <v>0</v>
      </c>
      <c r="R226" s="102" t="str">
        <f t="shared" si="6"/>
        <v/>
      </c>
      <c r="S226" s="96" t="str">
        <f>IF(D226="","",IF(OR(D226=Plano!$A$1,D226=Plano!$B$1),"entrada","saída"))</f>
        <v/>
      </c>
    </row>
    <row r="227" spans="1:19" ht="13.2" hidden="1" x14ac:dyDescent="0.25">
      <c r="A227" s="119" t="str">
        <f>IF(B227="","",COUNT('Diário 2o PA'!$A$5:$A$1412)+ROW()-4)</f>
        <v/>
      </c>
      <c r="B227" s="104"/>
      <c r="C227" s="154"/>
      <c r="D227" s="105"/>
      <c r="E227" s="105"/>
      <c r="F227" s="106"/>
      <c r="G227" s="105"/>
      <c r="H227" s="105"/>
      <c r="I227" s="108"/>
      <c r="J227" s="105"/>
      <c r="K227" s="105"/>
      <c r="L227" s="108"/>
      <c r="M227" s="105"/>
      <c r="N227" s="103"/>
      <c r="O227" s="456"/>
      <c r="P227" s="431">
        <f t="shared" si="7"/>
        <v>0</v>
      </c>
      <c r="Q227" s="79">
        <f t="shared" si="7"/>
        <v>0</v>
      </c>
      <c r="R227" s="102" t="str">
        <f t="shared" si="6"/>
        <v/>
      </c>
      <c r="S227" s="96" t="str">
        <f>IF(D227="","",IF(OR(D227=Plano!$A$1,D227=Plano!$B$1),"entrada","saída"))</f>
        <v/>
      </c>
    </row>
    <row r="228" spans="1:19" ht="13.2" hidden="1" x14ac:dyDescent="0.25">
      <c r="A228" s="119" t="str">
        <f>IF(B228="","",COUNT('Diário 2o PA'!$A$5:$A$1412)+ROW()-4)</f>
        <v/>
      </c>
      <c r="B228" s="104"/>
      <c r="C228" s="154"/>
      <c r="D228" s="105"/>
      <c r="E228" s="105"/>
      <c r="F228" s="106"/>
      <c r="G228" s="105"/>
      <c r="H228" s="105"/>
      <c r="I228" s="108"/>
      <c r="J228" s="105"/>
      <c r="K228" s="105"/>
      <c r="L228" s="108"/>
      <c r="M228" s="105"/>
      <c r="N228" s="103"/>
      <c r="O228" s="456"/>
      <c r="P228" s="431">
        <f t="shared" si="7"/>
        <v>0</v>
      </c>
      <c r="Q228" s="79">
        <f t="shared" si="7"/>
        <v>0</v>
      </c>
      <c r="R228" s="102" t="str">
        <f t="shared" si="6"/>
        <v/>
      </c>
      <c r="S228" s="96" t="str">
        <f>IF(D228="","",IF(OR(D228=Plano!$A$1,D228=Plano!$B$1),"entrada","saída"))</f>
        <v/>
      </c>
    </row>
    <row r="229" spans="1:19" ht="13.2" hidden="1" x14ac:dyDescent="0.25">
      <c r="A229" s="119" t="str">
        <f>IF(B229="","",COUNT('Diário 2o PA'!$A$5:$A$1412)+ROW()-4)</f>
        <v/>
      </c>
      <c r="B229" s="104"/>
      <c r="C229" s="154"/>
      <c r="D229" s="105"/>
      <c r="E229" s="105"/>
      <c r="F229" s="106"/>
      <c r="G229" s="105"/>
      <c r="H229" s="105"/>
      <c r="I229" s="108"/>
      <c r="J229" s="105"/>
      <c r="K229" s="105"/>
      <c r="L229" s="108"/>
      <c r="M229" s="105"/>
      <c r="N229" s="103"/>
      <c r="O229" s="456"/>
      <c r="P229" s="431">
        <f t="shared" si="7"/>
        <v>0</v>
      </c>
      <c r="Q229" s="79">
        <f t="shared" si="7"/>
        <v>0</v>
      </c>
      <c r="R229" s="102" t="str">
        <f t="shared" si="6"/>
        <v/>
      </c>
      <c r="S229" s="96" t="str">
        <f>IF(D229="","",IF(OR(D229=Plano!$A$1,D229=Plano!$B$1),"entrada","saída"))</f>
        <v/>
      </c>
    </row>
    <row r="230" spans="1:19" ht="13.2" hidden="1" x14ac:dyDescent="0.25">
      <c r="A230" s="119" t="str">
        <f>IF(B230="","",COUNT('Diário 2o PA'!$A$5:$A$1412)+ROW()-4)</f>
        <v/>
      </c>
      <c r="B230" s="104"/>
      <c r="C230" s="154"/>
      <c r="D230" s="105"/>
      <c r="E230" s="105"/>
      <c r="F230" s="106"/>
      <c r="G230" s="105"/>
      <c r="H230" s="105"/>
      <c r="I230" s="108"/>
      <c r="J230" s="105"/>
      <c r="K230" s="105"/>
      <c r="L230" s="108"/>
      <c r="M230" s="105"/>
      <c r="N230" s="103"/>
      <c r="O230" s="456"/>
      <c r="P230" s="431">
        <f t="shared" si="7"/>
        <v>0</v>
      </c>
      <c r="Q230" s="79">
        <f t="shared" si="7"/>
        <v>0</v>
      </c>
      <c r="R230" s="102" t="str">
        <f t="shared" si="6"/>
        <v/>
      </c>
      <c r="S230" s="96" t="str">
        <f>IF(D230="","",IF(OR(D230=Plano!$A$1,D230=Plano!$B$1),"entrada","saída"))</f>
        <v/>
      </c>
    </row>
    <row r="231" spans="1:19" ht="13.2" hidden="1" x14ac:dyDescent="0.25">
      <c r="A231" s="119" t="str">
        <f>IF(B231="","",COUNT('Diário 2o PA'!$A$5:$A$1412)+ROW()-4)</f>
        <v/>
      </c>
      <c r="B231" s="104"/>
      <c r="C231" s="154"/>
      <c r="D231" s="105"/>
      <c r="E231" s="105"/>
      <c r="F231" s="106"/>
      <c r="G231" s="105"/>
      <c r="H231" s="105"/>
      <c r="I231" s="108"/>
      <c r="J231" s="105"/>
      <c r="K231" s="105"/>
      <c r="L231" s="108"/>
      <c r="M231" s="105"/>
      <c r="N231" s="103"/>
      <c r="O231" s="456"/>
      <c r="P231" s="431">
        <f t="shared" si="7"/>
        <v>0</v>
      </c>
      <c r="Q231" s="79">
        <f t="shared" si="7"/>
        <v>0</v>
      </c>
      <c r="R231" s="102" t="str">
        <f t="shared" si="6"/>
        <v/>
      </c>
      <c r="S231" s="96" t="str">
        <f>IF(D231="","",IF(OR(D231=Plano!$A$1,D231=Plano!$B$1),"entrada","saída"))</f>
        <v/>
      </c>
    </row>
    <row r="232" spans="1:19" ht="13.2" hidden="1" x14ac:dyDescent="0.25">
      <c r="A232" s="119" t="str">
        <f>IF(B232="","",COUNT('Diário 2o PA'!$A$5:$A$1412)+ROW()-4)</f>
        <v/>
      </c>
      <c r="B232" s="104"/>
      <c r="C232" s="154"/>
      <c r="D232" s="105"/>
      <c r="E232" s="105"/>
      <c r="F232" s="106"/>
      <c r="G232" s="105"/>
      <c r="H232" s="105"/>
      <c r="I232" s="108"/>
      <c r="J232" s="105"/>
      <c r="K232" s="105"/>
      <c r="L232" s="108"/>
      <c r="M232" s="105"/>
      <c r="N232" s="103"/>
      <c r="O232" s="456"/>
      <c r="P232" s="431">
        <f t="shared" si="7"/>
        <v>0</v>
      </c>
      <c r="Q232" s="79">
        <f t="shared" si="7"/>
        <v>0</v>
      </c>
      <c r="R232" s="102" t="str">
        <f t="shared" si="6"/>
        <v/>
      </c>
      <c r="S232" s="96" t="str">
        <f>IF(D232="","",IF(OR(D232=Plano!$A$1,D232=Plano!$B$1),"entrada","saída"))</f>
        <v/>
      </c>
    </row>
    <row r="233" spans="1:19" ht="13.2" hidden="1" x14ac:dyDescent="0.25">
      <c r="A233" s="119" t="str">
        <f>IF(B233="","",COUNT('Diário 2o PA'!$A$5:$A$1412)+ROW()-4)</f>
        <v/>
      </c>
      <c r="B233" s="104"/>
      <c r="C233" s="154"/>
      <c r="D233" s="105"/>
      <c r="E233" s="105"/>
      <c r="F233" s="106"/>
      <c r="G233" s="105"/>
      <c r="H233" s="105"/>
      <c r="I233" s="108"/>
      <c r="J233" s="105"/>
      <c r="K233" s="105"/>
      <c r="L233" s="108"/>
      <c r="M233" s="105"/>
      <c r="N233" s="103"/>
      <c r="O233" s="456"/>
      <c r="P233" s="431">
        <f t="shared" si="7"/>
        <v>0</v>
      </c>
      <c r="Q233" s="79">
        <f t="shared" si="7"/>
        <v>0</v>
      </c>
      <c r="R233" s="102" t="str">
        <f t="shared" si="6"/>
        <v/>
      </c>
      <c r="S233" s="96" t="str">
        <f>IF(D233="","",IF(OR(D233=Plano!$A$1,D233=Plano!$B$1),"entrada","saída"))</f>
        <v/>
      </c>
    </row>
    <row r="234" spans="1:19" ht="13.2" hidden="1" x14ac:dyDescent="0.25">
      <c r="A234" s="119" t="str">
        <f>IF(B234="","",COUNT('Diário 2o PA'!$A$5:$A$1412)+ROW()-4)</f>
        <v/>
      </c>
      <c r="B234" s="104"/>
      <c r="C234" s="154"/>
      <c r="D234" s="105"/>
      <c r="E234" s="105"/>
      <c r="F234" s="106"/>
      <c r="G234" s="105"/>
      <c r="H234" s="105"/>
      <c r="I234" s="108"/>
      <c r="J234" s="105"/>
      <c r="K234" s="105"/>
      <c r="L234" s="108"/>
      <c r="M234" s="105"/>
      <c r="N234" s="103"/>
      <c r="O234" s="456"/>
      <c r="P234" s="431">
        <f t="shared" si="7"/>
        <v>0</v>
      </c>
      <c r="Q234" s="79">
        <f t="shared" si="7"/>
        <v>0</v>
      </c>
      <c r="R234" s="102" t="str">
        <f t="shared" si="6"/>
        <v/>
      </c>
      <c r="S234" s="96" t="str">
        <f>IF(D234="","",IF(OR(D234=Plano!$A$1,D234=Plano!$B$1),"entrada","saída"))</f>
        <v/>
      </c>
    </row>
    <row r="235" spans="1:19" ht="13.2" hidden="1" x14ac:dyDescent="0.25">
      <c r="A235" s="119" t="str">
        <f>IF(B235="","",COUNT('Diário 2o PA'!$A$5:$A$1412)+ROW()-4)</f>
        <v/>
      </c>
      <c r="B235" s="104"/>
      <c r="C235" s="154"/>
      <c r="D235" s="105"/>
      <c r="E235" s="105"/>
      <c r="F235" s="106"/>
      <c r="G235" s="105"/>
      <c r="H235" s="105"/>
      <c r="I235" s="108"/>
      <c r="J235" s="105"/>
      <c r="K235" s="105"/>
      <c r="L235" s="108"/>
      <c r="M235" s="105"/>
      <c r="N235" s="103"/>
      <c r="O235" s="456"/>
      <c r="P235" s="431">
        <f t="shared" si="7"/>
        <v>0</v>
      </c>
      <c r="Q235" s="79">
        <f t="shared" si="7"/>
        <v>0</v>
      </c>
      <c r="R235" s="102" t="str">
        <f t="shared" si="6"/>
        <v/>
      </c>
      <c r="S235" s="96" t="str">
        <f>IF(D235="","",IF(OR(D235=Plano!$A$1,D235=Plano!$B$1),"entrada","saída"))</f>
        <v/>
      </c>
    </row>
    <row r="236" spans="1:19" ht="13.2" hidden="1" x14ac:dyDescent="0.25">
      <c r="A236" s="119" t="str">
        <f>IF(B236="","",COUNT('Diário 2o PA'!$A$5:$A$1412)+ROW()-4)</f>
        <v/>
      </c>
      <c r="B236" s="104"/>
      <c r="C236" s="154"/>
      <c r="D236" s="105"/>
      <c r="E236" s="105"/>
      <c r="F236" s="106"/>
      <c r="G236" s="105"/>
      <c r="H236" s="105"/>
      <c r="I236" s="108"/>
      <c r="J236" s="105"/>
      <c r="K236" s="105"/>
      <c r="L236" s="108"/>
      <c r="M236" s="105"/>
      <c r="N236" s="103"/>
      <c r="O236" s="456"/>
      <c r="P236" s="431">
        <f t="shared" si="7"/>
        <v>0</v>
      </c>
      <c r="Q236" s="79">
        <f t="shared" si="7"/>
        <v>0</v>
      </c>
      <c r="R236" s="102" t="str">
        <f t="shared" si="6"/>
        <v/>
      </c>
      <c r="S236" s="96" t="str">
        <f>IF(D236="","",IF(OR(D236=Plano!$A$1,D236=Plano!$B$1),"entrada","saída"))</f>
        <v/>
      </c>
    </row>
    <row r="237" spans="1:19" ht="13.2" hidden="1" x14ac:dyDescent="0.25">
      <c r="A237" s="119" t="str">
        <f>IF(B237="","",COUNT('Diário 2o PA'!$A$5:$A$1412)+ROW()-4)</f>
        <v/>
      </c>
      <c r="B237" s="104"/>
      <c r="C237" s="154"/>
      <c r="D237" s="105"/>
      <c r="E237" s="105"/>
      <c r="F237" s="106"/>
      <c r="G237" s="105"/>
      <c r="H237" s="105"/>
      <c r="I237" s="108"/>
      <c r="J237" s="105"/>
      <c r="K237" s="105"/>
      <c r="L237" s="108"/>
      <c r="M237" s="105"/>
      <c r="N237" s="103"/>
      <c r="O237" s="456"/>
      <c r="P237" s="431">
        <f t="shared" si="7"/>
        <v>0</v>
      </c>
      <c r="Q237" s="79">
        <f t="shared" si="7"/>
        <v>0</v>
      </c>
      <c r="R237" s="102" t="str">
        <f t="shared" si="6"/>
        <v/>
      </c>
      <c r="S237" s="96" t="str">
        <f>IF(D237="","",IF(OR(D237=Plano!$A$1,D237=Plano!$B$1),"entrada","saída"))</f>
        <v/>
      </c>
    </row>
    <row r="238" spans="1:19" ht="13.2" hidden="1" x14ac:dyDescent="0.25">
      <c r="A238" s="119" t="str">
        <f>IF(B238="","",COUNT('Diário 2o PA'!$A$5:$A$1412)+ROW()-4)</f>
        <v/>
      </c>
      <c r="B238" s="104"/>
      <c r="C238" s="154"/>
      <c r="D238" s="105"/>
      <c r="E238" s="105"/>
      <c r="F238" s="106"/>
      <c r="G238" s="105"/>
      <c r="H238" s="105"/>
      <c r="I238" s="108"/>
      <c r="J238" s="105"/>
      <c r="K238" s="105"/>
      <c r="L238" s="108"/>
      <c r="M238" s="105"/>
      <c r="N238" s="103"/>
      <c r="O238" s="456"/>
      <c r="P238" s="431">
        <f t="shared" si="7"/>
        <v>0</v>
      </c>
      <c r="Q238" s="79">
        <f t="shared" si="7"/>
        <v>0</v>
      </c>
      <c r="R238" s="102" t="str">
        <f t="shared" si="6"/>
        <v/>
      </c>
      <c r="S238" s="96" t="str">
        <f>IF(D238="","",IF(OR(D238=Plano!$A$1,D238=Plano!$B$1),"entrada","saída"))</f>
        <v/>
      </c>
    </row>
    <row r="239" spans="1:19" ht="13.2" hidden="1" x14ac:dyDescent="0.25">
      <c r="A239" s="119" t="str">
        <f>IF(B239="","",COUNT('Diário 2o PA'!$A$5:$A$1412)+ROW()-4)</f>
        <v/>
      </c>
      <c r="B239" s="104"/>
      <c r="C239" s="154"/>
      <c r="D239" s="105"/>
      <c r="E239" s="105"/>
      <c r="F239" s="106"/>
      <c r="G239" s="105"/>
      <c r="H239" s="105"/>
      <c r="I239" s="108"/>
      <c r="J239" s="105"/>
      <c r="K239" s="105"/>
      <c r="L239" s="108"/>
      <c r="M239" s="105"/>
      <c r="N239" s="103"/>
      <c r="O239" s="456"/>
      <c r="P239" s="431">
        <f t="shared" si="7"/>
        <v>0</v>
      </c>
      <c r="Q239" s="79">
        <f t="shared" si="7"/>
        <v>0</v>
      </c>
      <c r="R239" s="102" t="str">
        <f t="shared" si="6"/>
        <v/>
      </c>
      <c r="S239" s="96" t="str">
        <f>IF(D239="","",IF(OR(D239=Plano!$A$1,D239=Plano!$B$1),"entrada","saída"))</f>
        <v/>
      </c>
    </row>
    <row r="240" spans="1:19" ht="13.2" hidden="1" x14ac:dyDescent="0.25">
      <c r="A240" s="119" t="str">
        <f>IF(B240="","",COUNT('Diário 2o PA'!$A$5:$A$1412)+ROW()-4)</f>
        <v/>
      </c>
      <c r="B240" s="104"/>
      <c r="C240" s="154"/>
      <c r="D240" s="105"/>
      <c r="E240" s="105"/>
      <c r="F240" s="106"/>
      <c r="G240" s="105"/>
      <c r="H240" s="105"/>
      <c r="I240" s="108"/>
      <c r="J240" s="105"/>
      <c r="K240" s="105"/>
      <c r="L240" s="108"/>
      <c r="M240" s="105"/>
      <c r="N240" s="103"/>
      <c r="O240" s="456"/>
      <c r="P240" s="431">
        <f t="shared" si="7"/>
        <v>0</v>
      </c>
      <c r="Q240" s="79">
        <f t="shared" si="7"/>
        <v>0</v>
      </c>
      <c r="R240" s="102" t="str">
        <f t="shared" si="6"/>
        <v/>
      </c>
      <c r="S240" s="96" t="str">
        <f>IF(D240="","",IF(OR(D240=Plano!$A$1,D240=Plano!$B$1),"entrada","saída"))</f>
        <v/>
      </c>
    </row>
    <row r="241" spans="1:19" ht="13.2" hidden="1" x14ac:dyDescent="0.25">
      <c r="A241" s="119" t="str">
        <f>IF(B241="","",COUNT('Diário 2o PA'!$A$5:$A$1412)+ROW()-4)</f>
        <v/>
      </c>
      <c r="B241" s="104"/>
      <c r="C241" s="154"/>
      <c r="D241" s="105"/>
      <c r="E241" s="105"/>
      <c r="F241" s="106"/>
      <c r="G241" s="105"/>
      <c r="H241" s="105"/>
      <c r="I241" s="108"/>
      <c r="J241" s="105"/>
      <c r="K241" s="105"/>
      <c r="L241" s="108"/>
      <c r="M241" s="105"/>
      <c r="N241" s="103"/>
      <c r="O241" s="456"/>
      <c r="P241" s="431">
        <f t="shared" si="7"/>
        <v>0</v>
      </c>
      <c r="Q241" s="79">
        <f t="shared" si="7"/>
        <v>0</v>
      </c>
      <c r="R241" s="102" t="str">
        <f t="shared" si="6"/>
        <v/>
      </c>
      <c r="S241" s="96" t="str">
        <f>IF(D241="","",IF(OR(D241=Plano!$A$1,D241=Plano!$B$1),"entrada","saída"))</f>
        <v/>
      </c>
    </row>
    <row r="242" spans="1:19" ht="13.2" hidden="1" x14ac:dyDescent="0.25">
      <c r="A242" s="119" t="str">
        <f>IF(B242="","",COUNT('Diário 2o PA'!$A$5:$A$1412)+ROW()-4)</f>
        <v/>
      </c>
      <c r="B242" s="104"/>
      <c r="C242" s="154"/>
      <c r="D242" s="105"/>
      <c r="E242" s="105"/>
      <c r="F242" s="106"/>
      <c r="G242" s="105"/>
      <c r="H242" s="105"/>
      <c r="I242" s="108"/>
      <c r="J242" s="105"/>
      <c r="K242" s="105"/>
      <c r="L242" s="108"/>
      <c r="M242" s="105"/>
      <c r="N242" s="103"/>
      <c r="O242" s="456"/>
      <c r="P242" s="431">
        <f t="shared" si="7"/>
        <v>0</v>
      </c>
      <c r="Q242" s="79">
        <f t="shared" si="7"/>
        <v>0</v>
      </c>
      <c r="R242" s="102" t="str">
        <f t="shared" si="6"/>
        <v/>
      </c>
      <c r="S242" s="96" t="str">
        <f>IF(D242="","",IF(OR(D242=Plano!$A$1,D242=Plano!$B$1),"entrada","saída"))</f>
        <v/>
      </c>
    </row>
    <row r="243" spans="1:19" ht="13.2" hidden="1" x14ac:dyDescent="0.25">
      <c r="A243" s="119" t="str">
        <f>IF(B243="","",COUNT('Diário 2o PA'!$A$5:$A$1412)+ROW()-4)</f>
        <v/>
      </c>
      <c r="B243" s="104"/>
      <c r="C243" s="154"/>
      <c r="D243" s="105"/>
      <c r="E243" s="105"/>
      <c r="F243" s="106"/>
      <c r="G243" s="105"/>
      <c r="H243" s="105"/>
      <c r="I243" s="108"/>
      <c r="J243" s="105"/>
      <c r="K243" s="105"/>
      <c r="L243" s="108"/>
      <c r="M243" s="105"/>
      <c r="N243" s="103"/>
      <c r="O243" s="456"/>
      <c r="P243" s="431">
        <f t="shared" si="7"/>
        <v>0</v>
      </c>
      <c r="Q243" s="79">
        <f t="shared" si="7"/>
        <v>0</v>
      </c>
      <c r="R243" s="102" t="str">
        <f t="shared" si="6"/>
        <v/>
      </c>
      <c r="S243" s="96" t="str">
        <f>IF(D243="","",IF(OR(D243=Plano!$A$1,D243=Plano!$B$1),"entrada","saída"))</f>
        <v/>
      </c>
    </row>
    <row r="244" spans="1:19" ht="13.2" hidden="1" x14ac:dyDescent="0.25">
      <c r="A244" s="119" t="str">
        <f>IF(B244="","",COUNT('Diário 2o PA'!$A$5:$A$1412)+ROW()-4)</f>
        <v/>
      </c>
      <c r="B244" s="104"/>
      <c r="C244" s="154"/>
      <c r="D244" s="105"/>
      <c r="E244" s="105"/>
      <c r="F244" s="106"/>
      <c r="G244" s="105"/>
      <c r="H244" s="105"/>
      <c r="I244" s="108"/>
      <c r="J244" s="105"/>
      <c r="K244" s="105"/>
      <c r="L244" s="108"/>
      <c r="M244" s="105"/>
      <c r="N244" s="103"/>
      <c r="O244" s="456"/>
      <c r="P244" s="431">
        <f t="shared" si="7"/>
        <v>0</v>
      </c>
      <c r="Q244" s="79">
        <f t="shared" si="7"/>
        <v>0</v>
      </c>
      <c r="R244" s="102" t="str">
        <f t="shared" si="6"/>
        <v/>
      </c>
      <c r="S244" s="96" t="str">
        <f>IF(D244="","",IF(OR(D244=Plano!$A$1,D244=Plano!$B$1),"entrada","saída"))</f>
        <v/>
      </c>
    </row>
    <row r="245" spans="1:19" ht="13.2" hidden="1" x14ac:dyDescent="0.25">
      <c r="A245" s="119" t="str">
        <f>IF(B245="","",COUNT('Diário 2o PA'!$A$5:$A$1412)+ROW()-4)</f>
        <v/>
      </c>
      <c r="B245" s="104"/>
      <c r="C245" s="154"/>
      <c r="D245" s="105"/>
      <c r="E245" s="105"/>
      <c r="F245" s="106"/>
      <c r="G245" s="105"/>
      <c r="H245" s="105"/>
      <c r="I245" s="108"/>
      <c r="J245" s="105"/>
      <c r="K245" s="105"/>
      <c r="L245" s="108"/>
      <c r="M245" s="105"/>
      <c r="N245" s="103"/>
      <c r="O245" s="456"/>
      <c r="P245" s="431">
        <f t="shared" si="7"/>
        <v>0</v>
      </c>
      <c r="Q245" s="79">
        <f t="shared" si="7"/>
        <v>0</v>
      </c>
      <c r="R245" s="102" t="str">
        <f t="shared" si="6"/>
        <v/>
      </c>
      <c r="S245" s="96" t="str">
        <f>IF(D245="","",IF(OR(D245=Plano!$A$1,D245=Plano!$B$1),"entrada","saída"))</f>
        <v/>
      </c>
    </row>
    <row r="246" spans="1:19" ht="13.2" hidden="1" x14ac:dyDescent="0.25">
      <c r="A246" s="119" t="str">
        <f>IF(B246="","",COUNT('Diário 2o PA'!$A$5:$A$1412)+ROW()-4)</f>
        <v/>
      </c>
      <c r="B246" s="104"/>
      <c r="C246" s="154"/>
      <c r="D246" s="105"/>
      <c r="E246" s="105"/>
      <c r="F246" s="106"/>
      <c r="G246" s="105"/>
      <c r="H246" s="105"/>
      <c r="I246" s="108"/>
      <c r="J246" s="105"/>
      <c r="K246" s="105"/>
      <c r="L246" s="108"/>
      <c r="M246" s="105"/>
      <c r="N246" s="103"/>
      <c r="O246" s="456"/>
      <c r="P246" s="431">
        <f t="shared" si="7"/>
        <v>0</v>
      </c>
      <c r="Q246" s="79">
        <f t="shared" si="7"/>
        <v>0</v>
      </c>
      <c r="R246" s="102" t="str">
        <f t="shared" si="6"/>
        <v/>
      </c>
      <c r="S246" s="96" t="str">
        <f>IF(D246="","",IF(OR(D246=Plano!$A$1,D246=Plano!$B$1),"entrada","saída"))</f>
        <v/>
      </c>
    </row>
    <row r="247" spans="1:19" ht="13.2" hidden="1" x14ac:dyDescent="0.25">
      <c r="A247" s="119" t="str">
        <f>IF(B247="","",COUNT('Diário 2o PA'!$A$5:$A$1412)+ROW()-4)</f>
        <v/>
      </c>
      <c r="B247" s="104"/>
      <c r="C247" s="154"/>
      <c r="D247" s="105"/>
      <c r="E247" s="105"/>
      <c r="F247" s="106"/>
      <c r="G247" s="105"/>
      <c r="H247" s="105"/>
      <c r="I247" s="108"/>
      <c r="J247" s="105"/>
      <c r="K247" s="105"/>
      <c r="L247" s="108"/>
      <c r="M247" s="105"/>
      <c r="N247" s="103"/>
      <c r="O247" s="456"/>
      <c r="P247" s="431">
        <f t="shared" si="7"/>
        <v>0</v>
      </c>
      <c r="Q247" s="79">
        <f t="shared" si="7"/>
        <v>0</v>
      </c>
      <c r="R247" s="102" t="str">
        <f t="shared" si="6"/>
        <v/>
      </c>
      <c r="S247" s="96" t="str">
        <f>IF(D247="","",IF(OR(D247=Plano!$A$1,D247=Plano!$B$1),"entrada","saída"))</f>
        <v/>
      </c>
    </row>
    <row r="248" spans="1:19" ht="13.2" hidden="1" x14ac:dyDescent="0.25">
      <c r="A248" s="119" t="str">
        <f>IF(B248="","",COUNT('Diário 2o PA'!$A$5:$A$1412)+ROW()-4)</f>
        <v/>
      </c>
      <c r="B248" s="104"/>
      <c r="C248" s="154"/>
      <c r="D248" s="105"/>
      <c r="E248" s="105"/>
      <c r="F248" s="106"/>
      <c r="G248" s="105"/>
      <c r="H248" s="105"/>
      <c r="I248" s="108"/>
      <c r="J248" s="105"/>
      <c r="K248" s="105"/>
      <c r="L248" s="108"/>
      <c r="M248" s="105"/>
      <c r="N248" s="103"/>
      <c r="O248" s="456"/>
      <c r="P248" s="431">
        <f t="shared" si="7"/>
        <v>0</v>
      </c>
      <c r="Q248" s="79">
        <f t="shared" si="7"/>
        <v>0</v>
      </c>
      <c r="R248" s="102" t="str">
        <f t="shared" si="6"/>
        <v/>
      </c>
      <c r="S248" s="96" t="str">
        <f>IF(D248="","",IF(OR(D248=Plano!$A$1,D248=Plano!$B$1),"entrada","saída"))</f>
        <v/>
      </c>
    </row>
    <row r="249" spans="1:19" ht="13.2" hidden="1" x14ac:dyDescent="0.25">
      <c r="A249" s="119" t="str">
        <f>IF(B249="","",COUNT('Diário 2o PA'!$A$5:$A$1412)+ROW()-4)</f>
        <v/>
      </c>
      <c r="B249" s="104"/>
      <c r="C249" s="154"/>
      <c r="D249" s="105"/>
      <c r="E249" s="105"/>
      <c r="F249" s="106"/>
      <c r="G249" s="105"/>
      <c r="H249" s="105"/>
      <c r="I249" s="108"/>
      <c r="J249" s="105"/>
      <c r="K249" s="105"/>
      <c r="L249" s="108"/>
      <c r="M249" s="105"/>
      <c r="N249" s="103"/>
      <c r="O249" s="456"/>
      <c r="P249" s="431">
        <f t="shared" si="7"/>
        <v>0</v>
      </c>
      <c r="Q249" s="79">
        <f t="shared" si="7"/>
        <v>0</v>
      </c>
      <c r="R249" s="102" t="str">
        <f t="shared" si="6"/>
        <v/>
      </c>
      <c r="S249" s="96" t="str">
        <f>IF(D249="","",IF(OR(D249=Plano!$A$1,D249=Plano!$B$1),"entrada","saída"))</f>
        <v/>
      </c>
    </row>
    <row r="250" spans="1:19" ht="13.2" hidden="1" x14ac:dyDescent="0.25">
      <c r="A250" s="119" t="str">
        <f>IF(B250="","",COUNT('Diário 2o PA'!$A$5:$A$1412)+ROW()-4)</f>
        <v/>
      </c>
      <c r="B250" s="104"/>
      <c r="C250" s="154"/>
      <c r="D250" s="105"/>
      <c r="E250" s="105"/>
      <c r="F250" s="106"/>
      <c r="G250" s="105"/>
      <c r="H250" s="105"/>
      <c r="I250" s="108"/>
      <c r="J250" s="105"/>
      <c r="K250" s="105"/>
      <c r="L250" s="108"/>
      <c r="M250" s="105"/>
      <c r="N250" s="103"/>
      <c r="O250" s="456"/>
      <c r="P250" s="431">
        <f t="shared" si="7"/>
        <v>0</v>
      </c>
      <c r="Q250" s="79">
        <f t="shared" si="7"/>
        <v>0</v>
      </c>
      <c r="R250" s="102" t="str">
        <f t="shared" si="6"/>
        <v/>
      </c>
      <c r="S250" s="96" t="str">
        <f>IF(D250="","",IF(OR(D250=Plano!$A$1,D250=Plano!$B$1),"entrada","saída"))</f>
        <v/>
      </c>
    </row>
    <row r="251" spans="1:19" ht="13.2" hidden="1" x14ac:dyDescent="0.25">
      <c r="A251" s="119" t="str">
        <f>IF(B251="","",COUNT('Diário 2o PA'!$A$5:$A$1412)+ROW()-4)</f>
        <v/>
      </c>
      <c r="B251" s="104"/>
      <c r="C251" s="154"/>
      <c r="D251" s="105"/>
      <c r="E251" s="105"/>
      <c r="F251" s="106"/>
      <c r="G251" s="105"/>
      <c r="H251" s="105"/>
      <c r="I251" s="108"/>
      <c r="J251" s="105"/>
      <c r="K251" s="105"/>
      <c r="L251" s="108"/>
      <c r="M251" s="105"/>
      <c r="N251" s="103"/>
      <c r="O251" s="456"/>
      <c r="P251" s="431">
        <f t="shared" si="7"/>
        <v>0</v>
      </c>
      <c r="Q251" s="79">
        <f t="shared" si="7"/>
        <v>0</v>
      </c>
      <c r="R251" s="102" t="str">
        <f t="shared" si="6"/>
        <v/>
      </c>
      <c r="S251" s="96" t="str">
        <f>IF(D251="","",IF(OR(D251=Plano!$A$1,D251=Plano!$B$1),"entrada","saída"))</f>
        <v/>
      </c>
    </row>
    <row r="252" spans="1:19" ht="13.2" hidden="1" x14ac:dyDescent="0.25">
      <c r="A252" s="119" t="str">
        <f>IF(B252="","",COUNT('Diário 2o PA'!$A$5:$A$1412)+ROW()-4)</f>
        <v/>
      </c>
      <c r="B252" s="104"/>
      <c r="C252" s="154"/>
      <c r="D252" s="105"/>
      <c r="E252" s="105"/>
      <c r="F252" s="106"/>
      <c r="G252" s="105"/>
      <c r="H252" s="105"/>
      <c r="I252" s="108"/>
      <c r="J252" s="105"/>
      <c r="K252" s="105"/>
      <c r="L252" s="108"/>
      <c r="M252" s="105"/>
      <c r="N252" s="103"/>
      <c r="O252" s="456"/>
      <c r="P252" s="431">
        <f t="shared" si="7"/>
        <v>0</v>
      </c>
      <c r="Q252" s="79">
        <f t="shared" si="7"/>
        <v>0</v>
      </c>
      <c r="R252" s="102" t="str">
        <f t="shared" si="6"/>
        <v/>
      </c>
      <c r="S252" s="96" t="str">
        <f>IF(D252="","",IF(OR(D252=Plano!$A$1,D252=Plano!$B$1),"entrada","saída"))</f>
        <v/>
      </c>
    </row>
    <row r="253" spans="1:19" ht="13.2" hidden="1" x14ac:dyDescent="0.25">
      <c r="A253" s="119" t="str">
        <f>IF(B253="","",COUNT('Diário 2o PA'!$A$5:$A$1412)+ROW()-4)</f>
        <v/>
      </c>
      <c r="B253" s="104"/>
      <c r="C253" s="154"/>
      <c r="D253" s="105"/>
      <c r="E253" s="105"/>
      <c r="F253" s="106"/>
      <c r="G253" s="105"/>
      <c r="H253" s="105"/>
      <c r="I253" s="108"/>
      <c r="J253" s="105"/>
      <c r="K253" s="105"/>
      <c r="L253" s="108"/>
      <c r="M253" s="105"/>
      <c r="N253" s="103"/>
      <c r="O253" s="456"/>
      <c r="P253" s="431">
        <f t="shared" si="7"/>
        <v>0</v>
      </c>
      <c r="Q253" s="79">
        <f t="shared" si="7"/>
        <v>0</v>
      </c>
      <c r="R253" s="102" t="str">
        <f t="shared" si="6"/>
        <v/>
      </c>
      <c r="S253" s="96" t="str">
        <f>IF(D253="","",IF(OR(D253=Plano!$A$1,D253=Plano!$B$1),"entrada","saída"))</f>
        <v/>
      </c>
    </row>
    <row r="254" spans="1:19" ht="13.2" hidden="1" x14ac:dyDescent="0.25">
      <c r="A254" s="119" t="str">
        <f>IF(B254="","",COUNT('Diário 2o PA'!$A$5:$A$1412)+ROW()-4)</f>
        <v/>
      </c>
      <c r="B254" s="104"/>
      <c r="C254" s="154"/>
      <c r="D254" s="105"/>
      <c r="E254" s="105"/>
      <c r="F254" s="106"/>
      <c r="G254" s="105"/>
      <c r="H254" s="105"/>
      <c r="I254" s="108"/>
      <c r="J254" s="105"/>
      <c r="K254" s="105"/>
      <c r="L254" s="108"/>
      <c r="M254" s="105"/>
      <c r="N254" s="103"/>
      <c r="O254" s="456"/>
      <c r="P254" s="431">
        <f t="shared" si="7"/>
        <v>0</v>
      </c>
      <c r="Q254" s="79">
        <f t="shared" si="7"/>
        <v>0</v>
      </c>
      <c r="R254" s="102" t="str">
        <f t="shared" si="6"/>
        <v/>
      </c>
      <c r="S254" s="96" t="str">
        <f>IF(D254="","",IF(OR(D254=Plano!$A$1,D254=Plano!$B$1),"entrada","saída"))</f>
        <v/>
      </c>
    </row>
    <row r="255" spans="1:19" ht="13.2" hidden="1" x14ac:dyDescent="0.25">
      <c r="A255" s="119" t="str">
        <f>IF(B255="","",COUNT('Diário 2o PA'!$A$5:$A$1412)+ROW()-4)</f>
        <v/>
      </c>
      <c r="B255" s="104"/>
      <c r="C255" s="154"/>
      <c r="D255" s="105"/>
      <c r="E255" s="105"/>
      <c r="F255" s="106"/>
      <c r="G255" s="105"/>
      <c r="H255" s="105"/>
      <c r="I255" s="108"/>
      <c r="J255" s="105"/>
      <c r="K255" s="105"/>
      <c r="L255" s="108"/>
      <c r="M255" s="105"/>
      <c r="N255" s="103"/>
      <c r="O255" s="456"/>
      <c r="P255" s="431">
        <f t="shared" si="7"/>
        <v>0</v>
      </c>
      <c r="Q255" s="79">
        <f t="shared" si="7"/>
        <v>0</v>
      </c>
      <c r="R255" s="102" t="str">
        <f t="shared" si="6"/>
        <v/>
      </c>
      <c r="S255" s="96" t="str">
        <f>IF(D255="","",IF(OR(D255=Plano!$A$1,D255=Plano!$B$1),"entrada","saída"))</f>
        <v/>
      </c>
    </row>
    <row r="256" spans="1:19" ht="13.2" hidden="1" x14ac:dyDescent="0.25">
      <c r="A256" s="119" t="str">
        <f>IF(B256="","",COUNT('Diário 2o PA'!$A$5:$A$1412)+ROW()-4)</f>
        <v/>
      </c>
      <c r="B256" s="104"/>
      <c r="C256" s="154"/>
      <c r="D256" s="105"/>
      <c r="E256" s="105"/>
      <c r="F256" s="106"/>
      <c r="G256" s="105"/>
      <c r="H256" s="105"/>
      <c r="I256" s="108"/>
      <c r="J256" s="105"/>
      <c r="K256" s="105"/>
      <c r="L256" s="108"/>
      <c r="M256" s="105"/>
      <c r="N256" s="103"/>
      <c r="O256" s="456"/>
      <c r="P256" s="431">
        <f t="shared" si="7"/>
        <v>0</v>
      </c>
      <c r="Q256" s="79">
        <f t="shared" si="7"/>
        <v>0</v>
      </c>
      <c r="R256" s="102" t="str">
        <f t="shared" si="6"/>
        <v/>
      </c>
      <c r="S256" s="96" t="str">
        <f>IF(D256="","",IF(OR(D256=Plano!$A$1,D256=Plano!$B$1),"entrada","saída"))</f>
        <v/>
      </c>
    </row>
    <row r="257" spans="1:19" ht="13.2" hidden="1" x14ac:dyDescent="0.25">
      <c r="A257" s="119" t="str">
        <f>IF(B257="","",COUNT('Diário 2o PA'!$A$5:$A$1412)+ROW()-4)</f>
        <v/>
      </c>
      <c r="B257" s="104"/>
      <c r="C257" s="154"/>
      <c r="D257" s="105"/>
      <c r="E257" s="105"/>
      <c r="F257" s="106"/>
      <c r="G257" s="105"/>
      <c r="H257" s="105"/>
      <c r="I257" s="108"/>
      <c r="J257" s="105"/>
      <c r="K257" s="105"/>
      <c r="L257" s="108"/>
      <c r="M257" s="105"/>
      <c r="N257" s="103"/>
      <c r="O257" s="456"/>
      <c r="P257" s="431">
        <f t="shared" si="7"/>
        <v>0</v>
      </c>
      <c r="Q257" s="79">
        <f t="shared" si="7"/>
        <v>0</v>
      </c>
      <c r="R257" s="102" t="str">
        <f t="shared" si="6"/>
        <v/>
      </c>
      <c r="S257" s="96" t="str">
        <f>IF(D257="","",IF(OR(D257=Plano!$A$1,D257=Plano!$B$1),"entrada","saída"))</f>
        <v/>
      </c>
    </row>
    <row r="258" spans="1:19" ht="13.2" hidden="1" x14ac:dyDescent="0.25">
      <c r="A258" s="119" t="str">
        <f>IF(B258="","",COUNT('Diário 2o PA'!$A$5:$A$1412)+ROW()-4)</f>
        <v/>
      </c>
      <c r="B258" s="104"/>
      <c r="C258" s="154"/>
      <c r="D258" s="105"/>
      <c r="E258" s="105"/>
      <c r="F258" s="106"/>
      <c r="G258" s="105"/>
      <c r="H258" s="105"/>
      <c r="I258" s="108"/>
      <c r="J258" s="105"/>
      <c r="K258" s="105"/>
      <c r="L258" s="108"/>
      <c r="M258" s="105"/>
      <c r="N258" s="103"/>
      <c r="O258" s="456"/>
      <c r="P258" s="431">
        <f t="shared" si="7"/>
        <v>0</v>
      </c>
      <c r="Q258" s="79">
        <f t="shared" si="7"/>
        <v>0</v>
      </c>
      <c r="R258" s="102" t="str">
        <f t="shared" si="6"/>
        <v/>
      </c>
      <c r="S258" s="96" t="str">
        <f>IF(D258="","",IF(OR(D258=Plano!$A$1,D258=Plano!$B$1),"entrada","saída"))</f>
        <v/>
      </c>
    </row>
    <row r="259" spans="1:19" ht="13.2" hidden="1" x14ac:dyDescent="0.25">
      <c r="A259" s="119" t="str">
        <f>IF(B259="","",COUNT('Diário 2o PA'!$A$5:$A$1412)+ROW()-4)</f>
        <v/>
      </c>
      <c r="B259" s="104"/>
      <c r="C259" s="154"/>
      <c r="D259" s="105"/>
      <c r="E259" s="105"/>
      <c r="F259" s="106"/>
      <c r="G259" s="105"/>
      <c r="H259" s="105"/>
      <c r="I259" s="108"/>
      <c r="J259" s="105"/>
      <c r="K259" s="105"/>
      <c r="L259" s="108"/>
      <c r="M259" s="105"/>
      <c r="N259" s="103"/>
      <c r="O259" s="456"/>
      <c r="P259" s="431">
        <f t="shared" si="7"/>
        <v>0</v>
      </c>
      <c r="Q259" s="79">
        <f t="shared" si="7"/>
        <v>0</v>
      </c>
      <c r="R259" s="102" t="str">
        <f t="shared" si="6"/>
        <v/>
      </c>
      <c r="S259" s="96" t="str">
        <f>IF(D259="","",IF(OR(D259=Plano!$A$1,D259=Plano!$B$1),"entrada","saída"))</f>
        <v/>
      </c>
    </row>
    <row r="260" spans="1:19" ht="13.2" hidden="1" x14ac:dyDescent="0.25">
      <c r="A260" s="119" t="str">
        <f>IF(B260="","",COUNT('Diário 2o PA'!$A$5:$A$1412)+ROW()-4)</f>
        <v/>
      </c>
      <c r="B260" s="104"/>
      <c r="C260" s="154"/>
      <c r="D260" s="105"/>
      <c r="E260" s="105"/>
      <c r="F260" s="106"/>
      <c r="G260" s="105"/>
      <c r="H260" s="105"/>
      <c r="I260" s="108"/>
      <c r="J260" s="105"/>
      <c r="K260" s="105"/>
      <c r="L260" s="108"/>
      <c r="M260" s="105"/>
      <c r="N260" s="103"/>
      <c r="O260" s="456"/>
      <c r="P260" s="431">
        <f t="shared" si="7"/>
        <v>0</v>
      </c>
      <c r="Q260" s="79">
        <f t="shared" si="7"/>
        <v>0</v>
      </c>
      <c r="R260" s="102" t="str">
        <f t="shared" si="6"/>
        <v/>
      </c>
      <c r="S260" s="96" t="str">
        <f>IF(D260="","",IF(OR(D260=Plano!$A$1,D260=Plano!$B$1),"entrada","saída"))</f>
        <v/>
      </c>
    </row>
    <row r="261" spans="1:19" ht="13.2" hidden="1" x14ac:dyDescent="0.25">
      <c r="A261" s="119" t="str">
        <f>IF(B261="","",COUNT('Diário 2o PA'!$A$5:$A$1412)+ROW()-4)</f>
        <v/>
      </c>
      <c r="B261" s="104"/>
      <c r="C261" s="154"/>
      <c r="D261" s="105"/>
      <c r="E261" s="105"/>
      <c r="F261" s="106"/>
      <c r="G261" s="105"/>
      <c r="H261" s="105"/>
      <c r="I261" s="108"/>
      <c r="J261" s="105"/>
      <c r="K261" s="105"/>
      <c r="L261" s="108"/>
      <c r="M261" s="105"/>
      <c r="N261" s="103"/>
      <c r="O261" s="456"/>
      <c r="P261" s="431">
        <f t="shared" si="7"/>
        <v>0</v>
      </c>
      <c r="Q261" s="79">
        <f t="shared" si="7"/>
        <v>0</v>
      </c>
      <c r="R261" s="102" t="str">
        <f t="shared" ref="R261:R324" si="8">SUBSTITUTE(D261," ","_")</f>
        <v/>
      </c>
      <c r="S261" s="96" t="str">
        <f>IF(D261="","",IF(OR(D261=Plano!$A$1,D261=Plano!$B$1),"entrada","saída"))</f>
        <v/>
      </c>
    </row>
    <row r="262" spans="1:19" ht="13.2" hidden="1" x14ac:dyDescent="0.25">
      <c r="A262" s="119" t="str">
        <f>IF(B262="","",COUNT('Diário 2o PA'!$A$5:$A$1412)+ROW()-4)</f>
        <v/>
      </c>
      <c r="B262" s="104"/>
      <c r="C262" s="154"/>
      <c r="D262" s="105"/>
      <c r="E262" s="105"/>
      <c r="F262" s="106"/>
      <c r="G262" s="105"/>
      <c r="H262" s="105"/>
      <c r="I262" s="108"/>
      <c r="J262" s="105"/>
      <c r="K262" s="105"/>
      <c r="L262" s="108"/>
      <c r="M262" s="105"/>
      <c r="N262" s="103"/>
      <c r="O262" s="456"/>
      <c r="P262" s="431">
        <f t="shared" ref="P262:Q325" si="9">IF(B262=0,0,IF(YEAR(B262)=$Q$1,MONTH(B262)-$P$1+1,(YEAR(B262)-$Q$1)*12-$P$1+1+MONTH(B262)))</f>
        <v>0</v>
      </c>
      <c r="Q262" s="79">
        <f t="shared" si="9"/>
        <v>0</v>
      </c>
      <c r="R262" s="102" t="str">
        <f t="shared" si="8"/>
        <v/>
      </c>
      <c r="S262" s="96" t="str">
        <f>IF(D262="","",IF(OR(D262=Plano!$A$1,D262=Plano!$B$1),"entrada","saída"))</f>
        <v/>
      </c>
    </row>
    <row r="263" spans="1:19" ht="13.2" hidden="1" x14ac:dyDescent="0.25">
      <c r="A263" s="119" t="str">
        <f>IF(B263="","",COUNT('Diário 2o PA'!$A$5:$A$1412)+ROW()-4)</f>
        <v/>
      </c>
      <c r="B263" s="104"/>
      <c r="C263" s="154"/>
      <c r="D263" s="105"/>
      <c r="E263" s="105"/>
      <c r="F263" s="106"/>
      <c r="G263" s="105"/>
      <c r="H263" s="105"/>
      <c r="I263" s="108"/>
      <c r="J263" s="105"/>
      <c r="K263" s="105"/>
      <c r="L263" s="108"/>
      <c r="M263" s="105"/>
      <c r="N263" s="103"/>
      <c r="O263" s="456"/>
      <c r="P263" s="431">
        <f t="shared" si="9"/>
        <v>0</v>
      </c>
      <c r="Q263" s="79">
        <f t="shared" si="9"/>
        <v>0</v>
      </c>
      <c r="R263" s="102" t="str">
        <f t="shared" si="8"/>
        <v/>
      </c>
      <c r="S263" s="96" t="str">
        <f>IF(D263="","",IF(OR(D263=Plano!$A$1,D263=Plano!$B$1),"entrada","saída"))</f>
        <v/>
      </c>
    </row>
    <row r="264" spans="1:19" ht="13.2" hidden="1" x14ac:dyDescent="0.25">
      <c r="A264" s="119" t="str">
        <f>IF(B264="","",COUNT('Diário 2o PA'!$A$5:$A$1412)+ROW()-4)</f>
        <v/>
      </c>
      <c r="B264" s="104"/>
      <c r="C264" s="154"/>
      <c r="D264" s="105"/>
      <c r="E264" s="105"/>
      <c r="F264" s="106"/>
      <c r="G264" s="105"/>
      <c r="H264" s="105"/>
      <c r="I264" s="108"/>
      <c r="J264" s="105"/>
      <c r="K264" s="105"/>
      <c r="L264" s="108"/>
      <c r="M264" s="105"/>
      <c r="N264" s="103"/>
      <c r="O264" s="456"/>
      <c r="P264" s="431">
        <f t="shared" si="9"/>
        <v>0</v>
      </c>
      <c r="Q264" s="79">
        <f t="shared" si="9"/>
        <v>0</v>
      </c>
      <c r="R264" s="102" t="str">
        <f t="shared" si="8"/>
        <v/>
      </c>
      <c r="S264" s="96" t="str">
        <f>IF(D264="","",IF(OR(D264=Plano!$A$1,D264=Plano!$B$1),"entrada","saída"))</f>
        <v/>
      </c>
    </row>
    <row r="265" spans="1:19" ht="13.2" hidden="1" x14ac:dyDescent="0.25">
      <c r="A265" s="119" t="str">
        <f>IF(B265="","",COUNT('Diário 2o PA'!$A$5:$A$1412)+ROW()-4)</f>
        <v/>
      </c>
      <c r="B265" s="104"/>
      <c r="C265" s="154"/>
      <c r="D265" s="105"/>
      <c r="E265" s="105"/>
      <c r="F265" s="106"/>
      <c r="G265" s="105"/>
      <c r="H265" s="105"/>
      <c r="I265" s="108"/>
      <c r="J265" s="105"/>
      <c r="K265" s="105"/>
      <c r="L265" s="108"/>
      <c r="M265" s="105"/>
      <c r="N265" s="103"/>
      <c r="O265" s="456"/>
      <c r="P265" s="431">
        <f t="shared" si="9"/>
        <v>0</v>
      </c>
      <c r="Q265" s="79">
        <f t="shared" si="9"/>
        <v>0</v>
      </c>
      <c r="R265" s="102" t="str">
        <f t="shared" si="8"/>
        <v/>
      </c>
      <c r="S265" s="96" t="str">
        <f>IF(D265="","",IF(OR(D265=Plano!$A$1,D265=Plano!$B$1),"entrada","saída"))</f>
        <v/>
      </c>
    </row>
    <row r="266" spans="1:19" ht="13.2" hidden="1" x14ac:dyDescent="0.25">
      <c r="A266" s="119" t="str">
        <f>IF(B266="","",COUNT('Diário 2o PA'!$A$5:$A$1412)+ROW()-4)</f>
        <v/>
      </c>
      <c r="B266" s="104"/>
      <c r="C266" s="154"/>
      <c r="D266" s="105"/>
      <c r="E266" s="105"/>
      <c r="F266" s="106"/>
      <c r="G266" s="105"/>
      <c r="H266" s="105"/>
      <c r="I266" s="108"/>
      <c r="J266" s="105"/>
      <c r="K266" s="105"/>
      <c r="L266" s="108"/>
      <c r="M266" s="105"/>
      <c r="N266" s="103"/>
      <c r="O266" s="456"/>
      <c r="P266" s="431">
        <f t="shared" si="9"/>
        <v>0</v>
      </c>
      <c r="Q266" s="79">
        <f t="shared" si="9"/>
        <v>0</v>
      </c>
      <c r="R266" s="102" t="str">
        <f t="shared" si="8"/>
        <v/>
      </c>
      <c r="S266" s="96" t="str">
        <f>IF(D266="","",IF(OR(D266=Plano!$A$1,D266=Plano!$B$1),"entrada","saída"))</f>
        <v/>
      </c>
    </row>
    <row r="267" spans="1:19" ht="13.2" hidden="1" x14ac:dyDescent="0.25">
      <c r="A267" s="119" t="str">
        <f>IF(B267="","",COUNT('Diário 2o PA'!$A$5:$A$1412)+ROW()-4)</f>
        <v/>
      </c>
      <c r="B267" s="104"/>
      <c r="C267" s="154"/>
      <c r="D267" s="105"/>
      <c r="E267" s="105"/>
      <c r="F267" s="106"/>
      <c r="G267" s="105"/>
      <c r="H267" s="105"/>
      <c r="I267" s="108"/>
      <c r="J267" s="105"/>
      <c r="K267" s="105"/>
      <c r="L267" s="108"/>
      <c r="M267" s="105"/>
      <c r="N267" s="103"/>
      <c r="O267" s="456"/>
      <c r="P267" s="431">
        <f t="shared" si="9"/>
        <v>0</v>
      </c>
      <c r="Q267" s="79">
        <f t="shared" si="9"/>
        <v>0</v>
      </c>
      <c r="R267" s="102" t="str">
        <f t="shared" si="8"/>
        <v/>
      </c>
      <c r="S267" s="96" t="str">
        <f>IF(D267="","",IF(OR(D267=Plano!$A$1,D267=Plano!$B$1),"entrada","saída"))</f>
        <v/>
      </c>
    </row>
    <row r="268" spans="1:19" ht="13.2" hidden="1" x14ac:dyDescent="0.25">
      <c r="A268" s="119" t="str">
        <f>IF(B268="","",COUNT('Diário 2o PA'!$A$5:$A$1412)+ROW()-4)</f>
        <v/>
      </c>
      <c r="B268" s="104"/>
      <c r="C268" s="154"/>
      <c r="D268" s="105"/>
      <c r="E268" s="105"/>
      <c r="F268" s="106"/>
      <c r="G268" s="105"/>
      <c r="H268" s="105"/>
      <c r="I268" s="108"/>
      <c r="J268" s="105"/>
      <c r="K268" s="105"/>
      <c r="L268" s="108"/>
      <c r="M268" s="105"/>
      <c r="N268" s="103"/>
      <c r="O268" s="456"/>
      <c r="P268" s="431">
        <f t="shared" si="9"/>
        <v>0</v>
      </c>
      <c r="Q268" s="79">
        <f t="shared" si="9"/>
        <v>0</v>
      </c>
      <c r="R268" s="102" t="str">
        <f t="shared" si="8"/>
        <v/>
      </c>
      <c r="S268" s="96" t="str">
        <f>IF(D268="","",IF(OR(D268=Plano!$A$1,D268=Plano!$B$1),"entrada","saída"))</f>
        <v/>
      </c>
    </row>
    <row r="269" spans="1:19" ht="13.2" hidden="1" x14ac:dyDescent="0.25">
      <c r="A269" s="119" t="str">
        <f>IF(B269="","",COUNT('Diário 2o PA'!$A$5:$A$1412)+ROW()-4)</f>
        <v/>
      </c>
      <c r="B269" s="104"/>
      <c r="C269" s="154"/>
      <c r="D269" s="105"/>
      <c r="E269" s="105"/>
      <c r="F269" s="106"/>
      <c r="G269" s="105"/>
      <c r="H269" s="105"/>
      <c r="I269" s="108"/>
      <c r="J269" s="105"/>
      <c r="K269" s="105"/>
      <c r="L269" s="108"/>
      <c r="M269" s="105"/>
      <c r="N269" s="103"/>
      <c r="O269" s="456"/>
      <c r="P269" s="431">
        <f t="shared" si="9"/>
        <v>0</v>
      </c>
      <c r="Q269" s="79">
        <f t="shared" si="9"/>
        <v>0</v>
      </c>
      <c r="R269" s="102" t="str">
        <f t="shared" si="8"/>
        <v/>
      </c>
      <c r="S269" s="96" t="str">
        <f>IF(D269="","",IF(OR(D269=Plano!$A$1,D269=Plano!$B$1),"entrada","saída"))</f>
        <v/>
      </c>
    </row>
    <row r="270" spans="1:19" ht="13.2" hidden="1" x14ac:dyDescent="0.25">
      <c r="A270" s="119" t="str">
        <f>IF(B270="","",COUNT('Diário 2o PA'!$A$5:$A$1412)+ROW()-4)</f>
        <v/>
      </c>
      <c r="B270" s="104"/>
      <c r="C270" s="154"/>
      <c r="D270" s="105"/>
      <c r="E270" s="105"/>
      <c r="F270" s="106"/>
      <c r="G270" s="105"/>
      <c r="H270" s="105"/>
      <c r="I270" s="108"/>
      <c r="J270" s="105"/>
      <c r="K270" s="105"/>
      <c r="L270" s="108"/>
      <c r="M270" s="105"/>
      <c r="N270" s="103"/>
      <c r="O270" s="456"/>
      <c r="P270" s="431">
        <f t="shared" si="9"/>
        <v>0</v>
      </c>
      <c r="Q270" s="79">
        <f t="shared" si="9"/>
        <v>0</v>
      </c>
      <c r="R270" s="102" t="str">
        <f t="shared" si="8"/>
        <v/>
      </c>
      <c r="S270" s="96" t="str">
        <f>IF(D270="","",IF(OR(D270=Plano!$A$1,D270=Plano!$B$1),"entrada","saída"))</f>
        <v/>
      </c>
    </row>
    <row r="271" spans="1:19" ht="13.2" hidden="1" x14ac:dyDescent="0.25">
      <c r="A271" s="119" t="str">
        <f>IF(B271="","",COUNT('Diário 2o PA'!$A$5:$A$1412)+ROW()-4)</f>
        <v/>
      </c>
      <c r="B271" s="104"/>
      <c r="C271" s="154"/>
      <c r="D271" s="105"/>
      <c r="E271" s="105"/>
      <c r="F271" s="106"/>
      <c r="G271" s="105"/>
      <c r="H271" s="105"/>
      <c r="I271" s="108"/>
      <c r="J271" s="105"/>
      <c r="K271" s="105"/>
      <c r="L271" s="108"/>
      <c r="M271" s="105"/>
      <c r="N271" s="103"/>
      <c r="O271" s="456"/>
      <c r="P271" s="431">
        <f t="shared" si="9"/>
        <v>0</v>
      </c>
      <c r="Q271" s="79">
        <f t="shared" si="9"/>
        <v>0</v>
      </c>
      <c r="R271" s="102" t="str">
        <f t="shared" si="8"/>
        <v/>
      </c>
      <c r="S271" s="96" t="str">
        <f>IF(D271="","",IF(OR(D271=Plano!$A$1,D271=Plano!$B$1),"entrada","saída"))</f>
        <v/>
      </c>
    </row>
    <row r="272" spans="1:19" ht="13.2" hidden="1" x14ac:dyDescent="0.25">
      <c r="A272" s="119" t="str">
        <f>IF(B272="","",COUNT('Diário 2o PA'!$A$5:$A$1412)+ROW()-4)</f>
        <v/>
      </c>
      <c r="B272" s="104"/>
      <c r="C272" s="154"/>
      <c r="D272" s="105"/>
      <c r="E272" s="105"/>
      <c r="F272" s="106"/>
      <c r="G272" s="105"/>
      <c r="H272" s="105"/>
      <c r="I272" s="108"/>
      <c r="J272" s="105"/>
      <c r="K272" s="105"/>
      <c r="L272" s="108"/>
      <c r="M272" s="105"/>
      <c r="N272" s="103"/>
      <c r="O272" s="456"/>
      <c r="P272" s="431">
        <f t="shared" si="9"/>
        <v>0</v>
      </c>
      <c r="Q272" s="79">
        <f t="shared" si="9"/>
        <v>0</v>
      </c>
      <c r="R272" s="102" t="str">
        <f t="shared" si="8"/>
        <v/>
      </c>
      <c r="S272" s="96" t="str">
        <f>IF(D272="","",IF(OR(D272=Plano!$A$1,D272=Plano!$B$1),"entrada","saída"))</f>
        <v/>
      </c>
    </row>
    <row r="273" spans="1:19" ht="13.2" hidden="1" x14ac:dyDescent="0.25">
      <c r="A273" s="119" t="str">
        <f>IF(B273="","",COUNT('Diário 2o PA'!$A$5:$A$1412)+ROW()-4)</f>
        <v/>
      </c>
      <c r="B273" s="104"/>
      <c r="C273" s="154"/>
      <c r="D273" s="105"/>
      <c r="E273" s="105"/>
      <c r="F273" s="106"/>
      <c r="G273" s="105"/>
      <c r="H273" s="105"/>
      <c r="I273" s="108"/>
      <c r="J273" s="105"/>
      <c r="K273" s="105"/>
      <c r="L273" s="108"/>
      <c r="M273" s="105"/>
      <c r="N273" s="103"/>
      <c r="O273" s="456"/>
      <c r="P273" s="431">
        <f t="shared" si="9"/>
        <v>0</v>
      </c>
      <c r="Q273" s="79">
        <f t="shared" si="9"/>
        <v>0</v>
      </c>
      <c r="R273" s="102" t="str">
        <f t="shared" si="8"/>
        <v/>
      </c>
      <c r="S273" s="96" t="str">
        <f>IF(D273="","",IF(OR(D273=Plano!$A$1,D273=Plano!$B$1),"entrada","saída"))</f>
        <v/>
      </c>
    </row>
    <row r="274" spans="1:19" ht="13.2" hidden="1" x14ac:dyDescent="0.25">
      <c r="A274" s="119" t="str">
        <f>IF(B274="","",COUNT('Diário 2o PA'!$A$5:$A$1412)+ROW()-4)</f>
        <v/>
      </c>
      <c r="B274" s="104"/>
      <c r="C274" s="154"/>
      <c r="D274" s="105"/>
      <c r="E274" s="105"/>
      <c r="F274" s="106"/>
      <c r="G274" s="105"/>
      <c r="H274" s="105"/>
      <c r="I274" s="108"/>
      <c r="J274" s="105"/>
      <c r="K274" s="105"/>
      <c r="L274" s="108"/>
      <c r="M274" s="105"/>
      <c r="N274" s="103"/>
      <c r="O274" s="456"/>
      <c r="P274" s="431">
        <f t="shared" si="9"/>
        <v>0</v>
      </c>
      <c r="Q274" s="79">
        <f t="shared" si="9"/>
        <v>0</v>
      </c>
      <c r="R274" s="102" t="str">
        <f t="shared" si="8"/>
        <v/>
      </c>
      <c r="S274" s="96" t="str">
        <f>IF(D274="","",IF(OR(D274=Plano!$A$1,D274=Plano!$B$1),"entrada","saída"))</f>
        <v/>
      </c>
    </row>
    <row r="275" spans="1:19" ht="13.2" hidden="1" x14ac:dyDescent="0.25">
      <c r="A275" s="119" t="str">
        <f>IF(B275="","",COUNT('Diário 2o PA'!$A$5:$A$1412)+ROW()-4)</f>
        <v/>
      </c>
      <c r="B275" s="104"/>
      <c r="C275" s="154"/>
      <c r="D275" s="105"/>
      <c r="E275" s="105"/>
      <c r="F275" s="106"/>
      <c r="G275" s="105"/>
      <c r="H275" s="105"/>
      <c r="I275" s="108"/>
      <c r="J275" s="105"/>
      <c r="K275" s="105"/>
      <c r="L275" s="108"/>
      <c r="M275" s="105"/>
      <c r="N275" s="103"/>
      <c r="O275" s="456"/>
      <c r="P275" s="431">
        <f t="shared" si="9"/>
        <v>0</v>
      </c>
      <c r="Q275" s="79">
        <f t="shared" si="9"/>
        <v>0</v>
      </c>
      <c r="R275" s="102" t="str">
        <f t="shared" si="8"/>
        <v/>
      </c>
      <c r="S275" s="96" t="str">
        <f>IF(D275="","",IF(OR(D275=Plano!$A$1,D275=Plano!$B$1),"entrada","saída"))</f>
        <v/>
      </c>
    </row>
    <row r="276" spans="1:19" ht="13.2" hidden="1" x14ac:dyDescent="0.25">
      <c r="A276" s="119" t="str">
        <f>IF(B276="","",COUNT('Diário 2o PA'!$A$5:$A$1412)+ROW()-4)</f>
        <v/>
      </c>
      <c r="B276" s="104"/>
      <c r="C276" s="154"/>
      <c r="D276" s="105"/>
      <c r="E276" s="105"/>
      <c r="F276" s="106"/>
      <c r="G276" s="105"/>
      <c r="H276" s="105"/>
      <c r="I276" s="108"/>
      <c r="J276" s="105"/>
      <c r="K276" s="105"/>
      <c r="L276" s="108"/>
      <c r="M276" s="105"/>
      <c r="N276" s="103"/>
      <c r="O276" s="456"/>
      <c r="P276" s="431">
        <f t="shared" si="9"/>
        <v>0</v>
      </c>
      <c r="Q276" s="79">
        <f t="shared" si="9"/>
        <v>0</v>
      </c>
      <c r="R276" s="102" t="str">
        <f t="shared" si="8"/>
        <v/>
      </c>
      <c r="S276" s="96" t="str">
        <f>IF(D276="","",IF(OR(D276=Plano!$A$1,D276=Plano!$B$1),"entrada","saída"))</f>
        <v/>
      </c>
    </row>
    <row r="277" spans="1:19" ht="13.2" hidden="1" x14ac:dyDescent="0.25">
      <c r="A277" s="119" t="str">
        <f>IF(B277="","",COUNT('Diário 2o PA'!$A$5:$A$1412)+ROW()-4)</f>
        <v/>
      </c>
      <c r="B277" s="104"/>
      <c r="C277" s="154"/>
      <c r="D277" s="105"/>
      <c r="E277" s="105"/>
      <c r="F277" s="106"/>
      <c r="G277" s="105"/>
      <c r="H277" s="105"/>
      <c r="I277" s="108"/>
      <c r="J277" s="105"/>
      <c r="K277" s="105"/>
      <c r="L277" s="108"/>
      <c r="M277" s="105"/>
      <c r="N277" s="103"/>
      <c r="O277" s="456"/>
      <c r="P277" s="431">
        <f t="shared" si="9"/>
        <v>0</v>
      </c>
      <c r="Q277" s="79">
        <f t="shared" si="9"/>
        <v>0</v>
      </c>
      <c r="R277" s="102" t="str">
        <f t="shared" si="8"/>
        <v/>
      </c>
      <c r="S277" s="96" t="str">
        <f>IF(D277="","",IF(OR(D277=Plano!$A$1,D277=Plano!$B$1),"entrada","saída"))</f>
        <v/>
      </c>
    </row>
    <row r="278" spans="1:19" ht="13.2" hidden="1" x14ac:dyDescent="0.25">
      <c r="A278" s="119" t="str">
        <f>IF(B278="","",COUNT('Diário 2o PA'!$A$5:$A$1412)+ROW()-4)</f>
        <v/>
      </c>
      <c r="B278" s="104"/>
      <c r="C278" s="154"/>
      <c r="D278" s="105"/>
      <c r="E278" s="105"/>
      <c r="F278" s="106"/>
      <c r="G278" s="105"/>
      <c r="H278" s="105"/>
      <c r="I278" s="108"/>
      <c r="J278" s="105"/>
      <c r="K278" s="105"/>
      <c r="L278" s="108"/>
      <c r="M278" s="105"/>
      <c r="N278" s="103"/>
      <c r="O278" s="456"/>
      <c r="P278" s="431">
        <f t="shared" si="9"/>
        <v>0</v>
      </c>
      <c r="Q278" s="79">
        <f t="shared" si="9"/>
        <v>0</v>
      </c>
      <c r="R278" s="102" t="str">
        <f t="shared" si="8"/>
        <v/>
      </c>
      <c r="S278" s="96" t="str">
        <f>IF(D278="","",IF(OR(D278=Plano!$A$1,D278=Plano!$B$1),"entrada","saída"))</f>
        <v/>
      </c>
    </row>
    <row r="279" spans="1:19" ht="13.2" hidden="1" x14ac:dyDescent="0.25">
      <c r="A279" s="119" t="str">
        <f>IF(B279="","",COUNT('Diário 2o PA'!$A$5:$A$1412)+ROW()-4)</f>
        <v/>
      </c>
      <c r="B279" s="104"/>
      <c r="C279" s="154"/>
      <c r="D279" s="105"/>
      <c r="E279" s="105"/>
      <c r="F279" s="106"/>
      <c r="G279" s="105"/>
      <c r="H279" s="105"/>
      <c r="I279" s="108"/>
      <c r="J279" s="105"/>
      <c r="K279" s="105"/>
      <c r="L279" s="108"/>
      <c r="M279" s="105"/>
      <c r="N279" s="103"/>
      <c r="O279" s="456"/>
      <c r="P279" s="431">
        <f t="shared" si="9"/>
        <v>0</v>
      </c>
      <c r="Q279" s="79">
        <f t="shared" si="9"/>
        <v>0</v>
      </c>
      <c r="R279" s="102" t="str">
        <f t="shared" si="8"/>
        <v/>
      </c>
      <c r="S279" s="96" t="str">
        <f>IF(D279="","",IF(OR(D279=Plano!$A$1,D279=Plano!$B$1),"entrada","saída"))</f>
        <v/>
      </c>
    </row>
    <row r="280" spans="1:19" ht="13.2" hidden="1" x14ac:dyDescent="0.25">
      <c r="A280" s="119" t="str">
        <f>IF(B280="","",COUNT('Diário 2o PA'!$A$5:$A$1412)+ROW()-4)</f>
        <v/>
      </c>
      <c r="B280" s="104"/>
      <c r="C280" s="154"/>
      <c r="D280" s="105"/>
      <c r="E280" s="105"/>
      <c r="F280" s="106"/>
      <c r="G280" s="105"/>
      <c r="H280" s="105"/>
      <c r="I280" s="108"/>
      <c r="J280" s="105"/>
      <c r="K280" s="105"/>
      <c r="L280" s="108"/>
      <c r="M280" s="105"/>
      <c r="N280" s="103"/>
      <c r="O280" s="456"/>
      <c r="P280" s="431">
        <f t="shared" si="9"/>
        <v>0</v>
      </c>
      <c r="Q280" s="79">
        <f t="shared" si="9"/>
        <v>0</v>
      </c>
      <c r="R280" s="102" t="str">
        <f t="shared" si="8"/>
        <v/>
      </c>
      <c r="S280" s="96" t="str">
        <f>IF(D280="","",IF(OR(D280=Plano!$A$1,D280=Plano!$B$1),"entrada","saída"))</f>
        <v/>
      </c>
    </row>
    <row r="281" spans="1:19" ht="13.2" hidden="1" x14ac:dyDescent="0.25">
      <c r="A281" s="119" t="str">
        <f>IF(B281="","",COUNT('Diário 2o PA'!$A$5:$A$1412)+ROW()-4)</f>
        <v/>
      </c>
      <c r="B281" s="104"/>
      <c r="C281" s="154"/>
      <c r="D281" s="105"/>
      <c r="E281" s="105"/>
      <c r="F281" s="106"/>
      <c r="G281" s="105"/>
      <c r="H281" s="105"/>
      <c r="I281" s="108"/>
      <c r="J281" s="105"/>
      <c r="K281" s="105"/>
      <c r="L281" s="108"/>
      <c r="M281" s="105"/>
      <c r="N281" s="103"/>
      <c r="O281" s="456"/>
      <c r="P281" s="431">
        <f t="shared" si="9"/>
        <v>0</v>
      </c>
      <c r="Q281" s="79">
        <f t="shared" si="9"/>
        <v>0</v>
      </c>
      <c r="R281" s="102" t="str">
        <f t="shared" si="8"/>
        <v/>
      </c>
      <c r="S281" s="96" t="str">
        <f>IF(D281="","",IF(OR(D281=Plano!$A$1,D281=Plano!$B$1),"entrada","saída"))</f>
        <v/>
      </c>
    </row>
    <row r="282" spans="1:19" ht="13.2" hidden="1" x14ac:dyDescent="0.25">
      <c r="A282" s="119" t="str">
        <f>IF(B282="","",COUNT('Diário 2o PA'!$A$5:$A$1412)+ROW()-4)</f>
        <v/>
      </c>
      <c r="B282" s="104"/>
      <c r="C282" s="154"/>
      <c r="D282" s="105"/>
      <c r="E282" s="105"/>
      <c r="F282" s="106"/>
      <c r="G282" s="105"/>
      <c r="H282" s="105"/>
      <c r="I282" s="108"/>
      <c r="J282" s="105"/>
      <c r="K282" s="105"/>
      <c r="L282" s="108"/>
      <c r="M282" s="105"/>
      <c r="N282" s="103"/>
      <c r="O282" s="456"/>
      <c r="P282" s="431">
        <f t="shared" si="9"/>
        <v>0</v>
      </c>
      <c r="Q282" s="79">
        <f t="shared" si="9"/>
        <v>0</v>
      </c>
      <c r="R282" s="102" t="str">
        <f t="shared" si="8"/>
        <v/>
      </c>
      <c r="S282" s="96" t="str">
        <f>IF(D282="","",IF(OR(D282=Plano!$A$1,D282=Plano!$B$1),"entrada","saída"))</f>
        <v/>
      </c>
    </row>
    <row r="283" spans="1:19" ht="13.2" hidden="1" x14ac:dyDescent="0.25">
      <c r="A283" s="119" t="str">
        <f>IF(B283="","",COUNT('Diário 2o PA'!$A$5:$A$1412)+ROW()-4)</f>
        <v/>
      </c>
      <c r="B283" s="104"/>
      <c r="C283" s="154"/>
      <c r="D283" s="105"/>
      <c r="E283" s="105"/>
      <c r="F283" s="106"/>
      <c r="G283" s="105"/>
      <c r="H283" s="105"/>
      <c r="I283" s="108"/>
      <c r="J283" s="105"/>
      <c r="K283" s="105"/>
      <c r="L283" s="108"/>
      <c r="M283" s="105"/>
      <c r="N283" s="103"/>
      <c r="O283" s="456"/>
      <c r="P283" s="431">
        <f t="shared" si="9"/>
        <v>0</v>
      </c>
      <c r="Q283" s="79">
        <f t="shared" si="9"/>
        <v>0</v>
      </c>
      <c r="R283" s="102" t="str">
        <f t="shared" si="8"/>
        <v/>
      </c>
      <c r="S283" s="96" t="str">
        <f>IF(D283="","",IF(OR(D283=Plano!$A$1,D283=Plano!$B$1),"entrada","saída"))</f>
        <v/>
      </c>
    </row>
    <row r="284" spans="1:19" ht="13.2" hidden="1" x14ac:dyDescent="0.25">
      <c r="A284" s="119" t="str">
        <f>IF(B284="","",COUNT('Diário 2o PA'!$A$5:$A$1412)+ROW()-4)</f>
        <v/>
      </c>
      <c r="B284" s="104"/>
      <c r="C284" s="154"/>
      <c r="D284" s="105"/>
      <c r="E284" s="105"/>
      <c r="F284" s="106"/>
      <c r="G284" s="105"/>
      <c r="H284" s="105"/>
      <c r="I284" s="108"/>
      <c r="J284" s="105"/>
      <c r="K284" s="105"/>
      <c r="L284" s="108"/>
      <c r="M284" s="105"/>
      <c r="N284" s="103"/>
      <c r="O284" s="456"/>
      <c r="P284" s="431">
        <f t="shared" si="9"/>
        <v>0</v>
      </c>
      <c r="Q284" s="79">
        <f t="shared" si="9"/>
        <v>0</v>
      </c>
      <c r="R284" s="102" t="str">
        <f t="shared" si="8"/>
        <v/>
      </c>
      <c r="S284" s="96" t="str">
        <f>IF(D284="","",IF(OR(D284=Plano!$A$1,D284=Plano!$B$1),"entrada","saída"))</f>
        <v/>
      </c>
    </row>
    <row r="285" spans="1:19" ht="13.2" hidden="1" x14ac:dyDescent="0.25">
      <c r="A285" s="119" t="str">
        <f>IF(B285="","",COUNT('Diário 2o PA'!$A$5:$A$1412)+ROW()-4)</f>
        <v/>
      </c>
      <c r="B285" s="104"/>
      <c r="C285" s="154"/>
      <c r="D285" s="105"/>
      <c r="E285" s="105"/>
      <c r="F285" s="106"/>
      <c r="G285" s="105"/>
      <c r="H285" s="105"/>
      <c r="I285" s="108"/>
      <c r="J285" s="105"/>
      <c r="K285" s="105"/>
      <c r="L285" s="108"/>
      <c r="M285" s="105"/>
      <c r="N285" s="103"/>
      <c r="O285" s="456"/>
      <c r="P285" s="431">
        <f t="shared" si="9"/>
        <v>0</v>
      </c>
      <c r="Q285" s="79">
        <f t="shared" si="9"/>
        <v>0</v>
      </c>
      <c r="R285" s="102" t="str">
        <f t="shared" si="8"/>
        <v/>
      </c>
      <c r="S285" s="96" t="str">
        <f>IF(D285="","",IF(OR(D285=Plano!$A$1,D285=Plano!$B$1),"entrada","saída"))</f>
        <v/>
      </c>
    </row>
    <row r="286" spans="1:19" ht="13.2" hidden="1" x14ac:dyDescent="0.25">
      <c r="A286" s="119" t="str">
        <f>IF(B286="","",COUNT('Diário 2o PA'!$A$5:$A$1412)+ROW()-4)</f>
        <v/>
      </c>
      <c r="B286" s="104"/>
      <c r="C286" s="154"/>
      <c r="D286" s="105"/>
      <c r="E286" s="105"/>
      <c r="F286" s="106"/>
      <c r="G286" s="105"/>
      <c r="H286" s="105"/>
      <c r="I286" s="108"/>
      <c r="J286" s="105"/>
      <c r="K286" s="105"/>
      <c r="L286" s="108"/>
      <c r="M286" s="105"/>
      <c r="N286" s="103"/>
      <c r="O286" s="456"/>
      <c r="P286" s="431">
        <f t="shared" si="9"/>
        <v>0</v>
      </c>
      <c r="Q286" s="79">
        <f t="shared" si="9"/>
        <v>0</v>
      </c>
      <c r="R286" s="102" t="str">
        <f t="shared" si="8"/>
        <v/>
      </c>
      <c r="S286" s="96" t="str">
        <f>IF(D286="","",IF(OR(D286=Plano!$A$1,D286=Plano!$B$1),"entrada","saída"))</f>
        <v/>
      </c>
    </row>
    <row r="287" spans="1:19" ht="13.2" hidden="1" x14ac:dyDescent="0.25">
      <c r="A287" s="119" t="str">
        <f>IF(B287="","",COUNT('Diário 2o PA'!$A$5:$A$1412)+ROW()-4)</f>
        <v/>
      </c>
      <c r="B287" s="104"/>
      <c r="C287" s="154"/>
      <c r="D287" s="105"/>
      <c r="E287" s="105"/>
      <c r="F287" s="106"/>
      <c r="G287" s="105"/>
      <c r="H287" s="105"/>
      <c r="I287" s="108"/>
      <c r="J287" s="105"/>
      <c r="K287" s="105"/>
      <c r="L287" s="108"/>
      <c r="M287" s="105"/>
      <c r="N287" s="103"/>
      <c r="O287" s="456"/>
      <c r="P287" s="431">
        <f t="shared" si="9"/>
        <v>0</v>
      </c>
      <c r="Q287" s="79">
        <f t="shared" si="9"/>
        <v>0</v>
      </c>
      <c r="R287" s="102" t="str">
        <f t="shared" si="8"/>
        <v/>
      </c>
      <c r="S287" s="96" t="str">
        <f>IF(D287="","",IF(OR(D287=Plano!$A$1,D287=Plano!$B$1),"entrada","saída"))</f>
        <v/>
      </c>
    </row>
    <row r="288" spans="1:19" ht="13.2" hidden="1" x14ac:dyDescent="0.25">
      <c r="A288" s="119" t="str">
        <f>IF(B288="","",COUNT('Diário 2o PA'!$A$5:$A$1412)+ROW()-4)</f>
        <v/>
      </c>
      <c r="B288" s="104"/>
      <c r="C288" s="154"/>
      <c r="D288" s="105"/>
      <c r="E288" s="105"/>
      <c r="F288" s="106"/>
      <c r="G288" s="105"/>
      <c r="H288" s="105"/>
      <c r="I288" s="108"/>
      <c r="J288" s="105"/>
      <c r="K288" s="105"/>
      <c r="L288" s="108"/>
      <c r="M288" s="105"/>
      <c r="N288" s="103"/>
      <c r="O288" s="456"/>
      <c r="P288" s="431">
        <f t="shared" si="9"/>
        <v>0</v>
      </c>
      <c r="Q288" s="79">
        <f t="shared" si="9"/>
        <v>0</v>
      </c>
      <c r="R288" s="102" t="str">
        <f t="shared" si="8"/>
        <v/>
      </c>
      <c r="S288" s="96" t="str">
        <f>IF(D288="","",IF(OR(D288=Plano!$A$1,D288=Plano!$B$1),"entrada","saída"))</f>
        <v/>
      </c>
    </row>
    <row r="289" spans="1:19" ht="13.2" hidden="1" x14ac:dyDescent="0.25">
      <c r="A289" s="119" t="str">
        <f>IF(B289="","",COUNT('Diário 2o PA'!$A$5:$A$1412)+ROW()-4)</f>
        <v/>
      </c>
      <c r="B289" s="104"/>
      <c r="C289" s="154"/>
      <c r="D289" s="105"/>
      <c r="E289" s="105"/>
      <c r="F289" s="106"/>
      <c r="G289" s="105"/>
      <c r="H289" s="105"/>
      <c r="I289" s="108"/>
      <c r="J289" s="105"/>
      <c r="K289" s="105"/>
      <c r="L289" s="108"/>
      <c r="M289" s="105"/>
      <c r="N289" s="103"/>
      <c r="O289" s="456"/>
      <c r="P289" s="431">
        <f t="shared" si="9"/>
        <v>0</v>
      </c>
      <c r="Q289" s="79">
        <f t="shared" si="9"/>
        <v>0</v>
      </c>
      <c r="R289" s="102" t="str">
        <f t="shared" si="8"/>
        <v/>
      </c>
      <c r="S289" s="96" t="str">
        <f>IF(D289="","",IF(OR(D289=Plano!$A$1,D289=Plano!$B$1),"entrada","saída"))</f>
        <v/>
      </c>
    </row>
    <row r="290" spans="1:19" ht="13.2" hidden="1" x14ac:dyDescent="0.25">
      <c r="A290" s="119" t="str">
        <f>IF(B290="","",COUNT('Diário 2o PA'!$A$5:$A$1412)+ROW()-4)</f>
        <v/>
      </c>
      <c r="B290" s="104"/>
      <c r="C290" s="154"/>
      <c r="D290" s="105"/>
      <c r="E290" s="105"/>
      <c r="F290" s="106"/>
      <c r="G290" s="105"/>
      <c r="H290" s="105"/>
      <c r="I290" s="108"/>
      <c r="J290" s="105"/>
      <c r="K290" s="105"/>
      <c r="L290" s="108"/>
      <c r="M290" s="105"/>
      <c r="N290" s="103"/>
      <c r="O290" s="456"/>
      <c r="P290" s="431">
        <f t="shared" si="9"/>
        <v>0</v>
      </c>
      <c r="Q290" s="79">
        <f t="shared" si="9"/>
        <v>0</v>
      </c>
      <c r="R290" s="102" t="str">
        <f t="shared" si="8"/>
        <v/>
      </c>
      <c r="S290" s="96" t="str">
        <f>IF(D290="","",IF(OR(D290=Plano!$A$1,D290=Plano!$B$1),"entrada","saída"))</f>
        <v/>
      </c>
    </row>
    <row r="291" spans="1:19" ht="13.2" hidden="1" x14ac:dyDescent="0.25">
      <c r="A291" s="119" t="str">
        <f>IF(B291="","",COUNT('Diário 2o PA'!$A$5:$A$1412)+ROW()-4)</f>
        <v/>
      </c>
      <c r="B291" s="104"/>
      <c r="C291" s="154"/>
      <c r="D291" s="105"/>
      <c r="E291" s="105"/>
      <c r="F291" s="106"/>
      <c r="G291" s="105"/>
      <c r="H291" s="105"/>
      <c r="I291" s="108"/>
      <c r="J291" s="105"/>
      <c r="K291" s="105"/>
      <c r="L291" s="108"/>
      <c r="M291" s="105"/>
      <c r="N291" s="103"/>
      <c r="O291" s="456"/>
      <c r="P291" s="431">
        <f t="shared" si="9"/>
        <v>0</v>
      </c>
      <c r="Q291" s="79">
        <f t="shared" si="9"/>
        <v>0</v>
      </c>
      <c r="R291" s="102" t="str">
        <f t="shared" si="8"/>
        <v/>
      </c>
      <c r="S291" s="96" t="str">
        <f>IF(D291="","",IF(OR(D291=Plano!$A$1,D291=Plano!$B$1),"entrada","saída"))</f>
        <v/>
      </c>
    </row>
    <row r="292" spans="1:19" ht="13.2" hidden="1" x14ac:dyDescent="0.25">
      <c r="A292" s="119" t="str">
        <f>IF(B292="","",COUNT('Diário 2o PA'!$A$5:$A$1412)+ROW()-4)</f>
        <v/>
      </c>
      <c r="B292" s="104"/>
      <c r="C292" s="154"/>
      <c r="D292" s="105"/>
      <c r="E292" s="105"/>
      <c r="F292" s="106"/>
      <c r="G292" s="105"/>
      <c r="H292" s="105"/>
      <c r="I292" s="108"/>
      <c r="J292" s="105"/>
      <c r="K292" s="105"/>
      <c r="L292" s="108"/>
      <c r="M292" s="105"/>
      <c r="N292" s="103"/>
      <c r="O292" s="456"/>
      <c r="P292" s="431">
        <f t="shared" si="9"/>
        <v>0</v>
      </c>
      <c r="Q292" s="79">
        <f t="shared" si="9"/>
        <v>0</v>
      </c>
      <c r="R292" s="102" t="str">
        <f t="shared" si="8"/>
        <v/>
      </c>
      <c r="S292" s="96" t="str">
        <f>IF(D292="","",IF(OR(D292=Plano!$A$1,D292=Plano!$B$1),"entrada","saída"))</f>
        <v/>
      </c>
    </row>
    <row r="293" spans="1:19" ht="13.2" hidden="1" x14ac:dyDescent="0.25">
      <c r="A293" s="119" t="str">
        <f>IF(B293="","",COUNT('Diário 2o PA'!$A$5:$A$1412)+ROW()-4)</f>
        <v/>
      </c>
      <c r="B293" s="104"/>
      <c r="C293" s="154"/>
      <c r="D293" s="105"/>
      <c r="E293" s="105"/>
      <c r="F293" s="106"/>
      <c r="G293" s="105"/>
      <c r="H293" s="105"/>
      <c r="I293" s="108"/>
      <c r="J293" s="105"/>
      <c r="K293" s="105"/>
      <c r="L293" s="108"/>
      <c r="M293" s="105"/>
      <c r="N293" s="103"/>
      <c r="O293" s="456"/>
      <c r="P293" s="431">
        <f t="shared" si="9"/>
        <v>0</v>
      </c>
      <c r="Q293" s="79">
        <f t="shared" si="9"/>
        <v>0</v>
      </c>
      <c r="R293" s="102" t="str">
        <f t="shared" si="8"/>
        <v/>
      </c>
      <c r="S293" s="96" t="str">
        <f>IF(D293="","",IF(OR(D293=Plano!$A$1,D293=Plano!$B$1),"entrada","saída"))</f>
        <v/>
      </c>
    </row>
    <row r="294" spans="1:19" ht="13.2" hidden="1" x14ac:dyDescent="0.25">
      <c r="A294" s="119" t="str">
        <f>IF(B294="","",COUNT('Diário 2o PA'!$A$5:$A$1412)+ROW()-4)</f>
        <v/>
      </c>
      <c r="B294" s="104"/>
      <c r="C294" s="154"/>
      <c r="D294" s="105"/>
      <c r="E294" s="105"/>
      <c r="F294" s="106"/>
      <c r="G294" s="105"/>
      <c r="H294" s="105"/>
      <c r="I294" s="108"/>
      <c r="J294" s="105"/>
      <c r="K294" s="105"/>
      <c r="L294" s="108"/>
      <c r="M294" s="105"/>
      <c r="N294" s="103"/>
      <c r="O294" s="456"/>
      <c r="P294" s="431">
        <f t="shared" si="9"/>
        <v>0</v>
      </c>
      <c r="Q294" s="79">
        <f t="shared" si="9"/>
        <v>0</v>
      </c>
      <c r="R294" s="102" t="str">
        <f t="shared" si="8"/>
        <v/>
      </c>
      <c r="S294" s="96" t="str">
        <f>IF(D294="","",IF(OR(D294=Plano!$A$1,D294=Plano!$B$1),"entrada","saída"))</f>
        <v/>
      </c>
    </row>
    <row r="295" spans="1:19" ht="13.2" hidden="1" x14ac:dyDescent="0.25">
      <c r="A295" s="119" t="str">
        <f>IF(B295="","",COUNT('Diário 2o PA'!$A$5:$A$1412)+ROW()-4)</f>
        <v/>
      </c>
      <c r="B295" s="104"/>
      <c r="C295" s="154"/>
      <c r="D295" s="105"/>
      <c r="E295" s="105"/>
      <c r="F295" s="106"/>
      <c r="G295" s="105"/>
      <c r="H295" s="105"/>
      <c r="I295" s="108"/>
      <c r="J295" s="105"/>
      <c r="K295" s="105"/>
      <c r="L295" s="108"/>
      <c r="M295" s="105"/>
      <c r="N295" s="103"/>
      <c r="O295" s="456"/>
      <c r="P295" s="431">
        <f t="shared" si="9"/>
        <v>0</v>
      </c>
      <c r="Q295" s="79">
        <f t="shared" si="9"/>
        <v>0</v>
      </c>
      <c r="R295" s="102" t="str">
        <f t="shared" si="8"/>
        <v/>
      </c>
      <c r="S295" s="96" t="str">
        <f>IF(D295="","",IF(OR(D295=Plano!$A$1,D295=Plano!$B$1),"entrada","saída"))</f>
        <v/>
      </c>
    </row>
    <row r="296" spans="1:19" ht="13.2" hidden="1" x14ac:dyDescent="0.25">
      <c r="A296" s="119" t="str">
        <f>IF(B296="","",COUNT('Diário 2o PA'!$A$5:$A$1412)+ROW()-4)</f>
        <v/>
      </c>
      <c r="B296" s="104"/>
      <c r="C296" s="154"/>
      <c r="D296" s="105"/>
      <c r="E296" s="105"/>
      <c r="F296" s="106"/>
      <c r="G296" s="105"/>
      <c r="H296" s="105"/>
      <c r="I296" s="108"/>
      <c r="J296" s="105"/>
      <c r="K296" s="105"/>
      <c r="L296" s="108"/>
      <c r="M296" s="105"/>
      <c r="N296" s="103"/>
      <c r="O296" s="456"/>
      <c r="P296" s="431">
        <f t="shared" si="9"/>
        <v>0</v>
      </c>
      <c r="Q296" s="79">
        <f t="shared" si="9"/>
        <v>0</v>
      </c>
      <c r="R296" s="102" t="str">
        <f t="shared" si="8"/>
        <v/>
      </c>
      <c r="S296" s="96" t="str">
        <f>IF(D296="","",IF(OR(D296=Plano!$A$1,D296=Plano!$B$1),"entrada","saída"))</f>
        <v/>
      </c>
    </row>
    <row r="297" spans="1:19" ht="13.2" hidden="1" x14ac:dyDescent="0.25">
      <c r="A297" s="119" t="str">
        <f>IF(B297="","",COUNT('Diário 2o PA'!$A$5:$A$1412)+ROW()-4)</f>
        <v/>
      </c>
      <c r="B297" s="104"/>
      <c r="C297" s="154"/>
      <c r="D297" s="105"/>
      <c r="E297" s="105"/>
      <c r="F297" s="106"/>
      <c r="G297" s="105"/>
      <c r="H297" s="105"/>
      <c r="I297" s="108"/>
      <c r="J297" s="105"/>
      <c r="K297" s="105"/>
      <c r="L297" s="108"/>
      <c r="M297" s="105"/>
      <c r="N297" s="103"/>
      <c r="O297" s="456"/>
      <c r="P297" s="431">
        <f t="shared" si="9"/>
        <v>0</v>
      </c>
      <c r="Q297" s="79">
        <f t="shared" si="9"/>
        <v>0</v>
      </c>
      <c r="R297" s="102" t="str">
        <f t="shared" si="8"/>
        <v/>
      </c>
      <c r="S297" s="96" t="str">
        <f>IF(D297="","",IF(OR(D297=Plano!$A$1,D297=Plano!$B$1),"entrada","saída"))</f>
        <v/>
      </c>
    </row>
    <row r="298" spans="1:19" ht="13.2" hidden="1" x14ac:dyDescent="0.25">
      <c r="A298" s="119" t="str">
        <f>IF(B298="","",COUNT('Diário 2o PA'!$A$5:$A$1412)+ROW()-4)</f>
        <v/>
      </c>
      <c r="B298" s="104"/>
      <c r="C298" s="154"/>
      <c r="D298" s="105"/>
      <c r="E298" s="105"/>
      <c r="F298" s="106"/>
      <c r="G298" s="105"/>
      <c r="H298" s="105"/>
      <c r="I298" s="108"/>
      <c r="J298" s="105"/>
      <c r="K298" s="105"/>
      <c r="L298" s="108"/>
      <c r="M298" s="105"/>
      <c r="N298" s="103"/>
      <c r="O298" s="456"/>
      <c r="P298" s="431">
        <f t="shared" si="9"/>
        <v>0</v>
      </c>
      <c r="Q298" s="79">
        <f t="shared" si="9"/>
        <v>0</v>
      </c>
      <c r="R298" s="102" t="str">
        <f t="shared" si="8"/>
        <v/>
      </c>
      <c r="S298" s="96" t="str">
        <f>IF(D298="","",IF(OR(D298=Plano!$A$1,D298=Plano!$B$1),"entrada","saída"))</f>
        <v/>
      </c>
    </row>
    <row r="299" spans="1:19" ht="13.2" hidden="1" x14ac:dyDescent="0.25">
      <c r="A299" s="119" t="str">
        <f>IF(B299="","",COUNT('Diário 2o PA'!$A$5:$A$1412)+ROW()-4)</f>
        <v/>
      </c>
      <c r="B299" s="104"/>
      <c r="C299" s="154"/>
      <c r="D299" s="105"/>
      <c r="E299" s="105"/>
      <c r="F299" s="106"/>
      <c r="G299" s="105"/>
      <c r="H299" s="105"/>
      <c r="I299" s="108"/>
      <c r="J299" s="105"/>
      <c r="K299" s="105"/>
      <c r="L299" s="108"/>
      <c r="M299" s="105"/>
      <c r="N299" s="103"/>
      <c r="O299" s="456"/>
      <c r="P299" s="431">
        <f t="shared" si="9"/>
        <v>0</v>
      </c>
      <c r="Q299" s="79">
        <f t="shared" si="9"/>
        <v>0</v>
      </c>
      <c r="R299" s="102" t="str">
        <f t="shared" si="8"/>
        <v/>
      </c>
      <c r="S299" s="96" t="str">
        <f>IF(D299="","",IF(OR(D299=Plano!$A$1,D299=Plano!$B$1),"entrada","saída"))</f>
        <v/>
      </c>
    </row>
    <row r="300" spans="1:19" ht="13.2" hidden="1" x14ac:dyDescent="0.25">
      <c r="A300" s="119" t="str">
        <f>IF(B300="","",COUNT('Diário 2o PA'!$A$5:$A$1412)+ROW()-4)</f>
        <v/>
      </c>
      <c r="B300" s="104"/>
      <c r="C300" s="154"/>
      <c r="D300" s="105"/>
      <c r="E300" s="105"/>
      <c r="F300" s="106"/>
      <c r="G300" s="105"/>
      <c r="H300" s="105"/>
      <c r="I300" s="108"/>
      <c r="J300" s="105"/>
      <c r="K300" s="105"/>
      <c r="L300" s="108"/>
      <c r="M300" s="105"/>
      <c r="N300" s="103"/>
      <c r="O300" s="456"/>
      <c r="P300" s="431">
        <f t="shared" si="9"/>
        <v>0</v>
      </c>
      <c r="Q300" s="79">
        <f t="shared" si="9"/>
        <v>0</v>
      </c>
      <c r="R300" s="102" t="str">
        <f t="shared" si="8"/>
        <v/>
      </c>
      <c r="S300" s="96" t="str">
        <f>IF(D300="","",IF(OR(D300=Plano!$A$1,D300=Plano!$B$1),"entrada","saída"))</f>
        <v/>
      </c>
    </row>
    <row r="301" spans="1:19" ht="13.2" hidden="1" x14ac:dyDescent="0.25">
      <c r="A301" s="119" t="str">
        <f>IF(B301="","",COUNT('Diário 2o PA'!$A$5:$A$1412)+ROW()-4)</f>
        <v/>
      </c>
      <c r="B301" s="104"/>
      <c r="C301" s="154"/>
      <c r="D301" s="105"/>
      <c r="E301" s="105"/>
      <c r="F301" s="106"/>
      <c r="G301" s="105"/>
      <c r="H301" s="105"/>
      <c r="I301" s="108"/>
      <c r="J301" s="105"/>
      <c r="K301" s="105"/>
      <c r="L301" s="108"/>
      <c r="M301" s="105"/>
      <c r="N301" s="103"/>
      <c r="O301" s="456"/>
      <c r="P301" s="431">
        <f t="shared" si="9"/>
        <v>0</v>
      </c>
      <c r="Q301" s="79">
        <f t="shared" si="9"/>
        <v>0</v>
      </c>
      <c r="R301" s="102" t="str">
        <f t="shared" si="8"/>
        <v/>
      </c>
      <c r="S301" s="96" t="str">
        <f>IF(D301="","",IF(OR(D301=Plano!$A$1,D301=Plano!$B$1),"entrada","saída"))</f>
        <v/>
      </c>
    </row>
    <row r="302" spans="1:19" ht="13.2" hidden="1" x14ac:dyDescent="0.25">
      <c r="A302" s="119" t="str">
        <f>IF(B302="","",COUNT('Diário 2o PA'!$A$5:$A$1412)+ROW()-4)</f>
        <v/>
      </c>
      <c r="B302" s="104"/>
      <c r="C302" s="154"/>
      <c r="D302" s="105"/>
      <c r="E302" s="105"/>
      <c r="F302" s="106"/>
      <c r="G302" s="105"/>
      <c r="H302" s="105"/>
      <c r="I302" s="108"/>
      <c r="J302" s="105"/>
      <c r="K302" s="105"/>
      <c r="L302" s="108"/>
      <c r="M302" s="105"/>
      <c r="N302" s="103"/>
      <c r="O302" s="456"/>
      <c r="P302" s="431">
        <f t="shared" si="9"/>
        <v>0</v>
      </c>
      <c r="Q302" s="79">
        <f t="shared" si="9"/>
        <v>0</v>
      </c>
      <c r="R302" s="102" t="str">
        <f t="shared" si="8"/>
        <v/>
      </c>
      <c r="S302" s="96" t="str">
        <f>IF(D302="","",IF(OR(D302=Plano!$A$1,D302=Plano!$B$1),"entrada","saída"))</f>
        <v/>
      </c>
    </row>
    <row r="303" spans="1:19" ht="13.2" hidden="1" x14ac:dyDescent="0.25">
      <c r="A303" s="119" t="str">
        <f>IF(B303="","",COUNT('Diário 2o PA'!$A$5:$A$1412)+ROW()-4)</f>
        <v/>
      </c>
      <c r="B303" s="104"/>
      <c r="C303" s="154"/>
      <c r="D303" s="105"/>
      <c r="E303" s="105"/>
      <c r="F303" s="106"/>
      <c r="G303" s="105"/>
      <c r="H303" s="105"/>
      <c r="I303" s="108"/>
      <c r="J303" s="105"/>
      <c r="K303" s="105"/>
      <c r="L303" s="108"/>
      <c r="M303" s="105"/>
      <c r="N303" s="103"/>
      <c r="O303" s="456"/>
      <c r="P303" s="431">
        <f t="shared" si="9"/>
        <v>0</v>
      </c>
      <c r="Q303" s="79">
        <f t="shared" si="9"/>
        <v>0</v>
      </c>
      <c r="R303" s="102" t="str">
        <f t="shared" si="8"/>
        <v/>
      </c>
      <c r="S303" s="96" t="str">
        <f>IF(D303="","",IF(OR(D303=Plano!$A$1,D303=Plano!$B$1),"entrada","saída"))</f>
        <v/>
      </c>
    </row>
    <row r="304" spans="1:19" ht="13.2" hidden="1" x14ac:dyDescent="0.25">
      <c r="A304" s="119" t="str">
        <f>IF(B304="","",COUNT('Diário 2o PA'!$A$5:$A$1412)+ROW()-4)</f>
        <v/>
      </c>
      <c r="B304" s="104"/>
      <c r="C304" s="154"/>
      <c r="D304" s="105"/>
      <c r="E304" s="105"/>
      <c r="F304" s="106"/>
      <c r="G304" s="105"/>
      <c r="H304" s="105"/>
      <c r="I304" s="108"/>
      <c r="J304" s="105"/>
      <c r="K304" s="105"/>
      <c r="L304" s="108"/>
      <c r="M304" s="105"/>
      <c r="N304" s="103"/>
      <c r="O304" s="456"/>
      <c r="P304" s="431">
        <f t="shared" si="9"/>
        <v>0</v>
      </c>
      <c r="Q304" s="79">
        <f t="shared" si="9"/>
        <v>0</v>
      </c>
      <c r="R304" s="102" t="str">
        <f t="shared" si="8"/>
        <v/>
      </c>
      <c r="S304" s="96" t="str">
        <f>IF(D304="","",IF(OR(D304=Plano!$A$1,D304=Plano!$B$1),"entrada","saída"))</f>
        <v/>
      </c>
    </row>
    <row r="305" spans="1:19" ht="13.2" hidden="1" x14ac:dyDescent="0.25">
      <c r="A305" s="119" t="str">
        <f>IF(B305="","",COUNT('Diário 2o PA'!$A$5:$A$1412)+ROW()-4)</f>
        <v/>
      </c>
      <c r="B305" s="104"/>
      <c r="C305" s="154"/>
      <c r="D305" s="105"/>
      <c r="E305" s="105"/>
      <c r="F305" s="106"/>
      <c r="G305" s="105"/>
      <c r="H305" s="105"/>
      <c r="I305" s="108"/>
      <c r="J305" s="105"/>
      <c r="K305" s="105"/>
      <c r="L305" s="108"/>
      <c r="M305" s="105"/>
      <c r="N305" s="103"/>
      <c r="O305" s="456"/>
      <c r="P305" s="431">
        <f t="shared" si="9"/>
        <v>0</v>
      </c>
      <c r="Q305" s="79">
        <f t="shared" si="9"/>
        <v>0</v>
      </c>
      <c r="R305" s="102" t="str">
        <f t="shared" si="8"/>
        <v/>
      </c>
      <c r="S305" s="96" t="str">
        <f>IF(D305="","",IF(OR(D305=Plano!$A$1,D305=Plano!$B$1),"entrada","saída"))</f>
        <v/>
      </c>
    </row>
    <row r="306" spans="1:19" ht="13.2" hidden="1" x14ac:dyDescent="0.25">
      <c r="A306" s="119" t="str">
        <f>IF(B306="","",COUNT('Diário 2o PA'!$A$5:$A$1412)+ROW()-4)</f>
        <v/>
      </c>
      <c r="B306" s="104"/>
      <c r="C306" s="154"/>
      <c r="D306" s="105"/>
      <c r="E306" s="105"/>
      <c r="F306" s="106"/>
      <c r="G306" s="105"/>
      <c r="H306" s="105"/>
      <c r="I306" s="108"/>
      <c r="J306" s="105"/>
      <c r="K306" s="105"/>
      <c r="L306" s="108"/>
      <c r="M306" s="105"/>
      <c r="N306" s="103"/>
      <c r="O306" s="456"/>
      <c r="P306" s="431">
        <f t="shared" si="9"/>
        <v>0</v>
      </c>
      <c r="Q306" s="79">
        <f t="shared" si="9"/>
        <v>0</v>
      </c>
      <c r="R306" s="102" t="str">
        <f t="shared" si="8"/>
        <v/>
      </c>
      <c r="S306" s="96" t="str">
        <f>IF(D306="","",IF(OR(D306=Plano!$A$1,D306=Plano!$B$1),"entrada","saída"))</f>
        <v/>
      </c>
    </row>
    <row r="307" spans="1:19" ht="13.2" hidden="1" x14ac:dyDescent="0.25">
      <c r="A307" s="119" t="str">
        <f>IF(B307="","",COUNT('Diário 2o PA'!$A$5:$A$1412)+ROW()-4)</f>
        <v/>
      </c>
      <c r="B307" s="104"/>
      <c r="C307" s="154"/>
      <c r="D307" s="105"/>
      <c r="E307" s="105"/>
      <c r="F307" s="106"/>
      <c r="G307" s="105"/>
      <c r="H307" s="105"/>
      <c r="I307" s="108"/>
      <c r="J307" s="105"/>
      <c r="K307" s="105"/>
      <c r="L307" s="108"/>
      <c r="M307" s="105"/>
      <c r="N307" s="103"/>
      <c r="O307" s="456"/>
      <c r="P307" s="431">
        <f t="shared" si="9"/>
        <v>0</v>
      </c>
      <c r="Q307" s="79">
        <f t="shared" si="9"/>
        <v>0</v>
      </c>
      <c r="R307" s="102" t="str">
        <f t="shared" si="8"/>
        <v/>
      </c>
      <c r="S307" s="96" t="str">
        <f>IF(D307="","",IF(OR(D307=Plano!$A$1,D307=Plano!$B$1),"entrada","saída"))</f>
        <v/>
      </c>
    </row>
    <row r="308" spans="1:19" ht="13.2" hidden="1" x14ac:dyDescent="0.25">
      <c r="A308" s="119" t="str">
        <f>IF(B308="","",COUNT('Diário 2o PA'!$A$5:$A$1412)+ROW()-4)</f>
        <v/>
      </c>
      <c r="B308" s="104"/>
      <c r="C308" s="154"/>
      <c r="D308" s="105"/>
      <c r="E308" s="105"/>
      <c r="F308" s="106"/>
      <c r="G308" s="105"/>
      <c r="H308" s="105"/>
      <c r="I308" s="108"/>
      <c r="J308" s="105"/>
      <c r="K308" s="105"/>
      <c r="L308" s="108"/>
      <c r="M308" s="105"/>
      <c r="N308" s="103"/>
      <c r="O308" s="456"/>
      <c r="P308" s="431">
        <f t="shared" si="9"/>
        <v>0</v>
      </c>
      <c r="Q308" s="79">
        <f t="shared" si="9"/>
        <v>0</v>
      </c>
      <c r="R308" s="102" t="str">
        <f t="shared" si="8"/>
        <v/>
      </c>
      <c r="S308" s="96" t="str">
        <f>IF(D308="","",IF(OR(D308=Plano!$A$1,D308=Plano!$B$1),"entrada","saída"))</f>
        <v/>
      </c>
    </row>
    <row r="309" spans="1:19" ht="13.2" hidden="1" x14ac:dyDescent="0.25">
      <c r="A309" s="119" t="str">
        <f>IF(B309="","",COUNT('Diário 2o PA'!$A$5:$A$1412)+ROW()-4)</f>
        <v/>
      </c>
      <c r="B309" s="104"/>
      <c r="C309" s="154"/>
      <c r="D309" s="105"/>
      <c r="E309" s="105"/>
      <c r="F309" s="106"/>
      <c r="G309" s="105"/>
      <c r="H309" s="105"/>
      <c r="I309" s="108"/>
      <c r="J309" s="105"/>
      <c r="K309" s="105"/>
      <c r="L309" s="108"/>
      <c r="M309" s="105"/>
      <c r="N309" s="103"/>
      <c r="O309" s="456"/>
      <c r="P309" s="431">
        <f t="shared" si="9"/>
        <v>0</v>
      </c>
      <c r="Q309" s="79">
        <f t="shared" si="9"/>
        <v>0</v>
      </c>
      <c r="R309" s="102" t="str">
        <f t="shared" si="8"/>
        <v/>
      </c>
      <c r="S309" s="96" t="str">
        <f>IF(D309="","",IF(OR(D309=Plano!$A$1,D309=Plano!$B$1),"entrada","saída"))</f>
        <v/>
      </c>
    </row>
    <row r="310" spans="1:19" ht="13.2" hidden="1" x14ac:dyDescent="0.25">
      <c r="A310" s="119" t="str">
        <f>IF(B310="","",COUNT('Diário 2o PA'!$A$5:$A$1412)+ROW()-4)</f>
        <v/>
      </c>
      <c r="B310" s="104"/>
      <c r="C310" s="154"/>
      <c r="D310" s="105"/>
      <c r="E310" s="105"/>
      <c r="F310" s="106"/>
      <c r="G310" s="105"/>
      <c r="H310" s="105"/>
      <c r="I310" s="108"/>
      <c r="J310" s="105"/>
      <c r="K310" s="105"/>
      <c r="L310" s="108"/>
      <c r="M310" s="105"/>
      <c r="N310" s="103"/>
      <c r="O310" s="456"/>
      <c r="P310" s="431">
        <f t="shared" si="9"/>
        <v>0</v>
      </c>
      <c r="Q310" s="79">
        <f t="shared" si="9"/>
        <v>0</v>
      </c>
      <c r="R310" s="102" t="str">
        <f t="shared" si="8"/>
        <v/>
      </c>
      <c r="S310" s="96" t="str">
        <f>IF(D310="","",IF(OR(D310=Plano!$A$1,D310=Plano!$B$1),"entrada","saída"))</f>
        <v/>
      </c>
    </row>
    <row r="311" spans="1:19" ht="13.2" hidden="1" x14ac:dyDescent="0.25">
      <c r="A311" s="119" t="str">
        <f>IF(B311="","",COUNT('Diário 2o PA'!$A$5:$A$1412)+ROW()-4)</f>
        <v/>
      </c>
      <c r="B311" s="104"/>
      <c r="C311" s="154"/>
      <c r="D311" s="105"/>
      <c r="E311" s="105"/>
      <c r="F311" s="106"/>
      <c r="G311" s="105"/>
      <c r="H311" s="105"/>
      <c r="I311" s="108"/>
      <c r="J311" s="105"/>
      <c r="K311" s="105"/>
      <c r="L311" s="108"/>
      <c r="M311" s="105"/>
      <c r="N311" s="103"/>
      <c r="O311" s="456"/>
      <c r="P311" s="431">
        <f t="shared" si="9"/>
        <v>0</v>
      </c>
      <c r="Q311" s="79">
        <f t="shared" si="9"/>
        <v>0</v>
      </c>
      <c r="R311" s="102" t="str">
        <f t="shared" si="8"/>
        <v/>
      </c>
      <c r="S311" s="96" t="str">
        <f>IF(D311="","",IF(OR(D311=Plano!$A$1,D311=Plano!$B$1),"entrada","saída"))</f>
        <v/>
      </c>
    </row>
    <row r="312" spans="1:19" ht="13.2" hidden="1" x14ac:dyDescent="0.25">
      <c r="A312" s="119" t="str">
        <f>IF(B312="","",COUNT('Diário 2o PA'!$A$5:$A$1412)+ROW()-4)</f>
        <v/>
      </c>
      <c r="B312" s="104"/>
      <c r="C312" s="154"/>
      <c r="D312" s="105"/>
      <c r="E312" s="105"/>
      <c r="F312" s="106"/>
      <c r="G312" s="105"/>
      <c r="H312" s="105"/>
      <c r="I312" s="108"/>
      <c r="J312" s="105"/>
      <c r="K312" s="105"/>
      <c r="L312" s="108"/>
      <c r="M312" s="105"/>
      <c r="N312" s="103"/>
      <c r="O312" s="456"/>
      <c r="P312" s="431">
        <f t="shared" si="9"/>
        <v>0</v>
      </c>
      <c r="Q312" s="79">
        <f t="shared" si="9"/>
        <v>0</v>
      </c>
      <c r="R312" s="102" t="str">
        <f t="shared" si="8"/>
        <v/>
      </c>
      <c r="S312" s="96" t="str">
        <f>IF(D312="","",IF(OR(D312=Plano!$A$1,D312=Plano!$B$1),"entrada","saída"))</f>
        <v/>
      </c>
    </row>
    <row r="313" spans="1:19" ht="13.2" hidden="1" x14ac:dyDescent="0.25">
      <c r="A313" s="119" t="str">
        <f>IF(B313="","",COUNT('Diário 2o PA'!$A$5:$A$1412)+ROW()-4)</f>
        <v/>
      </c>
      <c r="B313" s="104"/>
      <c r="C313" s="154"/>
      <c r="D313" s="105"/>
      <c r="E313" s="105"/>
      <c r="F313" s="106"/>
      <c r="G313" s="105"/>
      <c r="H313" s="105"/>
      <c r="I313" s="108"/>
      <c r="J313" s="105"/>
      <c r="K313" s="105"/>
      <c r="L313" s="108"/>
      <c r="M313" s="105"/>
      <c r="N313" s="103"/>
      <c r="O313" s="456"/>
      <c r="P313" s="431">
        <f t="shared" si="9"/>
        <v>0</v>
      </c>
      <c r="Q313" s="79">
        <f t="shared" si="9"/>
        <v>0</v>
      </c>
      <c r="R313" s="102" t="str">
        <f t="shared" si="8"/>
        <v/>
      </c>
      <c r="S313" s="96" t="str">
        <f>IF(D313="","",IF(OR(D313=Plano!$A$1,D313=Plano!$B$1),"entrada","saída"))</f>
        <v/>
      </c>
    </row>
    <row r="314" spans="1:19" ht="13.2" hidden="1" x14ac:dyDescent="0.25">
      <c r="A314" s="119" t="str">
        <f>IF(B314="","",COUNT('Diário 2o PA'!$A$5:$A$1412)+ROW()-4)</f>
        <v/>
      </c>
      <c r="B314" s="104"/>
      <c r="C314" s="154"/>
      <c r="D314" s="105"/>
      <c r="E314" s="105"/>
      <c r="F314" s="106"/>
      <c r="G314" s="105"/>
      <c r="H314" s="105"/>
      <c r="I314" s="108"/>
      <c r="J314" s="105"/>
      <c r="K314" s="105"/>
      <c r="L314" s="108"/>
      <c r="M314" s="105"/>
      <c r="N314" s="103"/>
      <c r="O314" s="456"/>
      <c r="P314" s="431">
        <f t="shared" si="9"/>
        <v>0</v>
      </c>
      <c r="Q314" s="79">
        <f t="shared" si="9"/>
        <v>0</v>
      </c>
      <c r="R314" s="102" t="str">
        <f t="shared" si="8"/>
        <v/>
      </c>
      <c r="S314" s="96" t="str">
        <f>IF(D314="","",IF(OR(D314=Plano!$A$1,D314=Plano!$B$1),"entrada","saída"))</f>
        <v/>
      </c>
    </row>
    <row r="315" spans="1:19" ht="13.2" hidden="1" x14ac:dyDescent="0.25">
      <c r="A315" s="119" t="str">
        <f>IF(B315="","",COUNT('Diário 2o PA'!$A$5:$A$1412)+ROW()-4)</f>
        <v/>
      </c>
      <c r="B315" s="104"/>
      <c r="C315" s="154"/>
      <c r="D315" s="105"/>
      <c r="E315" s="105"/>
      <c r="F315" s="106"/>
      <c r="G315" s="105"/>
      <c r="H315" s="105"/>
      <c r="I315" s="108"/>
      <c r="J315" s="105"/>
      <c r="K315" s="105"/>
      <c r="L315" s="108"/>
      <c r="M315" s="105"/>
      <c r="N315" s="103"/>
      <c r="O315" s="456"/>
      <c r="P315" s="431">
        <f t="shared" si="9"/>
        <v>0</v>
      </c>
      <c r="Q315" s="79">
        <f t="shared" si="9"/>
        <v>0</v>
      </c>
      <c r="R315" s="102" t="str">
        <f t="shared" si="8"/>
        <v/>
      </c>
      <c r="S315" s="96" t="str">
        <f>IF(D315="","",IF(OR(D315=Plano!$A$1,D315=Plano!$B$1),"entrada","saída"))</f>
        <v/>
      </c>
    </row>
    <row r="316" spans="1:19" ht="13.2" hidden="1" x14ac:dyDescent="0.25">
      <c r="A316" s="119" t="str">
        <f>IF(B316="","",COUNT('Diário 2o PA'!$A$5:$A$1412)+ROW()-4)</f>
        <v/>
      </c>
      <c r="B316" s="104"/>
      <c r="C316" s="154"/>
      <c r="D316" s="105"/>
      <c r="E316" s="105"/>
      <c r="F316" s="106"/>
      <c r="G316" s="105"/>
      <c r="H316" s="105"/>
      <c r="I316" s="108"/>
      <c r="J316" s="105"/>
      <c r="K316" s="105"/>
      <c r="L316" s="108"/>
      <c r="M316" s="105"/>
      <c r="N316" s="103"/>
      <c r="O316" s="456"/>
      <c r="P316" s="431">
        <f t="shared" si="9"/>
        <v>0</v>
      </c>
      <c r="Q316" s="79">
        <f t="shared" si="9"/>
        <v>0</v>
      </c>
      <c r="R316" s="102" t="str">
        <f t="shared" si="8"/>
        <v/>
      </c>
      <c r="S316" s="96" t="str">
        <f>IF(D316="","",IF(OR(D316=Plano!$A$1,D316=Plano!$B$1),"entrada","saída"))</f>
        <v/>
      </c>
    </row>
    <row r="317" spans="1:19" ht="13.2" hidden="1" x14ac:dyDescent="0.25">
      <c r="A317" s="119" t="str">
        <f>IF(B317="","",COUNT('Diário 2o PA'!$A$5:$A$1412)+ROW()-4)</f>
        <v/>
      </c>
      <c r="B317" s="104"/>
      <c r="C317" s="154"/>
      <c r="D317" s="105"/>
      <c r="E317" s="105"/>
      <c r="F317" s="106"/>
      <c r="G317" s="105"/>
      <c r="H317" s="105"/>
      <c r="I317" s="108"/>
      <c r="J317" s="105"/>
      <c r="K317" s="105"/>
      <c r="L317" s="108"/>
      <c r="M317" s="105"/>
      <c r="N317" s="103"/>
      <c r="O317" s="456"/>
      <c r="P317" s="431">
        <f t="shared" si="9"/>
        <v>0</v>
      </c>
      <c r="Q317" s="79">
        <f t="shared" si="9"/>
        <v>0</v>
      </c>
      <c r="R317" s="102" t="str">
        <f t="shared" si="8"/>
        <v/>
      </c>
      <c r="S317" s="96" t="str">
        <f>IF(D317="","",IF(OR(D317=Plano!$A$1,D317=Plano!$B$1),"entrada","saída"))</f>
        <v/>
      </c>
    </row>
    <row r="318" spans="1:19" ht="13.2" hidden="1" x14ac:dyDescent="0.25">
      <c r="A318" s="119" t="str">
        <f>IF(B318="","",COUNT('Diário 2o PA'!$A$5:$A$1412)+ROW()-4)</f>
        <v/>
      </c>
      <c r="B318" s="104"/>
      <c r="C318" s="154"/>
      <c r="D318" s="105"/>
      <c r="E318" s="105"/>
      <c r="F318" s="106"/>
      <c r="G318" s="105"/>
      <c r="H318" s="105"/>
      <c r="I318" s="108"/>
      <c r="J318" s="105"/>
      <c r="K318" s="105"/>
      <c r="L318" s="108"/>
      <c r="M318" s="105"/>
      <c r="N318" s="103"/>
      <c r="O318" s="456"/>
      <c r="P318" s="431">
        <f t="shared" si="9"/>
        <v>0</v>
      </c>
      <c r="Q318" s="79">
        <f t="shared" si="9"/>
        <v>0</v>
      </c>
      <c r="R318" s="102" t="str">
        <f t="shared" si="8"/>
        <v/>
      </c>
      <c r="S318" s="96" t="str">
        <f>IF(D318="","",IF(OR(D318=Plano!$A$1,D318=Plano!$B$1),"entrada","saída"))</f>
        <v/>
      </c>
    </row>
    <row r="319" spans="1:19" ht="13.2" hidden="1" x14ac:dyDescent="0.25">
      <c r="A319" s="119" t="str">
        <f>IF(B319="","",COUNT('Diário 2o PA'!$A$5:$A$1412)+ROW()-4)</f>
        <v/>
      </c>
      <c r="B319" s="104"/>
      <c r="C319" s="154"/>
      <c r="D319" s="105"/>
      <c r="E319" s="105"/>
      <c r="F319" s="106"/>
      <c r="G319" s="105"/>
      <c r="H319" s="105"/>
      <c r="I319" s="108"/>
      <c r="J319" s="105"/>
      <c r="K319" s="105"/>
      <c r="L319" s="108"/>
      <c r="M319" s="105"/>
      <c r="N319" s="103"/>
      <c r="O319" s="456"/>
      <c r="P319" s="431">
        <f t="shared" si="9"/>
        <v>0</v>
      </c>
      <c r="Q319" s="79">
        <f t="shared" si="9"/>
        <v>0</v>
      </c>
      <c r="R319" s="102" t="str">
        <f t="shared" si="8"/>
        <v/>
      </c>
      <c r="S319" s="96" t="str">
        <f>IF(D319="","",IF(OR(D319=Plano!$A$1,D319=Plano!$B$1),"entrada","saída"))</f>
        <v/>
      </c>
    </row>
    <row r="320" spans="1:19" ht="13.2" hidden="1" x14ac:dyDescent="0.25">
      <c r="A320" s="119" t="str">
        <f>IF(B320="","",COUNT('Diário 2o PA'!$A$5:$A$1412)+ROW()-4)</f>
        <v/>
      </c>
      <c r="B320" s="104"/>
      <c r="C320" s="154"/>
      <c r="D320" s="105"/>
      <c r="E320" s="105"/>
      <c r="F320" s="106"/>
      <c r="G320" s="105"/>
      <c r="H320" s="105"/>
      <c r="I320" s="108"/>
      <c r="J320" s="105"/>
      <c r="K320" s="105"/>
      <c r="L320" s="108"/>
      <c r="M320" s="105"/>
      <c r="N320" s="103"/>
      <c r="O320" s="456"/>
      <c r="P320" s="431">
        <f t="shared" si="9"/>
        <v>0</v>
      </c>
      <c r="Q320" s="79">
        <f t="shared" si="9"/>
        <v>0</v>
      </c>
      <c r="R320" s="102" t="str">
        <f t="shared" si="8"/>
        <v/>
      </c>
      <c r="S320" s="96" t="str">
        <f>IF(D320="","",IF(OR(D320=Plano!$A$1,D320=Plano!$B$1),"entrada","saída"))</f>
        <v/>
      </c>
    </row>
    <row r="321" spans="1:19" ht="13.2" hidden="1" x14ac:dyDescent="0.25">
      <c r="A321" s="119" t="str">
        <f>IF(B321="","",COUNT('Diário 2o PA'!$A$5:$A$1412)+ROW()-4)</f>
        <v/>
      </c>
      <c r="B321" s="104"/>
      <c r="C321" s="154"/>
      <c r="D321" s="105"/>
      <c r="E321" s="105"/>
      <c r="F321" s="106"/>
      <c r="G321" s="105"/>
      <c r="H321" s="105"/>
      <c r="I321" s="108"/>
      <c r="J321" s="105"/>
      <c r="K321" s="105"/>
      <c r="L321" s="108"/>
      <c r="M321" s="105"/>
      <c r="N321" s="103"/>
      <c r="O321" s="456"/>
      <c r="P321" s="431">
        <f t="shared" si="9"/>
        <v>0</v>
      </c>
      <c r="Q321" s="79">
        <f t="shared" si="9"/>
        <v>0</v>
      </c>
      <c r="R321" s="102" t="str">
        <f t="shared" si="8"/>
        <v/>
      </c>
      <c r="S321" s="96" t="str">
        <f>IF(D321="","",IF(OR(D321=Plano!$A$1,D321=Plano!$B$1),"entrada","saída"))</f>
        <v/>
      </c>
    </row>
    <row r="322" spans="1:19" ht="13.2" hidden="1" x14ac:dyDescent="0.25">
      <c r="A322" s="119" t="str">
        <f>IF(B322="","",COUNT('Diário 2o PA'!$A$5:$A$1412)+ROW()-4)</f>
        <v/>
      </c>
      <c r="B322" s="104"/>
      <c r="C322" s="154"/>
      <c r="D322" s="105"/>
      <c r="E322" s="105"/>
      <c r="F322" s="106"/>
      <c r="G322" s="105"/>
      <c r="H322" s="105"/>
      <c r="I322" s="108"/>
      <c r="J322" s="105"/>
      <c r="K322" s="105"/>
      <c r="L322" s="108"/>
      <c r="M322" s="105"/>
      <c r="N322" s="103"/>
      <c r="O322" s="456"/>
      <c r="P322" s="431">
        <f t="shared" si="9"/>
        <v>0</v>
      </c>
      <c r="Q322" s="79">
        <f t="shared" si="9"/>
        <v>0</v>
      </c>
      <c r="R322" s="102" t="str">
        <f t="shared" si="8"/>
        <v/>
      </c>
      <c r="S322" s="96" t="str">
        <f>IF(D322="","",IF(OR(D322=Plano!$A$1,D322=Plano!$B$1),"entrada","saída"))</f>
        <v/>
      </c>
    </row>
    <row r="323" spans="1:19" ht="13.2" hidden="1" x14ac:dyDescent="0.25">
      <c r="A323" s="119" t="str">
        <f>IF(B323="","",COUNT('Diário 2o PA'!$A$5:$A$1412)+ROW()-4)</f>
        <v/>
      </c>
      <c r="B323" s="104"/>
      <c r="C323" s="154"/>
      <c r="D323" s="105"/>
      <c r="E323" s="105"/>
      <c r="F323" s="106"/>
      <c r="G323" s="105"/>
      <c r="H323" s="105"/>
      <c r="I323" s="108"/>
      <c r="J323" s="105"/>
      <c r="K323" s="105"/>
      <c r="L323" s="108"/>
      <c r="M323" s="105"/>
      <c r="N323" s="103"/>
      <c r="O323" s="456"/>
      <c r="P323" s="431">
        <f t="shared" si="9"/>
        <v>0</v>
      </c>
      <c r="Q323" s="79">
        <f t="shared" si="9"/>
        <v>0</v>
      </c>
      <c r="R323" s="102" t="str">
        <f t="shared" si="8"/>
        <v/>
      </c>
      <c r="S323" s="96" t="str">
        <f>IF(D323="","",IF(OR(D323=Plano!$A$1,D323=Plano!$B$1),"entrada","saída"))</f>
        <v/>
      </c>
    </row>
    <row r="324" spans="1:19" ht="13.2" hidden="1" x14ac:dyDescent="0.25">
      <c r="A324" s="119" t="str">
        <f>IF(B324="","",COUNT('Diário 2o PA'!$A$5:$A$1412)+ROW()-4)</f>
        <v/>
      </c>
      <c r="B324" s="104"/>
      <c r="C324" s="154"/>
      <c r="D324" s="105"/>
      <c r="E324" s="105"/>
      <c r="F324" s="106"/>
      <c r="G324" s="105"/>
      <c r="H324" s="105"/>
      <c r="I324" s="108"/>
      <c r="J324" s="105"/>
      <c r="K324" s="105"/>
      <c r="L324" s="108"/>
      <c r="M324" s="105"/>
      <c r="N324" s="103"/>
      <c r="O324" s="456"/>
      <c r="P324" s="431">
        <f t="shared" si="9"/>
        <v>0</v>
      </c>
      <c r="Q324" s="79">
        <f t="shared" si="9"/>
        <v>0</v>
      </c>
      <c r="R324" s="102" t="str">
        <f t="shared" si="8"/>
        <v/>
      </c>
      <c r="S324" s="96" t="str">
        <f>IF(D324="","",IF(OR(D324=Plano!$A$1,D324=Plano!$B$1),"entrada","saída"))</f>
        <v/>
      </c>
    </row>
    <row r="325" spans="1:19" ht="13.2" hidden="1" x14ac:dyDescent="0.25">
      <c r="A325" s="119" t="str">
        <f>IF(B325="","",COUNT('Diário 2o PA'!$A$5:$A$1412)+ROW()-4)</f>
        <v/>
      </c>
      <c r="B325" s="104"/>
      <c r="C325" s="154"/>
      <c r="D325" s="105"/>
      <c r="E325" s="105"/>
      <c r="F325" s="106"/>
      <c r="G325" s="105"/>
      <c r="H325" s="105"/>
      <c r="I325" s="108"/>
      <c r="J325" s="105"/>
      <c r="K325" s="105"/>
      <c r="L325" s="108"/>
      <c r="M325" s="105"/>
      <c r="N325" s="103"/>
      <c r="O325" s="456"/>
      <c r="P325" s="431">
        <f t="shared" si="9"/>
        <v>0</v>
      </c>
      <c r="Q325" s="79">
        <f t="shared" si="9"/>
        <v>0</v>
      </c>
      <c r="R325" s="102" t="str">
        <f t="shared" ref="R325:R388" si="10">SUBSTITUTE(D325," ","_")</f>
        <v/>
      </c>
      <c r="S325" s="96" t="str">
        <f>IF(D325="","",IF(OR(D325=Plano!$A$1,D325=Plano!$B$1),"entrada","saída"))</f>
        <v/>
      </c>
    </row>
    <row r="326" spans="1:19" ht="13.2" hidden="1" x14ac:dyDescent="0.25">
      <c r="A326" s="119" t="str">
        <f>IF(B326="","",COUNT('Diário 2o PA'!$A$5:$A$1412)+ROW()-4)</f>
        <v/>
      </c>
      <c r="B326" s="104"/>
      <c r="C326" s="154"/>
      <c r="D326" s="105"/>
      <c r="E326" s="105"/>
      <c r="F326" s="106"/>
      <c r="G326" s="105"/>
      <c r="H326" s="105"/>
      <c r="I326" s="108"/>
      <c r="J326" s="105"/>
      <c r="K326" s="105"/>
      <c r="L326" s="108"/>
      <c r="M326" s="105"/>
      <c r="N326" s="103"/>
      <c r="O326" s="456"/>
      <c r="P326" s="431">
        <f t="shared" ref="P326:Q389" si="11">IF(B326=0,0,IF(YEAR(B326)=$Q$1,MONTH(B326)-$P$1+1,(YEAR(B326)-$Q$1)*12-$P$1+1+MONTH(B326)))</f>
        <v>0</v>
      </c>
      <c r="Q326" s="79">
        <f t="shared" si="11"/>
        <v>0</v>
      </c>
      <c r="R326" s="102" t="str">
        <f t="shared" si="10"/>
        <v/>
      </c>
      <c r="S326" s="96" t="str">
        <f>IF(D326="","",IF(OR(D326=Plano!$A$1,D326=Plano!$B$1),"entrada","saída"))</f>
        <v/>
      </c>
    </row>
    <row r="327" spans="1:19" ht="13.2" hidden="1" x14ac:dyDescent="0.25">
      <c r="A327" s="119" t="str">
        <f>IF(B327="","",COUNT('Diário 2o PA'!$A$5:$A$1412)+ROW()-4)</f>
        <v/>
      </c>
      <c r="B327" s="104"/>
      <c r="C327" s="154"/>
      <c r="D327" s="105"/>
      <c r="E327" s="105"/>
      <c r="F327" s="106"/>
      <c r="G327" s="105"/>
      <c r="H327" s="105"/>
      <c r="I327" s="108"/>
      <c r="J327" s="105"/>
      <c r="K327" s="105"/>
      <c r="L327" s="108"/>
      <c r="M327" s="105"/>
      <c r="N327" s="103"/>
      <c r="O327" s="456"/>
      <c r="P327" s="431">
        <f t="shared" si="11"/>
        <v>0</v>
      </c>
      <c r="Q327" s="79">
        <f t="shared" si="11"/>
        <v>0</v>
      </c>
      <c r="R327" s="102" t="str">
        <f t="shared" si="10"/>
        <v/>
      </c>
      <c r="S327" s="96" t="str">
        <f>IF(D327="","",IF(OR(D327=Plano!$A$1,D327=Plano!$B$1),"entrada","saída"))</f>
        <v/>
      </c>
    </row>
    <row r="328" spans="1:19" ht="13.2" hidden="1" x14ac:dyDescent="0.25">
      <c r="A328" s="119" t="str">
        <f>IF(B328="","",COUNT('Diário 2o PA'!$A$5:$A$1412)+ROW()-4)</f>
        <v/>
      </c>
      <c r="B328" s="104"/>
      <c r="C328" s="154"/>
      <c r="D328" s="105"/>
      <c r="E328" s="105"/>
      <c r="F328" s="106"/>
      <c r="G328" s="105"/>
      <c r="H328" s="105"/>
      <c r="I328" s="108"/>
      <c r="J328" s="105"/>
      <c r="K328" s="105"/>
      <c r="L328" s="108"/>
      <c r="M328" s="105"/>
      <c r="N328" s="103"/>
      <c r="O328" s="456"/>
      <c r="P328" s="431">
        <f t="shared" si="11"/>
        <v>0</v>
      </c>
      <c r="Q328" s="79">
        <f t="shared" si="11"/>
        <v>0</v>
      </c>
      <c r="R328" s="102" t="str">
        <f t="shared" si="10"/>
        <v/>
      </c>
      <c r="S328" s="96" t="str">
        <f>IF(D328="","",IF(OR(D328=Plano!$A$1,D328=Plano!$B$1),"entrada","saída"))</f>
        <v/>
      </c>
    </row>
    <row r="329" spans="1:19" ht="13.2" hidden="1" x14ac:dyDescent="0.25">
      <c r="A329" s="119" t="str">
        <f>IF(B329="","",COUNT('Diário 2o PA'!$A$5:$A$1412)+ROW()-4)</f>
        <v/>
      </c>
      <c r="B329" s="104"/>
      <c r="C329" s="154"/>
      <c r="D329" s="105"/>
      <c r="E329" s="105"/>
      <c r="F329" s="106"/>
      <c r="G329" s="105"/>
      <c r="H329" s="105"/>
      <c r="I329" s="108"/>
      <c r="J329" s="105"/>
      <c r="K329" s="105"/>
      <c r="L329" s="108"/>
      <c r="M329" s="105"/>
      <c r="N329" s="103"/>
      <c r="O329" s="456"/>
      <c r="P329" s="431">
        <f t="shared" si="11"/>
        <v>0</v>
      </c>
      <c r="Q329" s="79">
        <f t="shared" si="11"/>
        <v>0</v>
      </c>
      <c r="R329" s="102" t="str">
        <f t="shared" si="10"/>
        <v/>
      </c>
      <c r="S329" s="96" t="str">
        <f>IF(D329="","",IF(OR(D329=Plano!$A$1,D329=Plano!$B$1),"entrada","saída"))</f>
        <v/>
      </c>
    </row>
    <row r="330" spans="1:19" ht="13.2" hidden="1" x14ac:dyDescent="0.25">
      <c r="A330" s="119" t="str">
        <f>IF(B330="","",COUNT('Diário 2o PA'!$A$5:$A$1412)+ROW()-4)</f>
        <v/>
      </c>
      <c r="B330" s="104"/>
      <c r="C330" s="154"/>
      <c r="D330" s="105"/>
      <c r="E330" s="105"/>
      <c r="F330" s="106"/>
      <c r="G330" s="105"/>
      <c r="H330" s="105"/>
      <c r="I330" s="108"/>
      <c r="J330" s="105"/>
      <c r="K330" s="105"/>
      <c r="L330" s="108"/>
      <c r="M330" s="105"/>
      <c r="N330" s="103"/>
      <c r="O330" s="456"/>
      <c r="P330" s="431">
        <f t="shared" si="11"/>
        <v>0</v>
      </c>
      <c r="Q330" s="79">
        <f t="shared" si="11"/>
        <v>0</v>
      </c>
      <c r="R330" s="102" t="str">
        <f t="shared" si="10"/>
        <v/>
      </c>
      <c r="S330" s="96" t="str">
        <f>IF(D330="","",IF(OR(D330=Plano!$A$1,D330=Plano!$B$1),"entrada","saída"))</f>
        <v/>
      </c>
    </row>
    <row r="331" spans="1:19" ht="13.2" hidden="1" x14ac:dyDescent="0.25">
      <c r="A331" s="119" t="str">
        <f>IF(B331="","",COUNT('Diário 2o PA'!$A$5:$A$1412)+ROW()-4)</f>
        <v/>
      </c>
      <c r="B331" s="104"/>
      <c r="C331" s="154"/>
      <c r="D331" s="105"/>
      <c r="E331" s="105"/>
      <c r="F331" s="106"/>
      <c r="G331" s="105"/>
      <c r="H331" s="105"/>
      <c r="I331" s="108"/>
      <c r="J331" s="105"/>
      <c r="K331" s="105"/>
      <c r="L331" s="108"/>
      <c r="M331" s="105"/>
      <c r="N331" s="103"/>
      <c r="O331" s="456"/>
      <c r="P331" s="431">
        <f t="shared" si="11"/>
        <v>0</v>
      </c>
      <c r="Q331" s="79">
        <f t="shared" si="11"/>
        <v>0</v>
      </c>
      <c r="R331" s="102" t="str">
        <f t="shared" si="10"/>
        <v/>
      </c>
      <c r="S331" s="96" t="str">
        <f>IF(D331="","",IF(OR(D331=Plano!$A$1,D331=Plano!$B$1),"entrada","saída"))</f>
        <v/>
      </c>
    </row>
    <row r="332" spans="1:19" ht="13.2" hidden="1" x14ac:dyDescent="0.25">
      <c r="A332" s="119" t="str">
        <f>IF(B332="","",COUNT('Diário 2o PA'!$A$5:$A$1412)+ROW()-4)</f>
        <v/>
      </c>
      <c r="B332" s="104"/>
      <c r="C332" s="154"/>
      <c r="D332" s="105"/>
      <c r="E332" s="105"/>
      <c r="F332" s="106"/>
      <c r="G332" s="105"/>
      <c r="H332" s="105"/>
      <c r="I332" s="108"/>
      <c r="J332" s="105"/>
      <c r="K332" s="105"/>
      <c r="L332" s="108"/>
      <c r="M332" s="105"/>
      <c r="N332" s="103"/>
      <c r="O332" s="456"/>
      <c r="P332" s="431">
        <f t="shared" si="11"/>
        <v>0</v>
      </c>
      <c r="Q332" s="79">
        <f t="shared" si="11"/>
        <v>0</v>
      </c>
      <c r="R332" s="102" t="str">
        <f t="shared" si="10"/>
        <v/>
      </c>
      <c r="S332" s="96" t="str">
        <f>IF(D332="","",IF(OR(D332=Plano!$A$1,D332=Plano!$B$1),"entrada","saída"))</f>
        <v/>
      </c>
    </row>
    <row r="333" spans="1:19" ht="13.2" hidden="1" x14ac:dyDescent="0.25">
      <c r="A333" s="119" t="str">
        <f>IF(B333="","",COUNT('Diário 2o PA'!$A$5:$A$1412)+ROW()-4)</f>
        <v/>
      </c>
      <c r="B333" s="104"/>
      <c r="C333" s="154"/>
      <c r="D333" s="105"/>
      <c r="E333" s="105"/>
      <c r="F333" s="106"/>
      <c r="G333" s="105"/>
      <c r="H333" s="105"/>
      <c r="I333" s="108"/>
      <c r="J333" s="105"/>
      <c r="K333" s="105"/>
      <c r="L333" s="108"/>
      <c r="M333" s="105"/>
      <c r="N333" s="103"/>
      <c r="O333" s="456"/>
      <c r="P333" s="431">
        <f t="shared" si="11"/>
        <v>0</v>
      </c>
      <c r="Q333" s="79">
        <f t="shared" si="11"/>
        <v>0</v>
      </c>
      <c r="R333" s="102" t="str">
        <f t="shared" si="10"/>
        <v/>
      </c>
      <c r="S333" s="96" t="str">
        <f>IF(D333="","",IF(OR(D333=Plano!$A$1,D333=Plano!$B$1),"entrada","saída"))</f>
        <v/>
      </c>
    </row>
    <row r="334" spans="1:19" ht="13.2" hidden="1" x14ac:dyDescent="0.25">
      <c r="A334" s="119" t="str">
        <f>IF(B334="","",COUNT('Diário 2o PA'!$A$5:$A$1412)+ROW()-4)</f>
        <v/>
      </c>
      <c r="B334" s="104"/>
      <c r="C334" s="154"/>
      <c r="D334" s="105"/>
      <c r="E334" s="105"/>
      <c r="F334" s="106"/>
      <c r="G334" s="105"/>
      <c r="H334" s="105"/>
      <c r="I334" s="108"/>
      <c r="J334" s="105"/>
      <c r="K334" s="105"/>
      <c r="L334" s="108"/>
      <c r="M334" s="105"/>
      <c r="N334" s="103"/>
      <c r="O334" s="456"/>
      <c r="P334" s="431">
        <f t="shared" si="11"/>
        <v>0</v>
      </c>
      <c r="Q334" s="79">
        <f t="shared" si="11"/>
        <v>0</v>
      </c>
      <c r="R334" s="102" t="str">
        <f t="shared" si="10"/>
        <v/>
      </c>
      <c r="S334" s="96" t="str">
        <f>IF(D334="","",IF(OR(D334=Plano!$A$1,D334=Plano!$B$1),"entrada","saída"))</f>
        <v/>
      </c>
    </row>
    <row r="335" spans="1:19" ht="13.2" hidden="1" x14ac:dyDescent="0.25">
      <c r="A335" s="119" t="str">
        <f>IF(B335="","",COUNT('Diário 2o PA'!$A$5:$A$1412)+ROW()-4)</f>
        <v/>
      </c>
      <c r="B335" s="104"/>
      <c r="C335" s="154"/>
      <c r="D335" s="105"/>
      <c r="E335" s="105"/>
      <c r="F335" s="106"/>
      <c r="G335" s="105"/>
      <c r="H335" s="105"/>
      <c r="I335" s="108"/>
      <c r="J335" s="105"/>
      <c r="K335" s="105"/>
      <c r="L335" s="108"/>
      <c r="M335" s="105"/>
      <c r="N335" s="103"/>
      <c r="O335" s="456"/>
      <c r="P335" s="431">
        <f t="shared" si="11"/>
        <v>0</v>
      </c>
      <c r="Q335" s="79">
        <f t="shared" si="11"/>
        <v>0</v>
      </c>
      <c r="R335" s="102" t="str">
        <f t="shared" si="10"/>
        <v/>
      </c>
      <c r="S335" s="96" t="str">
        <f>IF(D335="","",IF(OR(D335=Plano!$A$1,D335=Plano!$B$1),"entrada","saída"))</f>
        <v/>
      </c>
    </row>
    <row r="336" spans="1:19" ht="13.2" hidden="1" x14ac:dyDescent="0.25">
      <c r="A336" s="119" t="str">
        <f>IF(B336="","",COUNT('Diário 2o PA'!$A$5:$A$1412)+ROW()-4)</f>
        <v/>
      </c>
      <c r="B336" s="104"/>
      <c r="C336" s="154"/>
      <c r="D336" s="105"/>
      <c r="E336" s="105"/>
      <c r="F336" s="106"/>
      <c r="G336" s="105"/>
      <c r="H336" s="105"/>
      <c r="I336" s="108"/>
      <c r="J336" s="105"/>
      <c r="K336" s="105"/>
      <c r="L336" s="108"/>
      <c r="M336" s="105"/>
      <c r="N336" s="103"/>
      <c r="O336" s="456"/>
      <c r="P336" s="431">
        <f t="shared" si="11"/>
        <v>0</v>
      </c>
      <c r="Q336" s="79">
        <f t="shared" si="11"/>
        <v>0</v>
      </c>
      <c r="R336" s="102" t="str">
        <f t="shared" si="10"/>
        <v/>
      </c>
      <c r="S336" s="96" t="str">
        <f>IF(D336="","",IF(OR(D336=Plano!$A$1,D336=Plano!$B$1),"entrada","saída"))</f>
        <v/>
      </c>
    </row>
    <row r="337" spans="1:19" ht="13.2" hidden="1" x14ac:dyDescent="0.25">
      <c r="A337" s="119" t="str">
        <f>IF(B337="","",COUNT('Diário 2o PA'!$A$5:$A$1412)+ROW()-4)</f>
        <v/>
      </c>
      <c r="B337" s="104"/>
      <c r="C337" s="154"/>
      <c r="D337" s="105"/>
      <c r="E337" s="105"/>
      <c r="F337" s="106"/>
      <c r="G337" s="105"/>
      <c r="H337" s="105"/>
      <c r="I337" s="108"/>
      <c r="J337" s="105"/>
      <c r="K337" s="105"/>
      <c r="L337" s="108"/>
      <c r="M337" s="105"/>
      <c r="N337" s="103"/>
      <c r="O337" s="456"/>
      <c r="P337" s="431">
        <f t="shared" si="11"/>
        <v>0</v>
      </c>
      <c r="Q337" s="79">
        <f t="shared" si="11"/>
        <v>0</v>
      </c>
      <c r="R337" s="102" t="str">
        <f t="shared" si="10"/>
        <v/>
      </c>
      <c r="S337" s="96" t="str">
        <f>IF(D337="","",IF(OR(D337=Plano!$A$1,D337=Plano!$B$1),"entrada","saída"))</f>
        <v/>
      </c>
    </row>
    <row r="338" spans="1:19" ht="13.2" hidden="1" x14ac:dyDescent="0.25">
      <c r="A338" s="119" t="str">
        <f>IF(B338="","",COUNT('Diário 2o PA'!$A$5:$A$1412)+ROW()-4)</f>
        <v/>
      </c>
      <c r="B338" s="104"/>
      <c r="C338" s="154"/>
      <c r="D338" s="105"/>
      <c r="E338" s="105"/>
      <c r="F338" s="106"/>
      <c r="G338" s="105"/>
      <c r="H338" s="105"/>
      <c r="I338" s="108"/>
      <c r="J338" s="105"/>
      <c r="K338" s="105"/>
      <c r="L338" s="108"/>
      <c r="M338" s="105"/>
      <c r="N338" s="103"/>
      <c r="O338" s="456"/>
      <c r="P338" s="431">
        <f t="shared" si="11"/>
        <v>0</v>
      </c>
      <c r="Q338" s="79">
        <f t="shared" si="11"/>
        <v>0</v>
      </c>
      <c r="R338" s="102" t="str">
        <f t="shared" si="10"/>
        <v/>
      </c>
      <c r="S338" s="96" t="str">
        <f>IF(D338="","",IF(OR(D338=Plano!$A$1,D338=Plano!$B$1),"entrada","saída"))</f>
        <v/>
      </c>
    </row>
    <row r="339" spans="1:19" ht="13.2" hidden="1" x14ac:dyDescent="0.25">
      <c r="A339" s="119" t="str">
        <f>IF(B339="","",COUNT('Diário 2o PA'!$A$5:$A$1412)+ROW()-4)</f>
        <v/>
      </c>
      <c r="B339" s="104"/>
      <c r="C339" s="154"/>
      <c r="D339" s="105"/>
      <c r="E339" s="105"/>
      <c r="F339" s="106"/>
      <c r="G339" s="105"/>
      <c r="H339" s="105"/>
      <c r="I339" s="108"/>
      <c r="J339" s="105"/>
      <c r="K339" s="105"/>
      <c r="L339" s="108"/>
      <c r="M339" s="105"/>
      <c r="N339" s="103"/>
      <c r="O339" s="456"/>
      <c r="P339" s="431">
        <f t="shared" si="11"/>
        <v>0</v>
      </c>
      <c r="Q339" s="79">
        <f t="shared" si="11"/>
        <v>0</v>
      </c>
      <c r="R339" s="102" t="str">
        <f t="shared" si="10"/>
        <v/>
      </c>
      <c r="S339" s="96" t="str">
        <f>IF(D339="","",IF(OR(D339=Plano!$A$1,D339=Plano!$B$1),"entrada","saída"))</f>
        <v/>
      </c>
    </row>
    <row r="340" spans="1:19" ht="13.2" hidden="1" x14ac:dyDescent="0.25">
      <c r="A340" s="119" t="str">
        <f>IF(B340="","",COUNT('Diário 2o PA'!$A$5:$A$1412)+ROW()-4)</f>
        <v/>
      </c>
      <c r="B340" s="104"/>
      <c r="C340" s="154"/>
      <c r="D340" s="105"/>
      <c r="E340" s="105"/>
      <c r="F340" s="106"/>
      <c r="G340" s="105"/>
      <c r="H340" s="105"/>
      <c r="I340" s="108"/>
      <c r="J340" s="105"/>
      <c r="K340" s="105"/>
      <c r="L340" s="108"/>
      <c r="M340" s="105"/>
      <c r="N340" s="103"/>
      <c r="O340" s="456"/>
      <c r="P340" s="431">
        <f t="shared" si="11"/>
        <v>0</v>
      </c>
      <c r="Q340" s="79">
        <f t="shared" si="11"/>
        <v>0</v>
      </c>
      <c r="R340" s="102" t="str">
        <f t="shared" si="10"/>
        <v/>
      </c>
      <c r="S340" s="96" t="str">
        <f>IF(D340="","",IF(OR(D340=Plano!$A$1,D340=Plano!$B$1),"entrada","saída"))</f>
        <v/>
      </c>
    </row>
    <row r="341" spans="1:19" ht="13.2" hidden="1" x14ac:dyDescent="0.25">
      <c r="A341" s="119" t="str">
        <f>IF(B341="","",COUNT('Diário 2o PA'!$A$5:$A$1412)+ROW()-4)</f>
        <v/>
      </c>
      <c r="B341" s="104"/>
      <c r="C341" s="154"/>
      <c r="D341" s="105"/>
      <c r="E341" s="105"/>
      <c r="F341" s="106"/>
      <c r="G341" s="105"/>
      <c r="H341" s="105"/>
      <c r="I341" s="108"/>
      <c r="J341" s="105"/>
      <c r="K341" s="105"/>
      <c r="L341" s="108"/>
      <c r="M341" s="105"/>
      <c r="N341" s="103"/>
      <c r="O341" s="456"/>
      <c r="P341" s="431">
        <f t="shared" si="11"/>
        <v>0</v>
      </c>
      <c r="Q341" s="79">
        <f t="shared" si="11"/>
        <v>0</v>
      </c>
      <c r="R341" s="102" t="str">
        <f t="shared" si="10"/>
        <v/>
      </c>
      <c r="S341" s="96" t="str">
        <f>IF(D341="","",IF(OR(D341=Plano!$A$1,D341=Plano!$B$1),"entrada","saída"))</f>
        <v/>
      </c>
    </row>
    <row r="342" spans="1:19" ht="13.2" hidden="1" x14ac:dyDescent="0.25">
      <c r="A342" s="119" t="str">
        <f>IF(B342="","",COUNT('Diário 2o PA'!$A$5:$A$1412)+ROW()-4)</f>
        <v/>
      </c>
      <c r="B342" s="104"/>
      <c r="C342" s="154"/>
      <c r="D342" s="105"/>
      <c r="E342" s="105"/>
      <c r="F342" s="106"/>
      <c r="G342" s="105"/>
      <c r="H342" s="105"/>
      <c r="I342" s="108"/>
      <c r="J342" s="105"/>
      <c r="K342" s="105"/>
      <c r="L342" s="108"/>
      <c r="M342" s="105"/>
      <c r="N342" s="103"/>
      <c r="O342" s="456"/>
      <c r="P342" s="431">
        <f t="shared" si="11"/>
        <v>0</v>
      </c>
      <c r="Q342" s="79">
        <f t="shared" si="11"/>
        <v>0</v>
      </c>
      <c r="R342" s="102" t="str">
        <f t="shared" si="10"/>
        <v/>
      </c>
      <c r="S342" s="96" t="str">
        <f>IF(D342="","",IF(OR(D342=Plano!$A$1,D342=Plano!$B$1),"entrada","saída"))</f>
        <v/>
      </c>
    </row>
    <row r="343" spans="1:19" ht="13.2" hidden="1" x14ac:dyDescent="0.25">
      <c r="A343" s="119" t="str">
        <f>IF(B343="","",COUNT('Diário 2o PA'!$A$5:$A$1412)+ROW()-4)</f>
        <v/>
      </c>
      <c r="B343" s="104"/>
      <c r="C343" s="154"/>
      <c r="D343" s="105"/>
      <c r="E343" s="105"/>
      <c r="F343" s="106"/>
      <c r="G343" s="105"/>
      <c r="H343" s="105"/>
      <c r="I343" s="108"/>
      <c r="J343" s="105"/>
      <c r="K343" s="105"/>
      <c r="L343" s="108"/>
      <c r="M343" s="105"/>
      <c r="N343" s="103"/>
      <c r="O343" s="456"/>
      <c r="P343" s="431">
        <f t="shared" si="11"/>
        <v>0</v>
      </c>
      <c r="Q343" s="79">
        <f t="shared" si="11"/>
        <v>0</v>
      </c>
      <c r="R343" s="102" t="str">
        <f t="shared" si="10"/>
        <v/>
      </c>
      <c r="S343" s="96" t="str">
        <f>IF(D343="","",IF(OR(D343=Plano!$A$1,D343=Plano!$B$1),"entrada","saída"))</f>
        <v/>
      </c>
    </row>
    <row r="344" spans="1:19" ht="13.2" hidden="1" x14ac:dyDescent="0.25">
      <c r="A344" s="119" t="str">
        <f>IF(B344="","",COUNT('Diário 2o PA'!$A$5:$A$1412)+ROW()-4)</f>
        <v/>
      </c>
      <c r="B344" s="104"/>
      <c r="C344" s="154"/>
      <c r="D344" s="105"/>
      <c r="E344" s="105"/>
      <c r="F344" s="106"/>
      <c r="G344" s="105"/>
      <c r="H344" s="105"/>
      <c r="I344" s="108"/>
      <c r="J344" s="105"/>
      <c r="K344" s="105"/>
      <c r="L344" s="108"/>
      <c r="M344" s="105"/>
      <c r="N344" s="103"/>
      <c r="O344" s="456"/>
      <c r="P344" s="431">
        <f t="shared" si="11"/>
        <v>0</v>
      </c>
      <c r="Q344" s="79">
        <f t="shared" si="11"/>
        <v>0</v>
      </c>
      <c r="R344" s="102" t="str">
        <f t="shared" si="10"/>
        <v/>
      </c>
      <c r="S344" s="96" t="str">
        <f>IF(D344="","",IF(OR(D344=Plano!$A$1,D344=Plano!$B$1),"entrada","saída"))</f>
        <v/>
      </c>
    </row>
    <row r="345" spans="1:19" ht="13.2" hidden="1" x14ac:dyDescent="0.25">
      <c r="A345" s="119" t="str">
        <f>IF(B345="","",COUNT('Diário 2o PA'!$A$5:$A$1412)+ROW()-4)</f>
        <v/>
      </c>
      <c r="B345" s="104"/>
      <c r="C345" s="154"/>
      <c r="D345" s="105"/>
      <c r="E345" s="105"/>
      <c r="F345" s="106"/>
      <c r="G345" s="105"/>
      <c r="H345" s="105"/>
      <c r="I345" s="108"/>
      <c r="J345" s="105"/>
      <c r="K345" s="105"/>
      <c r="L345" s="108"/>
      <c r="M345" s="105"/>
      <c r="N345" s="103"/>
      <c r="O345" s="456"/>
      <c r="P345" s="431">
        <f t="shared" si="11"/>
        <v>0</v>
      </c>
      <c r="Q345" s="79">
        <f t="shared" si="11"/>
        <v>0</v>
      </c>
      <c r="R345" s="102" t="str">
        <f t="shared" si="10"/>
        <v/>
      </c>
      <c r="S345" s="96" t="str">
        <f>IF(D345="","",IF(OR(D345=Plano!$A$1,D345=Plano!$B$1),"entrada","saída"))</f>
        <v/>
      </c>
    </row>
    <row r="346" spans="1:19" ht="13.2" hidden="1" x14ac:dyDescent="0.25">
      <c r="A346" s="119" t="str">
        <f>IF(B346="","",COUNT('Diário 2o PA'!$A$5:$A$1412)+ROW()-4)</f>
        <v/>
      </c>
      <c r="B346" s="104"/>
      <c r="C346" s="154"/>
      <c r="D346" s="105"/>
      <c r="E346" s="105"/>
      <c r="F346" s="106"/>
      <c r="G346" s="105"/>
      <c r="H346" s="105"/>
      <c r="I346" s="108"/>
      <c r="J346" s="105"/>
      <c r="K346" s="105"/>
      <c r="L346" s="108"/>
      <c r="M346" s="105"/>
      <c r="N346" s="103"/>
      <c r="O346" s="456"/>
      <c r="P346" s="431">
        <f t="shared" si="11"/>
        <v>0</v>
      </c>
      <c r="Q346" s="79">
        <f t="shared" si="11"/>
        <v>0</v>
      </c>
      <c r="R346" s="102" t="str">
        <f t="shared" si="10"/>
        <v/>
      </c>
      <c r="S346" s="96" t="str">
        <f>IF(D346="","",IF(OR(D346=Plano!$A$1,D346=Plano!$B$1),"entrada","saída"))</f>
        <v/>
      </c>
    </row>
    <row r="347" spans="1:19" ht="13.2" hidden="1" x14ac:dyDescent="0.25">
      <c r="A347" s="119" t="str">
        <f>IF(B347="","",COUNT('Diário 2o PA'!$A$5:$A$1412)+ROW()-4)</f>
        <v/>
      </c>
      <c r="B347" s="104"/>
      <c r="C347" s="154"/>
      <c r="D347" s="105"/>
      <c r="E347" s="105"/>
      <c r="F347" s="106"/>
      <c r="G347" s="105"/>
      <c r="H347" s="105"/>
      <c r="I347" s="108"/>
      <c r="J347" s="105"/>
      <c r="K347" s="105"/>
      <c r="L347" s="108"/>
      <c r="M347" s="105"/>
      <c r="N347" s="103"/>
      <c r="O347" s="456"/>
      <c r="P347" s="431">
        <f t="shared" si="11"/>
        <v>0</v>
      </c>
      <c r="Q347" s="79">
        <f t="shared" si="11"/>
        <v>0</v>
      </c>
      <c r="R347" s="102" t="str">
        <f t="shared" si="10"/>
        <v/>
      </c>
      <c r="S347" s="96" t="str">
        <f>IF(D347="","",IF(OR(D347=Plano!$A$1,D347=Plano!$B$1),"entrada","saída"))</f>
        <v/>
      </c>
    </row>
    <row r="348" spans="1:19" ht="13.2" hidden="1" x14ac:dyDescent="0.25">
      <c r="A348" s="119" t="str">
        <f>IF(B348="","",COUNT('Diário 2o PA'!$A$5:$A$1412)+ROW()-4)</f>
        <v/>
      </c>
      <c r="B348" s="104"/>
      <c r="C348" s="154"/>
      <c r="D348" s="105"/>
      <c r="E348" s="105"/>
      <c r="F348" s="106"/>
      <c r="G348" s="105"/>
      <c r="H348" s="105"/>
      <c r="I348" s="108"/>
      <c r="J348" s="105"/>
      <c r="K348" s="105"/>
      <c r="L348" s="108"/>
      <c r="M348" s="105"/>
      <c r="N348" s="103"/>
      <c r="O348" s="456"/>
      <c r="P348" s="431">
        <f t="shared" si="11"/>
        <v>0</v>
      </c>
      <c r="Q348" s="79">
        <f t="shared" si="11"/>
        <v>0</v>
      </c>
      <c r="R348" s="102" t="str">
        <f t="shared" si="10"/>
        <v/>
      </c>
      <c r="S348" s="96" t="str">
        <f>IF(D348="","",IF(OR(D348=Plano!$A$1,D348=Plano!$B$1),"entrada","saída"))</f>
        <v/>
      </c>
    </row>
    <row r="349" spans="1:19" ht="13.2" hidden="1" x14ac:dyDescent="0.25">
      <c r="A349" s="119" t="str">
        <f>IF(B349="","",COUNT('Diário 2o PA'!$A$5:$A$1412)+ROW()-4)</f>
        <v/>
      </c>
      <c r="B349" s="104"/>
      <c r="C349" s="154"/>
      <c r="D349" s="105"/>
      <c r="E349" s="105"/>
      <c r="F349" s="106"/>
      <c r="G349" s="105"/>
      <c r="H349" s="105"/>
      <c r="I349" s="108"/>
      <c r="J349" s="105"/>
      <c r="K349" s="105"/>
      <c r="L349" s="108"/>
      <c r="M349" s="105"/>
      <c r="N349" s="103"/>
      <c r="O349" s="456"/>
      <c r="P349" s="431">
        <f t="shared" si="11"/>
        <v>0</v>
      </c>
      <c r="Q349" s="79">
        <f t="shared" si="11"/>
        <v>0</v>
      </c>
      <c r="R349" s="102" t="str">
        <f t="shared" si="10"/>
        <v/>
      </c>
      <c r="S349" s="96" t="str">
        <f>IF(D349="","",IF(OR(D349=Plano!$A$1,D349=Plano!$B$1),"entrada","saída"))</f>
        <v/>
      </c>
    </row>
    <row r="350" spans="1:19" ht="13.2" hidden="1" x14ac:dyDescent="0.25">
      <c r="A350" s="119" t="str">
        <f>IF(B350="","",COUNT('Diário 2o PA'!$A$5:$A$1412)+ROW()-4)</f>
        <v/>
      </c>
      <c r="B350" s="104"/>
      <c r="C350" s="154"/>
      <c r="D350" s="105"/>
      <c r="E350" s="105"/>
      <c r="F350" s="106"/>
      <c r="G350" s="105"/>
      <c r="H350" s="105"/>
      <c r="I350" s="108"/>
      <c r="J350" s="105"/>
      <c r="K350" s="105"/>
      <c r="L350" s="108"/>
      <c r="M350" s="105"/>
      <c r="N350" s="103"/>
      <c r="O350" s="456"/>
      <c r="P350" s="431">
        <f t="shared" si="11"/>
        <v>0</v>
      </c>
      <c r="Q350" s="79">
        <f t="shared" si="11"/>
        <v>0</v>
      </c>
      <c r="R350" s="102" t="str">
        <f t="shared" si="10"/>
        <v/>
      </c>
      <c r="S350" s="96" t="str">
        <f>IF(D350="","",IF(OR(D350=Plano!$A$1,D350=Plano!$B$1),"entrada","saída"))</f>
        <v/>
      </c>
    </row>
    <row r="351" spans="1:19" ht="13.2" hidden="1" x14ac:dyDescent="0.25">
      <c r="A351" s="119" t="str">
        <f>IF(B351="","",COUNT('Diário 2o PA'!$A$5:$A$1412)+ROW()-4)</f>
        <v/>
      </c>
      <c r="B351" s="104"/>
      <c r="C351" s="154"/>
      <c r="D351" s="105"/>
      <c r="E351" s="105"/>
      <c r="F351" s="106"/>
      <c r="G351" s="105"/>
      <c r="H351" s="105"/>
      <c r="I351" s="108"/>
      <c r="J351" s="105"/>
      <c r="K351" s="105"/>
      <c r="L351" s="108"/>
      <c r="M351" s="105"/>
      <c r="N351" s="103"/>
      <c r="O351" s="456"/>
      <c r="P351" s="431">
        <f t="shared" si="11"/>
        <v>0</v>
      </c>
      <c r="Q351" s="79">
        <f t="shared" si="11"/>
        <v>0</v>
      </c>
      <c r="R351" s="102" t="str">
        <f t="shared" si="10"/>
        <v/>
      </c>
      <c r="S351" s="96" t="str">
        <f>IF(D351="","",IF(OR(D351=Plano!$A$1,D351=Plano!$B$1),"entrada","saída"))</f>
        <v/>
      </c>
    </row>
    <row r="352" spans="1:19" ht="13.2" hidden="1" x14ac:dyDescent="0.25">
      <c r="A352" s="119" t="str">
        <f>IF(B352="","",COUNT('Diário 2o PA'!$A$5:$A$1412)+ROW()-4)</f>
        <v/>
      </c>
      <c r="B352" s="104"/>
      <c r="C352" s="154"/>
      <c r="D352" s="105"/>
      <c r="E352" s="105"/>
      <c r="F352" s="106"/>
      <c r="G352" s="105"/>
      <c r="H352" s="105"/>
      <c r="I352" s="108"/>
      <c r="J352" s="105"/>
      <c r="K352" s="105"/>
      <c r="L352" s="108"/>
      <c r="M352" s="105"/>
      <c r="N352" s="103"/>
      <c r="O352" s="456"/>
      <c r="P352" s="431">
        <f t="shared" si="11"/>
        <v>0</v>
      </c>
      <c r="Q352" s="79">
        <f t="shared" si="11"/>
        <v>0</v>
      </c>
      <c r="R352" s="102" t="str">
        <f t="shared" si="10"/>
        <v/>
      </c>
      <c r="S352" s="96" t="str">
        <f>IF(D352="","",IF(OR(D352=Plano!$A$1,D352=Plano!$B$1),"entrada","saída"))</f>
        <v/>
      </c>
    </row>
    <row r="353" spans="1:19" ht="13.2" hidden="1" x14ac:dyDescent="0.25">
      <c r="A353" s="119" t="str">
        <f>IF(B353="","",COUNT('Diário 2o PA'!$A$5:$A$1412)+ROW()-4)</f>
        <v/>
      </c>
      <c r="B353" s="104"/>
      <c r="C353" s="154"/>
      <c r="D353" s="105"/>
      <c r="E353" s="105"/>
      <c r="F353" s="106"/>
      <c r="G353" s="105"/>
      <c r="H353" s="105"/>
      <c r="I353" s="108"/>
      <c r="J353" s="105"/>
      <c r="K353" s="105"/>
      <c r="L353" s="108"/>
      <c r="M353" s="105"/>
      <c r="N353" s="103"/>
      <c r="O353" s="456"/>
      <c r="P353" s="431">
        <f t="shared" si="11"/>
        <v>0</v>
      </c>
      <c r="Q353" s="79">
        <f t="shared" si="11"/>
        <v>0</v>
      </c>
      <c r="R353" s="102" t="str">
        <f t="shared" si="10"/>
        <v/>
      </c>
      <c r="S353" s="96" t="str">
        <f>IF(D353="","",IF(OR(D353=Plano!$A$1,D353=Plano!$B$1),"entrada","saída"))</f>
        <v/>
      </c>
    </row>
    <row r="354" spans="1:19" ht="13.2" hidden="1" x14ac:dyDescent="0.25">
      <c r="A354" s="119" t="str">
        <f>IF(B354="","",COUNT('Diário 2o PA'!$A$5:$A$1412)+ROW()-4)</f>
        <v/>
      </c>
      <c r="B354" s="104"/>
      <c r="C354" s="154"/>
      <c r="D354" s="105"/>
      <c r="E354" s="105"/>
      <c r="F354" s="106"/>
      <c r="G354" s="105"/>
      <c r="H354" s="105"/>
      <c r="I354" s="108"/>
      <c r="J354" s="105"/>
      <c r="K354" s="105"/>
      <c r="L354" s="108"/>
      <c r="M354" s="105"/>
      <c r="N354" s="103"/>
      <c r="O354" s="456"/>
      <c r="P354" s="431">
        <f t="shared" si="11"/>
        <v>0</v>
      </c>
      <c r="Q354" s="79">
        <f t="shared" si="11"/>
        <v>0</v>
      </c>
      <c r="R354" s="102" t="str">
        <f t="shared" si="10"/>
        <v/>
      </c>
      <c r="S354" s="96" t="str">
        <f>IF(D354="","",IF(OR(D354=Plano!$A$1,D354=Plano!$B$1),"entrada","saída"))</f>
        <v/>
      </c>
    </row>
    <row r="355" spans="1:19" ht="13.2" hidden="1" x14ac:dyDescent="0.25">
      <c r="A355" s="119" t="str">
        <f>IF(B355="","",COUNT('Diário 2o PA'!$A$5:$A$1412)+ROW()-4)</f>
        <v/>
      </c>
      <c r="B355" s="104"/>
      <c r="C355" s="154"/>
      <c r="D355" s="105"/>
      <c r="E355" s="105"/>
      <c r="F355" s="106"/>
      <c r="G355" s="105"/>
      <c r="H355" s="105"/>
      <c r="I355" s="108"/>
      <c r="J355" s="105"/>
      <c r="K355" s="105"/>
      <c r="L355" s="108"/>
      <c r="M355" s="105"/>
      <c r="N355" s="103"/>
      <c r="O355" s="456"/>
      <c r="P355" s="431">
        <f t="shared" si="11"/>
        <v>0</v>
      </c>
      <c r="Q355" s="79">
        <f t="shared" si="11"/>
        <v>0</v>
      </c>
      <c r="R355" s="102" t="str">
        <f t="shared" si="10"/>
        <v/>
      </c>
      <c r="S355" s="96" t="str">
        <f>IF(D355="","",IF(OR(D355=Plano!$A$1,D355=Plano!$B$1),"entrada","saída"))</f>
        <v/>
      </c>
    </row>
    <row r="356" spans="1:19" ht="13.2" hidden="1" x14ac:dyDescent="0.25">
      <c r="A356" s="119" t="str">
        <f>IF(B356="","",COUNT('Diário 2o PA'!$A$5:$A$1412)+ROW()-4)</f>
        <v/>
      </c>
      <c r="B356" s="104"/>
      <c r="C356" s="154"/>
      <c r="D356" s="105"/>
      <c r="E356" s="105"/>
      <c r="F356" s="106"/>
      <c r="G356" s="105"/>
      <c r="H356" s="105"/>
      <c r="I356" s="108"/>
      <c r="J356" s="105"/>
      <c r="K356" s="105"/>
      <c r="L356" s="108"/>
      <c r="M356" s="105"/>
      <c r="N356" s="103"/>
      <c r="O356" s="456"/>
      <c r="P356" s="431">
        <f t="shared" si="11"/>
        <v>0</v>
      </c>
      <c r="Q356" s="79">
        <f t="shared" si="11"/>
        <v>0</v>
      </c>
      <c r="R356" s="102" t="str">
        <f t="shared" si="10"/>
        <v/>
      </c>
      <c r="S356" s="96" t="str">
        <f>IF(D356="","",IF(OR(D356=Plano!$A$1,D356=Plano!$B$1),"entrada","saída"))</f>
        <v/>
      </c>
    </row>
    <row r="357" spans="1:19" ht="13.2" hidden="1" x14ac:dyDescent="0.25">
      <c r="A357" s="119" t="str">
        <f>IF(B357="","",COUNT('Diário 2o PA'!$A$5:$A$1412)+ROW()-4)</f>
        <v/>
      </c>
      <c r="B357" s="104"/>
      <c r="C357" s="154"/>
      <c r="D357" s="105"/>
      <c r="E357" s="105"/>
      <c r="F357" s="106"/>
      <c r="G357" s="105"/>
      <c r="H357" s="105"/>
      <c r="I357" s="108"/>
      <c r="J357" s="105"/>
      <c r="K357" s="105"/>
      <c r="L357" s="108"/>
      <c r="M357" s="105"/>
      <c r="N357" s="103"/>
      <c r="O357" s="456"/>
      <c r="P357" s="431">
        <f t="shared" si="11"/>
        <v>0</v>
      </c>
      <c r="Q357" s="79">
        <f t="shared" si="11"/>
        <v>0</v>
      </c>
      <c r="R357" s="102" t="str">
        <f t="shared" si="10"/>
        <v/>
      </c>
      <c r="S357" s="96" t="str">
        <f>IF(D357="","",IF(OR(D357=Plano!$A$1,D357=Plano!$B$1),"entrada","saída"))</f>
        <v/>
      </c>
    </row>
    <row r="358" spans="1:19" ht="13.2" hidden="1" x14ac:dyDescent="0.25">
      <c r="A358" s="119" t="str">
        <f>IF(B358="","",COUNT('Diário 2o PA'!$A$5:$A$1412)+ROW()-4)</f>
        <v/>
      </c>
      <c r="B358" s="104"/>
      <c r="C358" s="154"/>
      <c r="D358" s="105"/>
      <c r="E358" s="105"/>
      <c r="F358" s="106"/>
      <c r="G358" s="105"/>
      <c r="H358" s="105"/>
      <c r="I358" s="108"/>
      <c r="J358" s="105"/>
      <c r="K358" s="105"/>
      <c r="L358" s="108"/>
      <c r="M358" s="105"/>
      <c r="N358" s="103"/>
      <c r="O358" s="456"/>
      <c r="P358" s="431">
        <f t="shared" si="11"/>
        <v>0</v>
      </c>
      <c r="Q358" s="79">
        <f t="shared" si="11"/>
        <v>0</v>
      </c>
      <c r="R358" s="102" t="str">
        <f t="shared" si="10"/>
        <v/>
      </c>
      <c r="S358" s="96" t="str">
        <f>IF(D358="","",IF(OR(D358=Plano!$A$1,D358=Plano!$B$1),"entrada","saída"))</f>
        <v/>
      </c>
    </row>
    <row r="359" spans="1:19" ht="13.2" hidden="1" x14ac:dyDescent="0.25">
      <c r="A359" s="119" t="str">
        <f>IF(B359="","",COUNT('Diário 2o PA'!$A$5:$A$1412)+ROW()-4)</f>
        <v/>
      </c>
      <c r="B359" s="104"/>
      <c r="C359" s="154"/>
      <c r="D359" s="105"/>
      <c r="E359" s="105"/>
      <c r="F359" s="106"/>
      <c r="G359" s="105"/>
      <c r="H359" s="105"/>
      <c r="I359" s="108"/>
      <c r="J359" s="105"/>
      <c r="K359" s="105"/>
      <c r="L359" s="108"/>
      <c r="M359" s="105"/>
      <c r="N359" s="103"/>
      <c r="O359" s="456"/>
      <c r="P359" s="431">
        <f t="shared" si="11"/>
        <v>0</v>
      </c>
      <c r="Q359" s="79">
        <f t="shared" si="11"/>
        <v>0</v>
      </c>
      <c r="R359" s="102" t="str">
        <f t="shared" si="10"/>
        <v/>
      </c>
      <c r="S359" s="96" t="str">
        <f>IF(D359="","",IF(OR(D359=Plano!$A$1,D359=Plano!$B$1),"entrada","saída"))</f>
        <v/>
      </c>
    </row>
    <row r="360" spans="1:19" ht="13.2" hidden="1" x14ac:dyDescent="0.25">
      <c r="A360" s="119" t="str">
        <f>IF(B360="","",COUNT('Diário 2o PA'!$A$5:$A$1412)+ROW()-4)</f>
        <v/>
      </c>
      <c r="B360" s="104"/>
      <c r="C360" s="154"/>
      <c r="D360" s="105"/>
      <c r="E360" s="105"/>
      <c r="F360" s="106"/>
      <c r="G360" s="105"/>
      <c r="H360" s="105"/>
      <c r="I360" s="108"/>
      <c r="J360" s="105"/>
      <c r="K360" s="105"/>
      <c r="L360" s="108"/>
      <c r="M360" s="105"/>
      <c r="N360" s="103"/>
      <c r="O360" s="456"/>
      <c r="P360" s="431">
        <f t="shared" si="11"/>
        <v>0</v>
      </c>
      <c r="Q360" s="79">
        <f t="shared" si="11"/>
        <v>0</v>
      </c>
      <c r="R360" s="102" t="str">
        <f t="shared" si="10"/>
        <v/>
      </c>
      <c r="S360" s="96" t="str">
        <f>IF(D360="","",IF(OR(D360=Plano!$A$1,D360=Plano!$B$1),"entrada","saída"))</f>
        <v/>
      </c>
    </row>
    <row r="361" spans="1:19" ht="13.2" hidden="1" x14ac:dyDescent="0.25">
      <c r="A361" s="119" t="str">
        <f>IF(B361="","",COUNT('Diário 2o PA'!$A$5:$A$1412)+ROW()-4)</f>
        <v/>
      </c>
      <c r="B361" s="104"/>
      <c r="C361" s="154"/>
      <c r="D361" s="105"/>
      <c r="E361" s="105"/>
      <c r="F361" s="106"/>
      <c r="G361" s="105"/>
      <c r="H361" s="105"/>
      <c r="I361" s="108"/>
      <c r="J361" s="105"/>
      <c r="K361" s="105"/>
      <c r="L361" s="108"/>
      <c r="M361" s="105"/>
      <c r="N361" s="103"/>
      <c r="O361" s="456"/>
      <c r="P361" s="431">
        <f t="shared" si="11"/>
        <v>0</v>
      </c>
      <c r="Q361" s="79">
        <f t="shared" si="11"/>
        <v>0</v>
      </c>
      <c r="R361" s="102" t="str">
        <f t="shared" si="10"/>
        <v/>
      </c>
      <c r="S361" s="96" t="str">
        <f>IF(D361="","",IF(OR(D361=Plano!$A$1,D361=Plano!$B$1),"entrada","saída"))</f>
        <v/>
      </c>
    </row>
    <row r="362" spans="1:19" ht="13.2" hidden="1" x14ac:dyDescent="0.25">
      <c r="A362" s="119" t="str">
        <f>IF(B362="","",COUNT('Diário 2o PA'!$A$5:$A$1412)+ROW()-4)</f>
        <v/>
      </c>
      <c r="B362" s="104"/>
      <c r="C362" s="154"/>
      <c r="D362" s="105"/>
      <c r="E362" s="105"/>
      <c r="F362" s="106"/>
      <c r="G362" s="105"/>
      <c r="H362" s="105"/>
      <c r="I362" s="108"/>
      <c r="J362" s="105"/>
      <c r="K362" s="105"/>
      <c r="L362" s="108"/>
      <c r="M362" s="105"/>
      <c r="N362" s="103"/>
      <c r="O362" s="456"/>
      <c r="P362" s="431">
        <f t="shared" si="11"/>
        <v>0</v>
      </c>
      <c r="Q362" s="79">
        <f t="shared" si="11"/>
        <v>0</v>
      </c>
      <c r="R362" s="102" t="str">
        <f t="shared" si="10"/>
        <v/>
      </c>
      <c r="S362" s="96" t="str">
        <f>IF(D362="","",IF(OR(D362=Plano!$A$1,D362=Plano!$B$1),"entrada","saída"))</f>
        <v/>
      </c>
    </row>
    <row r="363" spans="1:19" ht="13.2" hidden="1" x14ac:dyDescent="0.25">
      <c r="A363" s="119" t="str">
        <f>IF(B363="","",COUNT('Diário 2o PA'!$A$5:$A$1412)+ROW()-4)</f>
        <v/>
      </c>
      <c r="B363" s="104"/>
      <c r="C363" s="154"/>
      <c r="D363" s="105"/>
      <c r="E363" s="105"/>
      <c r="F363" s="106"/>
      <c r="G363" s="105"/>
      <c r="H363" s="105"/>
      <c r="I363" s="108"/>
      <c r="J363" s="105"/>
      <c r="K363" s="105"/>
      <c r="L363" s="108"/>
      <c r="M363" s="105"/>
      <c r="N363" s="103"/>
      <c r="O363" s="456"/>
      <c r="P363" s="431">
        <f t="shared" si="11"/>
        <v>0</v>
      </c>
      <c r="Q363" s="79">
        <f t="shared" si="11"/>
        <v>0</v>
      </c>
      <c r="R363" s="102" t="str">
        <f t="shared" si="10"/>
        <v/>
      </c>
      <c r="S363" s="96" t="str">
        <f>IF(D363="","",IF(OR(D363=Plano!$A$1,D363=Plano!$B$1),"entrada","saída"))</f>
        <v/>
      </c>
    </row>
    <row r="364" spans="1:19" ht="13.2" hidden="1" x14ac:dyDescent="0.25">
      <c r="A364" s="119" t="str">
        <f>IF(B364="","",COUNT('Diário 2o PA'!$A$5:$A$1412)+ROW()-4)</f>
        <v/>
      </c>
      <c r="B364" s="104"/>
      <c r="C364" s="154"/>
      <c r="D364" s="105"/>
      <c r="E364" s="105"/>
      <c r="F364" s="106"/>
      <c r="G364" s="105"/>
      <c r="H364" s="105"/>
      <c r="I364" s="108"/>
      <c r="J364" s="105"/>
      <c r="K364" s="105"/>
      <c r="L364" s="108"/>
      <c r="M364" s="105"/>
      <c r="N364" s="103"/>
      <c r="O364" s="456"/>
      <c r="P364" s="431">
        <f t="shared" si="11"/>
        <v>0</v>
      </c>
      <c r="Q364" s="79">
        <f t="shared" si="11"/>
        <v>0</v>
      </c>
      <c r="R364" s="102" t="str">
        <f t="shared" si="10"/>
        <v/>
      </c>
      <c r="S364" s="96" t="str">
        <f>IF(D364="","",IF(OR(D364=Plano!$A$1,D364=Plano!$B$1),"entrada","saída"))</f>
        <v/>
      </c>
    </row>
    <row r="365" spans="1:19" ht="13.2" hidden="1" x14ac:dyDescent="0.25">
      <c r="A365" s="119" t="str">
        <f>IF(B365="","",COUNT('Diário 2o PA'!$A$5:$A$1412)+ROW()-4)</f>
        <v/>
      </c>
      <c r="B365" s="104"/>
      <c r="C365" s="154"/>
      <c r="D365" s="105"/>
      <c r="E365" s="105"/>
      <c r="F365" s="106"/>
      <c r="G365" s="105"/>
      <c r="H365" s="105"/>
      <c r="I365" s="108"/>
      <c r="J365" s="105"/>
      <c r="K365" s="105"/>
      <c r="L365" s="108"/>
      <c r="M365" s="105"/>
      <c r="N365" s="103"/>
      <c r="O365" s="456"/>
      <c r="P365" s="431">
        <f t="shared" si="11"/>
        <v>0</v>
      </c>
      <c r="Q365" s="79">
        <f t="shared" si="11"/>
        <v>0</v>
      </c>
      <c r="R365" s="102" t="str">
        <f t="shared" si="10"/>
        <v/>
      </c>
      <c r="S365" s="96" t="str">
        <f>IF(D365="","",IF(OR(D365=Plano!$A$1,D365=Plano!$B$1),"entrada","saída"))</f>
        <v/>
      </c>
    </row>
    <row r="366" spans="1:19" ht="13.2" hidden="1" x14ac:dyDescent="0.25">
      <c r="A366" s="119" t="str">
        <f>IF(B366="","",COUNT('Diário 2o PA'!$A$5:$A$1412)+ROW()-4)</f>
        <v/>
      </c>
      <c r="B366" s="104"/>
      <c r="C366" s="154"/>
      <c r="D366" s="105"/>
      <c r="E366" s="105"/>
      <c r="F366" s="106"/>
      <c r="G366" s="105"/>
      <c r="H366" s="105"/>
      <c r="I366" s="108"/>
      <c r="J366" s="105"/>
      <c r="K366" s="105"/>
      <c r="L366" s="108"/>
      <c r="M366" s="105"/>
      <c r="N366" s="103"/>
      <c r="O366" s="456"/>
      <c r="P366" s="431">
        <f t="shared" si="11"/>
        <v>0</v>
      </c>
      <c r="Q366" s="79">
        <f t="shared" si="11"/>
        <v>0</v>
      </c>
      <c r="R366" s="102" t="str">
        <f t="shared" si="10"/>
        <v/>
      </c>
      <c r="S366" s="96" t="str">
        <f>IF(D366="","",IF(OR(D366=Plano!$A$1,D366=Plano!$B$1),"entrada","saída"))</f>
        <v/>
      </c>
    </row>
    <row r="367" spans="1:19" ht="13.2" hidden="1" x14ac:dyDescent="0.25">
      <c r="A367" s="119" t="str">
        <f>IF(B367="","",COUNT('Diário 2o PA'!$A$5:$A$1412)+ROW()-4)</f>
        <v/>
      </c>
      <c r="B367" s="104"/>
      <c r="C367" s="154"/>
      <c r="D367" s="105"/>
      <c r="E367" s="105"/>
      <c r="F367" s="106"/>
      <c r="G367" s="105"/>
      <c r="H367" s="105"/>
      <c r="I367" s="108"/>
      <c r="J367" s="105"/>
      <c r="K367" s="105"/>
      <c r="L367" s="108"/>
      <c r="M367" s="105"/>
      <c r="N367" s="103"/>
      <c r="O367" s="456"/>
      <c r="P367" s="431">
        <f t="shared" si="11"/>
        <v>0</v>
      </c>
      <c r="Q367" s="79">
        <f t="shared" si="11"/>
        <v>0</v>
      </c>
      <c r="R367" s="102" t="str">
        <f t="shared" si="10"/>
        <v/>
      </c>
      <c r="S367" s="96" t="str">
        <f>IF(D367="","",IF(OR(D367=Plano!$A$1,D367=Plano!$B$1),"entrada","saída"))</f>
        <v/>
      </c>
    </row>
    <row r="368" spans="1:19" ht="13.2" hidden="1" x14ac:dyDescent="0.25">
      <c r="A368" s="119" t="str">
        <f>IF(B368="","",COUNT('Diário 2o PA'!$A$5:$A$1412)+ROW()-4)</f>
        <v/>
      </c>
      <c r="B368" s="104"/>
      <c r="C368" s="154"/>
      <c r="D368" s="105"/>
      <c r="E368" s="105"/>
      <c r="F368" s="106"/>
      <c r="G368" s="105"/>
      <c r="H368" s="105"/>
      <c r="I368" s="108"/>
      <c r="J368" s="105"/>
      <c r="K368" s="105"/>
      <c r="L368" s="108"/>
      <c r="M368" s="105"/>
      <c r="N368" s="103"/>
      <c r="O368" s="456"/>
      <c r="P368" s="431">
        <f t="shared" si="11"/>
        <v>0</v>
      </c>
      <c r="Q368" s="79">
        <f t="shared" si="11"/>
        <v>0</v>
      </c>
      <c r="R368" s="102" t="str">
        <f t="shared" si="10"/>
        <v/>
      </c>
      <c r="S368" s="96" t="str">
        <f>IF(D368="","",IF(OR(D368=Plano!$A$1,D368=Plano!$B$1),"entrada","saída"))</f>
        <v/>
      </c>
    </row>
    <row r="369" spans="1:19" ht="13.2" hidden="1" x14ac:dyDescent="0.25">
      <c r="A369" s="119" t="str">
        <f>IF(B369="","",COUNT('Diário 2o PA'!$A$5:$A$1412)+ROW()-4)</f>
        <v/>
      </c>
      <c r="B369" s="104"/>
      <c r="C369" s="154"/>
      <c r="D369" s="105"/>
      <c r="E369" s="105"/>
      <c r="F369" s="106"/>
      <c r="G369" s="105"/>
      <c r="H369" s="105"/>
      <c r="I369" s="108"/>
      <c r="J369" s="105"/>
      <c r="K369" s="105"/>
      <c r="L369" s="108"/>
      <c r="M369" s="105"/>
      <c r="N369" s="103"/>
      <c r="O369" s="456"/>
      <c r="P369" s="431">
        <f t="shared" si="11"/>
        <v>0</v>
      </c>
      <c r="Q369" s="79">
        <f t="shared" si="11"/>
        <v>0</v>
      </c>
      <c r="R369" s="102" t="str">
        <f t="shared" si="10"/>
        <v/>
      </c>
      <c r="S369" s="96" t="str">
        <f>IF(D369="","",IF(OR(D369=Plano!$A$1,D369=Plano!$B$1),"entrada","saída"))</f>
        <v/>
      </c>
    </row>
    <row r="370" spans="1:19" ht="13.2" hidden="1" x14ac:dyDescent="0.25">
      <c r="A370" s="119" t="str">
        <f>IF(B370="","",COUNT('Diário 2o PA'!$A$5:$A$1412)+ROW()-4)</f>
        <v/>
      </c>
      <c r="B370" s="104"/>
      <c r="C370" s="154"/>
      <c r="D370" s="105"/>
      <c r="E370" s="105"/>
      <c r="F370" s="106"/>
      <c r="G370" s="105"/>
      <c r="H370" s="105"/>
      <c r="I370" s="108"/>
      <c r="J370" s="105"/>
      <c r="K370" s="105"/>
      <c r="L370" s="108"/>
      <c r="M370" s="105"/>
      <c r="N370" s="103"/>
      <c r="O370" s="456"/>
      <c r="P370" s="431">
        <f t="shared" si="11"/>
        <v>0</v>
      </c>
      <c r="Q370" s="79">
        <f t="shared" si="11"/>
        <v>0</v>
      </c>
      <c r="R370" s="102" t="str">
        <f t="shared" si="10"/>
        <v/>
      </c>
      <c r="S370" s="96" t="str">
        <f>IF(D370="","",IF(OR(D370=Plano!$A$1,D370=Plano!$B$1),"entrada","saída"))</f>
        <v/>
      </c>
    </row>
    <row r="371" spans="1:19" ht="13.2" hidden="1" x14ac:dyDescent="0.25">
      <c r="A371" s="119" t="str">
        <f>IF(B371="","",COUNT('Diário 2o PA'!$A$5:$A$1412)+ROW()-4)</f>
        <v/>
      </c>
      <c r="B371" s="104"/>
      <c r="C371" s="154"/>
      <c r="D371" s="105"/>
      <c r="E371" s="105"/>
      <c r="F371" s="106"/>
      <c r="G371" s="105"/>
      <c r="H371" s="105"/>
      <c r="I371" s="108"/>
      <c r="J371" s="105"/>
      <c r="K371" s="105"/>
      <c r="L371" s="108"/>
      <c r="M371" s="105"/>
      <c r="N371" s="103"/>
      <c r="O371" s="456"/>
      <c r="P371" s="431">
        <f t="shared" si="11"/>
        <v>0</v>
      </c>
      <c r="Q371" s="79">
        <f t="shared" si="11"/>
        <v>0</v>
      </c>
      <c r="R371" s="102" t="str">
        <f t="shared" si="10"/>
        <v/>
      </c>
      <c r="S371" s="96" t="str">
        <f>IF(D371="","",IF(OR(D371=Plano!$A$1,D371=Plano!$B$1),"entrada","saída"))</f>
        <v/>
      </c>
    </row>
    <row r="372" spans="1:19" ht="13.2" hidden="1" x14ac:dyDescent="0.25">
      <c r="A372" s="119" t="str">
        <f>IF(B372="","",COUNT('Diário 2o PA'!$A$5:$A$1412)+ROW()-4)</f>
        <v/>
      </c>
      <c r="B372" s="104"/>
      <c r="C372" s="154"/>
      <c r="D372" s="105"/>
      <c r="E372" s="105"/>
      <c r="F372" s="106"/>
      <c r="G372" s="105"/>
      <c r="H372" s="105"/>
      <c r="I372" s="108"/>
      <c r="J372" s="105"/>
      <c r="K372" s="105"/>
      <c r="L372" s="108"/>
      <c r="M372" s="105"/>
      <c r="N372" s="103"/>
      <c r="O372" s="456"/>
      <c r="P372" s="431">
        <f t="shared" si="11"/>
        <v>0</v>
      </c>
      <c r="Q372" s="79">
        <f t="shared" si="11"/>
        <v>0</v>
      </c>
      <c r="R372" s="102" t="str">
        <f t="shared" si="10"/>
        <v/>
      </c>
      <c r="S372" s="96" t="str">
        <f>IF(D372="","",IF(OR(D372=Plano!$A$1,D372=Plano!$B$1),"entrada","saída"))</f>
        <v/>
      </c>
    </row>
    <row r="373" spans="1:19" ht="13.2" hidden="1" x14ac:dyDescent="0.25">
      <c r="A373" s="119" t="str">
        <f>IF(B373="","",COUNT('Diário 2o PA'!$A$5:$A$1412)+ROW()-4)</f>
        <v/>
      </c>
      <c r="B373" s="104"/>
      <c r="C373" s="154"/>
      <c r="D373" s="105"/>
      <c r="E373" s="105"/>
      <c r="F373" s="106"/>
      <c r="G373" s="105"/>
      <c r="H373" s="105"/>
      <c r="I373" s="108"/>
      <c r="J373" s="105"/>
      <c r="K373" s="105"/>
      <c r="L373" s="108"/>
      <c r="M373" s="105"/>
      <c r="N373" s="103"/>
      <c r="O373" s="456"/>
      <c r="P373" s="431">
        <f t="shared" si="11"/>
        <v>0</v>
      </c>
      <c r="Q373" s="79">
        <f t="shared" si="11"/>
        <v>0</v>
      </c>
      <c r="R373" s="102" t="str">
        <f t="shared" si="10"/>
        <v/>
      </c>
      <c r="S373" s="96" t="str">
        <f>IF(D373="","",IF(OR(D373=Plano!$A$1,D373=Plano!$B$1),"entrada","saída"))</f>
        <v/>
      </c>
    </row>
    <row r="374" spans="1:19" ht="13.2" hidden="1" x14ac:dyDescent="0.25">
      <c r="A374" s="119" t="str">
        <f>IF(B374="","",COUNT('Diário 2o PA'!$A$5:$A$1412)+ROW()-4)</f>
        <v/>
      </c>
      <c r="B374" s="104"/>
      <c r="C374" s="154"/>
      <c r="D374" s="105"/>
      <c r="E374" s="105"/>
      <c r="F374" s="106"/>
      <c r="G374" s="105"/>
      <c r="H374" s="105"/>
      <c r="I374" s="108"/>
      <c r="J374" s="105"/>
      <c r="K374" s="105"/>
      <c r="L374" s="108"/>
      <c r="M374" s="105"/>
      <c r="N374" s="103"/>
      <c r="O374" s="456"/>
      <c r="P374" s="431">
        <f t="shared" si="11"/>
        <v>0</v>
      </c>
      <c r="Q374" s="79">
        <f t="shared" si="11"/>
        <v>0</v>
      </c>
      <c r="R374" s="102" t="str">
        <f t="shared" si="10"/>
        <v/>
      </c>
      <c r="S374" s="96" t="str">
        <f>IF(D374="","",IF(OR(D374=Plano!$A$1,D374=Plano!$B$1),"entrada","saída"))</f>
        <v/>
      </c>
    </row>
    <row r="375" spans="1:19" ht="13.2" hidden="1" x14ac:dyDescent="0.25">
      <c r="A375" s="119" t="str">
        <f>IF(B375="","",COUNT('Diário 2o PA'!$A$5:$A$1412)+ROW()-4)</f>
        <v/>
      </c>
      <c r="B375" s="104"/>
      <c r="C375" s="154"/>
      <c r="D375" s="105"/>
      <c r="E375" s="105"/>
      <c r="F375" s="106"/>
      <c r="G375" s="105"/>
      <c r="H375" s="105"/>
      <c r="I375" s="108"/>
      <c r="J375" s="105"/>
      <c r="K375" s="105"/>
      <c r="L375" s="108"/>
      <c r="M375" s="105"/>
      <c r="N375" s="103"/>
      <c r="O375" s="456"/>
      <c r="P375" s="431">
        <f t="shared" si="11"/>
        <v>0</v>
      </c>
      <c r="Q375" s="79">
        <f t="shared" si="11"/>
        <v>0</v>
      </c>
      <c r="R375" s="102" t="str">
        <f t="shared" si="10"/>
        <v/>
      </c>
      <c r="S375" s="96" t="str">
        <f>IF(D375="","",IF(OR(D375=Plano!$A$1,D375=Plano!$B$1),"entrada","saída"))</f>
        <v/>
      </c>
    </row>
    <row r="376" spans="1:19" ht="13.2" hidden="1" x14ac:dyDescent="0.25">
      <c r="A376" s="119" t="str">
        <f>IF(B376="","",COUNT('Diário 2o PA'!$A$5:$A$1412)+ROW()-4)</f>
        <v/>
      </c>
      <c r="B376" s="104"/>
      <c r="C376" s="154"/>
      <c r="D376" s="105"/>
      <c r="E376" s="105"/>
      <c r="F376" s="106"/>
      <c r="G376" s="105"/>
      <c r="H376" s="105"/>
      <c r="I376" s="108"/>
      <c r="J376" s="105"/>
      <c r="K376" s="105"/>
      <c r="L376" s="108"/>
      <c r="M376" s="105"/>
      <c r="N376" s="103"/>
      <c r="O376" s="456"/>
      <c r="P376" s="431">
        <f t="shared" si="11"/>
        <v>0</v>
      </c>
      <c r="Q376" s="79">
        <f t="shared" si="11"/>
        <v>0</v>
      </c>
      <c r="R376" s="102" t="str">
        <f t="shared" si="10"/>
        <v/>
      </c>
      <c r="S376" s="96" t="str">
        <f>IF(D376="","",IF(OR(D376=Plano!$A$1,D376=Plano!$B$1),"entrada","saída"))</f>
        <v/>
      </c>
    </row>
    <row r="377" spans="1:19" ht="13.2" hidden="1" x14ac:dyDescent="0.25">
      <c r="A377" s="119" t="str">
        <f>IF(B377="","",COUNT('Diário 2o PA'!$A$5:$A$1412)+ROW()-4)</f>
        <v/>
      </c>
      <c r="B377" s="104"/>
      <c r="C377" s="154"/>
      <c r="D377" s="105"/>
      <c r="E377" s="105"/>
      <c r="F377" s="106"/>
      <c r="G377" s="105"/>
      <c r="H377" s="105"/>
      <c r="I377" s="108"/>
      <c r="J377" s="105"/>
      <c r="K377" s="105"/>
      <c r="L377" s="108"/>
      <c r="M377" s="105"/>
      <c r="N377" s="103"/>
      <c r="O377" s="456"/>
      <c r="P377" s="431">
        <f t="shared" si="11"/>
        <v>0</v>
      </c>
      <c r="Q377" s="79">
        <f t="shared" si="11"/>
        <v>0</v>
      </c>
      <c r="R377" s="102" t="str">
        <f t="shared" si="10"/>
        <v/>
      </c>
      <c r="S377" s="96" t="str">
        <f>IF(D377="","",IF(OR(D377=Plano!$A$1,D377=Plano!$B$1),"entrada","saída"))</f>
        <v/>
      </c>
    </row>
    <row r="378" spans="1:19" ht="13.2" hidden="1" x14ac:dyDescent="0.25">
      <c r="A378" s="119" t="str">
        <f>IF(B378="","",COUNT('Diário 2o PA'!$A$5:$A$1412)+ROW()-4)</f>
        <v/>
      </c>
      <c r="B378" s="104"/>
      <c r="C378" s="154"/>
      <c r="D378" s="105"/>
      <c r="E378" s="105"/>
      <c r="F378" s="106"/>
      <c r="G378" s="105"/>
      <c r="H378" s="105"/>
      <c r="I378" s="108"/>
      <c r="J378" s="105"/>
      <c r="K378" s="105"/>
      <c r="L378" s="108"/>
      <c r="M378" s="105"/>
      <c r="N378" s="103"/>
      <c r="O378" s="456"/>
      <c r="P378" s="431">
        <f t="shared" si="11"/>
        <v>0</v>
      </c>
      <c r="Q378" s="79">
        <f t="shared" si="11"/>
        <v>0</v>
      </c>
      <c r="R378" s="102" t="str">
        <f t="shared" si="10"/>
        <v/>
      </c>
      <c r="S378" s="96" t="str">
        <f>IF(D378="","",IF(OR(D378=Plano!$A$1,D378=Plano!$B$1),"entrada","saída"))</f>
        <v/>
      </c>
    </row>
    <row r="379" spans="1:19" ht="13.2" hidden="1" x14ac:dyDescent="0.25">
      <c r="A379" s="119" t="str">
        <f>IF(B379="","",COUNT('Diário 2o PA'!$A$5:$A$1412)+ROW()-4)</f>
        <v/>
      </c>
      <c r="B379" s="104"/>
      <c r="C379" s="154"/>
      <c r="D379" s="105"/>
      <c r="E379" s="105"/>
      <c r="F379" s="106"/>
      <c r="G379" s="105"/>
      <c r="H379" s="105"/>
      <c r="I379" s="108"/>
      <c r="J379" s="105"/>
      <c r="K379" s="105"/>
      <c r="L379" s="108"/>
      <c r="M379" s="105"/>
      <c r="N379" s="103"/>
      <c r="O379" s="456"/>
      <c r="P379" s="431">
        <f t="shared" si="11"/>
        <v>0</v>
      </c>
      <c r="Q379" s="79">
        <f t="shared" si="11"/>
        <v>0</v>
      </c>
      <c r="R379" s="102" t="str">
        <f t="shared" si="10"/>
        <v/>
      </c>
      <c r="S379" s="96" t="str">
        <f>IF(D379="","",IF(OR(D379=Plano!$A$1,D379=Plano!$B$1),"entrada","saída"))</f>
        <v/>
      </c>
    </row>
    <row r="380" spans="1:19" ht="13.2" hidden="1" x14ac:dyDescent="0.25">
      <c r="A380" s="119" t="str">
        <f>IF(B380="","",COUNT('Diário 2o PA'!$A$5:$A$1412)+ROW()-4)</f>
        <v/>
      </c>
      <c r="B380" s="104"/>
      <c r="C380" s="154"/>
      <c r="D380" s="105"/>
      <c r="E380" s="105"/>
      <c r="F380" s="106"/>
      <c r="G380" s="105"/>
      <c r="H380" s="105"/>
      <c r="I380" s="108"/>
      <c r="J380" s="105"/>
      <c r="K380" s="105"/>
      <c r="L380" s="108"/>
      <c r="M380" s="105"/>
      <c r="N380" s="103"/>
      <c r="O380" s="456"/>
      <c r="P380" s="431">
        <f t="shared" si="11"/>
        <v>0</v>
      </c>
      <c r="Q380" s="79">
        <f t="shared" si="11"/>
        <v>0</v>
      </c>
      <c r="R380" s="102" t="str">
        <f t="shared" si="10"/>
        <v/>
      </c>
      <c r="S380" s="96" t="str">
        <f>IF(D380="","",IF(OR(D380=Plano!$A$1,D380=Plano!$B$1),"entrada","saída"))</f>
        <v/>
      </c>
    </row>
    <row r="381" spans="1:19" ht="13.2" hidden="1" x14ac:dyDescent="0.25">
      <c r="A381" s="119" t="str">
        <f>IF(B381="","",COUNT('Diário 2o PA'!$A$5:$A$1412)+ROW()-4)</f>
        <v/>
      </c>
      <c r="B381" s="104"/>
      <c r="C381" s="154"/>
      <c r="D381" s="105"/>
      <c r="E381" s="105"/>
      <c r="F381" s="106"/>
      <c r="G381" s="105"/>
      <c r="H381" s="105"/>
      <c r="I381" s="108"/>
      <c r="J381" s="105"/>
      <c r="K381" s="105"/>
      <c r="L381" s="108"/>
      <c r="M381" s="105"/>
      <c r="N381" s="103"/>
      <c r="O381" s="456"/>
      <c r="P381" s="431">
        <f t="shared" si="11"/>
        <v>0</v>
      </c>
      <c r="Q381" s="79">
        <f t="shared" si="11"/>
        <v>0</v>
      </c>
      <c r="R381" s="102" t="str">
        <f t="shared" si="10"/>
        <v/>
      </c>
      <c r="S381" s="96" t="str">
        <f>IF(D381="","",IF(OR(D381=Plano!$A$1,D381=Plano!$B$1),"entrada","saída"))</f>
        <v/>
      </c>
    </row>
    <row r="382" spans="1:19" ht="13.2" hidden="1" x14ac:dyDescent="0.25">
      <c r="A382" s="119" t="str">
        <f>IF(B382="","",COUNT('Diário 2o PA'!$A$5:$A$1412)+ROW()-4)</f>
        <v/>
      </c>
      <c r="B382" s="104"/>
      <c r="C382" s="154"/>
      <c r="D382" s="105"/>
      <c r="E382" s="105"/>
      <c r="F382" s="106"/>
      <c r="G382" s="105"/>
      <c r="H382" s="105"/>
      <c r="I382" s="108"/>
      <c r="J382" s="105"/>
      <c r="K382" s="105"/>
      <c r="L382" s="108"/>
      <c r="M382" s="105"/>
      <c r="N382" s="103"/>
      <c r="O382" s="456"/>
      <c r="P382" s="431">
        <f t="shared" si="11"/>
        <v>0</v>
      </c>
      <c r="Q382" s="79">
        <f t="shared" si="11"/>
        <v>0</v>
      </c>
      <c r="R382" s="102" t="str">
        <f t="shared" si="10"/>
        <v/>
      </c>
      <c r="S382" s="96" t="str">
        <f>IF(D382="","",IF(OR(D382=Plano!$A$1,D382=Plano!$B$1),"entrada","saída"))</f>
        <v/>
      </c>
    </row>
    <row r="383" spans="1:19" ht="13.2" hidden="1" x14ac:dyDescent="0.25">
      <c r="A383" s="119" t="str">
        <f>IF(B383="","",COUNT('Diário 2o PA'!$A$5:$A$1412)+ROW()-4)</f>
        <v/>
      </c>
      <c r="B383" s="104"/>
      <c r="C383" s="154"/>
      <c r="D383" s="105"/>
      <c r="E383" s="105"/>
      <c r="F383" s="106"/>
      <c r="G383" s="105"/>
      <c r="H383" s="105"/>
      <c r="I383" s="108"/>
      <c r="J383" s="105"/>
      <c r="K383" s="105"/>
      <c r="L383" s="108"/>
      <c r="M383" s="105"/>
      <c r="N383" s="103"/>
      <c r="O383" s="456"/>
      <c r="P383" s="431">
        <f t="shared" si="11"/>
        <v>0</v>
      </c>
      <c r="Q383" s="79">
        <f t="shared" si="11"/>
        <v>0</v>
      </c>
      <c r="R383" s="102" t="str">
        <f t="shared" si="10"/>
        <v/>
      </c>
      <c r="S383" s="96" t="str">
        <f>IF(D383="","",IF(OR(D383=Plano!$A$1,D383=Plano!$B$1),"entrada","saída"))</f>
        <v/>
      </c>
    </row>
    <row r="384" spans="1:19" ht="13.2" hidden="1" x14ac:dyDescent="0.25">
      <c r="A384" s="119" t="str">
        <f>IF(B384="","",COUNT('Diário 2o PA'!$A$5:$A$1412)+ROW()-4)</f>
        <v/>
      </c>
      <c r="B384" s="104"/>
      <c r="C384" s="154"/>
      <c r="D384" s="105"/>
      <c r="E384" s="105"/>
      <c r="F384" s="106"/>
      <c r="G384" s="105"/>
      <c r="H384" s="105"/>
      <c r="I384" s="108"/>
      <c r="J384" s="105"/>
      <c r="K384" s="105"/>
      <c r="L384" s="108"/>
      <c r="M384" s="105"/>
      <c r="N384" s="103"/>
      <c r="O384" s="456"/>
      <c r="P384" s="431">
        <f t="shared" si="11"/>
        <v>0</v>
      </c>
      <c r="Q384" s="79">
        <f t="shared" si="11"/>
        <v>0</v>
      </c>
      <c r="R384" s="102" t="str">
        <f t="shared" si="10"/>
        <v/>
      </c>
      <c r="S384" s="96" t="str">
        <f>IF(D384="","",IF(OR(D384=Plano!$A$1,D384=Plano!$B$1),"entrada","saída"))</f>
        <v/>
      </c>
    </row>
    <row r="385" spans="1:19" ht="13.2" hidden="1" x14ac:dyDescent="0.25">
      <c r="A385" s="119" t="str">
        <f>IF(B385="","",COUNT('Diário 2o PA'!$A$5:$A$1412)+ROW()-4)</f>
        <v/>
      </c>
      <c r="B385" s="104"/>
      <c r="C385" s="154"/>
      <c r="D385" s="105"/>
      <c r="E385" s="105"/>
      <c r="F385" s="106"/>
      <c r="G385" s="105"/>
      <c r="H385" s="105"/>
      <c r="I385" s="108"/>
      <c r="J385" s="105"/>
      <c r="K385" s="105"/>
      <c r="L385" s="108"/>
      <c r="M385" s="105"/>
      <c r="N385" s="103"/>
      <c r="O385" s="456"/>
      <c r="P385" s="431">
        <f t="shared" si="11"/>
        <v>0</v>
      </c>
      <c r="Q385" s="79">
        <f t="shared" si="11"/>
        <v>0</v>
      </c>
      <c r="R385" s="102" t="str">
        <f t="shared" si="10"/>
        <v/>
      </c>
      <c r="S385" s="96" t="str">
        <f>IF(D385="","",IF(OR(D385=Plano!$A$1,D385=Plano!$B$1),"entrada","saída"))</f>
        <v/>
      </c>
    </row>
    <row r="386" spans="1:19" ht="13.2" hidden="1" x14ac:dyDescent="0.25">
      <c r="A386" s="119" t="str">
        <f>IF(B386="","",COUNT('Diário 2o PA'!$A$5:$A$1412)+ROW()-4)</f>
        <v/>
      </c>
      <c r="B386" s="104"/>
      <c r="C386" s="154"/>
      <c r="D386" s="105"/>
      <c r="E386" s="105"/>
      <c r="F386" s="106"/>
      <c r="G386" s="105"/>
      <c r="H386" s="105"/>
      <c r="I386" s="108"/>
      <c r="J386" s="105"/>
      <c r="K386" s="105"/>
      <c r="L386" s="108"/>
      <c r="M386" s="105"/>
      <c r="N386" s="103"/>
      <c r="O386" s="456"/>
      <c r="P386" s="431">
        <f t="shared" si="11"/>
        <v>0</v>
      </c>
      <c r="Q386" s="79">
        <f t="shared" si="11"/>
        <v>0</v>
      </c>
      <c r="R386" s="102" t="str">
        <f t="shared" si="10"/>
        <v/>
      </c>
      <c r="S386" s="96" t="str">
        <f>IF(D386="","",IF(OR(D386=Plano!$A$1,D386=Plano!$B$1),"entrada","saída"))</f>
        <v/>
      </c>
    </row>
    <row r="387" spans="1:19" ht="13.2" hidden="1" x14ac:dyDescent="0.25">
      <c r="A387" s="119" t="str">
        <f>IF(B387="","",COUNT('Diário 2o PA'!$A$5:$A$1412)+ROW()-4)</f>
        <v/>
      </c>
      <c r="B387" s="104"/>
      <c r="C387" s="154"/>
      <c r="D387" s="105"/>
      <c r="E387" s="105"/>
      <c r="F387" s="106"/>
      <c r="G387" s="105"/>
      <c r="H387" s="105"/>
      <c r="I387" s="108"/>
      <c r="J387" s="105"/>
      <c r="K387" s="105"/>
      <c r="L387" s="108"/>
      <c r="M387" s="105"/>
      <c r="N387" s="103"/>
      <c r="O387" s="456"/>
      <c r="P387" s="431">
        <f t="shared" si="11"/>
        <v>0</v>
      </c>
      <c r="Q387" s="79">
        <f t="shared" si="11"/>
        <v>0</v>
      </c>
      <c r="R387" s="102" t="str">
        <f t="shared" si="10"/>
        <v/>
      </c>
      <c r="S387" s="96" t="str">
        <f>IF(D387="","",IF(OR(D387=Plano!$A$1,D387=Plano!$B$1),"entrada","saída"))</f>
        <v/>
      </c>
    </row>
    <row r="388" spans="1:19" ht="13.2" hidden="1" x14ac:dyDescent="0.25">
      <c r="A388" s="119" t="str">
        <f>IF(B388="","",COUNT('Diário 2o PA'!$A$5:$A$1412)+ROW()-4)</f>
        <v/>
      </c>
      <c r="B388" s="104"/>
      <c r="C388" s="154"/>
      <c r="D388" s="105"/>
      <c r="E388" s="105"/>
      <c r="F388" s="106"/>
      <c r="G388" s="105"/>
      <c r="H388" s="105"/>
      <c r="I388" s="108"/>
      <c r="J388" s="105"/>
      <c r="K388" s="105"/>
      <c r="L388" s="108"/>
      <c r="M388" s="105"/>
      <c r="N388" s="103"/>
      <c r="O388" s="456"/>
      <c r="P388" s="431">
        <f t="shared" si="11"/>
        <v>0</v>
      </c>
      <c r="Q388" s="79">
        <f t="shared" si="11"/>
        <v>0</v>
      </c>
      <c r="R388" s="102" t="str">
        <f t="shared" si="10"/>
        <v/>
      </c>
      <c r="S388" s="96" t="str">
        <f>IF(D388="","",IF(OR(D388=Plano!$A$1,D388=Plano!$B$1),"entrada","saída"))</f>
        <v/>
      </c>
    </row>
    <row r="389" spans="1:19" ht="13.2" hidden="1" x14ac:dyDescent="0.25">
      <c r="A389" s="119" t="str">
        <f>IF(B389="","",COUNT('Diário 2o PA'!$A$5:$A$1412)+ROW()-4)</f>
        <v/>
      </c>
      <c r="B389" s="104"/>
      <c r="C389" s="154"/>
      <c r="D389" s="105"/>
      <c r="E389" s="105"/>
      <c r="F389" s="106"/>
      <c r="G389" s="105"/>
      <c r="H389" s="105"/>
      <c r="I389" s="108"/>
      <c r="J389" s="105"/>
      <c r="K389" s="105"/>
      <c r="L389" s="108"/>
      <c r="M389" s="105"/>
      <c r="N389" s="103"/>
      <c r="O389" s="456"/>
      <c r="P389" s="431">
        <f t="shared" si="11"/>
        <v>0</v>
      </c>
      <c r="Q389" s="79">
        <f t="shared" si="11"/>
        <v>0</v>
      </c>
      <c r="R389" s="102" t="str">
        <f t="shared" ref="R389:R452" si="12">SUBSTITUTE(D389," ","_")</f>
        <v/>
      </c>
      <c r="S389" s="96" t="str">
        <f>IF(D389="","",IF(OR(D389=Plano!$A$1,D389=Plano!$B$1),"entrada","saída"))</f>
        <v/>
      </c>
    </row>
    <row r="390" spans="1:19" ht="13.2" hidden="1" x14ac:dyDescent="0.25">
      <c r="A390" s="119" t="str">
        <f>IF(B390="","",COUNT('Diário 2o PA'!$A$5:$A$1412)+ROW()-4)</f>
        <v/>
      </c>
      <c r="B390" s="104"/>
      <c r="C390" s="154"/>
      <c r="D390" s="105"/>
      <c r="E390" s="105"/>
      <c r="F390" s="106"/>
      <c r="G390" s="105"/>
      <c r="H390" s="105"/>
      <c r="I390" s="108"/>
      <c r="J390" s="105"/>
      <c r="K390" s="105"/>
      <c r="L390" s="108"/>
      <c r="M390" s="105"/>
      <c r="N390" s="103"/>
      <c r="O390" s="456"/>
      <c r="P390" s="431">
        <f t="shared" ref="P390:Q453" si="13">IF(B390=0,0,IF(YEAR(B390)=$Q$1,MONTH(B390)-$P$1+1,(YEAR(B390)-$Q$1)*12-$P$1+1+MONTH(B390)))</f>
        <v>0</v>
      </c>
      <c r="Q390" s="79">
        <f t="shared" si="13"/>
        <v>0</v>
      </c>
      <c r="R390" s="102" t="str">
        <f t="shared" si="12"/>
        <v/>
      </c>
      <c r="S390" s="96" t="str">
        <f>IF(D390="","",IF(OR(D390=Plano!$A$1,D390=Plano!$B$1),"entrada","saída"))</f>
        <v/>
      </c>
    </row>
    <row r="391" spans="1:19" ht="13.2" hidden="1" x14ac:dyDescent="0.25">
      <c r="A391" s="119" t="str">
        <f>IF(B391="","",COUNT('Diário 2o PA'!$A$5:$A$1412)+ROW()-4)</f>
        <v/>
      </c>
      <c r="B391" s="104"/>
      <c r="C391" s="154"/>
      <c r="D391" s="105"/>
      <c r="E391" s="105"/>
      <c r="F391" s="106"/>
      <c r="G391" s="105"/>
      <c r="H391" s="105"/>
      <c r="I391" s="108"/>
      <c r="J391" s="105"/>
      <c r="K391" s="105"/>
      <c r="L391" s="108"/>
      <c r="M391" s="105"/>
      <c r="N391" s="103"/>
      <c r="O391" s="456"/>
      <c r="P391" s="431">
        <f t="shared" si="13"/>
        <v>0</v>
      </c>
      <c r="Q391" s="79">
        <f t="shared" si="13"/>
        <v>0</v>
      </c>
      <c r="R391" s="102" t="str">
        <f t="shared" si="12"/>
        <v/>
      </c>
      <c r="S391" s="96" t="str">
        <f>IF(D391="","",IF(OR(D391=Plano!$A$1,D391=Plano!$B$1),"entrada","saída"))</f>
        <v/>
      </c>
    </row>
    <row r="392" spans="1:19" ht="13.2" hidden="1" x14ac:dyDescent="0.25">
      <c r="A392" s="119" t="str">
        <f>IF(B392="","",COUNT('Diário 2o PA'!$A$5:$A$1412)+ROW()-4)</f>
        <v/>
      </c>
      <c r="B392" s="104"/>
      <c r="C392" s="154"/>
      <c r="D392" s="105"/>
      <c r="E392" s="105"/>
      <c r="F392" s="106"/>
      <c r="G392" s="105"/>
      <c r="H392" s="105"/>
      <c r="I392" s="108"/>
      <c r="J392" s="105"/>
      <c r="K392" s="105"/>
      <c r="L392" s="108"/>
      <c r="M392" s="105"/>
      <c r="N392" s="103"/>
      <c r="O392" s="456"/>
      <c r="P392" s="431">
        <f t="shared" si="13"/>
        <v>0</v>
      </c>
      <c r="Q392" s="79">
        <f t="shared" si="13"/>
        <v>0</v>
      </c>
      <c r="R392" s="102" t="str">
        <f t="shared" si="12"/>
        <v/>
      </c>
      <c r="S392" s="96" t="str">
        <f>IF(D392="","",IF(OR(D392=Plano!$A$1,D392=Plano!$B$1),"entrada","saída"))</f>
        <v/>
      </c>
    </row>
    <row r="393" spans="1:19" ht="13.2" hidden="1" x14ac:dyDescent="0.25">
      <c r="A393" s="119" t="str">
        <f>IF(B393="","",COUNT('Diário 2o PA'!$A$5:$A$1412)+ROW()-4)</f>
        <v/>
      </c>
      <c r="B393" s="104"/>
      <c r="C393" s="154"/>
      <c r="D393" s="105"/>
      <c r="E393" s="105"/>
      <c r="F393" s="106"/>
      <c r="G393" s="105"/>
      <c r="H393" s="105"/>
      <c r="I393" s="108"/>
      <c r="J393" s="105"/>
      <c r="K393" s="105"/>
      <c r="L393" s="108"/>
      <c r="M393" s="105"/>
      <c r="N393" s="103"/>
      <c r="O393" s="456"/>
      <c r="P393" s="431">
        <f t="shared" si="13"/>
        <v>0</v>
      </c>
      <c r="Q393" s="79">
        <f t="shared" si="13"/>
        <v>0</v>
      </c>
      <c r="R393" s="102" t="str">
        <f t="shared" si="12"/>
        <v/>
      </c>
      <c r="S393" s="96" t="str">
        <f>IF(D393="","",IF(OR(D393=Plano!$A$1,D393=Plano!$B$1),"entrada","saída"))</f>
        <v/>
      </c>
    </row>
    <row r="394" spans="1:19" ht="13.2" hidden="1" x14ac:dyDescent="0.25">
      <c r="A394" s="119" t="str">
        <f>IF(B394="","",COUNT('Diário 2o PA'!$A$5:$A$1412)+ROW()-4)</f>
        <v/>
      </c>
      <c r="B394" s="104"/>
      <c r="C394" s="154"/>
      <c r="D394" s="105"/>
      <c r="E394" s="105"/>
      <c r="F394" s="106"/>
      <c r="G394" s="105"/>
      <c r="H394" s="105"/>
      <c r="I394" s="108"/>
      <c r="J394" s="105"/>
      <c r="K394" s="105"/>
      <c r="L394" s="108"/>
      <c r="M394" s="105"/>
      <c r="N394" s="103"/>
      <c r="O394" s="456"/>
      <c r="P394" s="431">
        <f t="shared" si="13"/>
        <v>0</v>
      </c>
      <c r="Q394" s="79">
        <f t="shared" si="13"/>
        <v>0</v>
      </c>
      <c r="R394" s="102" t="str">
        <f t="shared" si="12"/>
        <v/>
      </c>
      <c r="S394" s="96" t="str">
        <f>IF(D394="","",IF(OR(D394=Plano!$A$1,D394=Plano!$B$1),"entrada","saída"))</f>
        <v/>
      </c>
    </row>
    <row r="395" spans="1:19" ht="13.2" hidden="1" x14ac:dyDescent="0.25">
      <c r="A395" s="119" t="str">
        <f>IF(B395="","",COUNT('Diário 2o PA'!$A$5:$A$1412)+ROW()-4)</f>
        <v/>
      </c>
      <c r="B395" s="104"/>
      <c r="C395" s="154"/>
      <c r="D395" s="105"/>
      <c r="E395" s="105"/>
      <c r="F395" s="106"/>
      <c r="G395" s="105"/>
      <c r="H395" s="105"/>
      <c r="I395" s="108"/>
      <c r="J395" s="105"/>
      <c r="K395" s="105"/>
      <c r="L395" s="108"/>
      <c r="M395" s="105"/>
      <c r="N395" s="103"/>
      <c r="O395" s="456"/>
      <c r="P395" s="431">
        <f t="shared" si="13"/>
        <v>0</v>
      </c>
      <c r="Q395" s="79">
        <f t="shared" si="13"/>
        <v>0</v>
      </c>
      <c r="R395" s="102" t="str">
        <f t="shared" si="12"/>
        <v/>
      </c>
      <c r="S395" s="96" t="str">
        <f>IF(D395="","",IF(OR(D395=Plano!$A$1,D395=Plano!$B$1),"entrada","saída"))</f>
        <v/>
      </c>
    </row>
    <row r="396" spans="1:19" ht="13.2" hidden="1" x14ac:dyDescent="0.25">
      <c r="A396" s="119" t="str">
        <f>IF(B396="","",COUNT('Diário 2o PA'!$A$5:$A$1412)+ROW()-4)</f>
        <v/>
      </c>
      <c r="B396" s="104"/>
      <c r="C396" s="154"/>
      <c r="D396" s="105"/>
      <c r="E396" s="105"/>
      <c r="F396" s="106"/>
      <c r="G396" s="105"/>
      <c r="H396" s="105"/>
      <c r="I396" s="108"/>
      <c r="J396" s="105"/>
      <c r="K396" s="105"/>
      <c r="L396" s="108"/>
      <c r="M396" s="105"/>
      <c r="N396" s="103"/>
      <c r="O396" s="456"/>
      <c r="P396" s="431">
        <f t="shared" si="13"/>
        <v>0</v>
      </c>
      <c r="Q396" s="79">
        <f t="shared" si="13"/>
        <v>0</v>
      </c>
      <c r="R396" s="102" t="str">
        <f t="shared" si="12"/>
        <v/>
      </c>
      <c r="S396" s="96" t="str">
        <f>IF(D396="","",IF(OR(D396=Plano!$A$1,D396=Plano!$B$1),"entrada","saída"))</f>
        <v/>
      </c>
    </row>
    <row r="397" spans="1:19" ht="13.2" hidden="1" x14ac:dyDescent="0.25">
      <c r="A397" s="119" t="str">
        <f>IF(B397="","",COUNT('Diário 2o PA'!$A$5:$A$1412)+ROW()-4)</f>
        <v/>
      </c>
      <c r="B397" s="104"/>
      <c r="C397" s="154"/>
      <c r="D397" s="105"/>
      <c r="E397" s="105"/>
      <c r="F397" s="106"/>
      <c r="G397" s="105"/>
      <c r="H397" s="105"/>
      <c r="I397" s="108"/>
      <c r="J397" s="105"/>
      <c r="K397" s="105"/>
      <c r="L397" s="108"/>
      <c r="M397" s="105"/>
      <c r="N397" s="103"/>
      <c r="O397" s="456"/>
      <c r="P397" s="431">
        <f t="shared" si="13"/>
        <v>0</v>
      </c>
      <c r="Q397" s="79">
        <f t="shared" si="13"/>
        <v>0</v>
      </c>
      <c r="R397" s="102" t="str">
        <f t="shared" si="12"/>
        <v/>
      </c>
      <c r="S397" s="96" t="str">
        <f>IF(D397="","",IF(OR(D397=Plano!$A$1,D397=Plano!$B$1),"entrada","saída"))</f>
        <v/>
      </c>
    </row>
    <row r="398" spans="1:19" ht="13.2" hidden="1" x14ac:dyDescent="0.25">
      <c r="A398" s="119" t="str">
        <f>IF(B398="","",COUNT('Diário 2o PA'!$A$5:$A$1412)+ROW()-4)</f>
        <v/>
      </c>
      <c r="B398" s="104"/>
      <c r="C398" s="154"/>
      <c r="D398" s="105"/>
      <c r="E398" s="105"/>
      <c r="F398" s="106"/>
      <c r="G398" s="105"/>
      <c r="H398" s="105"/>
      <c r="I398" s="108"/>
      <c r="J398" s="105"/>
      <c r="K398" s="105"/>
      <c r="L398" s="108"/>
      <c r="M398" s="105"/>
      <c r="N398" s="103"/>
      <c r="O398" s="456"/>
      <c r="P398" s="431">
        <f t="shared" si="13"/>
        <v>0</v>
      </c>
      <c r="Q398" s="79">
        <f t="shared" si="13"/>
        <v>0</v>
      </c>
      <c r="R398" s="102" t="str">
        <f t="shared" si="12"/>
        <v/>
      </c>
      <c r="S398" s="96" t="str">
        <f>IF(D398="","",IF(OR(D398=Plano!$A$1,D398=Plano!$B$1),"entrada","saída"))</f>
        <v/>
      </c>
    </row>
    <row r="399" spans="1:19" ht="13.2" hidden="1" x14ac:dyDescent="0.25">
      <c r="A399" s="119" t="str">
        <f>IF(B399="","",COUNT('Diário 2o PA'!$A$5:$A$1412)+ROW()-4)</f>
        <v/>
      </c>
      <c r="B399" s="104"/>
      <c r="C399" s="154"/>
      <c r="D399" s="105"/>
      <c r="E399" s="105"/>
      <c r="F399" s="106"/>
      <c r="G399" s="105"/>
      <c r="H399" s="105"/>
      <c r="I399" s="108"/>
      <c r="J399" s="105"/>
      <c r="K399" s="105"/>
      <c r="L399" s="108"/>
      <c r="M399" s="105"/>
      <c r="N399" s="103"/>
      <c r="O399" s="456"/>
      <c r="P399" s="431">
        <f t="shared" si="13"/>
        <v>0</v>
      </c>
      <c r="Q399" s="79">
        <f t="shared" si="13"/>
        <v>0</v>
      </c>
      <c r="R399" s="102" t="str">
        <f t="shared" si="12"/>
        <v/>
      </c>
      <c r="S399" s="96" t="str">
        <f>IF(D399="","",IF(OR(D399=Plano!$A$1,D399=Plano!$B$1),"entrada","saída"))</f>
        <v/>
      </c>
    </row>
    <row r="400" spans="1:19" ht="13.2" hidden="1" x14ac:dyDescent="0.25">
      <c r="A400" s="119" t="str">
        <f>IF(B400="","",COUNT('Diário 2o PA'!$A$5:$A$1412)+ROW()-4)</f>
        <v/>
      </c>
      <c r="B400" s="104"/>
      <c r="C400" s="154"/>
      <c r="D400" s="105"/>
      <c r="E400" s="105"/>
      <c r="F400" s="106"/>
      <c r="G400" s="105"/>
      <c r="H400" s="105"/>
      <c r="I400" s="108"/>
      <c r="J400" s="105"/>
      <c r="K400" s="105"/>
      <c r="L400" s="108"/>
      <c r="M400" s="105"/>
      <c r="N400" s="103"/>
      <c r="O400" s="456"/>
      <c r="P400" s="431">
        <f t="shared" si="13"/>
        <v>0</v>
      </c>
      <c r="Q400" s="79">
        <f t="shared" si="13"/>
        <v>0</v>
      </c>
      <c r="R400" s="102" t="str">
        <f t="shared" si="12"/>
        <v/>
      </c>
      <c r="S400" s="96" t="str">
        <f>IF(D400="","",IF(OR(D400=Plano!$A$1,D400=Plano!$B$1),"entrada","saída"))</f>
        <v/>
      </c>
    </row>
    <row r="401" spans="1:19" ht="13.2" hidden="1" x14ac:dyDescent="0.25">
      <c r="A401" s="119" t="str">
        <f>IF(B401="","",COUNT('Diário 2o PA'!$A$5:$A$1412)+ROW()-4)</f>
        <v/>
      </c>
      <c r="B401" s="104"/>
      <c r="C401" s="154"/>
      <c r="D401" s="105"/>
      <c r="E401" s="105"/>
      <c r="F401" s="106"/>
      <c r="G401" s="105"/>
      <c r="H401" s="105"/>
      <c r="I401" s="108"/>
      <c r="J401" s="105"/>
      <c r="K401" s="105"/>
      <c r="L401" s="108"/>
      <c r="M401" s="105"/>
      <c r="N401" s="103"/>
      <c r="O401" s="456"/>
      <c r="P401" s="431">
        <f t="shared" si="13"/>
        <v>0</v>
      </c>
      <c r="Q401" s="79">
        <f t="shared" si="13"/>
        <v>0</v>
      </c>
      <c r="R401" s="102" t="str">
        <f t="shared" si="12"/>
        <v/>
      </c>
      <c r="S401" s="96" t="str">
        <f>IF(D401="","",IF(OR(D401=Plano!$A$1,D401=Plano!$B$1),"entrada","saída"))</f>
        <v/>
      </c>
    </row>
    <row r="402" spans="1:19" ht="13.2" hidden="1" x14ac:dyDescent="0.25">
      <c r="A402" s="119" t="str">
        <f>IF(B402="","",COUNT('Diário 2o PA'!$A$5:$A$1412)+ROW()-4)</f>
        <v/>
      </c>
      <c r="B402" s="104"/>
      <c r="C402" s="154"/>
      <c r="D402" s="105"/>
      <c r="E402" s="105"/>
      <c r="F402" s="106"/>
      <c r="G402" s="105"/>
      <c r="H402" s="105"/>
      <c r="I402" s="108"/>
      <c r="J402" s="105"/>
      <c r="K402" s="105"/>
      <c r="L402" s="108"/>
      <c r="M402" s="105"/>
      <c r="N402" s="103"/>
      <c r="O402" s="456"/>
      <c r="P402" s="431">
        <f t="shared" si="13"/>
        <v>0</v>
      </c>
      <c r="Q402" s="79">
        <f t="shared" si="13"/>
        <v>0</v>
      </c>
      <c r="R402" s="102" t="str">
        <f t="shared" si="12"/>
        <v/>
      </c>
      <c r="S402" s="96" t="str">
        <f>IF(D402="","",IF(OR(D402=Plano!$A$1,D402=Plano!$B$1),"entrada","saída"))</f>
        <v/>
      </c>
    </row>
    <row r="403" spans="1:19" ht="13.2" hidden="1" x14ac:dyDescent="0.25">
      <c r="A403" s="119" t="str">
        <f>IF(B403="","",COUNT('Diário 2o PA'!$A$5:$A$1412)+ROW()-4)</f>
        <v/>
      </c>
      <c r="B403" s="104"/>
      <c r="C403" s="154"/>
      <c r="D403" s="105"/>
      <c r="E403" s="105"/>
      <c r="F403" s="106"/>
      <c r="G403" s="105"/>
      <c r="H403" s="105"/>
      <c r="I403" s="108"/>
      <c r="J403" s="105"/>
      <c r="K403" s="105"/>
      <c r="L403" s="108"/>
      <c r="M403" s="105"/>
      <c r="N403" s="103"/>
      <c r="O403" s="456"/>
      <c r="P403" s="431">
        <f t="shared" si="13"/>
        <v>0</v>
      </c>
      <c r="Q403" s="79">
        <f t="shared" si="13"/>
        <v>0</v>
      </c>
      <c r="R403" s="102" t="str">
        <f t="shared" si="12"/>
        <v/>
      </c>
      <c r="S403" s="96" t="str">
        <f>IF(D403="","",IF(OR(D403=Plano!$A$1,D403=Plano!$B$1),"entrada","saída"))</f>
        <v/>
      </c>
    </row>
    <row r="404" spans="1:19" ht="13.2" hidden="1" x14ac:dyDescent="0.25">
      <c r="A404" s="119" t="str">
        <f>IF(B404="","",COUNT('Diário 2o PA'!$A$5:$A$1412)+ROW()-4)</f>
        <v/>
      </c>
      <c r="B404" s="104"/>
      <c r="C404" s="154"/>
      <c r="D404" s="105"/>
      <c r="E404" s="105"/>
      <c r="F404" s="106"/>
      <c r="G404" s="105"/>
      <c r="H404" s="105"/>
      <c r="I404" s="108"/>
      <c r="J404" s="105"/>
      <c r="K404" s="105"/>
      <c r="L404" s="108"/>
      <c r="M404" s="105"/>
      <c r="N404" s="103"/>
      <c r="O404" s="456"/>
      <c r="P404" s="431">
        <f t="shared" si="13"/>
        <v>0</v>
      </c>
      <c r="Q404" s="79">
        <f t="shared" si="13"/>
        <v>0</v>
      </c>
      <c r="R404" s="102" t="str">
        <f t="shared" si="12"/>
        <v/>
      </c>
      <c r="S404" s="96" t="str">
        <f>IF(D404="","",IF(OR(D404=Plano!$A$1,D404=Plano!$B$1),"entrada","saída"))</f>
        <v/>
      </c>
    </row>
    <row r="405" spans="1:19" ht="13.2" hidden="1" x14ac:dyDescent="0.25">
      <c r="A405" s="119" t="str">
        <f>IF(B405="","",COUNT('Diário 2o PA'!$A$5:$A$1412)+ROW()-4)</f>
        <v/>
      </c>
      <c r="B405" s="104"/>
      <c r="C405" s="154"/>
      <c r="D405" s="105"/>
      <c r="E405" s="105"/>
      <c r="F405" s="106"/>
      <c r="G405" s="105"/>
      <c r="H405" s="105"/>
      <c r="I405" s="108"/>
      <c r="J405" s="105"/>
      <c r="K405" s="105"/>
      <c r="L405" s="108"/>
      <c r="M405" s="105"/>
      <c r="N405" s="103"/>
      <c r="O405" s="456"/>
      <c r="P405" s="431">
        <f t="shared" si="13"/>
        <v>0</v>
      </c>
      <c r="Q405" s="79">
        <f t="shared" si="13"/>
        <v>0</v>
      </c>
      <c r="R405" s="102" t="str">
        <f t="shared" si="12"/>
        <v/>
      </c>
      <c r="S405" s="96" t="str">
        <f>IF(D405="","",IF(OR(D405=Plano!$A$1,D405=Plano!$B$1),"entrada","saída"))</f>
        <v/>
      </c>
    </row>
    <row r="406" spans="1:19" ht="13.2" hidden="1" x14ac:dyDescent="0.25">
      <c r="A406" s="119" t="str">
        <f>IF(B406="","",COUNT('Diário 2o PA'!$A$5:$A$1412)+ROW()-4)</f>
        <v/>
      </c>
      <c r="B406" s="104"/>
      <c r="C406" s="154"/>
      <c r="D406" s="105"/>
      <c r="E406" s="105"/>
      <c r="F406" s="106"/>
      <c r="G406" s="105"/>
      <c r="H406" s="105"/>
      <c r="I406" s="108"/>
      <c r="J406" s="105"/>
      <c r="K406" s="105"/>
      <c r="L406" s="108"/>
      <c r="M406" s="105"/>
      <c r="N406" s="103"/>
      <c r="O406" s="456"/>
      <c r="P406" s="431">
        <f t="shared" si="13"/>
        <v>0</v>
      </c>
      <c r="Q406" s="79">
        <f t="shared" si="13"/>
        <v>0</v>
      </c>
      <c r="R406" s="102" t="str">
        <f t="shared" si="12"/>
        <v/>
      </c>
      <c r="S406" s="96" t="str">
        <f>IF(D406="","",IF(OR(D406=Plano!$A$1,D406=Plano!$B$1),"entrada","saída"))</f>
        <v/>
      </c>
    </row>
    <row r="407" spans="1:19" ht="13.2" hidden="1" x14ac:dyDescent="0.25">
      <c r="A407" s="119" t="str">
        <f>IF(B407="","",COUNT('Diário 2o PA'!$A$5:$A$1412)+ROW()-4)</f>
        <v/>
      </c>
      <c r="B407" s="104"/>
      <c r="C407" s="154"/>
      <c r="D407" s="105"/>
      <c r="E407" s="105"/>
      <c r="F407" s="106"/>
      <c r="G407" s="105"/>
      <c r="H407" s="105"/>
      <c r="I407" s="108"/>
      <c r="J407" s="105"/>
      <c r="K407" s="105"/>
      <c r="L407" s="108"/>
      <c r="M407" s="105"/>
      <c r="N407" s="103"/>
      <c r="O407" s="456"/>
      <c r="P407" s="431">
        <f t="shared" si="13"/>
        <v>0</v>
      </c>
      <c r="Q407" s="79">
        <f t="shared" si="13"/>
        <v>0</v>
      </c>
      <c r="R407" s="102" t="str">
        <f t="shared" si="12"/>
        <v/>
      </c>
      <c r="S407" s="96" t="str">
        <f>IF(D407="","",IF(OR(D407=Plano!$A$1,D407=Plano!$B$1),"entrada","saída"))</f>
        <v/>
      </c>
    </row>
    <row r="408" spans="1:19" ht="13.2" hidden="1" x14ac:dyDescent="0.25">
      <c r="A408" s="119" t="str">
        <f>IF(B408="","",COUNT('Diário 2o PA'!$A$5:$A$1412)+ROW()-4)</f>
        <v/>
      </c>
      <c r="B408" s="104"/>
      <c r="C408" s="154"/>
      <c r="D408" s="105"/>
      <c r="E408" s="105"/>
      <c r="F408" s="106"/>
      <c r="G408" s="105"/>
      <c r="H408" s="105"/>
      <c r="I408" s="108"/>
      <c r="J408" s="105"/>
      <c r="K408" s="105"/>
      <c r="L408" s="108"/>
      <c r="M408" s="105"/>
      <c r="N408" s="103"/>
      <c r="O408" s="456"/>
      <c r="P408" s="431">
        <f t="shared" si="13"/>
        <v>0</v>
      </c>
      <c r="Q408" s="79">
        <f t="shared" si="13"/>
        <v>0</v>
      </c>
      <c r="R408" s="102" t="str">
        <f t="shared" si="12"/>
        <v/>
      </c>
      <c r="S408" s="96" t="str">
        <f>IF(D408="","",IF(OR(D408=Plano!$A$1,D408=Plano!$B$1),"entrada","saída"))</f>
        <v/>
      </c>
    </row>
    <row r="409" spans="1:19" ht="13.2" hidden="1" x14ac:dyDescent="0.25">
      <c r="A409" s="119" t="str">
        <f>IF(B409="","",COUNT('Diário 2o PA'!$A$5:$A$1412)+ROW()-4)</f>
        <v/>
      </c>
      <c r="B409" s="104"/>
      <c r="C409" s="154"/>
      <c r="D409" s="105"/>
      <c r="E409" s="105"/>
      <c r="F409" s="106"/>
      <c r="G409" s="105"/>
      <c r="H409" s="105"/>
      <c r="I409" s="108"/>
      <c r="J409" s="105"/>
      <c r="K409" s="105"/>
      <c r="L409" s="108"/>
      <c r="M409" s="105"/>
      <c r="N409" s="103"/>
      <c r="O409" s="456"/>
      <c r="P409" s="431">
        <f t="shared" si="13"/>
        <v>0</v>
      </c>
      <c r="Q409" s="79">
        <f t="shared" si="13"/>
        <v>0</v>
      </c>
      <c r="R409" s="102" t="str">
        <f t="shared" si="12"/>
        <v/>
      </c>
      <c r="S409" s="96" t="str">
        <f>IF(D409="","",IF(OR(D409=Plano!$A$1,D409=Plano!$B$1),"entrada","saída"))</f>
        <v/>
      </c>
    </row>
    <row r="410" spans="1:19" ht="13.2" hidden="1" x14ac:dyDescent="0.25">
      <c r="A410" s="119" t="str">
        <f>IF(B410="","",COUNT('Diário 2o PA'!$A$5:$A$1412)+ROW()-4)</f>
        <v/>
      </c>
      <c r="B410" s="104"/>
      <c r="C410" s="154"/>
      <c r="D410" s="105"/>
      <c r="E410" s="105"/>
      <c r="F410" s="106"/>
      <c r="G410" s="105"/>
      <c r="H410" s="105"/>
      <c r="I410" s="108"/>
      <c r="J410" s="105"/>
      <c r="K410" s="105"/>
      <c r="L410" s="108"/>
      <c r="M410" s="105"/>
      <c r="N410" s="103"/>
      <c r="O410" s="456"/>
      <c r="P410" s="431">
        <f t="shared" si="13"/>
        <v>0</v>
      </c>
      <c r="Q410" s="79">
        <f t="shared" si="13"/>
        <v>0</v>
      </c>
      <c r="R410" s="102" t="str">
        <f t="shared" si="12"/>
        <v/>
      </c>
      <c r="S410" s="96" t="str">
        <f>IF(D410="","",IF(OR(D410=Plano!$A$1,D410=Plano!$B$1),"entrada","saída"))</f>
        <v/>
      </c>
    </row>
    <row r="411" spans="1:19" ht="13.2" hidden="1" x14ac:dyDescent="0.25">
      <c r="A411" s="119" t="str">
        <f>IF(B411="","",COUNT('Diário 2o PA'!$A$5:$A$1412)+ROW()-4)</f>
        <v/>
      </c>
      <c r="B411" s="104"/>
      <c r="C411" s="154"/>
      <c r="D411" s="105"/>
      <c r="E411" s="105"/>
      <c r="F411" s="106"/>
      <c r="G411" s="105"/>
      <c r="H411" s="105"/>
      <c r="I411" s="108"/>
      <c r="J411" s="105"/>
      <c r="K411" s="105"/>
      <c r="L411" s="108"/>
      <c r="M411" s="105"/>
      <c r="N411" s="103"/>
      <c r="O411" s="456"/>
      <c r="P411" s="431">
        <f t="shared" si="13"/>
        <v>0</v>
      </c>
      <c r="Q411" s="79">
        <f t="shared" si="13"/>
        <v>0</v>
      </c>
      <c r="R411" s="102" t="str">
        <f t="shared" si="12"/>
        <v/>
      </c>
      <c r="S411" s="96" t="str">
        <f>IF(D411="","",IF(OR(D411=Plano!$A$1,D411=Plano!$B$1),"entrada","saída"))</f>
        <v/>
      </c>
    </row>
    <row r="412" spans="1:19" ht="13.2" hidden="1" x14ac:dyDescent="0.25">
      <c r="A412" s="119" t="str">
        <f>IF(B412="","",COUNT('Diário 2o PA'!$A$5:$A$1412)+ROW()-4)</f>
        <v/>
      </c>
      <c r="B412" s="104"/>
      <c r="C412" s="154"/>
      <c r="D412" s="105"/>
      <c r="E412" s="105"/>
      <c r="F412" s="106"/>
      <c r="G412" s="105"/>
      <c r="H412" s="105"/>
      <c r="I412" s="108"/>
      <c r="J412" s="105"/>
      <c r="K412" s="105"/>
      <c r="L412" s="108"/>
      <c r="M412" s="105"/>
      <c r="N412" s="103"/>
      <c r="O412" s="456"/>
      <c r="P412" s="431">
        <f t="shared" si="13"/>
        <v>0</v>
      </c>
      <c r="Q412" s="79">
        <f t="shared" si="13"/>
        <v>0</v>
      </c>
      <c r="R412" s="102" t="str">
        <f t="shared" si="12"/>
        <v/>
      </c>
      <c r="S412" s="96" t="str">
        <f>IF(D412="","",IF(OR(D412=Plano!$A$1,D412=Plano!$B$1),"entrada","saída"))</f>
        <v/>
      </c>
    </row>
    <row r="413" spans="1:19" ht="13.2" hidden="1" x14ac:dyDescent="0.25">
      <c r="A413" s="119" t="str">
        <f>IF(B413="","",COUNT('Diário 2o PA'!$A$5:$A$1412)+ROW()-4)</f>
        <v/>
      </c>
      <c r="B413" s="104"/>
      <c r="C413" s="154"/>
      <c r="D413" s="105"/>
      <c r="E413" s="105"/>
      <c r="F413" s="106"/>
      <c r="G413" s="105"/>
      <c r="H413" s="105"/>
      <c r="I413" s="108"/>
      <c r="J413" s="105"/>
      <c r="K413" s="105"/>
      <c r="L413" s="108"/>
      <c r="M413" s="105"/>
      <c r="N413" s="103"/>
      <c r="O413" s="456"/>
      <c r="P413" s="431">
        <f t="shared" si="13"/>
        <v>0</v>
      </c>
      <c r="Q413" s="79">
        <f t="shared" si="13"/>
        <v>0</v>
      </c>
      <c r="R413" s="102" t="str">
        <f t="shared" si="12"/>
        <v/>
      </c>
      <c r="S413" s="96" t="str">
        <f>IF(D413="","",IF(OR(D413=Plano!$A$1,D413=Plano!$B$1),"entrada","saída"))</f>
        <v/>
      </c>
    </row>
    <row r="414" spans="1:19" ht="13.2" hidden="1" x14ac:dyDescent="0.25">
      <c r="A414" s="119" t="str">
        <f>IF(B414="","",COUNT('Diário 2o PA'!$A$5:$A$1412)+ROW()-4)</f>
        <v/>
      </c>
      <c r="B414" s="104"/>
      <c r="C414" s="154"/>
      <c r="D414" s="105"/>
      <c r="E414" s="105"/>
      <c r="F414" s="106"/>
      <c r="G414" s="105"/>
      <c r="H414" s="105"/>
      <c r="I414" s="108"/>
      <c r="J414" s="105"/>
      <c r="K414" s="105"/>
      <c r="L414" s="108"/>
      <c r="M414" s="105"/>
      <c r="N414" s="103"/>
      <c r="O414" s="456"/>
      <c r="P414" s="431">
        <f t="shared" si="13"/>
        <v>0</v>
      </c>
      <c r="Q414" s="79">
        <f t="shared" si="13"/>
        <v>0</v>
      </c>
      <c r="R414" s="102" t="str">
        <f t="shared" si="12"/>
        <v/>
      </c>
      <c r="S414" s="96" t="str">
        <f>IF(D414="","",IF(OR(D414=Plano!$A$1,D414=Plano!$B$1),"entrada","saída"))</f>
        <v/>
      </c>
    </row>
    <row r="415" spans="1:19" ht="13.2" hidden="1" x14ac:dyDescent="0.25">
      <c r="A415" s="119" t="str">
        <f>IF(B415="","",COUNT('Diário 2o PA'!$A$5:$A$1412)+ROW()-4)</f>
        <v/>
      </c>
      <c r="B415" s="104"/>
      <c r="C415" s="154"/>
      <c r="D415" s="105"/>
      <c r="E415" s="105"/>
      <c r="F415" s="106"/>
      <c r="G415" s="105"/>
      <c r="H415" s="105"/>
      <c r="I415" s="108"/>
      <c r="J415" s="105"/>
      <c r="K415" s="105"/>
      <c r="L415" s="108"/>
      <c r="M415" s="105"/>
      <c r="N415" s="103"/>
      <c r="O415" s="456"/>
      <c r="P415" s="431">
        <f t="shared" si="13"/>
        <v>0</v>
      </c>
      <c r="Q415" s="79">
        <f t="shared" si="13"/>
        <v>0</v>
      </c>
      <c r="R415" s="102" t="str">
        <f t="shared" si="12"/>
        <v/>
      </c>
      <c r="S415" s="96" t="str">
        <f>IF(D415="","",IF(OR(D415=Plano!$A$1,D415=Plano!$B$1),"entrada","saída"))</f>
        <v/>
      </c>
    </row>
    <row r="416" spans="1:19" ht="13.2" hidden="1" x14ac:dyDescent="0.25">
      <c r="A416" s="119" t="str">
        <f>IF(B416="","",COUNT('Diário 2o PA'!$A$5:$A$1412)+ROW()-4)</f>
        <v/>
      </c>
      <c r="B416" s="104"/>
      <c r="C416" s="154"/>
      <c r="D416" s="105"/>
      <c r="E416" s="105"/>
      <c r="F416" s="106"/>
      <c r="G416" s="105"/>
      <c r="H416" s="105"/>
      <c r="I416" s="108"/>
      <c r="J416" s="105"/>
      <c r="K416" s="105"/>
      <c r="L416" s="108"/>
      <c r="M416" s="105"/>
      <c r="N416" s="103"/>
      <c r="O416" s="456"/>
      <c r="P416" s="431">
        <f t="shared" si="13"/>
        <v>0</v>
      </c>
      <c r="Q416" s="79">
        <f t="shared" si="13"/>
        <v>0</v>
      </c>
      <c r="R416" s="102" t="str">
        <f t="shared" si="12"/>
        <v/>
      </c>
      <c r="S416" s="96" t="str">
        <f>IF(D416="","",IF(OR(D416=Plano!$A$1,D416=Plano!$B$1),"entrada","saída"))</f>
        <v/>
      </c>
    </row>
    <row r="417" spans="1:19" ht="13.2" hidden="1" x14ac:dyDescent="0.25">
      <c r="A417" s="119" t="str">
        <f>IF(B417="","",COUNT('Diário 2o PA'!$A$5:$A$1412)+ROW()-4)</f>
        <v/>
      </c>
      <c r="B417" s="104"/>
      <c r="C417" s="154"/>
      <c r="D417" s="105"/>
      <c r="E417" s="105"/>
      <c r="F417" s="106"/>
      <c r="G417" s="105"/>
      <c r="H417" s="105"/>
      <c r="I417" s="108"/>
      <c r="J417" s="105"/>
      <c r="K417" s="105"/>
      <c r="L417" s="108"/>
      <c r="M417" s="105"/>
      <c r="N417" s="103"/>
      <c r="O417" s="456"/>
      <c r="P417" s="431">
        <f t="shared" si="13"/>
        <v>0</v>
      </c>
      <c r="Q417" s="79">
        <f t="shared" si="13"/>
        <v>0</v>
      </c>
      <c r="R417" s="102" t="str">
        <f t="shared" si="12"/>
        <v/>
      </c>
      <c r="S417" s="96" t="str">
        <f>IF(D417="","",IF(OR(D417=Plano!$A$1,D417=Plano!$B$1),"entrada","saída"))</f>
        <v/>
      </c>
    </row>
    <row r="418" spans="1:19" ht="13.2" hidden="1" x14ac:dyDescent="0.25">
      <c r="A418" s="119" t="str">
        <f>IF(B418="","",COUNT('Diário 2o PA'!$A$5:$A$1412)+ROW()-4)</f>
        <v/>
      </c>
      <c r="B418" s="104"/>
      <c r="C418" s="154"/>
      <c r="D418" s="105"/>
      <c r="E418" s="105"/>
      <c r="F418" s="106"/>
      <c r="G418" s="105"/>
      <c r="H418" s="105"/>
      <c r="I418" s="108"/>
      <c r="J418" s="105"/>
      <c r="K418" s="105"/>
      <c r="L418" s="108"/>
      <c r="M418" s="105"/>
      <c r="N418" s="103"/>
      <c r="O418" s="456"/>
      <c r="P418" s="431">
        <f t="shared" si="13"/>
        <v>0</v>
      </c>
      <c r="Q418" s="79">
        <f t="shared" si="13"/>
        <v>0</v>
      </c>
      <c r="R418" s="102" t="str">
        <f t="shared" si="12"/>
        <v/>
      </c>
      <c r="S418" s="96" t="str">
        <f>IF(D418="","",IF(OR(D418=Plano!$A$1,D418=Plano!$B$1),"entrada","saída"))</f>
        <v/>
      </c>
    </row>
    <row r="419" spans="1:19" ht="13.2" hidden="1" x14ac:dyDescent="0.25">
      <c r="A419" s="119" t="str">
        <f>IF(B419="","",COUNT('Diário 2o PA'!$A$5:$A$1412)+ROW()-4)</f>
        <v/>
      </c>
      <c r="B419" s="104"/>
      <c r="C419" s="154"/>
      <c r="D419" s="105"/>
      <c r="E419" s="105"/>
      <c r="F419" s="106"/>
      <c r="G419" s="105"/>
      <c r="H419" s="105"/>
      <c r="I419" s="108"/>
      <c r="J419" s="105"/>
      <c r="K419" s="105"/>
      <c r="L419" s="108"/>
      <c r="M419" s="105"/>
      <c r="N419" s="103"/>
      <c r="O419" s="456"/>
      <c r="P419" s="431">
        <f t="shared" si="13"/>
        <v>0</v>
      </c>
      <c r="Q419" s="79">
        <f t="shared" si="13"/>
        <v>0</v>
      </c>
      <c r="R419" s="102" t="str">
        <f t="shared" si="12"/>
        <v/>
      </c>
      <c r="S419" s="96" t="str">
        <f>IF(D419="","",IF(OR(D419=Plano!$A$1,D419=Plano!$B$1),"entrada","saída"))</f>
        <v/>
      </c>
    </row>
    <row r="420" spans="1:19" ht="13.2" hidden="1" x14ac:dyDescent="0.25">
      <c r="A420" s="119" t="str">
        <f>IF(B420="","",COUNT('Diário 2o PA'!$A$5:$A$1412)+ROW()-4)</f>
        <v/>
      </c>
      <c r="B420" s="104"/>
      <c r="C420" s="154"/>
      <c r="D420" s="105"/>
      <c r="E420" s="105"/>
      <c r="F420" s="106"/>
      <c r="G420" s="105"/>
      <c r="H420" s="105"/>
      <c r="I420" s="108"/>
      <c r="J420" s="105"/>
      <c r="K420" s="105"/>
      <c r="L420" s="108"/>
      <c r="M420" s="105"/>
      <c r="N420" s="103"/>
      <c r="O420" s="456"/>
      <c r="P420" s="431">
        <f t="shared" si="13"/>
        <v>0</v>
      </c>
      <c r="Q420" s="79">
        <f t="shared" si="13"/>
        <v>0</v>
      </c>
      <c r="R420" s="102" t="str">
        <f t="shared" si="12"/>
        <v/>
      </c>
      <c r="S420" s="96" t="str">
        <f>IF(D420="","",IF(OR(D420=Plano!$A$1,D420=Plano!$B$1),"entrada","saída"))</f>
        <v/>
      </c>
    </row>
    <row r="421" spans="1:19" ht="13.2" hidden="1" x14ac:dyDescent="0.25">
      <c r="A421" s="119" t="str">
        <f>IF(B421="","",COUNT('Diário 2o PA'!$A$5:$A$1412)+ROW()-4)</f>
        <v/>
      </c>
      <c r="B421" s="104"/>
      <c r="C421" s="154"/>
      <c r="D421" s="105"/>
      <c r="E421" s="105"/>
      <c r="F421" s="106"/>
      <c r="G421" s="105"/>
      <c r="H421" s="105"/>
      <c r="I421" s="108"/>
      <c r="J421" s="105"/>
      <c r="K421" s="105"/>
      <c r="L421" s="108"/>
      <c r="M421" s="105"/>
      <c r="N421" s="103"/>
      <c r="O421" s="456"/>
      <c r="P421" s="431">
        <f t="shared" si="13"/>
        <v>0</v>
      </c>
      <c r="Q421" s="79">
        <f t="shared" si="13"/>
        <v>0</v>
      </c>
      <c r="R421" s="102" t="str">
        <f t="shared" si="12"/>
        <v/>
      </c>
      <c r="S421" s="96" t="str">
        <f>IF(D421="","",IF(OR(D421=Plano!$A$1,D421=Plano!$B$1),"entrada","saída"))</f>
        <v/>
      </c>
    </row>
    <row r="422" spans="1:19" ht="13.2" hidden="1" x14ac:dyDescent="0.25">
      <c r="A422" s="119" t="str">
        <f>IF(B422="","",COUNT('Diário 2o PA'!$A$5:$A$1412)+ROW()-4)</f>
        <v/>
      </c>
      <c r="B422" s="104"/>
      <c r="C422" s="154"/>
      <c r="D422" s="105"/>
      <c r="E422" s="105"/>
      <c r="F422" s="106"/>
      <c r="G422" s="105"/>
      <c r="H422" s="105"/>
      <c r="I422" s="108"/>
      <c r="J422" s="105"/>
      <c r="K422" s="105"/>
      <c r="L422" s="108"/>
      <c r="M422" s="105"/>
      <c r="N422" s="103"/>
      <c r="O422" s="456"/>
      <c r="P422" s="431">
        <f t="shared" si="13"/>
        <v>0</v>
      </c>
      <c r="Q422" s="79">
        <f t="shared" si="13"/>
        <v>0</v>
      </c>
      <c r="R422" s="102" t="str">
        <f t="shared" si="12"/>
        <v/>
      </c>
      <c r="S422" s="96" t="str">
        <f>IF(D422="","",IF(OR(D422=Plano!$A$1,D422=Plano!$B$1),"entrada","saída"))</f>
        <v/>
      </c>
    </row>
    <row r="423" spans="1:19" ht="13.2" hidden="1" x14ac:dyDescent="0.25">
      <c r="A423" s="119" t="str">
        <f>IF(B423="","",COUNT('Diário 2o PA'!$A$5:$A$1412)+ROW()-4)</f>
        <v/>
      </c>
      <c r="B423" s="104"/>
      <c r="C423" s="154"/>
      <c r="D423" s="105"/>
      <c r="E423" s="105"/>
      <c r="F423" s="106"/>
      <c r="G423" s="105"/>
      <c r="H423" s="105"/>
      <c r="I423" s="108"/>
      <c r="J423" s="105"/>
      <c r="K423" s="105"/>
      <c r="L423" s="108"/>
      <c r="M423" s="105"/>
      <c r="N423" s="103"/>
      <c r="O423" s="456"/>
      <c r="P423" s="431">
        <f t="shared" si="13"/>
        <v>0</v>
      </c>
      <c r="Q423" s="79">
        <f t="shared" si="13"/>
        <v>0</v>
      </c>
      <c r="R423" s="102" t="str">
        <f t="shared" si="12"/>
        <v/>
      </c>
      <c r="S423" s="96" t="str">
        <f>IF(D423="","",IF(OR(D423=Plano!$A$1,D423=Plano!$B$1),"entrada","saída"))</f>
        <v/>
      </c>
    </row>
    <row r="424" spans="1:19" ht="13.2" hidden="1" x14ac:dyDescent="0.25">
      <c r="A424" s="119" t="str">
        <f>IF(B424="","",COUNT('Diário 2o PA'!$A$5:$A$1412)+ROW()-4)</f>
        <v/>
      </c>
      <c r="B424" s="104"/>
      <c r="C424" s="154"/>
      <c r="D424" s="105"/>
      <c r="E424" s="105"/>
      <c r="F424" s="106"/>
      <c r="G424" s="105"/>
      <c r="H424" s="105"/>
      <c r="I424" s="108"/>
      <c r="J424" s="105"/>
      <c r="K424" s="105"/>
      <c r="L424" s="108"/>
      <c r="M424" s="105"/>
      <c r="N424" s="103"/>
      <c r="O424" s="456"/>
      <c r="P424" s="431">
        <f t="shared" si="13"/>
        <v>0</v>
      </c>
      <c r="Q424" s="79">
        <f t="shared" si="13"/>
        <v>0</v>
      </c>
      <c r="R424" s="102" t="str">
        <f t="shared" si="12"/>
        <v/>
      </c>
      <c r="S424" s="96" t="str">
        <f>IF(D424="","",IF(OR(D424=Plano!$A$1,D424=Plano!$B$1),"entrada","saída"))</f>
        <v/>
      </c>
    </row>
    <row r="425" spans="1:19" ht="13.2" hidden="1" x14ac:dyDescent="0.25">
      <c r="A425" s="119" t="str">
        <f>IF(B425="","",COUNT('Diário 2o PA'!$A$5:$A$1412)+ROW()-4)</f>
        <v/>
      </c>
      <c r="B425" s="104"/>
      <c r="C425" s="154"/>
      <c r="D425" s="105"/>
      <c r="E425" s="105"/>
      <c r="F425" s="106"/>
      <c r="G425" s="105"/>
      <c r="H425" s="105"/>
      <c r="I425" s="108"/>
      <c r="J425" s="105"/>
      <c r="K425" s="105"/>
      <c r="L425" s="108"/>
      <c r="M425" s="105"/>
      <c r="N425" s="103"/>
      <c r="O425" s="456"/>
      <c r="P425" s="431">
        <f t="shared" si="13"/>
        <v>0</v>
      </c>
      <c r="Q425" s="79">
        <f t="shared" si="13"/>
        <v>0</v>
      </c>
      <c r="R425" s="102" t="str">
        <f t="shared" si="12"/>
        <v/>
      </c>
      <c r="S425" s="96" t="str">
        <f>IF(D425="","",IF(OR(D425=Plano!$A$1,D425=Plano!$B$1),"entrada","saída"))</f>
        <v/>
      </c>
    </row>
    <row r="426" spans="1:19" ht="13.2" hidden="1" x14ac:dyDescent="0.25">
      <c r="A426" s="119" t="str">
        <f>IF(B426="","",COUNT('Diário 2o PA'!$A$5:$A$1412)+ROW()-4)</f>
        <v/>
      </c>
      <c r="B426" s="104"/>
      <c r="C426" s="154"/>
      <c r="D426" s="105"/>
      <c r="E426" s="105"/>
      <c r="F426" s="106"/>
      <c r="G426" s="105"/>
      <c r="H426" s="105"/>
      <c r="I426" s="108"/>
      <c r="J426" s="105"/>
      <c r="K426" s="105"/>
      <c r="L426" s="108"/>
      <c r="M426" s="105"/>
      <c r="N426" s="103"/>
      <c r="O426" s="456"/>
      <c r="P426" s="431">
        <f t="shared" si="13"/>
        <v>0</v>
      </c>
      <c r="Q426" s="79">
        <f t="shared" si="13"/>
        <v>0</v>
      </c>
      <c r="R426" s="102" t="str">
        <f t="shared" si="12"/>
        <v/>
      </c>
      <c r="S426" s="96" t="str">
        <f>IF(D426="","",IF(OR(D426=Plano!$A$1,D426=Plano!$B$1),"entrada","saída"))</f>
        <v/>
      </c>
    </row>
    <row r="427" spans="1:19" ht="13.2" hidden="1" x14ac:dyDescent="0.25">
      <c r="A427" s="119" t="str">
        <f>IF(B427="","",COUNT('Diário 2o PA'!$A$5:$A$1412)+ROW()-4)</f>
        <v/>
      </c>
      <c r="B427" s="104"/>
      <c r="C427" s="154"/>
      <c r="D427" s="105"/>
      <c r="E427" s="105"/>
      <c r="F427" s="106"/>
      <c r="G427" s="105"/>
      <c r="H427" s="105"/>
      <c r="I427" s="108"/>
      <c r="J427" s="105"/>
      <c r="K427" s="105"/>
      <c r="L427" s="108"/>
      <c r="M427" s="105"/>
      <c r="N427" s="103"/>
      <c r="O427" s="456"/>
      <c r="P427" s="431">
        <f t="shared" si="13"/>
        <v>0</v>
      </c>
      <c r="Q427" s="79">
        <f t="shared" si="13"/>
        <v>0</v>
      </c>
      <c r="R427" s="102" t="str">
        <f t="shared" si="12"/>
        <v/>
      </c>
      <c r="S427" s="96" t="str">
        <f>IF(D427="","",IF(OR(D427=Plano!$A$1,D427=Plano!$B$1),"entrada","saída"))</f>
        <v/>
      </c>
    </row>
    <row r="428" spans="1:19" ht="13.2" hidden="1" x14ac:dyDescent="0.25">
      <c r="A428" s="119" t="str">
        <f>IF(B428="","",COUNT('Diário 2o PA'!$A$5:$A$1412)+ROW()-4)</f>
        <v/>
      </c>
      <c r="B428" s="104"/>
      <c r="C428" s="154"/>
      <c r="D428" s="105"/>
      <c r="E428" s="105"/>
      <c r="F428" s="106"/>
      <c r="G428" s="105"/>
      <c r="H428" s="105"/>
      <c r="I428" s="108"/>
      <c r="J428" s="105"/>
      <c r="K428" s="105"/>
      <c r="L428" s="108"/>
      <c r="M428" s="105"/>
      <c r="N428" s="103"/>
      <c r="O428" s="456"/>
      <c r="P428" s="431">
        <f t="shared" si="13"/>
        <v>0</v>
      </c>
      <c r="Q428" s="79">
        <f t="shared" si="13"/>
        <v>0</v>
      </c>
      <c r="R428" s="102" t="str">
        <f t="shared" si="12"/>
        <v/>
      </c>
      <c r="S428" s="96" t="str">
        <f>IF(D428="","",IF(OR(D428=Plano!$A$1,D428=Plano!$B$1),"entrada","saída"))</f>
        <v/>
      </c>
    </row>
    <row r="429" spans="1:19" ht="13.2" hidden="1" x14ac:dyDescent="0.25">
      <c r="A429" s="119" t="str">
        <f>IF(B429="","",COUNT('Diário 2o PA'!$A$5:$A$1412)+ROW()-4)</f>
        <v/>
      </c>
      <c r="B429" s="104"/>
      <c r="C429" s="154"/>
      <c r="D429" s="105"/>
      <c r="E429" s="105"/>
      <c r="F429" s="106"/>
      <c r="G429" s="105"/>
      <c r="H429" s="105"/>
      <c r="I429" s="108"/>
      <c r="J429" s="105"/>
      <c r="K429" s="105"/>
      <c r="L429" s="108"/>
      <c r="M429" s="105"/>
      <c r="N429" s="103"/>
      <c r="O429" s="456"/>
      <c r="P429" s="431">
        <f t="shared" si="13"/>
        <v>0</v>
      </c>
      <c r="Q429" s="79">
        <f t="shared" si="13"/>
        <v>0</v>
      </c>
      <c r="R429" s="102" t="str">
        <f t="shared" si="12"/>
        <v/>
      </c>
      <c r="S429" s="96" t="str">
        <f>IF(D429="","",IF(OR(D429=Plano!$A$1,D429=Plano!$B$1),"entrada","saída"))</f>
        <v/>
      </c>
    </row>
    <row r="430" spans="1:19" ht="13.2" hidden="1" x14ac:dyDescent="0.25">
      <c r="A430" s="119" t="str">
        <f>IF(B430="","",COUNT('Diário 2o PA'!$A$5:$A$1412)+ROW()-4)</f>
        <v/>
      </c>
      <c r="B430" s="104"/>
      <c r="C430" s="154"/>
      <c r="D430" s="105"/>
      <c r="E430" s="105"/>
      <c r="F430" s="106"/>
      <c r="G430" s="105"/>
      <c r="H430" s="105"/>
      <c r="I430" s="108"/>
      <c r="J430" s="105"/>
      <c r="K430" s="105"/>
      <c r="L430" s="108"/>
      <c r="M430" s="105"/>
      <c r="N430" s="103"/>
      <c r="O430" s="456"/>
      <c r="P430" s="431">
        <f t="shared" si="13"/>
        <v>0</v>
      </c>
      <c r="Q430" s="79">
        <f t="shared" si="13"/>
        <v>0</v>
      </c>
      <c r="R430" s="102" t="str">
        <f t="shared" si="12"/>
        <v/>
      </c>
      <c r="S430" s="96" t="str">
        <f>IF(D430="","",IF(OR(D430=Plano!$A$1,D430=Plano!$B$1),"entrada","saída"))</f>
        <v/>
      </c>
    </row>
    <row r="431" spans="1:19" ht="13.2" hidden="1" x14ac:dyDescent="0.25">
      <c r="A431" s="119" t="str">
        <f>IF(B431="","",COUNT('Diário 2o PA'!$A$5:$A$1412)+ROW()-4)</f>
        <v/>
      </c>
      <c r="B431" s="104"/>
      <c r="C431" s="154"/>
      <c r="D431" s="105"/>
      <c r="E431" s="105"/>
      <c r="F431" s="106"/>
      <c r="G431" s="105"/>
      <c r="H431" s="105"/>
      <c r="I431" s="108"/>
      <c r="J431" s="105"/>
      <c r="K431" s="105"/>
      <c r="L431" s="108"/>
      <c r="M431" s="105"/>
      <c r="N431" s="103"/>
      <c r="O431" s="456"/>
      <c r="P431" s="431">
        <f t="shared" si="13"/>
        <v>0</v>
      </c>
      <c r="Q431" s="79">
        <f t="shared" si="13"/>
        <v>0</v>
      </c>
      <c r="R431" s="102" t="str">
        <f t="shared" si="12"/>
        <v/>
      </c>
      <c r="S431" s="96" t="str">
        <f>IF(D431="","",IF(OR(D431=Plano!$A$1,D431=Plano!$B$1),"entrada","saída"))</f>
        <v/>
      </c>
    </row>
    <row r="432" spans="1:19" ht="13.2" hidden="1" x14ac:dyDescent="0.25">
      <c r="A432" s="119" t="str">
        <f>IF(B432="","",COUNT('Diário 2o PA'!$A$5:$A$1412)+ROW()-4)</f>
        <v/>
      </c>
      <c r="B432" s="104"/>
      <c r="C432" s="154"/>
      <c r="D432" s="105"/>
      <c r="E432" s="105"/>
      <c r="F432" s="106"/>
      <c r="G432" s="105"/>
      <c r="H432" s="105"/>
      <c r="I432" s="108"/>
      <c r="J432" s="105"/>
      <c r="K432" s="105"/>
      <c r="L432" s="108"/>
      <c r="M432" s="105"/>
      <c r="N432" s="103"/>
      <c r="O432" s="456"/>
      <c r="P432" s="431">
        <f t="shared" si="13"/>
        <v>0</v>
      </c>
      <c r="Q432" s="79">
        <f t="shared" si="13"/>
        <v>0</v>
      </c>
      <c r="R432" s="102" t="str">
        <f t="shared" si="12"/>
        <v/>
      </c>
      <c r="S432" s="96" t="str">
        <f>IF(D432="","",IF(OR(D432=Plano!$A$1,D432=Plano!$B$1),"entrada","saída"))</f>
        <v/>
      </c>
    </row>
    <row r="433" spans="1:19" ht="13.2" hidden="1" x14ac:dyDescent="0.25">
      <c r="A433" s="119" t="str">
        <f>IF(B433="","",COUNT('Diário 2o PA'!$A$5:$A$1412)+ROW()-4)</f>
        <v/>
      </c>
      <c r="B433" s="104"/>
      <c r="C433" s="154"/>
      <c r="D433" s="105"/>
      <c r="E433" s="105"/>
      <c r="F433" s="106"/>
      <c r="G433" s="105"/>
      <c r="H433" s="105"/>
      <c r="I433" s="108"/>
      <c r="J433" s="105"/>
      <c r="K433" s="105"/>
      <c r="L433" s="108"/>
      <c r="M433" s="105"/>
      <c r="N433" s="103"/>
      <c r="O433" s="456"/>
      <c r="P433" s="431">
        <f t="shared" si="13"/>
        <v>0</v>
      </c>
      <c r="Q433" s="79">
        <f t="shared" si="13"/>
        <v>0</v>
      </c>
      <c r="R433" s="102" t="str">
        <f t="shared" si="12"/>
        <v/>
      </c>
      <c r="S433" s="96" t="str">
        <f>IF(D433="","",IF(OR(D433=Plano!$A$1,D433=Plano!$B$1),"entrada","saída"))</f>
        <v/>
      </c>
    </row>
    <row r="434" spans="1:19" ht="13.2" hidden="1" x14ac:dyDescent="0.25">
      <c r="A434" s="119" t="str">
        <f>IF(B434="","",COUNT('Diário 2o PA'!$A$5:$A$1412)+ROW()-4)</f>
        <v/>
      </c>
      <c r="B434" s="104"/>
      <c r="C434" s="154"/>
      <c r="D434" s="105"/>
      <c r="E434" s="105"/>
      <c r="F434" s="106"/>
      <c r="G434" s="105"/>
      <c r="H434" s="105"/>
      <c r="I434" s="108"/>
      <c r="J434" s="105"/>
      <c r="K434" s="105"/>
      <c r="L434" s="108"/>
      <c r="M434" s="105"/>
      <c r="N434" s="103"/>
      <c r="O434" s="456"/>
      <c r="P434" s="431">
        <f t="shared" si="13"/>
        <v>0</v>
      </c>
      <c r="Q434" s="79">
        <f t="shared" si="13"/>
        <v>0</v>
      </c>
      <c r="R434" s="102" t="str">
        <f t="shared" si="12"/>
        <v/>
      </c>
      <c r="S434" s="96" t="str">
        <f>IF(D434="","",IF(OR(D434=Plano!$A$1,D434=Plano!$B$1),"entrada","saída"))</f>
        <v/>
      </c>
    </row>
    <row r="435" spans="1:19" ht="13.2" hidden="1" x14ac:dyDescent="0.25">
      <c r="A435" s="119" t="str">
        <f>IF(B435="","",COUNT('Diário 2o PA'!$A$5:$A$1412)+ROW()-4)</f>
        <v/>
      </c>
      <c r="B435" s="104"/>
      <c r="C435" s="154"/>
      <c r="D435" s="105"/>
      <c r="E435" s="105"/>
      <c r="F435" s="106"/>
      <c r="G435" s="105"/>
      <c r="H435" s="105"/>
      <c r="I435" s="108"/>
      <c r="J435" s="105"/>
      <c r="K435" s="105"/>
      <c r="L435" s="108"/>
      <c r="M435" s="105"/>
      <c r="N435" s="103"/>
      <c r="O435" s="456"/>
      <c r="P435" s="431">
        <f t="shared" si="13"/>
        <v>0</v>
      </c>
      <c r="Q435" s="79">
        <f t="shared" si="13"/>
        <v>0</v>
      </c>
      <c r="R435" s="102" t="str">
        <f t="shared" si="12"/>
        <v/>
      </c>
      <c r="S435" s="96" t="str">
        <f>IF(D435="","",IF(OR(D435=Plano!$A$1,D435=Plano!$B$1),"entrada","saída"))</f>
        <v/>
      </c>
    </row>
    <row r="436" spans="1:19" ht="13.2" hidden="1" x14ac:dyDescent="0.25">
      <c r="A436" s="119" t="str">
        <f>IF(B436="","",COUNT('Diário 2o PA'!$A$5:$A$1412)+ROW()-4)</f>
        <v/>
      </c>
      <c r="B436" s="104"/>
      <c r="C436" s="154"/>
      <c r="D436" s="105"/>
      <c r="E436" s="105"/>
      <c r="F436" s="106"/>
      <c r="G436" s="105"/>
      <c r="H436" s="105"/>
      <c r="I436" s="108"/>
      <c r="J436" s="105"/>
      <c r="K436" s="105"/>
      <c r="L436" s="108"/>
      <c r="M436" s="105"/>
      <c r="N436" s="103"/>
      <c r="O436" s="456"/>
      <c r="P436" s="431">
        <f t="shared" si="13"/>
        <v>0</v>
      </c>
      <c r="Q436" s="79">
        <f t="shared" si="13"/>
        <v>0</v>
      </c>
      <c r="R436" s="102" t="str">
        <f t="shared" si="12"/>
        <v/>
      </c>
      <c r="S436" s="96" t="str">
        <f>IF(D436="","",IF(OR(D436=Plano!$A$1,D436=Plano!$B$1),"entrada","saída"))</f>
        <v/>
      </c>
    </row>
    <row r="437" spans="1:19" ht="13.2" hidden="1" x14ac:dyDescent="0.25">
      <c r="A437" s="119" t="str">
        <f>IF(B437="","",COUNT('Diário 2o PA'!$A$5:$A$1412)+ROW()-4)</f>
        <v/>
      </c>
      <c r="B437" s="104"/>
      <c r="C437" s="154"/>
      <c r="D437" s="105"/>
      <c r="E437" s="105"/>
      <c r="F437" s="106"/>
      <c r="G437" s="105"/>
      <c r="H437" s="105"/>
      <c r="I437" s="108"/>
      <c r="J437" s="105"/>
      <c r="K437" s="105"/>
      <c r="L437" s="108"/>
      <c r="M437" s="105"/>
      <c r="N437" s="103"/>
      <c r="O437" s="456"/>
      <c r="P437" s="431">
        <f t="shared" si="13"/>
        <v>0</v>
      </c>
      <c r="Q437" s="79">
        <f t="shared" si="13"/>
        <v>0</v>
      </c>
      <c r="R437" s="102" t="str">
        <f t="shared" si="12"/>
        <v/>
      </c>
      <c r="S437" s="96" t="str">
        <f>IF(D437="","",IF(OR(D437=Plano!$A$1,D437=Plano!$B$1),"entrada","saída"))</f>
        <v/>
      </c>
    </row>
    <row r="438" spans="1:19" ht="13.2" hidden="1" x14ac:dyDescent="0.25">
      <c r="A438" s="119" t="str">
        <f>IF(B438="","",COUNT('Diário 2o PA'!$A$5:$A$1412)+ROW()-4)</f>
        <v/>
      </c>
      <c r="B438" s="104"/>
      <c r="C438" s="154"/>
      <c r="D438" s="105"/>
      <c r="E438" s="105"/>
      <c r="F438" s="106"/>
      <c r="G438" s="105"/>
      <c r="H438" s="105"/>
      <c r="I438" s="108"/>
      <c r="J438" s="105"/>
      <c r="K438" s="105"/>
      <c r="L438" s="108"/>
      <c r="M438" s="105"/>
      <c r="N438" s="103"/>
      <c r="O438" s="456"/>
      <c r="P438" s="431">
        <f t="shared" si="13"/>
        <v>0</v>
      </c>
      <c r="Q438" s="79">
        <f t="shared" si="13"/>
        <v>0</v>
      </c>
      <c r="R438" s="102" t="str">
        <f t="shared" si="12"/>
        <v/>
      </c>
      <c r="S438" s="96" t="str">
        <f>IF(D438="","",IF(OR(D438=Plano!$A$1,D438=Plano!$B$1),"entrada","saída"))</f>
        <v/>
      </c>
    </row>
    <row r="439" spans="1:19" ht="13.2" hidden="1" x14ac:dyDescent="0.25">
      <c r="A439" s="119" t="str">
        <f>IF(B439="","",COUNT('Diário 2o PA'!$A$5:$A$1412)+ROW()-4)</f>
        <v/>
      </c>
      <c r="B439" s="104"/>
      <c r="C439" s="154"/>
      <c r="D439" s="105"/>
      <c r="E439" s="105"/>
      <c r="F439" s="106"/>
      <c r="G439" s="105"/>
      <c r="H439" s="105"/>
      <c r="I439" s="108"/>
      <c r="J439" s="105"/>
      <c r="K439" s="105"/>
      <c r="L439" s="108"/>
      <c r="M439" s="105"/>
      <c r="N439" s="103"/>
      <c r="O439" s="456"/>
      <c r="P439" s="431">
        <f t="shared" si="13"/>
        <v>0</v>
      </c>
      <c r="Q439" s="79">
        <f t="shared" si="13"/>
        <v>0</v>
      </c>
      <c r="R439" s="102" t="str">
        <f t="shared" si="12"/>
        <v/>
      </c>
      <c r="S439" s="96" t="str">
        <f>IF(D439="","",IF(OR(D439=Plano!$A$1,D439=Plano!$B$1),"entrada","saída"))</f>
        <v/>
      </c>
    </row>
    <row r="440" spans="1:19" ht="13.2" hidden="1" x14ac:dyDescent="0.25">
      <c r="A440" s="119" t="str">
        <f>IF(B440="","",COUNT('Diário 2o PA'!$A$5:$A$1412)+ROW()-4)</f>
        <v/>
      </c>
      <c r="B440" s="104"/>
      <c r="C440" s="154"/>
      <c r="D440" s="105"/>
      <c r="E440" s="105"/>
      <c r="F440" s="106"/>
      <c r="G440" s="105"/>
      <c r="H440" s="105"/>
      <c r="I440" s="108"/>
      <c r="J440" s="105"/>
      <c r="K440" s="105"/>
      <c r="L440" s="108"/>
      <c r="M440" s="105"/>
      <c r="N440" s="103"/>
      <c r="O440" s="456"/>
      <c r="P440" s="431">
        <f t="shared" si="13"/>
        <v>0</v>
      </c>
      <c r="Q440" s="79">
        <f t="shared" si="13"/>
        <v>0</v>
      </c>
      <c r="R440" s="102" t="str">
        <f t="shared" si="12"/>
        <v/>
      </c>
      <c r="S440" s="96" t="str">
        <f>IF(D440="","",IF(OR(D440=Plano!$A$1,D440=Plano!$B$1),"entrada","saída"))</f>
        <v/>
      </c>
    </row>
    <row r="441" spans="1:19" ht="13.2" hidden="1" x14ac:dyDescent="0.25">
      <c r="A441" s="119" t="str">
        <f>IF(B441="","",COUNT('Diário 2o PA'!$A$5:$A$1412)+ROW()-4)</f>
        <v/>
      </c>
      <c r="B441" s="104"/>
      <c r="C441" s="154"/>
      <c r="D441" s="105"/>
      <c r="E441" s="105"/>
      <c r="F441" s="106"/>
      <c r="G441" s="105"/>
      <c r="H441" s="105"/>
      <c r="I441" s="108"/>
      <c r="J441" s="105"/>
      <c r="K441" s="105"/>
      <c r="L441" s="108"/>
      <c r="M441" s="105"/>
      <c r="N441" s="103"/>
      <c r="O441" s="456"/>
      <c r="P441" s="431">
        <f t="shared" si="13"/>
        <v>0</v>
      </c>
      <c r="Q441" s="79">
        <f t="shared" si="13"/>
        <v>0</v>
      </c>
      <c r="R441" s="102" t="str">
        <f t="shared" si="12"/>
        <v/>
      </c>
      <c r="S441" s="96" t="str">
        <f>IF(D441="","",IF(OR(D441=Plano!$A$1,D441=Plano!$B$1),"entrada","saída"))</f>
        <v/>
      </c>
    </row>
    <row r="442" spans="1:19" ht="13.2" hidden="1" x14ac:dyDescent="0.25">
      <c r="A442" s="119" t="str">
        <f>IF(B442="","",COUNT('Diário 2o PA'!$A$5:$A$1412)+ROW()-4)</f>
        <v/>
      </c>
      <c r="B442" s="104"/>
      <c r="C442" s="154"/>
      <c r="D442" s="105"/>
      <c r="E442" s="105"/>
      <c r="F442" s="106"/>
      <c r="G442" s="105"/>
      <c r="H442" s="105"/>
      <c r="I442" s="108"/>
      <c r="J442" s="105"/>
      <c r="K442" s="105"/>
      <c r="L442" s="108"/>
      <c r="M442" s="105"/>
      <c r="N442" s="103"/>
      <c r="O442" s="456"/>
      <c r="P442" s="431">
        <f t="shared" si="13"/>
        <v>0</v>
      </c>
      <c r="Q442" s="79">
        <f t="shared" si="13"/>
        <v>0</v>
      </c>
      <c r="R442" s="102" t="str">
        <f t="shared" si="12"/>
        <v/>
      </c>
      <c r="S442" s="96" t="str">
        <f>IF(D442="","",IF(OR(D442=Plano!$A$1,D442=Plano!$B$1),"entrada","saída"))</f>
        <v/>
      </c>
    </row>
    <row r="443" spans="1:19" ht="13.2" hidden="1" x14ac:dyDescent="0.25">
      <c r="A443" s="119" t="str">
        <f>IF(B443="","",COUNT('Diário 2o PA'!$A$5:$A$1412)+ROW()-4)</f>
        <v/>
      </c>
      <c r="B443" s="104"/>
      <c r="C443" s="154"/>
      <c r="D443" s="105"/>
      <c r="E443" s="105"/>
      <c r="F443" s="106"/>
      <c r="G443" s="105"/>
      <c r="H443" s="105"/>
      <c r="I443" s="108"/>
      <c r="J443" s="105"/>
      <c r="K443" s="105"/>
      <c r="L443" s="108"/>
      <c r="M443" s="105"/>
      <c r="N443" s="103"/>
      <c r="O443" s="456"/>
      <c r="P443" s="431">
        <f t="shared" si="13"/>
        <v>0</v>
      </c>
      <c r="Q443" s="79">
        <f t="shared" si="13"/>
        <v>0</v>
      </c>
      <c r="R443" s="102" t="str">
        <f t="shared" si="12"/>
        <v/>
      </c>
      <c r="S443" s="96" t="str">
        <f>IF(D443="","",IF(OR(D443=Plano!$A$1,D443=Plano!$B$1),"entrada","saída"))</f>
        <v/>
      </c>
    </row>
    <row r="444" spans="1:19" ht="13.2" hidden="1" x14ac:dyDescent="0.25">
      <c r="A444" s="119" t="str">
        <f>IF(B444="","",COUNT('Diário 2o PA'!$A$5:$A$1412)+ROW()-4)</f>
        <v/>
      </c>
      <c r="B444" s="104"/>
      <c r="C444" s="154"/>
      <c r="D444" s="105"/>
      <c r="E444" s="105"/>
      <c r="F444" s="106"/>
      <c r="G444" s="105"/>
      <c r="H444" s="105"/>
      <c r="I444" s="108"/>
      <c r="J444" s="105"/>
      <c r="K444" s="105"/>
      <c r="L444" s="108"/>
      <c r="M444" s="105"/>
      <c r="N444" s="103"/>
      <c r="O444" s="456"/>
      <c r="P444" s="431">
        <f t="shared" si="13"/>
        <v>0</v>
      </c>
      <c r="Q444" s="79">
        <f t="shared" si="13"/>
        <v>0</v>
      </c>
      <c r="R444" s="102" t="str">
        <f t="shared" si="12"/>
        <v/>
      </c>
      <c r="S444" s="96" t="str">
        <f>IF(D444="","",IF(OR(D444=Plano!$A$1,D444=Plano!$B$1),"entrada","saída"))</f>
        <v/>
      </c>
    </row>
    <row r="445" spans="1:19" ht="13.2" hidden="1" x14ac:dyDescent="0.25">
      <c r="A445" s="119" t="str">
        <f>IF(B445="","",COUNT('Diário 2o PA'!$A$5:$A$1412)+ROW()-4)</f>
        <v/>
      </c>
      <c r="B445" s="104"/>
      <c r="C445" s="154"/>
      <c r="D445" s="105"/>
      <c r="E445" s="105"/>
      <c r="F445" s="106"/>
      <c r="G445" s="105"/>
      <c r="H445" s="105"/>
      <c r="I445" s="108"/>
      <c r="J445" s="105"/>
      <c r="K445" s="105"/>
      <c r="L445" s="108"/>
      <c r="M445" s="105"/>
      <c r="N445" s="103"/>
      <c r="O445" s="456"/>
      <c r="P445" s="431">
        <f t="shared" si="13"/>
        <v>0</v>
      </c>
      <c r="Q445" s="79">
        <f t="shared" si="13"/>
        <v>0</v>
      </c>
      <c r="R445" s="102" t="str">
        <f t="shared" si="12"/>
        <v/>
      </c>
      <c r="S445" s="96" t="str">
        <f>IF(D445="","",IF(OR(D445=Plano!$A$1,D445=Plano!$B$1),"entrada","saída"))</f>
        <v/>
      </c>
    </row>
    <row r="446" spans="1:19" ht="13.2" hidden="1" x14ac:dyDescent="0.25">
      <c r="A446" s="119" t="str">
        <f>IF(B446="","",COUNT('Diário 2o PA'!$A$5:$A$1412)+ROW()-4)</f>
        <v/>
      </c>
      <c r="B446" s="104"/>
      <c r="C446" s="154"/>
      <c r="D446" s="105"/>
      <c r="E446" s="105"/>
      <c r="F446" s="106"/>
      <c r="G446" s="105"/>
      <c r="H446" s="105"/>
      <c r="I446" s="108"/>
      <c r="J446" s="105"/>
      <c r="K446" s="105"/>
      <c r="L446" s="108"/>
      <c r="M446" s="105"/>
      <c r="N446" s="103"/>
      <c r="O446" s="456"/>
      <c r="P446" s="431">
        <f t="shared" si="13"/>
        <v>0</v>
      </c>
      <c r="Q446" s="79">
        <f t="shared" si="13"/>
        <v>0</v>
      </c>
      <c r="R446" s="102" t="str">
        <f t="shared" si="12"/>
        <v/>
      </c>
      <c r="S446" s="96" t="str">
        <f>IF(D446="","",IF(OR(D446=Plano!$A$1,D446=Plano!$B$1),"entrada","saída"))</f>
        <v/>
      </c>
    </row>
    <row r="447" spans="1:19" ht="13.2" hidden="1" x14ac:dyDescent="0.25">
      <c r="A447" s="119" t="str">
        <f>IF(B447="","",COUNT('Diário 2o PA'!$A$5:$A$1412)+ROW()-4)</f>
        <v/>
      </c>
      <c r="B447" s="104"/>
      <c r="C447" s="154"/>
      <c r="D447" s="105"/>
      <c r="E447" s="105"/>
      <c r="F447" s="106"/>
      <c r="G447" s="105"/>
      <c r="H447" s="105"/>
      <c r="I447" s="108"/>
      <c r="J447" s="105"/>
      <c r="K447" s="105"/>
      <c r="L447" s="108"/>
      <c r="M447" s="105"/>
      <c r="N447" s="103"/>
      <c r="O447" s="456"/>
      <c r="P447" s="431">
        <f t="shared" si="13"/>
        <v>0</v>
      </c>
      <c r="Q447" s="79">
        <f t="shared" si="13"/>
        <v>0</v>
      </c>
      <c r="R447" s="102" t="str">
        <f t="shared" si="12"/>
        <v/>
      </c>
      <c r="S447" s="96" t="str">
        <f>IF(D447="","",IF(OR(D447=Plano!$A$1,D447=Plano!$B$1),"entrada","saída"))</f>
        <v/>
      </c>
    </row>
    <row r="448" spans="1:19" ht="13.2" hidden="1" x14ac:dyDescent="0.25">
      <c r="A448" s="119" t="str">
        <f>IF(B448="","",COUNT('Diário 2o PA'!$A$5:$A$1412)+ROW()-4)</f>
        <v/>
      </c>
      <c r="B448" s="104"/>
      <c r="C448" s="154"/>
      <c r="D448" s="105"/>
      <c r="E448" s="105"/>
      <c r="F448" s="106"/>
      <c r="G448" s="105"/>
      <c r="H448" s="105"/>
      <c r="I448" s="108"/>
      <c r="J448" s="105"/>
      <c r="K448" s="105"/>
      <c r="L448" s="108"/>
      <c r="M448" s="105"/>
      <c r="N448" s="103"/>
      <c r="O448" s="456"/>
      <c r="P448" s="431">
        <f t="shared" si="13"/>
        <v>0</v>
      </c>
      <c r="Q448" s="79">
        <f t="shared" si="13"/>
        <v>0</v>
      </c>
      <c r="R448" s="102" t="str">
        <f t="shared" si="12"/>
        <v/>
      </c>
      <c r="S448" s="96" t="str">
        <f>IF(D448="","",IF(OR(D448=Plano!$A$1,D448=Plano!$B$1),"entrada","saída"))</f>
        <v/>
      </c>
    </row>
    <row r="449" spans="1:19" ht="13.2" hidden="1" x14ac:dyDescent="0.25">
      <c r="A449" s="119" t="str">
        <f>IF(B449="","",COUNT('Diário 2o PA'!$A$5:$A$1412)+ROW()-4)</f>
        <v/>
      </c>
      <c r="B449" s="104"/>
      <c r="C449" s="154"/>
      <c r="D449" s="105"/>
      <c r="E449" s="105"/>
      <c r="F449" s="106"/>
      <c r="G449" s="105"/>
      <c r="H449" s="105"/>
      <c r="I449" s="108"/>
      <c r="J449" s="105"/>
      <c r="K449" s="105"/>
      <c r="L449" s="108"/>
      <c r="M449" s="105"/>
      <c r="N449" s="103"/>
      <c r="O449" s="456"/>
      <c r="P449" s="431">
        <f t="shared" si="13"/>
        <v>0</v>
      </c>
      <c r="Q449" s="79">
        <f t="shared" si="13"/>
        <v>0</v>
      </c>
      <c r="R449" s="102" t="str">
        <f t="shared" si="12"/>
        <v/>
      </c>
      <c r="S449" s="96" t="str">
        <f>IF(D449="","",IF(OR(D449=Plano!$A$1,D449=Plano!$B$1),"entrada","saída"))</f>
        <v/>
      </c>
    </row>
    <row r="450" spans="1:19" ht="13.2" hidden="1" x14ac:dyDescent="0.25">
      <c r="A450" s="119" t="str">
        <f>IF(B450="","",COUNT('Diário 2o PA'!$A$5:$A$1412)+ROW()-4)</f>
        <v/>
      </c>
      <c r="B450" s="104"/>
      <c r="C450" s="154"/>
      <c r="D450" s="105"/>
      <c r="E450" s="105"/>
      <c r="F450" s="106"/>
      <c r="G450" s="105"/>
      <c r="H450" s="105"/>
      <c r="I450" s="108"/>
      <c r="J450" s="105"/>
      <c r="K450" s="105"/>
      <c r="L450" s="108"/>
      <c r="M450" s="105"/>
      <c r="N450" s="103"/>
      <c r="O450" s="456"/>
      <c r="P450" s="431">
        <f t="shared" si="13"/>
        <v>0</v>
      </c>
      <c r="Q450" s="79">
        <f t="shared" si="13"/>
        <v>0</v>
      </c>
      <c r="R450" s="102" t="str">
        <f t="shared" si="12"/>
        <v/>
      </c>
      <c r="S450" s="96" t="str">
        <f>IF(D450="","",IF(OR(D450=Plano!$A$1,D450=Plano!$B$1),"entrada","saída"))</f>
        <v/>
      </c>
    </row>
    <row r="451" spans="1:19" ht="13.2" hidden="1" x14ac:dyDescent="0.25">
      <c r="A451" s="119" t="str">
        <f>IF(B451="","",COUNT('Diário 2o PA'!$A$5:$A$1412)+ROW()-4)</f>
        <v/>
      </c>
      <c r="B451" s="104"/>
      <c r="C451" s="154"/>
      <c r="D451" s="105"/>
      <c r="E451" s="105"/>
      <c r="F451" s="106"/>
      <c r="G451" s="105"/>
      <c r="H451" s="105"/>
      <c r="I451" s="108"/>
      <c r="J451" s="105"/>
      <c r="K451" s="105"/>
      <c r="L451" s="108"/>
      <c r="M451" s="105"/>
      <c r="N451" s="103"/>
      <c r="O451" s="456"/>
      <c r="P451" s="431">
        <f t="shared" si="13"/>
        <v>0</v>
      </c>
      <c r="Q451" s="79">
        <f t="shared" si="13"/>
        <v>0</v>
      </c>
      <c r="R451" s="102" t="str">
        <f t="shared" si="12"/>
        <v/>
      </c>
      <c r="S451" s="96" t="str">
        <f>IF(D451="","",IF(OR(D451=Plano!$A$1,D451=Plano!$B$1),"entrada","saída"))</f>
        <v/>
      </c>
    </row>
    <row r="452" spans="1:19" ht="13.2" hidden="1" x14ac:dyDescent="0.25">
      <c r="A452" s="119" t="str">
        <f>IF(B452="","",COUNT('Diário 2o PA'!$A$5:$A$1412)+ROW()-4)</f>
        <v/>
      </c>
      <c r="B452" s="104"/>
      <c r="C452" s="154"/>
      <c r="D452" s="105"/>
      <c r="E452" s="105"/>
      <c r="F452" s="106"/>
      <c r="G452" s="105"/>
      <c r="H452" s="105"/>
      <c r="I452" s="108"/>
      <c r="J452" s="105"/>
      <c r="K452" s="105"/>
      <c r="L452" s="108"/>
      <c r="M452" s="105"/>
      <c r="N452" s="103"/>
      <c r="O452" s="456"/>
      <c r="P452" s="431">
        <f t="shared" si="13"/>
        <v>0</v>
      </c>
      <c r="Q452" s="79">
        <f t="shared" si="13"/>
        <v>0</v>
      </c>
      <c r="R452" s="102" t="str">
        <f t="shared" si="12"/>
        <v/>
      </c>
      <c r="S452" s="96" t="str">
        <f>IF(D452="","",IF(OR(D452=Plano!$A$1,D452=Plano!$B$1),"entrada","saída"))</f>
        <v/>
      </c>
    </row>
    <row r="453" spans="1:19" ht="13.2" hidden="1" x14ac:dyDescent="0.25">
      <c r="A453" s="119" t="str">
        <f>IF(B453="","",COUNT('Diário 2o PA'!$A$5:$A$1412)+ROW()-4)</f>
        <v/>
      </c>
      <c r="B453" s="104"/>
      <c r="C453" s="154"/>
      <c r="D453" s="105"/>
      <c r="E453" s="105"/>
      <c r="F453" s="106"/>
      <c r="G453" s="105"/>
      <c r="H453" s="105"/>
      <c r="I453" s="108"/>
      <c r="J453" s="105"/>
      <c r="K453" s="105"/>
      <c r="L453" s="108"/>
      <c r="M453" s="105"/>
      <c r="N453" s="103"/>
      <c r="O453" s="456"/>
      <c r="P453" s="431">
        <f t="shared" si="13"/>
        <v>0</v>
      </c>
      <c r="Q453" s="79">
        <f t="shared" si="13"/>
        <v>0</v>
      </c>
      <c r="R453" s="102" t="str">
        <f t="shared" ref="R453:R516" si="14">SUBSTITUTE(D453," ","_")</f>
        <v/>
      </c>
      <c r="S453" s="96" t="str">
        <f>IF(D453="","",IF(OR(D453=Plano!$A$1,D453=Plano!$B$1),"entrada","saída"))</f>
        <v/>
      </c>
    </row>
    <row r="454" spans="1:19" ht="13.2" hidden="1" x14ac:dyDescent="0.25">
      <c r="A454" s="119" t="str">
        <f>IF(B454="","",COUNT('Diário 2o PA'!$A$5:$A$1412)+ROW()-4)</f>
        <v/>
      </c>
      <c r="B454" s="104"/>
      <c r="C454" s="154"/>
      <c r="D454" s="105"/>
      <c r="E454" s="105"/>
      <c r="F454" s="106"/>
      <c r="G454" s="105"/>
      <c r="H454" s="105"/>
      <c r="I454" s="108"/>
      <c r="J454" s="105"/>
      <c r="K454" s="105"/>
      <c r="L454" s="108"/>
      <c r="M454" s="105"/>
      <c r="N454" s="103"/>
      <c r="O454" s="456"/>
      <c r="P454" s="431">
        <f t="shared" ref="P454:Q517" si="15">IF(B454=0,0,IF(YEAR(B454)=$Q$1,MONTH(B454)-$P$1+1,(YEAR(B454)-$Q$1)*12-$P$1+1+MONTH(B454)))</f>
        <v>0</v>
      </c>
      <c r="Q454" s="79">
        <f t="shared" si="15"/>
        <v>0</v>
      </c>
      <c r="R454" s="102" t="str">
        <f t="shared" si="14"/>
        <v/>
      </c>
      <c r="S454" s="96" t="str">
        <f>IF(D454="","",IF(OR(D454=Plano!$A$1,D454=Plano!$B$1),"entrada","saída"))</f>
        <v/>
      </c>
    </row>
    <row r="455" spans="1:19" ht="13.2" hidden="1" x14ac:dyDescent="0.25">
      <c r="A455" s="119" t="str">
        <f>IF(B455="","",COUNT('Diário 2o PA'!$A$5:$A$1412)+ROW()-4)</f>
        <v/>
      </c>
      <c r="B455" s="104"/>
      <c r="C455" s="154"/>
      <c r="D455" s="105"/>
      <c r="E455" s="105"/>
      <c r="F455" s="106"/>
      <c r="G455" s="105"/>
      <c r="H455" s="105"/>
      <c r="I455" s="108"/>
      <c r="J455" s="105"/>
      <c r="K455" s="105"/>
      <c r="L455" s="108"/>
      <c r="M455" s="105"/>
      <c r="N455" s="103"/>
      <c r="O455" s="456"/>
      <c r="P455" s="431">
        <f t="shared" si="15"/>
        <v>0</v>
      </c>
      <c r="Q455" s="79">
        <f t="shared" si="15"/>
        <v>0</v>
      </c>
      <c r="R455" s="102" t="str">
        <f t="shared" si="14"/>
        <v/>
      </c>
      <c r="S455" s="96" t="str">
        <f>IF(D455="","",IF(OR(D455=Plano!$A$1,D455=Plano!$B$1),"entrada","saída"))</f>
        <v/>
      </c>
    </row>
    <row r="456" spans="1:19" ht="13.2" hidden="1" x14ac:dyDescent="0.25">
      <c r="A456" s="119" t="str">
        <f>IF(B456="","",COUNT('Diário 2o PA'!$A$5:$A$1412)+ROW()-4)</f>
        <v/>
      </c>
      <c r="B456" s="104"/>
      <c r="C456" s="154"/>
      <c r="D456" s="105"/>
      <c r="E456" s="105"/>
      <c r="F456" s="106"/>
      <c r="G456" s="105"/>
      <c r="H456" s="105"/>
      <c r="I456" s="108"/>
      <c r="J456" s="105"/>
      <c r="K456" s="105"/>
      <c r="L456" s="108"/>
      <c r="M456" s="105"/>
      <c r="N456" s="103"/>
      <c r="O456" s="456"/>
      <c r="P456" s="431">
        <f t="shared" si="15"/>
        <v>0</v>
      </c>
      <c r="Q456" s="79">
        <f t="shared" si="15"/>
        <v>0</v>
      </c>
      <c r="R456" s="102" t="str">
        <f t="shared" si="14"/>
        <v/>
      </c>
      <c r="S456" s="96" t="str">
        <f>IF(D456="","",IF(OR(D456=Plano!$A$1,D456=Plano!$B$1),"entrada","saída"))</f>
        <v/>
      </c>
    </row>
    <row r="457" spans="1:19" ht="13.2" hidden="1" x14ac:dyDescent="0.25">
      <c r="A457" s="119" t="str">
        <f>IF(B457="","",COUNT('Diário 2o PA'!$A$5:$A$1412)+ROW()-4)</f>
        <v/>
      </c>
      <c r="B457" s="104"/>
      <c r="C457" s="154"/>
      <c r="D457" s="105"/>
      <c r="E457" s="105"/>
      <c r="F457" s="106"/>
      <c r="G457" s="105"/>
      <c r="H457" s="105"/>
      <c r="I457" s="108"/>
      <c r="J457" s="105"/>
      <c r="K457" s="105"/>
      <c r="L457" s="108"/>
      <c r="M457" s="105"/>
      <c r="N457" s="103"/>
      <c r="O457" s="456"/>
      <c r="P457" s="431">
        <f t="shared" si="15"/>
        <v>0</v>
      </c>
      <c r="Q457" s="79">
        <f t="shared" si="15"/>
        <v>0</v>
      </c>
      <c r="R457" s="102" t="str">
        <f t="shared" si="14"/>
        <v/>
      </c>
      <c r="S457" s="96" t="str">
        <f>IF(D457="","",IF(OR(D457=Plano!$A$1,D457=Plano!$B$1),"entrada","saída"))</f>
        <v/>
      </c>
    </row>
    <row r="458" spans="1:19" ht="13.2" hidden="1" x14ac:dyDescent="0.25">
      <c r="A458" s="119" t="str">
        <f>IF(B458="","",COUNT('Diário 2o PA'!$A$5:$A$1412)+ROW()-4)</f>
        <v/>
      </c>
      <c r="B458" s="104"/>
      <c r="C458" s="154"/>
      <c r="D458" s="105"/>
      <c r="E458" s="105"/>
      <c r="F458" s="106"/>
      <c r="G458" s="105"/>
      <c r="H458" s="105"/>
      <c r="I458" s="108"/>
      <c r="J458" s="105"/>
      <c r="K458" s="105"/>
      <c r="L458" s="108"/>
      <c r="M458" s="105"/>
      <c r="N458" s="103"/>
      <c r="O458" s="456"/>
      <c r="P458" s="431">
        <f t="shared" si="15"/>
        <v>0</v>
      </c>
      <c r="Q458" s="79">
        <f t="shared" si="15"/>
        <v>0</v>
      </c>
      <c r="R458" s="102" t="str">
        <f t="shared" si="14"/>
        <v/>
      </c>
      <c r="S458" s="96" t="str">
        <f>IF(D458="","",IF(OR(D458=Plano!$A$1,D458=Plano!$B$1),"entrada","saída"))</f>
        <v/>
      </c>
    </row>
    <row r="459" spans="1:19" ht="13.2" hidden="1" x14ac:dyDescent="0.25">
      <c r="A459" s="119" t="str">
        <f>IF(B459="","",COUNT('Diário 2o PA'!$A$5:$A$1412)+ROW()-4)</f>
        <v/>
      </c>
      <c r="B459" s="104"/>
      <c r="C459" s="154"/>
      <c r="D459" s="105"/>
      <c r="E459" s="105"/>
      <c r="F459" s="106"/>
      <c r="G459" s="105"/>
      <c r="H459" s="105"/>
      <c r="I459" s="108"/>
      <c r="J459" s="105"/>
      <c r="K459" s="105"/>
      <c r="L459" s="108"/>
      <c r="M459" s="105"/>
      <c r="N459" s="103"/>
      <c r="O459" s="456"/>
      <c r="P459" s="431">
        <f t="shared" si="15"/>
        <v>0</v>
      </c>
      <c r="Q459" s="79">
        <f t="shared" si="15"/>
        <v>0</v>
      </c>
      <c r="R459" s="102" t="str">
        <f t="shared" si="14"/>
        <v/>
      </c>
      <c r="S459" s="96" t="str">
        <f>IF(D459="","",IF(OR(D459=Plano!$A$1,D459=Plano!$B$1),"entrada","saída"))</f>
        <v/>
      </c>
    </row>
    <row r="460" spans="1:19" ht="13.2" hidden="1" x14ac:dyDescent="0.25">
      <c r="A460" s="119" t="str">
        <f>IF(B460="","",COUNT('Diário 2o PA'!$A$5:$A$1412)+ROW()-4)</f>
        <v/>
      </c>
      <c r="B460" s="104"/>
      <c r="C460" s="154"/>
      <c r="D460" s="105"/>
      <c r="E460" s="105"/>
      <c r="F460" s="106"/>
      <c r="G460" s="105"/>
      <c r="H460" s="105"/>
      <c r="I460" s="108"/>
      <c r="J460" s="105"/>
      <c r="K460" s="105"/>
      <c r="L460" s="108"/>
      <c r="M460" s="105"/>
      <c r="N460" s="103"/>
      <c r="O460" s="456"/>
      <c r="P460" s="431">
        <f t="shared" si="15"/>
        <v>0</v>
      </c>
      <c r="Q460" s="79">
        <f t="shared" si="15"/>
        <v>0</v>
      </c>
      <c r="R460" s="102" t="str">
        <f t="shared" si="14"/>
        <v/>
      </c>
      <c r="S460" s="96" t="str">
        <f>IF(D460="","",IF(OR(D460=Plano!$A$1,D460=Plano!$B$1),"entrada","saída"))</f>
        <v/>
      </c>
    </row>
    <row r="461" spans="1:19" ht="13.2" hidden="1" x14ac:dyDescent="0.25">
      <c r="A461" s="119" t="str">
        <f>IF(B461="","",COUNT('Diário 2o PA'!$A$5:$A$1412)+ROW()-4)</f>
        <v/>
      </c>
      <c r="B461" s="104"/>
      <c r="C461" s="154"/>
      <c r="D461" s="105"/>
      <c r="E461" s="105"/>
      <c r="F461" s="106"/>
      <c r="G461" s="105"/>
      <c r="H461" s="105"/>
      <c r="I461" s="108"/>
      <c r="J461" s="105"/>
      <c r="K461" s="105"/>
      <c r="L461" s="108"/>
      <c r="M461" s="105"/>
      <c r="N461" s="103"/>
      <c r="O461" s="456"/>
      <c r="P461" s="431">
        <f t="shared" si="15"/>
        <v>0</v>
      </c>
      <c r="Q461" s="79">
        <f t="shared" si="15"/>
        <v>0</v>
      </c>
      <c r="R461" s="102" t="str">
        <f t="shared" si="14"/>
        <v/>
      </c>
      <c r="S461" s="96" t="str">
        <f>IF(D461="","",IF(OR(D461=Plano!$A$1,D461=Plano!$B$1),"entrada","saída"))</f>
        <v/>
      </c>
    </row>
    <row r="462" spans="1:19" ht="13.2" hidden="1" x14ac:dyDescent="0.25">
      <c r="A462" s="119" t="str">
        <f>IF(B462="","",COUNT('Diário 2o PA'!$A$5:$A$1412)+ROW()-4)</f>
        <v/>
      </c>
      <c r="B462" s="104"/>
      <c r="C462" s="154"/>
      <c r="D462" s="105"/>
      <c r="E462" s="105"/>
      <c r="F462" s="106"/>
      <c r="G462" s="105"/>
      <c r="H462" s="105"/>
      <c r="I462" s="108"/>
      <c r="J462" s="105"/>
      <c r="K462" s="105"/>
      <c r="L462" s="108"/>
      <c r="M462" s="105"/>
      <c r="N462" s="103"/>
      <c r="O462" s="456"/>
      <c r="P462" s="431">
        <f t="shared" si="15"/>
        <v>0</v>
      </c>
      <c r="Q462" s="79">
        <f t="shared" si="15"/>
        <v>0</v>
      </c>
      <c r="R462" s="102" t="str">
        <f t="shared" si="14"/>
        <v/>
      </c>
      <c r="S462" s="96" t="str">
        <f>IF(D462="","",IF(OR(D462=Plano!$A$1,D462=Plano!$B$1),"entrada","saída"))</f>
        <v/>
      </c>
    </row>
    <row r="463" spans="1:19" ht="13.2" hidden="1" x14ac:dyDescent="0.25">
      <c r="A463" s="119" t="str">
        <f>IF(B463="","",COUNT('Diário 2o PA'!$A$5:$A$1412)+ROW()-4)</f>
        <v/>
      </c>
      <c r="B463" s="104"/>
      <c r="C463" s="154"/>
      <c r="D463" s="105"/>
      <c r="E463" s="105"/>
      <c r="F463" s="106"/>
      <c r="G463" s="105"/>
      <c r="H463" s="105"/>
      <c r="I463" s="108"/>
      <c r="J463" s="105"/>
      <c r="K463" s="105"/>
      <c r="L463" s="108"/>
      <c r="M463" s="105"/>
      <c r="N463" s="103"/>
      <c r="O463" s="456"/>
      <c r="P463" s="431">
        <f t="shared" si="15"/>
        <v>0</v>
      </c>
      <c r="Q463" s="79">
        <f t="shared" si="15"/>
        <v>0</v>
      </c>
      <c r="R463" s="102" t="str">
        <f t="shared" si="14"/>
        <v/>
      </c>
      <c r="S463" s="96" t="str">
        <f>IF(D463="","",IF(OR(D463=Plano!$A$1,D463=Plano!$B$1),"entrada","saída"))</f>
        <v/>
      </c>
    </row>
    <row r="464" spans="1:19" ht="13.2" hidden="1" x14ac:dyDescent="0.25">
      <c r="A464" s="119" t="str">
        <f>IF(B464="","",COUNT('Diário 2o PA'!$A$5:$A$1412)+ROW()-4)</f>
        <v/>
      </c>
      <c r="B464" s="104"/>
      <c r="C464" s="154"/>
      <c r="D464" s="105"/>
      <c r="E464" s="105"/>
      <c r="F464" s="106"/>
      <c r="G464" s="105"/>
      <c r="H464" s="105"/>
      <c r="I464" s="108"/>
      <c r="J464" s="105"/>
      <c r="K464" s="105"/>
      <c r="L464" s="108"/>
      <c r="M464" s="105"/>
      <c r="N464" s="103"/>
      <c r="O464" s="456"/>
      <c r="P464" s="431">
        <f t="shared" si="15"/>
        <v>0</v>
      </c>
      <c r="Q464" s="79">
        <f t="shared" si="15"/>
        <v>0</v>
      </c>
      <c r="R464" s="102" t="str">
        <f t="shared" si="14"/>
        <v/>
      </c>
      <c r="S464" s="96" t="str">
        <f>IF(D464="","",IF(OR(D464=Plano!$A$1,D464=Plano!$B$1),"entrada","saída"))</f>
        <v/>
      </c>
    </row>
    <row r="465" spans="1:19" ht="13.2" hidden="1" x14ac:dyDescent="0.25">
      <c r="A465" s="119" t="str">
        <f>IF(B465="","",COUNT('Diário 2o PA'!$A$5:$A$1412)+ROW()-4)</f>
        <v/>
      </c>
      <c r="B465" s="104"/>
      <c r="C465" s="154"/>
      <c r="D465" s="105"/>
      <c r="E465" s="105"/>
      <c r="F465" s="106"/>
      <c r="G465" s="105"/>
      <c r="H465" s="105"/>
      <c r="I465" s="108"/>
      <c r="J465" s="105"/>
      <c r="K465" s="105"/>
      <c r="L465" s="108"/>
      <c r="M465" s="105"/>
      <c r="N465" s="103"/>
      <c r="O465" s="456"/>
      <c r="P465" s="431">
        <f t="shared" si="15"/>
        <v>0</v>
      </c>
      <c r="Q465" s="79">
        <f t="shared" si="15"/>
        <v>0</v>
      </c>
      <c r="R465" s="102" t="str">
        <f t="shared" si="14"/>
        <v/>
      </c>
      <c r="S465" s="96" t="str">
        <f>IF(D465="","",IF(OR(D465=Plano!$A$1,D465=Plano!$B$1),"entrada","saída"))</f>
        <v/>
      </c>
    </row>
    <row r="466" spans="1:19" ht="13.2" hidden="1" x14ac:dyDescent="0.25">
      <c r="A466" s="119" t="str">
        <f>IF(B466="","",COUNT('Diário 2o PA'!$A$5:$A$1412)+ROW()-4)</f>
        <v/>
      </c>
      <c r="B466" s="104"/>
      <c r="C466" s="154"/>
      <c r="D466" s="105"/>
      <c r="E466" s="105"/>
      <c r="F466" s="106"/>
      <c r="G466" s="105"/>
      <c r="H466" s="105"/>
      <c r="I466" s="108"/>
      <c r="J466" s="105"/>
      <c r="K466" s="105"/>
      <c r="L466" s="108"/>
      <c r="M466" s="105"/>
      <c r="N466" s="103"/>
      <c r="O466" s="456"/>
      <c r="P466" s="431">
        <f t="shared" si="15"/>
        <v>0</v>
      </c>
      <c r="Q466" s="79">
        <f t="shared" si="15"/>
        <v>0</v>
      </c>
      <c r="R466" s="102" t="str">
        <f t="shared" si="14"/>
        <v/>
      </c>
      <c r="S466" s="96" t="str">
        <f>IF(D466="","",IF(OR(D466=Plano!$A$1,D466=Plano!$B$1),"entrada","saída"))</f>
        <v/>
      </c>
    </row>
    <row r="467" spans="1:19" ht="13.2" hidden="1" x14ac:dyDescent="0.25">
      <c r="A467" s="119" t="str">
        <f>IF(B467="","",COUNT('Diário 2o PA'!$A$5:$A$1412)+ROW()-4)</f>
        <v/>
      </c>
      <c r="B467" s="104"/>
      <c r="C467" s="154"/>
      <c r="D467" s="105"/>
      <c r="E467" s="105"/>
      <c r="F467" s="106"/>
      <c r="G467" s="105"/>
      <c r="H467" s="105"/>
      <c r="I467" s="108"/>
      <c r="J467" s="105"/>
      <c r="K467" s="105"/>
      <c r="L467" s="108"/>
      <c r="M467" s="105"/>
      <c r="N467" s="103"/>
      <c r="O467" s="456"/>
      <c r="P467" s="431">
        <f t="shared" si="15"/>
        <v>0</v>
      </c>
      <c r="Q467" s="79">
        <f t="shared" si="15"/>
        <v>0</v>
      </c>
      <c r="R467" s="102" t="str">
        <f t="shared" si="14"/>
        <v/>
      </c>
      <c r="S467" s="96" t="str">
        <f>IF(D467="","",IF(OR(D467=Plano!$A$1,D467=Plano!$B$1),"entrada","saída"))</f>
        <v/>
      </c>
    </row>
    <row r="468" spans="1:19" ht="13.2" hidden="1" x14ac:dyDescent="0.25">
      <c r="A468" s="119" t="str">
        <f>IF(B468="","",COUNT('Diário 2o PA'!$A$5:$A$1412)+ROW()-4)</f>
        <v/>
      </c>
      <c r="B468" s="104"/>
      <c r="C468" s="154"/>
      <c r="D468" s="105"/>
      <c r="E468" s="105"/>
      <c r="F468" s="106"/>
      <c r="G468" s="105"/>
      <c r="H468" s="105"/>
      <c r="I468" s="108"/>
      <c r="J468" s="105"/>
      <c r="K468" s="105"/>
      <c r="L468" s="108"/>
      <c r="M468" s="105"/>
      <c r="N468" s="103"/>
      <c r="O468" s="456"/>
      <c r="P468" s="431">
        <f t="shared" si="15"/>
        <v>0</v>
      </c>
      <c r="Q468" s="79">
        <f t="shared" si="15"/>
        <v>0</v>
      </c>
      <c r="R468" s="102" t="str">
        <f t="shared" si="14"/>
        <v/>
      </c>
      <c r="S468" s="96" t="str">
        <f>IF(D468="","",IF(OR(D468=Plano!$A$1,D468=Plano!$B$1),"entrada","saída"))</f>
        <v/>
      </c>
    </row>
    <row r="469" spans="1:19" ht="13.2" hidden="1" x14ac:dyDescent="0.25">
      <c r="A469" s="119" t="str">
        <f>IF(B469="","",COUNT('Diário 2o PA'!$A$5:$A$1412)+ROW()-4)</f>
        <v/>
      </c>
      <c r="B469" s="104"/>
      <c r="C469" s="154"/>
      <c r="D469" s="105"/>
      <c r="E469" s="105"/>
      <c r="F469" s="106"/>
      <c r="G469" s="105"/>
      <c r="H469" s="105"/>
      <c r="I469" s="108"/>
      <c r="J469" s="105"/>
      <c r="K469" s="105"/>
      <c r="L469" s="108"/>
      <c r="M469" s="105"/>
      <c r="N469" s="103"/>
      <c r="O469" s="456"/>
      <c r="P469" s="431">
        <f t="shared" si="15"/>
        <v>0</v>
      </c>
      <c r="Q469" s="79">
        <f t="shared" si="15"/>
        <v>0</v>
      </c>
      <c r="R469" s="102" t="str">
        <f t="shared" si="14"/>
        <v/>
      </c>
      <c r="S469" s="96" t="str">
        <f>IF(D469="","",IF(OR(D469=Plano!$A$1,D469=Plano!$B$1),"entrada","saída"))</f>
        <v/>
      </c>
    </row>
    <row r="470" spans="1:19" ht="13.2" hidden="1" x14ac:dyDescent="0.25">
      <c r="A470" s="119" t="str">
        <f>IF(B470="","",COUNT('Diário 2o PA'!$A$5:$A$1412)+ROW()-4)</f>
        <v/>
      </c>
      <c r="B470" s="104"/>
      <c r="C470" s="154"/>
      <c r="D470" s="105"/>
      <c r="E470" s="105"/>
      <c r="F470" s="106"/>
      <c r="G470" s="105"/>
      <c r="H470" s="105"/>
      <c r="I470" s="108"/>
      <c r="J470" s="105"/>
      <c r="K470" s="105"/>
      <c r="L470" s="108"/>
      <c r="M470" s="105"/>
      <c r="N470" s="103"/>
      <c r="O470" s="456"/>
      <c r="P470" s="431">
        <f t="shared" si="15"/>
        <v>0</v>
      </c>
      <c r="Q470" s="79">
        <f t="shared" si="15"/>
        <v>0</v>
      </c>
      <c r="R470" s="102" t="str">
        <f t="shared" si="14"/>
        <v/>
      </c>
      <c r="S470" s="96" t="str">
        <f>IF(D470="","",IF(OR(D470=Plano!$A$1,D470=Plano!$B$1),"entrada","saída"))</f>
        <v/>
      </c>
    </row>
    <row r="471" spans="1:19" ht="13.2" hidden="1" x14ac:dyDescent="0.25">
      <c r="A471" s="119" t="str">
        <f>IF(B471="","",COUNT('Diário 2o PA'!$A$5:$A$1412)+ROW()-4)</f>
        <v/>
      </c>
      <c r="B471" s="104"/>
      <c r="C471" s="154"/>
      <c r="D471" s="105"/>
      <c r="E471" s="105"/>
      <c r="F471" s="106"/>
      <c r="G471" s="105"/>
      <c r="H471" s="105"/>
      <c r="I471" s="108"/>
      <c r="J471" s="105"/>
      <c r="K471" s="105"/>
      <c r="L471" s="108"/>
      <c r="M471" s="105"/>
      <c r="N471" s="103"/>
      <c r="O471" s="456"/>
      <c r="P471" s="431">
        <f t="shared" si="15"/>
        <v>0</v>
      </c>
      <c r="Q471" s="79">
        <f t="shared" si="15"/>
        <v>0</v>
      </c>
      <c r="R471" s="102" t="str">
        <f t="shared" si="14"/>
        <v/>
      </c>
      <c r="S471" s="96" t="str">
        <f>IF(D471="","",IF(OR(D471=Plano!$A$1,D471=Plano!$B$1),"entrada","saída"))</f>
        <v/>
      </c>
    </row>
    <row r="472" spans="1:19" ht="13.2" hidden="1" x14ac:dyDescent="0.25">
      <c r="A472" s="119" t="str">
        <f>IF(B472="","",COUNT('Diário 2o PA'!$A$5:$A$1412)+ROW()-4)</f>
        <v/>
      </c>
      <c r="B472" s="104"/>
      <c r="C472" s="154"/>
      <c r="D472" s="105"/>
      <c r="E472" s="105"/>
      <c r="F472" s="106"/>
      <c r="G472" s="105"/>
      <c r="H472" s="105"/>
      <c r="I472" s="108"/>
      <c r="J472" s="105"/>
      <c r="K472" s="105"/>
      <c r="L472" s="108"/>
      <c r="M472" s="105"/>
      <c r="N472" s="103"/>
      <c r="O472" s="456"/>
      <c r="P472" s="431">
        <f t="shared" si="15"/>
        <v>0</v>
      </c>
      <c r="Q472" s="79">
        <f t="shared" si="15"/>
        <v>0</v>
      </c>
      <c r="R472" s="102" t="str">
        <f t="shared" si="14"/>
        <v/>
      </c>
      <c r="S472" s="96" t="str">
        <f>IF(D472="","",IF(OR(D472=Plano!$A$1,D472=Plano!$B$1),"entrada","saída"))</f>
        <v/>
      </c>
    </row>
    <row r="473" spans="1:19" ht="13.2" hidden="1" x14ac:dyDescent="0.25">
      <c r="A473" s="119" t="str">
        <f>IF(B473="","",COUNT('Diário 2o PA'!$A$5:$A$1412)+ROW()-4)</f>
        <v/>
      </c>
      <c r="B473" s="104"/>
      <c r="C473" s="154"/>
      <c r="D473" s="105"/>
      <c r="E473" s="105"/>
      <c r="F473" s="106"/>
      <c r="G473" s="105"/>
      <c r="H473" s="105"/>
      <c r="I473" s="108"/>
      <c r="J473" s="105"/>
      <c r="K473" s="105"/>
      <c r="L473" s="108"/>
      <c r="M473" s="105"/>
      <c r="N473" s="103"/>
      <c r="O473" s="456"/>
      <c r="P473" s="431">
        <f t="shared" si="15"/>
        <v>0</v>
      </c>
      <c r="Q473" s="79">
        <f t="shared" si="15"/>
        <v>0</v>
      </c>
      <c r="R473" s="102" t="str">
        <f t="shared" si="14"/>
        <v/>
      </c>
      <c r="S473" s="96" t="str">
        <f>IF(D473="","",IF(OR(D473=Plano!$A$1,D473=Plano!$B$1),"entrada","saída"))</f>
        <v/>
      </c>
    </row>
    <row r="474" spans="1:19" ht="13.2" hidden="1" x14ac:dyDescent="0.25">
      <c r="A474" s="119" t="str">
        <f>IF(B474="","",COUNT('Diário 2o PA'!$A$5:$A$1412)+ROW()-4)</f>
        <v/>
      </c>
      <c r="B474" s="104"/>
      <c r="C474" s="154"/>
      <c r="D474" s="105"/>
      <c r="E474" s="105"/>
      <c r="F474" s="106"/>
      <c r="G474" s="105"/>
      <c r="H474" s="105"/>
      <c r="I474" s="108"/>
      <c r="J474" s="105"/>
      <c r="K474" s="105"/>
      <c r="L474" s="108"/>
      <c r="M474" s="105"/>
      <c r="N474" s="103"/>
      <c r="O474" s="456"/>
      <c r="P474" s="431">
        <f t="shared" si="15"/>
        <v>0</v>
      </c>
      <c r="Q474" s="79">
        <f t="shared" si="15"/>
        <v>0</v>
      </c>
      <c r="R474" s="102" t="str">
        <f t="shared" si="14"/>
        <v/>
      </c>
      <c r="S474" s="96" t="str">
        <f>IF(D474="","",IF(OR(D474=Plano!$A$1,D474=Plano!$B$1),"entrada","saída"))</f>
        <v/>
      </c>
    </row>
    <row r="475" spans="1:19" ht="13.2" hidden="1" x14ac:dyDescent="0.25">
      <c r="A475" s="119" t="str">
        <f>IF(B475="","",COUNT('Diário 2o PA'!$A$5:$A$1412)+ROW()-4)</f>
        <v/>
      </c>
      <c r="B475" s="104"/>
      <c r="C475" s="154"/>
      <c r="D475" s="105"/>
      <c r="E475" s="105"/>
      <c r="F475" s="106"/>
      <c r="G475" s="105"/>
      <c r="H475" s="105"/>
      <c r="I475" s="108"/>
      <c r="J475" s="105"/>
      <c r="K475" s="105"/>
      <c r="L475" s="108"/>
      <c r="M475" s="105"/>
      <c r="N475" s="103"/>
      <c r="O475" s="456"/>
      <c r="P475" s="431">
        <f t="shared" si="15"/>
        <v>0</v>
      </c>
      <c r="Q475" s="79">
        <f t="shared" si="15"/>
        <v>0</v>
      </c>
      <c r="R475" s="102" t="str">
        <f t="shared" si="14"/>
        <v/>
      </c>
      <c r="S475" s="96" t="str">
        <f>IF(D475="","",IF(OR(D475=Plano!$A$1,D475=Plano!$B$1),"entrada","saída"))</f>
        <v/>
      </c>
    </row>
    <row r="476" spans="1:19" ht="13.2" hidden="1" x14ac:dyDescent="0.25">
      <c r="A476" s="119" t="str">
        <f>IF(B476="","",COUNT('Diário 2o PA'!$A$5:$A$1412)+ROW()-4)</f>
        <v/>
      </c>
      <c r="B476" s="104"/>
      <c r="C476" s="154"/>
      <c r="D476" s="105"/>
      <c r="E476" s="105"/>
      <c r="F476" s="106"/>
      <c r="G476" s="105"/>
      <c r="H476" s="105"/>
      <c r="I476" s="108"/>
      <c r="J476" s="105"/>
      <c r="K476" s="105"/>
      <c r="L476" s="108"/>
      <c r="M476" s="105"/>
      <c r="N476" s="103"/>
      <c r="O476" s="456"/>
      <c r="P476" s="431">
        <f t="shared" si="15"/>
        <v>0</v>
      </c>
      <c r="Q476" s="79">
        <f t="shared" si="15"/>
        <v>0</v>
      </c>
      <c r="R476" s="102" t="str">
        <f t="shared" si="14"/>
        <v/>
      </c>
      <c r="S476" s="96" t="str">
        <f>IF(D476="","",IF(OR(D476=Plano!$A$1,D476=Plano!$B$1),"entrada","saída"))</f>
        <v/>
      </c>
    </row>
    <row r="477" spans="1:19" ht="13.2" hidden="1" x14ac:dyDescent="0.25">
      <c r="A477" s="119" t="str">
        <f>IF(B477="","",COUNT('Diário 2o PA'!$A$5:$A$1412)+ROW()-4)</f>
        <v/>
      </c>
      <c r="B477" s="104"/>
      <c r="C477" s="154"/>
      <c r="D477" s="105"/>
      <c r="E477" s="105"/>
      <c r="F477" s="106"/>
      <c r="G477" s="105"/>
      <c r="H477" s="105"/>
      <c r="I477" s="108"/>
      <c r="J477" s="105"/>
      <c r="K477" s="105"/>
      <c r="L477" s="108"/>
      <c r="M477" s="105"/>
      <c r="N477" s="103"/>
      <c r="O477" s="456"/>
      <c r="P477" s="431">
        <f t="shared" si="15"/>
        <v>0</v>
      </c>
      <c r="Q477" s="79">
        <f t="shared" si="15"/>
        <v>0</v>
      </c>
      <c r="R477" s="102" t="str">
        <f t="shared" si="14"/>
        <v/>
      </c>
      <c r="S477" s="96" t="str">
        <f>IF(D477="","",IF(OR(D477=Plano!$A$1,D477=Plano!$B$1),"entrada","saída"))</f>
        <v/>
      </c>
    </row>
    <row r="478" spans="1:19" ht="13.2" hidden="1" x14ac:dyDescent="0.25">
      <c r="A478" s="119" t="str">
        <f>IF(B478="","",COUNT('Diário 2o PA'!$A$5:$A$1412)+ROW()-4)</f>
        <v/>
      </c>
      <c r="B478" s="104"/>
      <c r="C478" s="154"/>
      <c r="D478" s="105"/>
      <c r="E478" s="105"/>
      <c r="F478" s="106"/>
      <c r="G478" s="105"/>
      <c r="H478" s="105"/>
      <c r="I478" s="108"/>
      <c r="J478" s="105"/>
      <c r="K478" s="105"/>
      <c r="L478" s="108"/>
      <c r="M478" s="105"/>
      <c r="N478" s="103"/>
      <c r="O478" s="456"/>
      <c r="P478" s="431">
        <f t="shared" si="15"/>
        <v>0</v>
      </c>
      <c r="Q478" s="79">
        <f t="shared" si="15"/>
        <v>0</v>
      </c>
      <c r="R478" s="102" t="str">
        <f t="shared" si="14"/>
        <v/>
      </c>
      <c r="S478" s="96" t="str">
        <f>IF(D478="","",IF(OR(D478=Plano!$A$1,D478=Plano!$B$1),"entrada","saída"))</f>
        <v/>
      </c>
    </row>
    <row r="479" spans="1:19" ht="13.2" hidden="1" x14ac:dyDescent="0.25">
      <c r="A479" s="119" t="str">
        <f>IF(B479="","",COUNT('Diário 2o PA'!$A$5:$A$1412)+ROW()-4)</f>
        <v/>
      </c>
      <c r="B479" s="104"/>
      <c r="C479" s="154"/>
      <c r="D479" s="105"/>
      <c r="E479" s="105"/>
      <c r="F479" s="106"/>
      <c r="G479" s="105"/>
      <c r="H479" s="105"/>
      <c r="I479" s="108"/>
      <c r="J479" s="105"/>
      <c r="K479" s="105"/>
      <c r="L479" s="108"/>
      <c r="M479" s="105"/>
      <c r="N479" s="103"/>
      <c r="O479" s="456"/>
      <c r="P479" s="431">
        <f t="shared" si="15"/>
        <v>0</v>
      </c>
      <c r="Q479" s="79">
        <f t="shared" si="15"/>
        <v>0</v>
      </c>
      <c r="R479" s="102" t="str">
        <f t="shared" si="14"/>
        <v/>
      </c>
      <c r="S479" s="96" t="str">
        <f>IF(D479="","",IF(OR(D479=Plano!$A$1,D479=Plano!$B$1),"entrada","saída"))</f>
        <v/>
      </c>
    </row>
    <row r="480" spans="1:19" ht="13.2" hidden="1" x14ac:dyDescent="0.25">
      <c r="A480" s="119" t="str">
        <f>IF(B480="","",COUNT('Diário 2o PA'!$A$5:$A$1412)+ROW()-4)</f>
        <v/>
      </c>
      <c r="B480" s="104"/>
      <c r="C480" s="154"/>
      <c r="D480" s="105"/>
      <c r="E480" s="105"/>
      <c r="F480" s="106"/>
      <c r="G480" s="105"/>
      <c r="H480" s="105"/>
      <c r="I480" s="108"/>
      <c r="J480" s="105"/>
      <c r="K480" s="105"/>
      <c r="L480" s="108"/>
      <c r="M480" s="105"/>
      <c r="N480" s="103"/>
      <c r="O480" s="456"/>
      <c r="P480" s="431">
        <f t="shared" si="15"/>
        <v>0</v>
      </c>
      <c r="Q480" s="79">
        <f t="shared" si="15"/>
        <v>0</v>
      </c>
      <c r="R480" s="102" t="str">
        <f t="shared" si="14"/>
        <v/>
      </c>
      <c r="S480" s="96" t="str">
        <f>IF(D480="","",IF(OR(D480=Plano!$A$1,D480=Plano!$B$1),"entrada","saída"))</f>
        <v/>
      </c>
    </row>
    <row r="481" spans="1:19" ht="13.2" hidden="1" x14ac:dyDescent="0.25">
      <c r="A481" s="119" t="str">
        <f>IF(B481="","",COUNT('Diário 2o PA'!$A$5:$A$1412)+ROW()-4)</f>
        <v/>
      </c>
      <c r="B481" s="104"/>
      <c r="C481" s="154"/>
      <c r="D481" s="105"/>
      <c r="E481" s="105"/>
      <c r="F481" s="106"/>
      <c r="G481" s="105"/>
      <c r="H481" s="105"/>
      <c r="I481" s="108"/>
      <c r="J481" s="105"/>
      <c r="K481" s="105"/>
      <c r="L481" s="108"/>
      <c r="M481" s="105"/>
      <c r="N481" s="103"/>
      <c r="O481" s="456"/>
      <c r="P481" s="431">
        <f t="shared" si="15"/>
        <v>0</v>
      </c>
      <c r="Q481" s="79">
        <f t="shared" si="15"/>
        <v>0</v>
      </c>
      <c r="R481" s="102" t="str">
        <f t="shared" si="14"/>
        <v/>
      </c>
      <c r="S481" s="96" t="str">
        <f>IF(D481="","",IF(OR(D481=Plano!$A$1,D481=Plano!$B$1),"entrada","saída"))</f>
        <v/>
      </c>
    </row>
    <row r="482" spans="1:19" ht="13.2" hidden="1" x14ac:dyDescent="0.25">
      <c r="A482" s="119" t="str">
        <f>IF(B482="","",COUNT('Diário 2o PA'!$A$5:$A$1412)+ROW()-4)</f>
        <v/>
      </c>
      <c r="B482" s="104"/>
      <c r="C482" s="154"/>
      <c r="D482" s="105"/>
      <c r="E482" s="105"/>
      <c r="F482" s="106"/>
      <c r="G482" s="105"/>
      <c r="H482" s="105"/>
      <c r="I482" s="108"/>
      <c r="J482" s="105"/>
      <c r="K482" s="105"/>
      <c r="L482" s="108"/>
      <c r="M482" s="105"/>
      <c r="N482" s="103"/>
      <c r="O482" s="456"/>
      <c r="P482" s="431">
        <f t="shared" si="15"/>
        <v>0</v>
      </c>
      <c r="Q482" s="79">
        <f t="shared" si="15"/>
        <v>0</v>
      </c>
      <c r="R482" s="102" t="str">
        <f t="shared" si="14"/>
        <v/>
      </c>
      <c r="S482" s="96" t="str">
        <f>IF(D482="","",IF(OR(D482=Plano!$A$1,D482=Plano!$B$1),"entrada","saída"))</f>
        <v/>
      </c>
    </row>
    <row r="483" spans="1:19" ht="13.2" hidden="1" x14ac:dyDescent="0.25">
      <c r="A483" s="119" t="str">
        <f>IF(B483="","",COUNT('Diário 2o PA'!$A$5:$A$1412)+ROW()-4)</f>
        <v/>
      </c>
      <c r="B483" s="104"/>
      <c r="C483" s="154"/>
      <c r="D483" s="105"/>
      <c r="E483" s="105"/>
      <c r="F483" s="106"/>
      <c r="G483" s="105"/>
      <c r="H483" s="105"/>
      <c r="I483" s="108"/>
      <c r="J483" s="105"/>
      <c r="K483" s="105"/>
      <c r="L483" s="108"/>
      <c r="M483" s="105"/>
      <c r="N483" s="103"/>
      <c r="O483" s="456"/>
      <c r="P483" s="431">
        <f t="shared" si="15"/>
        <v>0</v>
      </c>
      <c r="Q483" s="79">
        <f t="shared" si="15"/>
        <v>0</v>
      </c>
      <c r="R483" s="102" t="str">
        <f t="shared" si="14"/>
        <v/>
      </c>
      <c r="S483" s="96" t="str">
        <f>IF(D483="","",IF(OR(D483=Plano!$A$1,D483=Plano!$B$1),"entrada","saída"))</f>
        <v/>
      </c>
    </row>
    <row r="484" spans="1:19" ht="13.2" hidden="1" x14ac:dyDescent="0.25">
      <c r="A484" s="119" t="str">
        <f>IF(B484="","",COUNT('Diário 2o PA'!$A$5:$A$1412)+ROW()-4)</f>
        <v/>
      </c>
      <c r="B484" s="104"/>
      <c r="C484" s="154"/>
      <c r="D484" s="105"/>
      <c r="E484" s="105"/>
      <c r="F484" s="106"/>
      <c r="G484" s="105"/>
      <c r="H484" s="105"/>
      <c r="I484" s="108"/>
      <c r="J484" s="105"/>
      <c r="K484" s="105"/>
      <c r="L484" s="108"/>
      <c r="M484" s="105"/>
      <c r="N484" s="103"/>
      <c r="O484" s="456"/>
      <c r="P484" s="431">
        <f t="shared" si="15"/>
        <v>0</v>
      </c>
      <c r="Q484" s="79">
        <f t="shared" si="15"/>
        <v>0</v>
      </c>
      <c r="R484" s="102" t="str">
        <f t="shared" si="14"/>
        <v/>
      </c>
      <c r="S484" s="96" t="str">
        <f>IF(D484="","",IF(OR(D484=Plano!$A$1,D484=Plano!$B$1),"entrada","saída"))</f>
        <v/>
      </c>
    </row>
    <row r="485" spans="1:19" ht="13.2" hidden="1" x14ac:dyDescent="0.25">
      <c r="A485" s="119" t="str">
        <f>IF(B485="","",COUNT('Diário 2o PA'!$A$5:$A$1412)+ROW()-4)</f>
        <v/>
      </c>
      <c r="B485" s="104"/>
      <c r="C485" s="154"/>
      <c r="D485" s="105"/>
      <c r="E485" s="105"/>
      <c r="F485" s="106"/>
      <c r="G485" s="105"/>
      <c r="H485" s="105"/>
      <c r="I485" s="108"/>
      <c r="J485" s="105"/>
      <c r="K485" s="105"/>
      <c r="L485" s="108"/>
      <c r="M485" s="105"/>
      <c r="N485" s="103"/>
      <c r="O485" s="456"/>
      <c r="P485" s="431">
        <f t="shared" si="15"/>
        <v>0</v>
      </c>
      <c r="Q485" s="79">
        <f t="shared" si="15"/>
        <v>0</v>
      </c>
      <c r="R485" s="102" t="str">
        <f t="shared" si="14"/>
        <v/>
      </c>
      <c r="S485" s="96" t="str">
        <f>IF(D485="","",IF(OR(D485=Plano!$A$1,D485=Plano!$B$1),"entrada","saída"))</f>
        <v/>
      </c>
    </row>
    <row r="486" spans="1:19" ht="13.2" hidden="1" x14ac:dyDescent="0.25">
      <c r="A486" s="119" t="str">
        <f>IF(B486="","",COUNT('Diário 2o PA'!$A$5:$A$1412)+ROW()-4)</f>
        <v/>
      </c>
      <c r="B486" s="104"/>
      <c r="C486" s="154"/>
      <c r="D486" s="105"/>
      <c r="E486" s="105"/>
      <c r="F486" s="106"/>
      <c r="G486" s="105"/>
      <c r="H486" s="105"/>
      <c r="I486" s="108"/>
      <c r="J486" s="105"/>
      <c r="K486" s="105"/>
      <c r="L486" s="108"/>
      <c r="M486" s="105"/>
      <c r="N486" s="103"/>
      <c r="O486" s="456"/>
      <c r="P486" s="431">
        <f t="shared" si="15"/>
        <v>0</v>
      </c>
      <c r="Q486" s="79">
        <f t="shared" si="15"/>
        <v>0</v>
      </c>
      <c r="R486" s="102" t="str">
        <f t="shared" si="14"/>
        <v/>
      </c>
      <c r="S486" s="96" t="str">
        <f>IF(D486="","",IF(OR(D486=Plano!$A$1,D486=Plano!$B$1),"entrada","saída"))</f>
        <v/>
      </c>
    </row>
    <row r="487" spans="1:19" ht="13.2" hidden="1" x14ac:dyDescent="0.25">
      <c r="A487" s="119" t="str">
        <f>IF(B487="","",COUNT('Diário 2o PA'!$A$5:$A$1412)+ROW()-4)</f>
        <v/>
      </c>
      <c r="B487" s="104"/>
      <c r="C487" s="154"/>
      <c r="D487" s="105"/>
      <c r="E487" s="105"/>
      <c r="F487" s="106"/>
      <c r="G487" s="105"/>
      <c r="H487" s="105"/>
      <c r="I487" s="108"/>
      <c r="J487" s="105"/>
      <c r="K487" s="105"/>
      <c r="L487" s="108"/>
      <c r="M487" s="105"/>
      <c r="N487" s="103"/>
      <c r="O487" s="456"/>
      <c r="P487" s="431">
        <f t="shared" si="15"/>
        <v>0</v>
      </c>
      <c r="Q487" s="79">
        <f t="shared" si="15"/>
        <v>0</v>
      </c>
      <c r="R487" s="102" t="str">
        <f t="shared" si="14"/>
        <v/>
      </c>
      <c r="S487" s="96" t="str">
        <f>IF(D487="","",IF(OR(D487=Plano!$A$1,D487=Plano!$B$1),"entrada","saída"))</f>
        <v/>
      </c>
    </row>
    <row r="488" spans="1:19" ht="13.2" hidden="1" x14ac:dyDescent="0.25">
      <c r="A488" s="119" t="str">
        <f>IF(B488="","",COUNT('Diário 2o PA'!$A$5:$A$1412)+ROW()-4)</f>
        <v/>
      </c>
      <c r="B488" s="104"/>
      <c r="C488" s="154"/>
      <c r="D488" s="105"/>
      <c r="E488" s="105"/>
      <c r="F488" s="106"/>
      <c r="G488" s="105"/>
      <c r="H488" s="105"/>
      <c r="I488" s="108"/>
      <c r="J488" s="105"/>
      <c r="K488" s="105"/>
      <c r="L488" s="108"/>
      <c r="M488" s="105"/>
      <c r="N488" s="103"/>
      <c r="O488" s="456"/>
      <c r="P488" s="431">
        <f t="shared" si="15"/>
        <v>0</v>
      </c>
      <c r="Q488" s="79">
        <f t="shared" si="15"/>
        <v>0</v>
      </c>
      <c r="R488" s="102" t="str">
        <f t="shared" si="14"/>
        <v/>
      </c>
      <c r="S488" s="96" t="str">
        <f>IF(D488="","",IF(OR(D488=Plano!$A$1,D488=Plano!$B$1),"entrada","saída"))</f>
        <v/>
      </c>
    </row>
    <row r="489" spans="1:19" ht="13.2" hidden="1" x14ac:dyDescent="0.25">
      <c r="A489" s="119" t="str">
        <f>IF(B489="","",COUNT('Diário 2o PA'!$A$5:$A$1412)+ROW()-4)</f>
        <v/>
      </c>
      <c r="B489" s="104"/>
      <c r="C489" s="154"/>
      <c r="D489" s="105"/>
      <c r="E489" s="105"/>
      <c r="F489" s="106"/>
      <c r="G489" s="105"/>
      <c r="H489" s="105"/>
      <c r="I489" s="108"/>
      <c r="J489" s="105"/>
      <c r="K489" s="105"/>
      <c r="L489" s="108"/>
      <c r="M489" s="105"/>
      <c r="N489" s="103"/>
      <c r="O489" s="456"/>
      <c r="P489" s="431">
        <f t="shared" si="15"/>
        <v>0</v>
      </c>
      <c r="Q489" s="79">
        <f t="shared" si="15"/>
        <v>0</v>
      </c>
      <c r="R489" s="102" t="str">
        <f t="shared" si="14"/>
        <v/>
      </c>
      <c r="S489" s="96" t="str">
        <f>IF(D489="","",IF(OR(D489=Plano!$A$1,D489=Plano!$B$1),"entrada","saída"))</f>
        <v/>
      </c>
    </row>
    <row r="490" spans="1:19" ht="13.2" hidden="1" x14ac:dyDescent="0.25">
      <c r="A490" s="119" t="str">
        <f>IF(B490="","",COUNT('Diário 2o PA'!$A$5:$A$1412)+ROW()-4)</f>
        <v/>
      </c>
      <c r="B490" s="104"/>
      <c r="C490" s="154"/>
      <c r="D490" s="105"/>
      <c r="E490" s="105"/>
      <c r="F490" s="106"/>
      <c r="G490" s="105"/>
      <c r="H490" s="105"/>
      <c r="I490" s="108"/>
      <c r="J490" s="105"/>
      <c r="K490" s="105"/>
      <c r="L490" s="108"/>
      <c r="M490" s="105"/>
      <c r="N490" s="103"/>
      <c r="O490" s="456"/>
      <c r="P490" s="431">
        <f t="shared" si="15"/>
        <v>0</v>
      </c>
      <c r="Q490" s="79">
        <f t="shared" si="15"/>
        <v>0</v>
      </c>
      <c r="R490" s="102" t="str">
        <f t="shared" si="14"/>
        <v/>
      </c>
      <c r="S490" s="96" t="str">
        <f>IF(D490="","",IF(OR(D490=Plano!$A$1,D490=Plano!$B$1),"entrada","saída"))</f>
        <v/>
      </c>
    </row>
    <row r="491" spans="1:19" ht="13.2" hidden="1" x14ac:dyDescent="0.25">
      <c r="A491" s="119" t="str">
        <f>IF(B491="","",COUNT('Diário 2o PA'!$A$5:$A$1412)+ROW()-4)</f>
        <v/>
      </c>
      <c r="B491" s="104"/>
      <c r="C491" s="154"/>
      <c r="D491" s="105"/>
      <c r="E491" s="105"/>
      <c r="F491" s="106"/>
      <c r="G491" s="105"/>
      <c r="H491" s="105"/>
      <c r="I491" s="108"/>
      <c r="J491" s="105"/>
      <c r="K491" s="105"/>
      <c r="L491" s="108"/>
      <c r="M491" s="105"/>
      <c r="N491" s="103"/>
      <c r="O491" s="456"/>
      <c r="P491" s="431">
        <f t="shared" si="15"/>
        <v>0</v>
      </c>
      <c r="Q491" s="79">
        <f t="shared" si="15"/>
        <v>0</v>
      </c>
      <c r="R491" s="102" t="str">
        <f t="shared" si="14"/>
        <v/>
      </c>
      <c r="S491" s="96" t="str">
        <f>IF(D491="","",IF(OR(D491=Plano!$A$1,D491=Plano!$B$1),"entrada","saída"))</f>
        <v/>
      </c>
    </row>
    <row r="492" spans="1:19" ht="13.2" hidden="1" x14ac:dyDescent="0.25">
      <c r="A492" s="119" t="str">
        <f>IF(B492="","",COUNT('Diário 2o PA'!$A$5:$A$1412)+ROW()-4)</f>
        <v/>
      </c>
      <c r="B492" s="104"/>
      <c r="C492" s="154"/>
      <c r="D492" s="105"/>
      <c r="E492" s="105"/>
      <c r="F492" s="106"/>
      <c r="G492" s="105"/>
      <c r="H492" s="105"/>
      <c r="I492" s="108"/>
      <c r="J492" s="105"/>
      <c r="K492" s="105"/>
      <c r="L492" s="108"/>
      <c r="M492" s="105"/>
      <c r="N492" s="103"/>
      <c r="O492" s="456"/>
      <c r="P492" s="431">
        <f t="shared" si="15"/>
        <v>0</v>
      </c>
      <c r="Q492" s="79">
        <f t="shared" si="15"/>
        <v>0</v>
      </c>
      <c r="R492" s="102" t="str">
        <f t="shared" si="14"/>
        <v/>
      </c>
      <c r="S492" s="96" t="str">
        <f>IF(D492="","",IF(OR(D492=Plano!$A$1,D492=Plano!$B$1),"entrada","saída"))</f>
        <v/>
      </c>
    </row>
    <row r="493" spans="1:19" ht="13.2" hidden="1" x14ac:dyDescent="0.25">
      <c r="A493" s="119" t="str">
        <f>IF(B493="","",COUNT('Diário 2o PA'!$A$5:$A$1412)+ROW()-4)</f>
        <v/>
      </c>
      <c r="B493" s="104"/>
      <c r="C493" s="154"/>
      <c r="D493" s="105"/>
      <c r="E493" s="105"/>
      <c r="F493" s="106"/>
      <c r="G493" s="105"/>
      <c r="H493" s="105"/>
      <c r="I493" s="108"/>
      <c r="J493" s="105"/>
      <c r="K493" s="105"/>
      <c r="L493" s="108"/>
      <c r="M493" s="105"/>
      <c r="N493" s="103"/>
      <c r="O493" s="456"/>
      <c r="P493" s="431">
        <f t="shared" si="15"/>
        <v>0</v>
      </c>
      <c r="Q493" s="79">
        <f t="shared" si="15"/>
        <v>0</v>
      </c>
      <c r="R493" s="102" t="str">
        <f t="shared" si="14"/>
        <v/>
      </c>
      <c r="S493" s="96" t="str">
        <f>IF(D493="","",IF(OR(D493=Plano!$A$1,D493=Plano!$B$1),"entrada","saída"))</f>
        <v/>
      </c>
    </row>
    <row r="494" spans="1:19" ht="13.2" hidden="1" x14ac:dyDescent="0.25">
      <c r="A494" s="119" t="str">
        <f>IF(B494="","",COUNT('Diário 2o PA'!$A$5:$A$1412)+ROW()-4)</f>
        <v/>
      </c>
      <c r="B494" s="104"/>
      <c r="C494" s="154"/>
      <c r="D494" s="105"/>
      <c r="E494" s="105"/>
      <c r="F494" s="106"/>
      <c r="G494" s="105"/>
      <c r="H494" s="105"/>
      <c r="I494" s="108"/>
      <c r="J494" s="105"/>
      <c r="K494" s="105"/>
      <c r="L494" s="108"/>
      <c r="M494" s="105"/>
      <c r="N494" s="103"/>
      <c r="O494" s="456"/>
      <c r="P494" s="431">
        <f t="shared" si="15"/>
        <v>0</v>
      </c>
      <c r="Q494" s="79">
        <f t="shared" si="15"/>
        <v>0</v>
      </c>
      <c r="R494" s="102" t="str">
        <f t="shared" si="14"/>
        <v/>
      </c>
      <c r="S494" s="96" t="str">
        <f>IF(D494="","",IF(OR(D494=Plano!$A$1,D494=Plano!$B$1),"entrada","saída"))</f>
        <v/>
      </c>
    </row>
    <row r="495" spans="1:19" ht="13.2" hidden="1" x14ac:dyDescent="0.25">
      <c r="A495" s="119" t="str">
        <f>IF(B495="","",COUNT('Diário 2o PA'!$A$5:$A$1412)+ROW()-4)</f>
        <v/>
      </c>
      <c r="B495" s="104"/>
      <c r="C495" s="154"/>
      <c r="D495" s="105"/>
      <c r="E495" s="105"/>
      <c r="F495" s="106"/>
      <c r="G495" s="105"/>
      <c r="H495" s="105"/>
      <c r="I495" s="108"/>
      <c r="J495" s="105"/>
      <c r="K495" s="105"/>
      <c r="L495" s="108"/>
      <c r="M495" s="105"/>
      <c r="N495" s="103"/>
      <c r="O495" s="456"/>
      <c r="P495" s="431">
        <f t="shared" si="15"/>
        <v>0</v>
      </c>
      <c r="Q495" s="79">
        <f t="shared" si="15"/>
        <v>0</v>
      </c>
      <c r="R495" s="102" t="str">
        <f t="shared" si="14"/>
        <v/>
      </c>
      <c r="S495" s="96" t="str">
        <f>IF(D495="","",IF(OR(D495=Plano!$A$1,D495=Plano!$B$1),"entrada","saída"))</f>
        <v/>
      </c>
    </row>
    <row r="496" spans="1:19" ht="13.2" hidden="1" x14ac:dyDescent="0.25">
      <c r="A496" s="119" t="str">
        <f>IF(B496="","",COUNT('Diário 2o PA'!$A$5:$A$1412)+ROW()-4)</f>
        <v/>
      </c>
      <c r="B496" s="104"/>
      <c r="C496" s="154"/>
      <c r="D496" s="105"/>
      <c r="E496" s="105"/>
      <c r="F496" s="106"/>
      <c r="G496" s="105"/>
      <c r="H496" s="105"/>
      <c r="I496" s="108"/>
      <c r="J496" s="105"/>
      <c r="K496" s="105"/>
      <c r="L496" s="108"/>
      <c r="M496" s="105"/>
      <c r="N496" s="103"/>
      <c r="O496" s="456"/>
      <c r="P496" s="431">
        <f t="shared" si="15"/>
        <v>0</v>
      </c>
      <c r="Q496" s="79">
        <f t="shared" si="15"/>
        <v>0</v>
      </c>
      <c r="R496" s="102" t="str">
        <f t="shared" si="14"/>
        <v/>
      </c>
      <c r="S496" s="96" t="str">
        <f>IF(D496="","",IF(OR(D496=Plano!$A$1,D496=Plano!$B$1),"entrada","saída"))</f>
        <v/>
      </c>
    </row>
    <row r="497" spans="1:19" ht="13.2" hidden="1" x14ac:dyDescent="0.25">
      <c r="A497" s="119" t="str">
        <f>IF(B497="","",COUNT('Diário 2o PA'!$A$5:$A$1412)+ROW()-4)</f>
        <v/>
      </c>
      <c r="B497" s="104"/>
      <c r="C497" s="154"/>
      <c r="D497" s="105"/>
      <c r="E497" s="105"/>
      <c r="F497" s="106"/>
      <c r="G497" s="105"/>
      <c r="H497" s="105"/>
      <c r="I497" s="108"/>
      <c r="J497" s="105"/>
      <c r="K497" s="105"/>
      <c r="L497" s="108"/>
      <c r="M497" s="105"/>
      <c r="N497" s="103"/>
      <c r="O497" s="456"/>
      <c r="P497" s="431">
        <f t="shared" si="15"/>
        <v>0</v>
      </c>
      <c r="Q497" s="79">
        <f t="shared" si="15"/>
        <v>0</v>
      </c>
      <c r="R497" s="102" t="str">
        <f t="shared" si="14"/>
        <v/>
      </c>
      <c r="S497" s="96" t="str">
        <f>IF(D497="","",IF(OR(D497=Plano!$A$1,D497=Plano!$B$1),"entrada","saída"))</f>
        <v/>
      </c>
    </row>
    <row r="498" spans="1:19" ht="13.2" hidden="1" x14ac:dyDescent="0.25">
      <c r="A498" s="119" t="str">
        <f>IF(B498="","",COUNT('Diário 2o PA'!$A$5:$A$1412)+ROW()-4)</f>
        <v/>
      </c>
      <c r="B498" s="104"/>
      <c r="C498" s="154"/>
      <c r="D498" s="105"/>
      <c r="E498" s="105"/>
      <c r="F498" s="106"/>
      <c r="G498" s="105"/>
      <c r="H498" s="105"/>
      <c r="I498" s="108"/>
      <c r="J498" s="105"/>
      <c r="K498" s="105"/>
      <c r="L498" s="108"/>
      <c r="M498" s="105"/>
      <c r="N498" s="103"/>
      <c r="O498" s="456"/>
      <c r="P498" s="431">
        <f t="shared" si="15"/>
        <v>0</v>
      </c>
      <c r="Q498" s="79">
        <f t="shared" si="15"/>
        <v>0</v>
      </c>
      <c r="R498" s="102" t="str">
        <f t="shared" si="14"/>
        <v/>
      </c>
      <c r="S498" s="96" t="str">
        <f>IF(D498="","",IF(OR(D498=Plano!$A$1,D498=Plano!$B$1),"entrada","saída"))</f>
        <v/>
      </c>
    </row>
    <row r="499" spans="1:19" ht="13.2" hidden="1" x14ac:dyDescent="0.25">
      <c r="A499" s="119" t="str">
        <f>IF(B499="","",COUNT('Diário 2o PA'!$A$5:$A$1412)+ROW()-4)</f>
        <v/>
      </c>
      <c r="B499" s="104"/>
      <c r="C499" s="154"/>
      <c r="D499" s="105"/>
      <c r="E499" s="105"/>
      <c r="F499" s="106"/>
      <c r="G499" s="105"/>
      <c r="H499" s="105"/>
      <c r="I499" s="108"/>
      <c r="J499" s="105"/>
      <c r="K499" s="105"/>
      <c r="L499" s="108"/>
      <c r="M499" s="105"/>
      <c r="N499" s="103"/>
      <c r="O499" s="456"/>
      <c r="P499" s="431">
        <f t="shared" si="15"/>
        <v>0</v>
      </c>
      <c r="Q499" s="79">
        <f t="shared" si="15"/>
        <v>0</v>
      </c>
      <c r="R499" s="102" t="str">
        <f t="shared" si="14"/>
        <v/>
      </c>
      <c r="S499" s="96" t="str">
        <f>IF(D499="","",IF(OR(D499=Plano!$A$1,D499=Plano!$B$1),"entrada","saída"))</f>
        <v/>
      </c>
    </row>
    <row r="500" spans="1:19" ht="13.2" hidden="1" x14ac:dyDescent="0.25">
      <c r="A500" s="119" t="str">
        <f>IF(B500="","",COUNT('Diário 2o PA'!$A$5:$A$1412)+ROW()-4)</f>
        <v/>
      </c>
      <c r="B500" s="104"/>
      <c r="C500" s="154"/>
      <c r="D500" s="105"/>
      <c r="E500" s="105"/>
      <c r="F500" s="106"/>
      <c r="G500" s="105"/>
      <c r="H500" s="105"/>
      <c r="I500" s="108"/>
      <c r="J500" s="105"/>
      <c r="K500" s="105"/>
      <c r="L500" s="108"/>
      <c r="M500" s="105"/>
      <c r="N500" s="103"/>
      <c r="O500" s="456"/>
      <c r="P500" s="431">
        <f t="shared" si="15"/>
        <v>0</v>
      </c>
      <c r="Q500" s="79">
        <f t="shared" si="15"/>
        <v>0</v>
      </c>
      <c r="R500" s="102" t="str">
        <f t="shared" si="14"/>
        <v/>
      </c>
      <c r="S500" s="96" t="str">
        <f>IF(D500="","",IF(OR(D500=Plano!$A$1,D500=Plano!$B$1),"entrada","saída"))</f>
        <v/>
      </c>
    </row>
    <row r="501" spans="1:19" ht="13.2" hidden="1" x14ac:dyDescent="0.25">
      <c r="A501" s="119" t="str">
        <f>IF(B501="","",COUNT('Diário 2o PA'!$A$5:$A$1412)+ROW()-4)</f>
        <v/>
      </c>
      <c r="B501" s="104"/>
      <c r="C501" s="154"/>
      <c r="D501" s="105"/>
      <c r="E501" s="105"/>
      <c r="F501" s="106"/>
      <c r="G501" s="105"/>
      <c r="H501" s="105"/>
      <c r="I501" s="108"/>
      <c r="J501" s="105"/>
      <c r="K501" s="105"/>
      <c r="L501" s="108"/>
      <c r="M501" s="105"/>
      <c r="N501" s="103"/>
      <c r="O501" s="456"/>
      <c r="P501" s="431">
        <f t="shared" si="15"/>
        <v>0</v>
      </c>
      <c r="Q501" s="79">
        <f t="shared" si="15"/>
        <v>0</v>
      </c>
      <c r="R501" s="102" t="str">
        <f t="shared" si="14"/>
        <v/>
      </c>
      <c r="S501" s="96" t="str">
        <f>IF(D501="","",IF(OR(D501=Plano!$A$1,D501=Plano!$B$1),"entrada","saída"))</f>
        <v/>
      </c>
    </row>
    <row r="502" spans="1:19" ht="13.2" hidden="1" x14ac:dyDescent="0.25">
      <c r="A502" s="119" t="str">
        <f>IF(B502="","",COUNT('Diário 2o PA'!$A$5:$A$1412)+ROW()-4)</f>
        <v/>
      </c>
      <c r="B502" s="104"/>
      <c r="C502" s="154"/>
      <c r="D502" s="105"/>
      <c r="E502" s="105"/>
      <c r="F502" s="106"/>
      <c r="G502" s="105"/>
      <c r="H502" s="105"/>
      <c r="I502" s="108"/>
      <c r="J502" s="105"/>
      <c r="K502" s="105"/>
      <c r="L502" s="108"/>
      <c r="M502" s="105"/>
      <c r="N502" s="103"/>
      <c r="O502" s="456"/>
      <c r="P502" s="431">
        <f t="shared" si="15"/>
        <v>0</v>
      </c>
      <c r="Q502" s="79">
        <f t="shared" si="15"/>
        <v>0</v>
      </c>
      <c r="R502" s="102" t="str">
        <f t="shared" si="14"/>
        <v/>
      </c>
      <c r="S502" s="96" t="str">
        <f>IF(D502="","",IF(OR(D502=Plano!$A$1,D502=Plano!$B$1),"entrada","saída"))</f>
        <v/>
      </c>
    </row>
    <row r="503" spans="1:19" ht="13.2" hidden="1" x14ac:dyDescent="0.25">
      <c r="A503" s="119" t="str">
        <f>IF(B503="","",COUNT('Diário 2o PA'!$A$5:$A$1412)+ROW()-4)</f>
        <v/>
      </c>
      <c r="B503" s="104"/>
      <c r="C503" s="154"/>
      <c r="D503" s="105"/>
      <c r="E503" s="105"/>
      <c r="F503" s="106"/>
      <c r="G503" s="105"/>
      <c r="H503" s="105"/>
      <c r="I503" s="108"/>
      <c r="J503" s="105"/>
      <c r="K503" s="105"/>
      <c r="L503" s="108"/>
      <c r="M503" s="105"/>
      <c r="N503" s="103"/>
      <c r="O503" s="456"/>
      <c r="P503" s="431">
        <f t="shared" si="15"/>
        <v>0</v>
      </c>
      <c r="Q503" s="79">
        <f t="shared" si="15"/>
        <v>0</v>
      </c>
      <c r="R503" s="102" t="str">
        <f t="shared" si="14"/>
        <v/>
      </c>
      <c r="S503" s="96" t="str">
        <f>IF(D503="","",IF(OR(D503=Plano!$A$1,D503=Plano!$B$1),"entrada","saída"))</f>
        <v/>
      </c>
    </row>
    <row r="504" spans="1:19" ht="13.2" hidden="1" x14ac:dyDescent="0.25">
      <c r="A504" s="119" t="str">
        <f>IF(B504="","",COUNT('Diário 2o PA'!$A$5:$A$1412)+ROW()-4)</f>
        <v/>
      </c>
      <c r="B504" s="104"/>
      <c r="C504" s="154"/>
      <c r="D504" s="105"/>
      <c r="E504" s="105"/>
      <c r="F504" s="106"/>
      <c r="G504" s="105"/>
      <c r="H504" s="105"/>
      <c r="I504" s="108"/>
      <c r="J504" s="105"/>
      <c r="K504" s="105"/>
      <c r="L504" s="108"/>
      <c r="M504" s="105"/>
      <c r="N504" s="103"/>
      <c r="O504" s="456"/>
      <c r="P504" s="431">
        <f t="shared" si="15"/>
        <v>0</v>
      </c>
      <c r="Q504" s="79">
        <f t="shared" si="15"/>
        <v>0</v>
      </c>
      <c r="R504" s="102" t="str">
        <f t="shared" si="14"/>
        <v/>
      </c>
      <c r="S504" s="96" t="str">
        <f>IF(D504="","",IF(OR(D504=Plano!$A$1,D504=Plano!$B$1),"entrada","saída"))</f>
        <v/>
      </c>
    </row>
    <row r="505" spans="1:19" ht="13.2" hidden="1" x14ac:dyDescent="0.25">
      <c r="A505" s="119" t="str">
        <f>IF(B505="","",COUNT('Diário 2o PA'!$A$5:$A$1412)+ROW()-4)</f>
        <v/>
      </c>
      <c r="B505" s="104"/>
      <c r="C505" s="154"/>
      <c r="D505" s="105"/>
      <c r="E505" s="105"/>
      <c r="F505" s="106"/>
      <c r="G505" s="105"/>
      <c r="H505" s="105"/>
      <c r="I505" s="108"/>
      <c r="J505" s="105"/>
      <c r="K505" s="105"/>
      <c r="L505" s="108"/>
      <c r="M505" s="105"/>
      <c r="N505" s="103"/>
      <c r="O505" s="456"/>
      <c r="P505" s="431">
        <f t="shared" si="15"/>
        <v>0</v>
      </c>
      <c r="Q505" s="79">
        <f t="shared" si="15"/>
        <v>0</v>
      </c>
      <c r="R505" s="102" t="str">
        <f t="shared" si="14"/>
        <v/>
      </c>
      <c r="S505" s="96" t="str">
        <f>IF(D505="","",IF(OR(D505=Plano!$A$1,D505=Plano!$B$1),"entrada","saída"))</f>
        <v/>
      </c>
    </row>
    <row r="506" spans="1:19" ht="13.2" hidden="1" x14ac:dyDescent="0.25">
      <c r="A506" s="119" t="str">
        <f>IF(B506="","",COUNT('Diário 2o PA'!$A$5:$A$1412)+ROW()-4)</f>
        <v/>
      </c>
      <c r="B506" s="104"/>
      <c r="C506" s="154"/>
      <c r="D506" s="105"/>
      <c r="E506" s="105"/>
      <c r="F506" s="106"/>
      <c r="G506" s="105"/>
      <c r="H506" s="105"/>
      <c r="I506" s="108"/>
      <c r="J506" s="105"/>
      <c r="K506" s="105"/>
      <c r="L506" s="108"/>
      <c r="M506" s="105"/>
      <c r="N506" s="103"/>
      <c r="O506" s="456"/>
      <c r="P506" s="431">
        <f t="shared" si="15"/>
        <v>0</v>
      </c>
      <c r="Q506" s="79">
        <f t="shared" si="15"/>
        <v>0</v>
      </c>
      <c r="R506" s="102" t="str">
        <f t="shared" si="14"/>
        <v/>
      </c>
      <c r="S506" s="96" t="str">
        <f>IF(D506="","",IF(OR(D506=Plano!$A$1,D506=Plano!$B$1),"entrada","saída"))</f>
        <v/>
      </c>
    </row>
    <row r="507" spans="1:19" ht="13.2" hidden="1" x14ac:dyDescent="0.25">
      <c r="A507" s="119" t="str">
        <f>IF(B507="","",COUNT('Diário 2o PA'!$A$5:$A$1412)+ROW()-4)</f>
        <v/>
      </c>
      <c r="B507" s="104"/>
      <c r="C507" s="154"/>
      <c r="D507" s="105"/>
      <c r="E507" s="105"/>
      <c r="F507" s="106"/>
      <c r="G507" s="105"/>
      <c r="H507" s="105"/>
      <c r="I507" s="108"/>
      <c r="J507" s="105"/>
      <c r="K507" s="105"/>
      <c r="L507" s="108"/>
      <c r="M507" s="105"/>
      <c r="N507" s="103"/>
      <c r="O507" s="456"/>
      <c r="P507" s="431">
        <f t="shared" si="15"/>
        <v>0</v>
      </c>
      <c r="Q507" s="79">
        <f t="shared" si="15"/>
        <v>0</v>
      </c>
      <c r="R507" s="102" t="str">
        <f t="shared" si="14"/>
        <v/>
      </c>
      <c r="S507" s="96" t="str">
        <f>IF(D507="","",IF(OR(D507=Plano!$A$1,D507=Plano!$B$1),"entrada","saída"))</f>
        <v/>
      </c>
    </row>
    <row r="508" spans="1:19" ht="13.2" hidden="1" x14ac:dyDescent="0.25">
      <c r="A508" s="119" t="str">
        <f>IF(B508="","",COUNT('Diário 2o PA'!$A$5:$A$1412)+ROW()-4)</f>
        <v/>
      </c>
      <c r="B508" s="104"/>
      <c r="C508" s="154"/>
      <c r="D508" s="105"/>
      <c r="E508" s="105"/>
      <c r="F508" s="106"/>
      <c r="G508" s="105"/>
      <c r="H508" s="105"/>
      <c r="I508" s="108"/>
      <c r="J508" s="105"/>
      <c r="K508" s="105"/>
      <c r="L508" s="108"/>
      <c r="M508" s="105"/>
      <c r="N508" s="103"/>
      <c r="O508" s="456"/>
      <c r="P508" s="431">
        <f t="shared" si="15"/>
        <v>0</v>
      </c>
      <c r="Q508" s="79">
        <f t="shared" si="15"/>
        <v>0</v>
      </c>
      <c r="R508" s="102" t="str">
        <f t="shared" si="14"/>
        <v/>
      </c>
      <c r="S508" s="96" t="str">
        <f>IF(D508="","",IF(OR(D508=Plano!$A$1,D508=Plano!$B$1),"entrada","saída"))</f>
        <v/>
      </c>
    </row>
    <row r="509" spans="1:19" ht="13.2" hidden="1" x14ac:dyDescent="0.25">
      <c r="A509" s="119" t="str">
        <f>IF(B509="","",COUNT('Diário 2o PA'!$A$5:$A$1412)+ROW()-4)</f>
        <v/>
      </c>
      <c r="B509" s="104"/>
      <c r="C509" s="154"/>
      <c r="D509" s="105"/>
      <c r="E509" s="105"/>
      <c r="F509" s="106"/>
      <c r="G509" s="105"/>
      <c r="H509" s="105"/>
      <c r="I509" s="108"/>
      <c r="J509" s="105"/>
      <c r="K509" s="105"/>
      <c r="L509" s="108"/>
      <c r="M509" s="105"/>
      <c r="N509" s="103"/>
      <c r="O509" s="456"/>
      <c r="P509" s="431">
        <f t="shared" si="15"/>
        <v>0</v>
      </c>
      <c r="Q509" s="79">
        <f t="shared" si="15"/>
        <v>0</v>
      </c>
      <c r="R509" s="102" t="str">
        <f t="shared" si="14"/>
        <v/>
      </c>
      <c r="S509" s="96" t="str">
        <f>IF(D509="","",IF(OR(D509=Plano!$A$1,D509=Plano!$B$1),"entrada","saída"))</f>
        <v/>
      </c>
    </row>
    <row r="510" spans="1:19" ht="13.2" hidden="1" x14ac:dyDescent="0.25">
      <c r="A510" s="119" t="str">
        <f>IF(B510="","",COUNT('Diário 2o PA'!$A$5:$A$1412)+ROW()-4)</f>
        <v/>
      </c>
      <c r="B510" s="104"/>
      <c r="C510" s="154"/>
      <c r="D510" s="105"/>
      <c r="E510" s="105"/>
      <c r="F510" s="106"/>
      <c r="G510" s="105"/>
      <c r="H510" s="105"/>
      <c r="I510" s="108"/>
      <c r="J510" s="105"/>
      <c r="K510" s="105"/>
      <c r="L510" s="108"/>
      <c r="M510" s="105"/>
      <c r="N510" s="103"/>
      <c r="O510" s="456"/>
      <c r="P510" s="431">
        <f t="shared" si="15"/>
        <v>0</v>
      </c>
      <c r="Q510" s="79">
        <f t="shared" si="15"/>
        <v>0</v>
      </c>
      <c r="R510" s="102" t="str">
        <f t="shared" si="14"/>
        <v/>
      </c>
      <c r="S510" s="96" t="str">
        <f>IF(D510="","",IF(OR(D510=Plano!$A$1,D510=Plano!$B$1),"entrada","saída"))</f>
        <v/>
      </c>
    </row>
    <row r="511" spans="1:19" ht="13.2" hidden="1" x14ac:dyDescent="0.25">
      <c r="A511" s="119" t="str">
        <f>IF(B511="","",COUNT('Diário 2o PA'!$A$5:$A$1412)+ROW()-4)</f>
        <v/>
      </c>
      <c r="B511" s="104"/>
      <c r="C511" s="154"/>
      <c r="D511" s="105"/>
      <c r="E511" s="105"/>
      <c r="F511" s="106"/>
      <c r="G511" s="105"/>
      <c r="H511" s="105"/>
      <c r="I511" s="108"/>
      <c r="J511" s="105"/>
      <c r="K511" s="105"/>
      <c r="L511" s="108"/>
      <c r="M511" s="105"/>
      <c r="N511" s="103"/>
      <c r="O511" s="456"/>
      <c r="P511" s="431">
        <f t="shared" si="15"/>
        <v>0</v>
      </c>
      <c r="Q511" s="79">
        <f t="shared" si="15"/>
        <v>0</v>
      </c>
      <c r="R511" s="102" t="str">
        <f t="shared" si="14"/>
        <v/>
      </c>
      <c r="S511" s="96" t="str">
        <f>IF(D511="","",IF(OR(D511=Plano!$A$1,D511=Plano!$B$1),"entrada","saída"))</f>
        <v/>
      </c>
    </row>
    <row r="512" spans="1:19" ht="13.2" hidden="1" x14ac:dyDescent="0.25">
      <c r="A512" s="119" t="str">
        <f>IF(B512="","",COUNT('Diário 2o PA'!$A$5:$A$1412)+ROW()-4)</f>
        <v/>
      </c>
      <c r="B512" s="104"/>
      <c r="C512" s="154"/>
      <c r="D512" s="105"/>
      <c r="E512" s="105"/>
      <c r="F512" s="106"/>
      <c r="G512" s="105"/>
      <c r="H512" s="105"/>
      <c r="I512" s="108"/>
      <c r="J512" s="105"/>
      <c r="K512" s="105"/>
      <c r="L512" s="108"/>
      <c r="M512" s="105"/>
      <c r="N512" s="103"/>
      <c r="O512" s="456"/>
      <c r="P512" s="431">
        <f t="shared" si="15"/>
        <v>0</v>
      </c>
      <c r="Q512" s="79">
        <f t="shared" si="15"/>
        <v>0</v>
      </c>
      <c r="R512" s="102" t="str">
        <f t="shared" si="14"/>
        <v/>
      </c>
      <c r="S512" s="96" t="str">
        <f>IF(D512="","",IF(OR(D512=Plano!$A$1,D512=Plano!$B$1),"entrada","saída"))</f>
        <v/>
      </c>
    </row>
    <row r="513" spans="1:19" ht="13.2" hidden="1" x14ac:dyDescent="0.25">
      <c r="A513" s="119" t="str">
        <f>IF(B513="","",COUNT('Diário 2o PA'!$A$5:$A$1412)+ROW()-4)</f>
        <v/>
      </c>
      <c r="B513" s="104"/>
      <c r="C513" s="154"/>
      <c r="D513" s="105"/>
      <c r="E513" s="105"/>
      <c r="F513" s="106"/>
      <c r="G513" s="105"/>
      <c r="H513" s="105"/>
      <c r="I513" s="108"/>
      <c r="J513" s="105"/>
      <c r="K513" s="105"/>
      <c r="L513" s="108"/>
      <c r="M513" s="105"/>
      <c r="N513" s="103"/>
      <c r="O513" s="456"/>
      <c r="P513" s="431">
        <f t="shared" si="15"/>
        <v>0</v>
      </c>
      <c r="Q513" s="79">
        <f t="shared" si="15"/>
        <v>0</v>
      </c>
      <c r="R513" s="102" t="str">
        <f t="shared" si="14"/>
        <v/>
      </c>
      <c r="S513" s="96" t="str">
        <f>IF(D513="","",IF(OR(D513=Plano!$A$1,D513=Plano!$B$1),"entrada","saída"))</f>
        <v/>
      </c>
    </row>
    <row r="514" spans="1:19" ht="13.2" hidden="1" x14ac:dyDescent="0.25">
      <c r="A514" s="119" t="str">
        <f>IF(B514="","",COUNT('Diário 2o PA'!$A$5:$A$1412)+ROW()-4)</f>
        <v/>
      </c>
      <c r="B514" s="104"/>
      <c r="C514" s="154"/>
      <c r="D514" s="105"/>
      <c r="E514" s="105"/>
      <c r="F514" s="106"/>
      <c r="G514" s="105"/>
      <c r="H514" s="105"/>
      <c r="I514" s="108"/>
      <c r="J514" s="105"/>
      <c r="K514" s="105"/>
      <c r="L514" s="108"/>
      <c r="M514" s="105"/>
      <c r="N514" s="103"/>
      <c r="O514" s="456"/>
      <c r="P514" s="431">
        <f t="shared" si="15"/>
        <v>0</v>
      </c>
      <c r="Q514" s="79">
        <f t="shared" si="15"/>
        <v>0</v>
      </c>
      <c r="R514" s="102" t="str">
        <f t="shared" si="14"/>
        <v/>
      </c>
      <c r="S514" s="96" t="str">
        <f>IF(D514="","",IF(OR(D514=Plano!$A$1,D514=Plano!$B$1),"entrada","saída"))</f>
        <v/>
      </c>
    </row>
    <row r="515" spans="1:19" ht="13.2" hidden="1" x14ac:dyDescent="0.25">
      <c r="A515" s="119" t="str">
        <f>IF(B515="","",COUNT('Diário 2o PA'!$A$5:$A$1412)+ROW()-4)</f>
        <v/>
      </c>
      <c r="B515" s="104"/>
      <c r="C515" s="154"/>
      <c r="D515" s="105"/>
      <c r="E515" s="105"/>
      <c r="F515" s="106"/>
      <c r="G515" s="105"/>
      <c r="H515" s="105"/>
      <c r="I515" s="108"/>
      <c r="J515" s="105"/>
      <c r="K515" s="105"/>
      <c r="L515" s="108"/>
      <c r="M515" s="105"/>
      <c r="N515" s="103"/>
      <c r="O515" s="456"/>
      <c r="P515" s="431">
        <f t="shared" si="15"/>
        <v>0</v>
      </c>
      <c r="Q515" s="79">
        <f t="shared" si="15"/>
        <v>0</v>
      </c>
      <c r="R515" s="102" t="str">
        <f t="shared" si="14"/>
        <v/>
      </c>
      <c r="S515" s="96" t="str">
        <f>IF(D515="","",IF(OR(D515=Plano!$A$1,D515=Plano!$B$1),"entrada","saída"))</f>
        <v/>
      </c>
    </row>
    <row r="516" spans="1:19" ht="13.2" hidden="1" x14ac:dyDescent="0.25">
      <c r="A516" s="119" t="str">
        <f>IF(B516="","",COUNT('Diário 2o PA'!$A$5:$A$1412)+ROW()-4)</f>
        <v/>
      </c>
      <c r="B516" s="104"/>
      <c r="C516" s="154"/>
      <c r="D516" s="105"/>
      <c r="E516" s="105"/>
      <c r="F516" s="106"/>
      <c r="G516" s="105"/>
      <c r="H516" s="105"/>
      <c r="I516" s="108"/>
      <c r="J516" s="105"/>
      <c r="K516" s="105"/>
      <c r="L516" s="108"/>
      <c r="M516" s="105"/>
      <c r="N516" s="103"/>
      <c r="O516" s="456"/>
      <c r="P516" s="431">
        <f t="shared" si="15"/>
        <v>0</v>
      </c>
      <c r="Q516" s="79">
        <f t="shared" si="15"/>
        <v>0</v>
      </c>
      <c r="R516" s="102" t="str">
        <f t="shared" si="14"/>
        <v/>
      </c>
      <c r="S516" s="96" t="str">
        <f>IF(D516="","",IF(OR(D516=Plano!$A$1,D516=Plano!$B$1),"entrada","saída"))</f>
        <v/>
      </c>
    </row>
    <row r="517" spans="1:19" ht="13.2" hidden="1" x14ac:dyDescent="0.25">
      <c r="A517" s="119" t="str">
        <f>IF(B517="","",COUNT('Diário 2o PA'!$A$5:$A$1412)+ROW()-4)</f>
        <v/>
      </c>
      <c r="B517" s="104"/>
      <c r="C517" s="154"/>
      <c r="D517" s="105"/>
      <c r="E517" s="105"/>
      <c r="F517" s="106"/>
      <c r="G517" s="105"/>
      <c r="H517" s="105"/>
      <c r="I517" s="108"/>
      <c r="J517" s="105"/>
      <c r="K517" s="105"/>
      <c r="L517" s="108"/>
      <c r="M517" s="105"/>
      <c r="N517" s="103"/>
      <c r="O517" s="456"/>
      <c r="P517" s="431">
        <f t="shared" si="15"/>
        <v>0</v>
      </c>
      <c r="Q517" s="79">
        <f t="shared" si="15"/>
        <v>0</v>
      </c>
      <c r="R517" s="102" t="str">
        <f t="shared" ref="R517:R580" si="16">SUBSTITUTE(D517," ","_")</f>
        <v/>
      </c>
      <c r="S517" s="96" t="str">
        <f>IF(D517="","",IF(OR(D517=Plano!$A$1,D517=Plano!$B$1),"entrada","saída"))</f>
        <v/>
      </c>
    </row>
    <row r="518" spans="1:19" ht="13.2" hidden="1" x14ac:dyDescent="0.25">
      <c r="A518" s="119" t="str">
        <f>IF(B518="","",COUNT('Diário 2o PA'!$A$5:$A$1412)+ROW()-4)</f>
        <v/>
      </c>
      <c r="B518" s="104"/>
      <c r="C518" s="154"/>
      <c r="D518" s="105"/>
      <c r="E518" s="105"/>
      <c r="F518" s="106"/>
      <c r="G518" s="105"/>
      <c r="H518" s="105"/>
      <c r="I518" s="108"/>
      <c r="J518" s="105"/>
      <c r="K518" s="105"/>
      <c r="L518" s="108"/>
      <c r="M518" s="105"/>
      <c r="N518" s="103"/>
      <c r="O518" s="456"/>
      <c r="P518" s="431">
        <f t="shared" ref="P518:Q581" si="17">IF(B518=0,0,IF(YEAR(B518)=$Q$1,MONTH(B518)-$P$1+1,(YEAR(B518)-$Q$1)*12-$P$1+1+MONTH(B518)))</f>
        <v>0</v>
      </c>
      <c r="Q518" s="79">
        <f t="shared" si="17"/>
        <v>0</v>
      </c>
      <c r="R518" s="102" t="str">
        <f t="shared" si="16"/>
        <v/>
      </c>
      <c r="S518" s="96" t="str">
        <f>IF(D518="","",IF(OR(D518=Plano!$A$1,D518=Plano!$B$1),"entrada","saída"))</f>
        <v/>
      </c>
    </row>
    <row r="519" spans="1:19" ht="13.2" hidden="1" x14ac:dyDescent="0.25">
      <c r="A519" s="119" t="str">
        <f>IF(B519="","",COUNT('Diário 2o PA'!$A$5:$A$1412)+ROW()-4)</f>
        <v/>
      </c>
      <c r="B519" s="104"/>
      <c r="C519" s="154"/>
      <c r="D519" s="105"/>
      <c r="E519" s="105"/>
      <c r="F519" s="106"/>
      <c r="G519" s="105"/>
      <c r="H519" s="105"/>
      <c r="I519" s="108"/>
      <c r="J519" s="105"/>
      <c r="K519" s="105"/>
      <c r="L519" s="108"/>
      <c r="M519" s="105"/>
      <c r="N519" s="103"/>
      <c r="O519" s="456"/>
      <c r="P519" s="431">
        <f t="shared" si="17"/>
        <v>0</v>
      </c>
      <c r="Q519" s="79">
        <f t="shared" si="17"/>
        <v>0</v>
      </c>
      <c r="R519" s="102" t="str">
        <f t="shared" si="16"/>
        <v/>
      </c>
      <c r="S519" s="96" t="str">
        <f>IF(D519="","",IF(OR(D519=Plano!$A$1,D519=Plano!$B$1),"entrada","saída"))</f>
        <v/>
      </c>
    </row>
    <row r="520" spans="1:19" ht="13.2" hidden="1" x14ac:dyDescent="0.25">
      <c r="A520" s="119" t="str">
        <f>IF(B520="","",COUNT('Diário 2o PA'!$A$5:$A$1412)+ROW()-4)</f>
        <v/>
      </c>
      <c r="B520" s="104"/>
      <c r="C520" s="154"/>
      <c r="D520" s="105"/>
      <c r="E520" s="105"/>
      <c r="F520" s="106"/>
      <c r="G520" s="105"/>
      <c r="H520" s="105"/>
      <c r="I520" s="108"/>
      <c r="J520" s="105"/>
      <c r="K520" s="105"/>
      <c r="L520" s="108"/>
      <c r="M520" s="105"/>
      <c r="N520" s="103"/>
      <c r="O520" s="456"/>
      <c r="P520" s="431">
        <f t="shared" si="17"/>
        <v>0</v>
      </c>
      <c r="Q520" s="79">
        <f t="shared" si="17"/>
        <v>0</v>
      </c>
      <c r="R520" s="102" t="str">
        <f t="shared" si="16"/>
        <v/>
      </c>
      <c r="S520" s="96" t="str">
        <f>IF(D520="","",IF(OR(D520=Plano!$A$1,D520=Plano!$B$1),"entrada","saída"))</f>
        <v/>
      </c>
    </row>
    <row r="521" spans="1:19" ht="13.2" hidden="1" x14ac:dyDescent="0.25">
      <c r="A521" s="119" t="str">
        <f>IF(B521="","",COUNT('Diário 2o PA'!$A$5:$A$1412)+ROW()-4)</f>
        <v/>
      </c>
      <c r="B521" s="104"/>
      <c r="C521" s="154"/>
      <c r="D521" s="105"/>
      <c r="E521" s="105"/>
      <c r="F521" s="106"/>
      <c r="G521" s="105"/>
      <c r="H521" s="105"/>
      <c r="I521" s="108"/>
      <c r="J521" s="105"/>
      <c r="K521" s="105"/>
      <c r="L521" s="108"/>
      <c r="M521" s="105"/>
      <c r="N521" s="103"/>
      <c r="O521" s="456"/>
      <c r="P521" s="431">
        <f t="shared" si="17"/>
        <v>0</v>
      </c>
      <c r="Q521" s="79">
        <f t="shared" si="17"/>
        <v>0</v>
      </c>
      <c r="R521" s="102" t="str">
        <f t="shared" si="16"/>
        <v/>
      </c>
      <c r="S521" s="96" t="str">
        <f>IF(D521="","",IF(OR(D521=Plano!$A$1,D521=Plano!$B$1),"entrada","saída"))</f>
        <v/>
      </c>
    </row>
    <row r="522" spans="1:19" ht="13.2" hidden="1" x14ac:dyDescent="0.25">
      <c r="A522" s="119" t="str">
        <f>IF(B522="","",COUNT('Diário 2o PA'!$A$5:$A$1412)+ROW()-4)</f>
        <v/>
      </c>
      <c r="B522" s="104"/>
      <c r="C522" s="154"/>
      <c r="D522" s="105"/>
      <c r="E522" s="105"/>
      <c r="F522" s="106"/>
      <c r="G522" s="105"/>
      <c r="H522" s="105"/>
      <c r="I522" s="108"/>
      <c r="J522" s="105"/>
      <c r="K522" s="105"/>
      <c r="L522" s="108"/>
      <c r="M522" s="105"/>
      <c r="N522" s="103"/>
      <c r="O522" s="456"/>
      <c r="P522" s="431">
        <f t="shared" si="17"/>
        <v>0</v>
      </c>
      <c r="Q522" s="79">
        <f t="shared" si="17"/>
        <v>0</v>
      </c>
      <c r="R522" s="102" t="str">
        <f t="shared" si="16"/>
        <v/>
      </c>
      <c r="S522" s="96" t="str">
        <f>IF(D522="","",IF(OR(D522=Plano!$A$1,D522=Plano!$B$1),"entrada","saída"))</f>
        <v/>
      </c>
    </row>
    <row r="523" spans="1:19" ht="13.2" hidden="1" x14ac:dyDescent="0.25">
      <c r="A523" s="119" t="str">
        <f>IF(B523="","",COUNT('Diário 2o PA'!$A$5:$A$1412)+ROW()-4)</f>
        <v/>
      </c>
      <c r="B523" s="104"/>
      <c r="C523" s="154"/>
      <c r="D523" s="105"/>
      <c r="E523" s="105"/>
      <c r="F523" s="106"/>
      <c r="G523" s="105"/>
      <c r="H523" s="105"/>
      <c r="I523" s="108"/>
      <c r="J523" s="105"/>
      <c r="K523" s="105"/>
      <c r="L523" s="108"/>
      <c r="M523" s="105"/>
      <c r="N523" s="103"/>
      <c r="O523" s="456"/>
      <c r="P523" s="431">
        <f t="shared" si="17"/>
        <v>0</v>
      </c>
      <c r="Q523" s="79">
        <f t="shared" si="17"/>
        <v>0</v>
      </c>
      <c r="R523" s="102" t="str">
        <f t="shared" si="16"/>
        <v/>
      </c>
      <c r="S523" s="96" t="str">
        <f>IF(D523="","",IF(OR(D523=Plano!$A$1,D523=Plano!$B$1),"entrada","saída"))</f>
        <v/>
      </c>
    </row>
    <row r="524" spans="1:19" ht="13.2" hidden="1" x14ac:dyDescent="0.25">
      <c r="A524" s="119" t="str">
        <f>IF(B524="","",COUNT('Diário 2o PA'!$A$5:$A$1412)+ROW()-4)</f>
        <v/>
      </c>
      <c r="B524" s="104"/>
      <c r="C524" s="154"/>
      <c r="D524" s="105"/>
      <c r="E524" s="105"/>
      <c r="F524" s="106"/>
      <c r="G524" s="105"/>
      <c r="H524" s="105"/>
      <c r="I524" s="108"/>
      <c r="J524" s="105"/>
      <c r="K524" s="105"/>
      <c r="L524" s="108"/>
      <c r="M524" s="105"/>
      <c r="N524" s="103"/>
      <c r="O524" s="456"/>
      <c r="P524" s="431">
        <f t="shared" si="17"/>
        <v>0</v>
      </c>
      <c r="Q524" s="79">
        <f t="shared" si="17"/>
        <v>0</v>
      </c>
      <c r="R524" s="102" t="str">
        <f t="shared" si="16"/>
        <v/>
      </c>
      <c r="S524" s="96" t="str">
        <f>IF(D524="","",IF(OR(D524=Plano!$A$1,D524=Plano!$B$1),"entrada","saída"))</f>
        <v/>
      </c>
    </row>
    <row r="525" spans="1:19" ht="13.2" hidden="1" x14ac:dyDescent="0.25">
      <c r="A525" s="119" t="str">
        <f>IF(B525="","",COUNT('Diário 2o PA'!$A$5:$A$1412)+ROW()-4)</f>
        <v/>
      </c>
      <c r="B525" s="104"/>
      <c r="C525" s="154"/>
      <c r="D525" s="105"/>
      <c r="E525" s="105"/>
      <c r="F525" s="106"/>
      <c r="G525" s="105"/>
      <c r="H525" s="105"/>
      <c r="I525" s="108"/>
      <c r="J525" s="105"/>
      <c r="K525" s="105"/>
      <c r="L525" s="108"/>
      <c r="M525" s="105"/>
      <c r="N525" s="103"/>
      <c r="O525" s="456"/>
      <c r="P525" s="431">
        <f t="shared" si="17"/>
        <v>0</v>
      </c>
      <c r="Q525" s="79">
        <f t="shared" si="17"/>
        <v>0</v>
      </c>
      <c r="R525" s="102" t="str">
        <f t="shared" si="16"/>
        <v/>
      </c>
      <c r="S525" s="96" t="str">
        <f>IF(D525="","",IF(OR(D525=Plano!$A$1,D525=Plano!$B$1),"entrada","saída"))</f>
        <v/>
      </c>
    </row>
    <row r="526" spans="1:19" ht="13.2" hidden="1" x14ac:dyDescent="0.25">
      <c r="A526" s="119" t="str">
        <f>IF(B526="","",COUNT('Diário 2o PA'!$A$5:$A$1412)+ROW()-4)</f>
        <v/>
      </c>
      <c r="B526" s="104"/>
      <c r="C526" s="154"/>
      <c r="D526" s="105"/>
      <c r="E526" s="105"/>
      <c r="F526" s="106"/>
      <c r="G526" s="105"/>
      <c r="H526" s="105"/>
      <c r="I526" s="108"/>
      <c r="J526" s="105"/>
      <c r="K526" s="105"/>
      <c r="L526" s="108"/>
      <c r="M526" s="105"/>
      <c r="N526" s="103"/>
      <c r="O526" s="456"/>
      <c r="P526" s="431">
        <f t="shared" si="17"/>
        <v>0</v>
      </c>
      <c r="Q526" s="79">
        <f t="shared" si="17"/>
        <v>0</v>
      </c>
      <c r="R526" s="102" t="str">
        <f t="shared" si="16"/>
        <v/>
      </c>
      <c r="S526" s="96" t="str">
        <f>IF(D526="","",IF(OR(D526=Plano!$A$1,D526=Plano!$B$1),"entrada","saída"))</f>
        <v/>
      </c>
    </row>
    <row r="527" spans="1:19" ht="13.2" hidden="1" x14ac:dyDescent="0.25">
      <c r="A527" s="119" t="str">
        <f>IF(B527="","",COUNT('Diário 2o PA'!$A$5:$A$1412)+ROW()-4)</f>
        <v/>
      </c>
      <c r="B527" s="104"/>
      <c r="C527" s="154"/>
      <c r="D527" s="105"/>
      <c r="E527" s="105"/>
      <c r="F527" s="106"/>
      <c r="G527" s="105"/>
      <c r="H527" s="105"/>
      <c r="I527" s="108"/>
      <c r="J527" s="105"/>
      <c r="K527" s="105"/>
      <c r="L527" s="108"/>
      <c r="M527" s="105"/>
      <c r="N527" s="103"/>
      <c r="O527" s="456"/>
      <c r="P527" s="431">
        <f t="shared" si="17"/>
        <v>0</v>
      </c>
      <c r="Q527" s="79">
        <f t="shared" si="17"/>
        <v>0</v>
      </c>
      <c r="R527" s="102" t="str">
        <f t="shared" si="16"/>
        <v/>
      </c>
      <c r="S527" s="96" t="str">
        <f>IF(D527="","",IF(OR(D527=Plano!$A$1,D527=Plano!$B$1),"entrada","saída"))</f>
        <v/>
      </c>
    </row>
    <row r="528" spans="1:19" ht="13.2" hidden="1" x14ac:dyDescent="0.25">
      <c r="A528" s="119" t="str">
        <f>IF(B528="","",COUNT('Diário 2o PA'!$A$5:$A$1412)+ROW()-4)</f>
        <v/>
      </c>
      <c r="B528" s="104"/>
      <c r="C528" s="154"/>
      <c r="D528" s="105"/>
      <c r="E528" s="105"/>
      <c r="F528" s="106"/>
      <c r="G528" s="105"/>
      <c r="H528" s="105"/>
      <c r="I528" s="108"/>
      <c r="J528" s="105"/>
      <c r="K528" s="105"/>
      <c r="L528" s="108"/>
      <c r="M528" s="105"/>
      <c r="N528" s="103"/>
      <c r="O528" s="456"/>
      <c r="P528" s="431">
        <f t="shared" si="17"/>
        <v>0</v>
      </c>
      <c r="Q528" s="79">
        <f t="shared" si="17"/>
        <v>0</v>
      </c>
      <c r="R528" s="102" t="str">
        <f t="shared" si="16"/>
        <v/>
      </c>
      <c r="S528" s="96" t="str">
        <f>IF(D528="","",IF(OR(D528=Plano!$A$1,D528=Plano!$B$1),"entrada","saída"))</f>
        <v/>
      </c>
    </row>
    <row r="529" spans="1:19" ht="13.2" hidden="1" x14ac:dyDescent="0.25">
      <c r="A529" s="119" t="str">
        <f>IF(B529="","",COUNT('Diário 2o PA'!$A$5:$A$1412)+ROW()-4)</f>
        <v/>
      </c>
      <c r="B529" s="104"/>
      <c r="C529" s="154"/>
      <c r="D529" s="105"/>
      <c r="E529" s="105"/>
      <c r="F529" s="106"/>
      <c r="G529" s="105"/>
      <c r="H529" s="105"/>
      <c r="I529" s="108"/>
      <c r="J529" s="105"/>
      <c r="K529" s="105"/>
      <c r="L529" s="108"/>
      <c r="M529" s="105"/>
      <c r="N529" s="103"/>
      <c r="O529" s="456"/>
      <c r="P529" s="431">
        <f t="shared" si="17"/>
        <v>0</v>
      </c>
      <c r="Q529" s="79">
        <f t="shared" si="17"/>
        <v>0</v>
      </c>
      <c r="R529" s="102" t="str">
        <f t="shared" si="16"/>
        <v/>
      </c>
      <c r="S529" s="96" t="str">
        <f>IF(D529="","",IF(OR(D529=Plano!$A$1,D529=Plano!$B$1),"entrada","saída"))</f>
        <v/>
      </c>
    </row>
    <row r="530" spans="1:19" ht="13.2" hidden="1" x14ac:dyDescent="0.25">
      <c r="A530" s="119" t="str">
        <f>IF(B530="","",COUNT('Diário 2o PA'!$A$5:$A$1412)+ROW()-4)</f>
        <v/>
      </c>
      <c r="B530" s="104"/>
      <c r="C530" s="154"/>
      <c r="D530" s="105"/>
      <c r="E530" s="105"/>
      <c r="F530" s="106"/>
      <c r="G530" s="105"/>
      <c r="H530" s="105"/>
      <c r="I530" s="108"/>
      <c r="J530" s="105"/>
      <c r="K530" s="105"/>
      <c r="L530" s="108"/>
      <c r="M530" s="105"/>
      <c r="N530" s="103"/>
      <c r="O530" s="456"/>
      <c r="P530" s="431">
        <f t="shared" si="17"/>
        <v>0</v>
      </c>
      <c r="Q530" s="79">
        <f t="shared" si="17"/>
        <v>0</v>
      </c>
      <c r="R530" s="102" t="str">
        <f t="shared" si="16"/>
        <v/>
      </c>
      <c r="S530" s="96" t="str">
        <f>IF(D530="","",IF(OR(D530=Plano!$A$1,D530=Plano!$B$1),"entrada","saída"))</f>
        <v/>
      </c>
    </row>
    <row r="531" spans="1:19" ht="13.2" hidden="1" x14ac:dyDescent="0.25">
      <c r="A531" s="119" t="str">
        <f>IF(B531="","",COUNT('Diário 2o PA'!$A$5:$A$1412)+ROW()-4)</f>
        <v/>
      </c>
      <c r="B531" s="104"/>
      <c r="C531" s="154"/>
      <c r="D531" s="105"/>
      <c r="E531" s="105"/>
      <c r="F531" s="106"/>
      <c r="G531" s="105"/>
      <c r="H531" s="105"/>
      <c r="I531" s="108"/>
      <c r="J531" s="105"/>
      <c r="K531" s="105"/>
      <c r="L531" s="108"/>
      <c r="M531" s="105"/>
      <c r="N531" s="103"/>
      <c r="O531" s="456"/>
      <c r="P531" s="431">
        <f t="shared" si="17"/>
        <v>0</v>
      </c>
      <c r="Q531" s="79">
        <f t="shared" si="17"/>
        <v>0</v>
      </c>
      <c r="R531" s="102" t="str">
        <f t="shared" si="16"/>
        <v/>
      </c>
      <c r="S531" s="96" t="str">
        <f>IF(D531="","",IF(OR(D531=Plano!$A$1,D531=Plano!$B$1),"entrada","saída"))</f>
        <v/>
      </c>
    </row>
    <row r="532" spans="1:19" ht="13.2" hidden="1" x14ac:dyDescent="0.25">
      <c r="A532" s="119" t="str">
        <f>IF(B532="","",COUNT('Diário 2o PA'!$A$5:$A$1412)+ROW()-4)</f>
        <v/>
      </c>
      <c r="B532" s="104"/>
      <c r="C532" s="154"/>
      <c r="D532" s="105"/>
      <c r="E532" s="105"/>
      <c r="F532" s="106"/>
      <c r="G532" s="105"/>
      <c r="H532" s="105"/>
      <c r="I532" s="108"/>
      <c r="J532" s="105"/>
      <c r="K532" s="105"/>
      <c r="L532" s="108"/>
      <c r="M532" s="105"/>
      <c r="N532" s="103"/>
      <c r="O532" s="456"/>
      <c r="P532" s="431">
        <f t="shared" si="17"/>
        <v>0</v>
      </c>
      <c r="Q532" s="79">
        <f t="shared" si="17"/>
        <v>0</v>
      </c>
      <c r="R532" s="102" t="str">
        <f t="shared" si="16"/>
        <v/>
      </c>
      <c r="S532" s="96" t="str">
        <f>IF(D532="","",IF(OR(D532=Plano!$A$1,D532=Plano!$B$1),"entrada","saída"))</f>
        <v/>
      </c>
    </row>
    <row r="533" spans="1:19" ht="13.2" hidden="1" x14ac:dyDescent="0.25">
      <c r="A533" s="119" t="str">
        <f>IF(B533="","",COUNT('Diário 2o PA'!$A$5:$A$1412)+ROW()-4)</f>
        <v/>
      </c>
      <c r="B533" s="104"/>
      <c r="C533" s="154"/>
      <c r="D533" s="105"/>
      <c r="E533" s="105"/>
      <c r="F533" s="106"/>
      <c r="G533" s="105"/>
      <c r="H533" s="105"/>
      <c r="I533" s="108"/>
      <c r="J533" s="105"/>
      <c r="K533" s="105"/>
      <c r="L533" s="108"/>
      <c r="M533" s="105"/>
      <c r="N533" s="103"/>
      <c r="O533" s="456"/>
      <c r="P533" s="431">
        <f t="shared" si="17"/>
        <v>0</v>
      </c>
      <c r="Q533" s="79">
        <f t="shared" si="17"/>
        <v>0</v>
      </c>
      <c r="R533" s="102" t="str">
        <f t="shared" si="16"/>
        <v/>
      </c>
      <c r="S533" s="96" t="str">
        <f>IF(D533="","",IF(OR(D533=Plano!$A$1,D533=Plano!$B$1),"entrada","saída"))</f>
        <v/>
      </c>
    </row>
    <row r="534" spans="1:19" ht="13.2" hidden="1" x14ac:dyDescent="0.25">
      <c r="A534" s="119" t="str">
        <f>IF(B534="","",COUNT('Diário 2o PA'!$A$5:$A$1412)+ROW()-4)</f>
        <v/>
      </c>
      <c r="B534" s="104"/>
      <c r="C534" s="154"/>
      <c r="D534" s="105"/>
      <c r="E534" s="105"/>
      <c r="F534" s="106"/>
      <c r="G534" s="105"/>
      <c r="H534" s="105"/>
      <c r="I534" s="108"/>
      <c r="J534" s="105"/>
      <c r="K534" s="105"/>
      <c r="L534" s="108"/>
      <c r="M534" s="105"/>
      <c r="N534" s="103"/>
      <c r="O534" s="456"/>
      <c r="P534" s="431">
        <f t="shared" si="17"/>
        <v>0</v>
      </c>
      <c r="Q534" s="79">
        <f t="shared" si="17"/>
        <v>0</v>
      </c>
      <c r="R534" s="102" t="str">
        <f t="shared" si="16"/>
        <v/>
      </c>
      <c r="S534" s="96" t="str">
        <f>IF(D534="","",IF(OR(D534=Plano!$A$1,D534=Plano!$B$1),"entrada","saída"))</f>
        <v/>
      </c>
    </row>
    <row r="535" spans="1:19" ht="13.2" hidden="1" x14ac:dyDescent="0.25">
      <c r="A535" s="119" t="str">
        <f>IF(B535="","",COUNT('Diário 2o PA'!$A$5:$A$1412)+ROW()-4)</f>
        <v/>
      </c>
      <c r="B535" s="104"/>
      <c r="C535" s="154"/>
      <c r="D535" s="105"/>
      <c r="E535" s="105"/>
      <c r="F535" s="106"/>
      <c r="G535" s="105"/>
      <c r="H535" s="105"/>
      <c r="I535" s="108"/>
      <c r="J535" s="105"/>
      <c r="K535" s="105"/>
      <c r="L535" s="108"/>
      <c r="M535" s="105"/>
      <c r="N535" s="103"/>
      <c r="O535" s="456"/>
      <c r="P535" s="431">
        <f t="shared" si="17"/>
        <v>0</v>
      </c>
      <c r="Q535" s="79">
        <f t="shared" si="17"/>
        <v>0</v>
      </c>
      <c r="R535" s="102" t="str">
        <f t="shared" si="16"/>
        <v/>
      </c>
      <c r="S535" s="96" t="str">
        <f>IF(D535="","",IF(OR(D535=Plano!$A$1,D535=Plano!$B$1),"entrada","saída"))</f>
        <v/>
      </c>
    </row>
    <row r="536" spans="1:19" ht="13.2" hidden="1" x14ac:dyDescent="0.25">
      <c r="A536" s="119" t="str">
        <f>IF(B536="","",COUNT('Diário 2o PA'!$A$5:$A$1412)+ROW()-4)</f>
        <v/>
      </c>
      <c r="B536" s="104"/>
      <c r="C536" s="154"/>
      <c r="D536" s="105"/>
      <c r="E536" s="105"/>
      <c r="F536" s="106"/>
      <c r="G536" s="105"/>
      <c r="H536" s="105"/>
      <c r="I536" s="108"/>
      <c r="J536" s="105"/>
      <c r="K536" s="105"/>
      <c r="L536" s="108"/>
      <c r="M536" s="105"/>
      <c r="N536" s="103"/>
      <c r="O536" s="456"/>
      <c r="P536" s="431">
        <f t="shared" si="17"/>
        <v>0</v>
      </c>
      <c r="Q536" s="79">
        <f t="shared" si="17"/>
        <v>0</v>
      </c>
      <c r="R536" s="102" t="str">
        <f t="shared" si="16"/>
        <v/>
      </c>
      <c r="S536" s="96" t="str">
        <f>IF(D536="","",IF(OR(D536=Plano!$A$1,D536=Plano!$B$1),"entrada","saída"))</f>
        <v/>
      </c>
    </row>
    <row r="537" spans="1:19" ht="13.2" hidden="1" x14ac:dyDescent="0.25">
      <c r="A537" s="119" t="str">
        <f>IF(B537="","",COUNT('Diário 2o PA'!$A$5:$A$1412)+ROW()-4)</f>
        <v/>
      </c>
      <c r="B537" s="104"/>
      <c r="C537" s="154"/>
      <c r="D537" s="105"/>
      <c r="E537" s="105"/>
      <c r="F537" s="106"/>
      <c r="G537" s="105"/>
      <c r="H537" s="105"/>
      <c r="I537" s="108"/>
      <c r="J537" s="105"/>
      <c r="K537" s="105"/>
      <c r="L537" s="108"/>
      <c r="M537" s="105"/>
      <c r="N537" s="103"/>
      <c r="O537" s="456"/>
      <c r="P537" s="431">
        <f t="shared" si="17"/>
        <v>0</v>
      </c>
      <c r="Q537" s="79">
        <f t="shared" si="17"/>
        <v>0</v>
      </c>
      <c r="R537" s="102" t="str">
        <f t="shared" si="16"/>
        <v/>
      </c>
      <c r="S537" s="96" t="str">
        <f>IF(D537="","",IF(OR(D537=Plano!$A$1,D537=Plano!$B$1),"entrada","saída"))</f>
        <v/>
      </c>
    </row>
    <row r="538" spans="1:19" ht="13.2" hidden="1" x14ac:dyDescent="0.25">
      <c r="A538" s="119" t="str">
        <f>IF(B538="","",COUNT('Diário 2o PA'!$A$5:$A$1412)+ROW()-4)</f>
        <v/>
      </c>
      <c r="B538" s="104"/>
      <c r="C538" s="154"/>
      <c r="D538" s="105"/>
      <c r="E538" s="105"/>
      <c r="F538" s="106"/>
      <c r="G538" s="105"/>
      <c r="H538" s="105"/>
      <c r="I538" s="108"/>
      <c r="J538" s="105"/>
      <c r="K538" s="105"/>
      <c r="L538" s="108"/>
      <c r="M538" s="105"/>
      <c r="N538" s="103"/>
      <c r="O538" s="456"/>
      <c r="P538" s="431">
        <f t="shared" si="17"/>
        <v>0</v>
      </c>
      <c r="Q538" s="79">
        <f t="shared" si="17"/>
        <v>0</v>
      </c>
      <c r="R538" s="102" t="str">
        <f t="shared" si="16"/>
        <v/>
      </c>
      <c r="S538" s="96" t="str">
        <f>IF(D538="","",IF(OR(D538=Plano!$A$1,D538=Plano!$B$1),"entrada","saída"))</f>
        <v/>
      </c>
    </row>
    <row r="539" spans="1:19" ht="13.2" hidden="1" x14ac:dyDescent="0.25">
      <c r="A539" s="119" t="str">
        <f>IF(B539="","",COUNT('Diário 2o PA'!$A$5:$A$1412)+ROW()-4)</f>
        <v/>
      </c>
      <c r="B539" s="104"/>
      <c r="C539" s="154"/>
      <c r="D539" s="105"/>
      <c r="E539" s="105"/>
      <c r="F539" s="106"/>
      <c r="G539" s="105"/>
      <c r="H539" s="105"/>
      <c r="I539" s="108"/>
      <c r="J539" s="105"/>
      <c r="K539" s="105"/>
      <c r="L539" s="108"/>
      <c r="M539" s="105"/>
      <c r="N539" s="103"/>
      <c r="O539" s="456"/>
      <c r="P539" s="431">
        <f t="shared" si="17"/>
        <v>0</v>
      </c>
      <c r="Q539" s="79">
        <f t="shared" si="17"/>
        <v>0</v>
      </c>
      <c r="R539" s="102" t="str">
        <f t="shared" si="16"/>
        <v/>
      </c>
      <c r="S539" s="96" t="str">
        <f>IF(D539="","",IF(OR(D539=Plano!$A$1,D539=Plano!$B$1),"entrada","saída"))</f>
        <v/>
      </c>
    </row>
    <row r="540" spans="1:19" ht="13.2" hidden="1" x14ac:dyDescent="0.25">
      <c r="A540" s="119" t="str">
        <f>IF(B540="","",COUNT('Diário 2o PA'!$A$5:$A$1412)+ROW()-4)</f>
        <v/>
      </c>
      <c r="B540" s="104"/>
      <c r="C540" s="154"/>
      <c r="D540" s="105"/>
      <c r="E540" s="105"/>
      <c r="F540" s="106"/>
      <c r="G540" s="105"/>
      <c r="H540" s="105"/>
      <c r="I540" s="108"/>
      <c r="J540" s="105"/>
      <c r="K540" s="105"/>
      <c r="L540" s="108"/>
      <c r="M540" s="105"/>
      <c r="N540" s="103"/>
      <c r="O540" s="456"/>
      <c r="P540" s="431">
        <f t="shared" si="17"/>
        <v>0</v>
      </c>
      <c r="Q540" s="79">
        <f t="shared" si="17"/>
        <v>0</v>
      </c>
      <c r="R540" s="102" t="str">
        <f t="shared" si="16"/>
        <v/>
      </c>
      <c r="S540" s="96" t="str">
        <f>IF(D540="","",IF(OR(D540=Plano!$A$1,D540=Plano!$B$1),"entrada","saída"))</f>
        <v/>
      </c>
    </row>
    <row r="541" spans="1:19" ht="13.2" hidden="1" x14ac:dyDescent="0.25">
      <c r="A541" s="119" t="str">
        <f>IF(B541="","",COUNT('Diário 2o PA'!$A$5:$A$1412)+ROW()-4)</f>
        <v/>
      </c>
      <c r="B541" s="104"/>
      <c r="C541" s="154"/>
      <c r="D541" s="105"/>
      <c r="E541" s="105"/>
      <c r="F541" s="106"/>
      <c r="G541" s="105"/>
      <c r="H541" s="105"/>
      <c r="I541" s="108"/>
      <c r="J541" s="105"/>
      <c r="K541" s="105"/>
      <c r="L541" s="108"/>
      <c r="M541" s="105"/>
      <c r="N541" s="103"/>
      <c r="O541" s="456"/>
      <c r="P541" s="431">
        <f t="shared" si="17"/>
        <v>0</v>
      </c>
      <c r="Q541" s="79">
        <f t="shared" si="17"/>
        <v>0</v>
      </c>
      <c r="R541" s="102" t="str">
        <f t="shared" si="16"/>
        <v/>
      </c>
      <c r="S541" s="96" t="str">
        <f>IF(D541="","",IF(OR(D541=Plano!$A$1,D541=Plano!$B$1),"entrada","saída"))</f>
        <v/>
      </c>
    </row>
    <row r="542" spans="1:19" ht="13.2" hidden="1" x14ac:dyDescent="0.25">
      <c r="A542" s="119" t="str">
        <f>IF(B542="","",COUNT('Diário 2o PA'!$A$5:$A$1412)+ROW()-4)</f>
        <v/>
      </c>
      <c r="B542" s="104"/>
      <c r="C542" s="154"/>
      <c r="D542" s="105"/>
      <c r="E542" s="105"/>
      <c r="F542" s="106"/>
      <c r="G542" s="105"/>
      <c r="H542" s="105"/>
      <c r="I542" s="108"/>
      <c r="J542" s="105"/>
      <c r="K542" s="105"/>
      <c r="L542" s="108"/>
      <c r="M542" s="105"/>
      <c r="N542" s="103"/>
      <c r="O542" s="456"/>
      <c r="P542" s="431">
        <f t="shared" si="17"/>
        <v>0</v>
      </c>
      <c r="Q542" s="79">
        <f t="shared" si="17"/>
        <v>0</v>
      </c>
      <c r="R542" s="102" t="str">
        <f t="shared" si="16"/>
        <v/>
      </c>
      <c r="S542" s="96" t="str">
        <f>IF(D542="","",IF(OR(D542=Plano!$A$1,D542=Plano!$B$1),"entrada","saída"))</f>
        <v/>
      </c>
    </row>
    <row r="543" spans="1:19" ht="13.2" hidden="1" x14ac:dyDescent="0.25">
      <c r="A543" s="119" t="str">
        <f>IF(B543="","",COUNT('Diário 2o PA'!$A$5:$A$1412)+ROW()-4)</f>
        <v/>
      </c>
      <c r="B543" s="104"/>
      <c r="C543" s="154"/>
      <c r="D543" s="105"/>
      <c r="E543" s="105"/>
      <c r="F543" s="106"/>
      <c r="G543" s="105"/>
      <c r="H543" s="105"/>
      <c r="I543" s="108"/>
      <c r="J543" s="105"/>
      <c r="K543" s="105"/>
      <c r="L543" s="108"/>
      <c r="M543" s="105"/>
      <c r="N543" s="103"/>
      <c r="O543" s="456"/>
      <c r="P543" s="431">
        <f t="shared" si="17"/>
        <v>0</v>
      </c>
      <c r="Q543" s="79">
        <f t="shared" si="17"/>
        <v>0</v>
      </c>
      <c r="R543" s="102" t="str">
        <f t="shared" si="16"/>
        <v/>
      </c>
      <c r="S543" s="96" t="str">
        <f>IF(D543="","",IF(OR(D543=Plano!$A$1,D543=Plano!$B$1),"entrada","saída"))</f>
        <v/>
      </c>
    </row>
    <row r="544" spans="1:19" ht="13.2" hidden="1" x14ac:dyDescent="0.25">
      <c r="A544" s="119" t="str">
        <f>IF(B544="","",COUNT('Diário 2o PA'!$A$5:$A$1412)+ROW()-4)</f>
        <v/>
      </c>
      <c r="B544" s="104"/>
      <c r="C544" s="154"/>
      <c r="D544" s="105"/>
      <c r="E544" s="105"/>
      <c r="F544" s="106"/>
      <c r="G544" s="105"/>
      <c r="H544" s="105"/>
      <c r="I544" s="108"/>
      <c r="J544" s="105"/>
      <c r="K544" s="105"/>
      <c r="L544" s="108"/>
      <c r="M544" s="105"/>
      <c r="N544" s="103"/>
      <c r="O544" s="456"/>
      <c r="P544" s="431">
        <f t="shared" si="17"/>
        <v>0</v>
      </c>
      <c r="Q544" s="79">
        <f t="shared" si="17"/>
        <v>0</v>
      </c>
      <c r="R544" s="102" t="str">
        <f t="shared" si="16"/>
        <v/>
      </c>
      <c r="S544" s="96" t="str">
        <f>IF(D544="","",IF(OR(D544=Plano!$A$1,D544=Plano!$B$1),"entrada","saída"))</f>
        <v/>
      </c>
    </row>
    <row r="545" spans="1:19" ht="13.2" hidden="1" x14ac:dyDescent="0.25">
      <c r="A545" s="119" t="str">
        <f>IF(B545="","",COUNT('Diário 2o PA'!$A$5:$A$1412)+ROW()-4)</f>
        <v/>
      </c>
      <c r="B545" s="104"/>
      <c r="C545" s="154"/>
      <c r="D545" s="105"/>
      <c r="E545" s="105"/>
      <c r="F545" s="106"/>
      <c r="G545" s="105"/>
      <c r="H545" s="105"/>
      <c r="I545" s="108"/>
      <c r="J545" s="105"/>
      <c r="K545" s="105"/>
      <c r="L545" s="108"/>
      <c r="M545" s="105"/>
      <c r="N545" s="103"/>
      <c r="O545" s="456"/>
      <c r="P545" s="431">
        <f t="shared" si="17"/>
        <v>0</v>
      </c>
      <c r="Q545" s="79">
        <f t="shared" si="17"/>
        <v>0</v>
      </c>
      <c r="R545" s="102" t="str">
        <f t="shared" si="16"/>
        <v/>
      </c>
      <c r="S545" s="96" t="str">
        <f>IF(D545="","",IF(OR(D545=Plano!$A$1,D545=Plano!$B$1),"entrada","saída"))</f>
        <v/>
      </c>
    </row>
    <row r="546" spans="1:19" ht="13.2" hidden="1" x14ac:dyDescent="0.25">
      <c r="A546" s="119" t="str">
        <f>IF(B546="","",COUNT('Diário 2o PA'!$A$5:$A$1412)+ROW()-4)</f>
        <v/>
      </c>
      <c r="B546" s="104"/>
      <c r="C546" s="154"/>
      <c r="D546" s="105"/>
      <c r="E546" s="105"/>
      <c r="F546" s="106"/>
      <c r="G546" s="105"/>
      <c r="H546" s="105"/>
      <c r="I546" s="108"/>
      <c r="J546" s="105"/>
      <c r="K546" s="105"/>
      <c r="L546" s="108"/>
      <c r="M546" s="105"/>
      <c r="N546" s="103"/>
      <c r="O546" s="456"/>
      <c r="P546" s="431">
        <f t="shared" si="17"/>
        <v>0</v>
      </c>
      <c r="Q546" s="79">
        <f t="shared" si="17"/>
        <v>0</v>
      </c>
      <c r="R546" s="102" t="str">
        <f t="shared" si="16"/>
        <v/>
      </c>
      <c r="S546" s="96" t="str">
        <f>IF(D546="","",IF(OR(D546=Plano!$A$1,D546=Plano!$B$1),"entrada","saída"))</f>
        <v/>
      </c>
    </row>
    <row r="547" spans="1:19" ht="13.2" hidden="1" x14ac:dyDescent="0.25">
      <c r="A547" s="119" t="str">
        <f>IF(B547="","",COUNT('Diário 2o PA'!$A$5:$A$1412)+ROW()-4)</f>
        <v/>
      </c>
      <c r="B547" s="104"/>
      <c r="C547" s="154"/>
      <c r="D547" s="105"/>
      <c r="E547" s="105"/>
      <c r="F547" s="106"/>
      <c r="G547" s="105"/>
      <c r="H547" s="105"/>
      <c r="I547" s="108"/>
      <c r="J547" s="105"/>
      <c r="K547" s="105"/>
      <c r="L547" s="108"/>
      <c r="M547" s="105"/>
      <c r="N547" s="103"/>
      <c r="O547" s="456"/>
      <c r="P547" s="431">
        <f t="shared" si="17"/>
        <v>0</v>
      </c>
      <c r="Q547" s="79">
        <f t="shared" si="17"/>
        <v>0</v>
      </c>
      <c r="R547" s="102" t="str">
        <f t="shared" si="16"/>
        <v/>
      </c>
      <c r="S547" s="96" t="str">
        <f>IF(D547="","",IF(OR(D547=Plano!$A$1,D547=Plano!$B$1),"entrada","saída"))</f>
        <v/>
      </c>
    </row>
    <row r="548" spans="1:19" ht="13.2" hidden="1" x14ac:dyDescent="0.25">
      <c r="A548" s="119" t="str">
        <f>IF(B548="","",COUNT('Diário 2o PA'!$A$5:$A$1412)+ROW()-4)</f>
        <v/>
      </c>
      <c r="B548" s="104"/>
      <c r="C548" s="154"/>
      <c r="D548" s="105"/>
      <c r="E548" s="105"/>
      <c r="F548" s="106"/>
      <c r="G548" s="105"/>
      <c r="H548" s="105"/>
      <c r="I548" s="108"/>
      <c r="J548" s="105"/>
      <c r="K548" s="105"/>
      <c r="L548" s="108"/>
      <c r="M548" s="105"/>
      <c r="N548" s="103"/>
      <c r="O548" s="456"/>
      <c r="P548" s="431">
        <f t="shared" si="17"/>
        <v>0</v>
      </c>
      <c r="Q548" s="79">
        <f t="shared" si="17"/>
        <v>0</v>
      </c>
      <c r="R548" s="102" t="str">
        <f t="shared" si="16"/>
        <v/>
      </c>
      <c r="S548" s="96" t="str">
        <f>IF(D548="","",IF(OR(D548=Plano!$A$1,D548=Plano!$B$1),"entrada","saída"))</f>
        <v/>
      </c>
    </row>
    <row r="549" spans="1:19" ht="13.2" hidden="1" x14ac:dyDescent="0.25">
      <c r="A549" s="119" t="str">
        <f>IF(B549="","",COUNT('Diário 2o PA'!$A$5:$A$1412)+ROW()-4)</f>
        <v/>
      </c>
      <c r="B549" s="104"/>
      <c r="C549" s="154"/>
      <c r="D549" s="105"/>
      <c r="E549" s="105"/>
      <c r="F549" s="106"/>
      <c r="G549" s="105"/>
      <c r="H549" s="105"/>
      <c r="I549" s="108"/>
      <c r="J549" s="105"/>
      <c r="K549" s="105"/>
      <c r="L549" s="108"/>
      <c r="M549" s="105"/>
      <c r="N549" s="103"/>
      <c r="O549" s="456"/>
      <c r="P549" s="431">
        <f t="shared" si="17"/>
        <v>0</v>
      </c>
      <c r="Q549" s="79">
        <f t="shared" si="17"/>
        <v>0</v>
      </c>
      <c r="R549" s="102" t="str">
        <f t="shared" si="16"/>
        <v/>
      </c>
      <c r="S549" s="96" t="str">
        <f>IF(D549="","",IF(OR(D549=Plano!$A$1,D549=Plano!$B$1),"entrada","saída"))</f>
        <v/>
      </c>
    </row>
    <row r="550" spans="1:19" ht="13.2" hidden="1" x14ac:dyDescent="0.25">
      <c r="A550" s="119" t="str">
        <f>IF(B550="","",COUNT('Diário 2o PA'!$A$5:$A$1412)+ROW()-4)</f>
        <v/>
      </c>
      <c r="B550" s="104"/>
      <c r="C550" s="154"/>
      <c r="D550" s="105"/>
      <c r="E550" s="105"/>
      <c r="F550" s="106"/>
      <c r="G550" s="105"/>
      <c r="H550" s="105"/>
      <c r="I550" s="108"/>
      <c r="J550" s="105"/>
      <c r="K550" s="105"/>
      <c r="L550" s="108"/>
      <c r="M550" s="105"/>
      <c r="N550" s="103"/>
      <c r="O550" s="456"/>
      <c r="P550" s="431">
        <f t="shared" si="17"/>
        <v>0</v>
      </c>
      <c r="Q550" s="79">
        <f t="shared" si="17"/>
        <v>0</v>
      </c>
      <c r="R550" s="102" t="str">
        <f t="shared" si="16"/>
        <v/>
      </c>
      <c r="S550" s="96" t="str">
        <f>IF(D550="","",IF(OR(D550=Plano!$A$1,D550=Plano!$B$1),"entrada","saída"))</f>
        <v/>
      </c>
    </row>
    <row r="551" spans="1:19" ht="13.2" hidden="1" x14ac:dyDescent="0.25">
      <c r="A551" s="119" t="str">
        <f>IF(B551="","",COUNT('Diário 2o PA'!$A$5:$A$1412)+ROW()-4)</f>
        <v/>
      </c>
      <c r="B551" s="104"/>
      <c r="C551" s="154"/>
      <c r="D551" s="105"/>
      <c r="E551" s="105"/>
      <c r="F551" s="106"/>
      <c r="G551" s="105"/>
      <c r="H551" s="105"/>
      <c r="I551" s="108"/>
      <c r="J551" s="105"/>
      <c r="K551" s="105"/>
      <c r="L551" s="108"/>
      <c r="M551" s="105"/>
      <c r="N551" s="103"/>
      <c r="O551" s="456"/>
      <c r="P551" s="431">
        <f t="shared" si="17"/>
        <v>0</v>
      </c>
      <c r="Q551" s="79">
        <f t="shared" si="17"/>
        <v>0</v>
      </c>
      <c r="R551" s="102" t="str">
        <f t="shared" si="16"/>
        <v/>
      </c>
      <c r="S551" s="96" t="str">
        <f>IF(D551="","",IF(OR(D551=Plano!$A$1,D551=Plano!$B$1),"entrada","saída"))</f>
        <v/>
      </c>
    </row>
    <row r="552" spans="1:19" ht="13.2" hidden="1" x14ac:dyDescent="0.25">
      <c r="A552" s="119" t="str">
        <f>IF(B552="","",COUNT('Diário 2o PA'!$A$5:$A$1412)+ROW()-4)</f>
        <v/>
      </c>
      <c r="B552" s="104"/>
      <c r="C552" s="154"/>
      <c r="D552" s="105"/>
      <c r="E552" s="105"/>
      <c r="F552" s="106"/>
      <c r="G552" s="105"/>
      <c r="H552" s="105"/>
      <c r="I552" s="108"/>
      <c r="J552" s="105"/>
      <c r="K552" s="105"/>
      <c r="L552" s="108"/>
      <c r="M552" s="105"/>
      <c r="N552" s="103"/>
      <c r="O552" s="456"/>
      <c r="P552" s="431">
        <f t="shared" si="17"/>
        <v>0</v>
      </c>
      <c r="Q552" s="79">
        <f t="shared" si="17"/>
        <v>0</v>
      </c>
      <c r="R552" s="102" t="str">
        <f t="shared" si="16"/>
        <v/>
      </c>
      <c r="S552" s="96" t="str">
        <f>IF(D552="","",IF(OR(D552=Plano!$A$1,D552=Plano!$B$1),"entrada","saída"))</f>
        <v/>
      </c>
    </row>
    <row r="553" spans="1:19" ht="13.2" hidden="1" x14ac:dyDescent="0.25">
      <c r="A553" s="119" t="str">
        <f>IF(B553="","",COUNT('Diário 2o PA'!$A$5:$A$1412)+ROW()-4)</f>
        <v/>
      </c>
      <c r="B553" s="104"/>
      <c r="C553" s="154"/>
      <c r="D553" s="105"/>
      <c r="E553" s="105"/>
      <c r="F553" s="106"/>
      <c r="G553" s="105"/>
      <c r="H553" s="105"/>
      <c r="I553" s="108"/>
      <c r="J553" s="105"/>
      <c r="K553" s="105"/>
      <c r="L553" s="108"/>
      <c r="M553" s="105"/>
      <c r="N553" s="103"/>
      <c r="O553" s="456"/>
      <c r="P553" s="431">
        <f t="shared" si="17"/>
        <v>0</v>
      </c>
      <c r="Q553" s="79">
        <f t="shared" si="17"/>
        <v>0</v>
      </c>
      <c r="R553" s="102" t="str">
        <f t="shared" si="16"/>
        <v/>
      </c>
      <c r="S553" s="96" t="str">
        <f>IF(D553="","",IF(OR(D553=Plano!$A$1,D553=Plano!$B$1),"entrada","saída"))</f>
        <v/>
      </c>
    </row>
    <row r="554" spans="1:19" ht="13.2" hidden="1" x14ac:dyDescent="0.25">
      <c r="A554" s="119" t="str">
        <f>IF(B554="","",COUNT('Diário 2o PA'!$A$5:$A$1412)+ROW()-4)</f>
        <v/>
      </c>
      <c r="B554" s="104"/>
      <c r="C554" s="154"/>
      <c r="D554" s="105"/>
      <c r="E554" s="105"/>
      <c r="F554" s="106"/>
      <c r="G554" s="105"/>
      <c r="H554" s="105"/>
      <c r="I554" s="108"/>
      <c r="J554" s="105"/>
      <c r="K554" s="105"/>
      <c r="L554" s="108"/>
      <c r="M554" s="105"/>
      <c r="N554" s="103"/>
      <c r="O554" s="456"/>
      <c r="P554" s="431">
        <f t="shared" si="17"/>
        <v>0</v>
      </c>
      <c r="Q554" s="79">
        <f t="shared" si="17"/>
        <v>0</v>
      </c>
      <c r="R554" s="102" t="str">
        <f t="shared" si="16"/>
        <v/>
      </c>
      <c r="S554" s="96" t="str">
        <f>IF(D554="","",IF(OR(D554=Plano!$A$1,D554=Plano!$B$1),"entrada","saída"))</f>
        <v/>
      </c>
    </row>
    <row r="555" spans="1:19" ht="13.2" hidden="1" x14ac:dyDescent="0.25">
      <c r="A555" s="119" t="str">
        <f>IF(B555="","",COUNT('Diário 2o PA'!$A$5:$A$1412)+ROW()-4)</f>
        <v/>
      </c>
      <c r="B555" s="104"/>
      <c r="C555" s="154"/>
      <c r="D555" s="105"/>
      <c r="E555" s="105"/>
      <c r="F555" s="106"/>
      <c r="G555" s="105"/>
      <c r="H555" s="105"/>
      <c r="I555" s="108"/>
      <c r="J555" s="105"/>
      <c r="K555" s="105"/>
      <c r="L555" s="108"/>
      <c r="M555" s="105"/>
      <c r="N555" s="103"/>
      <c r="O555" s="456"/>
      <c r="P555" s="431">
        <f t="shared" si="17"/>
        <v>0</v>
      </c>
      <c r="Q555" s="79">
        <f t="shared" si="17"/>
        <v>0</v>
      </c>
      <c r="R555" s="102" t="str">
        <f t="shared" si="16"/>
        <v/>
      </c>
      <c r="S555" s="96" t="str">
        <f>IF(D555="","",IF(OR(D555=Plano!$A$1,D555=Plano!$B$1),"entrada","saída"))</f>
        <v/>
      </c>
    </row>
    <row r="556" spans="1:19" ht="13.2" hidden="1" x14ac:dyDescent="0.25">
      <c r="A556" s="119" t="str">
        <f>IF(B556="","",COUNT('Diário 2o PA'!$A$5:$A$1412)+ROW()-4)</f>
        <v/>
      </c>
      <c r="B556" s="104"/>
      <c r="C556" s="154"/>
      <c r="D556" s="105"/>
      <c r="E556" s="105"/>
      <c r="F556" s="106"/>
      <c r="G556" s="105"/>
      <c r="H556" s="105"/>
      <c r="I556" s="108"/>
      <c r="J556" s="105"/>
      <c r="K556" s="105"/>
      <c r="L556" s="108"/>
      <c r="M556" s="105"/>
      <c r="N556" s="103"/>
      <c r="O556" s="456"/>
      <c r="P556" s="431">
        <f t="shared" si="17"/>
        <v>0</v>
      </c>
      <c r="Q556" s="79">
        <f t="shared" si="17"/>
        <v>0</v>
      </c>
      <c r="R556" s="102" t="str">
        <f t="shared" si="16"/>
        <v/>
      </c>
      <c r="S556" s="96" t="str">
        <f>IF(D556="","",IF(OR(D556=Plano!$A$1,D556=Plano!$B$1),"entrada","saída"))</f>
        <v/>
      </c>
    </row>
    <row r="557" spans="1:19" ht="13.2" hidden="1" x14ac:dyDescent="0.25">
      <c r="A557" s="119" t="str">
        <f>IF(B557="","",COUNT('Diário 2o PA'!$A$5:$A$1412)+ROW()-4)</f>
        <v/>
      </c>
      <c r="B557" s="104"/>
      <c r="C557" s="154"/>
      <c r="D557" s="105"/>
      <c r="E557" s="105"/>
      <c r="F557" s="106"/>
      <c r="G557" s="105"/>
      <c r="H557" s="105"/>
      <c r="I557" s="108"/>
      <c r="J557" s="105"/>
      <c r="K557" s="105"/>
      <c r="L557" s="108"/>
      <c r="M557" s="105"/>
      <c r="N557" s="103"/>
      <c r="O557" s="456"/>
      <c r="P557" s="431">
        <f t="shared" si="17"/>
        <v>0</v>
      </c>
      <c r="Q557" s="79">
        <f t="shared" si="17"/>
        <v>0</v>
      </c>
      <c r="R557" s="102" t="str">
        <f t="shared" si="16"/>
        <v/>
      </c>
      <c r="S557" s="96" t="str">
        <f>IF(D557="","",IF(OR(D557=Plano!$A$1,D557=Plano!$B$1),"entrada","saída"))</f>
        <v/>
      </c>
    </row>
    <row r="558" spans="1:19" ht="13.2" hidden="1" x14ac:dyDescent="0.25">
      <c r="A558" s="119" t="str">
        <f>IF(B558="","",COUNT('Diário 2o PA'!$A$5:$A$1412)+ROW()-4)</f>
        <v/>
      </c>
      <c r="B558" s="104"/>
      <c r="C558" s="154"/>
      <c r="D558" s="105"/>
      <c r="E558" s="105"/>
      <c r="F558" s="106"/>
      <c r="G558" s="105"/>
      <c r="H558" s="105"/>
      <c r="I558" s="108"/>
      <c r="J558" s="105"/>
      <c r="K558" s="105"/>
      <c r="L558" s="108"/>
      <c r="M558" s="105"/>
      <c r="N558" s="103"/>
      <c r="O558" s="456"/>
      <c r="P558" s="431">
        <f t="shared" si="17"/>
        <v>0</v>
      </c>
      <c r="Q558" s="79">
        <f t="shared" si="17"/>
        <v>0</v>
      </c>
      <c r="R558" s="102" t="str">
        <f t="shared" si="16"/>
        <v/>
      </c>
      <c r="S558" s="96" t="str">
        <f>IF(D558="","",IF(OR(D558=Plano!$A$1,D558=Plano!$B$1),"entrada","saída"))</f>
        <v/>
      </c>
    </row>
    <row r="559" spans="1:19" ht="13.2" hidden="1" x14ac:dyDescent="0.25">
      <c r="A559" s="119" t="str">
        <f>IF(B559="","",COUNT('Diário 2o PA'!$A$5:$A$1412)+ROW()-4)</f>
        <v/>
      </c>
      <c r="B559" s="104"/>
      <c r="C559" s="154"/>
      <c r="D559" s="105"/>
      <c r="E559" s="105"/>
      <c r="F559" s="106"/>
      <c r="G559" s="105"/>
      <c r="H559" s="105"/>
      <c r="I559" s="108"/>
      <c r="J559" s="105"/>
      <c r="K559" s="105"/>
      <c r="L559" s="108"/>
      <c r="M559" s="105"/>
      <c r="N559" s="103"/>
      <c r="O559" s="456"/>
      <c r="P559" s="431">
        <f t="shared" si="17"/>
        <v>0</v>
      </c>
      <c r="Q559" s="79">
        <f t="shared" si="17"/>
        <v>0</v>
      </c>
      <c r="R559" s="102" t="str">
        <f t="shared" si="16"/>
        <v/>
      </c>
      <c r="S559" s="96" t="str">
        <f>IF(D559="","",IF(OR(D559=Plano!$A$1,D559=Plano!$B$1),"entrada","saída"))</f>
        <v/>
      </c>
    </row>
    <row r="560" spans="1:19" ht="13.2" hidden="1" x14ac:dyDescent="0.25">
      <c r="A560" s="119" t="str">
        <f>IF(B560="","",COUNT('Diário 2o PA'!$A$5:$A$1412)+ROW()-4)</f>
        <v/>
      </c>
      <c r="B560" s="104"/>
      <c r="C560" s="154"/>
      <c r="D560" s="105"/>
      <c r="E560" s="105"/>
      <c r="F560" s="106"/>
      <c r="G560" s="105"/>
      <c r="H560" s="105"/>
      <c r="I560" s="108"/>
      <c r="J560" s="105"/>
      <c r="K560" s="105"/>
      <c r="L560" s="108"/>
      <c r="M560" s="105"/>
      <c r="N560" s="103"/>
      <c r="O560" s="456"/>
      <c r="P560" s="431">
        <f t="shared" si="17"/>
        <v>0</v>
      </c>
      <c r="Q560" s="79">
        <f t="shared" si="17"/>
        <v>0</v>
      </c>
      <c r="R560" s="102" t="str">
        <f t="shared" si="16"/>
        <v/>
      </c>
      <c r="S560" s="96" t="str">
        <f>IF(D560="","",IF(OR(D560=Plano!$A$1,D560=Plano!$B$1),"entrada","saída"))</f>
        <v/>
      </c>
    </row>
    <row r="561" spans="1:19" ht="13.2" hidden="1" x14ac:dyDescent="0.25">
      <c r="A561" s="119" t="str">
        <f>IF(B561="","",COUNT('Diário 2o PA'!$A$5:$A$1412)+ROW()-4)</f>
        <v/>
      </c>
      <c r="B561" s="104"/>
      <c r="C561" s="154"/>
      <c r="D561" s="105"/>
      <c r="E561" s="105"/>
      <c r="F561" s="106"/>
      <c r="G561" s="105"/>
      <c r="H561" s="105"/>
      <c r="I561" s="108"/>
      <c r="J561" s="105"/>
      <c r="K561" s="105"/>
      <c r="L561" s="108"/>
      <c r="M561" s="105"/>
      <c r="N561" s="103"/>
      <c r="O561" s="456"/>
      <c r="P561" s="431">
        <f t="shared" si="17"/>
        <v>0</v>
      </c>
      <c r="Q561" s="79">
        <f t="shared" si="17"/>
        <v>0</v>
      </c>
      <c r="R561" s="102" t="str">
        <f t="shared" si="16"/>
        <v/>
      </c>
      <c r="S561" s="96" t="str">
        <f>IF(D561="","",IF(OR(D561=Plano!$A$1,D561=Plano!$B$1),"entrada","saída"))</f>
        <v/>
      </c>
    </row>
    <row r="562" spans="1:19" ht="13.2" hidden="1" x14ac:dyDescent="0.25">
      <c r="A562" s="119" t="str">
        <f>IF(B562="","",COUNT('Diário 2o PA'!$A$5:$A$1412)+ROW()-4)</f>
        <v/>
      </c>
      <c r="B562" s="104"/>
      <c r="C562" s="154"/>
      <c r="D562" s="105"/>
      <c r="E562" s="105"/>
      <c r="F562" s="106"/>
      <c r="G562" s="105"/>
      <c r="H562" s="105"/>
      <c r="I562" s="108"/>
      <c r="J562" s="105"/>
      <c r="K562" s="105"/>
      <c r="L562" s="108"/>
      <c r="M562" s="105"/>
      <c r="N562" s="103"/>
      <c r="O562" s="456"/>
      <c r="P562" s="431">
        <f t="shared" si="17"/>
        <v>0</v>
      </c>
      <c r="Q562" s="79">
        <f t="shared" si="17"/>
        <v>0</v>
      </c>
      <c r="R562" s="102" t="str">
        <f t="shared" si="16"/>
        <v/>
      </c>
      <c r="S562" s="96" t="str">
        <f>IF(D562="","",IF(OR(D562=Plano!$A$1,D562=Plano!$B$1),"entrada","saída"))</f>
        <v/>
      </c>
    </row>
    <row r="563" spans="1:19" ht="13.2" hidden="1" x14ac:dyDescent="0.25">
      <c r="A563" s="119" t="str">
        <f>IF(B563="","",COUNT('Diário 2o PA'!$A$5:$A$1412)+ROW()-4)</f>
        <v/>
      </c>
      <c r="B563" s="104"/>
      <c r="C563" s="154"/>
      <c r="D563" s="105"/>
      <c r="E563" s="105"/>
      <c r="F563" s="106"/>
      <c r="G563" s="105"/>
      <c r="H563" s="105"/>
      <c r="I563" s="108"/>
      <c r="J563" s="105"/>
      <c r="K563" s="105"/>
      <c r="L563" s="108"/>
      <c r="M563" s="105"/>
      <c r="N563" s="103"/>
      <c r="O563" s="456"/>
      <c r="P563" s="431">
        <f t="shared" si="17"/>
        <v>0</v>
      </c>
      <c r="Q563" s="79">
        <f t="shared" si="17"/>
        <v>0</v>
      </c>
      <c r="R563" s="102" t="str">
        <f t="shared" si="16"/>
        <v/>
      </c>
      <c r="S563" s="96" t="str">
        <f>IF(D563="","",IF(OR(D563=Plano!$A$1,D563=Plano!$B$1),"entrada","saída"))</f>
        <v/>
      </c>
    </row>
    <row r="564" spans="1:19" ht="13.2" hidden="1" x14ac:dyDescent="0.25">
      <c r="A564" s="119" t="str">
        <f>IF(B564="","",COUNT('Diário 2o PA'!$A$5:$A$1412)+ROW()-4)</f>
        <v/>
      </c>
      <c r="B564" s="104"/>
      <c r="C564" s="154"/>
      <c r="D564" s="105"/>
      <c r="E564" s="105"/>
      <c r="F564" s="106"/>
      <c r="G564" s="105"/>
      <c r="H564" s="105"/>
      <c r="I564" s="108"/>
      <c r="J564" s="105"/>
      <c r="K564" s="105"/>
      <c r="L564" s="108"/>
      <c r="M564" s="105"/>
      <c r="N564" s="103"/>
      <c r="O564" s="456"/>
      <c r="P564" s="431">
        <f t="shared" si="17"/>
        <v>0</v>
      </c>
      <c r="Q564" s="79">
        <f t="shared" si="17"/>
        <v>0</v>
      </c>
      <c r="R564" s="102" t="str">
        <f t="shared" si="16"/>
        <v/>
      </c>
      <c r="S564" s="96" t="str">
        <f>IF(D564="","",IF(OR(D564=Plano!$A$1,D564=Plano!$B$1),"entrada","saída"))</f>
        <v/>
      </c>
    </row>
    <row r="565" spans="1:19" ht="13.2" hidden="1" x14ac:dyDescent="0.25">
      <c r="A565" s="119" t="str">
        <f>IF(B565="","",COUNT('Diário 2o PA'!$A$5:$A$1412)+ROW()-4)</f>
        <v/>
      </c>
      <c r="B565" s="104"/>
      <c r="C565" s="154"/>
      <c r="D565" s="105"/>
      <c r="E565" s="105"/>
      <c r="F565" s="106"/>
      <c r="G565" s="105"/>
      <c r="H565" s="105"/>
      <c r="I565" s="108"/>
      <c r="J565" s="105"/>
      <c r="K565" s="105"/>
      <c r="L565" s="108"/>
      <c r="M565" s="105"/>
      <c r="N565" s="103"/>
      <c r="O565" s="456"/>
      <c r="P565" s="431">
        <f t="shared" si="17"/>
        <v>0</v>
      </c>
      <c r="Q565" s="79">
        <f t="shared" si="17"/>
        <v>0</v>
      </c>
      <c r="R565" s="102" t="str">
        <f t="shared" si="16"/>
        <v/>
      </c>
      <c r="S565" s="96" t="str">
        <f>IF(D565="","",IF(OR(D565=Plano!$A$1,D565=Plano!$B$1),"entrada","saída"))</f>
        <v/>
      </c>
    </row>
    <row r="566" spans="1:19" ht="13.2" hidden="1" x14ac:dyDescent="0.25">
      <c r="A566" s="119" t="str">
        <f>IF(B566="","",COUNT('Diário 2o PA'!$A$5:$A$1412)+ROW()-4)</f>
        <v/>
      </c>
      <c r="B566" s="104"/>
      <c r="C566" s="154"/>
      <c r="D566" s="105"/>
      <c r="E566" s="105"/>
      <c r="F566" s="106"/>
      <c r="G566" s="105"/>
      <c r="H566" s="105"/>
      <c r="I566" s="108"/>
      <c r="J566" s="105"/>
      <c r="K566" s="105"/>
      <c r="L566" s="108"/>
      <c r="M566" s="105"/>
      <c r="N566" s="103"/>
      <c r="O566" s="456"/>
      <c r="P566" s="431">
        <f t="shared" si="17"/>
        <v>0</v>
      </c>
      <c r="Q566" s="79">
        <f t="shared" si="17"/>
        <v>0</v>
      </c>
      <c r="R566" s="102" t="str">
        <f t="shared" si="16"/>
        <v/>
      </c>
      <c r="S566" s="96" t="str">
        <f>IF(D566="","",IF(OR(D566=Plano!$A$1,D566=Plano!$B$1),"entrada","saída"))</f>
        <v/>
      </c>
    </row>
    <row r="567" spans="1:19" ht="13.2" hidden="1" x14ac:dyDescent="0.25">
      <c r="A567" s="119" t="str">
        <f>IF(B567="","",COUNT('Diário 2o PA'!$A$5:$A$1412)+ROW()-4)</f>
        <v/>
      </c>
      <c r="B567" s="104"/>
      <c r="C567" s="154"/>
      <c r="D567" s="105"/>
      <c r="E567" s="105"/>
      <c r="F567" s="106"/>
      <c r="G567" s="105"/>
      <c r="H567" s="105"/>
      <c r="I567" s="108"/>
      <c r="J567" s="105"/>
      <c r="K567" s="105"/>
      <c r="L567" s="108"/>
      <c r="M567" s="105"/>
      <c r="N567" s="103"/>
      <c r="O567" s="456"/>
      <c r="P567" s="431">
        <f t="shared" si="17"/>
        <v>0</v>
      </c>
      <c r="Q567" s="79">
        <f t="shared" si="17"/>
        <v>0</v>
      </c>
      <c r="R567" s="102" t="str">
        <f t="shared" si="16"/>
        <v/>
      </c>
      <c r="S567" s="96" t="str">
        <f>IF(D567="","",IF(OR(D567=Plano!$A$1,D567=Plano!$B$1),"entrada","saída"))</f>
        <v/>
      </c>
    </row>
    <row r="568" spans="1:19" ht="13.2" hidden="1" x14ac:dyDescent="0.25">
      <c r="A568" s="119" t="str">
        <f>IF(B568="","",COUNT('Diário 2o PA'!$A$5:$A$1412)+ROW()-4)</f>
        <v/>
      </c>
      <c r="B568" s="104"/>
      <c r="C568" s="154"/>
      <c r="D568" s="105"/>
      <c r="E568" s="105"/>
      <c r="F568" s="106"/>
      <c r="G568" s="105"/>
      <c r="H568" s="105"/>
      <c r="I568" s="108"/>
      <c r="J568" s="105"/>
      <c r="K568" s="105"/>
      <c r="L568" s="108"/>
      <c r="M568" s="105"/>
      <c r="N568" s="103"/>
      <c r="O568" s="456"/>
      <c r="P568" s="431">
        <f t="shared" si="17"/>
        <v>0</v>
      </c>
      <c r="Q568" s="79">
        <f t="shared" si="17"/>
        <v>0</v>
      </c>
      <c r="R568" s="102" t="str">
        <f t="shared" si="16"/>
        <v/>
      </c>
      <c r="S568" s="96" t="str">
        <f>IF(D568="","",IF(OR(D568=Plano!$A$1,D568=Plano!$B$1),"entrada","saída"))</f>
        <v/>
      </c>
    </row>
    <row r="569" spans="1:19" ht="13.2" hidden="1" x14ac:dyDescent="0.25">
      <c r="A569" s="119" t="str">
        <f>IF(B569="","",COUNT('Diário 2o PA'!$A$5:$A$1412)+ROW()-4)</f>
        <v/>
      </c>
      <c r="B569" s="104"/>
      <c r="C569" s="154"/>
      <c r="D569" s="105"/>
      <c r="E569" s="105"/>
      <c r="F569" s="106"/>
      <c r="G569" s="105"/>
      <c r="H569" s="105"/>
      <c r="I569" s="108"/>
      <c r="J569" s="105"/>
      <c r="K569" s="105"/>
      <c r="L569" s="108"/>
      <c r="M569" s="105"/>
      <c r="N569" s="103"/>
      <c r="O569" s="456"/>
      <c r="P569" s="431">
        <f t="shared" si="17"/>
        <v>0</v>
      </c>
      <c r="Q569" s="79">
        <f t="shared" si="17"/>
        <v>0</v>
      </c>
      <c r="R569" s="102" t="str">
        <f t="shared" si="16"/>
        <v/>
      </c>
      <c r="S569" s="96" t="str">
        <f>IF(D569="","",IF(OR(D569=Plano!$A$1,D569=Plano!$B$1),"entrada","saída"))</f>
        <v/>
      </c>
    </row>
    <row r="570" spans="1:19" ht="13.2" hidden="1" x14ac:dyDescent="0.25">
      <c r="A570" s="119" t="str">
        <f>IF(B570="","",COUNT('Diário 2o PA'!$A$5:$A$1412)+ROW()-4)</f>
        <v/>
      </c>
      <c r="B570" s="104"/>
      <c r="C570" s="154"/>
      <c r="D570" s="105"/>
      <c r="E570" s="105"/>
      <c r="F570" s="106"/>
      <c r="G570" s="105"/>
      <c r="H570" s="105"/>
      <c r="I570" s="108"/>
      <c r="J570" s="105"/>
      <c r="K570" s="105"/>
      <c r="L570" s="108"/>
      <c r="M570" s="105"/>
      <c r="N570" s="103"/>
      <c r="O570" s="456"/>
      <c r="P570" s="431">
        <f t="shared" si="17"/>
        <v>0</v>
      </c>
      <c r="Q570" s="79">
        <f t="shared" si="17"/>
        <v>0</v>
      </c>
      <c r="R570" s="102" t="str">
        <f t="shared" si="16"/>
        <v/>
      </c>
      <c r="S570" s="96" t="str">
        <f>IF(D570="","",IF(OR(D570=Plano!$A$1,D570=Plano!$B$1),"entrada","saída"))</f>
        <v/>
      </c>
    </row>
    <row r="571" spans="1:19" ht="13.2" hidden="1" x14ac:dyDescent="0.25">
      <c r="A571" s="119" t="str">
        <f>IF(B571="","",COUNT('Diário 2o PA'!$A$5:$A$1412)+ROW()-4)</f>
        <v/>
      </c>
      <c r="B571" s="104"/>
      <c r="C571" s="154"/>
      <c r="D571" s="105"/>
      <c r="E571" s="105"/>
      <c r="F571" s="106"/>
      <c r="G571" s="105"/>
      <c r="H571" s="105"/>
      <c r="I571" s="108"/>
      <c r="J571" s="105"/>
      <c r="K571" s="105"/>
      <c r="L571" s="108"/>
      <c r="M571" s="105"/>
      <c r="N571" s="103"/>
      <c r="O571" s="456"/>
      <c r="P571" s="431">
        <f t="shared" si="17"/>
        <v>0</v>
      </c>
      <c r="Q571" s="79">
        <f t="shared" si="17"/>
        <v>0</v>
      </c>
      <c r="R571" s="102" t="str">
        <f t="shared" si="16"/>
        <v/>
      </c>
      <c r="S571" s="96" t="str">
        <f>IF(D571="","",IF(OR(D571=Plano!$A$1,D571=Plano!$B$1),"entrada","saída"))</f>
        <v/>
      </c>
    </row>
    <row r="572" spans="1:19" ht="13.2" hidden="1" x14ac:dyDescent="0.25">
      <c r="A572" s="119" t="str">
        <f>IF(B572="","",COUNT('Diário 2o PA'!$A$5:$A$1412)+ROW()-4)</f>
        <v/>
      </c>
      <c r="B572" s="104"/>
      <c r="C572" s="154"/>
      <c r="D572" s="105"/>
      <c r="E572" s="105"/>
      <c r="F572" s="106"/>
      <c r="G572" s="105"/>
      <c r="H572" s="105"/>
      <c r="I572" s="108"/>
      <c r="J572" s="105"/>
      <c r="K572" s="105"/>
      <c r="L572" s="108"/>
      <c r="M572" s="105"/>
      <c r="N572" s="103"/>
      <c r="O572" s="456"/>
      <c r="P572" s="431">
        <f t="shared" si="17"/>
        <v>0</v>
      </c>
      <c r="Q572" s="79">
        <f t="shared" si="17"/>
        <v>0</v>
      </c>
      <c r="R572" s="102" t="str">
        <f t="shared" si="16"/>
        <v/>
      </c>
      <c r="S572" s="96" t="str">
        <f>IF(D572="","",IF(OR(D572=Plano!$A$1,D572=Plano!$B$1),"entrada","saída"))</f>
        <v/>
      </c>
    </row>
    <row r="573" spans="1:19" ht="13.2" hidden="1" x14ac:dyDescent="0.25">
      <c r="A573" s="119" t="str">
        <f>IF(B573="","",COUNT('Diário 2o PA'!$A$5:$A$1412)+ROW()-4)</f>
        <v/>
      </c>
      <c r="B573" s="104"/>
      <c r="C573" s="154"/>
      <c r="D573" s="105"/>
      <c r="E573" s="105"/>
      <c r="F573" s="106"/>
      <c r="G573" s="105"/>
      <c r="H573" s="105"/>
      <c r="I573" s="108"/>
      <c r="J573" s="105"/>
      <c r="K573" s="105"/>
      <c r="L573" s="108"/>
      <c r="M573" s="105"/>
      <c r="N573" s="103"/>
      <c r="O573" s="456"/>
      <c r="P573" s="431">
        <f t="shared" si="17"/>
        <v>0</v>
      </c>
      <c r="Q573" s="79">
        <f t="shared" si="17"/>
        <v>0</v>
      </c>
      <c r="R573" s="102" t="str">
        <f t="shared" si="16"/>
        <v/>
      </c>
      <c r="S573" s="96" t="str">
        <f>IF(D573="","",IF(OR(D573=Plano!$A$1,D573=Plano!$B$1),"entrada","saída"))</f>
        <v/>
      </c>
    </row>
    <row r="574" spans="1:19" ht="13.2" hidden="1" x14ac:dyDescent="0.25">
      <c r="A574" s="119" t="str">
        <f>IF(B574="","",COUNT('Diário 2o PA'!$A$5:$A$1412)+ROW()-4)</f>
        <v/>
      </c>
      <c r="B574" s="104"/>
      <c r="C574" s="154"/>
      <c r="D574" s="105"/>
      <c r="E574" s="105"/>
      <c r="F574" s="106"/>
      <c r="G574" s="105"/>
      <c r="H574" s="105"/>
      <c r="I574" s="108"/>
      <c r="J574" s="105"/>
      <c r="K574" s="105"/>
      <c r="L574" s="108"/>
      <c r="M574" s="105"/>
      <c r="N574" s="103"/>
      <c r="O574" s="456"/>
      <c r="P574" s="431">
        <f t="shared" si="17"/>
        <v>0</v>
      </c>
      <c r="Q574" s="79">
        <f t="shared" si="17"/>
        <v>0</v>
      </c>
      <c r="R574" s="102" t="str">
        <f t="shared" si="16"/>
        <v/>
      </c>
      <c r="S574" s="96" t="str">
        <f>IF(D574="","",IF(OR(D574=Plano!$A$1,D574=Plano!$B$1),"entrada","saída"))</f>
        <v/>
      </c>
    </row>
    <row r="575" spans="1:19" ht="13.2" hidden="1" x14ac:dyDescent="0.25">
      <c r="A575" s="119" t="str">
        <f>IF(B575="","",COUNT('Diário 2o PA'!$A$5:$A$1412)+ROW()-4)</f>
        <v/>
      </c>
      <c r="B575" s="104"/>
      <c r="C575" s="154"/>
      <c r="D575" s="105"/>
      <c r="E575" s="105"/>
      <c r="F575" s="106"/>
      <c r="G575" s="105"/>
      <c r="H575" s="105"/>
      <c r="I575" s="108"/>
      <c r="J575" s="105"/>
      <c r="K575" s="105"/>
      <c r="L575" s="108"/>
      <c r="M575" s="105"/>
      <c r="N575" s="103"/>
      <c r="O575" s="456"/>
      <c r="P575" s="431">
        <f t="shared" si="17"/>
        <v>0</v>
      </c>
      <c r="Q575" s="79">
        <f t="shared" si="17"/>
        <v>0</v>
      </c>
      <c r="R575" s="102" t="str">
        <f t="shared" si="16"/>
        <v/>
      </c>
      <c r="S575" s="96" t="str">
        <f>IF(D575="","",IF(OR(D575=Plano!$A$1,D575=Plano!$B$1),"entrada","saída"))</f>
        <v/>
      </c>
    </row>
    <row r="576" spans="1:19" ht="13.2" hidden="1" x14ac:dyDescent="0.25">
      <c r="A576" s="119" t="str">
        <f>IF(B576="","",COUNT('Diário 2o PA'!$A$5:$A$1412)+ROW()-4)</f>
        <v/>
      </c>
      <c r="B576" s="104"/>
      <c r="C576" s="154"/>
      <c r="D576" s="105"/>
      <c r="E576" s="105"/>
      <c r="F576" s="106"/>
      <c r="G576" s="105"/>
      <c r="H576" s="105"/>
      <c r="I576" s="108"/>
      <c r="J576" s="105"/>
      <c r="K576" s="105"/>
      <c r="L576" s="108"/>
      <c r="M576" s="105"/>
      <c r="N576" s="103"/>
      <c r="O576" s="456"/>
      <c r="P576" s="431">
        <f t="shared" si="17"/>
        <v>0</v>
      </c>
      <c r="Q576" s="79">
        <f t="shared" si="17"/>
        <v>0</v>
      </c>
      <c r="R576" s="102" t="str">
        <f t="shared" si="16"/>
        <v/>
      </c>
      <c r="S576" s="96" t="str">
        <f>IF(D576="","",IF(OR(D576=Plano!$A$1,D576=Plano!$B$1),"entrada","saída"))</f>
        <v/>
      </c>
    </row>
    <row r="577" spans="1:19" ht="13.2" hidden="1" x14ac:dyDescent="0.25">
      <c r="A577" s="119" t="str">
        <f>IF(B577="","",COUNT('Diário 2o PA'!$A$5:$A$1412)+ROW()-4)</f>
        <v/>
      </c>
      <c r="B577" s="104"/>
      <c r="C577" s="154"/>
      <c r="D577" s="105"/>
      <c r="E577" s="105"/>
      <c r="F577" s="106"/>
      <c r="G577" s="105"/>
      <c r="H577" s="105"/>
      <c r="I577" s="108"/>
      <c r="J577" s="105"/>
      <c r="K577" s="105"/>
      <c r="L577" s="108"/>
      <c r="M577" s="105"/>
      <c r="N577" s="103"/>
      <c r="O577" s="456"/>
      <c r="P577" s="431">
        <f t="shared" si="17"/>
        <v>0</v>
      </c>
      <c r="Q577" s="79">
        <f t="shared" si="17"/>
        <v>0</v>
      </c>
      <c r="R577" s="102" t="str">
        <f t="shared" si="16"/>
        <v/>
      </c>
      <c r="S577" s="96" t="str">
        <f>IF(D577="","",IF(OR(D577=Plano!$A$1,D577=Plano!$B$1),"entrada","saída"))</f>
        <v/>
      </c>
    </row>
    <row r="578" spans="1:19" ht="13.2" hidden="1" x14ac:dyDescent="0.25">
      <c r="A578" s="119" t="str">
        <f>IF(B578="","",COUNT('Diário 2o PA'!$A$5:$A$1412)+ROW()-4)</f>
        <v/>
      </c>
      <c r="B578" s="104"/>
      <c r="C578" s="154"/>
      <c r="D578" s="105"/>
      <c r="E578" s="105"/>
      <c r="F578" s="106"/>
      <c r="G578" s="105"/>
      <c r="H578" s="105"/>
      <c r="I578" s="108"/>
      <c r="J578" s="105"/>
      <c r="K578" s="105"/>
      <c r="L578" s="108"/>
      <c r="M578" s="105"/>
      <c r="N578" s="103"/>
      <c r="O578" s="456"/>
      <c r="P578" s="431">
        <f t="shared" si="17"/>
        <v>0</v>
      </c>
      <c r="Q578" s="79">
        <f t="shared" si="17"/>
        <v>0</v>
      </c>
      <c r="R578" s="102" t="str">
        <f t="shared" si="16"/>
        <v/>
      </c>
      <c r="S578" s="96" t="str">
        <f>IF(D578="","",IF(OR(D578=Plano!$A$1,D578=Plano!$B$1),"entrada","saída"))</f>
        <v/>
      </c>
    </row>
    <row r="579" spans="1:19" ht="13.2" hidden="1" x14ac:dyDescent="0.25">
      <c r="A579" s="119" t="str">
        <f>IF(B579="","",COUNT('Diário 2o PA'!$A$5:$A$1412)+ROW()-4)</f>
        <v/>
      </c>
      <c r="B579" s="104"/>
      <c r="C579" s="154"/>
      <c r="D579" s="105"/>
      <c r="E579" s="105"/>
      <c r="F579" s="106"/>
      <c r="G579" s="105"/>
      <c r="H579" s="105"/>
      <c r="I579" s="108"/>
      <c r="J579" s="105"/>
      <c r="K579" s="105"/>
      <c r="L579" s="108"/>
      <c r="M579" s="105"/>
      <c r="N579" s="103"/>
      <c r="O579" s="456"/>
      <c r="P579" s="431">
        <f t="shared" si="17"/>
        <v>0</v>
      </c>
      <c r="Q579" s="79">
        <f t="shared" si="17"/>
        <v>0</v>
      </c>
      <c r="R579" s="102" t="str">
        <f t="shared" si="16"/>
        <v/>
      </c>
      <c r="S579" s="96" t="str">
        <f>IF(D579="","",IF(OR(D579=Plano!$A$1,D579=Plano!$B$1),"entrada","saída"))</f>
        <v/>
      </c>
    </row>
    <row r="580" spans="1:19" ht="13.2" hidden="1" x14ac:dyDescent="0.25">
      <c r="A580" s="119" t="str">
        <f>IF(B580="","",COUNT('Diário 2o PA'!$A$5:$A$1412)+ROW()-4)</f>
        <v/>
      </c>
      <c r="B580" s="104"/>
      <c r="C580" s="154"/>
      <c r="D580" s="105"/>
      <c r="E580" s="105"/>
      <c r="F580" s="106"/>
      <c r="G580" s="105"/>
      <c r="H580" s="105"/>
      <c r="I580" s="108"/>
      <c r="J580" s="105"/>
      <c r="K580" s="105"/>
      <c r="L580" s="108"/>
      <c r="M580" s="105"/>
      <c r="N580" s="103"/>
      <c r="O580" s="456"/>
      <c r="P580" s="431">
        <f t="shared" si="17"/>
        <v>0</v>
      </c>
      <c r="Q580" s="79">
        <f t="shared" si="17"/>
        <v>0</v>
      </c>
      <c r="R580" s="102" t="str">
        <f t="shared" si="16"/>
        <v/>
      </c>
      <c r="S580" s="96" t="str">
        <f>IF(D580="","",IF(OR(D580=Plano!$A$1,D580=Plano!$B$1),"entrada","saída"))</f>
        <v/>
      </c>
    </row>
    <row r="581" spans="1:19" ht="13.2" hidden="1" x14ac:dyDescent="0.25">
      <c r="A581" s="119" t="str">
        <f>IF(B581="","",COUNT('Diário 2o PA'!$A$5:$A$1412)+ROW()-4)</f>
        <v/>
      </c>
      <c r="B581" s="104"/>
      <c r="C581" s="154"/>
      <c r="D581" s="105"/>
      <c r="E581" s="105"/>
      <c r="F581" s="106"/>
      <c r="G581" s="105"/>
      <c r="H581" s="105"/>
      <c r="I581" s="108"/>
      <c r="J581" s="105"/>
      <c r="K581" s="105"/>
      <c r="L581" s="108"/>
      <c r="M581" s="105"/>
      <c r="N581" s="103"/>
      <c r="O581" s="456"/>
      <c r="P581" s="431">
        <f t="shared" si="17"/>
        <v>0</v>
      </c>
      <c r="Q581" s="79">
        <f t="shared" si="17"/>
        <v>0</v>
      </c>
      <c r="R581" s="102" t="str">
        <f t="shared" ref="R581:R644" si="18">SUBSTITUTE(D581," ","_")</f>
        <v/>
      </c>
      <c r="S581" s="96" t="str">
        <f>IF(D581="","",IF(OR(D581=Plano!$A$1,D581=Plano!$B$1),"entrada","saída"))</f>
        <v/>
      </c>
    </row>
    <row r="582" spans="1:19" ht="13.2" hidden="1" x14ac:dyDescent="0.25">
      <c r="A582" s="119" t="str">
        <f>IF(B582="","",COUNT('Diário 2o PA'!$A$5:$A$1412)+ROW()-4)</f>
        <v/>
      </c>
      <c r="B582" s="104"/>
      <c r="C582" s="154"/>
      <c r="D582" s="105"/>
      <c r="E582" s="105"/>
      <c r="F582" s="106"/>
      <c r="G582" s="105"/>
      <c r="H582" s="105"/>
      <c r="I582" s="108"/>
      <c r="J582" s="105"/>
      <c r="K582" s="105"/>
      <c r="L582" s="108"/>
      <c r="M582" s="105"/>
      <c r="N582" s="103"/>
      <c r="O582" s="456"/>
      <c r="P582" s="431">
        <f t="shared" ref="P582:Q645" si="19">IF(B582=0,0,IF(YEAR(B582)=$Q$1,MONTH(B582)-$P$1+1,(YEAR(B582)-$Q$1)*12-$P$1+1+MONTH(B582)))</f>
        <v>0</v>
      </c>
      <c r="Q582" s="79">
        <f t="shared" si="19"/>
        <v>0</v>
      </c>
      <c r="R582" s="102" t="str">
        <f t="shared" si="18"/>
        <v/>
      </c>
      <c r="S582" s="96" t="str">
        <f>IF(D582="","",IF(OR(D582=Plano!$A$1,D582=Plano!$B$1),"entrada","saída"))</f>
        <v/>
      </c>
    </row>
    <row r="583" spans="1:19" ht="13.2" hidden="1" x14ac:dyDescent="0.25">
      <c r="A583" s="119" t="str">
        <f>IF(B583="","",COUNT('Diário 2o PA'!$A$5:$A$1412)+ROW()-4)</f>
        <v/>
      </c>
      <c r="B583" s="104"/>
      <c r="C583" s="154"/>
      <c r="D583" s="105"/>
      <c r="E583" s="105"/>
      <c r="F583" s="106"/>
      <c r="G583" s="105"/>
      <c r="H583" s="105"/>
      <c r="I583" s="108"/>
      <c r="J583" s="105"/>
      <c r="K583" s="105"/>
      <c r="L583" s="108"/>
      <c r="M583" s="105"/>
      <c r="N583" s="103"/>
      <c r="O583" s="456"/>
      <c r="P583" s="431">
        <f t="shared" si="19"/>
        <v>0</v>
      </c>
      <c r="Q583" s="79">
        <f t="shared" si="19"/>
        <v>0</v>
      </c>
      <c r="R583" s="102" t="str">
        <f t="shared" si="18"/>
        <v/>
      </c>
      <c r="S583" s="96" t="str">
        <f>IF(D583="","",IF(OR(D583=Plano!$A$1,D583=Plano!$B$1),"entrada","saída"))</f>
        <v/>
      </c>
    </row>
    <row r="584" spans="1:19" ht="13.2" hidden="1" x14ac:dyDescent="0.25">
      <c r="A584" s="119" t="str">
        <f>IF(B584="","",COUNT('Diário 2o PA'!$A$5:$A$1412)+ROW()-4)</f>
        <v/>
      </c>
      <c r="B584" s="104"/>
      <c r="C584" s="154"/>
      <c r="D584" s="105"/>
      <c r="E584" s="105"/>
      <c r="F584" s="106"/>
      <c r="G584" s="105"/>
      <c r="H584" s="105"/>
      <c r="I584" s="108"/>
      <c r="J584" s="105"/>
      <c r="K584" s="105"/>
      <c r="L584" s="108"/>
      <c r="M584" s="105"/>
      <c r="N584" s="103"/>
      <c r="O584" s="456"/>
      <c r="P584" s="431">
        <f t="shared" si="19"/>
        <v>0</v>
      </c>
      <c r="Q584" s="79">
        <f t="shared" si="19"/>
        <v>0</v>
      </c>
      <c r="R584" s="102" t="str">
        <f t="shared" si="18"/>
        <v/>
      </c>
      <c r="S584" s="96" t="str">
        <f>IF(D584="","",IF(OR(D584=Plano!$A$1,D584=Plano!$B$1),"entrada","saída"))</f>
        <v/>
      </c>
    </row>
    <row r="585" spans="1:19" ht="13.2" hidden="1" x14ac:dyDescent="0.25">
      <c r="A585" s="119" t="str">
        <f>IF(B585="","",COUNT('Diário 2o PA'!$A$5:$A$1412)+ROW()-4)</f>
        <v/>
      </c>
      <c r="B585" s="104"/>
      <c r="C585" s="154"/>
      <c r="D585" s="105"/>
      <c r="E585" s="105"/>
      <c r="F585" s="106"/>
      <c r="G585" s="105"/>
      <c r="H585" s="105"/>
      <c r="I585" s="108"/>
      <c r="J585" s="105"/>
      <c r="K585" s="105"/>
      <c r="L585" s="108"/>
      <c r="M585" s="105"/>
      <c r="N585" s="103"/>
      <c r="O585" s="456"/>
      <c r="P585" s="431">
        <f t="shared" si="19"/>
        <v>0</v>
      </c>
      <c r="Q585" s="79">
        <f t="shared" si="19"/>
        <v>0</v>
      </c>
      <c r="R585" s="102" t="str">
        <f t="shared" si="18"/>
        <v/>
      </c>
      <c r="S585" s="96" t="str">
        <f>IF(D585="","",IF(OR(D585=Plano!$A$1,D585=Plano!$B$1),"entrada","saída"))</f>
        <v/>
      </c>
    </row>
    <row r="586" spans="1:19" ht="13.2" hidden="1" x14ac:dyDescent="0.25">
      <c r="A586" s="119" t="str">
        <f>IF(B586="","",COUNT('Diário 2o PA'!$A$5:$A$1412)+ROW()-4)</f>
        <v/>
      </c>
      <c r="B586" s="104"/>
      <c r="C586" s="154"/>
      <c r="D586" s="105"/>
      <c r="E586" s="105"/>
      <c r="F586" s="106"/>
      <c r="G586" s="105"/>
      <c r="H586" s="105"/>
      <c r="I586" s="108"/>
      <c r="J586" s="105"/>
      <c r="K586" s="105"/>
      <c r="L586" s="108"/>
      <c r="M586" s="105"/>
      <c r="N586" s="103"/>
      <c r="O586" s="456"/>
      <c r="P586" s="431">
        <f t="shared" si="19"/>
        <v>0</v>
      </c>
      <c r="Q586" s="79">
        <f t="shared" si="19"/>
        <v>0</v>
      </c>
      <c r="R586" s="102" t="str">
        <f t="shared" si="18"/>
        <v/>
      </c>
      <c r="S586" s="96" t="str">
        <f>IF(D586="","",IF(OR(D586=Plano!$A$1,D586=Plano!$B$1),"entrada","saída"))</f>
        <v/>
      </c>
    </row>
    <row r="587" spans="1:19" ht="13.2" hidden="1" x14ac:dyDescent="0.25">
      <c r="A587" s="119" t="str">
        <f>IF(B587="","",COUNT('Diário 2o PA'!$A$5:$A$1412)+ROW()-4)</f>
        <v/>
      </c>
      <c r="B587" s="104"/>
      <c r="C587" s="154"/>
      <c r="D587" s="105"/>
      <c r="E587" s="105"/>
      <c r="F587" s="106"/>
      <c r="G587" s="105"/>
      <c r="H587" s="105"/>
      <c r="I587" s="108"/>
      <c r="J587" s="105"/>
      <c r="K587" s="105"/>
      <c r="L587" s="108"/>
      <c r="M587" s="105"/>
      <c r="N587" s="103"/>
      <c r="O587" s="456"/>
      <c r="P587" s="431">
        <f t="shared" si="19"/>
        <v>0</v>
      </c>
      <c r="Q587" s="79">
        <f t="shared" si="19"/>
        <v>0</v>
      </c>
      <c r="R587" s="102" t="str">
        <f t="shared" si="18"/>
        <v/>
      </c>
      <c r="S587" s="96" t="str">
        <f>IF(D587="","",IF(OR(D587=Plano!$A$1,D587=Plano!$B$1),"entrada","saída"))</f>
        <v/>
      </c>
    </row>
    <row r="588" spans="1:19" ht="13.2" hidden="1" x14ac:dyDescent="0.25">
      <c r="A588" s="119" t="str">
        <f>IF(B588="","",COUNT('Diário 2o PA'!$A$5:$A$1412)+ROW()-4)</f>
        <v/>
      </c>
      <c r="B588" s="104"/>
      <c r="C588" s="154"/>
      <c r="D588" s="105"/>
      <c r="E588" s="105"/>
      <c r="F588" s="106"/>
      <c r="G588" s="105"/>
      <c r="H588" s="105"/>
      <c r="I588" s="108"/>
      <c r="J588" s="105"/>
      <c r="K588" s="105"/>
      <c r="L588" s="108"/>
      <c r="M588" s="105"/>
      <c r="N588" s="103"/>
      <c r="O588" s="456"/>
      <c r="P588" s="431">
        <f t="shared" si="19"/>
        <v>0</v>
      </c>
      <c r="Q588" s="79">
        <f t="shared" si="19"/>
        <v>0</v>
      </c>
      <c r="R588" s="102" t="str">
        <f t="shared" si="18"/>
        <v/>
      </c>
      <c r="S588" s="96" t="str">
        <f>IF(D588="","",IF(OR(D588=Plano!$A$1,D588=Plano!$B$1),"entrada","saída"))</f>
        <v/>
      </c>
    </row>
    <row r="589" spans="1:19" ht="13.2" hidden="1" x14ac:dyDescent="0.25">
      <c r="A589" s="119" t="str">
        <f>IF(B589="","",COUNT('Diário 2o PA'!$A$5:$A$1412)+ROW()-4)</f>
        <v/>
      </c>
      <c r="B589" s="104"/>
      <c r="C589" s="154"/>
      <c r="D589" s="105"/>
      <c r="E589" s="105"/>
      <c r="F589" s="106"/>
      <c r="G589" s="105"/>
      <c r="H589" s="105"/>
      <c r="I589" s="108"/>
      <c r="J589" s="105"/>
      <c r="K589" s="105"/>
      <c r="L589" s="108"/>
      <c r="M589" s="105"/>
      <c r="N589" s="103"/>
      <c r="O589" s="456"/>
      <c r="P589" s="431">
        <f t="shared" si="19"/>
        <v>0</v>
      </c>
      <c r="Q589" s="79">
        <f t="shared" si="19"/>
        <v>0</v>
      </c>
      <c r="R589" s="102" t="str">
        <f t="shared" si="18"/>
        <v/>
      </c>
      <c r="S589" s="96" t="str">
        <f>IF(D589="","",IF(OR(D589=Plano!$A$1,D589=Plano!$B$1),"entrada","saída"))</f>
        <v/>
      </c>
    </row>
    <row r="590" spans="1:19" ht="13.2" hidden="1" x14ac:dyDescent="0.25">
      <c r="A590" s="119" t="str">
        <f>IF(B590="","",COUNT('Diário 2o PA'!$A$5:$A$1412)+ROW()-4)</f>
        <v/>
      </c>
      <c r="B590" s="104"/>
      <c r="C590" s="154"/>
      <c r="D590" s="105"/>
      <c r="E590" s="105"/>
      <c r="F590" s="106"/>
      <c r="G590" s="105"/>
      <c r="H590" s="105"/>
      <c r="I590" s="108"/>
      <c r="J590" s="105"/>
      <c r="K590" s="105"/>
      <c r="L590" s="108"/>
      <c r="M590" s="105"/>
      <c r="N590" s="103"/>
      <c r="O590" s="456"/>
      <c r="P590" s="431">
        <f t="shared" si="19"/>
        <v>0</v>
      </c>
      <c r="Q590" s="79">
        <f t="shared" si="19"/>
        <v>0</v>
      </c>
      <c r="R590" s="102" t="str">
        <f t="shared" si="18"/>
        <v/>
      </c>
      <c r="S590" s="96" t="str">
        <f>IF(D590="","",IF(OR(D590=Plano!$A$1,D590=Plano!$B$1),"entrada","saída"))</f>
        <v/>
      </c>
    </row>
    <row r="591" spans="1:19" ht="13.2" hidden="1" x14ac:dyDescent="0.25">
      <c r="A591" s="119" t="str">
        <f>IF(B591="","",COUNT('Diário 2o PA'!$A$5:$A$1412)+ROW()-4)</f>
        <v/>
      </c>
      <c r="B591" s="104"/>
      <c r="C591" s="154"/>
      <c r="D591" s="105"/>
      <c r="E591" s="105"/>
      <c r="F591" s="106"/>
      <c r="G591" s="105"/>
      <c r="H591" s="105"/>
      <c r="I591" s="108"/>
      <c r="J591" s="105"/>
      <c r="K591" s="105"/>
      <c r="L591" s="108"/>
      <c r="M591" s="105"/>
      <c r="N591" s="103"/>
      <c r="O591" s="456"/>
      <c r="P591" s="431">
        <f t="shared" si="19"/>
        <v>0</v>
      </c>
      <c r="Q591" s="79">
        <f t="shared" si="19"/>
        <v>0</v>
      </c>
      <c r="R591" s="102" t="str">
        <f t="shared" si="18"/>
        <v/>
      </c>
      <c r="S591" s="96" t="str">
        <f>IF(D591="","",IF(OR(D591=Plano!$A$1,D591=Plano!$B$1),"entrada","saída"))</f>
        <v/>
      </c>
    </row>
    <row r="592" spans="1:19" ht="13.2" hidden="1" x14ac:dyDescent="0.25">
      <c r="A592" s="119" t="str">
        <f>IF(B592="","",COUNT('Diário 2o PA'!$A$5:$A$1412)+ROW()-4)</f>
        <v/>
      </c>
      <c r="B592" s="104"/>
      <c r="C592" s="154"/>
      <c r="D592" s="105"/>
      <c r="E592" s="105"/>
      <c r="F592" s="106"/>
      <c r="G592" s="105"/>
      <c r="H592" s="105"/>
      <c r="I592" s="108"/>
      <c r="J592" s="105"/>
      <c r="K592" s="105"/>
      <c r="L592" s="108"/>
      <c r="M592" s="105"/>
      <c r="N592" s="103"/>
      <c r="O592" s="456"/>
      <c r="P592" s="431">
        <f t="shared" si="19"/>
        <v>0</v>
      </c>
      <c r="Q592" s="79">
        <f t="shared" si="19"/>
        <v>0</v>
      </c>
      <c r="R592" s="102" t="str">
        <f t="shared" si="18"/>
        <v/>
      </c>
      <c r="S592" s="96" t="str">
        <f>IF(D592="","",IF(OR(D592=Plano!$A$1,D592=Plano!$B$1),"entrada","saída"))</f>
        <v/>
      </c>
    </row>
    <row r="593" spans="1:19" ht="13.2" hidden="1" x14ac:dyDescent="0.25">
      <c r="A593" s="119" t="str">
        <f>IF(B593="","",COUNT('Diário 2o PA'!$A$5:$A$1412)+ROW()-4)</f>
        <v/>
      </c>
      <c r="B593" s="104"/>
      <c r="C593" s="154"/>
      <c r="D593" s="105"/>
      <c r="E593" s="105"/>
      <c r="F593" s="106"/>
      <c r="G593" s="105"/>
      <c r="H593" s="105"/>
      <c r="I593" s="108"/>
      <c r="J593" s="105"/>
      <c r="K593" s="105"/>
      <c r="L593" s="108"/>
      <c r="M593" s="105"/>
      <c r="N593" s="103"/>
      <c r="O593" s="456"/>
      <c r="P593" s="431">
        <f t="shared" si="19"/>
        <v>0</v>
      </c>
      <c r="Q593" s="79">
        <f t="shared" si="19"/>
        <v>0</v>
      </c>
      <c r="R593" s="102" t="str">
        <f t="shared" si="18"/>
        <v/>
      </c>
      <c r="S593" s="96" t="str">
        <f>IF(D593="","",IF(OR(D593=Plano!$A$1,D593=Plano!$B$1),"entrada","saída"))</f>
        <v/>
      </c>
    </row>
    <row r="594" spans="1:19" ht="13.2" hidden="1" x14ac:dyDescent="0.25">
      <c r="A594" s="119" t="str">
        <f>IF(B594="","",COUNT('Diário 2o PA'!$A$5:$A$1412)+ROW()-4)</f>
        <v/>
      </c>
      <c r="B594" s="104"/>
      <c r="C594" s="154"/>
      <c r="D594" s="105"/>
      <c r="E594" s="105"/>
      <c r="F594" s="106"/>
      <c r="G594" s="105"/>
      <c r="H594" s="105"/>
      <c r="I594" s="108"/>
      <c r="J594" s="105"/>
      <c r="K594" s="105"/>
      <c r="L594" s="108"/>
      <c r="M594" s="105"/>
      <c r="N594" s="103"/>
      <c r="O594" s="456"/>
      <c r="P594" s="431">
        <f t="shared" si="19"/>
        <v>0</v>
      </c>
      <c r="Q594" s="79">
        <f t="shared" si="19"/>
        <v>0</v>
      </c>
      <c r="R594" s="102" t="str">
        <f t="shared" si="18"/>
        <v/>
      </c>
      <c r="S594" s="96" t="str">
        <f>IF(D594="","",IF(OR(D594=Plano!$A$1,D594=Plano!$B$1),"entrada","saída"))</f>
        <v/>
      </c>
    </row>
    <row r="595" spans="1:19" ht="13.2" hidden="1" x14ac:dyDescent="0.25">
      <c r="A595" s="119" t="str">
        <f>IF(B595="","",COUNT('Diário 2o PA'!$A$5:$A$1412)+ROW()-4)</f>
        <v/>
      </c>
      <c r="B595" s="104"/>
      <c r="C595" s="154"/>
      <c r="D595" s="105"/>
      <c r="E595" s="105"/>
      <c r="F595" s="106"/>
      <c r="G595" s="105"/>
      <c r="H595" s="105"/>
      <c r="I595" s="108"/>
      <c r="J595" s="105"/>
      <c r="K595" s="105"/>
      <c r="L595" s="108"/>
      <c r="M595" s="105"/>
      <c r="N595" s="103"/>
      <c r="O595" s="456"/>
      <c r="P595" s="431">
        <f t="shared" si="19"/>
        <v>0</v>
      </c>
      <c r="Q595" s="79">
        <f t="shared" si="19"/>
        <v>0</v>
      </c>
      <c r="R595" s="102" t="str">
        <f t="shared" si="18"/>
        <v/>
      </c>
      <c r="S595" s="96" t="str">
        <f>IF(D595="","",IF(OR(D595=Plano!$A$1,D595=Plano!$B$1),"entrada","saída"))</f>
        <v/>
      </c>
    </row>
    <row r="596" spans="1:19" ht="13.2" hidden="1" x14ac:dyDescent="0.25">
      <c r="A596" s="119" t="str">
        <f>IF(B596="","",COUNT('Diário 2o PA'!$A$5:$A$1412)+ROW()-4)</f>
        <v/>
      </c>
      <c r="B596" s="104"/>
      <c r="C596" s="154"/>
      <c r="D596" s="105"/>
      <c r="E596" s="105"/>
      <c r="F596" s="106"/>
      <c r="G596" s="105"/>
      <c r="H596" s="105"/>
      <c r="I596" s="108"/>
      <c r="J596" s="105"/>
      <c r="K596" s="105"/>
      <c r="L596" s="108"/>
      <c r="M596" s="105"/>
      <c r="N596" s="103"/>
      <c r="O596" s="456"/>
      <c r="P596" s="431">
        <f t="shared" si="19"/>
        <v>0</v>
      </c>
      <c r="Q596" s="79">
        <f t="shared" si="19"/>
        <v>0</v>
      </c>
      <c r="R596" s="102" t="str">
        <f t="shared" si="18"/>
        <v/>
      </c>
      <c r="S596" s="96" t="str">
        <f>IF(D596="","",IF(OR(D596=Plano!$A$1,D596=Plano!$B$1),"entrada","saída"))</f>
        <v/>
      </c>
    </row>
    <row r="597" spans="1:19" ht="13.2" hidden="1" x14ac:dyDescent="0.25">
      <c r="A597" s="119" t="str">
        <f>IF(B597="","",COUNT('Diário 2o PA'!$A$5:$A$1412)+ROW()-4)</f>
        <v/>
      </c>
      <c r="B597" s="104"/>
      <c r="C597" s="154"/>
      <c r="D597" s="105"/>
      <c r="E597" s="105"/>
      <c r="F597" s="106"/>
      <c r="G597" s="105"/>
      <c r="H597" s="105"/>
      <c r="I597" s="108"/>
      <c r="J597" s="105"/>
      <c r="K597" s="105"/>
      <c r="L597" s="108"/>
      <c r="M597" s="105"/>
      <c r="N597" s="103"/>
      <c r="O597" s="456"/>
      <c r="P597" s="431">
        <f t="shared" si="19"/>
        <v>0</v>
      </c>
      <c r="Q597" s="79">
        <f t="shared" si="19"/>
        <v>0</v>
      </c>
      <c r="R597" s="102" t="str">
        <f t="shared" si="18"/>
        <v/>
      </c>
      <c r="S597" s="96" t="str">
        <f>IF(D597="","",IF(OR(D597=Plano!$A$1,D597=Plano!$B$1),"entrada","saída"))</f>
        <v/>
      </c>
    </row>
    <row r="598" spans="1:19" ht="13.2" hidden="1" x14ac:dyDescent="0.25">
      <c r="A598" s="119" t="str">
        <f>IF(B598="","",COUNT('Diário 2o PA'!$A$5:$A$1412)+ROW()-4)</f>
        <v/>
      </c>
      <c r="B598" s="104"/>
      <c r="C598" s="154"/>
      <c r="D598" s="105"/>
      <c r="E598" s="105"/>
      <c r="F598" s="106"/>
      <c r="G598" s="105"/>
      <c r="H598" s="105"/>
      <c r="I598" s="108"/>
      <c r="J598" s="105"/>
      <c r="K598" s="105"/>
      <c r="L598" s="108"/>
      <c r="M598" s="105"/>
      <c r="N598" s="103"/>
      <c r="O598" s="456"/>
      <c r="P598" s="431">
        <f t="shared" si="19"/>
        <v>0</v>
      </c>
      <c r="Q598" s="79">
        <f t="shared" si="19"/>
        <v>0</v>
      </c>
      <c r="R598" s="102" t="str">
        <f t="shared" si="18"/>
        <v/>
      </c>
      <c r="S598" s="96" t="str">
        <f>IF(D598="","",IF(OR(D598=Plano!$A$1,D598=Plano!$B$1),"entrada","saída"))</f>
        <v/>
      </c>
    </row>
    <row r="599" spans="1:19" ht="13.2" hidden="1" x14ac:dyDescent="0.25">
      <c r="A599" s="119" t="str">
        <f>IF(B599="","",COUNT('Diário 2o PA'!$A$5:$A$1412)+ROW()-4)</f>
        <v/>
      </c>
      <c r="B599" s="104"/>
      <c r="C599" s="154"/>
      <c r="D599" s="105"/>
      <c r="E599" s="105"/>
      <c r="F599" s="106"/>
      <c r="G599" s="105"/>
      <c r="H599" s="105"/>
      <c r="I599" s="108"/>
      <c r="J599" s="105"/>
      <c r="K599" s="105"/>
      <c r="L599" s="108"/>
      <c r="M599" s="105"/>
      <c r="N599" s="103"/>
      <c r="O599" s="456"/>
      <c r="P599" s="431">
        <f t="shared" si="19"/>
        <v>0</v>
      </c>
      <c r="Q599" s="79">
        <f t="shared" si="19"/>
        <v>0</v>
      </c>
      <c r="R599" s="102" t="str">
        <f t="shared" si="18"/>
        <v/>
      </c>
      <c r="S599" s="96" t="str">
        <f>IF(D599="","",IF(OR(D599=Plano!$A$1,D599=Plano!$B$1),"entrada","saída"))</f>
        <v/>
      </c>
    </row>
    <row r="600" spans="1:19" ht="13.2" hidden="1" x14ac:dyDescent="0.25">
      <c r="A600" s="119" t="str">
        <f>IF(B600="","",COUNT('Diário 2o PA'!$A$5:$A$1412)+ROW()-4)</f>
        <v/>
      </c>
      <c r="B600" s="104"/>
      <c r="C600" s="154"/>
      <c r="D600" s="105"/>
      <c r="E600" s="105"/>
      <c r="F600" s="106"/>
      <c r="G600" s="105"/>
      <c r="H600" s="105"/>
      <c r="I600" s="108"/>
      <c r="J600" s="105"/>
      <c r="K600" s="105"/>
      <c r="L600" s="108"/>
      <c r="M600" s="105"/>
      <c r="N600" s="103"/>
      <c r="O600" s="456"/>
      <c r="P600" s="431">
        <f t="shared" si="19"/>
        <v>0</v>
      </c>
      <c r="Q600" s="79">
        <f t="shared" si="19"/>
        <v>0</v>
      </c>
      <c r="R600" s="102" t="str">
        <f t="shared" si="18"/>
        <v/>
      </c>
      <c r="S600" s="96" t="str">
        <f>IF(D600="","",IF(OR(D600=Plano!$A$1,D600=Plano!$B$1),"entrada","saída"))</f>
        <v/>
      </c>
    </row>
    <row r="601" spans="1:19" ht="13.2" hidden="1" x14ac:dyDescent="0.25">
      <c r="A601" s="119" t="str">
        <f>IF(B601="","",COUNT('Diário 2o PA'!$A$5:$A$1412)+ROW()-4)</f>
        <v/>
      </c>
      <c r="B601" s="104"/>
      <c r="C601" s="154"/>
      <c r="D601" s="105"/>
      <c r="E601" s="105"/>
      <c r="F601" s="106"/>
      <c r="G601" s="105"/>
      <c r="H601" s="105"/>
      <c r="I601" s="108"/>
      <c r="J601" s="105"/>
      <c r="K601" s="105"/>
      <c r="L601" s="108"/>
      <c r="M601" s="105"/>
      <c r="N601" s="103"/>
      <c r="O601" s="456"/>
      <c r="P601" s="431">
        <f t="shared" si="19"/>
        <v>0</v>
      </c>
      <c r="Q601" s="79">
        <f t="shared" si="19"/>
        <v>0</v>
      </c>
      <c r="R601" s="102" t="str">
        <f t="shared" si="18"/>
        <v/>
      </c>
      <c r="S601" s="96" t="str">
        <f>IF(D601="","",IF(OR(D601=Plano!$A$1,D601=Plano!$B$1),"entrada","saída"))</f>
        <v/>
      </c>
    </row>
    <row r="602" spans="1:19" ht="13.2" hidden="1" x14ac:dyDescent="0.25">
      <c r="A602" s="119" t="str">
        <f>IF(B602="","",COUNT('Diário 2o PA'!$A$5:$A$1412)+ROW()-4)</f>
        <v/>
      </c>
      <c r="B602" s="104"/>
      <c r="C602" s="154"/>
      <c r="D602" s="105"/>
      <c r="E602" s="105"/>
      <c r="F602" s="106"/>
      <c r="G602" s="105"/>
      <c r="H602" s="105"/>
      <c r="I602" s="108"/>
      <c r="J602" s="105"/>
      <c r="K602" s="105"/>
      <c r="L602" s="108"/>
      <c r="M602" s="105"/>
      <c r="N602" s="103"/>
      <c r="O602" s="456"/>
      <c r="P602" s="431">
        <f t="shared" si="19"/>
        <v>0</v>
      </c>
      <c r="Q602" s="79">
        <f t="shared" si="19"/>
        <v>0</v>
      </c>
      <c r="R602" s="102" t="str">
        <f t="shared" si="18"/>
        <v/>
      </c>
      <c r="S602" s="96" t="str">
        <f>IF(D602="","",IF(OR(D602=Plano!$A$1,D602=Plano!$B$1),"entrada","saída"))</f>
        <v/>
      </c>
    </row>
    <row r="603" spans="1:19" ht="13.2" hidden="1" x14ac:dyDescent="0.25">
      <c r="A603" s="119" t="str">
        <f>IF(B603="","",COUNT('Diário 2o PA'!$A$5:$A$1412)+ROW()-4)</f>
        <v/>
      </c>
      <c r="B603" s="104"/>
      <c r="C603" s="154"/>
      <c r="D603" s="105"/>
      <c r="E603" s="105"/>
      <c r="F603" s="106"/>
      <c r="G603" s="105"/>
      <c r="H603" s="105"/>
      <c r="I603" s="108"/>
      <c r="J603" s="105"/>
      <c r="K603" s="105"/>
      <c r="L603" s="108"/>
      <c r="M603" s="105"/>
      <c r="N603" s="103"/>
      <c r="O603" s="456"/>
      <c r="P603" s="431">
        <f t="shared" si="19"/>
        <v>0</v>
      </c>
      <c r="Q603" s="79">
        <f t="shared" si="19"/>
        <v>0</v>
      </c>
      <c r="R603" s="102" t="str">
        <f t="shared" si="18"/>
        <v/>
      </c>
      <c r="S603" s="96" t="str">
        <f>IF(D603="","",IF(OR(D603=Plano!$A$1,D603=Plano!$B$1),"entrada","saída"))</f>
        <v/>
      </c>
    </row>
    <row r="604" spans="1:19" ht="13.2" hidden="1" x14ac:dyDescent="0.25">
      <c r="A604" s="119" t="str">
        <f>IF(B604="","",COUNT('Diário 2o PA'!$A$5:$A$1412)+ROW()-4)</f>
        <v/>
      </c>
      <c r="B604" s="104"/>
      <c r="C604" s="154"/>
      <c r="D604" s="105"/>
      <c r="E604" s="105"/>
      <c r="F604" s="106"/>
      <c r="G604" s="105"/>
      <c r="H604" s="105"/>
      <c r="I604" s="108"/>
      <c r="J604" s="105"/>
      <c r="K604" s="105"/>
      <c r="L604" s="108"/>
      <c r="M604" s="105"/>
      <c r="N604" s="103"/>
      <c r="O604" s="456"/>
      <c r="P604" s="431">
        <f t="shared" si="19"/>
        <v>0</v>
      </c>
      <c r="Q604" s="79">
        <f t="shared" si="19"/>
        <v>0</v>
      </c>
      <c r="R604" s="102" t="str">
        <f t="shared" si="18"/>
        <v/>
      </c>
      <c r="S604" s="96" t="str">
        <f>IF(D604="","",IF(OR(D604=Plano!$A$1,D604=Plano!$B$1),"entrada","saída"))</f>
        <v/>
      </c>
    </row>
    <row r="605" spans="1:19" ht="13.2" hidden="1" x14ac:dyDescent="0.25">
      <c r="A605" s="119" t="str">
        <f>IF(B605="","",COUNT('Diário 2o PA'!$A$5:$A$1412)+ROW()-4)</f>
        <v/>
      </c>
      <c r="B605" s="104"/>
      <c r="C605" s="154"/>
      <c r="D605" s="105"/>
      <c r="E605" s="105"/>
      <c r="F605" s="106"/>
      <c r="G605" s="105"/>
      <c r="H605" s="105"/>
      <c r="I605" s="108"/>
      <c r="J605" s="105"/>
      <c r="K605" s="105"/>
      <c r="L605" s="108"/>
      <c r="M605" s="105"/>
      <c r="N605" s="103"/>
      <c r="O605" s="456"/>
      <c r="P605" s="431">
        <f t="shared" si="19"/>
        <v>0</v>
      </c>
      <c r="Q605" s="79">
        <f t="shared" si="19"/>
        <v>0</v>
      </c>
      <c r="R605" s="102" t="str">
        <f t="shared" si="18"/>
        <v/>
      </c>
      <c r="S605" s="96" t="str">
        <f>IF(D605="","",IF(OR(D605=Plano!$A$1,D605=Plano!$B$1),"entrada","saída"))</f>
        <v/>
      </c>
    </row>
    <row r="606" spans="1:19" ht="13.2" hidden="1" x14ac:dyDescent="0.25">
      <c r="A606" s="119" t="str">
        <f>IF(B606="","",COUNT('Diário 2o PA'!$A$5:$A$1412)+ROW()-4)</f>
        <v/>
      </c>
      <c r="B606" s="104"/>
      <c r="C606" s="154"/>
      <c r="D606" s="105"/>
      <c r="E606" s="105"/>
      <c r="F606" s="106"/>
      <c r="G606" s="105"/>
      <c r="H606" s="105"/>
      <c r="I606" s="108"/>
      <c r="J606" s="105"/>
      <c r="K606" s="105"/>
      <c r="L606" s="108"/>
      <c r="M606" s="105"/>
      <c r="N606" s="103"/>
      <c r="O606" s="456"/>
      <c r="P606" s="431">
        <f t="shared" si="19"/>
        <v>0</v>
      </c>
      <c r="Q606" s="79">
        <f t="shared" si="19"/>
        <v>0</v>
      </c>
      <c r="R606" s="102" t="str">
        <f t="shared" si="18"/>
        <v/>
      </c>
      <c r="S606" s="96" t="str">
        <f>IF(D606="","",IF(OR(D606=Plano!$A$1,D606=Plano!$B$1),"entrada","saída"))</f>
        <v/>
      </c>
    </row>
    <row r="607" spans="1:19" ht="13.2" hidden="1" x14ac:dyDescent="0.25">
      <c r="A607" s="119" t="str">
        <f>IF(B607="","",COUNT('Diário 2o PA'!$A$5:$A$1412)+ROW()-4)</f>
        <v/>
      </c>
      <c r="B607" s="104"/>
      <c r="C607" s="154"/>
      <c r="D607" s="105"/>
      <c r="E607" s="105"/>
      <c r="F607" s="106"/>
      <c r="G607" s="105"/>
      <c r="H607" s="105"/>
      <c r="I607" s="108"/>
      <c r="J607" s="105"/>
      <c r="K607" s="105"/>
      <c r="L607" s="108"/>
      <c r="M607" s="105"/>
      <c r="N607" s="103"/>
      <c r="O607" s="456"/>
      <c r="P607" s="431">
        <f t="shared" si="19"/>
        <v>0</v>
      </c>
      <c r="Q607" s="79">
        <f t="shared" si="19"/>
        <v>0</v>
      </c>
      <c r="R607" s="102" t="str">
        <f t="shared" si="18"/>
        <v/>
      </c>
      <c r="S607" s="96" t="str">
        <f>IF(D607="","",IF(OR(D607=Plano!$A$1,D607=Plano!$B$1),"entrada","saída"))</f>
        <v/>
      </c>
    </row>
    <row r="608" spans="1:19" ht="13.2" hidden="1" x14ac:dyDescent="0.25">
      <c r="A608" s="119" t="str">
        <f>IF(B608="","",COUNT('Diário 2o PA'!$A$5:$A$1412)+ROW()-4)</f>
        <v/>
      </c>
      <c r="B608" s="104"/>
      <c r="C608" s="154"/>
      <c r="D608" s="105"/>
      <c r="E608" s="105"/>
      <c r="F608" s="106"/>
      <c r="G608" s="105"/>
      <c r="H608" s="105"/>
      <c r="I608" s="108"/>
      <c r="J608" s="105"/>
      <c r="K608" s="105"/>
      <c r="L608" s="108"/>
      <c r="M608" s="105"/>
      <c r="N608" s="103"/>
      <c r="O608" s="456"/>
      <c r="P608" s="431">
        <f t="shared" si="19"/>
        <v>0</v>
      </c>
      <c r="Q608" s="79">
        <f t="shared" si="19"/>
        <v>0</v>
      </c>
      <c r="R608" s="102" t="str">
        <f t="shared" si="18"/>
        <v/>
      </c>
      <c r="S608" s="96" t="str">
        <f>IF(D608="","",IF(OR(D608=Plano!$A$1,D608=Plano!$B$1),"entrada","saída"))</f>
        <v/>
      </c>
    </row>
    <row r="609" spans="1:19" ht="13.2" hidden="1" x14ac:dyDescent="0.25">
      <c r="A609" s="119" t="str">
        <f>IF(B609="","",COUNT('Diário 2o PA'!$A$5:$A$1412)+ROW()-4)</f>
        <v/>
      </c>
      <c r="B609" s="104"/>
      <c r="C609" s="154"/>
      <c r="D609" s="105"/>
      <c r="E609" s="105"/>
      <c r="F609" s="106"/>
      <c r="G609" s="105"/>
      <c r="H609" s="105"/>
      <c r="I609" s="108"/>
      <c r="J609" s="105"/>
      <c r="K609" s="105"/>
      <c r="L609" s="108"/>
      <c r="M609" s="105"/>
      <c r="N609" s="103"/>
      <c r="O609" s="456"/>
      <c r="P609" s="431">
        <f t="shared" si="19"/>
        <v>0</v>
      </c>
      <c r="Q609" s="79">
        <f t="shared" si="19"/>
        <v>0</v>
      </c>
      <c r="R609" s="102" t="str">
        <f t="shared" si="18"/>
        <v/>
      </c>
      <c r="S609" s="96" t="str">
        <f>IF(D609="","",IF(OR(D609=Plano!$A$1,D609=Plano!$B$1),"entrada","saída"))</f>
        <v/>
      </c>
    </row>
    <row r="610" spans="1:19" ht="13.2" hidden="1" x14ac:dyDescent="0.25">
      <c r="A610" s="119" t="str">
        <f>IF(B610="","",COUNT('Diário 2o PA'!$A$5:$A$1412)+ROW()-4)</f>
        <v/>
      </c>
      <c r="B610" s="104"/>
      <c r="C610" s="154"/>
      <c r="D610" s="105"/>
      <c r="E610" s="105"/>
      <c r="F610" s="106"/>
      <c r="G610" s="105"/>
      <c r="H610" s="105"/>
      <c r="I610" s="108"/>
      <c r="J610" s="105"/>
      <c r="K610" s="105"/>
      <c r="L610" s="108"/>
      <c r="M610" s="105"/>
      <c r="N610" s="103"/>
      <c r="O610" s="456"/>
      <c r="P610" s="431">
        <f t="shared" si="19"/>
        <v>0</v>
      </c>
      <c r="Q610" s="79">
        <f t="shared" si="19"/>
        <v>0</v>
      </c>
      <c r="R610" s="102" t="str">
        <f t="shared" si="18"/>
        <v/>
      </c>
      <c r="S610" s="96" t="str">
        <f>IF(D610="","",IF(OR(D610=Plano!$A$1,D610=Plano!$B$1),"entrada","saída"))</f>
        <v/>
      </c>
    </row>
    <row r="611" spans="1:19" ht="13.2" hidden="1" x14ac:dyDescent="0.25">
      <c r="A611" s="119" t="str">
        <f>IF(B611="","",COUNT('Diário 2o PA'!$A$5:$A$1412)+ROW()-4)</f>
        <v/>
      </c>
      <c r="B611" s="104"/>
      <c r="C611" s="154"/>
      <c r="D611" s="105"/>
      <c r="E611" s="105"/>
      <c r="F611" s="106"/>
      <c r="G611" s="105"/>
      <c r="H611" s="105"/>
      <c r="I611" s="108"/>
      <c r="J611" s="105"/>
      <c r="K611" s="105"/>
      <c r="L611" s="108"/>
      <c r="M611" s="105"/>
      <c r="N611" s="103"/>
      <c r="O611" s="456"/>
      <c r="P611" s="431">
        <f t="shared" si="19"/>
        <v>0</v>
      </c>
      <c r="Q611" s="79">
        <f t="shared" si="19"/>
        <v>0</v>
      </c>
      <c r="R611" s="102" t="str">
        <f t="shared" si="18"/>
        <v/>
      </c>
      <c r="S611" s="96" t="str">
        <f>IF(D611="","",IF(OR(D611=Plano!$A$1,D611=Plano!$B$1),"entrada","saída"))</f>
        <v/>
      </c>
    </row>
    <row r="612" spans="1:19" ht="13.2" hidden="1" x14ac:dyDescent="0.25">
      <c r="A612" s="119" t="str">
        <f>IF(B612="","",COUNT('Diário 2o PA'!$A$5:$A$1412)+ROW()-4)</f>
        <v/>
      </c>
      <c r="B612" s="104"/>
      <c r="C612" s="154"/>
      <c r="D612" s="105"/>
      <c r="E612" s="105"/>
      <c r="F612" s="106"/>
      <c r="G612" s="105"/>
      <c r="H612" s="105"/>
      <c r="I612" s="108"/>
      <c r="J612" s="105"/>
      <c r="K612" s="105"/>
      <c r="L612" s="108"/>
      <c r="M612" s="105"/>
      <c r="N612" s="103"/>
      <c r="O612" s="456"/>
      <c r="P612" s="431">
        <f t="shared" si="19"/>
        <v>0</v>
      </c>
      <c r="Q612" s="79">
        <f t="shared" si="19"/>
        <v>0</v>
      </c>
      <c r="R612" s="102" t="str">
        <f t="shared" si="18"/>
        <v/>
      </c>
      <c r="S612" s="96" t="str">
        <f>IF(D612="","",IF(OR(D612=Plano!$A$1,D612=Plano!$B$1),"entrada","saída"))</f>
        <v/>
      </c>
    </row>
    <row r="613" spans="1:19" ht="13.2" hidden="1" x14ac:dyDescent="0.25">
      <c r="A613" s="119" t="str">
        <f>IF(B613="","",COUNT('Diário 2o PA'!$A$5:$A$1412)+ROW()-4)</f>
        <v/>
      </c>
      <c r="B613" s="104"/>
      <c r="C613" s="154"/>
      <c r="D613" s="105"/>
      <c r="E613" s="105"/>
      <c r="F613" s="106"/>
      <c r="G613" s="105"/>
      <c r="H613" s="105"/>
      <c r="I613" s="108"/>
      <c r="J613" s="105"/>
      <c r="K613" s="105"/>
      <c r="L613" s="108"/>
      <c r="M613" s="105"/>
      <c r="N613" s="103"/>
      <c r="O613" s="456"/>
      <c r="P613" s="431">
        <f t="shared" si="19"/>
        <v>0</v>
      </c>
      <c r="Q613" s="79">
        <f t="shared" si="19"/>
        <v>0</v>
      </c>
      <c r="R613" s="102" t="str">
        <f t="shared" si="18"/>
        <v/>
      </c>
      <c r="S613" s="96" t="str">
        <f>IF(D613="","",IF(OR(D613=Plano!$A$1,D613=Plano!$B$1),"entrada","saída"))</f>
        <v/>
      </c>
    </row>
    <row r="614" spans="1:19" ht="13.2" hidden="1" x14ac:dyDescent="0.25">
      <c r="A614" s="119" t="str">
        <f>IF(B614="","",COUNT('Diário 2o PA'!$A$5:$A$1412)+ROW()-4)</f>
        <v/>
      </c>
      <c r="B614" s="104"/>
      <c r="C614" s="154"/>
      <c r="D614" s="105"/>
      <c r="E614" s="105"/>
      <c r="F614" s="106"/>
      <c r="G614" s="105"/>
      <c r="H614" s="105"/>
      <c r="I614" s="108"/>
      <c r="J614" s="105"/>
      <c r="K614" s="105"/>
      <c r="L614" s="108"/>
      <c r="M614" s="105"/>
      <c r="N614" s="103"/>
      <c r="O614" s="456"/>
      <c r="P614" s="431">
        <f t="shared" si="19"/>
        <v>0</v>
      </c>
      <c r="Q614" s="79">
        <f t="shared" si="19"/>
        <v>0</v>
      </c>
      <c r="R614" s="102" t="str">
        <f t="shared" si="18"/>
        <v/>
      </c>
      <c r="S614" s="96" t="str">
        <f>IF(D614="","",IF(OR(D614=Plano!$A$1,D614=Plano!$B$1),"entrada","saída"))</f>
        <v/>
      </c>
    </row>
    <row r="615" spans="1:19" ht="13.2" hidden="1" x14ac:dyDescent="0.25">
      <c r="A615" s="119" t="str">
        <f>IF(B615="","",COUNT('Diário 2o PA'!$A$5:$A$1412)+ROW()-4)</f>
        <v/>
      </c>
      <c r="B615" s="104"/>
      <c r="C615" s="154"/>
      <c r="D615" s="105"/>
      <c r="E615" s="105"/>
      <c r="F615" s="106"/>
      <c r="G615" s="105"/>
      <c r="H615" s="105"/>
      <c r="I615" s="108"/>
      <c r="J615" s="105"/>
      <c r="K615" s="105"/>
      <c r="L615" s="108"/>
      <c r="M615" s="105"/>
      <c r="N615" s="103"/>
      <c r="O615" s="456"/>
      <c r="P615" s="431">
        <f t="shared" si="19"/>
        <v>0</v>
      </c>
      <c r="Q615" s="79">
        <f t="shared" si="19"/>
        <v>0</v>
      </c>
      <c r="R615" s="102" t="str">
        <f t="shared" si="18"/>
        <v/>
      </c>
      <c r="S615" s="96" t="str">
        <f>IF(D615="","",IF(OR(D615=Plano!$A$1,D615=Plano!$B$1),"entrada","saída"))</f>
        <v/>
      </c>
    </row>
    <row r="616" spans="1:19" ht="13.2" hidden="1" x14ac:dyDescent="0.25">
      <c r="A616" s="119" t="str">
        <f>IF(B616="","",COUNT('Diário 2o PA'!$A$5:$A$1412)+ROW()-4)</f>
        <v/>
      </c>
      <c r="B616" s="104"/>
      <c r="C616" s="154"/>
      <c r="D616" s="105"/>
      <c r="E616" s="105"/>
      <c r="F616" s="106"/>
      <c r="G616" s="105"/>
      <c r="H616" s="105"/>
      <c r="I616" s="108"/>
      <c r="J616" s="105"/>
      <c r="K616" s="105"/>
      <c r="L616" s="108"/>
      <c r="M616" s="105"/>
      <c r="N616" s="103"/>
      <c r="O616" s="456"/>
      <c r="P616" s="431">
        <f t="shared" si="19"/>
        <v>0</v>
      </c>
      <c r="Q616" s="79">
        <f t="shared" si="19"/>
        <v>0</v>
      </c>
      <c r="R616" s="102" t="str">
        <f t="shared" si="18"/>
        <v/>
      </c>
      <c r="S616" s="96" t="str">
        <f>IF(D616="","",IF(OR(D616=Plano!$A$1,D616=Plano!$B$1),"entrada","saída"))</f>
        <v/>
      </c>
    </row>
    <row r="617" spans="1:19" ht="13.2" hidden="1" x14ac:dyDescent="0.25">
      <c r="A617" s="119" t="str">
        <f>IF(B617="","",COUNT('Diário 2o PA'!$A$5:$A$1412)+ROW()-4)</f>
        <v/>
      </c>
      <c r="B617" s="104"/>
      <c r="C617" s="154"/>
      <c r="D617" s="105"/>
      <c r="E617" s="105"/>
      <c r="F617" s="106"/>
      <c r="G617" s="105"/>
      <c r="H617" s="105"/>
      <c r="I617" s="108"/>
      <c r="J617" s="105"/>
      <c r="K617" s="105"/>
      <c r="L617" s="108"/>
      <c r="M617" s="105"/>
      <c r="N617" s="103"/>
      <c r="O617" s="456"/>
      <c r="P617" s="431">
        <f t="shared" si="19"/>
        <v>0</v>
      </c>
      <c r="Q617" s="79">
        <f t="shared" si="19"/>
        <v>0</v>
      </c>
      <c r="R617" s="102" t="str">
        <f t="shared" si="18"/>
        <v/>
      </c>
      <c r="S617" s="96" t="str">
        <f>IF(D617="","",IF(OR(D617=Plano!$A$1,D617=Plano!$B$1),"entrada","saída"))</f>
        <v/>
      </c>
    </row>
    <row r="618" spans="1:19" ht="13.2" hidden="1" x14ac:dyDescent="0.25">
      <c r="A618" s="119" t="str">
        <f>IF(B618="","",COUNT('Diário 2o PA'!$A$5:$A$1412)+ROW()-4)</f>
        <v/>
      </c>
      <c r="B618" s="104"/>
      <c r="C618" s="154"/>
      <c r="D618" s="105"/>
      <c r="E618" s="105"/>
      <c r="F618" s="106"/>
      <c r="G618" s="105"/>
      <c r="H618" s="105"/>
      <c r="I618" s="108"/>
      <c r="J618" s="105"/>
      <c r="K618" s="105"/>
      <c r="L618" s="108"/>
      <c r="M618" s="105"/>
      <c r="N618" s="103"/>
      <c r="O618" s="456"/>
      <c r="P618" s="431">
        <f t="shared" si="19"/>
        <v>0</v>
      </c>
      <c r="Q618" s="79">
        <f t="shared" si="19"/>
        <v>0</v>
      </c>
      <c r="R618" s="102" t="str">
        <f t="shared" si="18"/>
        <v/>
      </c>
      <c r="S618" s="96" t="str">
        <f>IF(D618="","",IF(OR(D618=Plano!$A$1,D618=Plano!$B$1),"entrada","saída"))</f>
        <v/>
      </c>
    </row>
    <row r="619" spans="1:19" ht="13.2" hidden="1" x14ac:dyDescent="0.25">
      <c r="A619" s="119" t="str">
        <f>IF(B619="","",COUNT('Diário 2o PA'!$A$5:$A$1412)+ROW()-4)</f>
        <v/>
      </c>
      <c r="B619" s="104"/>
      <c r="C619" s="154"/>
      <c r="D619" s="105"/>
      <c r="E619" s="105"/>
      <c r="F619" s="106"/>
      <c r="G619" s="105"/>
      <c r="H619" s="105"/>
      <c r="I619" s="108"/>
      <c r="J619" s="105"/>
      <c r="K619" s="105"/>
      <c r="L619" s="108"/>
      <c r="M619" s="105"/>
      <c r="N619" s="103"/>
      <c r="O619" s="456"/>
      <c r="P619" s="431">
        <f t="shared" si="19"/>
        <v>0</v>
      </c>
      <c r="Q619" s="79">
        <f t="shared" si="19"/>
        <v>0</v>
      </c>
      <c r="R619" s="102" t="str">
        <f t="shared" si="18"/>
        <v/>
      </c>
      <c r="S619" s="96" t="str">
        <f>IF(D619="","",IF(OR(D619=Plano!$A$1,D619=Plano!$B$1),"entrada","saída"))</f>
        <v/>
      </c>
    </row>
    <row r="620" spans="1:19" ht="13.2" hidden="1" x14ac:dyDescent="0.25">
      <c r="A620" s="119" t="str">
        <f>IF(B620="","",COUNT('Diário 2o PA'!$A$5:$A$1412)+ROW()-4)</f>
        <v/>
      </c>
      <c r="B620" s="104"/>
      <c r="C620" s="154"/>
      <c r="D620" s="105"/>
      <c r="E620" s="105"/>
      <c r="F620" s="106"/>
      <c r="G620" s="105"/>
      <c r="H620" s="105"/>
      <c r="I620" s="108"/>
      <c r="J620" s="105"/>
      <c r="K620" s="105"/>
      <c r="L620" s="108"/>
      <c r="M620" s="105"/>
      <c r="N620" s="103"/>
      <c r="O620" s="456"/>
      <c r="P620" s="431">
        <f t="shared" si="19"/>
        <v>0</v>
      </c>
      <c r="Q620" s="79">
        <f t="shared" si="19"/>
        <v>0</v>
      </c>
      <c r="R620" s="102" t="str">
        <f t="shared" si="18"/>
        <v/>
      </c>
      <c r="S620" s="96" t="str">
        <f>IF(D620="","",IF(OR(D620=Plano!$A$1,D620=Plano!$B$1),"entrada","saída"))</f>
        <v/>
      </c>
    </row>
    <row r="621" spans="1:19" ht="13.2" hidden="1" x14ac:dyDescent="0.25">
      <c r="A621" s="119" t="str">
        <f>IF(B621="","",COUNT('Diário 2o PA'!$A$5:$A$1412)+ROW()-4)</f>
        <v/>
      </c>
      <c r="B621" s="104"/>
      <c r="C621" s="154"/>
      <c r="D621" s="105"/>
      <c r="E621" s="105"/>
      <c r="F621" s="106"/>
      <c r="G621" s="105"/>
      <c r="H621" s="105"/>
      <c r="I621" s="108"/>
      <c r="J621" s="105"/>
      <c r="K621" s="105"/>
      <c r="L621" s="108"/>
      <c r="M621" s="105"/>
      <c r="N621" s="103"/>
      <c r="O621" s="456"/>
      <c r="P621" s="431">
        <f t="shared" si="19"/>
        <v>0</v>
      </c>
      <c r="Q621" s="79">
        <f t="shared" si="19"/>
        <v>0</v>
      </c>
      <c r="R621" s="102" t="str">
        <f t="shared" si="18"/>
        <v/>
      </c>
      <c r="S621" s="96" t="str">
        <f>IF(D621="","",IF(OR(D621=Plano!$A$1,D621=Plano!$B$1),"entrada","saída"))</f>
        <v/>
      </c>
    </row>
    <row r="622" spans="1:19" ht="13.2" hidden="1" x14ac:dyDescent="0.25">
      <c r="A622" s="119" t="str">
        <f>IF(B622="","",COUNT('Diário 2o PA'!$A$5:$A$1412)+ROW()-4)</f>
        <v/>
      </c>
      <c r="B622" s="104"/>
      <c r="C622" s="154"/>
      <c r="D622" s="105"/>
      <c r="E622" s="105"/>
      <c r="F622" s="106"/>
      <c r="G622" s="105"/>
      <c r="H622" s="105"/>
      <c r="I622" s="108"/>
      <c r="J622" s="105"/>
      <c r="K622" s="105"/>
      <c r="L622" s="108"/>
      <c r="M622" s="105"/>
      <c r="N622" s="103"/>
      <c r="O622" s="456"/>
      <c r="P622" s="431">
        <f t="shared" si="19"/>
        <v>0</v>
      </c>
      <c r="Q622" s="79">
        <f t="shared" si="19"/>
        <v>0</v>
      </c>
      <c r="R622" s="102" t="str">
        <f t="shared" si="18"/>
        <v/>
      </c>
      <c r="S622" s="96" t="str">
        <f>IF(D622="","",IF(OR(D622=Plano!$A$1,D622=Plano!$B$1),"entrada","saída"))</f>
        <v/>
      </c>
    </row>
    <row r="623" spans="1:19" ht="13.2" hidden="1" x14ac:dyDescent="0.25">
      <c r="A623" s="119" t="str">
        <f>IF(B623="","",COUNT('Diário 2o PA'!$A$5:$A$1412)+ROW()-4)</f>
        <v/>
      </c>
      <c r="B623" s="104"/>
      <c r="C623" s="154"/>
      <c r="D623" s="105"/>
      <c r="E623" s="105"/>
      <c r="F623" s="106"/>
      <c r="G623" s="105"/>
      <c r="H623" s="105"/>
      <c r="I623" s="108"/>
      <c r="J623" s="105"/>
      <c r="K623" s="105"/>
      <c r="L623" s="108"/>
      <c r="M623" s="105"/>
      <c r="N623" s="103"/>
      <c r="O623" s="456"/>
      <c r="P623" s="431">
        <f t="shared" si="19"/>
        <v>0</v>
      </c>
      <c r="Q623" s="79">
        <f t="shared" si="19"/>
        <v>0</v>
      </c>
      <c r="R623" s="102" t="str">
        <f t="shared" si="18"/>
        <v/>
      </c>
      <c r="S623" s="96" t="str">
        <f>IF(D623="","",IF(OR(D623=Plano!$A$1,D623=Plano!$B$1),"entrada","saída"))</f>
        <v/>
      </c>
    </row>
    <row r="624" spans="1:19" ht="13.2" hidden="1" x14ac:dyDescent="0.25">
      <c r="A624" s="119" t="str">
        <f>IF(B624="","",COUNT('Diário 2o PA'!$A$5:$A$1412)+ROW()-4)</f>
        <v/>
      </c>
      <c r="B624" s="104"/>
      <c r="C624" s="154"/>
      <c r="D624" s="105"/>
      <c r="E624" s="105"/>
      <c r="F624" s="106"/>
      <c r="G624" s="105"/>
      <c r="H624" s="105"/>
      <c r="I624" s="108"/>
      <c r="J624" s="105"/>
      <c r="K624" s="105"/>
      <c r="L624" s="108"/>
      <c r="M624" s="105"/>
      <c r="N624" s="103"/>
      <c r="O624" s="456"/>
      <c r="P624" s="431">
        <f t="shared" si="19"/>
        <v>0</v>
      </c>
      <c r="Q624" s="79">
        <f t="shared" si="19"/>
        <v>0</v>
      </c>
      <c r="R624" s="102" t="str">
        <f t="shared" si="18"/>
        <v/>
      </c>
      <c r="S624" s="96" t="str">
        <f>IF(D624="","",IF(OR(D624=Plano!$A$1,D624=Plano!$B$1),"entrada","saída"))</f>
        <v/>
      </c>
    </row>
    <row r="625" spans="1:19" ht="13.2" hidden="1" x14ac:dyDescent="0.25">
      <c r="A625" s="119" t="str">
        <f>IF(B625="","",COUNT('Diário 2o PA'!$A$5:$A$1412)+ROW()-4)</f>
        <v/>
      </c>
      <c r="B625" s="104"/>
      <c r="C625" s="154"/>
      <c r="D625" s="105"/>
      <c r="E625" s="105"/>
      <c r="F625" s="106"/>
      <c r="G625" s="105"/>
      <c r="H625" s="105"/>
      <c r="I625" s="108"/>
      <c r="J625" s="105"/>
      <c r="K625" s="105"/>
      <c r="L625" s="108"/>
      <c r="M625" s="105"/>
      <c r="N625" s="103"/>
      <c r="O625" s="456"/>
      <c r="P625" s="431">
        <f t="shared" si="19"/>
        <v>0</v>
      </c>
      <c r="Q625" s="79">
        <f t="shared" si="19"/>
        <v>0</v>
      </c>
      <c r="R625" s="102" t="str">
        <f t="shared" si="18"/>
        <v/>
      </c>
      <c r="S625" s="96" t="str">
        <f>IF(D625="","",IF(OR(D625=Plano!$A$1,D625=Plano!$B$1),"entrada","saída"))</f>
        <v/>
      </c>
    </row>
    <row r="626" spans="1:19" ht="13.2" hidden="1" x14ac:dyDescent="0.25">
      <c r="A626" s="119" t="str">
        <f>IF(B626="","",COUNT('Diário 2o PA'!$A$5:$A$1412)+ROW()-4)</f>
        <v/>
      </c>
      <c r="B626" s="104"/>
      <c r="C626" s="154"/>
      <c r="D626" s="105"/>
      <c r="E626" s="105"/>
      <c r="F626" s="106"/>
      <c r="G626" s="105"/>
      <c r="H626" s="105"/>
      <c r="I626" s="108"/>
      <c r="J626" s="105"/>
      <c r="K626" s="105"/>
      <c r="L626" s="108"/>
      <c r="M626" s="105"/>
      <c r="N626" s="103"/>
      <c r="O626" s="456"/>
      <c r="P626" s="431">
        <f t="shared" si="19"/>
        <v>0</v>
      </c>
      <c r="Q626" s="79">
        <f t="shared" si="19"/>
        <v>0</v>
      </c>
      <c r="R626" s="102" t="str">
        <f t="shared" si="18"/>
        <v/>
      </c>
      <c r="S626" s="96" t="str">
        <f>IF(D626="","",IF(OR(D626=Plano!$A$1,D626=Plano!$B$1),"entrada","saída"))</f>
        <v/>
      </c>
    </row>
    <row r="627" spans="1:19" ht="13.2" hidden="1" x14ac:dyDescent="0.25">
      <c r="A627" s="119" t="str">
        <f>IF(B627="","",COUNT('Diário 2o PA'!$A$5:$A$1412)+ROW()-4)</f>
        <v/>
      </c>
      <c r="B627" s="104"/>
      <c r="C627" s="154"/>
      <c r="D627" s="105"/>
      <c r="E627" s="105"/>
      <c r="F627" s="106"/>
      <c r="G627" s="105"/>
      <c r="H627" s="105"/>
      <c r="I627" s="108"/>
      <c r="J627" s="105"/>
      <c r="K627" s="105"/>
      <c r="L627" s="108"/>
      <c r="M627" s="105"/>
      <c r="N627" s="103"/>
      <c r="O627" s="456"/>
      <c r="P627" s="431">
        <f t="shared" si="19"/>
        <v>0</v>
      </c>
      <c r="Q627" s="79">
        <f t="shared" si="19"/>
        <v>0</v>
      </c>
      <c r="R627" s="102" t="str">
        <f t="shared" si="18"/>
        <v/>
      </c>
      <c r="S627" s="96" t="str">
        <f>IF(D627="","",IF(OR(D627=Plano!$A$1,D627=Plano!$B$1),"entrada","saída"))</f>
        <v/>
      </c>
    </row>
    <row r="628" spans="1:19" ht="13.2" hidden="1" x14ac:dyDescent="0.25">
      <c r="A628" s="119" t="str">
        <f>IF(B628="","",COUNT('Diário 2o PA'!$A$5:$A$1412)+ROW()-4)</f>
        <v/>
      </c>
      <c r="B628" s="104"/>
      <c r="C628" s="154"/>
      <c r="D628" s="105"/>
      <c r="E628" s="105"/>
      <c r="F628" s="106"/>
      <c r="G628" s="105"/>
      <c r="H628" s="105"/>
      <c r="I628" s="108"/>
      <c r="J628" s="105"/>
      <c r="K628" s="105"/>
      <c r="L628" s="108"/>
      <c r="M628" s="105"/>
      <c r="N628" s="103"/>
      <c r="O628" s="456"/>
      <c r="P628" s="431">
        <f t="shared" si="19"/>
        <v>0</v>
      </c>
      <c r="Q628" s="79">
        <f t="shared" si="19"/>
        <v>0</v>
      </c>
      <c r="R628" s="102" t="str">
        <f t="shared" si="18"/>
        <v/>
      </c>
      <c r="S628" s="96" t="str">
        <f>IF(D628="","",IF(OR(D628=Plano!$A$1,D628=Plano!$B$1),"entrada","saída"))</f>
        <v/>
      </c>
    </row>
    <row r="629" spans="1:19" ht="13.2" hidden="1" x14ac:dyDescent="0.25">
      <c r="A629" s="119" t="str">
        <f>IF(B629="","",COUNT('Diário 2o PA'!$A$5:$A$1412)+ROW()-4)</f>
        <v/>
      </c>
      <c r="B629" s="104"/>
      <c r="C629" s="154"/>
      <c r="D629" s="105"/>
      <c r="E629" s="105"/>
      <c r="F629" s="106"/>
      <c r="G629" s="105"/>
      <c r="H629" s="105"/>
      <c r="I629" s="108"/>
      <c r="J629" s="105"/>
      <c r="K629" s="105"/>
      <c r="L629" s="108"/>
      <c r="M629" s="105"/>
      <c r="N629" s="103"/>
      <c r="O629" s="456"/>
      <c r="P629" s="431">
        <f t="shared" si="19"/>
        <v>0</v>
      </c>
      <c r="Q629" s="79">
        <f t="shared" si="19"/>
        <v>0</v>
      </c>
      <c r="R629" s="102" t="str">
        <f t="shared" si="18"/>
        <v/>
      </c>
      <c r="S629" s="96" t="str">
        <f>IF(D629="","",IF(OR(D629=Plano!$A$1,D629=Plano!$B$1),"entrada","saída"))</f>
        <v/>
      </c>
    </row>
    <row r="630" spans="1:19" ht="13.2" hidden="1" x14ac:dyDescent="0.25">
      <c r="A630" s="119" t="str">
        <f>IF(B630="","",COUNT('Diário 2o PA'!$A$5:$A$1412)+ROW()-4)</f>
        <v/>
      </c>
      <c r="B630" s="104"/>
      <c r="C630" s="154"/>
      <c r="D630" s="105"/>
      <c r="E630" s="105"/>
      <c r="F630" s="106"/>
      <c r="G630" s="105"/>
      <c r="H630" s="105"/>
      <c r="I630" s="108"/>
      <c r="J630" s="105"/>
      <c r="K630" s="105"/>
      <c r="L630" s="108"/>
      <c r="M630" s="105"/>
      <c r="N630" s="103"/>
      <c r="O630" s="456"/>
      <c r="P630" s="431">
        <f t="shared" si="19"/>
        <v>0</v>
      </c>
      <c r="Q630" s="79">
        <f t="shared" si="19"/>
        <v>0</v>
      </c>
      <c r="R630" s="102" t="str">
        <f t="shared" si="18"/>
        <v/>
      </c>
      <c r="S630" s="96" t="str">
        <f>IF(D630="","",IF(OR(D630=Plano!$A$1,D630=Plano!$B$1),"entrada","saída"))</f>
        <v/>
      </c>
    </row>
    <row r="631" spans="1:19" ht="13.2" hidden="1" x14ac:dyDescent="0.25">
      <c r="A631" s="119" t="str">
        <f>IF(B631="","",COUNT('Diário 2o PA'!$A$5:$A$1412)+ROW()-4)</f>
        <v/>
      </c>
      <c r="B631" s="104"/>
      <c r="C631" s="154"/>
      <c r="D631" s="105"/>
      <c r="E631" s="105"/>
      <c r="F631" s="106"/>
      <c r="G631" s="105"/>
      <c r="H631" s="105"/>
      <c r="I631" s="108"/>
      <c r="J631" s="105"/>
      <c r="K631" s="105"/>
      <c r="L631" s="108"/>
      <c r="M631" s="105"/>
      <c r="N631" s="103"/>
      <c r="O631" s="456"/>
      <c r="P631" s="431">
        <f t="shared" si="19"/>
        <v>0</v>
      </c>
      <c r="Q631" s="79">
        <f t="shared" si="19"/>
        <v>0</v>
      </c>
      <c r="R631" s="102" t="str">
        <f t="shared" si="18"/>
        <v/>
      </c>
      <c r="S631" s="96" t="str">
        <f>IF(D631="","",IF(OR(D631=Plano!$A$1,D631=Plano!$B$1),"entrada","saída"))</f>
        <v/>
      </c>
    </row>
    <row r="632" spans="1:19" ht="13.2" hidden="1" x14ac:dyDescent="0.25">
      <c r="A632" s="119" t="str">
        <f>IF(B632="","",COUNT('Diário 2o PA'!$A$5:$A$1412)+ROW()-4)</f>
        <v/>
      </c>
      <c r="B632" s="104"/>
      <c r="C632" s="154"/>
      <c r="D632" s="105"/>
      <c r="E632" s="105"/>
      <c r="F632" s="106"/>
      <c r="G632" s="105"/>
      <c r="H632" s="105"/>
      <c r="I632" s="108"/>
      <c r="J632" s="105"/>
      <c r="K632" s="105"/>
      <c r="L632" s="108"/>
      <c r="M632" s="105"/>
      <c r="N632" s="103"/>
      <c r="O632" s="456"/>
      <c r="P632" s="431">
        <f t="shared" si="19"/>
        <v>0</v>
      </c>
      <c r="Q632" s="79">
        <f t="shared" si="19"/>
        <v>0</v>
      </c>
      <c r="R632" s="102" t="str">
        <f t="shared" si="18"/>
        <v/>
      </c>
      <c r="S632" s="96" t="str">
        <f>IF(D632="","",IF(OR(D632=Plano!$A$1,D632=Plano!$B$1),"entrada","saída"))</f>
        <v/>
      </c>
    </row>
    <row r="633" spans="1:19" ht="13.2" hidden="1" x14ac:dyDescent="0.25">
      <c r="A633" s="119" t="str">
        <f>IF(B633="","",COUNT('Diário 2o PA'!$A$5:$A$1412)+ROW()-4)</f>
        <v/>
      </c>
      <c r="B633" s="104"/>
      <c r="C633" s="154"/>
      <c r="D633" s="105"/>
      <c r="E633" s="105"/>
      <c r="F633" s="106"/>
      <c r="G633" s="105"/>
      <c r="H633" s="105"/>
      <c r="I633" s="108"/>
      <c r="J633" s="105"/>
      <c r="K633" s="105"/>
      <c r="L633" s="108"/>
      <c r="M633" s="105"/>
      <c r="N633" s="103"/>
      <c r="O633" s="456"/>
      <c r="P633" s="431">
        <f t="shared" si="19"/>
        <v>0</v>
      </c>
      <c r="Q633" s="79">
        <f t="shared" si="19"/>
        <v>0</v>
      </c>
      <c r="R633" s="102" t="str">
        <f t="shared" si="18"/>
        <v/>
      </c>
      <c r="S633" s="96" t="str">
        <f>IF(D633="","",IF(OR(D633=Plano!$A$1,D633=Plano!$B$1),"entrada","saída"))</f>
        <v/>
      </c>
    </row>
    <row r="634" spans="1:19" ht="13.2" hidden="1" x14ac:dyDescent="0.25">
      <c r="A634" s="119" t="str">
        <f>IF(B634="","",COUNT('Diário 2o PA'!$A$5:$A$1412)+ROW()-4)</f>
        <v/>
      </c>
      <c r="B634" s="104"/>
      <c r="C634" s="154"/>
      <c r="D634" s="105"/>
      <c r="E634" s="105"/>
      <c r="F634" s="106"/>
      <c r="G634" s="105"/>
      <c r="H634" s="105"/>
      <c r="I634" s="108"/>
      <c r="J634" s="105"/>
      <c r="K634" s="105"/>
      <c r="L634" s="108"/>
      <c r="M634" s="105"/>
      <c r="N634" s="103"/>
      <c r="O634" s="456"/>
      <c r="P634" s="431">
        <f t="shared" si="19"/>
        <v>0</v>
      </c>
      <c r="Q634" s="79">
        <f t="shared" si="19"/>
        <v>0</v>
      </c>
      <c r="R634" s="102" t="str">
        <f t="shared" si="18"/>
        <v/>
      </c>
      <c r="S634" s="96" t="str">
        <f>IF(D634="","",IF(OR(D634=Plano!$A$1,D634=Plano!$B$1),"entrada","saída"))</f>
        <v/>
      </c>
    </row>
    <row r="635" spans="1:19" ht="13.2" hidden="1" x14ac:dyDescent="0.25">
      <c r="A635" s="119" t="str">
        <f>IF(B635="","",COUNT('Diário 2o PA'!$A$5:$A$1412)+ROW()-4)</f>
        <v/>
      </c>
      <c r="B635" s="104"/>
      <c r="C635" s="154"/>
      <c r="D635" s="105"/>
      <c r="E635" s="105"/>
      <c r="F635" s="106"/>
      <c r="G635" s="105"/>
      <c r="H635" s="105"/>
      <c r="I635" s="108"/>
      <c r="J635" s="105"/>
      <c r="K635" s="105"/>
      <c r="L635" s="108"/>
      <c r="M635" s="105"/>
      <c r="N635" s="103"/>
      <c r="O635" s="456"/>
      <c r="P635" s="431">
        <f t="shared" si="19"/>
        <v>0</v>
      </c>
      <c r="Q635" s="79">
        <f t="shared" si="19"/>
        <v>0</v>
      </c>
      <c r="R635" s="102" t="str">
        <f t="shared" si="18"/>
        <v/>
      </c>
      <c r="S635" s="96" t="str">
        <f>IF(D635="","",IF(OR(D635=Plano!$A$1,D635=Plano!$B$1),"entrada","saída"))</f>
        <v/>
      </c>
    </row>
    <row r="636" spans="1:19" ht="13.2" hidden="1" x14ac:dyDescent="0.25">
      <c r="A636" s="119" t="str">
        <f>IF(B636="","",COUNT('Diário 2o PA'!$A$5:$A$1412)+ROW()-4)</f>
        <v/>
      </c>
      <c r="B636" s="104"/>
      <c r="C636" s="154"/>
      <c r="D636" s="105"/>
      <c r="E636" s="105"/>
      <c r="F636" s="106"/>
      <c r="G636" s="105"/>
      <c r="H636" s="105"/>
      <c r="I636" s="108"/>
      <c r="J636" s="105"/>
      <c r="K636" s="105"/>
      <c r="L636" s="108"/>
      <c r="M636" s="105"/>
      <c r="N636" s="103"/>
      <c r="O636" s="456"/>
      <c r="P636" s="431">
        <f t="shared" si="19"/>
        <v>0</v>
      </c>
      <c r="Q636" s="79">
        <f t="shared" si="19"/>
        <v>0</v>
      </c>
      <c r="R636" s="102" t="str">
        <f t="shared" si="18"/>
        <v/>
      </c>
      <c r="S636" s="96" t="str">
        <f>IF(D636="","",IF(OR(D636=Plano!$A$1,D636=Plano!$B$1),"entrada","saída"))</f>
        <v/>
      </c>
    </row>
    <row r="637" spans="1:19" ht="13.2" hidden="1" x14ac:dyDescent="0.25">
      <c r="A637" s="119" t="str">
        <f>IF(B637="","",COUNT('Diário 2o PA'!$A$5:$A$1412)+ROW()-4)</f>
        <v/>
      </c>
      <c r="B637" s="104"/>
      <c r="C637" s="154"/>
      <c r="D637" s="105"/>
      <c r="E637" s="105"/>
      <c r="F637" s="106"/>
      <c r="G637" s="105"/>
      <c r="H637" s="105"/>
      <c r="I637" s="108"/>
      <c r="J637" s="105"/>
      <c r="K637" s="105"/>
      <c r="L637" s="108"/>
      <c r="M637" s="105"/>
      <c r="N637" s="103"/>
      <c r="O637" s="456"/>
      <c r="P637" s="431">
        <f t="shared" si="19"/>
        <v>0</v>
      </c>
      <c r="Q637" s="79">
        <f t="shared" si="19"/>
        <v>0</v>
      </c>
      <c r="R637" s="102" t="str">
        <f t="shared" si="18"/>
        <v/>
      </c>
      <c r="S637" s="96" t="str">
        <f>IF(D637="","",IF(OR(D637=Plano!$A$1,D637=Plano!$B$1),"entrada","saída"))</f>
        <v/>
      </c>
    </row>
    <row r="638" spans="1:19" ht="13.2" hidden="1" x14ac:dyDescent="0.25">
      <c r="A638" s="119" t="str">
        <f>IF(B638="","",COUNT('Diário 2o PA'!$A$5:$A$1412)+ROW()-4)</f>
        <v/>
      </c>
      <c r="B638" s="104"/>
      <c r="C638" s="154"/>
      <c r="D638" s="105"/>
      <c r="E638" s="105"/>
      <c r="F638" s="106"/>
      <c r="G638" s="105"/>
      <c r="H638" s="105"/>
      <c r="I638" s="108"/>
      <c r="J638" s="105"/>
      <c r="K638" s="105"/>
      <c r="L638" s="108"/>
      <c r="M638" s="105"/>
      <c r="N638" s="103"/>
      <c r="O638" s="456"/>
      <c r="P638" s="431">
        <f t="shared" si="19"/>
        <v>0</v>
      </c>
      <c r="Q638" s="79">
        <f t="shared" si="19"/>
        <v>0</v>
      </c>
      <c r="R638" s="102" t="str">
        <f t="shared" si="18"/>
        <v/>
      </c>
      <c r="S638" s="96" t="str">
        <f>IF(D638="","",IF(OR(D638=Plano!$A$1,D638=Plano!$B$1),"entrada","saída"))</f>
        <v/>
      </c>
    </row>
    <row r="639" spans="1:19" ht="13.2" hidden="1" x14ac:dyDescent="0.25">
      <c r="A639" s="119" t="str">
        <f>IF(B639="","",COUNT('Diário 2o PA'!$A$5:$A$1412)+ROW()-4)</f>
        <v/>
      </c>
      <c r="B639" s="104"/>
      <c r="C639" s="154"/>
      <c r="D639" s="105"/>
      <c r="E639" s="105"/>
      <c r="F639" s="106"/>
      <c r="G639" s="105"/>
      <c r="H639" s="105"/>
      <c r="I639" s="108"/>
      <c r="J639" s="105"/>
      <c r="K639" s="105"/>
      <c r="L639" s="108"/>
      <c r="M639" s="105"/>
      <c r="N639" s="103"/>
      <c r="O639" s="456"/>
      <c r="P639" s="431">
        <f t="shared" si="19"/>
        <v>0</v>
      </c>
      <c r="Q639" s="79">
        <f t="shared" si="19"/>
        <v>0</v>
      </c>
      <c r="R639" s="102" t="str">
        <f t="shared" si="18"/>
        <v/>
      </c>
      <c r="S639" s="96" t="str">
        <f>IF(D639="","",IF(OR(D639=Plano!$A$1,D639=Plano!$B$1),"entrada","saída"))</f>
        <v/>
      </c>
    </row>
    <row r="640" spans="1:19" ht="13.2" hidden="1" x14ac:dyDescent="0.25">
      <c r="A640" s="119" t="str">
        <f>IF(B640="","",COUNT('Diário 2o PA'!$A$5:$A$1412)+ROW()-4)</f>
        <v/>
      </c>
      <c r="B640" s="104"/>
      <c r="C640" s="154"/>
      <c r="D640" s="105"/>
      <c r="E640" s="105"/>
      <c r="F640" s="106"/>
      <c r="G640" s="105"/>
      <c r="H640" s="105"/>
      <c r="I640" s="108"/>
      <c r="J640" s="105"/>
      <c r="K640" s="105"/>
      <c r="L640" s="108"/>
      <c r="M640" s="105"/>
      <c r="N640" s="103"/>
      <c r="O640" s="456"/>
      <c r="P640" s="431">
        <f t="shared" si="19"/>
        <v>0</v>
      </c>
      <c r="Q640" s="79">
        <f t="shared" si="19"/>
        <v>0</v>
      </c>
      <c r="R640" s="102" t="str">
        <f t="shared" si="18"/>
        <v/>
      </c>
      <c r="S640" s="96" t="str">
        <f>IF(D640="","",IF(OR(D640=Plano!$A$1,D640=Plano!$B$1),"entrada","saída"))</f>
        <v/>
      </c>
    </row>
    <row r="641" spans="1:19" ht="13.2" hidden="1" x14ac:dyDescent="0.25">
      <c r="A641" s="119" t="str">
        <f>IF(B641="","",COUNT('Diário 2o PA'!$A$5:$A$1412)+ROW()-4)</f>
        <v/>
      </c>
      <c r="B641" s="104"/>
      <c r="C641" s="154"/>
      <c r="D641" s="105"/>
      <c r="E641" s="105"/>
      <c r="F641" s="106"/>
      <c r="G641" s="105"/>
      <c r="H641" s="105"/>
      <c r="I641" s="108"/>
      <c r="J641" s="105"/>
      <c r="K641" s="105"/>
      <c r="L641" s="108"/>
      <c r="M641" s="105"/>
      <c r="N641" s="103"/>
      <c r="O641" s="456"/>
      <c r="P641" s="431">
        <f t="shared" si="19"/>
        <v>0</v>
      </c>
      <c r="Q641" s="79">
        <f t="shared" si="19"/>
        <v>0</v>
      </c>
      <c r="R641" s="102" t="str">
        <f t="shared" si="18"/>
        <v/>
      </c>
      <c r="S641" s="96" t="str">
        <f>IF(D641="","",IF(OR(D641=Plano!$A$1,D641=Plano!$B$1),"entrada","saída"))</f>
        <v/>
      </c>
    </row>
    <row r="642" spans="1:19" ht="13.2" hidden="1" x14ac:dyDescent="0.25">
      <c r="A642" s="119" t="str">
        <f>IF(B642="","",COUNT('Diário 2o PA'!$A$5:$A$1412)+ROW()-4)</f>
        <v/>
      </c>
      <c r="B642" s="104"/>
      <c r="C642" s="154"/>
      <c r="D642" s="105"/>
      <c r="E642" s="105"/>
      <c r="F642" s="106"/>
      <c r="G642" s="105"/>
      <c r="H642" s="105"/>
      <c r="I642" s="108"/>
      <c r="J642" s="105"/>
      <c r="K642" s="105"/>
      <c r="L642" s="108"/>
      <c r="M642" s="105"/>
      <c r="N642" s="103"/>
      <c r="O642" s="456"/>
      <c r="P642" s="431">
        <f t="shared" si="19"/>
        <v>0</v>
      </c>
      <c r="Q642" s="79">
        <f t="shared" si="19"/>
        <v>0</v>
      </c>
      <c r="R642" s="102" t="str">
        <f t="shared" si="18"/>
        <v/>
      </c>
      <c r="S642" s="96" t="str">
        <f>IF(D642="","",IF(OR(D642=Plano!$A$1,D642=Plano!$B$1),"entrada","saída"))</f>
        <v/>
      </c>
    </row>
    <row r="643" spans="1:19" ht="13.2" hidden="1" x14ac:dyDescent="0.25">
      <c r="A643" s="119" t="str">
        <f>IF(B643="","",COUNT('Diário 2o PA'!$A$5:$A$1412)+ROW()-4)</f>
        <v/>
      </c>
      <c r="B643" s="104"/>
      <c r="C643" s="154"/>
      <c r="D643" s="105"/>
      <c r="E643" s="105"/>
      <c r="F643" s="106"/>
      <c r="G643" s="105"/>
      <c r="H643" s="105"/>
      <c r="I643" s="108"/>
      <c r="J643" s="105"/>
      <c r="K643" s="105"/>
      <c r="L643" s="108"/>
      <c r="M643" s="105"/>
      <c r="N643" s="103"/>
      <c r="O643" s="456"/>
      <c r="P643" s="431">
        <f t="shared" si="19"/>
        <v>0</v>
      </c>
      <c r="Q643" s="79">
        <f t="shared" si="19"/>
        <v>0</v>
      </c>
      <c r="R643" s="102" t="str">
        <f t="shared" si="18"/>
        <v/>
      </c>
      <c r="S643" s="96" t="str">
        <f>IF(D643="","",IF(OR(D643=Plano!$A$1,D643=Plano!$B$1),"entrada","saída"))</f>
        <v/>
      </c>
    </row>
    <row r="644" spans="1:19" ht="13.2" hidden="1" x14ac:dyDescent="0.25">
      <c r="A644" s="119" t="str">
        <f>IF(B644="","",COUNT('Diário 2o PA'!$A$5:$A$1412)+ROW()-4)</f>
        <v/>
      </c>
      <c r="B644" s="104"/>
      <c r="C644" s="154"/>
      <c r="D644" s="105"/>
      <c r="E644" s="105"/>
      <c r="F644" s="106"/>
      <c r="G644" s="105"/>
      <c r="H644" s="105"/>
      <c r="I644" s="108"/>
      <c r="J644" s="105"/>
      <c r="K644" s="105"/>
      <c r="L644" s="108"/>
      <c r="M644" s="105"/>
      <c r="N644" s="103"/>
      <c r="O644" s="456"/>
      <c r="P644" s="431">
        <f t="shared" si="19"/>
        <v>0</v>
      </c>
      <c r="Q644" s="79">
        <f t="shared" si="19"/>
        <v>0</v>
      </c>
      <c r="R644" s="102" t="str">
        <f t="shared" si="18"/>
        <v/>
      </c>
      <c r="S644" s="96" t="str">
        <f>IF(D644="","",IF(OR(D644=Plano!$A$1,D644=Plano!$B$1),"entrada","saída"))</f>
        <v/>
      </c>
    </row>
    <row r="645" spans="1:19" ht="13.2" hidden="1" x14ac:dyDescent="0.25">
      <c r="A645" s="119" t="str">
        <f>IF(B645="","",COUNT('Diário 2o PA'!$A$5:$A$1412)+ROW()-4)</f>
        <v/>
      </c>
      <c r="B645" s="104"/>
      <c r="C645" s="154"/>
      <c r="D645" s="105"/>
      <c r="E645" s="105"/>
      <c r="F645" s="106"/>
      <c r="G645" s="105"/>
      <c r="H645" s="105"/>
      <c r="I645" s="108"/>
      <c r="J645" s="105"/>
      <c r="K645" s="105"/>
      <c r="L645" s="108"/>
      <c r="M645" s="105"/>
      <c r="N645" s="103"/>
      <c r="O645" s="456"/>
      <c r="P645" s="431">
        <f t="shared" si="19"/>
        <v>0</v>
      </c>
      <c r="Q645" s="79">
        <f t="shared" si="19"/>
        <v>0</v>
      </c>
      <c r="R645" s="102" t="str">
        <f t="shared" ref="R645:R708" si="20">SUBSTITUTE(D645," ","_")</f>
        <v/>
      </c>
      <c r="S645" s="96" t="str">
        <f>IF(D645="","",IF(OR(D645=Plano!$A$1,D645=Plano!$B$1),"entrada","saída"))</f>
        <v/>
      </c>
    </row>
    <row r="646" spans="1:19" ht="13.2" hidden="1" x14ac:dyDescent="0.25">
      <c r="A646" s="119" t="str">
        <f>IF(B646="","",COUNT('Diário 2o PA'!$A$5:$A$1412)+ROW()-4)</f>
        <v/>
      </c>
      <c r="B646" s="104"/>
      <c r="C646" s="154"/>
      <c r="D646" s="105"/>
      <c r="E646" s="105"/>
      <c r="F646" s="106"/>
      <c r="G646" s="105"/>
      <c r="H646" s="105"/>
      <c r="I646" s="108"/>
      <c r="J646" s="105"/>
      <c r="K646" s="105"/>
      <c r="L646" s="108"/>
      <c r="M646" s="105"/>
      <c r="N646" s="103"/>
      <c r="O646" s="456"/>
      <c r="P646" s="431">
        <f t="shared" ref="P646:Q709" si="21">IF(B646=0,0,IF(YEAR(B646)=$Q$1,MONTH(B646)-$P$1+1,(YEAR(B646)-$Q$1)*12-$P$1+1+MONTH(B646)))</f>
        <v>0</v>
      </c>
      <c r="Q646" s="79">
        <f t="shared" si="21"/>
        <v>0</v>
      </c>
      <c r="R646" s="102" t="str">
        <f t="shared" si="20"/>
        <v/>
      </c>
      <c r="S646" s="96" t="str">
        <f>IF(D646="","",IF(OR(D646=Plano!$A$1,D646=Plano!$B$1),"entrada","saída"))</f>
        <v/>
      </c>
    </row>
    <row r="647" spans="1:19" ht="13.2" hidden="1" x14ac:dyDescent="0.25">
      <c r="A647" s="119" t="str">
        <f>IF(B647="","",COUNT('Diário 2o PA'!$A$5:$A$1412)+ROW()-4)</f>
        <v/>
      </c>
      <c r="B647" s="104"/>
      <c r="C647" s="154"/>
      <c r="D647" s="105"/>
      <c r="E647" s="105"/>
      <c r="F647" s="106"/>
      <c r="G647" s="105"/>
      <c r="H647" s="105"/>
      <c r="I647" s="108"/>
      <c r="J647" s="105"/>
      <c r="K647" s="105"/>
      <c r="L647" s="108"/>
      <c r="M647" s="105"/>
      <c r="N647" s="103"/>
      <c r="O647" s="456"/>
      <c r="P647" s="431">
        <f t="shared" si="21"/>
        <v>0</v>
      </c>
      <c r="Q647" s="79">
        <f t="shared" si="21"/>
        <v>0</v>
      </c>
      <c r="R647" s="102" t="str">
        <f t="shared" si="20"/>
        <v/>
      </c>
      <c r="S647" s="96" t="str">
        <f>IF(D647="","",IF(OR(D647=Plano!$A$1,D647=Plano!$B$1),"entrada","saída"))</f>
        <v/>
      </c>
    </row>
    <row r="648" spans="1:19" ht="13.2" hidden="1" x14ac:dyDescent="0.25">
      <c r="A648" s="119" t="str">
        <f>IF(B648="","",COUNT('Diário 2o PA'!$A$5:$A$1412)+ROW()-4)</f>
        <v/>
      </c>
      <c r="B648" s="104"/>
      <c r="C648" s="154"/>
      <c r="D648" s="105"/>
      <c r="E648" s="105"/>
      <c r="F648" s="106"/>
      <c r="G648" s="105"/>
      <c r="H648" s="105"/>
      <c r="I648" s="108"/>
      <c r="J648" s="105"/>
      <c r="K648" s="105"/>
      <c r="L648" s="108"/>
      <c r="M648" s="105"/>
      <c r="N648" s="103"/>
      <c r="O648" s="456"/>
      <c r="P648" s="431">
        <f t="shared" si="21"/>
        <v>0</v>
      </c>
      <c r="Q648" s="79">
        <f t="shared" si="21"/>
        <v>0</v>
      </c>
      <c r="R648" s="102" t="str">
        <f t="shared" si="20"/>
        <v/>
      </c>
      <c r="S648" s="96" t="str">
        <f>IF(D648="","",IF(OR(D648=Plano!$A$1,D648=Plano!$B$1),"entrada","saída"))</f>
        <v/>
      </c>
    </row>
    <row r="649" spans="1:19" ht="13.2" hidden="1" x14ac:dyDescent="0.25">
      <c r="A649" s="119" t="str">
        <f>IF(B649="","",COUNT('Diário 2o PA'!$A$5:$A$1412)+ROW()-4)</f>
        <v/>
      </c>
      <c r="B649" s="104"/>
      <c r="C649" s="154"/>
      <c r="D649" s="105"/>
      <c r="E649" s="105"/>
      <c r="F649" s="106"/>
      <c r="G649" s="105"/>
      <c r="H649" s="105"/>
      <c r="I649" s="108"/>
      <c r="J649" s="105"/>
      <c r="K649" s="105"/>
      <c r="L649" s="108"/>
      <c r="M649" s="105"/>
      <c r="N649" s="103"/>
      <c r="O649" s="456"/>
      <c r="P649" s="431">
        <f t="shared" si="21"/>
        <v>0</v>
      </c>
      <c r="Q649" s="79">
        <f t="shared" si="21"/>
        <v>0</v>
      </c>
      <c r="R649" s="102" t="str">
        <f t="shared" si="20"/>
        <v/>
      </c>
      <c r="S649" s="96" t="str">
        <f>IF(D649="","",IF(OR(D649=Plano!$A$1,D649=Plano!$B$1),"entrada","saída"))</f>
        <v/>
      </c>
    </row>
    <row r="650" spans="1:19" ht="13.2" hidden="1" x14ac:dyDescent="0.25">
      <c r="A650" s="119" t="str">
        <f>IF(B650="","",COUNT('Diário 2o PA'!$A$5:$A$1412)+ROW()-4)</f>
        <v/>
      </c>
      <c r="B650" s="104"/>
      <c r="C650" s="154"/>
      <c r="D650" s="105"/>
      <c r="E650" s="105"/>
      <c r="F650" s="106"/>
      <c r="G650" s="105"/>
      <c r="H650" s="105"/>
      <c r="I650" s="108"/>
      <c r="J650" s="105"/>
      <c r="K650" s="105"/>
      <c r="L650" s="108"/>
      <c r="M650" s="105"/>
      <c r="N650" s="103"/>
      <c r="O650" s="456"/>
      <c r="P650" s="431">
        <f t="shared" si="21"/>
        <v>0</v>
      </c>
      <c r="Q650" s="79">
        <f t="shared" si="21"/>
        <v>0</v>
      </c>
      <c r="R650" s="102" t="str">
        <f t="shared" si="20"/>
        <v/>
      </c>
      <c r="S650" s="96" t="str">
        <f>IF(D650="","",IF(OR(D650=Plano!$A$1,D650=Plano!$B$1),"entrada","saída"))</f>
        <v/>
      </c>
    </row>
    <row r="651" spans="1:19" ht="13.2" hidden="1" x14ac:dyDescent="0.25">
      <c r="A651" s="119" t="str">
        <f>IF(B651="","",COUNT('Diário 2o PA'!$A$5:$A$1412)+ROW()-4)</f>
        <v/>
      </c>
      <c r="B651" s="104"/>
      <c r="C651" s="154"/>
      <c r="D651" s="105"/>
      <c r="E651" s="105"/>
      <c r="F651" s="106"/>
      <c r="G651" s="105"/>
      <c r="H651" s="105"/>
      <c r="I651" s="108"/>
      <c r="J651" s="105"/>
      <c r="K651" s="105"/>
      <c r="L651" s="108"/>
      <c r="M651" s="105"/>
      <c r="N651" s="103"/>
      <c r="O651" s="456"/>
      <c r="P651" s="431">
        <f t="shared" si="21"/>
        <v>0</v>
      </c>
      <c r="Q651" s="79">
        <f t="shared" si="21"/>
        <v>0</v>
      </c>
      <c r="R651" s="102" t="str">
        <f t="shared" si="20"/>
        <v/>
      </c>
      <c r="S651" s="96" t="str">
        <f>IF(D651="","",IF(OR(D651=Plano!$A$1,D651=Plano!$B$1),"entrada","saída"))</f>
        <v/>
      </c>
    </row>
    <row r="652" spans="1:19" ht="13.2" hidden="1" x14ac:dyDescent="0.25">
      <c r="A652" s="119" t="str">
        <f>IF(B652="","",COUNT('Diário 2o PA'!$A$5:$A$1412)+ROW()-4)</f>
        <v/>
      </c>
      <c r="B652" s="104"/>
      <c r="C652" s="154"/>
      <c r="D652" s="105"/>
      <c r="E652" s="105"/>
      <c r="F652" s="106"/>
      <c r="G652" s="105"/>
      <c r="H652" s="105"/>
      <c r="I652" s="108"/>
      <c r="J652" s="105"/>
      <c r="K652" s="105"/>
      <c r="L652" s="108"/>
      <c r="M652" s="105"/>
      <c r="N652" s="103"/>
      <c r="O652" s="456"/>
      <c r="P652" s="431">
        <f t="shared" si="21"/>
        <v>0</v>
      </c>
      <c r="Q652" s="79">
        <f t="shared" si="21"/>
        <v>0</v>
      </c>
      <c r="R652" s="102" t="str">
        <f t="shared" si="20"/>
        <v/>
      </c>
      <c r="S652" s="96" t="str">
        <f>IF(D652="","",IF(OR(D652=Plano!$A$1,D652=Plano!$B$1),"entrada","saída"))</f>
        <v/>
      </c>
    </row>
    <row r="653" spans="1:19" ht="13.2" hidden="1" x14ac:dyDescent="0.25">
      <c r="A653" s="119" t="str">
        <f>IF(B653="","",COUNT('Diário 2o PA'!$A$5:$A$1412)+ROW()-4)</f>
        <v/>
      </c>
      <c r="B653" s="104"/>
      <c r="C653" s="154"/>
      <c r="D653" s="105"/>
      <c r="E653" s="105"/>
      <c r="F653" s="106"/>
      <c r="G653" s="105"/>
      <c r="H653" s="105"/>
      <c r="I653" s="108"/>
      <c r="J653" s="105"/>
      <c r="K653" s="105"/>
      <c r="L653" s="108"/>
      <c r="M653" s="105"/>
      <c r="N653" s="103"/>
      <c r="O653" s="456"/>
      <c r="P653" s="431">
        <f t="shared" si="21"/>
        <v>0</v>
      </c>
      <c r="Q653" s="79">
        <f t="shared" si="21"/>
        <v>0</v>
      </c>
      <c r="R653" s="102" t="str">
        <f t="shared" si="20"/>
        <v/>
      </c>
      <c r="S653" s="96" t="str">
        <f>IF(D653="","",IF(OR(D653=Plano!$A$1,D653=Plano!$B$1),"entrada","saída"))</f>
        <v/>
      </c>
    </row>
    <row r="654" spans="1:19" ht="13.2" hidden="1" x14ac:dyDescent="0.25">
      <c r="A654" s="119" t="str">
        <f>IF(B654="","",COUNT('Diário 2o PA'!$A$5:$A$1412)+ROW()-4)</f>
        <v/>
      </c>
      <c r="B654" s="104"/>
      <c r="C654" s="154"/>
      <c r="D654" s="105"/>
      <c r="E654" s="105"/>
      <c r="F654" s="106"/>
      <c r="G654" s="105"/>
      <c r="H654" s="105"/>
      <c r="I654" s="108"/>
      <c r="J654" s="105"/>
      <c r="K654" s="105"/>
      <c r="L654" s="108"/>
      <c r="M654" s="105"/>
      <c r="N654" s="103"/>
      <c r="O654" s="456"/>
      <c r="P654" s="431">
        <f t="shared" si="21"/>
        <v>0</v>
      </c>
      <c r="Q654" s="79">
        <f t="shared" si="21"/>
        <v>0</v>
      </c>
      <c r="R654" s="102" t="str">
        <f t="shared" si="20"/>
        <v/>
      </c>
      <c r="S654" s="96" t="str">
        <f>IF(D654="","",IF(OR(D654=Plano!$A$1,D654=Plano!$B$1),"entrada","saída"))</f>
        <v/>
      </c>
    </row>
    <row r="655" spans="1:19" ht="13.2" hidden="1" x14ac:dyDescent="0.25">
      <c r="A655" s="119" t="str">
        <f>IF(B655="","",COUNT('Diário 2o PA'!$A$5:$A$1412)+ROW()-4)</f>
        <v/>
      </c>
      <c r="B655" s="104"/>
      <c r="C655" s="154"/>
      <c r="D655" s="105"/>
      <c r="E655" s="105"/>
      <c r="F655" s="106"/>
      <c r="G655" s="105"/>
      <c r="H655" s="105"/>
      <c r="I655" s="108"/>
      <c r="J655" s="105"/>
      <c r="K655" s="105"/>
      <c r="L655" s="108"/>
      <c r="M655" s="105"/>
      <c r="N655" s="103"/>
      <c r="O655" s="456"/>
      <c r="P655" s="431">
        <f t="shared" si="21"/>
        <v>0</v>
      </c>
      <c r="Q655" s="79">
        <f t="shared" si="21"/>
        <v>0</v>
      </c>
      <c r="R655" s="102" t="str">
        <f t="shared" si="20"/>
        <v/>
      </c>
      <c r="S655" s="96" t="str">
        <f>IF(D655="","",IF(OR(D655=Plano!$A$1,D655=Plano!$B$1),"entrada","saída"))</f>
        <v/>
      </c>
    </row>
    <row r="656" spans="1:19" ht="13.2" hidden="1" x14ac:dyDescent="0.25">
      <c r="A656" s="119" t="str">
        <f>IF(B656="","",COUNT('Diário 2o PA'!$A$5:$A$1412)+ROW()-4)</f>
        <v/>
      </c>
      <c r="B656" s="104"/>
      <c r="C656" s="154"/>
      <c r="D656" s="105"/>
      <c r="E656" s="105"/>
      <c r="F656" s="106"/>
      <c r="G656" s="105"/>
      <c r="H656" s="105"/>
      <c r="I656" s="108"/>
      <c r="J656" s="105"/>
      <c r="K656" s="105"/>
      <c r="L656" s="108"/>
      <c r="M656" s="105"/>
      <c r="N656" s="103"/>
      <c r="O656" s="456"/>
      <c r="P656" s="431">
        <f t="shared" si="21"/>
        <v>0</v>
      </c>
      <c r="Q656" s="79">
        <f t="shared" si="21"/>
        <v>0</v>
      </c>
      <c r="R656" s="102" t="str">
        <f t="shared" si="20"/>
        <v/>
      </c>
      <c r="S656" s="96" t="str">
        <f>IF(D656="","",IF(OR(D656=Plano!$A$1,D656=Plano!$B$1),"entrada","saída"))</f>
        <v/>
      </c>
    </row>
    <row r="657" spans="1:19" ht="13.2" hidden="1" x14ac:dyDescent="0.25">
      <c r="A657" s="119" t="str">
        <f>IF(B657="","",COUNT('Diário 2o PA'!$A$5:$A$1412)+ROW()-4)</f>
        <v/>
      </c>
      <c r="B657" s="104"/>
      <c r="C657" s="154"/>
      <c r="D657" s="105"/>
      <c r="E657" s="105"/>
      <c r="F657" s="106"/>
      <c r="G657" s="105"/>
      <c r="H657" s="105"/>
      <c r="I657" s="108"/>
      <c r="J657" s="105"/>
      <c r="K657" s="105"/>
      <c r="L657" s="108"/>
      <c r="M657" s="105"/>
      <c r="N657" s="103"/>
      <c r="O657" s="456"/>
      <c r="P657" s="431">
        <f t="shared" si="21"/>
        <v>0</v>
      </c>
      <c r="Q657" s="79">
        <f t="shared" si="21"/>
        <v>0</v>
      </c>
      <c r="R657" s="102" t="str">
        <f t="shared" si="20"/>
        <v/>
      </c>
      <c r="S657" s="96" t="str">
        <f>IF(D657="","",IF(OR(D657=Plano!$A$1,D657=Plano!$B$1),"entrada","saída"))</f>
        <v/>
      </c>
    </row>
    <row r="658" spans="1:19" ht="13.2" hidden="1" x14ac:dyDescent="0.25">
      <c r="A658" s="119" t="str">
        <f>IF(B658="","",COUNT('Diário 2o PA'!$A$5:$A$1412)+ROW()-4)</f>
        <v/>
      </c>
      <c r="B658" s="104"/>
      <c r="C658" s="154"/>
      <c r="D658" s="105"/>
      <c r="E658" s="105"/>
      <c r="F658" s="106"/>
      <c r="G658" s="105"/>
      <c r="H658" s="105"/>
      <c r="I658" s="108"/>
      <c r="J658" s="105"/>
      <c r="K658" s="105"/>
      <c r="L658" s="108"/>
      <c r="M658" s="105"/>
      <c r="N658" s="103"/>
      <c r="O658" s="456"/>
      <c r="P658" s="431">
        <f t="shared" si="21"/>
        <v>0</v>
      </c>
      <c r="Q658" s="79">
        <f t="shared" si="21"/>
        <v>0</v>
      </c>
      <c r="R658" s="102" t="str">
        <f t="shared" si="20"/>
        <v/>
      </c>
      <c r="S658" s="96" t="str">
        <f>IF(D658="","",IF(OR(D658=Plano!$A$1,D658=Plano!$B$1),"entrada","saída"))</f>
        <v/>
      </c>
    </row>
    <row r="659" spans="1:19" ht="13.2" hidden="1" x14ac:dyDescent="0.25">
      <c r="A659" s="119" t="str">
        <f>IF(B659="","",COUNT('Diário 2o PA'!$A$5:$A$1412)+ROW()-4)</f>
        <v/>
      </c>
      <c r="B659" s="104"/>
      <c r="C659" s="154"/>
      <c r="D659" s="105"/>
      <c r="E659" s="105"/>
      <c r="F659" s="106"/>
      <c r="G659" s="105"/>
      <c r="H659" s="105"/>
      <c r="I659" s="108"/>
      <c r="J659" s="105"/>
      <c r="K659" s="105"/>
      <c r="L659" s="108"/>
      <c r="M659" s="105"/>
      <c r="N659" s="103"/>
      <c r="O659" s="456"/>
      <c r="P659" s="431">
        <f t="shared" si="21"/>
        <v>0</v>
      </c>
      <c r="Q659" s="79">
        <f t="shared" si="21"/>
        <v>0</v>
      </c>
      <c r="R659" s="102" t="str">
        <f t="shared" si="20"/>
        <v/>
      </c>
      <c r="S659" s="96" t="str">
        <f>IF(D659="","",IF(OR(D659=Plano!$A$1,D659=Plano!$B$1),"entrada","saída"))</f>
        <v/>
      </c>
    </row>
    <row r="660" spans="1:19" ht="13.2" hidden="1" x14ac:dyDescent="0.25">
      <c r="A660" s="119" t="str">
        <f>IF(B660="","",COUNT('Diário 2o PA'!$A$5:$A$1412)+ROW()-4)</f>
        <v/>
      </c>
      <c r="B660" s="104"/>
      <c r="C660" s="154"/>
      <c r="D660" s="105"/>
      <c r="E660" s="105"/>
      <c r="F660" s="106"/>
      <c r="G660" s="105"/>
      <c r="H660" s="105"/>
      <c r="I660" s="108"/>
      <c r="J660" s="105"/>
      <c r="K660" s="105"/>
      <c r="L660" s="108"/>
      <c r="M660" s="105"/>
      <c r="N660" s="103"/>
      <c r="O660" s="456"/>
      <c r="P660" s="431">
        <f t="shared" si="21"/>
        <v>0</v>
      </c>
      <c r="Q660" s="79">
        <f t="shared" si="21"/>
        <v>0</v>
      </c>
      <c r="R660" s="102" t="str">
        <f t="shared" si="20"/>
        <v/>
      </c>
      <c r="S660" s="96" t="str">
        <f>IF(D660="","",IF(OR(D660=Plano!$A$1,D660=Plano!$B$1),"entrada","saída"))</f>
        <v/>
      </c>
    </row>
    <row r="661" spans="1:19" ht="13.2" hidden="1" x14ac:dyDescent="0.25">
      <c r="A661" s="119" t="str">
        <f>IF(B661="","",COUNT('Diário 2o PA'!$A$5:$A$1412)+ROW()-4)</f>
        <v/>
      </c>
      <c r="B661" s="104"/>
      <c r="C661" s="154"/>
      <c r="D661" s="105"/>
      <c r="E661" s="105"/>
      <c r="F661" s="106"/>
      <c r="G661" s="105"/>
      <c r="H661" s="105"/>
      <c r="I661" s="108"/>
      <c r="J661" s="105"/>
      <c r="K661" s="105"/>
      <c r="L661" s="108"/>
      <c r="M661" s="105"/>
      <c r="N661" s="103"/>
      <c r="O661" s="456"/>
      <c r="P661" s="431">
        <f t="shared" si="21"/>
        <v>0</v>
      </c>
      <c r="Q661" s="79">
        <f t="shared" si="21"/>
        <v>0</v>
      </c>
      <c r="R661" s="102" t="str">
        <f t="shared" si="20"/>
        <v/>
      </c>
      <c r="S661" s="96" t="str">
        <f>IF(D661="","",IF(OR(D661=Plano!$A$1,D661=Plano!$B$1),"entrada","saída"))</f>
        <v/>
      </c>
    </row>
    <row r="662" spans="1:19" ht="13.2" hidden="1" x14ac:dyDescent="0.25">
      <c r="A662" s="119" t="str">
        <f>IF(B662="","",COUNT('Diário 2o PA'!$A$5:$A$1412)+ROW()-4)</f>
        <v/>
      </c>
      <c r="B662" s="104"/>
      <c r="C662" s="154"/>
      <c r="D662" s="105"/>
      <c r="E662" s="105"/>
      <c r="F662" s="106"/>
      <c r="G662" s="105"/>
      <c r="H662" s="105"/>
      <c r="I662" s="108"/>
      <c r="J662" s="105"/>
      <c r="K662" s="105"/>
      <c r="L662" s="108"/>
      <c r="M662" s="105"/>
      <c r="N662" s="103"/>
      <c r="O662" s="456"/>
      <c r="P662" s="431">
        <f t="shared" si="21"/>
        <v>0</v>
      </c>
      <c r="Q662" s="79">
        <f t="shared" si="21"/>
        <v>0</v>
      </c>
      <c r="R662" s="102" t="str">
        <f t="shared" si="20"/>
        <v/>
      </c>
      <c r="S662" s="96" t="str">
        <f>IF(D662="","",IF(OR(D662=Plano!$A$1,D662=Plano!$B$1),"entrada","saída"))</f>
        <v/>
      </c>
    </row>
    <row r="663" spans="1:19" ht="13.2" hidden="1" x14ac:dyDescent="0.25">
      <c r="A663" s="119" t="str">
        <f>IF(B663="","",COUNT('Diário 2o PA'!$A$5:$A$1412)+ROW()-4)</f>
        <v/>
      </c>
      <c r="B663" s="104"/>
      <c r="C663" s="154"/>
      <c r="D663" s="105"/>
      <c r="E663" s="105"/>
      <c r="F663" s="106"/>
      <c r="G663" s="105"/>
      <c r="H663" s="105"/>
      <c r="I663" s="108"/>
      <c r="J663" s="105"/>
      <c r="K663" s="105"/>
      <c r="L663" s="108"/>
      <c r="M663" s="105"/>
      <c r="N663" s="103"/>
      <c r="O663" s="456"/>
      <c r="P663" s="431">
        <f t="shared" si="21"/>
        <v>0</v>
      </c>
      <c r="Q663" s="79">
        <f t="shared" si="21"/>
        <v>0</v>
      </c>
      <c r="R663" s="102" t="str">
        <f t="shared" si="20"/>
        <v/>
      </c>
      <c r="S663" s="96" t="str">
        <f>IF(D663="","",IF(OR(D663=Plano!$A$1,D663=Plano!$B$1),"entrada","saída"))</f>
        <v/>
      </c>
    </row>
    <row r="664" spans="1:19" ht="13.2" hidden="1" x14ac:dyDescent="0.25">
      <c r="A664" s="119" t="str">
        <f>IF(B664="","",COUNT('Diário 2o PA'!$A$5:$A$1412)+ROW()-4)</f>
        <v/>
      </c>
      <c r="B664" s="104"/>
      <c r="C664" s="154"/>
      <c r="D664" s="105"/>
      <c r="E664" s="105"/>
      <c r="F664" s="106"/>
      <c r="G664" s="105"/>
      <c r="H664" s="105"/>
      <c r="I664" s="108"/>
      <c r="J664" s="105"/>
      <c r="K664" s="105"/>
      <c r="L664" s="108"/>
      <c r="M664" s="105"/>
      <c r="N664" s="103"/>
      <c r="O664" s="456"/>
      <c r="P664" s="431">
        <f t="shared" si="21"/>
        <v>0</v>
      </c>
      <c r="Q664" s="79">
        <f t="shared" si="21"/>
        <v>0</v>
      </c>
      <c r="R664" s="102" t="str">
        <f t="shared" si="20"/>
        <v/>
      </c>
      <c r="S664" s="96" t="str">
        <f>IF(D664="","",IF(OR(D664=Plano!$A$1,D664=Plano!$B$1),"entrada","saída"))</f>
        <v/>
      </c>
    </row>
    <row r="665" spans="1:19" ht="13.2" hidden="1" x14ac:dyDescent="0.25">
      <c r="A665" s="119" t="str">
        <f>IF(B665="","",COUNT('Diário 2o PA'!$A$5:$A$1412)+ROW()-4)</f>
        <v/>
      </c>
      <c r="B665" s="104"/>
      <c r="C665" s="154"/>
      <c r="D665" s="105"/>
      <c r="E665" s="105"/>
      <c r="F665" s="106"/>
      <c r="G665" s="105"/>
      <c r="H665" s="105"/>
      <c r="I665" s="108"/>
      <c r="J665" s="105"/>
      <c r="K665" s="105"/>
      <c r="L665" s="108"/>
      <c r="M665" s="105"/>
      <c r="N665" s="103"/>
      <c r="O665" s="456"/>
      <c r="P665" s="431">
        <f t="shared" si="21"/>
        <v>0</v>
      </c>
      <c r="Q665" s="79">
        <f t="shared" si="21"/>
        <v>0</v>
      </c>
      <c r="R665" s="102" t="str">
        <f t="shared" si="20"/>
        <v/>
      </c>
      <c r="S665" s="96" t="str">
        <f>IF(D665="","",IF(OR(D665=Plano!$A$1,D665=Plano!$B$1),"entrada","saída"))</f>
        <v/>
      </c>
    </row>
    <row r="666" spans="1:19" ht="13.2" hidden="1" x14ac:dyDescent="0.25">
      <c r="A666" s="119" t="str">
        <f>IF(B666="","",COUNT('Diário 2o PA'!$A$5:$A$1412)+ROW()-4)</f>
        <v/>
      </c>
      <c r="B666" s="104"/>
      <c r="C666" s="154"/>
      <c r="D666" s="105"/>
      <c r="E666" s="105"/>
      <c r="F666" s="106"/>
      <c r="G666" s="105"/>
      <c r="H666" s="105"/>
      <c r="I666" s="108"/>
      <c r="J666" s="105"/>
      <c r="K666" s="105"/>
      <c r="L666" s="108"/>
      <c r="M666" s="105"/>
      <c r="N666" s="103"/>
      <c r="O666" s="456"/>
      <c r="P666" s="431">
        <f t="shared" si="21"/>
        <v>0</v>
      </c>
      <c r="Q666" s="79">
        <f t="shared" si="21"/>
        <v>0</v>
      </c>
      <c r="R666" s="102" t="str">
        <f t="shared" si="20"/>
        <v/>
      </c>
      <c r="S666" s="96" t="str">
        <f>IF(D666="","",IF(OR(D666=Plano!$A$1,D666=Plano!$B$1),"entrada","saída"))</f>
        <v/>
      </c>
    </row>
    <row r="667" spans="1:19" ht="13.2" hidden="1" x14ac:dyDescent="0.25">
      <c r="A667" s="119" t="str">
        <f>IF(B667="","",COUNT('Diário 2o PA'!$A$5:$A$1412)+ROW()-4)</f>
        <v/>
      </c>
      <c r="B667" s="104"/>
      <c r="C667" s="154"/>
      <c r="D667" s="105"/>
      <c r="E667" s="105"/>
      <c r="F667" s="106"/>
      <c r="G667" s="105"/>
      <c r="H667" s="105"/>
      <c r="I667" s="108"/>
      <c r="J667" s="105"/>
      <c r="K667" s="105"/>
      <c r="L667" s="108"/>
      <c r="M667" s="105"/>
      <c r="N667" s="103"/>
      <c r="O667" s="456"/>
      <c r="P667" s="431">
        <f t="shared" si="21"/>
        <v>0</v>
      </c>
      <c r="Q667" s="79">
        <f t="shared" si="21"/>
        <v>0</v>
      </c>
      <c r="R667" s="102" t="str">
        <f t="shared" si="20"/>
        <v/>
      </c>
      <c r="S667" s="96" t="str">
        <f>IF(D667="","",IF(OR(D667=Plano!$A$1,D667=Plano!$B$1),"entrada","saída"))</f>
        <v/>
      </c>
    </row>
    <row r="668" spans="1:19" ht="13.2" hidden="1" x14ac:dyDescent="0.25">
      <c r="A668" s="119" t="str">
        <f>IF(B668="","",COUNT('Diário 2o PA'!$A$5:$A$1412)+ROW()-4)</f>
        <v/>
      </c>
      <c r="B668" s="104"/>
      <c r="C668" s="154"/>
      <c r="D668" s="105"/>
      <c r="E668" s="105"/>
      <c r="F668" s="106"/>
      <c r="G668" s="105"/>
      <c r="H668" s="105"/>
      <c r="I668" s="108"/>
      <c r="J668" s="105"/>
      <c r="K668" s="105"/>
      <c r="L668" s="108"/>
      <c r="M668" s="105"/>
      <c r="N668" s="103"/>
      <c r="O668" s="456"/>
      <c r="P668" s="431">
        <f t="shared" si="21"/>
        <v>0</v>
      </c>
      <c r="Q668" s="79">
        <f t="shared" si="21"/>
        <v>0</v>
      </c>
      <c r="R668" s="102" t="str">
        <f t="shared" si="20"/>
        <v/>
      </c>
      <c r="S668" s="96" t="str">
        <f>IF(D668="","",IF(OR(D668=Plano!$A$1,D668=Plano!$B$1),"entrada","saída"))</f>
        <v/>
      </c>
    </row>
    <row r="669" spans="1:19" ht="13.2" hidden="1" x14ac:dyDescent="0.25">
      <c r="A669" s="119" t="str">
        <f>IF(B669="","",COUNT('Diário 2o PA'!$A$5:$A$1412)+ROW()-4)</f>
        <v/>
      </c>
      <c r="B669" s="104"/>
      <c r="C669" s="154"/>
      <c r="D669" s="105"/>
      <c r="E669" s="105"/>
      <c r="F669" s="106"/>
      <c r="G669" s="105"/>
      <c r="H669" s="105"/>
      <c r="I669" s="108"/>
      <c r="J669" s="105"/>
      <c r="K669" s="105"/>
      <c r="L669" s="108"/>
      <c r="M669" s="105"/>
      <c r="N669" s="103"/>
      <c r="O669" s="456"/>
      <c r="P669" s="431">
        <f t="shared" si="21"/>
        <v>0</v>
      </c>
      <c r="Q669" s="79">
        <f t="shared" si="21"/>
        <v>0</v>
      </c>
      <c r="R669" s="102" t="str">
        <f t="shared" si="20"/>
        <v/>
      </c>
      <c r="S669" s="96" t="str">
        <f>IF(D669="","",IF(OR(D669=Plano!$A$1,D669=Plano!$B$1),"entrada","saída"))</f>
        <v/>
      </c>
    </row>
    <row r="670" spans="1:19" ht="13.2" hidden="1" x14ac:dyDescent="0.25">
      <c r="A670" s="119" t="str">
        <f>IF(B670="","",COUNT('Diário 2o PA'!$A$5:$A$1412)+ROW()-4)</f>
        <v/>
      </c>
      <c r="B670" s="104"/>
      <c r="C670" s="154"/>
      <c r="D670" s="105"/>
      <c r="E670" s="105"/>
      <c r="F670" s="106"/>
      <c r="G670" s="105"/>
      <c r="H670" s="105"/>
      <c r="I670" s="108"/>
      <c r="J670" s="105"/>
      <c r="K670" s="105"/>
      <c r="L670" s="108"/>
      <c r="M670" s="105"/>
      <c r="N670" s="103"/>
      <c r="O670" s="456"/>
      <c r="P670" s="431">
        <f t="shared" si="21"/>
        <v>0</v>
      </c>
      <c r="Q670" s="79">
        <f t="shared" si="21"/>
        <v>0</v>
      </c>
      <c r="R670" s="102" t="str">
        <f t="shared" si="20"/>
        <v/>
      </c>
      <c r="S670" s="96" t="str">
        <f>IF(D670="","",IF(OR(D670=Plano!$A$1,D670=Plano!$B$1),"entrada","saída"))</f>
        <v/>
      </c>
    </row>
    <row r="671" spans="1:19" ht="13.2" hidden="1" x14ac:dyDescent="0.25">
      <c r="A671" s="119" t="str">
        <f>IF(B671="","",COUNT('Diário 2o PA'!$A$5:$A$1412)+ROW()-4)</f>
        <v/>
      </c>
      <c r="B671" s="104"/>
      <c r="C671" s="154"/>
      <c r="D671" s="105"/>
      <c r="E671" s="105"/>
      <c r="F671" s="106"/>
      <c r="G671" s="105"/>
      <c r="H671" s="105"/>
      <c r="I671" s="108"/>
      <c r="J671" s="105"/>
      <c r="K671" s="105"/>
      <c r="L671" s="108"/>
      <c r="M671" s="105"/>
      <c r="N671" s="103"/>
      <c r="O671" s="456"/>
      <c r="P671" s="431">
        <f t="shared" si="21"/>
        <v>0</v>
      </c>
      <c r="Q671" s="79">
        <f t="shared" si="21"/>
        <v>0</v>
      </c>
      <c r="R671" s="102" t="str">
        <f t="shared" si="20"/>
        <v/>
      </c>
      <c r="S671" s="96" t="str">
        <f>IF(D671="","",IF(OR(D671=Plano!$A$1,D671=Plano!$B$1),"entrada","saída"))</f>
        <v/>
      </c>
    </row>
    <row r="672" spans="1:19" ht="13.2" hidden="1" x14ac:dyDescent="0.25">
      <c r="A672" s="119" t="str">
        <f>IF(B672="","",COUNT('Diário 2o PA'!$A$5:$A$1412)+ROW()-4)</f>
        <v/>
      </c>
      <c r="B672" s="104"/>
      <c r="C672" s="154"/>
      <c r="D672" s="105"/>
      <c r="E672" s="105"/>
      <c r="F672" s="106"/>
      <c r="G672" s="105"/>
      <c r="H672" s="105"/>
      <c r="I672" s="108"/>
      <c r="J672" s="105"/>
      <c r="K672" s="105"/>
      <c r="L672" s="108"/>
      <c r="M672" s="105"/>
      <c r="N672" s="103"/>
      <c r="O672" s="456"/>
      <c r="P672" s="431">
        <f t="shared" si="21"/>
        <v>0</v>
      </c>
      <c r="Q672" s="79">
        <f t="shared" si="21"/>
        <v>0</v>
      </c>
      <c r="R672" s="102" t="str">
        <f t="shared" si="20"/>
        <v/>
      </c>
      <c r="S672" s="96" t="str">
        <f>IF(D672="","",IF(OR(D672=Plano!$A$1,D672=Plano!$B$1),"entrada","saída"))</f>
        <v/>
      </c>
    </row>
    <row r="673" spans="1:19" ht="13.2" hidden="1" x14ac:dyDescent="0.25">
      <c r="A673" s="119" t="str">
        <f>IF(B673="","",COUNT('Diário 2o PA'!$A$5:$A$1412)+ROW()-4)</f>
        <v/>
      </c>
      <c r="B673" s="104"/>
      <c r="C673" s="154"/>
      <c r="D673" s="105"/>
      <c r="E673" s="105"/>
      <c r="F673" s="106"/>
      <c r="G673" s="105"/>
      <c r="H673" s="105"/>
      <c r="I673" s="108"/>
      <c r="J673" s="105"/>
      <c r="K673" s="105"/>
      <c r="L673" s="108"/>
      <c r="M673" s="105"/>
      <c r="N673" s="103"/>
      <c r="O673" s="456"/>
      <c r="P673" s="431">
        <f t="shared" si="21"/>
        <v>0</v>
      </c>
      <c r="Q673" s="79">
        <f t="shared" si="21"/>
        <v>0</v>
      </c>
      <c r="R673" s="102" t="str">
        <f t="shared" si="20"/>
        <v/>
      </c>
      <c r="S673" s="96" t="str">
        <f>IF(D673="","",IF(OR(D673=Plano!$A$1,D673=Plano!$B$1),"entrada","saída"))</f>
        <v/>
      </c>
    </row>
    <row r="674" spans="1:19" ht="13.2" hidden="1" x14ac:dyDescent="0.25">
      <c r="A674" s="119" t="str">
        <f>IF(B674="","",COUNT('Diário 2o PA'!$A$5:$A$1412)+ROW()-4)</f>
        <v/>
      </c>
      <c r="B674" s="104"/>
      <c r="C674" s="154"/>
      <c r="D674" s="105"/>
      <c r="E674" s="105"/>
      <c r="F674" s="106"/>
      <c r="G674" s="105"/>
      <c r="H674" s="105"/>
      <c r="I674" s="108"/>
      <c r="J674" s="105"/>
      <c r="K674" s="105"/>
      <c r="L674" s="108"/>
      <c r="M674" s="105"/>
      <c r="N674" s="103"/>
      <c r="O674" s="456"/>
      <c r="P674" s="431">
        <f t="shared" si="21"/>
        <v>0</v>
      </c>
      <c r="Q674" s="79">
        <f t="shared" si="21"/>
        <v>0</v>
      </c>
      <c r="R674" s="102" t="str">
        <f t="shared" si="20"/>
        <v/>
      </c>
      <c r="S674" s="96" t="str">
        <f>IF(D674="","",IF(OR(D674=Plano!$A$1,D674=Plano!$B$1),"entrada","saída"))</f>
        <v/>
      </c>
    </row>
    <row r="675" spans="1:19" ht="13.2" hidden="1" x14ac:dyDescent="0.25">
      <c r="A675" s="119" t="str">
        <f>IF(B675="","",COUNT('Diário 2o PA'!$A$5:$A$1412)+ROW()-4)</f>
        <v/>
      </c>
      <c r="B675" s="104"/>
      <c r="C675" s="154"/>
      <c r="D675" s="105"/>
      <c r="E675" s="105"/>
      <c r="F675" s="106"/>
      <c r="G675" s="105"/>
      <c r="H675" s="105"/>
      <c r="I675" s="108"/>
      <c r="J675" s="105"/>
      <c r="K675" s="105"/>
      <c r="L675" s="108"/>
      <c r="M675" s="105"/>
      <c r="N675" s="103"/>
      <c r="O675" s="456"/>
      <c r="P675" s="431">
        <f t="shared" si="21"/>
        <v>0</v>
      </c>
      <c r="Q675" s="79">
        <f t="shared" si="21"/>
        <v>0</v>
      </c>
      <c r="R675" s="102" t="str">
        <f t="shared" si="20"/>
        <v/>
      </c>
      <c r="S675" s="96" t="str">
        <f>IF(D675="","",IF(OR(D675=Plano!$A$1,D675=Plano!$B$1),"entrada","saída"))</f>
        <v/>
      </c>
    </row>
    <row r="676" spans="1:19" ht="13.2" hidden="1" x14ac:dyDescent="0.25">
      <c r="A676" s="119" t="str">
        <f>IF(B676="","",COUNT('Diário 2o PA'!$A$5:$A$1412)+ROW()-4)</f>
        <v/>
      </c>
      <c r="B676" s="104"/>
      <c r="C676" s="154"/>
      <c r="D676" s="105"/>
      <c r="E676" s="105"/>
      <c r="F676" s="106"/>
      <c r="G676" s="105"/>
      <c r="H676" s="105"/>
      <c r="I676" s="108"/>
      <c r="J676" s="105"/>
      <c r="K676" s="105"/>
      <c r="L676" s="108"/>
      <c r="M676" s="105"/>
      <c r="N676" s="103"/>
      <c r="O676" s="456"/>
      <c r="P676" s="431">
        <f t="shared" si="21"/>
        <v>0</v>
      </c>
      <c r="Q676" s="79">
        <f t="shared" si="21"/>
        <v>0</v>
      </c>
      <c r="R676" s="102" t="str">
        <f t="shared" si="20"/>
        <v/>
      </c>
      <c r="S676" s="96" t="str">
        <f>IF(D676="","",IF(OR(D676=Plano!$A$1,D676=Plano!$B$1),"entrada","saída"))</f>
        <v/>
      </c>
    </row>
    <row r="677" spans="1:19" ht="13.2" hidden="1" x14ac:dyDescent="0.25">
      <c r="A677" s="119" t="str">
        <f>IF(B677="","",COUNT('Diário 2o PA'!$A$5:$A$1412)+ROW()-4)</f>
        <v/>
      </c>
      <c r="B677" s="104"/>
      <c r="C677" s="154"/>
      <c r="D677" s="105"/>
      <c r="E677" s="105"/>
      <c r="F677" s="106"/>
      <c r="G677" s="105"/>
      <c r="H677" s="105"/>
      <c r="I677" s="108"/>
      <c r="J677" s="105"/>
      <c r="K677" s="105"/>
      <c r="L677" s="108"/>
      <c r="M677" s="105"/>
      <c r="N677" s="103"/>
      <c r="O677" s="456"/>
      <c r="P677" s="431">
        <f t="shared" si="21"/>
        <v>0</v>
      </c>
      <c r="Q677" s="79">
        <f t="shared" si="21"/>
        <v>0</v>
      </c>
      <c r="R677" s="102" t="str">
        <f t="shared" si="20"/>
        <v/>
      </c>
      <c r="S677" s="96" t="str">
        <f>IF(D677="","",IF(OR(D677=Plano!$A$1,D677=Plano!$B$1),"entrada","saída"))</f>
        <v/>
      </c>
    </row>
    <row r="678" spans="1:19" ht="13.2" hidden="1" x14ac:dyDescent="0.25">
      <c r="A678" s="119" t="str">
        <f>IF(B678="","",COUNT('Diário 2o PA'!$A$5:$A$1412)+ROW()-4)</f>
        <v/>
      </c>
      <c r="B678" s="104"/>
      <c r="C678" s="154"/>
      <c r="D678" s="105"/>
      <c r="E678" s="105"/>
      <c r="F678" s="106"/>
      <c r="G678" s="105"/>
      <c r="H678" s="105"/>
      <c r="I678" s="108"/>
      <c r="J678" s="105"/>
      <c r="K678" s="105"/>
      <c r="L678" s="108"/>
      <c r="M678" s="105"/>
      <c r="N678" s="103"/>
      <c r="O678" s="456"/>
      <c r="P678" s="431">
        <f t="shared" si="21"/>
        <v>0</v>
      </c>
      <c r="Q678" s="79">
        <f t="shared" si="21"/>
        <v>0</v>
      </c>
      <c r="R678" s="102" t="str">
        <f t="shared" si="20"/>
        <v/>
      </c>
      <c r="S678" s="96" t="str">
        <f>IF(D678="","",IF(OR(D678=Plano!$A$1,D678=Plano!$B$1),"entrada","saída"))</f>
        <v/>
      </c>
    </row>
    <row r="679" spans="1:19" ht="13.2" hidden="1" x14ac:dyDescent="0.25">
      <c r="A679" s="119" t="str">
        <f>IF(B679="","",COUNT('Diário 2o PA'!$A$5:$A$1412)+ROW()-4)</f>
        <v/>
      </c>
      <c r="B679" s="104"/>
      <c r="C679" s="154"/>
      <c r="D679" s="105"/>
      <c r="E679" s="105"/>
      <c r="F679" s="106"/>
      <c r="G679" s="105"/>
      <c r="H679" s="105"/>
      <c r="I679" s="108"/>
      <c r="J679" s="105"/>
      <c r="K679" s="105"/>
      <c r="L679" s="108"/>
      <c r="M679" s="105"/>
      <c r="N679" s="103"/>
      <c r="O679" s="456"/>
      <c r="P679" s="431">
        <f t="shared" si="21"/>
        <v>0</v>
      </c>
      <c r="Q679" s="79">
        <f t="shared" si="21"/>
        <v>0</v>
      </c>
      <c r="R679" s="102" t="str">
        <f t="shared" si="20"/>
        <v/>
      </c>
      <c r="S679" s="96" t="str">
        <f>IF(D679="","",IF(OR(D679=Plano!$A$1,D679=Plano!$B$1),"entrada","saída"))</f>
        <v/>
      </c>
    </row>
    <row r="680" spans="1:19" ht="13.2" hidden="1" x14ac:dyDescent="0.25">
      <c r="A680" s="119" t="str">
        <f>IF(B680="","",COUNT('Diário 2o PA'!$A$5:$A$1412)+ROW()-4)</f>
        <v/>
      </c>
      <c r="B680" s="104"/>
      <c r="C680" s="154"/>
      <c r="D680" s="105"/>
      <c r="E680" s="105"/>
      <c r="F680" s="106"/>
      <c r="G680" s="105"/>
      <c r="H680" s="105"/>
      <c r="I680" s="108"/>
      <c r="J680" s="105"/>
      <c r="K680" s="105"/>
      <c r="L680" s="108"/>
      <c r="M680" s="105"/>
      <c r="N680" s="103"/>
      <c r="O680" s="456"/>
      <c r="P680" s="431">
        <f t="shared" si="21"/>
        <v>0</v>
      </c>
      <c r="Q680" s="79">
        <f t="shared" si="21"/>
        <v>0</v>
      </c>
      <c r="R680" s="102" t="str">
        <f t="shared" si="20"/>
        <v/>
      </c>
      <c r="S680" s="96" t="str">
        <f>IF(D680="","",IF(OR(D680=Plano!$A$1,D680=Plano!$B$1),"entrada","saída"))</f>
        <v/>
      </c>
    </row>
    <row r="681" spans="1:19" ht="13.2" hidden="1" x14ac:dyDescent="0.25">
      <c r="A681" s="119" t="str">
        <f>IF(B681="","",COUNT('Diário 2o PA'!$A$5:$A$1412)+ROW()-4)</f>
        <v/>
      </c>
      <c r="B681" s="104"/>
      <c r="C681" s="154"/>
      <c r="D681" s="105"/>
      <c r="E681" s="105"/>
      <c r="F681" s="106"/>
      <c r="G681" s="105"/>
      <c r="H681" s="105"/>
      <c r="I681" s="108"/>
      <c r="J681" s="105"/>
      <c r="K681" s="105"/>
      <c r="L681" s="108"/>
      <c r="M681" s="105"/>
      <c r="N681" s="103"/>
      <c r="O681" s="456"/>
      <c r="P681" s="431">
        <f t="shared" si="21"/>
        <v>0</v>
      </c>
      <c r="Q681" s="79">
        <f t="shared" si="21"/>
        <v>0</v>
      </c>
      <c r="R681" s="102" t="str">
        <f t="shared" si="20"/>
        <v/>
      </c>
      <c r="S681" s="96" t="str">
        <f>IF(D681="","",IF(OR(D681=Plano!$A$1,D681=Plano!$B$1),"entrada","saída"))</f>
        <v/>
      </c>
    </row>
    <row r="682" spans="1:19" ht="13.2" hidden="1" x14ac:dyDescent="0.25">
      <c r="A682" s="119" t="str">
        <f>IF(B682="","",COUNT('Diário 2o PA'!$A$5:$A$1412)+ROW()-4)</f>
        <v/>
      </c>
      <c r="B682" s="104"/>
      <c r="C682" s="154"/>
      <c r="D682" s="105"/>
      <c r="E682" s="105"/>
      <c r="F682" s="106"/>
      <c r="G682" s="105"/>
      <c r="H682" s="105"/>
      <c r="I682" s="108"/>
      <c r="J682" s="105"/>
      <c r="K682" s="105"/>
      <c r="L682" s="108"/>
      <c r="M682" s="105"/>
      <c r="N682" s="103"/>
      <c r="O682" s="456"/>
      <c r="P682" s="431">
        <f t="shared" si="21"/>
        <v>0</v>
      </c>
      <c r="Q682" s="79">
        <f t="shared" si="21"/>
        <v>0</v>
      </c>
      <c r="R682" s="102" t="str">
        <f t="shared" si="20"/>
        <v/>
      </c>
      <c r="S682" s="96" t="str">
        <f>IF(D682="","",IF(OR(D682=Plano!$A$1,D682=Plano!$B$1),"entrada","saída"))</f>
        <v/>
      </c>
    </row>
    <row r="683" spans="1:19" ht="13.2" hidden="1" x14ac:dyDescent="0.25">
      <c r="A683" s="119" t="str">
        <f>IF(B683="","",COUNT('Diário 2o PA'!$A$5:$A$1412)+ROW()-4)</f>
        <v/>
      </c>
      <c r="B683" s="104"/>
      <c r="C683" s="154"/>
      <c r="D683" s="105"/>
      <c r="E683" s="105"/>
      <c r="F683" s="106"/>
      <c r="G683" s="105"/>
      <c r="H683" s="105"/>
      <c r="I683" s="108"/>
      <c r="J683" s="105"/>
      <c r="K683" s="105"/>
      <c r="L683" s="108"/>
      <c r="M683" s="105"/>
      <c r="N683" s="103"/>
      <c r="O683" s="456"/>
      <c r="P683" s="431">
        <f t="shared" si="21"/>
        <v>0</v>
      </c>
      <c r="Q683" s="79">
        <f t="shared" si="21"/>
        <v>0</v>
      </c>
      <c r="R683" s="102" t="str">
        <f t="shared" si="20"/>
        <v/>
      </c>
      <c r="S683" s="96" t="str">
        <f>IF(D683="","",IF(OR(D683=Plano!$A$1,D683=Plano!$B$1),"entrada","saída"))</f>
        <v/>
      </c>
    </row>
    <row r="684" spans="1:19" ht="13.2" hidden="1" x14ac:dyDescent="0.25">
      <c r="A684" s="119" t="str">
        <f>IF(B684="","",COUNT('Diário 2o PA'!$A$5:$A$1412)+ROW()-4)</f>
        <v/>
      </c>
      <c r="B684" s="104"/>
      <c r="C684" s="154"/>
      <c r="D684" s="105"/>
      <c r="E684" s="105"/>
      <c r="F684" s="106"/>
      <c r="G684" s="105"/>
      <c r="H684" s="105"/>
      <c r="I684" s="108"/>
      <c r="J684" s="105"/>
      <c r="K684" s="105"/>
      <c r="L684" s="108"/>
      <c r="M684" s="105"/>
      <c r="N684" s="103"/>
      <c r="O684" s="456"/>
      <c r="P684" s="431">
        <f t="shared" si="21"/>
        <v>0</v>
      </c>
      <c r="Q684" s="79">
        <f t="shared" si="21"/>
        <v>0</v>
      </c>
      <c r="R684" s="102" t="str">
        <f t="shared" si="20"/>
        <v/>
      </c>
      <c r="S684" s="96" t="str">
        <f>IF(D684="","",IF(OR(D684=Plano!$A$1,D684=Plano!$B$1),"entrada","saída"))</f>
        <v/>
      </c>
    </row>
    <row r="685" spans="1:19" ht="13.2" hidden="1" x14ac:dyDescent="0.25">
      <c r="A685" s="119" t="str">
        <f>IF(B685="","",COUNT('Diário 2o PA'!$A$5:$A$1412)+ROW()-4)</f>
        <v/>
      </c>
      <c r="B685" s="104"/>
      <c r="C685" s="154"/>
      <c r="D685" s="105"/>
      <c r="E685" s="105"/>
      <c r="F685" s="106"/>
      <c r="G685" s="105"/>
      <c r="H685" s="105"/>
      <c r="I685" s="108"/>
      <c r="J685" s="105"/>
      <c r="K685" s="105"/>
      <c r="L685" s="108"/>
      <c r="M685" s="105"/>
      <c r="N685" s="103"/>
      <c r="O685" s="456"/>
      <c r="P685" s="431">
        <f t="shared" si="21"/>
        <v>0</v>
      </c>
      <c r="Q685" s="79">
        <f t="shared" si="21"/>
        <v>0</v>
      </c>
      <c r="R685" s="102" t="str">
        <f t="shared" si="20"/>
        <v/>
      </c>
      <c r="S685" s="96" t="str">
        <f>IF(D685="","",IF(OR(D685=Plano!$A$1,D685=Plano!$B$1),"entrada","saída"))</f>
        <v/>
      </c>
    </row>
    <row r="686" spans="1:19" ht="13.2" hidden="1" x14ac:dyDescent="0.25">
      <c r="A686" s="119" t="str">
        <f>IF(B686="","",COUNT('Diário 2o PA'!$A$5:$A$1412)+ROW()-4)</f>
        <v/>
      </c>
      <c r="B686" s="104"/>
      <c r="C686" s="154"/>
      <c r="D686" s="105"/>
      <c r="E686" s="105"/>
      <c r="F686" s="106"/>
      <c r="G686" s="105"/>
      <c r="H686" s="105"/>
      <c r="I686" s="108"/>
      <c r="J686" s="105"/>
      <c r="K686" s="105"/>
      <c r="L686" s="108"/>
      <c r="M686" s="105"/>
      <c r="N686" s="103"/>
      <c r="O686" s="456"/>
      <c r="P686" s="431">
        <f t="shared" si="21"/>
        <v>0</v>
      </c>
      <c r="Q686" s="79">
        <f t="shared" si="21"/>
        <v>0</v>
      </c>
      <c r="R686" s="102" t="str">
        <f t="shared" si="20"/>
        <v/>
      </c>
      <c r="S686" s="96" t="str">
        <f>IF(D686="","",IF(OR(D686=Plano!$A$1,D686=Plano!$B$1),"entrada","saída"))</f>
        <v/>
      </c>
    </row>
    <row r="687" spans="1:19" ht="13.2" hidden="1" x14ac:dyDescent="0.25">
      <c r="A687" s="119" t="str">
        <f>IF(B687="","",COUNT('Diário 2o PA'!$A$5:$A$1412)+ROW()-4)</f>
        <v/>
      </c>
      <c r="B687" s="104"/>
      <c r="C687" s="154"/>
      <c r="D687" s="105"/>
      <c r="E687" s="105"/>
      <c r="F687" s="106"/>
      <c r="G687" s="105"/>
      <c r="H687" s="105"/>
      <c r="I687" s="108"/>
      <c r="J687" s="105"/>
      <c r="K687" s="105"/>
      <c r="L687" s="108"/>
      <c r="M687" s="105"/>
      <c r="N687" s="103"/>
      <c r="O687" s="456"/>
      <c r="P687" s="431">
        <f t="shared" si="21"/>
        <v>0</v>
      </c>
      <c r="Q687" s="79">
        <f t="shared" si="21"/>
        <v>0</v>
      </c>
      <c r="R687" s="102" t="str">
        <f t="shared" si="20"/>
        <v/>
      </c>
      <c r="S687" s="96" t="str">
        <f>IF(D687="","",IF(OR(D687=Plano!$A$1,D687=Plano!$B$1),"entrada","saída"))</f>
        <v/>
      </c>
    </row>
    <row r="688" spans="1:19" ht="13.2" hidden="1" x14ac:dyDescent="0.25">
      <c r="A688" s="119" t="str">
        <f>IF(B688="","",COUNT('Diário 2o PA'!$A$5:$A$1412)+ROW()-4)</f>
        <v/>
      </c>
      <c r="B688" s="104"/>
      <c r="C688" s="154"/>
      <c r="D688" s="105"/>
      <c r="E688" s="105"/>
      <c r="F688" s="106"/>
      <c r="G688" s="105"/>
      <c r="H688" s="105"/>
      <c r="I688" s="108"/>
      <c r="J688" s="105"/>
      <c r="K688" s="105"/>
      <c r="L688" s="108"/>
      <c r="M688" s="105"/>
      <c r="N688" s="103"/>
      <c r="O688" s="456"/>
      <c r="P688" s="431">
        <f t="shared" si="21"/>
        <v>0</v>
      </c>
      <c r="Q688" s="79">
        <f t="shared" si="21"/>
        <v>0</v>
      </c>
      <c r="R688" s="102" t="str">
        <f t="shared" si="20"/>
        <v/>
      </c>
      <c r="S688" s="96" t="str">
        <f>IF(D688="","",IF(OR(D688=Plano!$A$1,D688=Plano!$B$1),"entrada","saída"))</f>
        <v/>
      </c>
    </row>
    <row r="689" spans="1:19" ht="13.2" hidden="1" x14ac:dyDescent="0.25">
      <c r="A689" s="119" t="str">
        <f>IF(B689="","",COUNT('Diário 2o PA'!$A$5:$A$1412)+ROW()-4)</f>
        <v/>
      </c>
      <c r="B689" s="104"/>
      <c r="C689" s="154"/>
      <c r="D689" s="105"/>
      <c r="E689" s="105"/>
      <c r="F689" s="106"/>
      <c r="G689" s="105"/>
      <c r="H689" s="105"/>
      <c r="I689" s="108"/>
      <c r="J689" s="105"/>
      <c r="K689" s="105"/>
      <c r="L689" s="108"/>
      <c r="M689" s="105"/>
      <c r="N689" s="103"/>
      <c r="O689" s="456"/>
      <c r="P689" s="431">
        <f t="shared" si="21"/>
        <v>0</v>
      </c>
      <c r="Q689" s="79">
        <f t="shared" si="21"/>
        <v>0</v>
      </c>
      <c r="R689" s="102" t="str">
        <f t="shared" si="20"/>
        <v/>
      </c>
      <c r="S689" s="96" t="str">
        <f>IF(D689="","",IF(OR(D689=Plano!$A$1,D689=Plano!$B$1),"entrada","saída"))</f>
        <v/>
      </c>
    </row>
    <row r="690" spans="1:19" ht="13.2" hidden="1" x14ac:dyDescent="0.25">
      <c r="A690" s="119" t="str">
        <f>IF(B690="","",COUNT('Diário 2o PA'!$A$5:$A$1412)+ROW()-4)</f>
        <v/>
      </c>
      <c r="B690" s="104"/>
      <c r="C690" s="154"/>
      <c r="D690" s="105"/>
      <c r="E690" s="105"/>
      <c r="F690" s="106"/>
      <c r="G690" s="105"/>
      <c r="H690" s="105"/>
      <c r="I690" s="108"/>
      <c r="J690" s="105"/>
      <c r="K690" s="105"/>
      <c r="L690" s="108"/>
      <c r="M690" s="105"/>
      <c r="N690" s="103"/>
      <c r="O690" s="456"/>
      <c r="P690" s="431">
        <f t="shared" si="21"/>
        <v>0</v>
      </c>
      <c r="Q690" s="79">
        <f t="shared" si="21"/>
        <v>0</v>
      </c>
      <c r="R690" s="102" t="str">
        <f t="shared" si="20"/>
        <v/>
      </c>
      <c r="S690" s="96" t="str">
        <f>IF(D690="","",IF(OR(D690=Plano!$A$1,D690=Plano!$B$1),"entrada","saída"))</f>
        <v/>
      </c>
    </row>
    <row r="691" spans="1:19" ht="13.2" hidden="1" x14ac:dyDescent="0.25">
      <c r="A691" s="119" t="str">
        <f>IF(B691="","",COUNT('Diário 2o PA'!$A$5:$A$1412)+ROW()-4)</f>
        <v/>
      </c>
      <c r="B691" s="104"/>
      <c r="C691" s="154"/>
      <c r="D691" s="105"/>
      <c r="E691" s="105"/>
      <c r="F691" s="106"/>
      <c r="G691" s="105"/>
      <c r="H691" s="105"/>
      <c r="I691" s="108"/>
      <c r="J691" s="105"/>
      <c r="K691" s="105"/>
      <c r="L691" s="108"/>
      <c r="M691" s="105"/>
      <c r="N691" s="103"/>
      <c r="O691" s="456"/>
      <c r="P691" s="431">
        <f t="shared" si="21"/>
        <v>0</v>
      </c>
      <c r="Q691" s="79">
        <f t="shared" si="21"/>
        <v>0</v>
      </c>
      <c r="R691" s="102" t="str">
        <f t="shared" si="20"/>
        <v/>
      </c>
      <c r="S691" s="96" t="str">
        <f>IF(D691="","",IF(OR(D691=Plano!$A$1,D691=Plano!$B$1),"entrada","saída"))</f>
        <v/>
      </c>
    </row>
    <row r="692" spans="1:19" ht="13.2" hidden="1" x14ac:dyDescent="0.25">
      <c r="A692" s="119" t="str">
        <f>IF(B692="","",COUNT('Diário 2o PA'!$A$5:$A$1412)+ROW()-4)</f>
        <v/>
      </c>
      <c r="B692" s="104"/>
      <c r="C692" s="154"/>
      <c r="D692" s="105"/>
      <c r="E692" s="105"/>
      <c r="F692" s="106"/>
      <c r="G692" s="105"/>
      <c r="H692" s="105"/>
      <c r="I692" s="108"/>
      <c r="J692" s="105"/>
      <c r="K692" s="105"/>
      <c r="L692" s="108"/>
      <c r="M692" s="105"/>
      <c r="N692" s="103"/>
      <c r="O692" s="456"/>
      <c r="P692" s="431">
        <f t="shared" si="21"/>
        <v>0</v>
      </c>
      <c r="Q692" s="79">
        <f t="shared" si="21"/>
        <v>0</v>
      </c>
      <c r="R692" s="102" t="str">
        <f t="shared" si="20"/>
        <v/>
      </c>
      <c r="S692" s="96" t="str">
        <f>IF(D692="","",IF(OR(D692=Plano!$A$1,D692=Plano!$B$1),"entrada","saída"))</f>
        <v/>
      </c>
    </row>
    <row r="693" spans="1:19" ht="13.2" hidden="1" x14ac:dyDescent="0.25">
      <c r="A693" s="119" t="str">
        <f>IF(B693="","",COUNT('Diário 2o PA'!$A$5:$A$1412)+ROW()-4)</f>
        <v/>
      </c>
      <c r="B693" s="104"/>
      <c r="C693" s="154"/>
      <c r="D693" s="105"/>
      <c r="E693" s="105"/>
      <c r="F693" s="106"/>
      <c r="G693" s="105"/>
      <c r="H693" s="105"/>
      <c r="I693" s="108"/>
      <c r="J693" s="105"/>
      <c r="K693" s="105"/>
      <c r="L693" s="108"/>
      <c r="M693" s="105"/>
      <c r="N693" s="103"/>
      <c r="O693" s="456"/>
      <c r="P693" s="431">
        <f t="shared" si="21"/>
        <v>0</v>
      </c>
      <c r="Q693" s="79">
        <f t="shared" si="21"/>
        <v>0</v>
      </c>
      <c r="R693" s="102" t="str">
        <f t="shared" si="20"/>
        <v/>
      </c>
      <c r="S693" s="96" t="str">
        <f>IF(D693="","",IF(OR(D693=Plano!$A$1,D693=Plano!$B$1),"entrada","saída"))</f>
        <v/>
      </c>
    </row>
    <row r="694" spans="1:19" ht="13.2" hidden="1" x14ac:dyDescent="0.25">
      <c r="A694" s="119" t="str">
        <f>IF(B694="","",COUNT('Diário 2o PA'!$A$5:$A$1412)+ROW()-4)</f>
        <v/>
      </c>
      <c r="B694" s="104"/>
      <c r="C694" s="154"/>
      <c r="D694" s="105"/>
      <c r="E694" s="105"/>
      <c r="F694" s="106"/>
      <c r="G694" s="105"/>
      <c r="H694" s="105"/>
      <c r="I694" s="108"/>
      <c r="J694" s="105"/>
      <c r="K694" s="105"/>
      <c r="L694" s="108"/>
      <c r="M694" s="105"/>
      <c r="N694" s="103"/>
      <c r="O694" s="456"/>
      <c r="P694" s="431">
        <f t="shared" si="21"/>
        <v>0</v>
      </c>
      <c r="Q694" s="79">
        <f t="shared" si="21"/>
        <v>0</v>
      </c>
      <c r="R694" s="102" t="str">
        <f t="shared" si="20"/>
        <v/>
      </c>
      <c r="S694" s="96" t="str">
        <f>IF(D694="","",IF(OR(D694=Plano!$A$1,D694=Plano!$B$1),"entrada","saída"))</f>
        <v/>
      </c>
    </row>
    <row r="695" spans="1:19" ht="13.2" hidden="1" x14ac:dyDescent="0.25">
      <c r="A695" s="119" t="str">
        <f>IF(B695="","",COUNT('Diário 2o PA'!$A$5:$A$1412)+ROW()-4)</f>
        <v/>
      </c>
      <c r="B695" s="104"/>
      <c r="C695" s="154"/>
      <c r="D695" s="105"/>
      <c r="E695" s="105"/>
      <c r="F695" s="106"/>
      <c r="G695" s="105"/>
      <c r="H695" s="105"/>
      <c r="I695" s="108"/>
      <c r="J695" s="105"/>
      <c r="K695" s="105"/>
      <c r="L695" s="108"/>
      <c r="M695" s="105"/>
      <c r="N695" s="103"/>
      <c r="O695" s="456"/>
      <c r="P695" s="431">
        <f t="shared" si="21"/>
        <v>0</v>
      </c>
      <c r="Q695" s="79">
        <f t="shared" si="21"/>
        <v>0</v>
      </c>
      <c r="R695" s="102" t="str">
        <f t="shared" si="20"/>
        <v/>
      </c>
      <c r="S695" s="96" t="str">
        <f>IF(D695="","",IF(OR(D695=Plano!$A$1,D695=Plano!$B$1),"entrada","saída"))</f>
        <v/>
      </c>
    </row>
    <row r="696" spans="1:19" ht="13.2" hidden="1" x14ac:dyDescent="0.25">
      <c r="A696" s="119" t="str">
        <f>IF(B696="","",COUNT('Diário 2o PA'!$A$5:$A$1412)+ROW()-4)</f>
        <v/>
      </c>
      <c r="B696" s="104"/>
      <c r="C696" s="154"/>
      <c r="D696" s="105"/>
      <c r="E696" s="105"/>
      <c r="F696" s="106"/>
      <c r="G696" s="105"/>
      <c r="H696" s="105"/>
      <c r="I696" s="108"/>
      <c r="J696" s="105"/>
      <c r="K696" s="105"/>
      <c r="L696" s="108"/>
      <c r="M696" s="105"/>
      <c r="N696" s="103"/>
      <c r="O696" s="456"/>
      <c r="P696" s="431">
        <f t="shared" si="21"/>
        <v>0</v>
      </c>
      <c r="Q696" s="79">
        <f t="shared" si="21"/>
        <v>0</v>
      </c>
      <c r="R696" s="102" t="str">
        <f t="shared" si="20"/>
        <v/>
      </c>
      <c r="S696" s="96" t="str">
        <f>IF(D696="","",IF(OR(D696=Plano!$A$1,D696=Plano!$B$1),"entrada","saída"))</f>
        <v/>
      </c>
    </row>
    <row r="697" spans="1:19" ht="13.2" hidden="1" x14ac:dyDescent="0.25">
      <c r="A697" s="119" t="str">
        <f>IF(B697="","",COUNT('Diário 2o PA'!$A$5:$A$1412)+ROW()-4)</f>
        <v/>
      </c>
      <c r="B697" s="104"/>
      <c r="C697" s="154"/>
      <c r="D697" s="105"/>
      <c r="E697" s="105"/>
      <c r="F697" s="106"/>
      <c r="G697" s="105"/>
      <c r="H697" s="105"/>
      <c r="I697" s="108"/>
      <c r="J697" s="105"/>
      <c r="K697" s="105"/>
      <c r="L697" s="108"/>
      <c r="M697" s="105"/>
      <c r="N697" s="103"/>
      <c r="O697" s="456"/>
      <c r="P697" s="431">
        <f t="shared" si="21"/>
        <v>0</v>
      </c>
      <c r="Q697" s="79">
        <f t="shared" si="21"/>
        <v>0</v>
      </c>
      <c r="R697" s="102" t="str">
        <f t="shared" si="20"/>
        <v/>
      </c>
      <c r="S697" s="96" t="str">
        <f>IF(D697="","",IF(OR(D697=Plano!$A$1,D697=Plano!$B$1),"entrada","saída"))</f>
        <v/>
      </c>
    </row>
    <row r="698" spans="1:19" ht="13.2" hidden="1" x14ac:dyDescent="0.25">
      <c r="A698" s="119" t="str">
        <f>IF(B698="","",COUNT('Diário 2o PA'!$A$5:$A$1412)+ROW()-4)</f>
        <v/>
      </c>
      <c r="B698" s="104"/>
      <c r="C698" s="154"/>
      <c r="D698" s="105"/>
      <c r="E698" s="105"/>
      <c r="F698" s="106"/>
      <c r="G698" s="105"/>
      <c r="H698" s="105"/>
      <c r="I698" s="108"/>
      <c r="J698" s="105"/>
      <c r="K698" s="105"/>
      <c r="L698" s="108"/>
      <c r="M698" s="105"/>
      <c r="N698" s="103"/>
      <c r="O698" s="456"/>
      <c r="P698" s="431">
        <f t="shared" si="21"/>
        <v>0</v>
      </c>
      <c r="Q698" s="79">
        <f t="shared" si="21"/>
        <v>0</v>
      </c>
      <c r="R698" s="102" t="str">
        <f t="shared" si="20"/>
        <v/>
      </c>
      <c r="S698" s="96" t="str">
        <f>IF(D698="","",IF(OR(D698=Plano!$A$1,D698=Plano!$B$1),"entrada","saída"))</f>
        <v/>
      </c>
    </row>
    <row r="699" spans="1:19" ht="13.2" hidden="1" x14ac:dyDescent="0.25">
      <c r="A699" s="119" t="str">
        <f>IF(B699="","",COUNT('Diário 2o PA'!$A$5:$A$1412)+ROW()-4)</f>
        <v/>
      </c>
      <c r="B699" s="104"/>
      <c r="C699" s="154"/>
      <c r="D699" s="105"/>
      <c r="E699" s="105"/>
      <c r="F699" s="106"/>
      <c r="G699" s="105"/>
      <c r="H699" s="105"/>
      <c r="I699" s="108"/>
      <c r="J699" s="105"/>
      <c r="K699" s="105"/>
      <c r="L699" s="108"/>
      <c r="M699" s="105"/>
      <c r="N699" s="103"/>
      <c r="O699" s="456"/>
      <c r="P699" s="431">
        <f t="shared" si="21"/>
        <v>0</v>
      </c>
      <c r="Q699" s="79">
        <f t="shared" si="21"/>
        <v>0</v>
      </c>
      <c r="R699" s="102" t="str">
        <f t="shared" si="20"/>
        <v/>
      </c>
      <c r="S699" s="96" t="str">
        <f>IF(D699="","",IF(OR(D699=Plano!$A$1,D699=Plano!$B$1),"entrada","saída"))</f>
        <v/>
      </c>
    </row>
    <row r="700" spans="1:19" ht="13.2" hidden="1" x14ac:dyDescent="0.25">
      <c r="A700" s="119" t="str">
        <f>IF(B700="","",COUNT('Diário 2o PA'!$A$5:$A$1412)+ROW()-4)</f>
        <v/>
      </c>
      <c r="B700" s="104"/>
      <c r="C700" s="154"/>
      <c r="D700" s="105"/>
      <c r="E700" s="105"/>
      <c r="F700" s="106"/>
      <c r="G700" s="105"/>
      <c r="H700" s="105"/>
      <c r="I700" s="108"/>
      <c r="J700" s="105"/>
      <c r="K700" s="105"/>
      <c r="L700" s="108"/>
      <c r="M700" s="105"/>
      <c r="N700" s="103"/>
      <c r="O700" s="456"/>
      <c r="P700" s="431">
        <f t="shared" si="21"/>
        <v>0</v>
      </c>
      <c r="Q700" s="79">
        <f t="shared" si="21"/>
        <v>0</v>
      </c>
      <c r="R700" s="102" t="str">
        <f t="shared" si="20"/>
        <v/>
      </c>
      <c r="S700" s="96" t="str">
        <f>IF(D700="","",IF(OR(D700=Plano!$A$1,D700=Plano!$B$1),"entrada","saída"))</f>
        <v/>
      </c>
    </row>
    <row r="701" spans="1:19" ht="13.2" hidden="1" x14ac:dyDescent="0.25">
      <c r="A701" s="119" t="str">
        <f>IF(B701="","",COUNT('Diário 2o PA'!$A$5:$A$1412)+ROW()-4)</f>
        <v/>
      </c>
      <c r="B701" s="104"/>
      <c r="C701" s="154"/>
      <c r="D701" s="105"/>
      <c r="E701" s="105"/>
      <c r="F701" s="106"/>
      <c r="G701" s="105"/>
      <c r="H701" s="105"/>
      <c r="I701" s="108"/>
      <c r="J701" s="105"/>
      <c r="K701" s="105"/>
      <c r="L701" s="108"/>
      <c r="M701" s="105"/>
      <c r="N701" s="103"/>
      <c r="O701" s="456"/>
      <c r="P701" s="431">
        <f t="shared" si="21"/>
        <v>0</v>
      </c>
      <c r="Q701" s="79">
        <f t="shared" si="21"/>
        <v>0</v>
      </c>
      <c r="R701" s="102" t="str">
        <f t="shared" si="20"/>
        <v/>
      </c>
      <c r="S701" s="96" t="str">
        <f>IF(D701="","",IF(OR(D701=Plano!$A$1,D701=Plano!$B$1),"entrada","saída"))</f>
        <v/>
      </c>
    </row>
    <row r="702" spans="1:19" ht="13.2" hidden="1" x14ac:dyDescent="0.25">
      <c r="A702" s="119" t="str">
        <f>IF(B702="","",COUNT('Diário 2o PA'!$A$5:$A$1412)+ROW()-4)</f>
        <v/>
      </c>
      <c r="B702" s="104"/>
      <c r="C702" s="154"/>
      <c r="D702" s="105"/>
      <c r="E702" s="105"/>
      <c r="F702" s="106"/>
      <c r="G702" s="105"/>
      <c r="H702" s="105"/>
      <c r="I702" s="108"/>
      <c r="J702" s="105"/>
      <c r="K702" s="105"/>
      <c r="L702" s="108"/>
      <c r="M702" s="105"/>
      <c r="N702" s="103"/>
      <c r="O702" s="456"/>
      <c r="P702" s="431">
        <f t="shared" si="21"/>
        <v>0</v>
      </c>
      <c r="Q702" s="79">
        <f t="shared" si="21"/>
        <v>0</v>
      </c>
      <c r="R702" s="102" t="str">
        <f t="shared" si="20"/>
        <v/>
      </c>
      <c r="S702" s="96" t="str">
        <f>IF(D702="","",IF(OR(D702=Plano!$A$1,D702=Plano!$B$1),"entrada","saída"))</f>
        <v/>
      </c>
    </row>
    <row r="703" spans="1:19" ht="13.2" hidden="1" x14ac:dyDescent="0.25">
      <c r="A703" s="119" t="str">
        <f>IF(B703="","",COUNT('Diário 2o PA'!$A$5:$A$1412)+ROW()-4)</f>
        <v/>
      </c>
      <c r="B703" s="104"/>
      <c r="C703" s="154"/>
      <c r="D703" s="105"/>
      <c r="E703" s="105"/>
      <c r="F703" s="106"/>
      <c r="G703" s="105"/>
      <c r="H703" s="105"/>
      <c r="I703" s="108"/>
      <c r="J703" s="105"/>
      <c r="K703" s="105"/>
      <c r="L703" s="108"/>
      <c r="M703" s="105"/>
      <c r="N703" s="103"/>
      <c r="O703" s="456"/>
      <c r="P703" s="431">
        <f t="shared" si="21"/>
        <v>0</v>
      </c>
      <c r="Q703" s="79">
        <f t="shared" si="21"/>
        <v>0</v>
      </c>
      <c r="R703" s="102" t="str">
        <f t="shared" si="20"/>
        <v/>
      </c>
      <c r="S703" s="96" t="str">
        <f>IF(D703="","",IF(OR(D703=Plano!$A$1,D703=Plano!$B$1),"entrada","saída"))</f>
        <v/>
      </c>
    </row>
    <row r="704" spans="1:19" ht="13.2" hidden="1" x14ac:dyDescent="0.25">
      <c r="A704" s="119" t="str">
        <f>IF(B704="","",COUNT('Diário 2o PA'!$A$5:$A$1412)+ROW()-4)</f>
        <v/>
      </c>
      <c r="B704" s="104"/>
      <c r="C704" s="154"/>
      <c r="D704" s="105"/>
      <c r="E704" s="105"/>
      <c r="F704" s="106"/>
      <c r="G704" s="105"/>
      <c r="H704" s="105"/>
      <c r="I704" s="108"/>
      <c r="J704" s="105"/>
      <c r="K704" s="105"/>
      <c r="L704" s="108"/>
      <c r="M704" s="105"/>
      <c r="N704" s="103"/>
      <c r="O704" s="456"/>
      <c r="P704" s="431">
        <f t="shared" si="21"/>
        <v>0</v>
      </c>
      <c r="Q704" s="79">
        <f t="shared" si="21"/>
        <v>0</v>
      </c>
      <c r="R704" s="102" t="str">
        <f t="shared" si="20"/>
        <v/>
      </c>
      <c r="S704" s="96" t="str">
        <f>IF(D704="","",IF(OR(D704=Plano!$A$1,D704=Plano!$B$1),"entrada","saída"))</f>
        <v/>
      </c>
    </row>
    <row r="705" spans="1:19" ht="13.2" hidden="1" x14ac:dyDescent="0.25">
      <c r="A705" s="119" t="str">
        <f>IF(B705="","",COUNT('Diário 2o PA'!$A$5:$A$1412)+ROW()-4)</f>
        <v/>
      </c>
      <c r="B705" s="104"/>
      <c r="C705" s="154"/>
      <c r="D705" s="105"/>
      <c r="E705" s="105"/>
      <c r="F705" s="106"/>
      <c r="G705" s="105"/>
      <c r="H705" s="105"/>
      <c r="I705" s="108"/>
      <c r="J705" s="105"/>
      <c r="K705" s="105"/>
      <c r="L705" s="108"/>
      <c r="M705" s="105"/>
      <c r="N705" s="103"/>
      <c r="O705" s="456"/>
      <c r="P705" s="431">
        <f t="shared" si="21"/>
        <v>0</v>
      </c>
      <c r="Q705" s="79">
        <f t="shared" si="21"/>
        <v>0</v>
      </c>
      <c r="R705" s="102" t="str">
        <f t="shared" si="20"/>
        <v/>
      </c>
      <c r="S705" s="96" t="str">
        <f>IF(D705="","",IF(OR(D705=Plano!$A$1,D705=Plano!$B$1),"entrada","saída"))</f>
        <v/>
      </c>
    </row>
    <row r="706" spans="1:19" ht="13.2" hidden="1" x14ac:dyDescent="0.25">
      <c r="A706" s="119" t="str">
        <f>IF(B706="","",COUNT('Diário 2o PA'!$A$5:$A$1412)+ROW()-4)</f>
        <v/>
      </c>
      <c r="B706" s="104"/>
      <c r="C706" s="154"/>
      <c r="D706" s="105"/>
      <c r="E706" s="105"/>
      <c r="F706" s="106"/>
      <c r="G706" s="105"/>
      <c r="H706" s="105"/>
      <c r="I706" s="108"/>
      <c r="J706" s="105"/>
      <c r="K706" s="105"/>
      <c r="L706" s="108"/>
      <c r="M706" s="105"/>
      <c r="N706" s="103"/>
      <c r="O706" s="456"/>
      <c r="P706" s="431">
        <f t="shared" si="21"/>
        <v>0</v>
      </c>
      <c r="Q706" s="79">
        <f t="shared" si="21"/>
        <v>0</v>
      </c>
      <c r="R706" s="102" t="str">
        <f t="shared" si="20"/>
        <v/>
      </c>
      <c r="S706" s="96" t="str">
        <f>IF(D706="","",IF(OR(D706=Plano!$A$1,D706=Plano!$B$1),"entrada","saída"))</f>
        <v/>
      </c>
    </row>
    <row r="707" spans="1:19" ht="13.2" hidden="1" x14ac:dyDescent="0.25">
      <c r="A707" s="119" t="str">
        <f>IF(B707="","",COUNT('Diário 2o PA'!$A$5:$A$1412)+ROW()-4)</f>
        <v/>
      </c>
      <c r="B707" s="104"/>
      <c r="C707" s="154"/>
      <c r="D707" s="105"/>
      <c r="E707" s="105"/>
      <c r="F707" s="106"/>
      <c r="G707" s="105"/>
      <c r="H707" s="105"/>
      <c r="I707" s="108"/>
      <c r="J707" s="105"/>
      <c r="K707" s="105"/>
      <c r="L707" s="108"/>
      <c r="M707" s="105"/>
      <c r="N707" s="103"/>
      <c r="O707" s="456"/>
      <c r="P707" s="431">
        <f t="shared" si="21"/>
        <v>0</v>
      </c>
      <c r="Q707" s="79">
        <f t="shared" si="21"/>
        <v>0</v>
      </c>
      <c r="R707" s="102" t="str">
        <f t="shared" si="20"/>
        <v/>
      </c>
      <c r="S707" s="96" t="str">
        <f>IF(D707="","",IF(OR(D707=Plano!$A$1,D707=Plano!$B$1),"entrada","saída"))</f>
        <v/>
      </c>
    </row>
    <row r="708" spans="1:19" ht="13.2" hidden="1" x14ac:dyDescent="0.25">
      <c r="A708" s="119" t="str">
        <f>IF(B708="","",COUNT('Diário 2o PA'!$A$5:$A$1412)+ROW()-4)</f>
        <v/>
      </c>
      <c r="B708" s="104"/>
      <c r="C708" s="154"/>
      <c r="D708" s="105"/>
      <c r="E708" s="105"/>
      <c r="F708" s="106"/>
      <c r="G708" s="105"/>
      <c r="H708" s="105"/>
      <c r="I708" s="108"/>
      <c r="J708" s="105"/>
      <c r="K708" s="105"/>
      <c r="L708" s="108"/>
      <c r="M708" s="105"/>
      <c r="N708" s="103"/>
      <c r="O708" s="456"/>
      <c r="P708" s="431">
        <f t="shared" si="21"/>
        <v>0</v>
      </c>
      <c r="Q708" s="79">
        <f t="shared" si="21"/>
        <v>0</v>
      </c>
      <c r="R708" s="102" t="str">
        <f t="shared" si="20"/>
        <v/>
      </c>
      <c r="S708" s="96" t="str">
        <f>IF(D708="","",IF(OR(D708=Plano!$A$1,D708=Plano!$B$1),"entrada","saída"))</f>
        <v/>
      </c>
    </row>
    <row r="709" spans="1:19" ht="13.2" hidden="1" x14ac:dyDescent="0.25">
      <c r="A709" s="119" t="str">
        <f>IF(B709="","",COUNT('Diário 2o PA'!$A$5:$A$1412)+ROW()-4)</f>
        <v/>
      </c>
      <c r="B709" s="104"/>
      <c r="C709" s="154"/>
      <c r="D709" s="105"/>
      <c r="E709" s="105"/>
      <c r="F709" s="106"/>
      <c r="G709" s="105"/>
      <c r="H709" s="105"/>
      <c r="I709" s="108"/>
      <c r="J709" s="105"/>
      <c r="K709" s="105"/>
      <c r="L709" s="108"/>
      <c r="M709" s="105"/>
      <c r="N709" s="103"/>
      <c r="O709" s="456"/>
      <c r="P709" s="431">
        <f t="shared" si="21"/>
        <v>0</v>
      </c>
      <c r="Q709" s="79">
        <f t="shared" si="21"/>
        <v>0</v>
      </c>
      <c r="R709" s="102" t="str">
        <f t="shared" ref="R709:R772" si="22">SUBSTITUTE(D709," ","_")</f>
        <v/>
      </c>
      <c r="S709" s="96" t="str">
        <f>IF(D709="","",IF(OR(D709=Plano!$A$1,D709=Plano!$B$1),"entrada","saída"))</f>
        <v/>
      </c>
    </row>
    <row r="710" spans="1:19" ht="13.2" hidden="1" x14ac:dyDescent="0.25">
      <c r="A710" s="119" t="str">
        <f>IF(B710="","",COUNT('Diário 2o PA'!$A$5:$A$1412)+ROW()-4)</f>
        <v/>
      </c>
      <c r="B710" s="104"/>
      <c r="C710" s="154"/>
      <c r="D710" s="105"/>
      <c r="E710" s="105"/>
      <c r="F710" s="106"/>
      <c r="G710" s="105"/>
      <c r="H710" s="105"/>
      <c r="I710" s="108"/>
      <c r="J710" s="105"/>
      <c r="K710" s="105"/>
      <c r="L710" s="108"/>
      <c r="M710" s="105"/>
      <c r="N710" s="103"/>
      <c r="O710" s="456"/>
      <c r="P710" s="431">
        <f t="shared" ref="P710:Q773" si="23">IF(B710=0,0,IF(YEAR(B710)=$Q$1,MONTH(B710)-$P$1+1,(YEAR(B710)-$Q$1)*12-$P$1+1+MONTH(B710)))</f>
        <v>0</v>
      </c>
      <c r="Q710" s="79">
        <f t="shared" si="23"/>
        <v>0</v>
      </c>
      <c r="R710" s="102" t="str">
        <f t="shared" si="22"/>
        <v/>
      </c>
      <c r="S710" s="96" t="str">
        <f>IF(D710="","",IF(OR(D710=Plano!$A$1,D710=Plano!$B$1),"entrada","saída"))</f>
        <v/>
      </c>
    </row>
    <row r="711" spans="1:19" ht="13.2" hidden="1" x14ac:dyDescent="0.25">
      <c r="A711" s="119" t="str">
        <f>IF(B711="","",COUNT('Diário 2o PA'!$A$5:$A$1412)+ROW()-4)</f>
        <v/>
      </c>
      <c r="B711" s="104"/>
      <c r="C711" s="154"/>
      <c r="D711" s="105"/>
      <c r="E711" s="105"/>
      <c r="F711" s="106"/>
      <c r="G711" s="105"/>
      <c r="H711" s="105"/>
      <c r="I711" s="108"/>
      <c r="J711" s="105"/>
      <c r="K711" s="105"/>
      <c r="L711" s="108"/>
      <c r="M711" s="105"/>
      <c r="N711" s="103"/>
      <c r="O711" s="456"/>
      <c r="P711" s="431">
        <f t="shared" si="23"/>
        <v>0</v>
      </c>
      <c r="Q711" s="79">
        <f t="shared" si="23"/>
        <v>0</v>
      </c>
      <c r="R711" s="102" t="str">
        <f t="shared" si="22"/>
        <v/>
      </c>
      <c r="S711" s="96" t="str">
        <f>IF(D711="","",IF(OR(D711=Plano!$A$1,D711=Plano!$B$1),"entrada","saída"))</f>
        <v/>
      </c>
    </row>
    <row r="712" spans="1:19" ht="13.2" hidden="1" x14ac:dyDescent="0.25">
      <c r="A712" s="119" t="str">
        <f>IF(B712="","",COUNT('Diário 2o PA'!$A$5:$A$1412)+ROW()-4)</f>
        <v/>
      </c>
      <c r="B712" s="104"/>
      <c r="C712" s="154"/>
      <c r="D712" s="105"/>
      <c r="E712" s="105"/>
      <c r="F712" s="106"/>
      <c r="G712" s="105"/>
      <c r="H712" s="105"/>
      <c r="I712" s="108"/>
      <c r="J712" s="105"/>
      <c r="K712" s="105"/>
      <c r="L712" s="108"/>
      <c r="M712" s="105"/>
      <c r="N712" s="103"/>
      <c r="O712" s="456"/>
      <c r="P712" s="431">
        <f t="shared" si="23"/>
        <v>0</v>
      </c>
      <c r="Q712" s="79">
        <f t="shared" si="23"/>
        <v>0</v>
      </c>
      <c r="R712" s="102" t="str">
        <f t="shared" si="22"/>
        <v/>
      </c>
      <c r="S712" s="96" t="str">
        <f>IF(D712="","",IF(OR(D712=Plano!$A$1,D712=Plano!$B$1),"entrada","saída"))</f>
        <v/>
      </c>
    </row>
    <row r="713" spans="1:19" ht="13.2" hidden="1" x14ac:dyDescent="0.25">
      <c r="A713" s="119" t="str">
        <f>IF(B713="","",COUNT('Diário 2o PA'!$A$5:$A$1412)+ROW()-4)</f>
        <v/>
      </c>
      <c r="B713" s="104"/>
      <c r="C713" s="154"/>
      <c r="D713" s="105"/>
      <c r="E713" s="105"/>
      <c r="F713" s="106"/>
      <c r="G713" s="105"/>
      <c r="H713" s="105"/>
      <c r="I713" s="108"/>
      <c r="J713" s="105"/>
      <c r="K713" s="105"/>
      <c r="L713" s="108"/>
      <c r="M713" s="105"/>
      <c r="N713" s="103"/>
      <c r="O713" s="456"/>
      <c r="P713" s="431">
        <f t="shared" si="23"/>
        <v>0</v>
      </c>
      <c r="Q713" s="79">
        <f t="shared" si="23"/>
        <v>0</v>
      </c>
      <c r="R713" s="102" t="str">
        <f t="shared" si="22"/>
        <v/>
      </c>
      <c r="S713" s="96" t="str">
        <f>IF(D713="","",IF(OR(D713=Plano!$A$1,D713=Plano!$B$1),"entrada","saída"))</f>
        <v/>
      </c>
    </row>
    <row r="714" spans="1:19" ht="13.2" hidden="1" x14ac:dyDescent="0.25">
      <c r="A714" s="119" t="str">
        <f>IF(B714="","",COUNT('Diário 2o PA'!$A$5:$A$1412)+ROW()-4)</f>
        <v/>
      </c>
      <c r="B714" s="104"/>
      <c r="C714" s="154"/>
      <c r="D714" s="105"/>
      <c r="E714" s="105"/>
      <c r="F714" s="106"/>
      <c r="G714" s="105"/>
      <c r="H714" s="105"/>
      <c r="I714" s="108"/>
      <c r="J714" s="105"/>
      <c r="K714" s="105"/>
      <c r="L714" s="108"/>
      <c r="M714" s="105"/>
      <c r="N714" s="103"/>
      <c r="O714" s="456"/>
      <c r="P714" s="431">
        <f t="shared" si="23"/>
        <v>0</v>
      </c>
      <c r="Q714" s="79">
        <f t="shared" si="23"/>
        <v>0</v>
      </c>
      <c r="R714" s="102" t="str">
        <f t="shared" si="22"/>
        <v/>
      </c>
      <c r="S714" s="96" t="str">
        <f>IF(D714="","",IF(OR(D714=Plano!$A$1,D714=Plano!$B$1),"entrada","saída"))</f>
        <v/>
      </c>
    </row>
    <row r="715" spans="1:19" ht="13.2" hidden="1" x14ac:dyDescent="0.25">
      <c r="A715" s="119" t="str">
        <f>IF(B715="","",COUNT('Diário 2o PA'!$A$5:$A$1412)+ROW()-4)</f>
        <v/>
      </c>
      <c r="B715" s="104"/>
      <c r="C715" s="154"/>
      <c r="D715" s="105"/>
      <c r="E715" s="105"/>
      <c r="F715" s="106"/>
      <c r="G715" s="105"/>
      <c r="H715" s="105"/>
      <c r="I715" s="108"/>
      <c r="J715" s="105"/>
      <c r="K715" s="105"/>
      <c r="L715" s="108"/>
      <c r="M715" s="105"/>
      <c r="N715" s="103"/>
      <c r="O715" s="456"/>
      <c r="P715" s="431">
        <f t="shared" si="23"/>
        <v>0</v>
      </c>
      <c r="Q715" s="79">
        <f t="shared" si="23"/>
        <v>0</v>
      </c>
      <c r="R715" s="102" t="str">
        <f t="shared" si="22"/>
        <v/>
      </c>
      <c r="S715" s="96" t="str">
        <f>IF(D715="","",IF(OR(D715=Plano!$A$1,D715=Plano!$B$1),"entrada","saída"))</f>
        <v/>
      </c>
    </row>
    <row r="716" spans="1:19" ht="13.2" hidden="1" x14ac:dyDescent="0.25">
      <c r="A716" s="119" t="str">
        <f>IF(B716="","",COUNT('Diário 2o PA'!$A$5:$A$1412)+ROW()-4)</f>
        <v/>
      </c>
      <c r="B716" s="104"/>
      <c r="C716" s="154"/>
      <c r="D716" s="105"/>
      <c r="E716" s="105"/>
      <c r="F716" s="106"/>
      <c r="G716" s="105"/>
      <c r="H716" s="105"/>
      <c r="I716" s="108"/>
      <c r="J716" s="105"/>
      <c r="K716" s="105"/>
      <c r="L716" s="108"/>
      <c r="M716" s="105"/>
      <c r="N716" s="103"/>
      <c r="O716" s="456"/>
      <c r="P716" s="431">
        <f t="shared" si="23"/>
        <v>0</v>
      </c>
      <c r="Q716" s="79">
        <f t="shared" si="23"/>
        <v>0</v>
      </c>
      <c r="R716" s="102" t="str">
        <f t="shared" si="22"/>
        <v/>
      </c>
      <c r="S716" s="96" t="str">
        <f>IF(D716="","",IF(OR(D716=Plano!$A$1,D716=Plano!$B$1),"entrada","saída"))</f>
        <v/>
      </c>
    </row>
    <row r="717" spans="1:19" ht="13.2" hidden="1" x14ac:dyDescent="0.25">
      <c r="A717" s="119" t="str">
        <f>IF(B717="","",COUNT('Diário 2o PA'!$A$5:$A$1412)+ROW()-4)</f>
        <v/>
      </c>
      <c r="B717" s="104"/>
      <c r="C717" s="154"/>
      <c r="D717" s="105"/>
      <c r="E717" s="105"/>
      <c r="F717" s="106"/>
      <c r="G717" s="105"/>
      <c r="H717" s="105"/>
      <c r="I717" s="108"/>
      <c r="J717" s="105"/>
      <c r="K717" s="105"/>
      <c r="L717" s="108"/>
      <c r="M717" s="105"/>
      <c r="N717" s="103"/>
      <c r="O717" s="456"/>
      <c r="P717" s="431">
        <f t="shared" si="23"/>
        <v>0</v>
      </c>
      <c r="Q717" s="79">
        <f t="shared" si="23"/>
        <v>0</v>
      </c>
      <c r="R717" s="102" t="str">
        <f t="shared" si="22"/>
        <v/>
      </c>
      <c r="S717" s="96" t="str">
        <f>IF(D717="","",IF(OR(D717=Plano!$A$1,D717=Plano!$B$1),"entrada","saída"))</f>
        <v/>
      </c>
    </row>
    <row r="718" spans="1:19" ht="13.2" hidden="1" x14ac:dyDescent="0.25">
      <c r="A718" s="119" t="str">
        <f>IF(B718="","",COUNT('Diário 2o PA'!$A$5:$A$1412)+ROW()-4)</f>
        <v/>
      </c>
      <c r="B718" s="104"/>
      <c r="C718" s="154"/>
      <c r="D718" s="105"/>
      <c r="E718" s="105"/>
      <c r="F718" s="106"/>
      <c r="G718" s="105"/>
      <c r="H718" s="105"/>
      <c r="I718" s="108"/>
      <c r="J718" s="105"/>
      <c r="K718" s="105"/>
      <c r="L718" s="108"/>
      <c r="M718" s="105"/>
      <c r="N718" s="103"/>
      <c r="O718" s="456"/>
      <c r="P718" s="431">
        <f t="shared" si="23"/>
        <v>0</v>
      </c>
      <c r="Q718" s="79">
        <f t="shared" si="23"/>
        <v>0</v>
      </c>
      <c r="R718" s="102" t="str">
        <f t="shared" si="22"/>
        <v/>
      </c>
      <c r="S718" s="96" t="str">
        <f>IF(D718="","",IF(OR(D718=Plano!$A$1,D718=Plano!$B$1),"entrada","saída"))</f>
        <v/>
      </c>
    </row>
    <row r="719" spans="1:19" ht="13.2" hidden="1" x14ac:dyDescent="0.25">
      <c r="A719" s="119" t="str">
        <f>IF(B719="","",COUNT('Diário 2o PA'!$A$5:$A$1412)+ROW()-4)</f>
        <v/>
      </c>
      <c r="B719" s="104"/>
      <c r="C719" s="154"/>
      <c r="D719" s="105"/>
      <c r="E719" s="105"/>
      <c r="F719" s="106"/>
      <c r="G719" s="105"/>
      <c r="H719" s="105"/>
      <c r="I719" s="108"/>
      <c r="J719" s="105"/>
      <c r="K719" s="105"/>
      <c r="L719" s="108"/>
      <c r="M719" s="105"/>
      <c r="N719" s="103"/>
      <c r="O719" s="456"/>
      <c r="P719" s="431">
        <f t="shared" si="23"/>
        <v>0</v>
      </c>
      <c r="Q719" s="79">
        <f t="shared" si="23"/>
        <v>0</v>
      </c>
      <c r="R719" s="102" t="str">
        <f t="shared" si="22"/>
        <v/>
      </c>
      <c r="S719" s="96" t="str">
        <f>IF(D719="","",IF(OR(D719=Plano!$A$1,D719=Plano!$B$1),"entrada","saída"))</f>
        <v/>
      </c>
    </row>
    <row r="720" spans="1:19" ht="13.2" hidden="1" x14ac:dyDescent="0.25">
      <c r="A720" s="119" t="str">
        <f>IF(B720="","",COUNT('Diário 2o PA'!$A$5:$A$1412)+ROW()-4)</f>
        <v/>
      </c>
      <c r="B720" s="104"/>
      <c r="C720" s="154"/>
      <c r="D720" s="105"/>
      <c r="E720" s="105"/>
      <c r="F720" s="106"/>
      <c r="G720" s="105"/>
      <c r="H720" s="105"/>
      <c r="I720" s="108"/>
      <c r="J720" s="105"/>
      <c r="K720" s="105"/>
      <c r="L720" s="108"/>
      <c r="M720" s="105"/>
      <c r="N720" s="103"/>
      <c r="O720" s="456"/>
      <c r="P720" s="431">
        <f t="shared" si="23"/>
        <v>0</v>
      </c>
      <c r="Q720" s="79">
        <f t="shared" si="23"/>
        <v>0</v>
      </c>
      <c r="R720" s="102" t="str">
        <f t="shared" si="22"/>
        <v/>
      </c>
      <c r="S720" s="96" t="str">
        <f>IF(D720="","",IF(OR(D720=Plano!$A$1,D720=Plano!$B$1),"entrada","saída"))</f>
        <v/>
      </c>
    </row>
    <row r="721" spans="1:19" ht="13.2" hidden="1" x14ac:dyDescent="0.25">
      <c r="A721" s="119" t="str">
        <f>IF(B721="","",COUNT('Diário 2o PA'!$A$5:$A$1412)+ROW()-4)</f>
        <v/>
      </c>
      <c r="B721" s="104"/>
      <c r="C721" s="154"/>
      <c r="D721" s="105"/>
      <c r="E721" s="105"/>
      <c r="F721" s="106"/>
      <c r="G721" s="105"/>
      <c r="H721" s="105"/>
      <c r="I721" s="108"/>
      <c r="J721" s="105"/>
      <c r="K721" s="105"/>
      <c r="L721" s="108"/>
      <c r="M721" s="105"/>
      <c r="N721" s="103"/>
      <c r="O721" s="456"/>
      <c r="P721" s="431">
        <f t="shared" si="23"/>
        <v>0</v>
      </c>
      <c r="Q721" s="79">
        <f t="shared" si="23"/>
        <v>0</v>
      </c>
      <c r="R721" s="102" t="str">
        <f t="shared" si="22"/>
        <v/>
      </c>
      <c r="S721" s="96" t="str">
        <f>IF(D721="","",IF(OR(D721=Plano!$A$1,D721=Plano!$B$1),"entrada","saída"))</f>
        <v/>
      </c>
    </row>
    <row r="722" spans="1:19" ht="13.2" hidden="1" x14ac:dyDescent="0.25">
      <c r="A722" s="119" t="str">
        <f>IF(B722="","",COUNT('Diário 2o PA'!$A$5:$A$1412)+ROW()-4)</f>
        <v/>
      </c>
      <c r="B722" s="104"/>
      <c r="C722" s="154"/>
      <c r="D722" s="105"/>
      <c r="E722" s="105"/>
      <c r="F722" s="106"/>
      <c r="G722" s="105"/>
      <c r="H722" s="105"/>
      <c r="I722" s="108"/>
      <c r="J722" s="105"/>
      <c r="K722" s="105"/>
      <c r="L722" s="108"/>
      <c r="M722" s="105"/>
      <c r="N722" s="103"/>
      <c r="O722" s="456"/>
      <c r="P722" s="431">
        <f t="shared" si="23"/>
        <v>0</v>
      </c>
      <c r="Q722" s="79">
        <f t="shared" si="23"/>
        <v>0</v>
      </c>
      <c r="R722" s="102" t="str">
        <f t="shared" si="22"/>
        <v/>
      </c>
      <c r="S722" s="96" t="str">
        <f>IF(D722="","",IF(OR(D722=Plano!$A$1,D722=Plano!$B$1),"entrada","saída"))</f>
        <v/>
      </c>
    </row>
    <row r="723" spans="1:19" ht="13.2" hidden="1" x14ac:dyDescent="0.25">
      <c r="A723" s="119" t="str">
        <f>IF(B723="","",COUNT('Diário 2o PA'!$A$5:$A$1412)+ROW()-4)</f>
        <v/>
      </c>
      <c r="B723" s="104"/>
      <c r="C723" s="154"/>
      <c r="D723" s="105"/>
      <c r="E723" s="105"/>
      <c r="F723" s="106"/>
      <c r="G723" s="105"/>
      <c r="H723" s="105"/>
      <c r="I723" s="108"/>
      <c r="J723" s="105"/>
      <c r="K723" s="105"/>
      <c r="L723" s="108"/>
      <c r="M723" s="105"/>
      <c r="N723" s="103"/>
      <c r="O723" s="456"/>
      <c r="P723" s="431">
        <f t="shared" si="23"/>
        <v>0</v>
      </c>
      <c r="Q723" s="79">
        <f t="shared" si="23"/>
        <v>0</v>
      </c>
      <c r="R723" s="102" t="str">
        <f t="shared" si="22"/>
        <v/>
      </c>
      <c r="S723" s="96" t="str">
        <f>IF(D723="","",IF(OR(D723=Plano!$A$1,D723=Plano!$B$1),"entrada","saída"))</f>
        <v/>
      </c>
    </row>
    <row r="724" spans="1:19" ht="13.2" hidden="1" x14ac:dyDescent="0.25">
      <c r="A724" s="119" t="str">
        <f>IF(B724="","",COUNT('Diário 2o PA'!$A$5:$A$1412)+ROW()-4)</f>
        <v/>
      </c>
      <c r="B724" s="104"/>
      <c r="C724" s="154"/>
      <c r="D724" s="105"/>
      <c r="E724" s="105"/>
      <c r="F724" s="106"/>
      <c r="G724" s="105"/>
      <c r="H724" s="105"/>
      <c r="I724" s="108"/>
      <c r="J724" s="105"/>
      <c r="K724" s="105"/>
      <c r="L724" s="108"/>
      <c r="M724" s="105"/>
      <c r="N724" s="103"/>
      <c r="O724" s="456"/>
      <c r="P724" s="431">
        <f t="shared" si="23"/>
        <v>0</v>
      </c>
      <c r="Q724" s="79">
        <f t="shared" si="23"/>
        <v>0</v>
      </c>
      <c r="R724" s="102" t="str">
        <f t="shared" si="22"/>
        <v/>
      </c>
      <c r="S724" s="96" t="str">
        <f>IF(D724="","",IF(OR(D724=Plano!$A$1,D724=Plano!$B$1),"entrada","saída"))</f>
        <v/>
      </c>
    </row>
    <row r="725" spans="1:19" ht="13.2" hidden="1" x14ac:dyDescent="0.25">
      <c r="A725" s="119" t="str">
        <f>IF(B725="","",COUNT('Diário 2o PA'!$A$5:$A$1412)+ROW()-4)</f>
        <v/>
      </c>
      <c r="B725" s="104"/>
      <c r="C725" s="154"/>
      <c r="D725" s="105"/>
      <c r="E725" s="105"/>
      <c r="F725" s="106"/>
      <c r="G725" s="105"/>
      <c r="H725" s="105"/>
      <c r="I725" s="108"/>
      <c r="J725" s="105"/>
      <c r="K725" s="105"/>
      <c r="L725" s="108"/>
      <c r="M725" s="105"/>
      <c r="N725" s="103"/>
      <c r="O725" s="456"/>
      <c r="P725" s="431">
        <f t="shared" si="23"/>
        <v>0</v>
      </c>
      <c r="Q725" s="79">
        <f t="shared" si="23"/>
        <v>0</v>
      </c>
      <c r="R725" s="102" t="str">
        <f t="shared" si="22"/>
        <v/>
      </c>
      <c r="S725" s="96" t="str">
        <f>IF(D725="","",IF(OR(D725=Plano!$A$1,D725=Plano!$B$1),"entrada","saída"))</f>
        <v/>
      </c>
    </row>
    <row r="726" spans="1:19" ht="13.2" hidden="1" x14ac:dyDescent="0.25">
      <c r="A726" s="119" t="str">
        <f>IF(B726="","",COUNT('Diário 2o PA'!$A$5:$A$1412)+ROW()-4)</f>
        <v/>
      </c>
      <c r="B726" s="104"/>
      <c r="C726" s="154"/>
      <c r="D726" s="105"/>
      <c r="E726" s="105"/>
      <c r="F726" s="106"/>
      <c r="G726" s="105"/>
      <c r="H726" s="105"/>
      <c r="I726" s="108"/>
      <c r="J726" s="105"/>
      <c r="K726" s="105"/>
      <c r="L726" s="108"/>
      <c r="M726" s="105"/>
      <c r="N726" s="103"/>
      <c r="O726" s="456"/>
      <c r="P726" s="431">
        <f t="shared" si="23"/>
        <v>0</v>
      </c>
      <c r="Q726" s="79">
        <f t="shared" si="23"/>
        <v>0</v>
      </c>
      <c r="R726" s="102" t="str">
        <f t="shared" si="22"/>
        <v/>
      </c>
      <c r="S726" s="96" t="str">
        <f>IF(D726="","",IF(OR(D726=Plano!$A$1,D726=Plano!$B$1),"entrada","saída"))</f>
        <v/>
      </c>
    </row>
    <row r="727" spans="1:19" ht="13.2" hidden="1" x14ac:dyDescent="0.25">
      <c r="A727" s="119" t="str">
        <f>IF(B727="","",COUNT('Diário 2o PA'!$A$5:$A$1412)+ROW()-4)</f>
        <v/>
      </c>
      <c r="B727" s="104"/>
      <c r="C727" s="154"/>
      <c r="D727" s="105"/>
      <c r="E727" s="105"/>
      <c r="F727" s="106"/>
      <c r="G727" s="105"/>
      <c r="H727" s="105"/>
      <c r="I727" s="108"/>
      <c r="J727" s="105"/>
      <c r="K727" s="105"/>
      <c r="L727" s="108"/>
      <c r="M727" s="105"/>
      <c r="N727" s="103"/>
      <c r="O727" s="456"/>
      <c r="P727" s="431">
        <f t="shared" si="23"/>
        <v>0</v>
      </c>
      <c r="Q727" s="79">
        <f t="shared" si="23"/>
        <v>0</v>
      </c>
      <c r="R727" s="102" t="str">
        <f t="shared" si="22"/>
        <v/>
      </c>
      <c r="S727" s="96" t="str">
        <f>IF(D727="","",IF(OR(D727=Plano!$A$1,D727=Plano!$B$1),"entrada","saída"))</f>
        <v/>
      </c>
    </row>
    <row r="728" spans="1:19" ht="13.2" hidden="1" x14ac:dyDescent="0.25">
      <c r="A728" s="119" t="str">
        <f>IF(B728="","",COUNT('Diário 2o PA'!$A$5:$A$1412)+ROW()-4)</f>
        <v/>
      </c>
      <c r="B728" s="104"/>
      <c r="C728" s="154"/>
      <c r="D728" s="105"/>
      <c r="E728" s="105"/>
      <c r="F728" s="106"/>
      <c r="G728" s="105"/>
      <c r="H728" s="105"/>
      <c r="I728" s="108"/>
      <c r="J728" s="105"/>
      <c r="K728" s="105"/>
      <c r="L728" s="108"/>
      <c r="M728" s="105"/>
      <c r="N728" s="103"/>
      <c r="O728" s="456"/>
      <c r="P728" s="431">
        <f t="shared" si="23"/>
        <v>0</v>
      </c>
      <c r="Q728" s="79">
        <f t="shared" si="23"/>
        <v>0</v>
      </c>
      <c r="R728" s="102" t="str">
        <f t="shared" si="22"/>
        <v/>
      </c>
      <c r="S728" s="96" t="str">
        <f>IF(D728="","",IF(OR(D728=Plano!$A$1,D728=Plano!$B$1),"entrada","saída"))</f>
        <v/>
      </c>
    </row>
    <row r="729" spans="1:19" ht="13.2" hidden="1" x14ac:dyDescent="0.25">
      <c r="A729" s="119" t="str">
        <f>IF(B729="","",COUNT('Diário 2o PA'!$A$5:$A$1412)+ROW()-4)</f>
        <v/>
      </c>
      <c r="B729" s="104"/>
      <c r="C729" s="154"/>
      <c r="D729" s="105"/>
      <c r="E729" s="105"/>
      <c r="F729" s="106"/>
      <c r="G729" s="105"/>
      <c r="H729" s="105"/>
      <c r="I729" s="108"/>
      <c r="J729" s="105"/>
      <c r="K729" s="105"/>
      <c r="L729" s="108"/>
      <c r="M729" s="105"/>
      <c r="N729" s="103"/>
      <c r="O729" s="456"/>
      <c r="P729" s="431">
        <f t="shared" si="23"/>
        <v>0</v>
      </c>
      <c r="Q729" s="79">
        <f t="shared" si="23"/>
        <v>0</v>
      </c>
      <c r="R729" s="102" t="str">
        <f t="shared" si="22"/>
        <v/>
      </c>
      <c r="S729" s="96" t="str">
        <f>IF(D729="","",IF(OR(D729=Plano!$A$1,D729=Plano!$B$1),"entrada","saída"))</f>
        <v/>
      </c>
    </row>
    <row r="730" spans="1:19" ht="13.2" hidden="1" x14ac:dyDescent="0.25">
      <c r="A730" s="119" t="str">
        <f>IF(B730="","",COUNT('Diário 2o PA'!$A$5:$A$1412)+ROW()-4)</f>
        <v/>
      </c>
      <c r="B730" s="104"/>
      <c r="C730" s="154"/>
      <c r="D730" s="105"/>
      <c r="E730" s="105"/>
      <c r="F730" s="106"/>
      <c r="G730" s="105"/>
      <c r="H730" s="105"/>
      <c r="I730" s="108"/>
      <c r="J730" s="105"/>
      <c r="K730" s="105"/>
      <c r="L730" s="108"/>
      <c r="M730" s="105"/>
      <c r="N730" s="103"/>
      <c r="O730" s="456"/>
      <c r="P730" s="431">
        <f t="shared" si="23"/>
        <v>0</v>
      </c>
      <c r="Q730" s="79">
        <f t="shared" si="23"/>
        <v>0</v>
      </c>
      <c r="R730" s="102" t="str">
        <f t="shared" si="22"/>
        <v/>
      </c>
      <c r="S730" s="96" t="str">
        <f>IF(D730="","",IF(OR(D730=Plano!$A$1,D730=Plano!$B$1),"entrada","saída"))</f>
        <v/>
      </c>
    </row>
    <row r="731" spans="1:19" ht="13.2" hidden="1" x14ac:dyDescent="0.25">
      <c r="A731" s="119" t="str">
        <f>IF(B731="","",COUNT('Diário 2o PA'!$A$5:$A$1412)+ROW()-4)</f>
        <v/>
      </c>
      <c r="B731" s="104"/>
      <c r="C731" s="154"/>
      <c r="D731" s="105"/>
      <c r="E731" s="105"/>
      <c r="F731" s="106"/>
      <c r="G731" s="105"/>
      <c r="H731" s="105"/>
      <c r="I731" s="108"/>
      <c r="J731" s="105"/>
      <c r="K731" s="105"/>
      <c r="L731" s="108"/>
      <c r="M731" s="105"/>
      <c r="N731" s="103"/>
      <c r="O731" s="456"/>
      <c r="P731" s="431">
        <f t="shared" si="23"/>
        <v>0</v>
      </c>
      <c r="Q731" s="79">
        <f t="shared" si="23"/>
        <v>0</v>
      </c>
      <c r="R731" s="102" t="str">
        <f t="shared" si="22"/>
        <v/>
      </c>
      <c r="S731" s="96" t="str">
        <f>IF(D731="","",IF(OR(D731=Plano!$A$1,D731=Plano!$B$1),"entrada","saída"))</f>
        <v/>
      </c>
    </row>
    <row r="732" spans="1:19" ht="13.2" hidden="1" x14ac:dyDescent="0.25">
      <c r="A732" s="119" t="str">
        <f>IF(B732="","",COUNT('Diário 2o PA'!$A$5:$A$1412)+ROW()-4)</f>
        <v/>
      </c>
      <c r="B732" s="104"/>
      <c r="C732" s="154"/>
      <c r="D732" s="105"/>
      <c r="E732" s="105"/>
      <c r="F732" s="106"/>
      <c r="G732" s="105"/>
      <c r="H732" s="105"/>
      <c r="I732" s="108"/>
      <c r="J732" s="105"/>
      <c r="K732" s="105"/>
      <c r="L732" s="108"/>
      <c r="M732" s="105"/>
      <c r="N732" s="103"/>
      <c r="O732" s="456"/>
      <c r="P732" s="431">
        <f t="shared" si="23"/>
        <v>0</v>
      </c>
      <c r="Q732" s="79">
        <f t="shared" si="23"/>
        <v>0</v>
      </c>
      <c r="R732" s="102" t="str">
        <f t="shared" si="22"/>
        <v/>
      </c>
      <c r="S732" s="96" t="str">
        <f>IF(D732="","",IF(OR(D732=Plano!$A$1,D732=Plano!$B$1),"entrada","saída"))</f>
        <v/>
      </c>
    </row>
    <row r="733" spans="1:19" ht="13.2" hidden="1" x14ac:dyDescent="0.25">
      <c r="A733" s="119" t="str">
        <f>IF(B733="","",COUNT('Diário 2o PA'!$A$5:$A$1412)+ROW()-4)</f>
        <v/>
      </c>
      <c r="B733" s="104"/>
      <c r="C733" s="154"/>
      <c r="D733" s="105"/>
      <c r="E733" s="105"/>
      <c r="F733" s="106"/>
      <c r="G733" s="105"/>
      <c r="H733" s="105"/>
      <c r="I733" s="108"/>
      <c r="J733" s="105"/>
      <c r="K733" s="105"/>
      <c r="L733" s="108"/>
      <c r="M733" s="105"/>
      <c r="N733" s="103"/>
      <c r="O733" s="456"/>
      <c r="P733" s="431">
        <f t="shared" si="23"/>
        <v>0</v>
      </c>
      <c r="Q733" s="79">
        <f t="shared" si="23"/>
        <v>0</v>
      </c>
      <c r="R733" s="102" t="str">
        <f t="shared" si="22"/>
        <v/>
      </c>
      <c r="S733" s="96" t="str">
        <f>IF(D733="","",IF(OR(D733=Plano!$A$1,D733=Plano!$B$1),"entrada","saída"))</f>
        <v/>
      </c>
    </row>
    <row r="734" spans="1:19" ht="13.2" hidden="1" x14ac:dyDescent="0.25">
      <c r="A734" s="119" t="str">
        <f>IF(B734="","",COUNT('Diário 2o PA'!$A$5:$A$1412)+ROW()-4)</f>
        <v/>
      </c>
      <c r="B734" s="104"/>
      <c r="C734" s="154"/>
      <c r="D734" s="105"/>
      <c r="E734" s="105"/>
      <c r="F734" s="106"/>
      <c r="G734" s="105"/>
      <c r="H734" s="105"/>
      <c r="I734" s="108"/>
      <c r="J734" s="105"/>
      <c r="K734" s="105"/>
      <c r="L734" s="108"/>
      <c r="M734" s="105"/>
      <c r="N734" s="103"/>
      <c r="O734" s="456"/>
      <c r="P734" s="431">
        <f t="shared" si="23"/>
        <v>0</v>
      </c>
      <c r="Q734" s="79">
        <f t="shared" si="23"/>
        <v>0</v>
      </c>
      <c r="R734" s="102" t="str">
        <f t="shared" si="22"/>
        <v/>
      </c>
      <c r="S734" s="96" t="str">
        <f>IF(D734="","",IF(OR(D734=Plano!$A$1,D734=Plano!$B$1),"entrada","saída"))</f>
        <v/>
      </c>
    </row>
    <row r="735" spans="1:19" ht="13.2" hidden="1" x14ac:dyDescent="0.25">
      <c r="A735" s="119" t="str">
        <f>IF(B735="","",COUNT('Diário 2o PA'!$A$5:$A$1412)+ROW()-4)</f>
        <v/>
      </c>
      <c r="B735" s="104"/>
      <c r="C735" s="154"/>
      <c r="D735" s="105"/>
      <c r="E735" s="105"/>
      <c r="F735" s="106"/>
      <c r="G735" s="105"/>
      <c r="H735" s="105"/>
      <c r="I735" s="108"/>
      <c r="J735" s="105"/>
      <c r="K735" s="105"/>
      <c r="L735" s="108"/>
      <c r="M735" s="105"/>
      <c r="N735" s="103"/>
      <c r="O735" s="456"/>
      <c r="P735" s="431">
        <f t="shared" si="23"/>
        <v>0</v>
      </c>
      <c r="Q735" s="79">
        <f t="shared" si="23"/>
        <v>0</v>
      </c>
      <c r="R735" s="102" t="str">
        <f t="shared" si="22"/>
        <v/>
      </c>
      <c r="S735" s="96" t="str">
        <f>IF(D735="","",IF(OR(D735=Plano!$A$1,D735=Plano!$B$1),"entrada","saída"))</f>
        <v/>
      </c>
    </row>
    <row r="736" spans="1:19" ht="13.2" hidden="1" x14ac:dyDescent="0.25">
      <c r="A736" s="119" t="str">
        <f>IF(B736="","",COUNT('Diário 2o PA'!$A$5:$A$1412)+ROW()-4)</f>
        <v/>
      </c>
      <c r="B736" s="104"/>
      <c r="C736" s="154"/>
      <c r="D736" s="105"/>
      <c r="E736" s="105"/>
      <c r="F736" s="106"/>
      <c r="G736" s="105"/>
      <c r="H736" s="105"/>
      <c r="I736" s="108"/>
      <c r="J736" s="105"/>
      <c r="K736" s="105"/>
      <c r="L736" s="108"/>
      <c r="M736" s="105"/>
      <c r="N736" s="103"/>
      <c r="O736" s="456"/>
      <c r="P736" s="431">
        <f t="shared" si="23"/>
        <v>0</v>
      </c>
      <c r="Q736" s="79">
        <f t="shared" si="23"/>
        <v>0</v>
      </c>
      <c r="R736" s="102" t="str">
        <f t="shared" si="22"/>
        <v/>
      </c>
      <c r="S736" s="96" t="str">
        <f>IF(D736="","",IF(OR(D736=Plano!$A$1,D736=Plano!$B$1),"entrada","saída"))</f>
        <v/>
      </c>
    </row>
    <row r="737" spans="1:19" ht="13.2" hidden="1" x14ac:dyDescent="0.25">
      <c r="A737" s="119" t="str">
        <f>IF(B737="","",COUNT('Diário 2o PA'!$A$5:$A$1412)+ROW()-4)</f>
        <v/>
      </c>
      <c r="B737" s="104"/>
      <c r="C737" s="154"/>
      <c r="D737" s="105"/>
      <c r="E737" s="105"/>
      <c r="F737" s="106"/>
      <c r="G737" s="105"/>
      <c r="H737" s="105"/>
      <c r="I737" s="108"/>
      <c r="J737" s="105"/>
      <c r="K737" s="105"/>
      <c r="L737" s="108"/>
      <c r="M737" s="105"/>
      <c r="N737" s="103"/>
      <c r="O737" s="456"/>
      <c r="P737" s="431">
        <f t="shared" si="23"/>
        <v>0</v>
      </c>
      <c r="Q737" s="79">
        <f t="shared" si="23"/>
        <v>0</v>
      </c>
      <c r="R737" s="102" t="str">
        <f t="shared" si="22"/>
        <v/>
      </c>
      <c r="S737" s="96" t="str">
        <f>IF(D737="","",IF(OR(D737=Plano!$A$1,D737=Plano!$B$1),"entrada","saída"))</f>
        <v/>
      </c>
    </row>
    <row r="738" spans="1:19" ht="13.2" hidden="1" x14ac:dyDescent="0.25">
      <c r="A738" s="119" t="str">
        <f>IF(B738="","",COUNT('Diário 2o PA'!$A$5:$A$1412)+ROW()-4)</f>
        <v/>
      </c>
      <c r="B738" s="104"/>
      <c r="C738" s="154"/>
      <c r="D738" s="105"/>
      <c r="E738" s="105"/>
      <c r="F738" s="106"/>
      <c r="G738" s="105"/>
      <c r="H738" s="105"/>
      <c r="I738" s="108"/>
      <c r="J738" s="105"/>
      <c r="K738" s="105"/>
      <c r="L738" s="108"/>
      <c r="M738" s="105"/>
      <c r="N738" s="103"/>
      <c r="O738" s="456"/>
      <c r="P738" s="431">
        <f t="shared" si="23"/>
        <v>0</v>
      </c>
      <c r="Q738" s="79">
        <f t="shared" si="23"/>
        <v>0</v>
      </c>
      <c r="R738" s="102" t="str">
        <f t="shared" si="22"/>
        <v/>
      </c>
      <c r="S738" s="96" t="str">
        <f>IF(D738="","",IF(OR(D738=Plano!$A$1,D738=Plano!$B$1),"entrada","saída"))</f>
        <v/>
      </c>
    </row>
    <row r="739" spans="1:19" ht="13.2" hidden="1" x14ac:dyDescent="0.25">
      <c r="A739" s="119" t="str">
        <f>IF(B739="","",COUNT('Diário 2o PA'!$A$5:$A$1412)+ROW()-4)</f>
        <v/>
      </c>
      <c r="B739" s="104"/>
      <c r="C739" s="154"/>
      <c r="D739" s="105"/>
      <c r="E739" s="105"/>
      <c r="F739" s="106"/>
      <c r="G739" s="105"/>
      <c r="H739" s="105"/>
      <c r="I739" s="108"/>
      <c r="J739" s="105"/>
      <c r="K739" s="105"/>
      <c r="L739" s="108"/>
      <c r="M739" s="105"/>
      <c r="N739" s="103"/>
      <c r="O739" s="456"/>
      <c r="P739" s="431">
        <f t="shared" si="23"/>
        <v>0</v>
      </c>
      <c r="Q739" s="79">
        <f t="shared" si="23"/>
        <v>0</v>
      </c>
      <c r="R739" s="102" t="str">
        <f t="shared" si="22"/>
        <v/>
      </c>
      <c r="S739" s="96" t="str">
        <f>IF(D739="","",IF(OR(D739=Plano!$A$1,D739=Plano!$B$1),"entrada","saída"))</f>
        <v/>
      </c>
    </row>
    <row r="740" spans="1:19" ht="13.2" hidden="1" x14ac:dyDescent="0.25">
      <c r="A740" s="119" t="str">
        <f>IF(B740="","",COUNT('Diário 2o PA'!$A$5:$A$1412)+ROW()-4)</f>
        <v/>
      </c>
      <c r="B740" s="104"/>
      <c r="C740" s="154"/>
      <c r="D740" s="105"/>
      <c r="E740" s="105"/>
      <c r="F740" s="106"/>
      <c r="G740" s="105"/>
      <c r="H740" s="105"/>
      <c r="I740" s="108"/>
      <c r="J740" s="105"/>
      <c r="K740" s="105"/>
      <c r="L740" s="108"/>
      <c r="M740" s="105"/>
      <c r="N740" s="103"/>
      <c r="O740" s="456"/>
      <c r="P740" s="431">
        <f t="shared" si="23"/>
        <v>0</v>
      </c>
      <c r="Q740" s="79">
        <f t="shared" si="23"/>
        <v>0</v>
      </c>
      <c r="R740" s="102" t="str">
        <f t="shared" si="22"/>
        <v/>
      </c>
      <c r="S740" s="96" t="str">
        <f>IF(D740="","",IF(OR(D740=Plano!$A$1,D740=Plano!$B$1),"entrada","saída"))</f>
        <v/>
      </c>
    </row>
    <row r="741" spans="1:19" ht="13.2" hidden="1" x14ac:dyDescent="0.25">
      <c r="A741" s="119" t="str">
        <f>IF(B741="","",COUNT('Diário 2o PA'!$A$5:$A$1412)+ROW()-4)</f>
        <v/>
      </c>
      <c r="B741" s="104"/>
      <c r="C741" s="154"/>
      <c r="D741" s="105"/>
      <c r="E741" s="105"/>
      <c r="F741" s="106"/>
      <c r="G741" s="105"/>
      <c r="H741" s="105"/>
      <c r="I741" s="108"/>
      <c r="J741" s="105"/>
      <c r="K741" s="105"/>
      <c r="L741" s="108"/>
      <c r="M741" s="105"/>
      <c r="N741" s="103"/>
      <c r="O741" s="456"/>
      <c r="P741" s="431">
        <f t="shared" si="23"/>
        <v>0</v>
      </c>
      <c r="Q741" s="79">
        <f t="shared" si="23"/>
        <v>0</v>
      </c>
      <c r="R741" s="102" t="str">
        <f t="shared" si="22"/>
        <v/>
      </c>
      <c r="S741" s="96" t="str">
        <f>IF(D741="","",IF(OR(D741=Plano!$A$1,D741=Plano!$B$1),"entrada","saída"))</f>
        <v/>
      </c>
    </row>
    <row r="742" spans="1:19" ht="13.2" hidden="1" x14ac:dyDescent="0.25">
      <c r="A742" s="119" t="str">
        <f>IF(B742="","",COUNT('Diário 2o PA'!$A$5:$A$1412)+ROW()-4)</f>
        <v/>
      </c>
      <c r="B742" s="104"/>
      <c r="C742" s="154"/>
      <c r="D742" s="105"/>
      <c r="E742" s="105"/>
      <c r="F742" s="106"/>
      <c r="G742" s="105"/>
      <c r="H742" s="105"/>
      <c r="I742" s="108"/>
      <c r="J742" s="105"/>
      <c r="K742" s="105"/>
      <c r="L742" s="108"/>
      <c r="M742" s="105"/>
      <c r="N742" s="103"/>
      <c r="O742" s="456"/>
      <c r="P742" s="431">
        <f t="shared" si="23"/>
        <v>0</v>
      </c>
      <c r="Q742" s="79">
        <f t="shared" si="23"/>
        <v>0</v>
      </c>
      <c r="R742" s="102" t="str">
        <f t="shared" si="22"/>
        <v/>
      </c>
      <c r="S742" s="96" t="str">
        <f>IF(D742="","",IF(OR(D742=Plano!$A$1,D742=Plano!$B$1),"entrada","saída"))</f>
        <v/>
      </c>
    </row>
    <row r="743" spans="1:19" ht="13.2" hidden="1" x14ac:dyDescent="0.25">
      <c r="A743" s="119" t="str">
        <f>IF(B743="","",COUNT('Diário 2o PA'!$A$5:$A$1412)+ROW()-4)</f>
        <v/>
      </c>
      <c r="B743" s="104"/>
      <c r="C743" s="154"/>
      <c r="D743" s="105"/>
      <c r="E743" s="105"/>
      <c r="F743" s="106"/>
      <c r="G743" s="105"/>
      <c r="H743" s="105"/>
      <c r="I743" s="108"/>
      <c r="J743" s="105"/>
      <c r="K743" s="105"/>
      <c r="L743" s="108"/>
      <c r="M743" s="105"/>
      <c r="N743" s="103"/>
      <c r="O743" s="456"/>
      <c r="P743" s="431">
        <f t="shared" si="23"/>
        <v>0</v>
      </c>
      <c r="Q743" s="79">
        <f t="shared" si="23"/>
        <v>0</v>
      </c>
      <c r="R743" s="102" t="str">
        <f t="shared" si="22"/>
        <v/>
      </c>
      <c r="S743" s="96" t="str">
        <f>IF(D743="","",IF(OR(D743=Plano!$A$1,D743=Plano!$B$1),"entrada","saída"))</f>
        <v/>
      </c>
    </row>
    <row r="744" spans="1:19" ht="13.2" hidden="1" x14ac:dyDescent="0.25">
      <c r="A744" s="119" t="str">
        <f>IF(B744="","",COUNT('Diário 2o PA'!$A$5:$A$1412)+ROW()-4)</f>
        <v/>
      </c>
      <c r="B744" s="104"/>
      <c r="C744" s="154"/>
      <c r="D744" s="105"/>
      <c r="E744" s="105"/>
      <c r="F744" s="106"/>
      <c r="G744" s="105"/>
      <c r="H744" s="105"/>
      <c r="I744" s="108"/>
      <c r="J744" s="105"/>
      <c r="K744" s="105"/>
      <c r="L744" s="108"/>
      <c r="M744" s="105"/>
      <c r="N744" s="103"/>
      <c r="O744" s="456"/>
      <c r="P744" s="431">
        <f t="shared" si="23"/>
        <v>0</v>
      </c>
      <c r="Q744" s="79">
        <f t="shared" si="23"/>
        <v>0</v>
      </c>
      <c r="R744" s="102" t="str">
        <f t="shared" si="22"/>
        <v/>
      </c>
      <c r="S744" s="96" t="str">
        <f>IF(D744="","",IF(OR(D744=Plano!$A$1,D744=Plano!$B$1),"entrada","saída"))</f>
        <v/>
      </c>
    </row>
    <row r="745" spans="1:19" ht="13.2" hidden="1" x14ac:dyDescent="0.25">
      <c r="A745" s="119" t="str">
        <f>IF(B745="","",COUNT('Diário 2o PA'!$A$5:$A$1412)+ROW()-4)</f>
        <v/>
      </c>
      <c r="B745" s="104"/>
      <c r="C745" s="154"/>
      <c r="D745" s="105"/>
      <c r="E745" s="105"/>
      <c r="F745" s="106"/>
      <c r="G745" s="105"/>
      <c r="H745" s="105"/>
      <c r="I745" s="108"/>
      <c r="J745" s="105"/>
      <c r="K745" s="105"/>
      <c r="L745" s="108"/>
      <c r="M745" s="105"/>
      <c r="N745" s="103"/>
      <c r="O745" s="456"/>
      <c r="P745" s="431">
        <f t="shared" si="23"/>
        <v>0</v>
      </c>
      <c r="Q745" s="79">
        <f t="shared" si="23"/>
        <v>0</v>
      </c>
      <c r="R745" s="102" t="str">
        <f t="shared" si="22"/>
        <v/>
      </c>
      <c r="S745" s="96" t="str">
        <f>IF(D745="","",IF(OR(D745=Plano!$A$1,D745=Plano!$B$1),"entrada","saída"))</f>
        <v/>
      </c>
    </row>
    <row r="746" spans="1:19" ht="13.2" hidden="1" x14ac:dyDescent="0.25">
      <c r="A746" s="119" t="str">
        <f>IF(B746="","",COUNT('Diário 2o PA'!$A$5:$A$1412)+ROW()-4)</f>
        <v/>
      </c>
      <c r="B746" s="104"/>
      <c r="C746" s="154"/>
      <c r="D746" s="105"/>
      <c r="E746" s="105"/>
      <c r="F746" s="106"/>
      <c r="G746" s="105"/>
      <c r="H746" s="105"/>
      <c r="I746" s="108"/>
      <c r="J746" s="105"/>
      <c r="K746" s="105"/>
      <c r="L746" s="108"/>
      <c r="M746" s="105"/>
      <c r="N746" s="103"/>
      <c r="O746" s="456"/>
      <c r="P746" s="431">
        <f t="shared" si="23"/>
        <v>0</v>
      </c>
      <c r="Q746" s="79">
        <f t="shared" si="23"/>
        <v>0</v>
      </c>
      <c r="R746" s="102" t="str">
        <f t="shared" si="22"/>
        <v/>
      </c>
      <c r="S746" s="96" t="str">
        <f>IF(D746="","",IF(OR(D746=Plano!$A$1,D746=Plano!$B$1),"entrada","saída"))</f>
        <v/>
      </c>
    </row>
    <row r="747" spans="1:19" ht="13.2" hidden="1" x14ac:dyDescent="0.25">
      <c r="A747" s="119" t="str">
        <f>IF(B747="","",COUNT('Diário 2o PA'!$A$5:$A$1412)+ROW()-4)</f>
        <v/>
      </c>
      <c r="B747" s="104"/>
      <c r="C747" s="154"/>
      <c r="D747" s="105"/>
      <c r="E747" s="105"/>
      <c r="F747" s="106"/>
      <c r="G747" s="105"/>
      <c r="H747" s="105"/>
      <c r="I747" s="108"/>
      <c r="J747" s="105"/>
      <c r="K747" s="105"/>
      <c r="L747" s="108"/>
      <c r="M747" s="105"/>
      <c r="N747" s="103"/>
      <c r="O747" s="456"/>
      <c r="P747" s="431">
        <f t="shared" si="23"/>
        <v>0</v>
      </c>
      <c r="Q747" s="79">
        <f t="shared" si="23"/>
        <v>0</v>
      </c>
      <c r="R747" s="102" t="str">
        <f t="shared" si="22"/>
        <v/>
      </c>
      <c r="S747" s="96" t="str">
        <f>IF(D747="","",IF(OR(D747=Plano!$A$1,D747=Plano!$B$1),"entrada","saída"))</f>
        <v/>
      </c>
    </row>
    <row r="748" spans="1:19" ht="13.2" hidden="1" x14ac:dyDescent="0.25">
      <c r="A748" s="119" t="str">
        <f>IF(B748="","",COUNT('Diário 2o PA'!$A$5:$A$1412)+ROW()-4)</f>
        <v/>
      </c>
      <c r="B748" s="104"/>
      <c r="C748" s="154"/>
      <c r="D748" s="105"/>
      <c r="E748" s="105"/>
      <c r="F748" s="106"/>
      <c r="G748" s="105"/>
      <c r="H748" s="105"/>
      <c r="I748" s="108"/>
      <c r="J748" s="105"/>
      <c r="K748" s="105"/>
      <c r="L748" s="108"/>
      <c r="M748" s="105"/>
      <c r="N748" s="103"/>
      <c r="O748" s="456"/>
      <c r="P748" s="431">
        <f t="shared" si="23"/>
        <v>0</v>
      </c>
      <c r="Q748" s="79">
        <f t="shared" si="23"/>
        <v>0</v>
      </c>
      <c r="R748" s="102" t="str">
        <f t="shared" si="22"/>
        <v/>
      </c>
      <c r="S748" s="96" t="str">
        <f>IF(D748="","",IF(OR(D748=Plano!$A$1,D748=Plano!$B$1),"entrada","saída"))</f>
        <v/>
      </c>
    </row>
    <row r="749" spans="1:19" ht="13.2" hidden="1" x14ac:dyDescent="0.25">
      <c r="A749" s="119" t="str">
        <f>IF(B749="","",COUNT('Diário 2o PA'!$A$5:$A$1412)+ROW()-4)</f>
        <v/>
      </c>
      <c r="B749" s="104"/>
      <c r="C749" s="154"/>
      <c r="D749" s="105"/>
      <c r="E749" s="105"/>
      <c r="F749" s="106"/>
      <c r="G749" s="105"/>
      <c r="H749" s="105"/>
      <c r="I749" s="108"/>
      <c r="J749" s="105"/>
      <c r="K749" s="105"/>
      <c r="L749" s="108"/>
      <c r="M749" s="105"/>
      <c r="N749" s="103"/>
      <c r="O749" s="456"/>
      <c r="P749" s="431">
        <f t="shared" si="23"/>
        <v>0</v>
      </c>
      <c r="Q749" s="79">
        <f t="shared" si="23"/>
        <v>0</v>
      </c>
      <c r="R749" s="102" t="str">
        <f t="shared" si="22"/>
        <v/>
      </c>
      <c r="S749" s="96" t="str">
        <f>IF(D749="","",IF(OR(D749=Plano!$A$1,D749=Plano!$B$1),"entrada","saída"))</f>
        <v/>
      </c>
    </row>
    <row r="750" spans="1:19" ht="13.2" hidden="1" x14ac:dyDescent="0.25">
      <c r="A750" s="119" t="str">
        <f>IF(B750="","",COUNT('Diário 2o PA'!$A$5:$A$1412)+ROW()-4)</f>
        <v/>
      </c>
      <c r="B750" s="104"/>
      <c r="C750" s="154"/>
      <c r="D750" s="105"/>
      <c r="E750" s="105"/>
      <c r="F750" s="106"/>
      <c r="G750" s="105"/>
      <c r="H750" s="105"/>
      <c r="I750" s="108"/>
      <c r="J750" s="105"/>
      <c r="K750" s="105"/>
      <c r="L750" s="108"/>
      <c r="M750" s="105"/>
      <c r="N750" s="103"/>
      <c r="O750" s="456"/>
      <c r="P750" s="431">
        <f t="shared" si="23"/>
        <v>0</v>
      </c>
      <c r="Q750" s="79">
        <f t="shared" si="23"/>
        <v>0</v>
      </c>
      <c r="R750" s="102" t="str">
        <f t="shared" si="22"/>
        <v/>
      </c>
      <c r="S750" s="96" t="str">
        <f>IF(D750="","",IF(OR(D750=Plano!$A$1,D750=Plano!$B$1),"entrada","saída"))</f>
        <v/>
      </c>
    </row>
    <row r="751" spans="1:19" ht="13.2" hidden="1" x14ac:dyDescent="0.25">
      <c r="A751" s="119" t="str">
        <f>IF(B751="","",COUNT('Diário 2o PA'!$A$5:$A$1412)+ROW()-4)</f>
        <v/>
      </c>
      <c r="B751" s="104"/>
      <c r="C751" s="154"/>
      <c r="D751" s="105"/>
      <c r="E751" s="105"/>
      <c r="F751" s="106"/>
      <c r="G751" s="105"/>
      <c r="H751" s="105"/>
      <c r="I751" s="108"/>
      <c r="J751" s="105"/>
      <c r="K751" s="105"/>
      <c r="L751" s="108"/>
      <c r="M751" s="105"/>
      <c r="N751" s="103"/>
      <c r="O751" s="456"/>
      <c r="P751" s="431">
        <f t="shared" si="23"/>
        <v>0</v>
      </c>
      <c r="Q751" s="79">
        <f t="shared" si="23"/>
        <v>0</v>
      </c>
      <c r="R751" s="102" t="str">
        <f t="shared" si="22"/>
        <v/>
      </c>
      <c r="S751" s="96" t="str">
        <f>IF(D751="","",IF(OR(D751=Plano!$A$1,D751=Plano!$B$1),"entrada","saída"))</f>
        <v/>
      </c>
    </row>
    <row r="752" spans="1:19" ht="13.2" hidden="1" x14ac:dyDescent="0.25">
      <c r="A752" s="119" t="str">
        <f>IF(B752="","",COUNT('Diário 2o PA'!$A$5:$A$1412)+ROW()-4)</f>
        <v/>
      </c>
      <c r="B752" s="104"/>
      <c r="C752" s="154"/>
      <c r="D752" s="105"/>
      <c r="E752" s="105"/>
      <c r="F752" s="106"/>
      <c r="G752" s="105"/>
      <c r="H752" s="105"/>
      <c r="I752" s="108"/>
      <c r="J752" s="105"/>
      <c r="K752" s="105"/>
      <c r="L752" s="108"/>
      <c r="M752" s="105"/>
      <c r="N752" s="103"/>
      <c r="O752" s="456"/>
      <c r="P752" s="431">
        <f t="shared" si="23"/>
        <v>0</v>
      </c>
      <c r="Q752" s="79">
        <f t="shared" si="23"/>
        <v>0</v>
      </c>
      <c r="R752" s="102" t="str">
        <f t="shared" si="22"/>
        <v/>
      </c>
      <c r="S752" s="96" t="str">
        <f>IF(D752="","",IF(OR(D752=Plano!$A$1,D752=Plano!$B$1),"entrada","saída"))</f>
        <v/>
      </c>
    </row>
    <row r="753" spans="1:19" ht="13.2" hidden="1" x14ac:dyDescent="0.25">
      <c r="A753" s="119" t="str">
        <f>IF(B753="","",COUNT('Diário 2o PA'!$A$5:$A$1412)+ROW()-4)</f>
        <v/>
      </c>
      <c r="B753" s="104"/>
      <c r="C753" s="154"/>
      <c r="D753" s="105"/>
      <c r="E753" s="105"/>
      <c r="F753" s="106"/>
      <c r="G753" s="105"/>
      <c r="H753" s="105"/>
      <c r="I753" s="108"/>
      <c r="J753" s="105"/>
      <c r="K753" s="105"/>
      <c r="L753" s="108"/>
      <c r="M753" s="105"/>
      <c r="N753" s="103"/>
      <c r="O753" s="456"/>
      <c r="P753" s="431">
        <f t="shared" si="23"/>
        <v>0</v>
      </c>
      <c r="Q753" s="79">
        <f t="shared" si="23"/>
        <v>0</v>
      </c>
      <c r="R753" s="102" t="str">
        <f t="shared" si="22"/>
        <v/>
      </c>
      <c r="S753" s="96" t="str">
        <f>IF(D753="","",IF(OR(D753=Plano!$A$1,D753=Plano!$B$1),"entrada","saída"))</f>
        <v/>
      </c>
    </row>
    <row r="754" spans="1:19" ht="13.2" hidden="1" x14ac:dyDescent="0.25">
      <c r="A754" s="119" t="str">
        <f>IF(B754="","",COUNT('Diário 2o PA'!$A$5:$A$1412)+ROW()-4)</f>
        <v/>
      </c>
      <c r="B754" s="104"/>
      <c r="C754" s="154"/>
      <c r="D754" s="105"/>
      <c r="E754" s="105"/>
      <c r="F754" s="106"/>
      <c r="G754" s="105"/>
      <c r="H754" s="105"/>
      <c r="I754" s="108"/>
      <c r="J754" s="105"/>
      <c r="K754" s="105"/>
      <c r="L754" s="108"/>
      <c r="M754" s="105"/>
      <c r="N754" s="103"/>
      <c r="O754" s="456"/>
      <c r="P754" s="431">
        <f t="shared" si="23"/>
        <v>0</v>
      </c>
      <c r="Q754" s="79">
        <f t="shared" si="23"/>
        <v>0</v>
      </c>
      <c r="R754" s="102" t="str">
        <f t="shared" si="22"/>
        <v/>
      </c>
      <c r="S754" s="96" t="str">
        <f>IF(D754="","",IF(OR(D754=Plano!$A$1,D754=Plano!$B$1),"entrada","saída"))</f>
        <v/>
      </c>
    </row>
    <row r="755" spans="1:19" ht="13.2" hidden="1" x14ac:dyDescent="0.25">
      <c r="A755" s="119" t="str">
        <f>IF(B755="","",COUNT('Diário 2o PA'!$A$5:$A$1412)+ROW()-4)</f>
        <v/>
      </c>
      <c r="B755" s="104"/>
      <c r="C755" s="154"/>
      <c r="D755" s="105"/>
      <c r="E755" s="105"/>
      <c r="F755" s="106"/>
      <c r="G755" s="105"/>
      <c r="H755" s="105"/>
      <c r="I755" s="108"/>
      <c r="J755" s="105"/>
      <c r="K755" s="105"/>
      <c r="L755" s="108"/>
      <c r="M755" s="105"/>
      <c r="N755" s="103"/>
      <c r="O755" s="456"/>
      <c r="P755" s="431">
        <f t="shared" si="23"/>
        <v>0</v>
      </c>
      <c r="Q755" s="79">
        <f t="shared" si="23"/>
        <v>0</v>
      </c>
      <c r="R755" s="102" t="str">
        <f t="shared" si="22"/>
        <v/>
      </c>
      <c r="S755" s="96" t="str">
        <f>IF(D755="","",IF(OR(D755=Plano!$A$1,D755=Plano!$B$1),"entrada","saída"))</f>
        <v/>
      </c>
    </row>
    <row r="756" spans="1:19" ht="13.2" hidden="1" x14ac:dyDescent="0.25">
      <c r="A756" s="119" t="str">
        <f>IF(B756="","",COUNT('Diário 2o PA'!$A$5:$A$1412)+ROW()-4)</f>
        <v/>
      </c>
      <c r="B756" s="104"/>
      <c r="C756" s="154"/>
      <c r="D756" s="105"/>
      <c r="E756" s="105"/>
      <c r="F756" s="106"/>
      <c r="G756" s="105"/>
      <c r="H756" s="105"/>
      <c r="I756" s="108"/>
      <c r="J756" s="105"/>
      <c r="K756" s="105"/>
      <c r="L756" s="108"/>
      <c r="M756" s="105"/>
      <c r="N756" s="103"/>
      <c r="O756" s="456"/>
      <c r="P756" s="431">
        <f t="shared" si="23"/>
        <v>0</v>
      </c>
      <c r="Q756" s="79">
        <f t="shared" si="23"/>
        <v>0</v>
      </c>
      <c r="R756" s="102" t="str">
        <f t="shared" si="22"/>
        <v/>
      </c>
      <c r="S756" s="96" t="str">
        <f>IF(D756="","",IF(OR(D756=Plano!$A$1,D756=Plano!$B$1),"entrada","saída"))</f>
        <v/>
      </c>
    </row>
    <row r="757" spans="1:19" ht="13.2" hidden="1" x14ac:dyDescent="0.25">
      <c r="A757" s="119" t="str">
        <f>IF(B757="","",COUNT('Diário 2o PA'!$A$5:$A$1412)+ROW()-4)</f>
        <v/>
      </c>
      <c r="B757" s="104"/>
      <c r="C757" s="154"/>
      <c r="D757" s="105"/>
      <c r="E757" s="105"/>
      <c r="F757" s="106"/>
      <c r="G757" s="105"/>
      <c r="H757" s="105"/>
      <c r="I757" s="108"/>
      <c r="J757" s="105"/>
      <c r="K757" s="105"/>
      <c r="L757" s="108"/>
      <c r="M757" s="105"/>
      <c r="N757" s="103"/>
      <c r="O757" s="456"/>
      <c r="P757" s="431">
        <f t="shared" si="23"/>
        <v>0</v>
      </c>
      <c r="Q757" s="79">
        <f t="shared" si="23"/>
        <v>0</v>
      </c>
      <c r="R757" s="102" t="str">
        <f t="shared" si="22"/>
        <v/>
      </c>
      <c r="S757" s="96" t="str">
        <f>IF(D757="","",IF(OR(D757=Plano!$A$1,D757=Plano!$B$1),"entrada","saída"))</f>
        <v/>
      </c>
    </row>
    <row r="758" spans="1:19" ht="13.2" hidden="1" x14ac:dyDescent="0.25">
      <c r="A758" s="119" t="str">
        <f>IF(B758="","",COUNT('Diário 2o PA'!$A$5:$A$1412)+ROW()-4)</f>
        <v/>
      </c>
      <c r="B758" s="104"/>
      <c r="C758" s="154"/>
      <c r="D758" s="105"/>
      <c r="E758" s="105"/>
      <c r="F758" s="106"/>
      <c r="G758" s="105"/>
      <c r="H758" s="105"/>
      <c r="I758" s="108"/>
      <c r="J758" s="105"/>
      <c r="K758" s="105"/>
      <c r="L758" s="108"/>
      <c r="M758" s="105"/>
      <c r="N758" s="103"/>
      <c r="O758" s="456"/>
      <c r="P758" s="431">
        <f t="shared" si="23"/>
        <v>0</v>
      </c>
      <c r="Q758" s="79">
        <f t="shared" si="23"/>
        <v>0</v>
      </c>
      <c r="R758" s="102" t="str">
        <f t="shared" si="22"/>
        <v/>
      </c>
      <c r="S758" s="96" t="str">
        <f>IF(D758="","",IF(OR(D758=Plano!$A$1,D758=Plano!$B$1),"entrada","saída"))</f>
        <v/>
      </c>
    </row>
    <row r="759" spans="1:19" ht="13.2" hidden="1" x14ac:dyDescent="0.25">
      <c r="A759" s="119" t="str">
        <f>IF(B759="","",COUNT('Diário 2o PA'!$A$5:$A$1412)+ROW()-4)</f>
        <v/>
      </c>
      <c r="B759" s="104"/>
      <c r="C759" s="154"/>
      <c r="D759" s="105"/>
      <c r="E759" s="105"/>
      <c r="F759" s="106"/>
      <c r="G759" s="105"/>
      <c r="H759" s="105"/>
      <c r="I759" s="108"/>
      <c r="J759" s="105"/>
      <c r="K759" s="105"/>
      <c r="L759" s="108"/>
      <c r="M759" s="105"/>
      <c r="N759" s="103"/>
      <c r="O759" s="456"/>
      <c r="P759" s="431">
        <f t="shared" si="23"/>
        <v>0</v>
      </c>
      <c r="Q759" s="79">
        <f t="shared" si="23"/>
        <v>0</v>
      </c>
      <c r="R759" s="102" t="str">
        <f t="shared" si="22"/>
        <v/>
      </c>
      <c r="S759" s="96" t="str">
        <f>IF(D759="","",IF(OR(D759=Plano!$A$1,D759=Plano!$B$1),"entrada","saída"))</f>
        <v/>
      </c>
    </row>
    <row r="760" spans="1:19" ht="13.2" hidden="1" x14ac:dyDescent="0.25">
      <c r="A760" s="119" t="str">
        <f>IF(B760="","",COUNT('Diário 2o PA'!$A$5:$A$1412)+ROW()-4)</f>
        <v/>
      </c>
      <c r="B760" s="104"/>
      <c r="C760" s="154"/>
      <c r="D760" s="105"/>
      <c r="E760" s="105"/>
      <c r="F760" s="106"/>
      <c r="G760" s="105"/>
      <c r="H760" s="105"/>
      <c r="I760" s="108"/>
      <c r="J760" s="105"/>
      <c r="K760" s="105"/>
      <c r="L760" s="108"/>
      <c r="M760" s="105"/>
      <c r="N760" s="103"/>
      <c r="O760" s="456"/>
      <c r="P760" s="431">
        <f t="shared" si="23"/>
        <v>0</v>
      </c>
      <c r="Q760" s="79">
        <f t="shared" si="23"/>
        <v>0</v>
      </c>
      <c r="R760" s="102" t="str">
        <f t="shared" si="22"/>
        <v/>
      </c>
      <c r="S760" s="96" t="str">
        <f>IF(D760="","",IF(OR(D760=Plano!$A$1,D760=Plano!$B$1),"entrada","saída"))</f>
        <v/>
      </c>
    </row>
    <row r="761" spans="1:19" ht="13.2" hidden="1" x14ac:dyDescent="0.25">
      <c r="A761" s="119" t="str">
        <f>IF(B761="","",COUNT('Diário 2o PA'!$A$5:$A$1412)+ROW()-4)</f>
        <v/>
      </c>
      <c r="B761" s="104"/>
      <c r="C761" s="154"/>
      <c r="D761" s="105"/>
      <c r="E761" s="105"/>
      <c r="F761" s="106"/>
      <c r="G761" s="105"/>
      <c r="H761" s="105"/>
      <c r="I761" s="108"/>
      <c r="J761" s="105"/>
      <c r="K761" s="105"/>
      <c r="L761" s="108"/>
      <c r="M761" s="105"/>
      <c r="N761" s="103"/>
      <c r="O761" s="456"/>
      <c r="P761" s="431">
        <f t="shared" si="23"/>
        <v>0</v>
      </c>
      <c r="Q761" s="79">
        <f t="shared" si="23"/>
        <v>0</v>
      </c>
      <c r="R761" s="102" t="str">
        <f t="shared" si="22"/>
        <v/>
      </c>
      <c r="S761" s="96" t="str">
        <f>IF(D761="","",IF(OR(D761=Plano!$A$1,D761=Plano!$B$1),"entrada","saída"))</f>
        <v/>
      </c>
    </row>
    <row r="762" spans="1:19" ht="13.2" hidden="1" x14ac:dyDescent="0.25">
      <c r="A762" s="119" t="str">
        <f>IF(B762="","",COUNT('Diário 2o PA'!$A$5:$A$1412)+ROW()-4)</f>
        <v/>
      </c>
      <c r="B762" s="104"/>
      <c r="C762" s="154"/>
      <c r="D762" s="105"/>
      <c r="E762" s="105"/>
      <c r="F762" s="106"/>
      <c r="G762" s="105"/>
      <c r="H762" s="105"/>
      <c r="I762" s="108"/>
      <c r="J762" s="105"/>
      <c r="K762" s="105"/>
      <c r="L762" s="108"/>
      <c r="M762" s="105"/>
      <c r="N762" s="103"/>
      <c r="O762" s="456"/>
      <c r="P762" s="431">
        <f t="shared" si="23"/>
        <v>0</v>
      </c>
      <c r="Q762" s="79">
        <f t="shared" si="23"/>
        <v>0</v>
      </c>
      <c r="R762" s="102" t="str">
        <f t="shared" si="22"/>
        <v/>
      </c>
      <c r="S762" s="96" t="str">
        <f>IF(D762="","",IF(OR(D762=Plano!$A$1,D762=Plano!$B$1),"entrada","saída"))</f>
        <v/>
      </c>
    </row>
    <row r="763" spans="1:19" ht="13.2" hidden="1" x14ac:dyDescent="0.25">
      <c r="A763" s="119" t="str">
        <f>IF(B763="","",COUNT('Diário 2o PA'!$A$5:$A$1412)+ROW()-4)</f>
        <v/>
      </c>
      <c r="B763" s="104"/>
      <c r="C763" s="154"/>
      <c r="D763" s="105"/>
      <c r="E763" s="105"/>
      <c r="F763" s="106"/>
      <c r="G763" s="105"/>
      <c r="H763" s="105"/>
      <c r="I763" s="108"/>
      <c r="J763" s="105"/>
      <c r="K763" s="105"/>
      <c r="L763" s="108"/>
      <c r="M763" s="105"/>
      <c r="N763" s="103"/>
      <c r="O763" s="456"/>
      <c r="P763" s="431">
        <f t="shared" si="23"/>
        <v>0</v>
      </c>
      <c r="Q763" s="79">
        <f t="shared" si="23"/>
        <v>0</v>
      </c>
      <c r="R763" s="102" t="str">
        <f t="shared" si="22"/>
        <v/>
      </c>
      <c r="S763" s="96" t="str">
        <f>IF(D763="","",IF(OR(D763=Plano!$A$1,D763=Plano!$B$1),"entrada","saída"))</f>
        <v/>
      </c>
    </row>
    <row r="764" spans="1:19" ht="13.2" hidden="1" x14ac:dyDescent="0.25">
      <c r="A764" s="119" t="str">
        <f>IF(B764="","",COUNT('Diário 2o PA'!$A$5:$A$1412)+ROW()-4)</f>
        <v/>
      </c>
      <c r="B764" s="104"/>
      <c r="C764" s="154"/>
      <c r="D764" s="105"/>
      <c r="E764" s="105"/>
      <c r="F764" s="106"/>
      <c r="G764" s="105"/>
      <c r="H764" s="105"/>
      <c r="I764" s="108"/>
      <c r="J764" s="105"/>
      <c r="K764" s="105"/>
      <c r="L764" s="108"/>
      <c r="M764" s="105"/>
      <c r="N764" s="103"/>
      <c r="O764" s="456"/>
      <c r="P764" s="431">
        <f t="shared" si="23"/>
        <v>0</v>
      </c>
      <c r="Q764" s="79">
        <f t="shared" si="23"/>
        <v>0</v>
      </c>
      <c r="R764" s="102" t="str">
        <f t="shared" si="22"/>
        <v/>
      </c>
      <c r="S764" s="96" t="str">
        <f>IF(D764="","",IF(OR(D764=Plano!$A$1,D764=Plano!$B$1),"entrada","saída"))</f>
        <v/>
      </c>
    </row>
    <row r="765" spans="1:19" ht="13.2" hidden="1" x14ac:dyDescent="0.25">
      <c r="A765" s="119" t="str">
        <f>IF(B765="","",COUNT('Diário 2o PA'!$A$5:$A$1412)+ROW()-4)</f>
        <v/>
      </c>
      <c r="B765" s="104"/>
      <c r="C765" s="154"/>
      <c r="D765" s="105"/>
      <c r="E765" s="105"/>
      <c r="F765" s="106"/>
      <c r="G765" s="105"/>
      <c r="H765" s="105"/>
      <c r="I765" s="108"/>
      <c r="J765" s="105"/>
      <c r="K765" s="105"/>
      <c r="L765" s="108"/>
      <c r="M765" s="105"/>
      <c r="N765" s="103"/>
      <c r="O765" s="456"/>
      <c r="P765" s="431">
        <f t="shared" si="23"/>
        <v>0</v>
      </c>
      <c r="Q765" s="79">
        <f t="shared" si="23"/>
        <v>0</v>
      </c>
      <c r="R765" s="102" t="str">
        <f t="shared" si="22"/>
        <v/>
      </c>
      <c r="S765" s="96" t="str">
        <f>IF(D765="","",IF(OR(D765=Plano!$A$1,D765=Plano!$B$1),"entrada","saída"))</f>
        <v/>
      </c>
    </row>
    <row r="766" spans="1:19" ht="13.2" hidden="1" x14ac:dyDescent="0.25">
      <c r="A766" s="119" t="str">
        <f>IF(B766="","",COUNT('Diário 2o PA'!$A$5:$A$1412)+ROW()-4)</f>
        <v/>
      </c>
      <c r="B766" s="104"/>
      <c r="C766" s="154"/>
      <c r="D766" s="105"/>
      <c r="E766" s="105"/>
      <c r="F766" s="106"/>
      <c r="G766" s="105"/>
      <c r="H766" s="105"/>
      <c r="I766" s="108"/>
      <c r="J766" s="105"/>
      <c r="K766" s="105"/>
      <c r="L766" s="108"/>
      <c r="M766" s="105"/>
      <c r="N766" s="103"/>
      <c r="O766" s="456"/>
      <c r="P766" s="431">
        <f t="shared" si="23"/>
        <v>0</v>
      </c>
      <c r="Q766" s="79">
        <f t="shared" si="23"/>
        <v>0</v>
      </c>
      <c r="R766" s="102" t="str">
        <f t="shared" si="22"/>
        <v/>
      </c>
      <c r="S766" s="96" t="str">
        <f>IF(D766="","",IF(OR(D766=Plano!$A$1,D766=Plano!$B$1),"entrada","saída"))</f>
        <v/>
      </c>
    </row>
    <row r="767" spans="1:19" ht="13.2" hidden="1" x14ac:dyDescent="0.25">
      <c r="A767" s="119" t="str">
        <f>IF(B767="","",COUNT('Diário 2o PA'!$A$5:$A$1412)+ROW()-4)</f>
        <v/>
      </c>
      <c r="B767" s="104"/>
      <c r="C767" s="154"/>
      <c r="D767" s="105"/>
      <c r="E767" s="105"/>
      <c r="F767" s="106"/>
      <c r="G767" s="105"/>
      <c r="H767" s="105"/>
      <c r="I767" s="108"/>
      <c r="J767" s="105"/>
      <c r="K767" s="105"/>
      <c r="L767" s="108"/>
      <c r="M767" s="105"/>
      <c r="N767" s="103"/>
      <c r="O767" s="456"/>
      <c r="P767" s="431">
        <f t="shared" si="23"/>
        <v>0</v>
      </c>
      <c r="Q767" s="79">
        <f t="shared" si="23"/>
        <v>0</v>
      </c>
      <c r="R767" s="102" t="str">
        <f t="shared" si="22"/>
        <v/>
      </c>
      <c r="S767" s="96" t="str">
        <f>IF(D767="","",IF(OR(D767=Plano!$A$1,D767=Plano!$B$1),"entrada","saída"))</f>
        <v/>
      </c>
    </row>
    <row r="768" spans="1:19" ht="13.2" hidden="1" x14ac:dyDescent="0.25">
      <c r="A768" s="119" t="str">
        <f>IF(B768="","",COUNT('Diário 2o PA'!$A$5:$A$1412)+ROW()-4)</f>
        <v/>
      </c>
      <c r="B768" s="104"/>
      <c r="C768" s="154"/>
      <c r="D768" s="105"/>
      <c r="E768" s="105"/>
      <c r="F768" s="106"/>
      <c r="G768" s="105"/>
      <c r="H768" s="105"/>
      <c r="I768" s="108"/>
      <c r="J768" s="105"/>
      <c r="K768" s="105"/>
      <c r="L768" s="108"/>
      <c r="M768" s="105"/>
      <c r="N768" s="103"/>
      <c r="O768" s="456"/>
      <c r="P768" s="431">
        <f t="shared" si="23"/>
        <v>0</v>
      </c>
      <c r="Q768" s="79">
        <f t="shared" si="23"/>
        <v>0</v>
      </c>
      <c r="R768" s="102" t="str">
        <f t="shared" si="22"/>
        <v/>
      </c>
      <c r="S768" s="96" t="str">
        <f>IF(D768="","",IF(OR(D768=Plano!$A$1,D768=Plano!$B$1),"entrada","saída"))</f>
        <v/>
      </c>
    </row>
    <row r="769" spans="1:19" ht="13.2" hidden="1" x14ac:dyDescent="0.25">
      <c r="A769" s="119" t="str">
        <f>IF(B769="","",COUNT('Diário 2o PA'!$A$5:$A$1412)+ROW()-4)</f>
        <v/>
      </c>
      <c r="B769" s="104"/>
      <c r="C769" s="154"/>
      <c r="D769" s="105"/>
      <c r="E769" s="105"/>
      <c r="F769" s="106"/>
      <c r="G769" s="105"/>
      <c r="H769" s="105"/>
      <c r="I769" s="108"/>
      <c r="J769" s="105"/>
      <c r="K769" s="105"/>
      <c r="L769" s="108"/>
      <c r="M769" s="105"/>
      <c r="N769" s="103"/>
      <c r="O769" s="456"/>
      <c r="P769" s="431">
        <f t="shared" si="23"/>
        <v>0</v>
      </c>
      <c r="Q769" s="79">
        <f t="shared" si="23"/>
        <v>0</v>
      </c>
      <c r="R769" s="102" t="str">
        <f t="shared" si="22"/>
        <v/>
      </c>
      <c r="S769" s="96" t="str">
        <f>IF(D769="","",IF(OR(D769=Plano!$A$1,D769=Plano!$B$1),"entrada","saída"))</f>
        <v/>
      </c>
    </row>
    <row r="770" spans="1:19" ht="13.2" hidden="1" x14ac:dyDescent="0.25">
      <c r="A770" s="119" t="str">
        <f>IF(B770="","",COUNT('Diário 2o PA'!$A$5:$A$1412)+ROW()-4)</f>
        <v/>
      </c>
      <c r="B770" s="104"/>
      <c r="C770" s="154"/>
      <c r="D770" s="105"/>
      <c r="E770" s="105"/>
      <c r="F770" s="106"/>
      <c r="G770" s="105"/>
      <c r="H770" s="105"/>
      <c r="I770" s="108"/>
      <c r="J770" s="105"/>
      <c r="K770" s="105"/>
      <c r="L770" s="108"/>
      <c r="M770" s="105"/>
      <c r="N770" s="103"/>
      <c r="O770" s="456"/>
      <c r="P770" s="431">
        <f t="shared" si="23"/>
        <v>0</v>
      </c>
      <c r="Q770" s="79">
        <f t="shared" si="23"/>
        <v>0</v>
      </c>
      <c r="R770" s="102" t="str">
        <f t="shared" si="22"/>
        <v/>
      </c>
      <c r="S770" s="96" t="str">
        <f>IF(D770="","",IF(OR(D770=Plano!$A$1,D770=Plano!$B$1),"entrada","saída"))</f>
        <v/>
      </c>
    </row>
    <row r="771" spans="1:19" ht="13.2" hidden="1" x14ac:dyDescent="0.25">
      <c r="A771" s="119" t="str">
        <f>IF(B771="","",COUNT('Diário 2o PA'!$A$5:$A$1412)+ROW()-4)</f>
        <v/>
      </c>
      <c r="B771" s="104"/>
      <c r="C771" s="154"/>
      <c r="D771" s="105"/>
      <c r="E771" s="105"/>
      <c r="F771" s="106"/>
      <c r="G771" s="105"/>
      <c r="H771" s="105"/>
      <c r="I771" s="108"/>
      <c r="J771" s="105"/>
      <c r="K771" s="105"/>
      <c r="L771" s="108"/>
      <c r="M771" s="105"/>
      <c r="N771" s="103"/>
      <c r="O771" s="456"/>
      <c r="P771" s="431">
        <f t="shared" si="23"/>
        <v>0</v>
      </c>
      <c r="Q771" s="79">
        <f t="shared" si="23"/>
        <v>0</v>
      </c>
      <c r="R771" s="102" t="str">
        <f t="shared" si="22"/>
        <v/>
      </c>
      <c r="S771" s="96" t="str">
        <f>IF(D771="","",IF(OR(D771=Plano!$A$1,D771=Plano!$B$1),"entrada","saída"))</f>
        <v/>
      </c>
    </row>
    <row r="772" spans="1:19" ht="13.2" hidden="1" x14ac:dyDescent="0.25">
      <c r="A772" s="119" t="str">
        <f>IF(B772="","",COUNT('Diário 2o PA'!$A$5:$A$1412)+ROW()-4)</f>
        <v/>
      </c>
      <c r="B772" s="104"/>
      <c r="C772" s="154"/>
      <c r="D772" s="105"/>
      <c r="E772" s="105"/>
      <c r="F772" s="106"/>
      <c r="G772" s="105"/>
      <c r="H772" s="105"/>
      <c r="I772" s="108"/>
      <c r="J772" s="105"/>
      <c r="K772" s="105"/>
      <c r="L772" s="108"/>
      <c r="M772" s="105"/>
      <c r="N772" s="103"/>
      <c r="O772" s="456"/>
      <c r="P772" s="431">
        <f t="shared" si="23"/>
        <v>0</v>
      </c>
      <c r="Q772" s="79">
        <f t="shared" si="23"/>
        <v>0</v>
      </c>
      <c r="R772" s="102" t="str">
        <f t="shared" si="22"/>
        <v/>
      </c>
      <c r="S772" s="96" t="str">
        <f>IF(D772="","",IF(OR(D772=Plano!$A$1,D772=Plano!$B$1),"entrada","saída"))</f>
        <v/>
      </c>
    </row>
    <row r="773" spans="1:19" ht="13.2" hidden="1" x14ac:dyDescent="0.25">
      <c r="A773" s="119" t="str">
        <f>IF(B773="","",COUNT('Diário 2o PA'!$A$5:$A$1412)+ROW()-4)</f>
        <v/>
      </c>
      <c r="B773" s="104"/>
      <c r="C773" s="154"/>
      <c r="D773" s="105"/>
      <c r="E773" s="105"/>
      <c r="F773" s="106"/>
      <c r="G773" s="105"/>
      <c r="H773" s="105"/>
      <c r="I773" s="108"/>
      <c r="J773" s="105"/>
      <c r="K773" s="105"/>
      <c r="L773" s="108"/>
      <c r="M773" s="105"/>
      <c r="N773" s="103"/>
      <c r="O773" s="456"/>
      <c r="P773" s="431">
        <f t="shared" si="23"/>
        <v>0</v>
      </c>
      <c r="Q773" s="79">
        <f t="shared" si="23"/>
        <v>0</v>
      </c>
      <c r="R773" s="102" t="str">
        <f t="shared" ref="R773:R836" si="24">SUBSTITUTE(D773," ","_")</f>
        <v/>
      </c>
      <c r="S773" s="96" t="str">
        <f>IF(D773="","",IF(OR(D773=Plano!$A$1,D773=Plano!$B$1),"entrada","saída"))</f>
        <v/>
      </c>
    </row>
    <row r="774" spans="1:19" ht="13.2" hidden="1" x14ac:dyDescent="0.25">
      <c r="A774" s="119" t="str">
        <f>IF(B774="","",COUNT('Diário 2o PA'!$A$5:$A$1412)+ROW()-4)</f>
        <v/>
      </c>
      <c r="B774" s="104"/>
      <c r="C774" s="154"/>
      <c r="D774" s="105"/>
      <c r="E774" s="105"/>
      <c r="F774" s="106"/>
      <c r="G774" s="105"/>
      <c r="H774" s="105"/>
      <c r="I774" s="108"/>
      <c r="J774" s="105"/>
      <c r="K774" s="105"/>
      <c r="L774" s="108"/>
      <c r="M774" s="105"/>
      <c r="N774" s="103"/>
      <c r="O774" s="456"/>
      <c r="P774" s="431">
        <f t="shared" ref="P774:Q837" si="25">IF(B774=0,0,IF(YEAR(B774)=$Q$1,MONTH(B774)-$P$1+1,(YEAR(B774)-$Q$1)*12-$P$1+1+MONTH(B774)))</f>
        <v>0</v>
      </c>
      <c r="Q774" s="79">
        <f t="shared" si="25"/>
        <v>0</v>
      </c>
      <c r="R774" s="102" t="str">
        <f t="shared" si="24"/>
        <v/>
      </c>
      <c r="S774" s="96" t="str">
        <f>IF(D774="","",IF(OR(D774=Plano!$A$1,D774=Plano!$B$1),"entrada","saída"))</f>
        <v/>
      </c>
    </row>
    <row r="775" spans="1:19" ht="13.2" hidden="1" x14ac:dyDescent="0.25">
      <c r="A775" s="119" t="str">
        <f>IF(B775="","",COUNT('Diário 2o PA'!$A$5:$A$1412)+ROW()-4)</f>
        <v/>
      </c>
      <c r="B775" s="104"/>
      <c r="C775" s="154"/>
      <c r="D775" s="105"/>
      <c r="E775" s="105"/>
      <c r="F775" s="106"/>
      <c r="G775" s="105"/>
      <c r="H775" s="105"/>
      <c r="I775" s="108"/>
      <c r="J775" s="105"/>
      <c r="K775" s="105"/>
      <c r="L775" s="108"/>
      <c r="M775" s="105"/>
      <c r="N775" s="103"/>
      <c r="O775" s="456"/>
      <c r="P775" s="431">
        <f t="shared" si="25"/>
        <v>0</v>
      </c>
      <c r="Q775" s="79">
        <f t="shared" si="25"/>
        <v>0</v>
      </c>
      <c r="R775" s="102" t="str">
        <f t="shared" si="24"/>
        <v/>
      </c>
      <c r="S775" s="96" t="str">
        <f>IF(D775="","",IF(OR(D775=Plano!$A$1,D775=Plano!$B$1),"entrada","saída"))</f>
        <v/>
      </c>
    </row>
    <row r="776" spans="1:19" ht="13.2" hidden="1" x14ac:dyDescent="0.25">
      <c r="A776" s="119" t="str">
        <f>IF(B776="","",COUNT('Diário 2o PA'!$A$5:$A$1412)+ROW()-4)</f>
        <v/>
      </c>
      <c r="B776" s="104"/>
      <c r="C776" s="154"/>
      <c r="D776" s="105"/>
      <c r="E776" s="105"/>
      <c r="F776" s="106"/>
      <c r="G776" s="105"/>
      <c r="H776" s="105"/>
      <c r="I776" s="108"/>
      <c r="J776" s="105"/>
      <c r="K776" s="105"/>
      <c r="L776" s="108"/>
      <c r="M776" s="105"/>
      <c r="N776" s="103"/>
      <c r="O776" s="456"/>
      <c r="P776" s="431">
        <f t="shared" si="25"/>
        <v>0</v>
      </c>
      <c r="Q776" s="79">
        <f t="shared" si="25"/>
        <v>0</v>
      </c>
      <c r="R776" s="102" t="str">
        <f t="shared" si="24"/>
        <v/>
      </c>
      <c r="S776" s="96" t="str">
        <f>IF(D776="","",IF(OR(D776=Plano!$A$1,D776=Plano!$B$1),"entrada","saída"))</f>
        <v/>
      </c>
    </row>
    <row r="777" spans="1:19" ht="13.2" hidden="1" x14ac:dyDescent="0.25">
      <c r="A777" s="119" t="str">
        <f>IF(B777="","",COUNT('Diário 2o PA'!$A$5:$A$1412)+ROW()-4)</f>
        <v/>
      </c>
      <c r="B777" s="104"/>
      <c r="C777" s="154"/>
      <c r="D777" s="105"/>
      <c r="E777" s="105"/>
      <c r="F777" s="106"/>
      <c r="G777" s="105"/>
      <c r="H777" s="105"/>
      <c r="I777" s="108"/>
      <c r="J777" s="105"/>
      <c r="K777" s="105"/>
      <c r="L777" s="108"/>
      <c r="M777" s="105"/>
      <c r="N777" s="103"/>
      <c r="O777" s="456"/>
      <c r="P777" s="431">
        <f t="shared" si="25"/>
        <v>0</v>
      </c>
      <c r="Q777" s="79">
        <f t="shared" si="25"/>
        <v>0</v>
      </c>
      <c r="R777" s="102" t="str">
        <f t="shared" si="24"/>
        <v/>
      </c>
      <c r="S777" s="96" t="str">
        <f>IF(D777="","",IF(OR(D777=Plano!$A$1,D777=Plano!$B$1),"entrada","saída"))</f>
        <v/>
      </c>
    </row>
    <row r="778" spans="1:19" ht="13.2" hidden="1" x14ac:dyDescent="0.25">
      <c r="A778" s="119" t="str">
        <f>IF(B778="","",COUNT('Diário 2o PA'!$A$5:$A$1412)+ROW()-4)</f>
        <v/>
      </c>
      <c r="B778" s="104"/>
      <c r="C778" s="154"/>
      <c r="D778" s="105"/>
      <c r="E778" s="105"/>
      <c r="F778" s="106"/>
      <c r="G778" s="105"/>
      <c r="H778" s="105"/>
      <c r="I778" s="108"/>
      <c r="J778" s="105"/>
      <c r="K778" s="105"/>
      <c r="L778" s="108"/>
      <c r="M778" s="105"/>
      <c r="N778" s="103"/>
      <c r="O778" s="456"/>
      <c r="P778" s="431">
        <f t="shared" si="25"/>
        <v>0</v>
      </c>
      <c r="Q778" s="79">
        <f t="shared" si="25"/>
        <v>0</v>
      </c>
      <c r="R778" s="102" t="str">
        <f t="shared" si="24"/>
        <v/>
      </c>
      <c r="S778" s="96" t="str">
        <f>IF(D778="","",IF(OR(D778=Plano!$A$1,D778=Plano!$B$1),"entrada","saída"))</f>
        <v/>
      </c>
    </row>
    <row r="779" spans="1:19" ht="13.2" hidden="1" x14ac:dyDescent="0.25">
      <c r="A779" s="119" t="str">
        <f>IF(B779="","",COUNT('Diário 2o PA'!$A$5:$A$1412)+ROW()-4)</f>
        <v/>
      </c>
      <c r="B779" s="104"/>
      <c r="C779" s="154"/>
      <c r="D779" s="105"/>
      <c r="E779" s="105"/>
      <c r="F779" s="106"/>
      <c r="G779" s="105"/>
      <c r="H779" s="105"/>
      <c r="I779" s="108"/>
      <c r="J779" s="105"/>
      <c r="K779" s="105"/>
      <c r="L779" s="108"/>
      <c r="M779" s="105"/>
      <c r="N779" s="103"/>
      <c r="O779" s="456"/>
      <c r="P779" s="431">
        <f t="shared" si="25"/>
        <v>0</v>
      </c>
      <c r="Q779" s="79">
        <f t="shared" si="25"/>
        <v>0</v>
      </c>
      <c r="R779" s="102" t="str">
        <f t="shared" si="24"/>
        <v/>
      </c>
      <c r="S779" s="96" t="str">
        <f>IF(D779="","",IF(OR(D779=Plano!$A$1,D779=Plano!$B$1),"entrada","saída"))</f>
        <v/>
      </c>
    </row>
    <row r="780" spans="1:19" ht="13.2" hidden="1" x14ac:dyDescent="0.25">
      <c r="A780" s="119" t="str">
        <f>IF(B780="","",COUNT('Diário 2o PA'!$A$5:$A$1412)+ROW()-4)</f>
        <v/>
      </c>
      <c r="B780" s="104"/>
      <c r="C780" s="154"/>
      <c r="D780" s="105"/>
      <c r="E780" s="105"/>
      <c r="F780" s="106"/>
      <c r="G780" s="105"/>
      <c r="H780" s="105"/>
      <c r="I780" s="108"/>
      <c r="J780" s="105"/>
      <c r="K780" s="105"/>
      <c r="L780" s="108"/>
      <c r="M780" s="105"/>
      <c r="N780" s="103"/>
      <c r="O780" s="456"/>
      <c r="P780" s="431">
        <f t="shared" si="25"/>
        <v>0</v>
      </c>
      <c r="Q780" s="79">
        <f t="shared" si="25"/>
        <v>0</v>
      </c>
      <c r="R780" s="102" t="str">
        <f t="shared" si="24"/>
        <v/>
      </c>
      <c r="S780" s="96" t="str">
        <f>IF(D780="","",IF(OR(D780=Plano!$A$1,D780=Plano!$B$1),"entrada","saída"))</f>
        <v/>
      </c>
    </row>
    <row r="781" spans="1:19" ht="13.2" hidden="1" x14ac:dyDescent="0.25">
      <c r="A781" s="119" t="str">
        <f>IF(B781="","",COUNT('Diário 2o PA'!$A$5:$A$1412)+ROW()-4)</f>
        <v/>
      </c>
      <c r="B781" s="104"/>
      <c r="C781" s="154"/>
      <c r="D781" s="105"/>
      <c r="E781" s="105"/>
      <c r="F781" s="106"/>
      <c r="G781" s="105"/>
      <c r="H781" s="105"/>
      <c r="I781" s="108"/>
      <c r="J781" s="105"/>
      <c r="K781" s="105"/>
      <c r="L781" s="108"/>
      <c r="M781" s="105"/>
      <c r="N781" s="103"/>
      <c r="O781" s="456"/>
      <c r="P781" s="431">
        <f t="shared" si="25"/>
        <v>0</v>
      </c>
      <c r="Q781" s="79">
        <f t="shared" si="25"/>
        <v>0</v>
      </c>
      <c r="R781" s="102" t="str">
        <f t="shared" si="24"/>
        <v/>
      </c>
      <c r="S781" s="96" t="str">
        <f>IF(D781="","",IF(OR(D781=Plano!$A$1,D781=Plano!$B$1),"entrada","saída"))</f>
        <v/>
      </c>
    </row>
    <row r="782" spans="1:19" ht="13.2" hidden="1" x14ac:dyDescent="0.25">
      <c r="A782" s="119" t="str">
        <f>IF(B782="","",COUNT('Diário 2o PA'!$A$5:$A$1412)+ROW()-4)</f>
        <v/>
      </c>
      <c r="B782" s="104"/>
      <c r="C782" s="154"/>
      <c r="D782" s="105"/>
      <c r="E782" s="105"/>
      <c r="F782" s="106"/>
      <c r="G782" s="105"/>
      <c r="H782" s="105"/>
      <c r="I782" s="108"/>
      <c r="J782" s="105"/>
      <c r="K782" s="105"/>
      <c r="L782" s="108"/>
      <c r="M782" s="105"/>
      <c r="N782" s="103"/>
      <c r="O782" s="456"/>
      <c r="P782" s="431">
        <f t="shared" si="25"/>
        <v>0</v>
      </c>
      <c r="Q782" s="79">
        <f t="shared" si="25"/>
        <v>0</v>
      </c>
      <c r="R782" s="102" t="str">
        <f t="shared" si="24"/>
        <v/>
      </c>
      <c r="S782" s="96" t="str">
        <f>IF(D782="","",IF(OR(D782=Plano!$A$1,D782=Plano!$B$1),"entrada","saída"))</f>
        <v/>
      </c>
    </row>
    <row r="783" spans="1:19" ht="13.2" hidden="1" x14ac:dyDescent="0.25">
      <c r="A783" s="119" t="str">
        <f>IF(B783="","",COUNT('Diário 2o PA'!$A$5:$A$1412)+ROW()-4)</f>
        <v/>
      </c>
      <c r="B783" s="104"/>
      <c r="C783" s="154"/>
      <c r="D783" s="105"/>
      <c r="E783" s="105"/>
      <c r="F783" s="106"/>
      <c r="G783" s="105"/>
      <c r="H783" s="105"/>
      <c r="I783" s="108"/>
      <c r="J783" s="105"/>
      <c r="K783" s="105"/>
      <c r="L783" s="108"/>
      <c r="M783" s="105"/>
      <c r="N783" s="103"/>
      <c r="O783" s="456"/>
      <c r="P783" s="431">
        <f t="shared" si="25"/>
        <v>0</v>
      </c>
      <c r="Q783" s="79">
        <f t="shared" si="25"/>
        <v>0</v>
      </c>
      <c r="R783" s="102" t="str">
        <f t="shared" si="24"/>
        <v/>
      </c>
      <c r="S783" s="96" t="str">
        <f>IF(D783="","",IF(OR(D783=Plano!$A$1,D783=Plano!$B$1),"entrada","saída"))</f>
        <v/>
      </c>
    </row>
    <row r="784" spans="1:19" ht="13.2" hidden="1" x14ac:dyDescent="0.25">
      <c r="A784" s="119" t="str">
        <f>IF(B784="","",COUNT('Diário 2o PA'!$A$5:$A$1412)+ROW()-4)</f>
        <v/>
      </c>
      <c r="B784" s="104"/>
      <c r="C784" s="154"/>
      <c r="D784" s="105"/>
      <c r="E784" s="105"/>
      <c r="F784" s="106"/>
      <c r="G784" s="105"/>
      <c r="H784" s="105"/>
      <c r="I784" s="108"/>
      <c r="J784" s="105"/>
      <c r="K784" s="105"/>
      <c r="L784" s="108"/>
      <c r="M784" s="105"/>
      <c r="N784" s="103"/>
      <c r="O784" s="456"/>
      <c r="P784" s="431">
        <f t="shared" si="25"/>
        <v>0</v>
      </c>
      <c r="Q784" s="79">
        <f t="shared" si="25"/>
        <v>0</v>
      </c>
      <c r="R784" s="102" t="str">
        <f t="shared" si="24"/>
        <v/>
      </c>
      <c r="S784" s="96" t="str">
        <f>IF(D784="","",IF(OR(D784=Plano!$A$1,D784=Plano!$B$1),"entrada","saída"))</f>
        <v/>
      </c>
    </row>
    <row r="785" spans="1:19" ht="13.2" hidden="1" x14ac:dyDescent="0.25">
      <c r="A785" s="119" t="str">
        <f>IF(B785="","",COUNT('Diário 2o PA'!$A$5:$A$1412)+ROW()-4)</f>
        <v/>
      </c>
      <c r="B785" s="104"/>
      <c r="C785" s="154"/>
      <c r="D785" s="105"/>
      <c r="E785" s="105"/>
      <c r="F785" s="106"/>
      <c r="G785" s="105"/>
      <c r="H785" s="105"/>
      <c r="I785" s="108"/>
      <c r="J785" s="105"/>
      <c r="K785" s="105"/>
      <c r="L785" s="108"/>
      <c r="M785" s="105"/>
      <c r="N785" s="103"/>
      <c r="O785" s="456"/>
      <c r="P785" s="431">
        <f t="shared" si="25"/>
        <v>0</v>
      </c>
      <c r="Q785" s="79">
        <f t="shared" si="25"/>
        <v>0</v>
      </c>
      <c r="R785" s="102" t="str">
        <f t="shared" si="24"/>
        <v/>
      </c>
      <c r="S785" s="96" t="str">
        <f>IF(D785="","",IF(OR(D785=Plano!$A$1,D785=Plano!$B$1),"entrada","saída"))</f>
        <v/>
      </c>
    </row>
    <row r="786" spans="1:19" ht="13.2" hidden="1" x14ac:dyDescent="0.25">
      <c r="A786" s="119" t="str">
        <f>IF(B786="","",COUNT('Diário 2o PA'!$A$5:$A$1412)+ROW()-4)</f>
        <v/>
      </c>
      <c r="B786" s="104"/>
      <c r="C786" s="154"/>
      <c r="D786" s="105"/>
      <c r="E786" s="105"/>
      <c r="F786" s="106"/>
      <c r="G786" s="105"/>
      <c r="H786" s="105"/>
      <c r="I786" s="108"/>
      <c r="J786" s="105"/>
      <c r="K786" s="105"/>
      <c r="L786" s="108"/>
      <c r="M786" s="105"/>
      <c r="N786" s="103"/>
      <c r="O786" s="456"/>
      <c r="P786" s="431">
        <f t="shared" si="25"/>
        <v>0</v>
      </c>
      <c r="Q786" s="79">
        <f t="shared" si="25"/>
        <v>0</v>
      </c>
      <c r="R786" s="102" t="str">
        <f t="shared" si="24"/>
        <v/>
      </c>
      <c r="S786" s="96" t="str">
        <f>IF(D786="","",IF(OR(D786=Plano!$A$1,D786=Plano!$B$1),"entrada","saída"))</f>
        <v/>
      </c>
    </row>
    <row r="787" spans="1:19" ht="13.2" hidden="1" x14ac:dyDescent="0.25">
      <c r="A787" s="119" t="str">
        <f>IF(B787="","",COUNT('Diário 2o PA'!$A$5:$A$1412)+ROW()-4)</f>
        <v/>
      </c>
      <c r="B787" s="104"/>
      <c r="C787" s="154"/>
      <c r="D787" s="105"/>
      <c r="E787" s="105"/>
      <c r="F787" s="106"/>
      <c r="G787" s="105"/>
      <c r="H787" s="105"/>
      <c r="I787" s="108"/>
      <c r="J787" s="105"/>
      <c r="K787" s="105"/>
      <c r="L787" s="108"/>
      <c r="M787" s="105"/>
      <c r="N787" s="103"/>
      <c r="O787" s="456"/>
      <c r="P787" s="431">
        <f t="shared" si="25"/>
        <v>0</v>
      </c>
      <c r="Q787" s="79">
        <f t="shared" si="25"/>
        <v>0</v>
      </c>
      <c r="R787" s="102" t="str">
        <f t="shared" si="24"/>
        <v/>
      </c>
      <c r="S787" s="96" t="str">
        <f>IF(D787="","",IF(OR(D787=Plano!$A$1,D787=Plano!$B$1),"entrada","saída"))</f>
        <v/>
      </c>
    </row>
    <row r="788" spans="1:19" ht="13.2" hidden="1" x14ac:dyDescent="0.25">
      <c r="A788" s="119" t="str">
        <f>IF(B788="","",COUNT('Diário 2o PA'!$A$5:$A$1412)+ROW()-4)</f>
        <v/>
      </c>
      <c r="B788" s="104"/>
      <c r="C788" s="154"/>
      <c r="D788" s="105"/>
      <c r="E788" s="105"/>
      <c r="F788" s="106"/>
      <c r="G788" s="105"/>
      <c r="H788" s="105"/>
      <c r="I788" s="108"/>
      <c r="J788" s="105"/>
      <c r="K788" s="105"/>
      <c r="L788" s="108"/>
      <c r="M788" s="105"/>
      <c r="N788" s="103"/>
      <c r="O788" s="456"/>
      <c r="P788" s="431">
        <f t="shared" si="25"/>
        <v>0</v>
      </c>
      <c r="Q788" s="79">
        <f t="shared" si="25"/>
        <v>0</v>
      </c>
      <c r="R788" s="102" t="str">
        <f t="shared" si="24"/>
        <v/>
      </c>
      <c r="S788" s="96" t="str">
        <f>IF(D788="","",IF(OR(D788=Plano!$A$1,D788=Plano!$B$1),"entrada","saída"))</f>
        <v/>
      </c>
    </row>
    <row r="789" spans="1:19" ht="13.2" hidden="1" x14ac:dyDescent="0.25">
      <c r="A789" s="119" t="str">
        <f>IF(B789="","",COUNT('Diário 2o PA'!$A$5:$A$1412)+ROW()-4)</f>
        <v/>
      </c>
      <c r="B789" s="104"/>
      <c r="C789" s="154"/>
      <c r="D789" s="105"/>
      <c r="E789" s="105"/>
      <c r="F789" s="106"/>
      <c r="G789" s="105"/>
      <c r="H789" s="105"/>
      <c r="I789" s="108"/>
      <c r="J789" s="105"/>
      <c r="K789" s="105"/>
      <c r="L789" s="108"/>
      <c r="M789" s="105"/>
      <c r="N789" s="103"/>
      <c r="O789" s="456"/>
      <c r="P789" s="431">
        <f t="shared" si="25"/>
        <v>0</v>
      </c>
      <c r="Q789" s="79">
        <f t="shared" si="25"/>
        <v>0</v>
      </c>
      <c r="R789" s="102" t="str">
        <f t="shared" si="24"/>
        <v/>
      </c>
      <c r="S789" s="96" t="str">
        <f>IF(D789="","",IF(OR(D789=Plano!$A$1,D789=Plano!$B$1),"entrada","saída"))</f>
        <v/>
      </c>
    </row>
    <row r="790" spans="1:19" ht="13.2" hidden="1" x14ac:dyDescent="0.25">
      <c r="A790" s="119" t="str">
        <f>IF(B790="","",COUNT('Diário 2o PA'!$A$5:$A$1412)+ROW()-4)</f>
        <v/>
      </c>
      <c r="B790" s="104"/>
      <c r="C790" s="154"/>
      <c r="D790" s="105"/>
      <c r="E790" s="105"/>
      <c r="F790" s="106"/>
      <c r="G790" s="105"/>
      <c r="H790" s="105"/>
      <c r="I790" s="108"/>
      <c r="J790" s="105"/>
      <c r="K790" s="105"/>
      <c r="L790" s="108"/>
      <c r="M790" s="105"/>
      <c r="N790" s="103"/>
      <c r="O790" s="456"/>
      <c r="P790" s="431">
        <f t="shared" si="25"/>
        <v>0</v>
      </c>
      <c r="Q790" s="79">
        <f t="shared" si="25"/>
        <v>0</v>
      </c>
      <c r="R790" s="102" t="str">
        <f t="shared" si="24"/>
        <v/>
      </c>
      <c r="S790" s="96" t="str">
        <f>IF(D790="","",IF(OR(D790=Plano!$A$1,D790=Plano!$B$1),"entrada","saída"))</f>
        <v/>
      </c>
    </row>
    <row r="791" spans="1:19" ht="13.2" hidden="1" x14ac:dyDescent="0.25">
      <c r="A791" s="119" t="str">
        <f>IF(B791="","",COUNT('Diário 2o PA'!$A$5:$A$1412)+ROW()-4)</f>
        <v/>
      </c>
      <c r="B791" s="104"/>
      <c r="C791" s="154"/>
      <c r="D791" s="105"/>
      <c r="E791" s="105"/>
      <c r="F791" s="106"/>
      <c r="G791" s="105"/>
      <c r="H791" s="105"/>
      <c r="I791" s="108"/>
      <c r="J791" s="105"/>
      <c r="K791" s="105"/>
      <c r="L791" s="108"/>
      <c r="M791" s="105"/>
      <c r="N791" s="103"/>
      <c r="O791" s="456"/>
      <c r="P791" s="431">
        <f t="shared" si="25"/>
        <v>0</v>
      </c>
      <c r="Q791" s="79">
        <f t="shared" si="25"/>
        <v>0</v>
      </c>
      <c r="R791" s="102" t="str">
        <f t="shared" si="24"/>
        <v/>
      </c>
      <c r="S791" s="96" t="str">
        <f>IF(D791="","",IF(OR(D791=Plano!$A$1,D791=Plano!$B$1),"entrada","saída"))</f>
        <v/>
      </c>
    </row>
    <row r="792" spans="1:19" ht="13.2" hidden="1" x14ac:dyDescent="0.25">
      <c r="A792" s="119" t="str">
        <f>IF(B792="","",COUNT('Diário 2o PA'!$A$5:$A$1412)+ROW()-4)</f>
        <v/>
      </c>
      <c r="B792" s="104"/>
      <c r="C792" s="154"/>
      <c r="D792" s="105"/>
      <c r="E792" s="105"/>
      <c r="F792" s="106"/>
      <c r="G792" s="105"/>
      <c r="H792" s="105"/>
      <c r="I792" s="108"/>
      <c r="J792" s="105"/>
      <c r="K792" s="105"/>
      <c r="L792" s="108"/>
      <c r="M792" s="105"/>
      <c r="N792" s="103"/>
      <c r="O792" s="456"/>
      <c r="P792" s="431">
        <f t="shared" si="25"/>
        <v>0</v>
      </c>
      <c r="Q792" s="79">
        <f t="shared" si="25"/>
        <v>0</v>
      </c>
      <c r="R792" s="102" t="str">
        <f t="shared" si="24"/>
        <v/>
      </c>
      <c r="S792" s="96" t="str">
        <f>IF(D792="","",IF(OR(D792=Plano!$A$1,D792=Plano!$B$1),"entrada","saída"))</f>
        <v/>
      </c>
    </row>
    <row r="793" spans="1:19" ht="13.2" hidden="1" x14ac:dyDescent="0.25">
      <c r="A793" s="119" t="str">
        <f>IF(B793="","",COUNT('Diário 2o PA'!$A$5:$A$1412)+ROW()-4)</f>
        <v/>
      </c>
      <c r="B793" s="104"/>
      <c r="C793" s="154"/>
      <c r="D793" s="105"/>
      <c r="E793" s="105"/>
      <c r="F793" s="106"/>
      <c r="G793" s="105"/>
      <c r="H793" s="105"/>
      <c r="I793" s="108"/>
      <c r="J793" s="105"/>
      <c r="K793" s="105"/>
      <c r="L793" s="108"/>
      <c r="M793" s="105"/>
      <c r="N793" s="103"/>
      <c r="O793" s="456"/>
      <c r="P793" s="431">
        <f t="shared" si="25"/>
        <v>0</v>
      </c>
      <c r="Q793" s="79">
        <f t="shared" si="25"/>
        <v>0</v>
      </c>
      <c r="R793" s="102" t="str">
        <f t="shared" si="24"/>
        <v/>
      </c>
      <c r="S793" s="96" t="str">
        <f>IF(D793="","",IF(OR(D793=Plano!$A$1,D793=Plano!$B$1),"entrada","saída"))</f>
        <v/>
      </c>
    </row>
    <row r="794" spans="1:19" ht="13.2" hidden="1" x14ac:dyDescent="0.25">
      <c r="A794" s="119" t="str">
        <f>IF(B794="","",COUNT('Diário 2o PA'!$A$5:$A$1412)+ROW()-4)</f>
        <v/>
      </c>
      <c r="B794" s="104"/>
      <c r="C794" s="154"/>
      <c r="D794" s="105"/>
      <c r="E794" s="105"/>
      <c r="F794" s="106"/>
      <c r="G794" s="105"/>
      <c r="H794" s="105"/>
      <c r="I794" s="108"/>
      <c r="J794" s="105"/>
      <c r="K794" s="105"/>
      <c r="L794" s="108"/>
      <c r="M794" s="105"/>
      <c r="N794" s="103"/>
      <c r="O794" s="456"/>
      <c r="P794" s="431">
        <f t="shared" si="25"/>
        <v>0</v>
      </c>
      <c r="Q794" s="79">
        <f t="shared" si="25"/>
        <v>0</v>
      </c>
      <c r="R794" s="102" t="str">
        <f t="shared" si="24"/>
        <v/>
      </c>
      <c r="S794" s="96" t="str">
        <f>IF(D794="","",IF(OR(D794=Plano!$A$1,D794=Plano!$B$1),"entrada","saída"))</f>
        <v/>
      </c>
    </row>
    <row r="795" spans="1:19" ht="13.2" hidden="1" x14ac:dyDescent="0.25">
      <c r="A795" s="119" t="str">
        <f>IF(B795="","",COUNT('Diário 2o PA'!$A$5:$A$1412)+ROW()-4)</f>
        <v/>
      </c>
      <c r="B795" s="104"/>
      <c r="C795" s="154"/>
      <c r="D795" s="105"/>
      <c r="E795" s="105"/>
      <c r="F795" s="106"/>
      <c r="G795" s="105"/>
      <c r="H795" s="105"/>
      <c r="I795" s="108"/>
      <c r="J795" s="105"/>
      <c r="K795" s="105"/>
      <c r="L795" s="108"/>
      <c r="M795" s="105"/>
      <c r="N795" s="103"/>
      <c r="O795" s="456"/>
      <c r="P795" s="431">
        <f t="shared" si="25"/>
        <v>0</v>
      </c>
      <c r="Q795" s="79">
        <f t="shared" si="25"/>
        <v>0</v>
      </c>
      <c r="R795" s="102" t="str">
        <f t="shared" si="24"/>
        <v/>
      </c>
      <c r="S795" s="96" t="str">
        <f>IF(D795="","",IF(OR(D795=Plano!$A$1,D795=Plano!$B$1),"entrada","saída"))</f>
        <v/>
      </c>
    </row>
    <row r="796" spans="1:19" ht="13.2" hidden="1" x14ac:dyDescent="0.25">
      <c r="A796" s="119" t="str">
        <f>IF(B796="","",COUNT('Diário 2o PA'!$A$5:$A$1412)+ROW()-4)</f>
        <v/>
      </c>
      <c r="B796" s="104"/>
      <c r="C796" s="154"/>
      <c r="D796" s="105"/>
      <c r="E796" s="105"/>
      <c r="F796" s="106"/>
      <c r="G796" s="105"/>
      <c r="H796" s="105"/>
      <c r="I796" s="108"/>
      <c r="J796" s="105"/>
      <c r="K796" s="105"/>
      <c r="L796" s="108"/>
      <c r="M796" s="105"/>
      <c r="N796" s="103"/>
      <c r="O796" s="456"/>
      <c r="P796" s="431">
        <f t="shared" si="25"/>
        <v>0</v>
      </c>
      <c r="Q796" s="79">
        <f t="shared" si="25"/>
        <v>0</v>
      </c>
      <c r="R796" s="102" t="str">
        <f t="shared" si="24"/>
        <v/>
      </c>
      <c r="S796" s="96" t="str">
        <f>IF(D796="","",IF(OR(D796=Plano!$A$1,D796=Plano!$B$1),"entrada","saída"))</f>
        <v/>
      </c>
    </row>
    <row r="797" spans="1:19" ht="13.2" hidden="1" x14ac:dyDescent="0.25">
      <c r="A797" s="119" t="str">
        <f>IF(B797="","",COUNT('Diário 2o PA'!$A$5:$A$1412)+ROW()-4)</f>
        <v/>
      </c>
      <c r="B797" s="104"/>
      <c r="C797" s="154"/>
      <c r="D797" s="105"/>
      <c r="E797" s="105"/>
      <c r="F797" s="106"/>
      <c r="G797" s="105"/>
      <c r="H797" s="105"/>
      <c r="I797" s="108"/>
      <c r="J797" s="105"/>
      <c r="K797" s="105"/>
      <c r="L797" s="108"/>
      <c r="M797" s="105"/>
      <c r="N797" s="103"/>
      <c r="O797" s="456"/>
      <c r="P797" s="431">
        <f t="shared" si="25"/>
        <v>0</v>
      </c>
      <c r="Q797" s="79">
        <f t="shared" si="25"/>
        <v>0</v>
      </c>
      <c r="R797" s="102" t="str">
        <f t="shared" si="24"/>
        <v/>
      </c>
      <c r="S797" s="96" t="str">
        <f>IF(D797="","",IF(OR(D797=Plano!$A$1,D797=Plano!$B$1),"entrada","saída"))</f>
        <v/>
      </c>
    </row>
    <row r="798" spans="1:19" ht="13.2" hidden="1" x14ac:dyDescent="0.25">
      <c r="A798" s="119" t="str">
        <f>IF(B798="","",COUNT('Diário 2o PA'!$A$5:$A$1412)+ROW()-4)</f>
        <v/>
      </c>
      <c r="B798" s="104"/>
      <c r="C798" s="154"/>
      <c r="D798" s="105"/>
      <c r="E798" s="105"/>
      <c r="F798" s="106"/>
      <c r="G798" s="105"/>
      <c r="H798" s="105"/>
      <c r="I798" s="108"/>
      <c r="J798" s="105"/>
      <c r="K798" s="105"/>
      <c r="L798" s="108"/>
      <c r="M798" s="105"/>
      <c r="N798" s="103"/>
      <c r="O798" s="456"/>
      <c r="P798" s="431">
        <f t="shared" si="25"/>
        <v>0</v>
      </c>
      <c r="Q798" s="79">
        <f t="shared" si="25"/>
        <v>0</v>
      </c>
      <c r="R798" s="102" t="str">
        <f t="shared" si="24"/>
        <v/>
      </c>
      <c r="S798" s="96" t="str">
        <f>IF(D798="","",IF(OR(D798=Plano!$A$1,D798=Plano!$B$1),"entrada","saída"))</f>
        <v/>
      </c>
    </row>
    <row r="799" spans="1:19" ht="13.2" hidden="1" x14ac:dyDescent="0.25">
      <c r="A799" s="119" t="str">
        <f>IF(B799="","",COUNT('Diário 2o PA'!$A$5:$A$1412)+ROW()-4)</f>
        <v/>
      </c>
      <c r="B799" s="104"/>
      <c r="C799" s="154"/>
      <c r="D799" s="105"/>
      <c r="E799" s="105"/>
      <c r="F799" s="106"/>
      <c r="G799" s="105"/>
      <c r="H799" s="105"/>
      <c r="I799" s="108"/>
      <c r="J799" s="105"/>
      <c r="K799" s="105"/>
      <c r="L799" s="108"/>
      <c r="M799" s="105"/>
      <c r="N799" s="103"/>
      <c r="O799" s="456"/>
      <c r="P799" s="431">
        <f t="shared" si="25"/>
        <v>0</v>
      </c>
      <c r="Q799" s="79">
        <f t="shared" si="25"/>
        <v>0</v>
      </c>
      <c r="R799" s="102" t="str">
        <f t="shared" si="24"/>
        <v/>
      </c>
      <c r="S799" s="96" t="str">
        <f>IF(D799="","",IF(OR(D799=Plano!$A$1,D799=Plano!$B$1),"entrada","saída"))</f>
        <v/>
      </c>
    </row>
    <row r="800" spans="1:19" ht="13.2" hidden="1" x14ac:dyDescent="0.25">
      <c r="A800" s="119" t="str">
        <f>IF(B800="","",COUNT('Diário 2o PA'!$A$5:$A$1412)+ROW()-4)</f>
        <v/>
      </c>
      <c r="B800" s="104"/>
      <c r="C800" s="154"/>
      <c r="D800" s="105"/>
      <c r="E800" s="105"/>
      <c r="F800" s="106"/>
      <c r="G800" s="105"/>
      <c r="H800" s="105"/>
      <c r="I800" s="108"/>
      <c r="J800" s="105"/>
      <c r="K800" s="105"/>
      <c r="L800" s="108"/>
      <c r="M800" s="105"/>
      <c r="N800" s="103"/>
      <c r="O800" s="456"/>
      <c r="P800" s="431">
        <f t="shared" si="25"/>
        <v>0</v>
      </c>
      <c r="Q800" s="79">
        <f t="shared" si="25"/>
        <v>0</v>
      </c>
      <c r="R800" s="102" t="str">
        <f t="shared" si="24"/>
        <v/>
      </c>
      <c r="S800" s="96" t="str">
        <f>IF(D800="","",IF(OR(D800=Plano!$A$1,D800=Plano!$B$1),"entrada","saída"))</f>
        <v/>
      </c>
    </row>
    <row r="801" spans="1:19" ht="13.2" hidden="1" x14ac:dyDescent="0.25">
      <c r="A801" s="119" t="str">
        <f>IF(B801="","",COUNT('Diário 2o PA'!$A$5:$A$1412)+ROW()-4)</f>
        <v/>
      </c>
      <c r="B801" s="104"/>
      <c r="C801" s="154"/>
      <c r="D801" s="105"/>
      <c r="E801" s="105"/>
      <c r="F801" s="106"/>
      <c r="G801" s="105"/>
      <c r="H801" s="105"/>
      <c r="I801" s="108"/>
      <c r="J801" s="105"/>
      <c r="K801" s="105"/>
      <c r="L801" s="108"/>
      <c r="M801" s="105"/>
      <c r="N801" s="103"/>
      <c r="O801" s="456"/>
      <c r="P801" s="431">
        <f t="shared" si="25"/>
        <v>0</v>
      </c>
      <c r="Q801" s="79">
        <f t="shared" si="25"/>
        <v>0</v>
      </c>
      <c r="R801" s="102" t="str">
        <f t="shared" si="24"/>
        <v/>
      </c>
      <c r="S801" s="96" t="str">
        <f>IF(D801="","",IF(OR(D801=Plano!$A$1,D801=Plano!$B$1),"entrada","saída"))</f>
        <v/>
      </c>
    </row>
    <row r="802" spans="1:19" ht="13.2" hidden="1" x14ac:dyDescent="0.25">
      <c r="A802" s="119" t="str">
        <f>IF(B802="","",COUNT('Diário 2o PA'!$A$5:$A$1412)+ROW()-4)</f>
        <v/>
      </c>
      <c r="B802" s="104"/>
      <c r="C802" s="154"/>
      <c r="D802" s="105"/>
      <c r="E802" s="105"/>
      <c r="F802" s="106"/>
      <c r="G802" s="105"/>
      <c r="H802" s="105"/>
      <c r="I802" s="108"/>
      <c r="J802" s="105"/>
      <c r="K802" s="105"/>
      <c r="L802" s="108"/>
      <c r="M802" s="105"/>
      <c r="N802" s="103"/>
      <c r="O802" s="456"/>
      <c r="P802" s="431">
        <f t="shared" si="25"/>
        <v>0</v>
      </c>
      <c r="Q802" s="79">
        <f t="shared" si="25"/>
        <v>0</v>
      </c>
      <c r="R802" s="102" t="str">
        <f t="shared" si="24"/>
        <v/>
      </c>
      <c r="S802" s="96" t="str">
        <f>IF(D802="","",IF(OR(D802=Plano!$A$1,D802=Plano!$B$1),"entrada","saída"))</f>
        <v/>
      </c>
    </row>
    <row r="803" spans="1:19" ht="13.2" hidden="1" x14ac:dyDescent="0.25">
      <c r="A803" s="119" t="str">
        <f>IF(B803="","",COUNT('Diário 2o PA'!$A$5:$A$1412)+ROW()-4)</f>
        <v/>
      </c>
      <c r="B803" s="104"/>
      <c r="C803" s="154"/>
      <c r="D803" s="105"/>
      <c r="E803" s="105"/>
      <c r="F803" s="106"/>
      <c r="G803" s="105"/>
      <c r="H803" s="105"/>
      <c r="I803" s="108"/>
      <c r="J803" s="105"/>
      <c r="K803" s="105"/>
      <c r="L803" s="108"/>
      <c r="M803" s="105"/>
      <c r="N803" s="103"/>
      <c r="O803" s="456"/>
      <c r="P803" s="431">
        <f t="shared" si="25"/>
        <v>0</v>
      </c>
      <c r="Q803" s="79">
        <f t="shared" si="25"/>
        <v>0</v>
      </c>
      <c r="R803" s="102" t="str">
        <f t="shared" si="24"/>
        <v/>
      </c>
      <c r="S803" s="96" t="str">
        <f>IF(D803="","",IF(OR(D803=Plano!$A$1,D803=Plano!$B$1),"entrada","saída"))</f>
        <v/>
      </c>
    </row>
    <row r="804" spans="1:19" ht="13.2" hidden="1" x14ac:dyDescent="0.25">
      <c r="A804" s="119" t="str">
        <f>IF(B804="","",COUNT('Diário 2o PA'!$A$5:$A$1412)+ROW()-4)</f>
        <v/>
      </c>
      <c r="B804" s="104"/>
      <c r="C804" s="154"/>
      <c r="D804" s="105"/>
      <c r="E804" s="105"/>
      <c r="F804" s="106"/>
      <c r="G804" s="105"/>
      <c r="H804" s="105"/>
      <c r="I804" s="108"/>
      <c r="J804" s="105"/>
      <c r="K804" s="105"/>
      <c r="L804" s="108"/>
      <c r="M804" s="105"/>
      <c r="N804" s="103"/>
      <c r="O804" s="456"/>
      <c r="P804" s="431">
        <f t="shared" si="25"/>
        <v>0</v>
      </c>
      <c r="Q804" s="79">
        <f t="shared" si="25"/>
        <v>0</v>
      </c>
      <c r="R804" s="102" t="str">
        <f t="shared" si="24"/>
        <v/>
      </c>
      <c r="S804" s="96" t="str">
        <f>IF(D804="","",IF(OR(D804=Plano!$A$1,D804=Plano!$B$1),"entrada","saída"))</f>
        <v/>
      </c>
    </row>
    <row r="805" spans="1:19" ht="13.2" hidden="1" x14ac:dyDescent="0.25">
      <c r="A805" s="119" t="str">
        <f>IF(B805="","",COUNT('Diário 2o PA'!$A$5:$A$1412)+ROW()-4)</f>
        <v/>
      </c>
      <c r="B805" s="104"/>
      <c r="C805" s="154"/>
      <c r="D805" s="105"/>
      <c r="E805" s="105"/>
      <c r="F805" s="106"/>
      <c r="G805" s="105"/>
      <c r="H805" s="105"/>
      <c r="I805" s="108"/>
      <c r="J805" s="105"/>
      <c r="K805" s="105"/>
      <c r="L805" s="108"/>
      <c r="M805" s="105"/>
      <c r="N805" s="103"/>
      <c r="O805" s="456"/>
      <c r="P805" s="431">
        <f t="shared" si="25"/>
        <v>0</v>
      </c>
      <c r="Q805" s="79">
        <f t="shared" si="25"/>
        <v>0</v>
      </c>
      <c r="R805" s="102" t="str">
        <f t="shared" si="24"/>
        <v/>
      </c>
      <c r="S805" s="96" t="str">
        <f>IF(D805="","",IF(OR(D805=Plano!$A$1,D805=Plano!$B$1),"entrada","saída"))</f>
        <v/>
      </c>
    </row>
    <row r="806" spans="1:19" ht="13.2" hidden="1" x14ac:dyDescent="0.25">
      <c r="A806" s="119" t="str">
        <f>IF(B806="","",COUNT('Diário 2o PA'!$A$5:$A$1412)+ROW()-4)</f>
        <v/>
      </c>
      <c r="B806" s="104"/>
      <c r="C806" s="154"/>
      <c r="D806" s="105"/>
      <c r="E806" s="105"/>
      <c r="F806" s="106"/>
      <c r="G806" s="105"/>
      <c r="H806" s="105"/>
      <c r="I806" s="108"/>
      <c r="J806" s="105"/>
      <c r="K806" s="105"/>
      <c r="L806" s="108"/>
      <c r="M806" s="105"/>
      <c r="N806" s="103"/>
      <c r="O806" s="456"/>
      <c r="P806" s="431">
        <f t="shared" si="25"/>
        <v>0</v>
      </c>
      <c r="Q806" s="79">
        <f t="shared" si="25"/>
        <v>0</v>
      </c>
      <c r="R806" s="102" t="str">
        <f t="shared" si="24"/>
        <v/>
      </c>
      <c r="S806" s="96" t="str">
        <f>IF(D806="","",IF(OR(D806=Plano!$A$1,D806=Plano!$B$1),"entrada","saída"))</f>
        <v/>
      </c>
    </row>
    <row r="807" spans="1:19" ht="13.2" hidden="1" x14ac:dyDescent="0.25">
      <c r="A807" s="119" t="str">
        <f>IF(B807="","",COUNT('Diário 2o PA'!$A$5:$A$1412)+ROW()-4)</f>
        <v/>
      </c>
      <c r="B807" s="104"/>
      <c r="C807" s="154"/>
      <c r="D807" s="105"/>
      <c r="E807" s="105"/>
      <c r="F807" s="106"/>
      <c r="G807" s="105"/>
      <c r="H807" s="105"/>
      <c r="I807" s="108"/>
      <c r="J807" s="105"/>
      <c r="K807" s="105"/>
      <c r="L807" s="108"/>
      <c r="M807" s="105"/>
      <c r="N807" s="103"/>
      <c r="O807" s="456"/>
      <c r="P807" s="431">
        <f t="shared" si="25"/>
        <v>0</v>
      </c>
      <c r="Q807" s="79">
        <f t="shared" si="25"/>
        <v>0</v>
      </c>
      <c r="R807" s="102" t="str">
        <f t="shared" si="24"/>
        <v/>
      </c>
      <c r="S807" s="96" t="str">
        <f>IF(D807="","",IF(OR(D807=Plano!$A$1,D807=Plano!$B$1),"entrada","saída"))</f>
        <v/>
      </c>
    </row>
    <row r="808" spans="1:19" ht="13.2" hidden="1" x14ac:dyDescent="0.25">
      <c r="A808" s="119" t="str">
        <f>IF(B808="","",COUNT('Diário 2o PA'!$A$5:$A$1412)+ROW()-4)</f>
        <v/>
      </c>
      <c r="B808" s="104"/>
      <c r="C808" s="154"/>
      <c r="D808" s="105"/>
      <c r="E808" s="105"/>
      <c r="F808" s="106"/>
      <c r="G808" s="105"/>
      <c r="H808" s="105"/>
      <c r="I808" s="108"/>
      <c r="J808" s="105"/>
      <c r="K808" s="105"/>
      <c r="L808" s="108"/>
      <c r="M808" s="105"/>
      <c r="N808" s="103"/>
      <c r="O808" s="456"/>
      <c r="P808" s="431">
        <f t="shared" si="25"/>
        <v>0</v>
      </c>
      <c r="Q808" s="79">
        <f t="shared" si="25"/>
        <v>0</v>
      </c>
      <c r="R808" s="102" t="str">
        <f t="shared" si="24"/>
        <v/>
      </c>
      <c r="S808" s="96" t="str">
        <f>IF(D808="","",IF(OR(D808=Plano!$A$1,D808=Plano!$B$1),"entrada","saída"))</f>
        <v/>
      </c>
    </row>
    <row r="809" spans="1:19" ht="13.2" hidden="1" x14ac:dyDescent="0.25">
      <c r="A809" s="119" t="str">
        <f>IF(B809="","",COUNT('Diário 2o PA'!$A$5:$A$1412)+ROW()-4)</f>
        <v/>
      </c>
      <c r="B809" s="104"/>
      <c r="C809" s="154"/>
      <c r="D809" s="105"/>
      <c r="E809" s="105"/>
      <c r="F809" s="106"/>
      <c r="G809" s="105"/>
      <c r="H809" s="105"/>
      <c r="I809" s="108"/>
      <c r="J809" s="105"/>
      <c r="K809" s="105"/>
      <c r="L809" s="108"/>
      <c r="M809" s="105"/>
      <c r="N809" s="103"/>
      <c r="O809" s="456"/>
      <c r="P809" s="431">
        <f t="shared" si="25"/>
        <v>0</v>
      </c>
      <c r="Q809" s="79">
        <f t="shared" si="25"/>
        <v>0</v>
      </c>
      <c r="R809" s="102" t="str">
        <f t="shared" si="24"/>
        <v/>
      </c>
      <c r="S809" s="96" t="str">
        <f>IF(D809="","",IF(OR(D809=Plano!$A$1,D809=Plano!$B$1),"entrada","saída"))</f>
        <v/>
      </c>
    </row>
    <row r="810" spans="1:19" ht="13.2" hidden="1" x14ac:dyDescent="0.25">
      <c r="A810" s="119" t="str">
        <f>IF(B810="","",COUNT('Diário 2o PA'!$A$5:$A$1412)+ROW()-4)</f>
        <v/>
      </c>
      <c r="B810" s="104"/>
      <c r="C810" s="154"/>
      <c r="D810" s="105"/>
      <c r="E810" s="105"/>
      <c r="F810" s="106"/>
      <c r="G810" s="105"/>
      <c r="H810" s="105"/>
      <c r="I810" s="108"/>
      <c r="J810" s="105"/>
      <c r="K810" s="105"/>
      <c r="L810" s="108"/>
      <c r="M810" s="105"/>
      <c r="N810" s="103"/>
      <c r="O810" s="456"/>
      <c r="P810" s="431">
        <f t="shared" si="25"/>
        <v>0</v>
      </c>
      <c r="Q810" s="79">
        <f t="shared" si="25"/>
        <v>0</v>
      </c>
      <c r="R810" s="102" t="str">
        <f t="shared" si="24"/>
        <v/>
      </c>
      <c r="S810" s="96" t="str">
        <f>IF(D810="","",IF(OR(D810=Plano!$A$1,D810=Plano!$B$1),"entrada","saída"))</f>
        <v/>
      </c>
    </row>
    <row r="811" spans="1:19" ht="13.2" hidden="1" x14ac:dyDescent="0.25">
      <c r="A811" s="119" t="str">
        <f>IF(B811="","",COUNT('Diário 2o PA'!$A$5:$A$1412)+ROW()-4)</f>
        <v/>
      </c>
      <c r="B811" s="104"/>
      <c r="C811" s="154"/>
      <c r="D811" s="105"/>
      <c r="E811" s="105"/>
      <c r="F811" s="106"/>
      <c r="G811" s="105"/>
      <c r="H811" s="105"/>
      <c r="I811" s="108"/>
      <c r="J811" s="105"/>
      <c r="K811" s="105"/>
      <c r="L811" s="108"/>
      <c r="M811" s="105"/>
      <c r="N811" s="103"/>
      <c r="O811" s="456"/>
      <c r="P811" s="431">
        <f t="shared" si="25"/>
        <v>0</v>
      </c>
      <c r="Q811" s="79">
        <f t="shared" si="25"/>
        <v>0</v>
      </c>
      <c r="R811" s="102" t="str">
        <f t="shared" si="24"/>
        <v/>
      </c>
      <c r="S811" s="96" t="str">
        <f>IF(D811="","",IF(OR(D811=Plano!$A$1,D811=Plano!$B$1),"entrada","saída"))</f>
        <v/>
      </c>
    </row>
    <row r="812" spans="1:19" ht="13.2" hidden="1" x14ac:dyDescent="0.25">
      <c r="A812" s="119" t="str">
        <f>IF(B812="","",COUNT('Diário 2o PA'!$A$5:$A$1412)+ROW()-4)</f>
        <v/>
      </c>
      <c r="B812" s="104"/>
      <c r="C812" s="154"/>
      <c r="D812" s="105"/>
      <c r="E812" s="105"/>
      <c r="F812" s="106"/>
      <c r="G812" s="105"/>
      <c r="H812" s="105"/>
      <c r="I812" s="108"/>
      <c r="J812" s="105"/>
      <c r="K812" s="105"/>
      <c r="L812" s="108"/>
      <c r="M812" s="105"/>
      <c r="N812" s="103"/>
      <c r="O812" s="456"/>
      <c r="P812" s="431">
        <f t="shared" si="25"/>
        <v>0</v>
      </c>
      <c r="Q812" s="79">
        <f t="shared" si="25"/>
        <v>0</v>
      </c>
      <c r="R812" s="102" t="str">
        <f t="shared" si="24"/>
        <v/>
      </c>
      <c r="S812" s="96" t="str">
        <f>IF(D812="","",IF(OR(D812=Plano!$A$1,D812=Plano!$B$1),"entrada","saída"))</f>
        <v/>
      </c>
    </row>
    <row r="813" spans="1:19" ht="13.2" hidden="1" x14ac:dyDescent="0.25">
      <c r="A813" s="119" t="str">
        <f>IF(B813="","",COUNT('Diário 2o PA'!$A$5:$A$1412)+ROW()-4)</f>
        <v/>
      </c>
      <c r="B813" s="104"/>
      <c r="C813" s="154"/>
      <c r="D813" s="105"/>
      <c r="E813" s="105"/>
      <c r="F813" s="106"/>
      <c r="G813" s="105"/>
      <c r="H813" s="105"/>
      <c r="I813" s="108"/>
      <c r="J813" s="105"/>
      <c r="K813" s="105"/>
      <c r="L813" s="108"/>
      <c r="M813" s="105"/>
      <c r="N813" s="103"/>
      <c r="O813" s="456"/>
      <c r="P813" s="431">
        <f t="shared" si="25"/>
        <v>0</v>
      </c>
      <c r="Q813" s="79">
        <f t="shared" si="25"/>
        <v>0</v>
      </c>
      <c r="R813" s="102" t="str">
        <f t="shared" si="24"/>
        <v/>
      </c>
      <c r="S813" s="96" t="str">
        <f>IF(D813="","",IF(OR(D813=Plano!$A$1,D813=Plano!$B$1),"entrada","saída"))</f>
        <v/>
      </c>
    </row>
    <row r="814" spans="1:19" ht="13.2" hidden="1" x14ac:dyDescent="0.25">
      <c r="A814" s="119" t="str">
        <f>IF(B814="","",COUNT('Diário 2o PA'!$A$5:$A$1412)+ROW()-4)</f>
        <v/>
      </c>
      <c r="B814" s="104"/>
      <c r="C814" s="154"/>
      <c r="D814" s="105"/>
      <c r="E814" s="105"/>
      <c r="F814" s="106"/>
      <c r="G814" s="105"/>
      <c r="H814" s="105"/>
      <c r="I814" s="108"/>
      <c r="J814" s="105"/>
      <c r="K814" s="105"/>
      <c r="L814" s="108"/>
      <c r="M814" s="105"/>
      <c r="N814" s="103"/>
      <c r="O814" s="456"/>
      <c r="P814" s="431">
        <f t="shared" si="25"/>
        <v>0</v>
      </c>
      <c r="Q814" s="79">
        <f t="shared" si="25"/>
        <v>0</v>
      </c>
      <c r="R814" s="102" t="str">
        <f t="shared" si="24"/>
        <v/>
      </c>
      <c r="S814" s="96" t="str">
        <f>IF(D814="","",IF(OR(D814=Plano!$A$1,D814=Plano!$B$1),"entrada","saída"))</f>
        <v/>
      </c>
    </row>
    <row r="815" spans="1:19" ht="13.2" hidden="1" x14ac:dyDescent="0.25">
      <c r="A815" s="119" t="str">
        <f>IF(B815="","",COUNT('Diário 2o PA'!$A$5:$A$1412)+ROW()-4)</f>
        <v/>
      </c>
      <c r="B815" s="104"/>
      <c r="C815" s="154"/>
      <c r="D815" s="105"/>
      <c r="E815" s="105"/>
      <c r="F815" s="106"/>
      <c r="G815" s="105"/>
      <c r="H815" s="105"/>
      <c r="I815" s="108"/>
      <c r="J815" s="105"/>
      <c r="K815" s="105"/>
      <c r="L815" s="108"/>
      <c r="M815" s="105"/>
      <c r="N815" s="103"/>
      <c r="O815" s="456"/>
      <c r="P815" s="431">
        <f t="shared" si="25"/>
        <v>0</v>
      </c>
      <c r="Q815" s="79">
        <f t="shared" si="25"/>
        <v>0</v>
      </c>
      <c r="R815" s="102" t="str">
        <f t="shared" si="24"/>
        <v/>
      </c>
      <c r="S815" s="96" t="str">
        <f>IF(D815="","",IF(OR(D815=Plano!$A$1,D815=Plano!$B$1),"entrada","saída"))</f>
        <v/>
      </c>
    </row>
    <row r="816" spans="1:19" ht="13.2" hidden="1" x14ac:dyDescent="0.25">
      <c r="A816" s="119" t="str">
        <f>IF(B816="","",COUNT('Diário 2o PA'!$A$5:$A$1412)+ROW()-4)</f>
        <v/>
      </c>
      <c r="B816" s="104"/>
      <c r="C816" s="154"/>
      <c r="D816" s="105"/>
      <c r="E816" s="105"/>
      <c r="F816" s="106"/>
      <c r="G816" s="105"/>
      <c r="H816" s="105"/>
      <c r="I816" s="108"/>
      <c r="J816" s="105"/>
      <c r="K816" s="105"/>
      <c r="L816" s="108"/>
      <c r="M816" s="105"/>
      <c r="N816" s="103"/>
      <c r="O816" s="456"/>
      <c r="P816" s="431">
        <f t="shared" si="25"/>
        <v>0</v>
      </c>
      <c r="Q816" s="79">
        <f t="shared" si="25"/>
        <v>0</v>
      </c>
      <c r="R816" s="102" t="str">
        <f t="shared" si="24"/>
        <v/>
      </c>
      <c r="S816" s="96" t="str">
        <f>IF(D816="","",IF(OR(D816=Plano!$A$1,D816=Plano!$B$1),"entrada","saída"))</f>
        <v/>
      </c>
    </row>
    <row r="817" spans="1:19" ht="13.2" hidden="1" x14ac:dyDescent="0.25">
      <c r="A817" s="119" t="str">
        <f>IF(B817="","",COUNT('Diário 2o PA'!$A$5:$A$1412)+ROW()-4)</f>
        <v/>
      </c>
      <c r="B817" s="104"/>
      <c r="C817" s="154"/>
      <c r="D817" s="105"/>
      <c r="E817" s="105"/>
      <c r="F817" s="106"/>
      <c r="G817" s="105"/>
      <c r="H817" s="105"/>
      <c r="I817" s="108"/>
      <c r="J817" s="105"/>
      <c r="K817" s="105"/>
      <c r="L817" s="108"/>
      <c r="M817" s="105"/>
      <c r="N817" s="103"/>
      <c r="O817" s="456"/>
      <c r="P817" s="431">
        <f t="shared" si="25"/>
        <v>0</v>
      </c>
      <c r="Q817" s="79">
        <f t="shared" si="25"/>
        <v>0</v>
      </c>
      <c r="R817" s="102" t="str">
        <f t="shared" si="24"/>
        <v/>
      </c>
      <c r="S817" s="96" t="str">
        <f>IF(D817="","",IF(OR(D817=Plano!$A$1,D817=Plano!$B$1),"entrada","saída"))</f>
        <v/>
      </c>
    </row>
    <row r="818" spans="1:19" ht="13.2" hidden="1" x14ac:dyDescent="0.25">
      <c r="A818" s="119" t="str">
        <f>IF(B818="","",COUNT('Diário 2o PA'!$A$5:$A$1412)+ROW()-4)</f>
        <v/>
      </c>
      <c r="B818" s="104"/>
      <c r="C818" s="154"/>
      <c r="D818" s="105"/>
      <c r="E818" s="105"/>
      <c r="F818" s="106"/>
      <c r="G818" s="105"/>
      <c r="H818" s="105"/>
      <c r="I818" s="108"/>
      <c r="J818" s="105"/>
      <c r="K818" s="105"/>
      <c r="L818" s="108"/>
      <c r="M818" s="105"/>
      <c r="N818" s="103"/>
      <c r="O818" s="456"/>
      <c r="P818" s="431">
        <f t="shared" si="25"/>
        <v>0</v>
      </c>
      <c r="Q818" s="79">
        <f t="shared" si="25"/>
        <v>0</v>
      </c>
      <c r="R818" s="102" t="str">
        <f t="shared" si="24"/>
        <v/>
      </c>
      <c r="S818" s="96" t="str">
        <f>IF(D818="","",IF(OR(D818=Plano!$A$1,D818=Plano!$B$1),"entrada","saída"))</f>
        <v/>
      </c>
    </row>
    <row r="819" spans="1:19" ht="13.2" hidden="1" x14ac:dyDescent="0.25">
      <c r="A819" s="119" t="str">
        <f>IF(B819="","",COUNT('Diário 2o PA'!$A$5:$A$1412)+ROW()-4)</f>
        <v/>
      </c>
      <c r="B819" s="104"/>
      <c r="C819" s="154"/>
      <c r="D819" s="105"/>
      <c r="E819" s="105"/>
      <c r="F819" s="106"/>
      <c r="G819" s="105"/>
      <c r="H819" s="105"/>
      <c r="I819" s="108"/>
      <c r="J819" s="105"/>
      <c r="K819" s="105"/>
      <c r="L819" s="108"/>
      <c r="M819" s="105"/>
      <c r="N819" s="103"/>
      <c r="O819" s="456"/>
      <c r="P819" s="431">
        <f t="shared" si="25"/>
        <v>0</v>
      </c>
      <c r="Q819" s="79">
        <f t="shared" si="25"/>
        <v>0</v>
      </c>
      <c r="R819" s="102" t="str">
        <f t="shared" si="24"/>
        <v/>
      </c>
      <c r="S819" s="96" t="str">
        <f>IF(D819="","",IF(OR(D819=Plano!$A$1,D819=Plano!$B$1),"entrada","saída"))</f>
        <v/>
      </c>
    </row>
    <row r="820" spans="1:19" ht="13.2" hidden="1" x14ac:dyDescent="0.25">
      <c r="A820" s="119" t="str">
        <f>IF(B820="","",COUNT('Diário 2o PA'!$A$5:$A$1412)+ROW()-4)</f>
        <v/>
      </c>
      <c r="B820" s="104"/>
      <c r="C820" s="154"/>
      <c r="D820" s="105"/>
      <c r="E820" s="105"/>
      <c r="F820" s="106"/>
      <c r="G820" s="105"/>
      <c r="H820" s="105"/>
      <c r="I820" s="108"/>
      <c r="J820" s="105"/>
      <c r="K820" s="105"/>
      <c r="L820" s="108"/>
      <c r="M820" s="105"/>
      <c r="N820" s="103"/>
      <c r="O820" s="456"/>
      <c r="P820" s="431">
        <f t="shared" si="25"/>
        <v>0</v>
      </c>
      <c r="Q820" s="79">
        <f t="shared" si="25"/>
        <v>0</v>
      </c>
      <c r="R820" s="102" t="str">
        <f t="shared" si="24"/>
        <v/>
      </c>
      <c r="S820" s="96" t="str">
        <f>IF(D820="","",IF(OR(D820=Plano!$A$1,D820=Plano!$B$1),"entrada","saída"))</f>
        <v/>
      </c>
    </row>
    <row r="821" spans="1:19" ht="13.2" hidden="1" x14ac:dyDescent="0.25">
      <c r="A821" s="119" t="str">
        <f>IF(B821="","",COUNT('Diário 2o PA'!$A$5:$A$1412)+ROW()-4)</f>
        <v/>
      </c>
      <c r="B821" s="104"/>
      <c r="C821" s="154"/>
      <c r="D821" s="105"/>
      <c r="E821" s="105"/>
      <c r="F821" s="106"/>
      <c r="G821" s="105"/>
      <c r="H821" s="105"/>
      <c r="I821" s="108"/>
      <c r="J821" s="105"/>
      <c r="K821" s="105"/>
      <c r="L821" s="108"/>
      <c r="M821" s="105"/>
      <c r="N821" s="103"/>
      <c r="O821" s="456"/>
      <c r="P821" s="431">
        <f t="shared" si="25"/>
        <v>0</v>
      </c>
      <c r="Q821" s="79">
        <f t="shared" si="25"/>
        <v>0</v>
      </c>
      <c r="R821" s="102" t="str">
        <f t="shared" si="24"/>
        <v/>
      </c>
      <c r="S821" s="96" t="str">
        <f>IF(D821="","",IF(OR(D821=Plano!$A$1,D821=Plano!$B$1),"entrada","saída"))</f>
        <v/>
      </c>
    </row>
    <row r="822" spans="1:19" ht="13.2" hidden="1" x14ac:dyDescent="0.25">
      <c r="A822" s="119" t="str">
        <f>IF(B822="","",COUNT('Diário 2o PA'!$A$5:$A$1412)+ROW()-4)</f>
        <v/>
      </c>
      <c r="B822" s="104"/>
      <c r="C822" s="154"/>
      <c r="D822" s="105"/>
      <c r="E822" s="105"/>
      <c r="F822" s="106"/>
      <c r="G822" s="105"/>
      <c r="H822" s="105"/>
      <c r="I822" s="108"/>
      <c r="J822" s="105"/>
      <c r="K822" s="105"/>
      <c r="L822" s="108"/>
      <c r="M822" s="105"/>
      <c r="N822" s="103"/>
      <c r="O822" s="456"/>
      <c r="P822" s="431">
        <f t="shared" si="25"/>
        <v>0</v>
      </c>
      <c r="Q822" s="79">
        <f t="shared" si="25"/>
        <v>0</v>
      </c>
      <c r="R822" s="102" t="str">
        <f t="shared" si="24"/>
        <v/>
      </c>
      <c r="S822" s="96" t="str">
        <f>IF(D822="","",IF(OR(D822=Plano!$A$1,D822=Plano!$B$1),"entrada","saída"))</f>
        <v/>
      </c>
    </row>
    <row r="823" spans="1:19" ht="13.2" hidden="1" x14ac:dyDescent="0.25">
      <c r="A823" s="119" t="str">
        <f>IF(B823="","",COUNT('Diário 2o PA'!$A$5:$A$1412)+ROW()-4)</f>
        <v/>
      </c>
      <c r="B823" s="104"/>
      <c r="C823" s="154"/>
      <c r="D823" s="105"/>
      <c r="E823" s="105"/>
      <c r="F823" s="106"/>
      <c r="G823" s="105"/>
      <c r="H823" s="105"/>
      <c r="I823" s="108"/>
      <c r="J823" s="105"/>
      <c r="K823" s="105"/>
      <c r="L823" s="108"/>
      <c r="M823" s="105"/>
      <c r="N823" s="103"/>
      <c r="O823" s="456"/>
      <c r="P823" s="431">
        <f t="shared" si="25"/>
        <v>0</v>
      </c>
      <c r="Q823" s="79">
        <f t="shared" si="25"/>
        <v>0</v>
      </c>
      <c r="R823" s="102" t="str">
        <f t="shared" si="24"/>
        <v/>
      </c>
      <c r="S823" s="96" t="str">
        <f>IF(D823="","",IF(OR(D823=Plano!$A$1,D823=Plano!$B$1),"entrada","saída"))</f>
        <v/>
      </c>
    </row>
    <row r="824" spans="1:19" ht="13.2" hidden="1" x14ac:dyDescent="0.25">
      <c r="A824" s="119" t="str">
        <f>IF(B824="","",COUNT('Diário 2o PA'!$A$5:$A$1412)+ROW()-4)</f>
        <v/>
      </c>
      <c r="B824" s="104"/>
      <c r="C824" s="154"/>
      <c r="D824" s="105"/>
      <c r="E824" s="105"/>
      <c r="F824" s="106"/>
      <c r="G824" s="105"/>
      <c r="H824" s="105"/>
      <c r="I824" s="108"/>
      <c r="J824" s="105"/>
      <c r="K824" s="105"/>
      <c r="L824" s="108"/>
      <c r="M824" s="105"/>
      <c r="N824" s="103"/>
      <c r="O824" s="456"/>
      <c r="P824" s="431">
        <f t="shared" si="25"/>
        <v>0</v>
      </c>
      <c r="Q824" s="79">
        <f t="shared" si="25"/>
        <v>0</v>
      </c>
      <c r="R824" s="102" t="str">
        <f t="shared" si="24"/>
        <v/>
      </c>
      <c r="S824" s="96" t="str">
        <f>IF(D824="","",IF(OR(D824=Plano!$A$1,D824=Plano!$B$1),"entrada","saída"))</f>
        <v/>
      </c>
    </row>
    <row r="825" spans="1:19" ht="13.2" hidden="1" x14ac:dyDescent="0.25">
      <c r="A825" s="119" t="str">
        <f>IF(B825="","",COUNT('Diário 2o PA'!$A$5:$A$1412)+ROW()-4)</f>
        <v/>
      </c>
      <c r="B825" s="104"/>
      <c r="C825" s="154"/>
      <c r="D825" s="105"/>
      <c r="E825" s="105"/>
      <c r="F825" s="106"/>
      <c r="G825" s="105"/>
      <c r="H825" s="105"/>
      <c r="I825" s="108"/>
      <c r="J825" s="105"/>
      <c r="K825" s="105"/>
      <c r="L825" s="108"/>
      <c r="M825" s="105"/>
      <c r="N825" s="103"/>
      <c r="O825" s="456"/>
      <c r="P825" s="431">
        <f t="shared" si="25"/>
        <v>0</v>
      </c>
      <c r="Q825" s="79">
        <f t="shared" si="25"/>
        <v>0</v>
      </c>
      <c r="R825" s="102" t="str">
        <f t="shared" si="24"/>
        <v/>
      </c>
      <c r="S825" s="96" t="str">
        <f>IF(D825="","",IF(OR(D825=Plano!$A$1,D825=Plano!$B$1),"entrada","saída"))</f>
        <v/>
      </c>
    </row>
    <row r="826" spans="1:19" ht="13.2" hidden="1" x14ac:dyDescent="0.25">
      <c r="A826" s="119" t="str">
        <f>IF(B826="","",COUNT('Diário 2o PA'!$A$5:$A$1412)+ROW()-4)</f>
        <v/>
      </c>
      <c r="B826" s="104"/>
      <c r="C826" s="154"/>
      <c r="D826" s="105"/>
      <c r="E826" s="105"/>
      <c r="F826" s="106"/>
      <c r="G826" s="105"/>
      <c r="H826" s="105"/>
      <c r="I826" s="108"/>
      <c r="J826" s="105"/>
      <c r="K826" s="105"/>
      <c r="L826" s="108"/>
      <c r="M826" s="105"/>
      <c r="N826" s="103"/>
      <c r="O826" s="456"/>
      <c r="P826" s="431">
        <f t="shared" si="25"/>
        <v>0</v>
      </c>
      <c r="Q826" s="79">
        <f t="shared" si="25"/>
        <v>0</v>
      </c>
      <c r="R826" s="102" t="str">
        <f t="shared" si="24"/>
        <v/>
      </c>
      <c r="S826" s="96" t="str">
        <f>IF(D826="","",IF(OR(D826=Plano!$A$1,D826=Plano!$B$1),"entrada","saída"))</f>
        <v/>
      </c>
    </row>
    <row r="827" spans="1:19" ht="13.2" hidden="1" x14ac:dyDescent="0.25">
      <c r="A827" s="119" t="str">
        <f>IF(B827="","",COUNT('Diário 2o PA'!$A$5:$A$1412)+ROW()-4)</f>
        <v/>
      </c>
      <c r="B827" s="104"/>
      <c r="C827" s="154"/>
      <c r="D827" s="105"/>
      <c r="E827" s="105"/>
      <c r="F827" s="106"/>
      <c r="G827" s="105"/>
      <c r="H827" s="105"/>
      <c r="I827" s="108"/>
      <c r="J827" s="105"/>
      <c r="K827" s="105"/>
      <c r="L827" s="108"/>
      <c r="M827" s="105"/>
      <c r="N827" s="103"/>
      <c r="O827" s="456"/>
      <c r="P827" s="431">
        <f t="shared" si="25"/>
        <v>0</v>
      </c>
      <c r="Q827" s="79">
        <f t="shared" si="25"/>
        <v>0</v>
      </c>
      <c r="R827" s="102" t="str">
        <f t="shared" si="24"/>
        <v/>
      </c>
      <c r="S827" s="96" t="str">
        <f>IF(D827="","",IF(OR(D827=Plano!$A$1,D827=Plano!$B$1),"entrada","saída"))</f>
        <v/>
      </c>
    </row>
    <row r="828" spans="1:19" ht="13.2" hidden="1" x14ac:dyDescent="0.25">
      <c r="A828" s="119" t="str">
        <f>IF(B828="","",COUNT('Diário 2o PA'!$A$5:$A$1412)+ROW()-4)</f>
        <v/>
      </c>
      <c r="B828" s="104"/>
      <c r="C828" s="154"/>
      <c r="D828" s="105"/>
      <c r="E828" s="105"/>
      <c r="F828" s="106"/>
      <c r="G828" s="105"/>
      <c r="H828" s="105"/>
      <c r="I828" s="108"/>
      <c r="J828" s="105"/>
      <c r="K828" s="105"/>
      <c r="L828" s="108"/>
      <c r="M828" s="105"/>
      <c r="N828" s="103"/>
      <c r="O828" s="456"/>
      <c r="P828" s="431">
        <f t="shared" si="25"/>
        <v>0</v>
      </c>
      <c r="Q828" s="79">
        <f t="shared" si="25"/>
        <v>0</v>
      </c>
      <c r="R828" s="102" t="str">
        <f t="shared" si="24"/>
        <v/>
      </c>
      <c r="S828" s="96" t="str">
        <f>IF(D828="","",IF(OR(D828=Plano!$A$1,D828=Plano!$B$1),"entrada","saída"))</f>
        <v/>
      </c>
    </row>
    <row r="829" spans="1:19" ht="13.2" hidden="1" x14ac:dyDescent="0.25">
      <c r="A829" s="119" t="str">
        <f>IF(B829="","",COUNT('Diário 2o PA'!$A$5:$A$1412)+ROW()-4)</f>
        <v/>
      </c>
      <c r="B829" s="104"/>
      <c r="C829" s="154"/>
      <c r="D829" s="105"/>
      <c r="E829" s="105"/>
      <c r="F829" s="106"/>
      <c r="G829" s="105"/>
      <c r="H829" s="105"/>
      <c r="I829" s="108"/>
      <c r="J829" s="105"/>
      <c r="K829" s="105"/>
      <c r="L829" s="108"/>
      <c r="M829" s="105"/>
      <c r="N829" s="103"/>
      <c r="O829" s="456"/>
      <c r="P829" s="431">
        <f t="shared" si="25"/>
        <v>0</v>
      </c>
      <c r="Q829" s="79">
        <f t="shared" si="25"/>
        <v>0</v>
      </c>
      <c r="R829" s="102" t="str">
        <f t="shared" si="24"/>
        <v/>
      </c>
      <c r="S829" s="96" t="str">
        <f>IF(D829="","",IF(OR(D829=Plano!$A$1,D829=Plano!$B$1),"entrada","saída"))</f>
        <v/>
      </c>
    </row>
    <row r="830" spans="1:19" ht="13.2" hidden="1" x14ac:dyDescent="0.25">
      <c r="A830" s="119" t="str">
        <f>IF(B830="","",COUNT('Diário 2o PA'!$A$5:$A$1412)+ROW()-4)</f>
        <v/>
      </c>
      <c r="B830" s="104"/>
      <c r="C830" s="154"/>
      <c r="D830" s="105"/>
      <c r="E830" s="105"/>
      <c r="F830" s="106"/>
      <c r="G830" s="105"/>
      <c r="H830" s="105"/>
      <c r="I830" s="108"/>
      <c r="J830" s="105"/>
      <c r="K830" s="105"/>
      <c r="L830" s="108"/>
      <c r="M830" s="105"/>
      <c r="N830" s="103"/>
      <c r="O830" s="456"/>
      <c r="P830" s="431">
        <f t="shared" si="25"/>
        <v>0</v>
      </c>
      <c r="Q830" s="79">
        <f t="shared" si="25"/>
        <v>0</v>
      </c>
      <c r="R830" s="102" t="str">
        <f t="shared" si="24"/>
        <v/>
      </c>
      <c r="S830" s="96" t="str">
        <f>IF(D830="","",IF(OR(D830=Plano!$A$1,D830=Plano!$B$1),"entrada","saída"))</f>
        <v/>
      </c>
    </row>
    <row r="831" spans="1:19" ht="13.2" hidden="1" x14ac:dyDescent="0.25">
      <c r="A831" s="119" t="str">
        <f>IF(B831="","",COUNT('Diário 2o PA'!$A$5:$A$1412)+ROW()-4)</f>
        <v/>
      </c>
      <c r="B831" s="104"/>
      <c r="C831" s="154"/>
      <c r="D831" s="105"/>
      <c r="E831" s="105"/>
      <c r="F831" s="106"/>
      <c r="G831" s="105"/>
      <c r="H831" s="105"/>
      <c r="I831" s="108"/>
      <c r="J831" s="105"/>
      <c r="K831" s="105"/>
      <c r="L831" s="108"/>
      <c r="M831" s="105"/>
      <c r="N831" s="103"/>
      <c r="O831" s="456"/>
      <c r="P831" s="431">
        <f t="shared" si="25"/>
        <v>0</v>
      </c>
      <c r="Q831" s="79">
        <f t="shared" si="25"/>
        <v>0</v>
      </c>
      <c r="R831" s="102" t="str">
        <f t="shared" si="24"/>
        <v/>
      </c>
      <c r="S831" s="96" t="str">
        <f>IF(D831="","",IF(OR(D831=Plano!$A$1,D831=Plano!$B$1),"entrada","saída"))</f>
        <v/>
      </c>
    </row>
    <row r="832" spans="1:19" ht="13.2" hidden="1" x14ac:dyDescent="0.25">
      <c r="A832" s="119" t="str">
        <f>IF(B832="","",COUNT('Diário 2o PA'!$A$5:$A$1412)+ROW()-4)</f>
        <v/>
      </c>
      <c r="B832" s="104"/>
      <c r="C832" s="154"/>
      <c r="D832" s="105"/>
      <c r="E832" s="105"/>
      <c r="F832" s="106"/>
      <c r="G832" s="105"/>
      <c r="H832" s="105"/>
      <c r="I832" s="108"/>
      <c r="J832" s="105"/>
      <c r="K832" s="105"/>
      <c r="L832" s="108"/>
      <c r="M832" s="105"/>
      <c r="N832" s="103"/>
      <c r="O832" s="456"/>
      <c r="P832" s="431">
        <f t="shared" si="25"/>
        <v>0</v>
      </c>
      <c r="Q832" s="79">
        <f t="shared" si="25"/>
        <v>0</v>
      </c>
      <c r="R832" s="102" t="str">
        <f t="shared" si="24"/>
        <v/>
      </c>
      <c r="S832" s="96" t="str">
        <f>IF(D832="","",IF(OR(D832=Plano!$A$1,D832=Plano!$B$1),"entrada","saída"))</f>
        <v/>
      </c>
    </row>
    <row r="833" spans="1:19" ht="13.2" hidden="1" x14ac:dyDescent="0.25">
      <c r="A833" s="119" t="str">
        <f>IF(B833="","",COUNT('Diário 2o PA'!$A$5:$A$1412)+ROW()-4)</f>
        <v/>
      </c>
      <c r="B833" s="104"/>
      <c r="C833" s="154"/>
      <c r="D833" s="105"/>
      <c r="E833" s="105"/>
      <c r="F833" s="106"/>
      <c r="G833" s="105"/>
      <c r="H833" s="105"/>
      <c r="I833" s="108"/>
      <c r="J833" s="105"/>
      <c r="K833" s="105"/>
      <c r="L833" s="108"/>
      <c r="M833" s="105"/>
      <c r="N833" s="103"/>
      <c r="O833" s="456"/>
      <c r="P833" s="431">
        <f t="shared" si="25"/>
        <v>0</v>
      </c>
      <c r="Q833" s="79">
        <f t="shared" si="25"/>
        <v>0</v>
      </c>
      <c r="R833" s="102" t="str">
        <f t="shared" si="24"/>
        <v/>
      </c>
      <c r="S833" s="96" t="str">
        <f>IF(D833="","",IF(OR(D833=Plano!$A$1,D833=Plano!$B$1),"entrada","saída"))</f>
        <v/>
      </c>
    </row>
    <row r="834" spans="1:19" ht="13.2" hidden="1" x14ac:dyDescent="0.25">
      <c r="A834" s="119" t="str">
        <f>IF(B834="","",COUNT('Diário 2o PA'!$A$5:$A$1412)+ROW()-4)</f>
        <v/>
      </c>
      <c r="B834" s="104"/>
      <c r="C834" s="154"/>
      <c r="D834" s="105"/>
      <c r="E834" s="105"/>
      <c r="F834" s="106"/>
      <c r="G834" s="105"/>
      <c r="H834" s="105"/>
      <c r="I834" s="108"/>
      <c r="J834" s="105"/>
      <c r="K834" s="105"/>
      <c r="L834" s="108"/>
      <c r="M834" s="105"/>
      <c r="N834" s="103"/>
      <c r="O834" s="456"/>
      <c r="P834" s="431">
        <f t="shared" si="25"/>
        <v>0</v>
      </c>
      <c r="Q834" s="79">
        <f t="shared" si="25"/>
        <v>0</v>
      </c>
      <c r="R834" s="102" t="str">
        <f t="shared" si="24"/>
        <v/>
      </c>
      <c r="S834" s="96" t="str">
        <f>IF(D834="","",IF(OR(D834=Plano!$A$1,D834=Plano!$B$1),"entrada","saída"))</f>
        <v/>
      </c>
    </row>
    <row r="835" spans="1:19" ht="13.2" hidden="1" x14ac:dyDescent="0.25">
      <c r="A835" s="119" t="str">
        <f>IF(B835="","",COUNT('Diário 2o PA'!$A$5:$A$1412)+ROW()-4)</f>
        <v/>
      </c>
      <c r="B835" s="104"/>
      <c r="C835" s="154"/>
      <c r="D835" s="105"/>
      <c r="E835" s="105"/>
      <c r="F835" s="106"/>
      <c r="G835" s="105"/>
      <c r="H835" s="105"/>
      <c r="I835" s="108"/>
      <c r="J835" s="105"/>
      <c r="K835" s="105"/>
      <c r="L835" s="108"/>
      <c r="M835" s="105"/>
      <c r="N835" s="103"/>
      <c r="O835" s="456"/>
      <c r="P835" s="431">
        <f t="shared" si="25"/>
        <v>0</v>
      </c>
      <c r="Q835" s="79">
        <f t="shared" si="25"/>
        <v>0</v>
      </c>
      <c r="R835" s="102" t="str">
        <f t="shared" si="24"/>
        <v/>
      </c>
      <c r="S835" s="96" t="str">
        <f>IF(D835="","",IF(OR(D835=Plano!$A$1,D835=Plano!$B$1),"entrada","saída"))</f>
        <v/>
      </c>
    </row>
    <row r="836" spans="1:19" ht="13.2" hidden="1" x14ac:dyDescent="0.25">
      <c r="A836" s="119" t="str">
        <f>IF(B836="","",COUNT('Diário 2o PA'!$A$5:$A$1412)+ROW()-4)</f>
        <v/>
      </c>
      <c r="B836" s="104"/>
      <c r="C836" s="154"/>
      <c r="D836" s="105"/>
      <c r="E836" s="105"/>
      <c r="F836" s="106"/>
      <c r="G836" s="105"/>
      <c r="H836" s="105"/>
      <c r="I836" s="108"/>
      <c r="J836" s="105"/>
      <c r="K836" s="105"/>
      <c r="L836" s="108"/>
      <c r="M836" s="105"/>
      <c r="N836" s="103"/>
      <c r="O836" s="456"/>
      <c r="P836" s="431">
        <f t="shared" si="25"/>
        <v>0</v>
      </c>
      <c r="Q836" s="79">
        <f t="shared" si="25"/>
        <v>0</v>
      </c>
      <c r="R836" s="102" t="str">
        <f t="shared" si="24"/>
        <v/>
      </c>
      <c r="S836" s="96" t="str">
        <f>IF(D836="","",IF(OR(D836=Plano!$A$1,D836=Plano!$B$1),"entrada","saída"))</f>
        <v/>
      </c>
    </row>
    <row r="837" spans="1:19" ht="13.2" hidden="1" x14ac:dyDescent="0.25">
      <c r="A837" s="119" t="str">
        <f>IF(B837="","",COUNT('Diário 2o PA'!$A$5:$A$1412)+ROW()-4)</f>
        <v/>
      </c>
      <c r="B837" s="104"/>
      <c r="C837" s="154"/>
      <c r="D837" s="105"/>
      <c r="E837" s="105"/>
      <c r="F837" s="106"/>
      <c r="G837" s="105"/>
      <c r="H837" s="105"/>
      <c r="I837" s="108"/>
      <c r="J837" s="105"/>
      <c r="K837" s="105"/>
      <c r="L837" s="108"/>
      <c r="M837" s="105"/>
      <c r="N837" s="103"/>
      <c r="O837" s="456"/>
      <c r="P837" s="431">
        <f t="shared" si="25"/>
        <v>0</v>
      </c>
      <c r="Q837" s="79">
        <f t="shared" si="25"/>
        <v>0</v>
      </c>
      <c r="R837" s="102" t="str">
        <f t="shared" ref="R837:R900" si="26">SUBSTITUTE(D837," ","_")</f>
        <v/>
      </c>
      <c r="S837" s="96" t="str">
        <f>IF(D837="","",IF(OR(D837=Plano!$A$1,D837=Plano!$B$1),"entrada","saída"))</f>
        <v/>
      </c>
    </row>
    <row r="838" spans="1:19" ht="13.2" hidden="1" x14ac:dyDescent="0.25">
      <c r="A838" s="119" t="str">
        <f>IF(B838="","",COUNT('Diário 2o PA'!$A$5:$A$1412)+ROW()-4)</f>
        <v/>
      </c>
      <c r="B838" s="104"/>
      <c r="C838" s="154"/>
      <c r="D838" s="105"/>
      <c r="E838" s="105"/>
      <c r="F838" s="106"/>
      <c r="G838" s="105"/>
      <c r="H838" s="105"/>
      <c r="I838" s="108"/>
      <c r="J838" s="105"/>
      <c r="K838" s="105"/>
      <c r="L838" s="108"/>
      <c r="M838" s="105"/>
      <c r="N838" s="103"/>
      <c r="O838" s="456"/>
      <c r="P838" s="431">
        <f t="shared" ref="P838:Q901" si="27">IF(B838=0,0,IF(YEAR(B838)=$Q$1,MONTH(B838)-$P$1+1,(YEAR(B838)-$Q$1)*12-$P$1+1+MONTH(B838)))</f>
        <v>0</v>
      </c>
      <c r="Q838" s="79">
        <f t="shared" si="27"/>
        <v>0</v>
      </c>
      <c r="R838" s="102" t="str">
        <f t="shared" si="26"/>
        <v/>
      </c>
      <c r="S838" s="96" t="str">
        <f>IF(D838="","",IF(OR(D838=Plano!$A$1,D838=Plano!$B$1),"entrada","saída"))</f>
        <v/>
      </c>
    </row>
    <row r="839" spans="1:19" ht="13.2" hidden="1" x14ac:dyDescent="0.25">
      <c r="A839" s="119" t="str">
        <f>IF(B839="","",COUNT('Diário 2o PA'!$A$5:$A$1412)+ROW()-4)</f>
        <v/>
      </c>
      <c r="B839" s="104"/>
      <c r="C839" s="154"/>
      <c r="D839" s="105"/>
      <c r="E839" s="105"/>
      <c r="F839" s="106"/>
      <c r="G839" s="105"/>
      <c r="H839" s="105"/>
      <c r="I839" s="108"/>
      <c r="J839" s="105"/>
      <c r="K839" s="105"/>
      <c r="L839" s="108"/>
      <c r="M839" s="105"/>
      <c r="N839" s="103"/>
      <c r="O839" s="456"/>
      <c r="P839" s="431">
        <f t="shared" si="27"/>
        <v>0</v>
      </c>
      <c r="Q839" s="79">
        <f t="shared" si="27"/>
        <v>0</v>
      </c>
      <c r="R839" s="102" t="str">
        <f t="shared" si="26"/>
        <v/>
      </c>
      <c r="S839" s="96" t="str">
        <f>IF(D839="","",IF(OR(D839=Plano!$A$1,D839=Plano!$B$1),"entrada","saída"))</f>
        <v/>
      </c>
    </row>
    <row r="840" spans="1:19" ht="13.2" hidden="1" x14ac:dyDescent="0.25">
      <c r="A840" s="119" t="str">
        <f>IF(B840="","",COUNT('Diário 2o PA'!$A$5:$A$1412)+ROW()-4)</f>
        <v/>
      </c>
      <c r="B840" s="104"/>
      <c r="C840" s="154"/>
      <c r="D840" s="105"/>
      <c r="E840" s="105"/>
      <c r="F840" s="106"/>
      <c r="G840" s="105"/>
      <c r="H840" s="105"/>
      <c r="I840" s="108"/>
      <c r="J840" s="105"/>
      <c r="K840" s="105"/>
      <c r="L840" s="108"/>
      <c r="M840" s="105"/>
      <c r="N840" s="103"/>
      <c r="O840" s="456"/>
      <c r="P840" s="431">
        <f t="shared" si="27"/>
        <v>0</v>
      </c>
      <c r="Q840" s="79">
        <f t="shared" si="27"/>
        <v>0</v>
      </c>
      <c r="R840" s="102" t="str">
        <f t="shared" si="26"/>
        <v/>
      </c>
      <c r="S840" s="96" t="str">
        <f>IF(D840="","",IF(OR(D840=Plano!$A$1,D840=Plano!$B$1),"entrada","saída"))</f>
        <v/>
      </c>
    </row>
    <row r="841" spans="1:19" ht="13.2" hidden="1" x14ac:dyDescent="0.25">
      <c r="A841" s="119" t="str">
        <f>IF(B841="","",COUNT('Diário 2o PA'!$A$5:$A$1412)+ROW()-4)</f>
        <v/>
      </c>
      <c r="B841" s="104"/>
      <c r="C841" s="154"/>
      <c r="D841" s="105"/>
      <c r="E841" s="105"/>
      <c r="F841" s="106"/>
      <c r="G841" s="105"/>
      <c r="H841" s="105"/>
      <c r="I841" s="108"/>
      <c r="J841" s="105"/>
      <c r="K841" s="105"/>
      <c r="L841" s="108"/>
      <c r="M841" s="105"/>
      <c r="N841" s="103"/>
      <c r="O841" s="456"/>
      <c r="P841" s="431">
        <f t="shared" si="27"/>
        <v>0</v>
      </c>
      <c r="Q841" s="79">
        <f t="shared" si="27"/>
        <v>0</v>
      </c>
      <c r="R841" s="102" t="str">
        <f t="shared" si="26"/>
        <v/>
      </c>
      <c r="S841" s="96" t="str">
        <f>IF(D841="","",IF(OR(D841=Plano!$A$1,D841=Plano!$B$1),"entrada","saída"))</f>
        <v/>
      </c>
    </row>
    <row r="842" spans="1:19" ht="13.2" hidden="1" x14ac:dyDescent="0.25">
      <c r="A842" s="119" t="str">
        <f>IF(B842="","",COUNT('Diário 2o PA'!$A$5:$A$1412)+ROW()-4)</f>
        <v/>
      </c>
      <c r="B842" s="104"/>
      <c r="C842" s="154"/>
      <c r="D842" s="105"/>
      <c r="E842" s="105"/>
      <c r="F842" s="106"/>
      <c r="G842" s="105"/>
      <c r="H842" s="105"/>
      <c r="I842" s="108"/>
      <c r="J842" s="105"/>
      <c r="K842" s="105"/>
      <c r="L842" s="108"/>
      <c r="M842" s="105"/>
      <c r="N842" s="103"/>
      <c r="O842" s="456"/>
      <c r="P842" s="431">
        <f t="shared" si="27"/>
        <v>0</v>
      </c>
      <c r="Q842" s="79">
        <f t="shared" si="27"/>
        <v>0</v>
      </c>
      <c r="R842" s="102" t="str">
        <f t="shared" si="26"/>
        <v/>
      </c>
      <c r="S842" s="96" t="str">
        <f>IF(D842="","",IF(OR(D842=Plano!$A$1,D842=Plano!$B$1),"entrada","saída"))</f>
        <v/>
      </c>
    </row>
    <row r="843" spans="1:19" ht="13.2" hidden="1" x14ac:dyDescent="0.25">
      <c r="A843" s="119" t="str">
        <f>IF(B843="","",COUNT('Diário 2o PA'!$A$5:$A$1412)+ROW()-4)</f>
        <v/>
      </c>
      <c r="B843" s="104"/>
      <c r="C843" s="154"/>
      <c r="D843" s="105"/>
      <c r="E843" s="105"/>
      <c r="F843" s="106"/>
      <c r="G843" s="105"/>
      <c r="H843" s="105"/>
      <c r="I843" s="108"/>
      <c r="J843" s="105"/>
      <c r="K843" s="105"/>
      <c r="L843" s="108"/>
      <c r="M843" s="105"/>
      <c r="N843" s="103"/>
      <c r="O843" s="456"/>
      <c r="P843" s="431">
        <f t="shared" si="27"/>
        <v>0</v>
      </c>
      <c r="Q843" s="79">
        <f t="shared" si="27"/>
        <v>0</v>
      </c>
      <c r="R843" s="102" t="str">
        <f t="shared" si="26"/>
        <v/>
      </c>
      <c r="S843" s="96" t="str">
        <f>IF(D843="","",IF(OR(D843=Plano!$A$1,D843=Plano!$B$1),"entrada","saída"))</f>
        <v/>
      </c>
    </row>
    <row r="844" spans="1:19" ht="13.2" hidden="1" x14ac:dyDescent="0.25">
      <c r="A844" s="119" t="str">
        <f>IF(B844="","",COUNT('Diário 2o PA'!$A$5:$A$1412)+ROW()-4)</f>
        <v/>
      </c>
      <c r="B844" s="104"/>
      <c r="C844" s="154"/>
      <c r="D844" s="105"/>
      <c r="E844" s="105"/>
      <c r="F844" s="106"/>
      <c r="G844" s="105"/>
      <c r="H844" s="105"/>
      <c r="I844" s="108"/>
      <c r="J844" s="105"/>
      <c r="K844" s="105"/>
      <c r="L844" s="108"/>
      <c r="M844" s="105"/>
      <c r="N844" s="103"/>
      <c r="O844" s="456"/>
      <c r="P844" s="431">
        <f t="shared" si="27"/>
        <v>0</v>
      </c>
      <c r="Q844" s="79">
        <f t="shared" si="27"/>
        <v>0</v>
      </c>
      <c r="R844" s="102" t="str">
        <f t="shared" si="26"/>
        <v/>
      </c>
      <c r="S844" s="96" t="str">
        <f>IF(D844="","",IF(OR(D844=Plano!$A$1,D844=Plano!$B$1),"entrada","saída"))</f>
        <v/>
      </c>
    </row>
    <row r="845" spans="1:19" ht="13.2" hidden="1" x14ac:dyDescent="0.25">
      <c r="A845" s="119" t="str">
        <f>IF(B845="","",COUNT('Diário 2o PA'!$A$5:$A$1412)+ROW()-4)</f>
        <v/>
      </c>
      <c r="B845" s="104"/>
      <c r="C845" s="154"/>
      <c r="D845" s="105"/>
      <c r="E845" s="105"/>
      <c r="F845" s="106"/>
      <c r="G845" s="105"/>
      <c r="H845" s="105"/>
      <c r="I845" s="108"/>
      <c r="J845" s="105"/>
      <c r="K845" s="105"/>
      <c r="L845" s="108"/>
      <c r="M845" s="105"/>
      <c r="N845" s="103"/>
      <c r="O845" s="456"/>
      <c r="P845" s="431">
        <f t="shared" si="27"/>
        <v>0</v>
      </c>
      <c r="Q845" s="79">
        <f t="shared" si="27"/>
        <v>0</v>
      </c>
      <c r="R845" s="102" t="str">
        <f t="shared" si="26"/>
        <v/>
      </c>
      <c r="S845" s="96" t="str">
        <f>IF(D845="","",IF(OR(D845=Plano!$A$1,D845=Plano!$B$1),"entrada","saída"))</f>
        <v/>
      </c>
    </row>
    <row r="846" spans="1:19" ht="13.2" hidden="1" x14ac:dyDescent="0.25">
      <c r="A846" s="119" t="str">
        <f>IF(B846="","",COUNT('Diário 2o PA'!$A$5:$A$1412)+ROW()-4)</f>
        <v/>
      </c>
      <c r="B846" s="104"/>
      <c r="C846" s="154"/>
      <c r="D846" s="105"/>
      <c r="E846" s="105"/>
      <c r="F846" s="106"/>
      <c r="G846" s="105"/>
      <c r="H846" s="105"/>
      <c r="I846" s="108"/>
      <c r="J846" s="105"/>
      <c r="K846" s="105"/>
      <c r="L846" s="108"/>
      <c r="M846" s="105"/>
      <c r="N846" s="103"/>
      <c r="O846" s="456"/>
      <c r="P846" s="431">
        <f t="shared" si="27"/>
        <v>0</v>
      </c>
      <c r="Q846" s="79">
        <f t="shared" si="27"/>
        <v>0</v>
      </c>
      <c r="R846" s="102" t="str">
        <f t="shared" si="26"/>
        <v/>
      </c>
      <c r="S846" s="96" t="str">
        <f>IF(D846="","",IF(OR(D846=Plano!$A$1,D846=Plano!$B$1),"entrada","saída"))</f>
        <v/>
      </c>
    </row>
    <row r="847" spans="1:19" ht="13.2" hidden="1" x14ac:dyDescent="0.25">
      <c r="A847" s="119" t="str">
        <f>IF(B847="","",COUNT('Diário 2o PA'!$A$5:$A$1412)+ROW()-4)</f>
        <v/>
      </c>
      <c r="B847" s="104"/>
      <c r="C847" s="154"/>
      <c r="D847" s="105"/>
      <c r="E847" s="105"/>
      <c r="F847" s="106"/>
      <c r="G847" s="105"/>
      <c r="H847" s="105"/>
      <c r="I847" s="108"/>
      <c r="J847" s="105"/>
      <c r="K847" s="105"/>
      <c r="L847" s="108"/>
      <c r="M847" s="105"/>
      <c r="N847" s="103"/>
      <c r="O847" s="456"/>
      <c r="P847" s="431">
        <f t="shared" si="27"/>
        <v>0</v>
      </c>
      <c r="Q847" s="79">
        <f t="shared" si="27"/>
        <v>0</v>
      </c>
      <c r="R847" s="102" t="str">
        <f t="shared" si="26"/>
        <v/>
      </c>
      <c r="S847" s="96" t="str">
        <f>IF(D847="","",IF(OR(D847=Plano!$A$1,D847=Plano!$B$1),"entrada","saída"))</f>
        <v/>
      </c>
    </row>
    <row r="848" spans="1:19" ht="13.2" hidden="1" x14ac:dyDescent="0.25">
      <c r="A848" s="119" t="str">
        <f>IF(B848="","",COUNT('Diário 2o PA'!$A$5:$A$1412)+ROW()-4)</f>
        <v/>
      </c>
      <c r="B848" s="104"/>
      <c r="C848" s="154"/>
      <c r="D848" s="105"/>
      <c r="E848" s="105"/>
      <c r="F848" s="106"/>
      <c r="G848" s="105"/>
      <c r="H848" s="105"/>
      <c r="I848" s="108"/>
      <c r="J848" s="105"/>
      <c r="K848" s="105"/>
      <c r="L848" s="108"/>
      <c r="M848" s="105"/>
      <c r="N848" s="103"/>
      <c r="O848" s="456"/>
      <c r="P848" s="431">
        <f t="shared" si="27"/>
        <v>0</v>
      </c>
      <c r="Q848" s="79">
        <f t="shared" si="27"/>
        <v>0</v>
      </c>
      <c r="R848" s="102" t="str">
        <f t="shared" si="26"/>
        <v/>
      </c>
      <c r="S848" s="96" t="str">
        <f>IF(D848="","",IF(OR(D848=Plano!$A$1,D848=Plano!$B$1),"entrada","saída"))</f>
        <v/>
      </c>
    </row>
    <row r="849" spans="1:19" ht="13.2" hidden="1" x14ac:dyDescent="0.25">
      <c r="A849" s="119" t="str">
        <f>IF(B849="","",COUNT('Diário 2o PA'!$A$5:$A$1412)+ROW()-4)</f>
        <v/>
      </c>
      <c r="B849" s="104"/>
      <c r="C849" s="154"/>
      <c r="D849" s="105"/>
      <c r="E849" s="105"/>
      <c r="F849" s="106"/>
      <c r="G849" s="105"/>
      <c r="H849" s="105"/>
      <c r="I849" s="108"/>
      <c r="J849" s="105"/>
      <c r="K849" s="105"/>
      <c r="L849" s="108"/>
      <c r="M849" s="105"/>
      <c r="N849" s="103"/>
      <c r="O849" s="456"/>
      <c r="P849" s="431">
        <f t="shared" si="27"/>
        <v>0</v>
      </c>
      <c r="Q849" s="79">
        <f t="shared" si="27"/>
        <v>0</v>
      </c>
      <c r="R849" s="102" t="str">
        <f t="shared" si="26"/>
        <v/>
      </c>
      <c r="S849" s="96" t="str">
        <f>IF(D849="","",IF(OR(D849=Plano!$A$1,D849=Plano!$B$1),"entrada","saída"))</f>
        <v/>
      </c>
    </row>
    <row r="850" spans="1:19" ht="13.2" hidden="1" x14ac:dyDescent="0.25">
      <c r="A850" s="119" t="str">
        <f>IF(B850="","",COUNT('Diário 2o PA'!$A$5:$A$1412)+ROW()-4)</f>
        <v/>
      </c>
      <c r="B850" s="104"/>
      <c r="C850" s="154"/>
      <c r="D850" s="105"/>
      <c r="E850" s="105"/>
      <c r="F850" s="106"/>
      <c r="G850" s="105"/>
      <c r="H850" s="105"/>
      <c r="I850" s="108"/>
      <c r="J850" s="105"/>
      <c r="K850" s="105"/>
      <c r="L850" s="108"/>
      <c r="M850" s="105"/>
      <c r="N850" s="103"/>
      <c r="O850" s="456"/>
      <c r="P850" s="431">
        <f t="shared" si="27"/>
        <v>0</v>
      </c>
      <c r="Q850" s="79">
        <f t="shared" si="27"/>
        <v>0</v>
      </c>
      <c r="R850" s="102" t="str">
        <f t="shared" si="26"/>
        <v/>
      </c>
      <c r="S850" s="96" t="str">
        <f>IF(D850="","",IF(OR(D850=Plano!$A$1,D850=Plano!$B$1),"entrada","saída"))</f>
        <v/>
      </c>
    </row>
    <row r="851" spans="1:19" ht="13.2" hidden="1" x14ac:dyDescent="0.25">
      <c r="A851" s="119" t="str">
        <f>IF(B851="","",COUNT('Diário 2o PA'!$A$5:$A$1412)+ROW()-4)</f>
        <v/>
      </c>
      <c r="B851" s="104"/>
      <c r="C851" s="154"/>
      <c r="D851" s="105"/>
      <c r="E851" s="105"/>
      <c r="F851" s="106"/>
      <c r="G851" s="105"/>
      <c r="H851" s="105"/>
      <c r="I851" s="108"/>
      <c r="J851" s="105"/>
      <c r="K851" s="105"/>
      <c r="L851" s="108"/>
      <c r="M851" s="105"/>
      <c r="N851" s="103"/>
      <c r="O851" s="456"/>
      <c r="P851" s="431">
        <f t="shared" si="27"/>
        <v>0</v>
      </c>
      <c r="Q851" s="79">
        <f t="shared" si="27"/>
        <v>0</v>
      </c>
      <c r="R851" s="102" t="str">
        <f t="shared" si="26"/>
        <v/>
      </c>
      <c r="S851" s="96" t="str">
        <f>IF(D851="","",IF(OR(D851=Plano!$A$1,D851=Plano!$B$1),"entrada","saída"))</f>
        <v/>
      </c>
    </row>
    <row r="852" spans="1:19" ht="13.2" hidden="1" x14ac:dyDescent="0.25">
      <c r="A852" s="119" t="str">
        <f>IF(B852="","",COUNT('Diário 2o PA'!$A$5:$A$1412)+ROW()-4)</f>
        <v/>
      </c>
      <c r="B852" s="104"/>
      <c r="C852" s="154"/>
      <c r="D852" s="105"/>
      <c r="E852" s="105"/>
      <c r="F852" s="106"/>
      <c r="G852" s="105"/>
      <c r="H852" s="105"/>
      <c r="I852" s="108"/>
      <c r="J852" s="105"/>
      <c r="K852" s="105"/>
      <c r="L852" s="108"/>
      <c r="M852" s="105"/>
      <c r="N852" s="103"/>
      <c r="O852" s="456"/>
      <c r="P852" s="431">
        <f t="shared" si="27"/>
        <v>0</v>
      </c>
      <c r="Q852" s="79">
        <f t="shared" si="27"/>
        <v>0</v>
      </c>
      <c r="R852" s="102" t="str">
        <f t="shared" si="26"/>
        <v/>
      </c>
      <c r="S852" s="96" t="str">
        <f>IF(D852="","",IF(OR(D852=Plano!$A$1,D852=Plano!$B$1),"entrada","saída"))</f>
        <v/>
      </c>
    </row>
    <row r="853" spans="1:19" ht="13.2" hidden="1" x14ac:dyDescent="0.25">
      <c r="A853" s="119" t="str">
        <f>IF(B853="","",COUNT('Diário 2o PA'!$A$5:$A$1412)+ROW()-4)</f>
        <v/>
      </c>
      <c r="B853" s="104"/>
      <c r="C853" s="154"/>
      <c r="D853" s="105"/>
      <c r="E853" s="105"/>
      <c r="F853" s="106"/>
      <c r="G853" s="105"/>
      <c r="H853" s="105"/>
      <c r="I853" s="108"/>
      <c r="J853" s="105"/>
      <c r="K853" s="105"/>
      <c r="L853" s="108"/>
      <c r="M853" s="105"/>
      <c r="N853" s="103"/>
      <c r="O853" s="456"/>
      <c r="P853" s="431">
        <f t="shared" si="27"/>
        <v>0</v>
      </c>
      <c r="Q853" s="79">
        <f t="shared" si="27"/>
        <v>0</v>
      </c>
      <c r="R853" s="102" t="str">
        <f t="shared" si="26"/>
        <v/>
      </c>
      <c r="S853" s="96" t="str">
        <f>IF(D853="","",IF(OR(D853=Plano!$A$1,D853=Plano!$B$1),"entrada","saída"))</f>
        <v/>
      </c>
    </row>
    <row r="854" spans="1:19" ht="13.2" hidden="1" x14ac:dyDescent="0.25">
      <c r="A854" s="119" t="str">
        <f>IF(B854="","",COUNT('Diário 2o PA'!$A$5:$A$1412)+ROW()-4)</f>
        <v/>
      </c>
      <c r="B854" s="104"/>
      <c r="C854" s="154"/>
      <c r="D854" s="105"/>
      <c r="E854" s="105"/>
      <c r="F854" s="106"/>
      <c r="G854" s="105"/>
      <c r="H854" s="105"/>
      <c r="I854" s="108"/>
      <c r="J854" s="105"/>
      <c r="K854" s="105"/>
      <c r="L854" s="108"/>
      <c r="M854" s="105"/>
      <c r="N854" s="103"/>
      <c r="O854" s="456"/>
      <c r="P854" s="431">
        <f t="shared" si="27"/>
        <v>0</v>
      </c>
      <c r="Q854" s="79">
        <f t="shared" si="27"/>
        <v>0</v>
      </c>
      <c r="R854" s="102" t="str">
        <f t="shared" si="26"/>
        <v/>
      </c>
      <c r="S854" s="96" t="str">
        <f>IF(D854="","",IF(OR(D854=Plano!$A$1,D854=Plano!$B$1),"entrada","saída"))</f>
        <v/>
      </c>
    </row>
    <row r="855" spans="1:19" ht="13.2" hidden="1" x14ac:dyDescent="0.25">
      <c r="A855" s="119" t="str">
        <f>IF(B855="","",COUNT('Diário 2o PA'!$A$5:$A$1412)+ROW()-4)</f>
        <v/>
      </c>
      <c r="B855" s="104"/>
      <c r="C855" s="154"/>
      <c r="D855" s="105"/>
      <c r="E855" s="105"/>
      <c r="F855" s="106"/>
      <c r="G855" s="105"/>
      <c r="H855" s="105"/>
      <c r="I855" s="108"/>
      <c r="J855" s="105"/>
      <c r="K855" s="105"/>
      <c r="L855" s="108"/>
      <c r="M855" s="105"/>
      <c r="N855" s="103"/>
      <c r="O855" s="456"/>
      <c r="P855" s="431">
        <f t="shared" si="27"/>
        <v>0</v>
      </c>
      <c r="Q855" s="79">
        <f t="shared" si="27"/>
        <v>0</v>
      </c>
      <c r="R855" s="102" t="str">
        <f t="shared" si="26"/>
        <v/>
      </c>
      <c r="S855" s="96" t="str">
        <f>IF(D855="","",IF(OR(D855=Plano!$A$1,D855=Plano!$B$1),"entrada","saída"))</f>
        <v/>
      </c>
    </row>
    <row r="856" spans="1:19" ht="13.2" hidden="1" x14ac:dyDescent="0.25">
      <c r="A856" s="119" t="str">
        <f>IF(B856="","",COUNT('Diário 2o PA'!$A$5:$A$1412)+ROW()-4)</f>
        <v/>
      </c>
      <c r="B856" s="104"/>
      <c r="C856" s="154"/>
      <c r="D856" s="105"/>
      <c r="E856" s="105"/>
      <c r="F856" s="106"/>
      <c r="G856" s="105"/>
      <c r="H856" s="105"/>
      <c r="I856" s="108"/>
      <c r="J856" s="105"/>
      <c r="K856" s="105"/>
      <c r="L856" s="108"/>
      <c r="M856" s="105"/>
      <c r="N856" s="103"/>
      <c r="O856" s="456"/>
      <c r="P856" s="431">
        <f t="shared" si="27"/>
        <v>0</v>
      </c>
      <c r="Q856" s="79">
        <f t="shared" si="27"/>
        <v>0</v>
      </c>
      <c r="R856" s="102" t="str">
        <f t="shared" si="26"/>
        <v/>
      </c>
      <c r="S856" s="96" t="str">
        <f>IF(D856="","",IF(OR(D856=Plano!$A$1,D856=Plano!$B$1),"entrada","saída"))</f>
        <v/>
      </c>
    </row>
    <row r="857" spans="1:19" ht="13.2" hidden="1" x14ac:dyDescent="0.25">
      <c r="A857" s="119" t="str">
        <f>IF(B857="","",COUNT('Diário 2o PA'!$A$5:$A$1412)+ROW()-4)</f>
        <v/>
      </c>
      <c r="B857" s="104"/>
      <c r="C857" s="154"/>
      <c r="D857" s="105"/>
      <c r="E857" s="105"/>
      <c r="F857" s="106"/>
      <c r="G857" s="105"/>
      <c r="H857" s="105"/>
      <c r="I857" s="108"/>
      <c r="J857" s="105"/>
      <c r="K857" s="105"/>
      <c r="L857" s="108"/>
      <c r="M857" s="105"/>
      <c r="N857" s="103"/>
      <c r="O857" s="456"/>
      <c r="P857" s="431">
        <f t="shared" si="27"/>
        <v>0</v>
      </c>
      <c r="Q857" s="79">
        <f t="shared" si="27"/>
        <v>0</v>
      </c>
      <c r="R857" s="102" t="str">
        <f t="shared" si="26"/>
        <v/>
      </c>
      <c r="S857" s="96" t="str">
        <f>IF(D857="","",IF(OR(D857=Plano!$A$1,D857=Plano!$B$1),"entrada","saída"))</f>
        <v/>
      </c>
    </row>
    <row r="858" spans="1:19" ht="13.2" hidden="1" x14ac:dyDescent="0.25">
      <c r="A858" s="119" t="str">
        <f>IF(B858="","",COUNT('Diário 2o PA'!$A$5:$A$1412)+ROW()-4)</f>
        <v/>
      </c>
      <c r="B858" s="104"/>
      <c r="C858" s="154"/>
      <c r="D858" s="105"/>
      <c r="E858" s="105"/>
      <c r="F858" s="106"/>
      <c r="G858" s="105"/>
      <c r="H858" s="105"/>
      <c r="I858" s="108"/>
      <c r="J858" s="105"/>
      <c r="K858" s="105"/>
      <c r="L858" s="108"/>
      <c r="M858" s="105"/>
      <c r="N858" s="103"/>
      <c r="O858" s="456"/>
      <c r="P858" s="431">
        <f t="shared" si="27"/>
        <v>0</v>
      </c>
      <c r="Q858" s="79">
        <f t="shared" si="27"/>
        <v>0</v>
      </c>
      <c r="R858" s="102" t="str">
        <f t="shared" si="26"/>
        <v/>
      </c>
      <c r="S858" s="96" t="str">
        <f>IF(D858="","",IF(OR(D858=Plano!$A$1,D858=Plano!$B$1),"entrada","saída"))</f>
        <v/>
      </c>
    </row>
    <row r="859" spans="1:19" ht="13.2" hidden="1" x14ac:dyDescent="0.25">
      <c r="A859" s="119" t="str">
        <f>IF(B859="","",COUNT('Diário 2o PA'!$A$5:$A$1412)+ROW()-4)</f>
        <v/>
      </c>
      <c r="B859" s="104"/>
      <c r="C859" s="154"/>
      <c r="D859" s="105"/>
      <c r="E859" s="105"/>
      <c r="F859" s="106"/>
      <c r="G859" s="105"/>
      <c r="H859" s="105"/>
      <c r="I859" s="108"/>
      <c r="J859" s="105"/>
      <c r="K859" s="105"/>
      <c r="L859" s="108"/>
      <c r="M859" s="105"/>
      <c r="N859" s="103"/>
      <c r="O859" s="456"/>
      <c r="P859" s="431">
        <f t="shared" si="27"/>
        <v>0</v>
      </c>
      <c r="Q859" s="79">
        <f t="shared" si="27"/>
        <v>0</v>
      </c>
      <c r="R859" s="102" t="str">
        <f t="shared" si="26"/>
        <v/>
      </c>
      <c r="S859" s="96" t="str">
        <f>IF(D859="","",IF(OR(D859=Plano!$A$1,D859=Plano!$B$1),"entrada","saída"))</f>
        <v/>
      </c>
    </row>
    <row r="860" spans="1:19" ht="13.2" hidden="1" x14ac:dyDescent="0.25">
      <c r="A860" s="119" t="str">
        <f>IF(B860="","",COUNT('Diário 2o PA'!$A$5:$A$1412)+ROW()-4)</f>
        <v/>
      </c>
      <c r="B860" s="104"/>
      <c r="C860" s="154"/>
      <c r="D860" s="105"/>
      <c r="E860" s="105"/>
      <c r="F860" s="106"/>
      <c r="G860" s="105"/>
      <c r="H860" s="105"/>
      <c r="I860" s="108"/>
      <c r="J860" s="105"/>
      <c r="K860" s="105"/>
      <c r="L860" s="108"/>
      <c r="M860" s="105"/>
      <c r="N860" s="103"/>
      <c r="O860" s="456"/>
      <c r="P860" s="431">
        <f t="shared" si="27"/>
        <v>0</v>
      </c>
      <c r="Q860" s="79">
        <f t="shared" si="27"/>
        <v>0</v>
      </c>
      <c r="R860" s="102" t="str">
        <f t="shared" si="26"/>
        <v/>
      </c>
      <c r="S860" s="96" t="str">
        <f>IF(D860="","",IF(OR(D860=Plano!$A$1,D860=Plano!$B$1),"entrada","saída"))</f>
        <v/>
      </c>
    </row>
    <row r="861" spans="1:19" ht="13.2" hidden="1" x14ac:dyDescent="0.25">
      <c r="A861" s="119" t="str">
        <f>IF(B861="","",COUNT('Diário 2o PA'!$A$5:$A$1412)+ROW()-4)</f>
        <v/>
      </c>
      <c r="B861" s="104"/>
      <c r="C861" s="154"/>
      <c r="D861" s="105"/>
      <c r="E861" s="105"/>
      <c r="F861" s="106"/>
      <c r="G861" s="105"/>
      <c r="H861" s="105"/>
      <c r="I861" s="108"/>
      <c r="J861" s="105"/>
      <c r="K861" s="105"/>
      <c r="L861" s="108"/>
      <c r="M861" s="105"/>
      <c r="N861" s="103"/>
      <c r="O861" s="456"/>
      <c r="P861" s="431">
        <f t="shared" si="27"/>
        <v>0</v>
      </c>
      <c r="Q861" s="79">
        <f t="shared" si="27"/>
        <v>0</v>
      </c>
      <c r="R861" s="102" t="str">
        <f t="shared" si="26"/>
        <v/>
      </c>
      <c r="S861" s="96" t="str">
        <f>IF(D861="","",IF(OR(D861=Plano!$A$1,D861=Plano!$B$1),"entrada","saída"))</f>
        <v/>
      </c>
    </row>
    <row r="862" spans="1:19" ht="13.2" hidden="1" x14ac:dyDescent="0.25">
      <c r="A862" s="119" t="str">
        <f>IF(B862="","",COUNT('Diário 2o PA'!$A$5:$A$1412)+ROW()-4)</f>
        <v/>
      </c>
      <c r="B862" s="104"/>
      <c r="C862" s="154"/>
      <c r="D862" s="105"/>
      <c r="E862" s="105"/>
      <c r="F862" s="106"/>
      <c r="G862" s="105"/>
      <c r="H862" s="105"/>
      <c r="I862" s="108"/>
      <c r="J862" s="105"/>
      <c r="K862" s="105"/>
      <c r="L862" s="108"/>
      <c r="M862" s="105"/>
      <c r="N862" s="103"/>
      <c r="O862" s="456"/>
      <c r="P862" s="431">
        <f t="shared" si="27"/>
        <v>0</v>
      </c>
      <c r="Q862" s="79">
        <f t="shared" si="27"/>
        <v>0</v>
      </c>
      <c r="R862" s="102" t="str">
        <f t="shared" si="26"/>
        <v/>
      </c>
      <c r="S862" s="96" t="str">
        <f>IF(D862="","",IF(OR(D862=Plano!$A$1,D862=Plano!$B$1),"entrada","saída"))</f>
        <v/>
      </c>
    </row>
    <row r="863" spans="1:19" ht="13.2" hidden="1" x14ac:dyDescent="0.25">
      <c r="A863" s="119" t="str">
        <f>IF(B863="","",COUNT('Diário 2o PA'!$A$5:$A$1412)+ROW()-4)</f>
        <v/>
      </c>
      <c r="B863" s="104"/>
      <c r="C863" s="154"/>
      <c r="D863" s="105"/>
      <c r="E863" s="105"/>
      <c r="F863" s="106"/>
      <c r="G863" s="105"/>
      <c r="H863" s="105"/>
      <c r="I863" s="108"/>
      <c r="J863" s="105"/>
      <c r="K863" s="105"/>
      <c r="L863" s="108"/>
      <c r="M863" s="105"/>
      <c r="N863" s="103"/>
      <c r="O863" s="456"/>
      <c r="P863" s="431">
        <f t="shared" si="27"/>
        <v>0</v>
      </c>
      <c r="Q863" s="79">
        <f t="shared" si="27"/>
        <v>0</v>
      </c>
      <c r="R863" s="102" t="str">
        <f t="shared" si="26"/>
        <v/>
      </c>
      <c r="S863" s="96" t="str">
        <f>IF(D863="","",IF(OR(D863=Plano!$A$1,D863=Plano!$B$1),"entrada","saída"))</f>
        <v/>
      </c>
    </row>
    <row r="864" spans="1:19" ht="13.2" hidden="1" x14ac:dyDescent="0.25">
      <c r="A864" s="119" t="str">
        <f>IF(B864="","",COUNT('Diário 2o PA'!$A$5:$A$1412)+ROW()-4)</f>
        <v/>
      </c>
      <c r="B864" s="104"/>
      <c r="C864" s="154"/>
      <c r="D864" s="105"/>
      <c r="E864" s="105"/>
      <c r="F864" s="106"/>
      <c r="G864" s="105"/>
      <c r="H864" s="105"/>
      <c r="I864" s="108"/>
      <c r="J864" s="105"/>
      <c r="K864" s="105"/>
      <c r="L864" s="108"/>
      <c r="M864" s="105"/>
      <c r="N864" s="103"/>
      <c r="O864" s="456"/>
      <c r="P864" s="431">
        <f t="shared" si="27"/>
        <v>0</v>
      </c>
      <c r="Q864" s="79">
        <f t="shared" si="27"/>
        <v>0</v>
      </c>
      <c r="R864" s="102" t="str">
        <f t="shared" si="26"/>
        <v/>
      </c>
      <c r="S864" s="96" t="str">
        <f>IF(D864="","",IF(OR(D864=Plano!$A$1,D864=Plano!$B$1),"entrada","saída"))</f>
        <v/>
      </c>
    </row>
    <row r="865" spans="1:19" ht="13.2" hidden="1" x14ac:dyDescent="0.25">
      <c r="A865" s="119" t="str">
        <f>IF(B865="","",COUNT('Diário 2o PA'!$A$5:$A$1412)+ROW()-4)</f>
        <v/>
      </c>
      <c r="B865" s="104"/>
      <c r="C865" s="154"/>
      <c r="D865" s="105"/>
      <c r="E865" s="105"/>
      <c r="F865" s="106"/>
      <c r="G865" s="105"/>
      <c r="H865" s="105"/>
      <c r="I865" s="108"/>
      <c r="J865" s="105"/>
      <c r="K865" s="105"/>
      <c r="L865" s="108"/>
      <c r="M865" s="105"/>
      <c r="N865" s="103"/>
      <c r="O865" s="456"/>
      <c r="P865" s="431">
        <f t="shared" si="27"/>
        <v>0</v>
      </c>
      <c r="Q865" s="79">
        <f t="shared" si="27"/>
        <v>0</v>
      </c>
      <c r="R865" s="102" t="str">
        <f t="shared" si="26"/>
        <v/>
      </c>
      <c r="S865" s="96" t="str">
        <f>IF(D865="","",IF(OR(D865=Plano!$A$1,D865=Plano!$B$1),"entrada","saída"))</f>
        <v/>
      </c>
    </row>
    <row r="866" spans="1:19" ht="13.2" hidden="1" x14ac:dyDescent="0.25">
      <c r="A866" s="119" t="str">
        <f>IF(B866="","",COUNT('Diário 2o PA'!$A$5:$A$1412)+ROW()-4)</f>
        <v/>
      </c>
      <c r="B866" s="104"/>
      <c r="C866" s="154"/>
      <c r="D866" s="105"/>
      <c r="E866" s="105"/>
      <c r="F866" s="106"/>
      <c r="G866" s="105"/>
      <c r="H866" s="105"/>
      <c r="I866" s="108"/>
      <c r="J866" s="105"/>
      <c r="K866" s="105"/>
      <c r="L866" s="108"/>
      <c r="M866" s="105"/>
      <c r="N866" s="103"/>
      <c r="O866" s="456"/>
      <c r="P866" s="431">
        <f t="shared" si="27"/>
        <v>0</v>
      </c>
      <c r="Q866" s="79">
        <f t="shared" si="27"/>
        <v>0</v>
      </c>
      <c r="R866" s="102" t="str">
        <f t="shared" si="26"/>
        <v/>
      </c>
      <c r="S866" s="96" t="str">
        <f>IF(D866="","",IF(OR(D866=Plano!$A$1,D866=Plano!$B$1),"entrada","saída"))</f>
        <v/>
      </c>
    </row>
    <row r="867" spans="1:19" ht="13.2" hidden="1" x14ac:dyDescent="0.25">
      <c r="A867" s="119" t="str">
        <f>IF(B867="","",COUNT('Diário 2o PA'!$A$5:$A$1412)+ROW()-4)</f>
        <v/>
      </c>
      <c r="B867" s="104"/>
      <c r="C867" s="154"/>
      <c r="D867" s="105"/>
      <c r="E867" s="105"/>
      <c r="F867" s="106"/>
      <c r="G867" s="105"/>
      <c r="H867" s="105"/>
      <c r="I867" s="108"/>
      <c r="J867" s="105"/>
      <c r="K867" s="105"/>
      <c r="L867" s="108"/>
      <c r="M867" s="105"/>
      <c r="N867" s="103"/>
      <c r="O867" s="456"/>
      <c r="P867" s="431">
        <f t="shared" si="27"/>
        <v>0</v>
      </c>
      <c r="Q867" s="79">
        <f t="shared" si="27"/>
        <v>0</v>
      </c>
      <c r="R867" s="102" t="str">
        <f t="shared" si="26"/>
        <v/>
      </c>
      <c r="S867" s="96" t="str">
        <f>IF(D867="","",IF(OR(D867=Plano!$A$1,D867=Plano!$B$1),"entrada","saída"))</f>
        <v/>
      </c>
    </row>
    <row r="868" spans="1:19" ht="13.2" hidden="1" x14ac:dyDescent="0.25">
      <c r="A868" s="119" t="str">
        <f>IF(B868="","",COUNT('Diário 2o PA'!$A$5:$A$1412)+ROW()-4)</f>
        <v/>
      </c>
      <c r="B868" s="104"/>
      <c r="C868" s="154"/>
      <c r="D868" s="105"/>
      <c r="E868" s="105"/>
      <c r="F868" s="106"/>
      <c r="G868" s="105"/>
      <c r="H868" s="105"/>
      <c r="I868" s="108"/>
      <c r="J868" s="105"/>
      <c r="K868" s="105"/>
      <c r="L868" s="108"/>
      <c r="M868" s="105"/>
      <c r="N868" s="103"/>
      <c r="O868" s="456"/>
      <c r="P868" s="431">
        <f t="shared" si="27"/>
        <v>0</v>
      </c>
      <c r="Q868" s="79">
        <f t="shared" si="27"/>
        <v>0</v>
      </c>
      <c r="R868" s="102" t="str">
        <f t="shared" si="26"/>
        <v/>
      </c>
      <c r="S868" s="96" t="str">
        <f>IF(D868="","",IF(OR(D868=Plano!$A$1,D868=Plano!$B$1),"entrada","saída"))</f>
        <v/>
      </c>
    </row>
    <row r="869" spans="1:19" ht="13.2" hidden="1" x14ac:dyDescent="0.25">
      <c r="A869" s="119" t="str">
        <f>IF(B869="","",COUNT('Diário 2o PA'!$A$5:$A$1412)+ROW()-4)</f>
        <v/>
      </c>
      <c r="B869" s="104"/>
      <c r="C869" s="154"/>
      <c r="D869" s="105"/>
      <c r="E869" s="105"/>
      <c r="F869" s="106"/>
      <c r="G869" s="105"/>
      <c r="H869" s="105"/>
      <c r="I869" s="108"/>
      <c r="J869" s="105"/>
      <c r="K869" s="105"/>
      <c r="L869" s="108"/>
      <c r="M869" s="105"/>
      <c r="N869" s="103"/>
      <c r="O869" s="456"/>
      <c r="P869" s="431">
        <f t="shared" si="27"/>
        <v>0</v>
      </c>
      <c r="Q869" s="79">
        <f t="shared" si="27"/>
        <v>0</v>
      </c>
      <c r="R869" s="102" t="str">
        <f t="shared" si="26"/>
        <v/>
      </c>
      <c r="S869" s="96" t="str">
        <f>IF(D869="","",IF(OR(D869=Plano!$A$1,D869=Plano!$B$1),"entrada","saída"))</f>
        <v/>
      </c>
    </row>
    <row r="870" spans="1:19" ht="13.2" hidden="1" x14ac:dyDescent="0.25">
      <c r="A870" s="119" t="str">
        <f>IF(B870="","",COUNT('Diário 2o PA'!$A$5:$A$1412)+ROW()-4)</f>
        <v/>
      </c>
      <c r="B870" s="104"/>
      <c r="C870" s="154"/>
      <c r="D870" s="105"/>
      <c r="E870" s="105"/>
      <c r="F870" s="106"/>
      <c r="G870" s="105"/>
      <c r="H870" s="105"/>
      <c r="I870" s="108"/>
      <c r="J870" s="105"/>
      <c r="K870" s="105"/>
      <c r="L870" s="108"/>
      <c r="M870" s="105"/>
      <c r="N870" s="103"/>
      <c r="O870" s="456"/>
      <c r="P870" s="431">
        <f t="shared" si="27"/>
        <v>0</v>
      </c>
      <c r="Q870" s="79">
        <f t="shared" si="27"/>
        <v>0</v>
      </c>
      <c r="R870" s="102" t="str">
        <f t="shared" si="26"/>
        <v/>
      </c>
      <c r="S870" s="96" t="str">
        <f>IF(D870="","",IF(OR(D870=Plano!$A$1,D870=Plano!$B$1),"entrada","saída"))</f>
        <v/>
      </c>
    </row>
    <row r="871" spans="1:19" ht="13.2" hidden="1" x14ac:dyDescent="0.25">
      <c r="A871" s="119" t="str">
        <f>IF(B871="","",COUNT('Diário 2o PA'!$A$5:$A$1412)+ROW()-4)</f>
        <v/>
      </c>
      <c r="B871" s="104"/>
      <c r="C871" s="154"/>
      <c r="D871" s="105"/>
      <c r="E871" s="105"/>
      <c r="F871" s="106"/>
      <c r="G871" s="105"/>
      <c r="H871" s="105"/>
      <c r="I871" s="108"/>
      <c r="J871" s="105"/>
      <c r="K871" s="105"/>
      <c r="L871" s="108"/>
      <c r="M871" s="105"/>
      <c r="N871" s="103"/>
      <c r="O871" s="456"/>
      <c r="P871" s="431">
        <f t="shared" si="27"/>
        <v>0</v>
      </c>
      <c r="Q871" s="79">
        <f t="shared" si="27"/>
        <v>0</v>
      </c>
      <c r="R871" s="102" t="str">
        <f t="shared" si="26"/>
        <v/>
      </c>
      <c r="S871" s="96" t="str">
        <f>IF(D871="","",IF(OR(D871=Plano!$A$1,D871=Plano!$B$1),"entrada","saída"))</f>
        <v/>
      </c>
    </row>
    <row r="872" spans="1:19" ht="13.2" hidden="1" x14ac:dyDescent="0.25">
      <c r="A872" s="119" t="str">
        <f>IF(B872="","",COUNT('Diário 2o PA'!$A$5:$A$1412)+ROW()-4)</f>
        <v/>
      </c>
      <c r="B872" s="104"/>
      <c r="C872" s="154"/>
      <c r="D872" s="105"/>
      <c r="E872" s="105"/>
      <c r="F872" s="106"/>
      <c r="G872" s="105"/>
      <c r="H872" s="105"/>
      <c r="I872" s="108"/>
      <c r="J872" s="105"/>
      <c r="K872" s="105"/>
      <c r="L872" s="108"/>
      <c r="M872" s="105"/>
      <c r="N872" s="103"/>
      <c r="O872" s="456"/>
      <c r="P872" s="431">
        <f t="shared" si="27"/>
        <v>0</v>
      </c>
      <c r="Q872" s="79">
        <f t="shared" si="27"/>
        <v>0</v>
      </c>
      <c r="R872" s="102" t="str">
        <f t="shared" si="26"/>
        <v/>
      </c>
      <c r="S872" s="96" t="str">
        <f>IF(D872="","",IF(OR(D872=Plano!$A$1,D872=Plano!$B$1),"entrada","saída"))</f>
        <v/>
      </c>
    </row>
    <row r="873" spans="1:19" ht="13.2" hidden="1" x14ac:dyDescent="0.25">
      <c r="A873" s="119" t="str">
        <f>IF(B873="","",COUNT('Diário 2o PA'!$A$5:$A$1412)+ROW()-4)</f>
        <v/>
      </c>
      <c r="B873" s="104"/>
      <c r="C873" s="154"/>
      <c r="D873" s="105"/>
      <c r="E873" s="105"/>
      <c r="F873" s="106"/>
      <c r="G873" s="105"/>
      <c r="H873" s="105"/>
      <c r="I873" s="108"/>
      <c r="J873" s="105"/>
      <c r="K873" s="105"/>
      <c r="L873" s="108"/>
      <c r="M873" s="105"/>
      <c r="N873" s="103"/>
      <c r="O873" s="456"/>
      <c r="P873" s="431">
        <f t="shared" si="27"/>
        <v>0</v>
      </c>
      <c r="Q873" s="79">
        <f t="shared" si="27"/>
        <v>0</v>
      </c>
      <c r="R873" s="102" t="str">
        <f t="shared" si="26"/>
        <v/>
      </c>
      <c r="S873" s="96" t="str">
        <f>IF(D873="","",IF(OR(D873=Plano!$A$1,D873=Plano!$B$1),"entrada","saída"))</f>
        <v/>
      </c>
    </row>
    <row r="874" spans="1:19" ht="13.2" hidden="1" x14ac:dyDescent="0.25">
      <c r="A874" s="119" t="str">
        <f>IF(B874="","",COUNT('Diário 2o PA'!$A$5:$A$1412)+ROW()-4)</f>
        <v/>
      </c>
      <c r="B874" s="104"/>
      <c r="C874" s="154"/>
      <c r="D874" s="105"/>
      <c r="E874" s="105"/>
      <c r="F874" s="106"/>
      <c r="G874" s="105"/>
      <c r="H874" s="105"/>
      <c r="I874" s="108"/>
      <c r="J874" s="105"/>
      <c r="K874" s="105"/>
      <c r="L874" s="108"/>
      <c r="M874" s="105"/>
      <c r="N874" s="103"/>
      <c r="O874" s="456"/>
      <c r="P874" s="431">
        <f t="shared" si="27"/>
        <v>0</v>
      </c>
      <c r="Q874" s="79">
        <f t="shared" si="27"/>
        <v>0</v>
      </c>
      <c r="R874" s="102" t="str">
        <f t="shared" si="26"/>
        <v/>
      </c>
      <c r="S874" s="96" t="str">
        <f>IF(D874="","",IF(OR(D874=Plano!$A$1,D874=Plano!$B$1),"entrada","saída"))</f>
        <v/>
      </c>
    </row>
    <row r="875" spans="1:19" ht="13.2" hidden="1" x14ac:dyDescent="0.25">
      <c r="A875" s="119" t="str">
        <f>IF(B875="","",COUNT('Diário 2o PA'!$A$5:$A$1412)+ROW()-4)</f>
        <v/>
      </c>
      <c r="B875" s="104"/>
      <c r="C875" s="154"/>
      <c r="D875" s="105"/>
      <c r="E875" s="105"/>
      <c r="F875" s="106"/>
      <c r="G875" s="105"/>
      <c r="H875" s="105"/>
      <c r="I875" s="108"/>
      <c r="J875" s="105"/>
      <c r="K875" s="105"/>
      <c r="L875" s="108"/>
      <c r="M875" s="105"/>
      <c r="N875" s="103"/>
      <c r="O875" s="456"/>
      <c r="P875" s="431">
        <f t="shared" si="27"/>
        <v>0</v>
      </c>
      <c r="Q875" s="79">
        <f t="shared" si="27"/>
        <v>0</v>
      </c>
      <c r="R875" s="102" t="str">
        <f t="shared" si="26"/>
        <v/>
      </c>
      <c r="S875" s="96" t="str">
        <f>IF(D875="","",IF(OR(D875=Plano!$A$1,D875=Plano!$B$1),"entrada","saída"))</f>
        <v/>
      </c>
    </row>
    <row r="876" spans="1:19" ht="13.2" hidden="1" x14ac:dyDescent="0.25">
      <c r="A876" s="119" t="str">
        <f>IF(B876="","",COUNT('Diário 2o PA'!$A$5:$A$1412)+ROW()-4)</f>
        <v/>
      </c>
      <c r="B876" s="104"/>
      <c r="C876" s="154"/>
      <c r="D876" s="105"/>
      <c r="E876" s="105"/>
      <c r="F876" s="106"/>
      <c r="G876" s="105"/>
      <c r="H876" s="105"/>
      <c r="I876" s="108"/>
      <c r="J876" s="105"/>
      <c r="K876" s="105"/>
      <c r="L876" s="108"/>
      <c r="M876" s="105"/>
      <c r="N876" s="103"/>
      <c r="O876" s="456"/>
      <c r="P876" s="431">
        <f t="shared" si="27"/>
        <v>0</v>
      </c>
      <c r="Q876" s="79">
        <f t="shared" si="27"/>
        <v>0</v>
      </c>
      <c r="R876" s="102" t="str">
        <f t="shared" si="26"/>
        <v/>
      </c>
      <c r="S876" s="96" t="str">
        <f>IF(D876="","",IF(OR(D876=Plano!$A$1,D876=Plano!$B$1),"entrada","saída"))</f>
        <v/>
      </c>
    </row>
    <row r="877" spans="1:19" ht="13.2" hidden="1" x14ac:dyDescent="0.25">
      <c r="A877" s="119" t="str">
        <f>IF(B877="","",COUNT('Diário 2o PA'!$A$5:$A$1412)+ROW()-4)</f>
        <v/>
      </c>
      <c r="B877" s="104"/>
      <c r="C877" s="154"/>
      <c r="D877" s="105"/>
      <c r="E877" s="105"/>
      <c r="F877" s="106"/>
      <c r="G877" s="105"/>
      <c r="H877" s="105"/>
      <c r="I877" s="108"/>
      <c r="J877" s="105"/>
      <c r="K877" s="105"/>
      <c r="L877" s="108"/>
      <c r="M877" s="105"/>
      <c r="N877" s="103"/>
      <c r="O877" s="456"/>
      <c r="P877" s="431">
        <f t="shared" si="27"/>
        <v>0</v>
      </c>
      <c r="Q877" s="79">
        <f t="shared" si="27"/>
        <v>0</v>
      </c>
      <c r="R877" s="102" t="str">
        <f t="shared" si="26"/>
        <v/>
      </c>
      <c r="S877" s="96" t="str">
        <f>IF(D877="","",IF(OR(D877=Plano!$A$1,D877=Plano!$B$1),"entrada","saída"))</f>
        <v/>
      </c>
    </row>
    <row r="878" spans="1:19" ht="13.2" hidden="1" x14ac:dyDescent="0.25">
      <c r="A878" s="119" t="str">
        <f>IF(B878="","",COUNT('Diário 2o PA'!$A$5:$A$1412)+ROW()-4)</f>
        <v/>
      </c>
      <c r="B878" s="104"/>
      <c r="C878" s="154"/>
      <c r="D878" s="105"/>
      <c r="E878" s="105"/>
      <c r="F878" s="106"/>
      <c r="G878" s="105"/>
      <c r="H878" s="105"/>
      <c r="I878" s="108"/>
      <c r="J878" s="105"/>
      <c r="K878" s="105"/>
      <c r="L878" s="108"/>
      <c r="M878" s="105"/>
      <c r="N878" s="103"/>
      <c r="O878" s="456"/>
      <c r="P878" s="431">
        <f t="shared" si="27"/>
        <v>0</v>
      </c>
      <c r="Q878" s="79">
        <f t="shared" si="27"/>
        <v>0</v>
      </c>
      <c r="R878" s="102" t="str">
        <f t="shared" si="26"/>
        <v/>
      </c>
      <c r="S878" s="96" t="str">
        <f>IF(D878="","",IF(OR(D878=Plano!$A$1,D878=Plano!$B$1),"entrada","saída"))</f>
        <v/>
      </c>
    </row>
    <row r="879" spans="1:19" ht="13.2" hidden="1" x14ac:dyDescent="0.25">
      <c r="A879" s="119" t="str">
        <f>IF(B879="","",COUNT('Diário 2o PA'!$A$5:$A$1412)+ROW()-4)</f>
        <v/>
      </c>
      <c r="B879" s="104"/>
      <c r="C879" s="154"/>
      <c r="D879" s="105"/>
      <c r="E879" s="105"/>
      <c r="F879" s="106"/>
      <c r="G879" s="105"/>
      <c r="H879" s="105"/>
      <c r="I879" s="108"/>
      <c r="J879" s="105"/>
      <c r="K879" s="105"/>
      <c r="L879" s="108"/>
      <c r="M879" s="105"/>
      <c r="N879" s="103"/>
      <c r="O879" s="456"/>
      <c r="P879" s="431">
        <f t="shared" si="27"/>
        <v>0</v>
      </c>
      <c r="Q879" s="79">
        <f t="shared" si="27"/>
        <v>0</v>
      </c>
      <c r="R879" s="102" t="str">
        <f t="shared" si="26"/>
        <v/>
      </c>
      <c r="S879" s="96" t="str">
        <f>IF(D879="","",IF(OR(D879=Plano!$A$1,D879=Plano!$B$1),"entrada","saída"))</f>
        <v/>
      </c>
    </row>
    <row r="880" spans="1:19" ht="13.2" hidden="1" x14ac:dyDescent="0.25">
      <c r="A880" s="119" t="str">
        <f>IF(B880="","",COUNT('Diário 2o PA'!$A$5:$A$1412)+ROW()-4)</f>
        <v/>
      </c>
      <c r="B880" s="104"/>
      <c r="C880" s="154"/>
      <c r="D880" s="105"/>
      <c r="E880" s="105"/>
      <c r="F880" s="106"/>
      <c r="G880" s="105"/>
      <c r="H880" s="105"/>
      <c r="I880" s="108"/>
      <c r="J880" s="105"/>
      <c r="K880" s="105"/>
      <c r="L880" s="108"/>
      <c r="M880" s="105"/>
      <c r="N880" s="103"/>
      <c r="O880" s="456"/>
      <c r="P880" s="431">
        <f t="shared" si="27"/>
        <v>0</v>
      </c>
      <c r="Q880" s="79">
        <f t="shared" si="27"/>
        <v>0</v>
      </c>
      <c r="R880" s="102" t="str">
        <f t="shared" si="26"/>
        <v/>
      </c>
      <c r="S880" s="96" t="str">
        <f>IF(D880="","",IF(OR(D880=Plano!$A$1,D880=Plano!$B$1),"entrada","saída"))</f>
        <v/>
      </c>
    </row>
    <row r="881" spans="1:19" ht="13.2" hidden="1" x14ac:dyDescent="0.25">
      <c r="A881" s="119" t="str">
        <f>IF(B881="","",COUNT('Diário 2o PA'!$A$5:$A$1412)+ROW()-4)</f>
        <v/>
      </c>
      <c r="B881" s="104"/>
      <c r="C881" s="154"/>
      <c r="D881" s="105"/>
      <c r="E881" s="105"/>
      <c r="F881" s="106"/>
      <c r="G881" s="105"/>
      <c r="H881" s="105"/>
      <c r="I881" s="108"/>
      <c r="J881" s="105"/>
      <c r="K881" s="105"/>
      <c r="L881" s="108"/>
      <c r="M881" s="105"/>
      <c r="N881" s="103"/>
      <c r="O881" s="456"/>
      <c r="P881" s="431">
        <f t="shared" si="27"/>
        <v>0</v>
      </c>
      <c r="Q881" s="79">
        <f t="shared" si="27"/>
        <v>0</v>
      </c>
      <c r="R881" s="102" t="str">
        <f t="shared" si="26"/>
        <v/>
      </c>
      <c r="S881" s="96" t="str">
        <f>IF(D881="","",IF(OR(D881=Plano!$A$1,D881=Plano!$B$1),"entrada","saída"))</f>
        <v/>
      </c>
    </row>
    <row r="882" spans="1:19" ht="13.2" hidden="1" x14ac:dyDescent="0.25">
      <c r="A882" s="119" t="str">
        <f>IF(B882="","",COUNT('Diário 2o PA'!$A$5:$A$1412)+ROW()-4)</f>
        <v/>
      </c>
      <c r="B882" s="104"/>
      <c r="C882" s="154"/>
      <c r="D882" s="105"/>
      <c r="E882" s="105"/>
      <c r="F882" s="106"/>
      <c r="G882" s="105"/>
      <c r="H882" s="105"/>
      <c r="I882" s="108"/>
      <c r="J882" s="105"/>
      <c r="K882" s="105"/>
      <c r="L882" s="108"/>
      <c r="M882" s="105"/>
      <c r="N882" s="103"/>
      <c r="O882" s="456"/>
      <c r="P882" s="431">
        <f t="shared" si="27"/>
        <v>0</v>
      </c>
      <c r="Q882" s="79">
        <f t="shared" si="27"/>
        <v>0</v>
      </c>
      <c r="R882" s="102" t="str">
        <f t="shared" si="26"/>
        <v/>
      </c>
      <c r="S882" s="96" t="str">
        <f>IF(D882="","",IF(OR(D882=Plano!$A$1,D882=Plano!$B$1),"entrada","saída"))</f>
        <v/>
      </c>
    </row>
    <row r="883" spans="1:19" ht="13.2" hidden="1" x14ac:dyDescent="0.25">
      <c r="A883" s="119" t="str">
        <f>IF(B883="","",COUNT('Diário 2o PA'!$A$5:$A$1412)+ROW()-4)</f>
        <v/>
      </c>
      <c r="B883" s="104"/>
      <c r="C883" s="154"/>
      <c r="D883" s="105"/>
      <c r="E883" s="105"/>
      <c r="F883" s="106"/>
      <c r="G883" s="105"/>
      <c r="H883" s="105"/>
      <c r="I883" s="108"/>
      <c r="J883" s="105"/>
      <c r="K883" s="105"/>
      <c r="L883" s="108"/>
      <c r="M883" s="105"/>
      <c r="N883" s="103"/>
      <c r="O883" s="456"/>
      <c r="P883" s="431">
        <f t="shared" si="27"/>
        <v>0</v>
      </c>
      <c r="Q883" s="79">
        <f t="shared" si="27"/>
        <v>0</v>
      </c>
      <c r="R883" s="102" t="str">
        <f t="shared" si="26"/>
        <v/>
      </c>
      <c r="S883" s="96" t="str">
        <f>IF(D883="","",IF(OR(D883=Plano!$A$1,D883=Plano!$B$1),"entrada","saída"))</f>
        <v/>
      </c>
    </row>
    <row r="884" spans="1:19" ht="13.2" hidden="1" x14ac:dyDescent="0.25">
      <c r="A884" s="119" t="str">
        <f>IF(B884="","",COUNT('Diário 2o PA'!$A$5:$A$1412)+ROW()-4)</f>
        <v/>
      </c>
      <c r="B884" s="104"/>
      <c r="C884" s="154"/>
      <c r="D884" s="105"/>
      <c r="E884" s="105"/>
      <c r="F884" s="106"/>
      <c r="G884" s="105"/>
      <c r="H884" s="105"/>
      <c r="I884" s="108"/>
      <c r="J884" s="105"/>
      <c r="K884" s="105"/>
      <c r="L884" s="108"/>
      <c r="M884" s="105"/>
      <c r="N884" s="103"/>
      <c r="O884" s="456"/>
      <c r="P884" s="431">
        <f t="shared" si="27"/>
        <v>0</v>
      </c>
      <c r="Q884" s="79">
        <f t="shared" si="27"/>
        <v>0</v>
      </c>
      <c r="R884" s="102" t="str">
        <f t="shared" si="26"/>
        <v/>
      </c>
      <c r="S884" s="96" t="str">
        <f>IF(D884="","",IF(OR(D884=Plano!$A$1,D884=Plano!$B$1),"entrada","saída"))</f>
        <v/>
      </c>
    </row>
    <row r="885" spans="1:19" ht="13.2" hidden="1" x14ac:dyDescent="0.25">
      <c r="A885" s="119" t="str">
        <f>IF(B885="","",COUNT('Diário 2o PA'!$A$5:$A$1412)+ROW()-4)</f>
        <v/>
      </c>
      <c r="B885" s="104"/>
      <c r="C885" s="154"/>
      <c r="D885" s="105"/>
      <c r="E885" s="105"/>
      <c r="F885" s="106"/>
      <c r="G885" s="105"/>
      <c r="H885" s="105"/>
      <c r="I885" s="108"/>
      <c r="J885" s="105"/>
      <c r="K885" s="105"/>
      <c r="L885" s="108"/>
      <c r="M885" s="105"/>
      <c r="N885" s="103"/>
      <c r="O885" s="456"/>
      <c r="P885" s="431">
        <f t="shared" si="27"/>
        <v>0</v>
      </c>
      <c r="Q885" s="79">
        <f t="shared" si="27"/>
        <v>0</v>
      </c>
      <c r="R885" s="102" t="str">
        <f t="shared" si="26"/>
        <v/>
      </c>
      <c r="S885" s="96" t="str">
        <f>IF(D885="","",IF(OR(D885=Plano!$A$1,D885=Plano!$B$1),"entrada","saída"))</f>
        <v/>
      </c>
    </row>
    <row r="886" spans="1:19" ht="13.2" hidden="1" x14ac:dyDescent="0.25">
      <c r="A886" s="119" t="str">
        <f>IF(B886="","",COUNT('Diário 2o PA'!$A$5:$A$1412)+ROW()-4)</f>
        <v/>
      </c>
      <c r="B886" s="104"/>
      <c r="C886" s="154"/>
      <c r="D886" s="105"/>
      <c r="E886" s="105"/>
      <c r="F886" s="106"/>
      <c r="G886" s="105"/>
      <c r="H886" s="105"/>
      <c r="I886" s="108"/>
      <c r="J886" s="105"/>
      <c r="K886" s="105"/>
      <c r="L886" s="108"/>
      <c r="M886" s="105"/>
      <c r="N886" s="103"/>
      <c r="O886" s="456"/>
      <c r="P886" s="431">
        <f t="shared" si="27"/>
        <v>0</v>
      </c>
      <c r="Q886" s="79">
        <f t="shared" si="27"/>
        <v>0</v>
      </c>
      <c r="R886" s="102" t="str">
        <f t="shared" si="26"/>
        <v/>
      </c>
      <c r="S886" s="96" t="str">
        <f>IF(D886="","",IF(OR(D886=Plano!$A$1,D886=Plano!$B$1),"entrada","saída"))</f>
        <v/>
      </c>
    </row>
    <row r="887" spans="1:19" ht="13.2" hidden="1" x14ac:dyDescent="0.25">
      <c r="A887" s="119" t="str">
        <f>IF(B887="","",COUNT('Diário 2o PA'!$A$5:$A$1412)+ROW()-4)</f>
        <v/>
      </c>
      <c r="B887" s="104"/>
      <c r="C887" s="154"/>
      <c r="D887" s="105"/>
      <c r="E887" s="105"/>
      <c r="F887" s="106"/>
      <c r="G887" s="105"/>
      <c r="H887" s="105"/>
      <c r="I887" s="108"/>
      <c r="J887" s="105"/>
      <c r="K887" s="105"/>
      <c r="L887" s="108"/>
      <c r="M887" s="105"/>
      <c r="N887" s="103"/>
      <c r="O887" s="456"/>
      <c r="P887" s="431">
        <f t="shared" si="27"/>
        <v>0</v>
      </c>
      <c r="Q887" s="79">
        <f t="shared" si="27"/>
        <v>0</v>
      </c>
      <c r="R887" s="102" t="str">
        <f t="shared" si="26"/>
        <v/>
      </c>
      <c r="S887" s="96" t="str">
        <f>IF(D887="","",IF(OR(D887=Plano!$A$1,D887=Plano!$B$1),"entrada","saída"))</f>
        <v/>
      </c>
    </row>
    <row r="888" spans="1:19" ht="13.2" hidden="1" x14ac:dyDescent="0.25">
      <c r="A888" s="119" t="str">
        <f>IF(B888="","",COUNT('Diário 2o PA'!$A$5:$A$1412)+ROW()-4)</f>
        <v/>
      </c>
      <c r="B888" s="104"/>
      <c r="C888" s="154"/>
      <c r="D888" s="105"/>
      <c r="E888" s="105"/>
      <c r="F888" s="106"/>
      <c r="G888" s="105"/>
      <c r="H888" s="105"/>
      <c r="I888" s="108"/>
      <c r="J888" s="105"/>
      <c r="K888" s="105"/>
      <c r="L888" s="108"/>
      <c r="M888" s="105"/>
      <c r="N888" s="103"/>
      <c r="O888" s="456"/>
      <c r="P888" s="431">
        <f t="shared" si="27"/>
        <v>0</v>
      </c>
      <c r="Q888" s="79">
        <f t="shared" si="27"/>
        <v>0</v>
      </c>
      <c r="R888" s="102" t="str">
        <f t="shared" si="26"/>
        <v/>
      </c>
      <c r="S888" s="96" t="str">
        <f>IF(D888="","",IF(OR(D888=Plano!$A$1,D888=Plano!$B$1),"entrada","saída"))</f>
        <v/>
      </c>
    </row>
    <row r="889" spans="1:19" ht="13.2" hidden="1" x14ac:dyDescent="0.25">
      <c r="A889" s="119" t="str">
        <f>IF(B889="","",COUNT('Diário 2o PA'!$A$5:$A$1412)+ROW()-4)</f>
        <v/>
      </c>
      <c r="B889" s="104"/>
      <c r="C889" s="154"/>
      <c r="D889" s="105"/>
      <c r="E889" s="105"/>
      <c r="F889" s="106"/>
      <c r="G889" s="105"/>
      <c r="H889" s="105"/>
      <c r="I889" s="108"/>
      <c r="J889" s="105"/>
      <c r="K889" s="105"/>
      <c r="L889" s="108"/>
      <c r="M889" s="105"/>
      <c r="N889" s="103"/>
      <c r="O889" s="456"/>
      <c r="P889" s="431">
        <f t="shared" si="27"/>
        <v>0</v>
      </c>
      <c r="Q889" s="79">
        <f t="shared" si="27"/>
        <v>0</v>
      </c>
      <c r="R889" s="102" t="str">
        <f t="shared" si="26"/>
        <v/>
      </c>
      <c r="S889" s="96" t="str">
        <f>IF(D889="","",IF(OR(D889=Plano!$A$1,D889=Plano!$B$1),"entrada","saída"))</f>
        <v/>
      </c>
    </row>
    <row r="890" spans="1:19" ht="13.2" hidden="1" x14ac:dyDescent="0.25">
      <c r="A890" s="119" t="str">
        <f>IF(B890="","",COUNT('Diário 2o PA'!$A$5:$A$1412)+ROW()-4)</f>
        <v/>
      </c>
      <c r="B890" s="104"/>
      <c r="C890" s="154"/>
      <c r="D890" s="105"/>
      <c r="E890" s="105"/>
      <c r="F890" s="106"/>
      <c r="G890" s="105"/>
      <c r="H890" s="105"/>
      <c r="I890" s="108"/>
      <c r="J890" s="105"/>
      <c r="K890" s="105"/>
      <c r="L890" s="108"/>
      <c r="M890" s="105"/>
      <c r="N890" s="103"/>
      <c r="O890" s="456"/>
      <c r="P890" s="431">
        <f t="shared" si="27"/>
        <v>0</v>
      </c>
      <c r="Q890" s="79">
        <f t="shared" si="27"/>
        <v>0</v>
      </c>
      <c r="R890" s="102" t="str">
        <f t="shared" si="26"/>
        <v/>
      </c>
      <c r="S890" s="96" t="str">
        <f>IF(D890="","",IF(OR(D890=Plano!$A$1,D890=Plano!$B$1),"entrada","saída"))</f>
        <v/>
      </c>
    </row>
    <row r="891" spans="1:19" ht="13.2" hidden="1" x14ac:dyDescent="0.25">
      <c r="A891" s="119" t="str">
        <f>IF(B891="","",COUNT('Diário 2o PA'!$A$5:$A$1412)+ROW()-4)</f>
        <v/>
      </c>
      <c r="B891" s="104"/>
      <c r="C891" s="154"/>
      <c r="D891" s="105"/>
      <c r="E891" s="105"/>
      <c r="F891" s="106"/>
      <c r="G891" s="105"/>
      <c r="H891" s="105"/>
      <c r="I891" s="108"/>
      <c r="J891" s="105"/>
      <c r="K891" s="105"/>
      <c r="L891" s="108"/>
      <c r="M891" s="105"/>
      <c r="N891" s="103"/>
      <c r="O891" s="456"/>
      <c r="P891" s="431">
        <f t="shared" si="27"/>
        <v>0</v>
      </c>
      <c r="Q891" s="79">
        <f t="shared" si="27"/>
        <v>0</v>
      </c>
      <c r="R891" s="102" t="str">
        <f t="shared" si="26"/>
        <v/>
      </c>
      <c r="S891" s="96" t="str">
        <f>IF(D891="","",IF(OR(D891=Plano!$A$1,D891=Plano!$B$1),"entrada","saída"))</f>
        <v/>
      </c>
    </row>
    <row r="892" spans="1:19" ht="13.2" hidden="1" x14ac:dyDescent="0.25">
      <c r="A892" s="119" t="str">
        <f>IF(B892="","",COUNT('Diário 2o PA'!$A$5:$A$1412)+ROW()-4)</f>
        <v/>
      </c>
      <c r="B892" s="104"/>
      <c r="C892" s="154"/>
      <c r="D892" s="105"/>
      <c r="E892" s="105"/>
      <c r="F892" s="106"/>
      <c r="G892" s="105"/>
      <c r="H892" s="105"/>
      <c r="I892" s="108"/>
      <c r="J892" s="105"/>
      <c r="K892" s="105"/>
      <c r="L892" s="108"/>
      <c r="M892" s="105"/>
      <c r="N892" s="103"/>
      <c r="O892" s="456"/>
      <c r="P892" s="431">
        <f t="shared" si="27"/>
        <v>0</v>
      </c>
      <c r="Q892" s="79">
        <f t="shared" si="27"/>
        <v>0</v>
      </c>
      <c r="R892" s="102" t="str">
        <f t="shared" si="26"/>
        <v/>
      </c>
      <c r="S892" s="96" t="str">
        <f>IF(D892="","",IF(OR(D892=Plano!$A$1,D892=Plano!$B$1),"entrada","saída"))</f>
        <v/>
      </c>
    </row>
    <row r="893" spans="1:19" ht="13.2" hidden="1" x14ac:dyDescent="0.25">
      <c r="A893" s="119" t="str">
        <f>IF(B893="","",COUNT('Diário 2o PA'!$A$5:$A$1412)+ROW()-4)</f>
        <v/>
      </c>
      <c r="B893" s="104"/>
      <c r="C893" s="154"/>
      <c r="D893" s="105"/>
      <c r="E893" s="105"/>
      <c r="F893" s="106"/>
      <c r="G893" s="105"/>
      <c r="H893" s="105"/>
      <c r="I893" s="108"/>
      <c r="J893" s="105"/>
      <c r="K893" s="105"/>
      <c r="L893" s="108"/>
      <c r="M893" s="105"/>
      <c r="N893" s="103"/>
      <c r="O893" s="456"/>
      <c r="P893" s="431">
        <f t="shared" si="27"/>
        <v>0</v>
      </c>
      <c r="Q893" s="79">
        <f t="shared" si="27"/>
        <v>0</v>
      </c>
      <c r="R893" s="102" t="str">
        <f t="shared" si="26"/>
        <v/>
      </c>
      <c r="S893" s="96" t="str">
        <f>IF(D893="","",IF(OR(D893=Plano!$A$1,D893=Plano!$B$1),"entrada","saída"))</f>
        <v/>
      </c>
    </row>
    <row r="894" spans="1:19" ht="13.2" hidden="1" x14ac:dyDescent="0.25">
      <c r="A894" s="119" t="str">
        <f>IF(B894="","",COUNT('Diário 2o PA'!$A$5:$A$1412)+ROW()-4)</f>
        <v/>
      </c>
      <c r="B894" s="104"/>
      <c r="C894" s="154"/>
      <c r="D894" s="105"/>
      <c r="E894" s="105"/>
      <c r="F894" s="106"/>
      <c r="G894" s="105"/>
      <c r="H894" s="105"/>
      <c r="I894" s="108"/>
      <c r="J894" s="105"/>
      <c r="K894" s="105"/>
      <c r="L894" s="108"/>
      <c r="M894" s="105"/>
      <c r="N894" s="103"/>
      <c r="O894" s="456"/>
      <c r="P894" s="431">
        <f t="shared" si="27"/>
        <v>0</v>
      </c>
      <c r="Q894" s="79">
        <f t="shared" si="27"/>
        <v>0</v>
      </c>
      <c r="R894" s="102" t="str">
        <f t="shared" si="26"/>
        <v/>
      </c>
      <c r="S894" s="96" t="str">
        <f>IF(D894="","",IF(OR(D894=Plano!$A$1,D894=Plano!$B$1),"entrada","saída"))</f>
        <v/>
      </c>
    </row>
    <row r="895" spans="1:19" ht="13.2" hidden="1" x14ac:dyDescent="0.25">
      <c r="A895" s="119" t="str">
        <f>IF(B895="","",COUNT('Diário 2o PA'!$A$5:$A$1412)+ROW()-4)</f>
        <v/>
      </c>
      <c r="B895" s="104"/>
      <c r="C895" s="154"/>
      <c r="D895" s="105"/>
      <c r="E895" s="105"/>
      <c r="F895" s="106"/>
      <c r="G895" s="105"/>
      <c r="H895" s="105"/>
      <c r="I895" s="108"/>
      <c r="J895" s="105"/>
      <c r="K895" s="105"/>
      <c r="L895" s="108"/>
      <c r="M895" s="105"/>
      <c r="N895" s="103"/>
      <c r="O895" s="456"/>
      <c r="P895" s="431">
        <f t="shared" si="27"/>
        <v>0</v>
      </c>
      <c r="Q895" s="79">
        <f t="shared" si="27"/>
        <v>0</v>
      </c>
      <c r="R895" s="102" t="str">
        <f t="shared" si="26"/>
        <v/>
      </c>
      <c r="S895" s="96" t="str">
        <f>IF(D895="","",IF(OR(D895=Plano!$A$1,D895=Plano!$B$1),"entrada","saída"))</f>
        <v/>
      </c>
    </row>
    <row r="896" spans="1:19" ht="13.2" hidden="1" x14ac:dyDescent="0.25">
      <c r="A896" s="119" t="str">
        <f>IF(B896="","",COUNT('Diário 2o PA'!$A$5:$A$1412)+ROW()-4)</f>
        <v/>
      </c>
      <c r="B896" s="104"/>
      <c r="C896" s="154"/>
      <c r="D896" s="105"/>
      <c r="E896" s="105"/>
      <c r="F896" s="106"/>
      <c r="G896" s="105"/>
      <c r="H896" s="105"/>
      <c r="I896" s="108"/>
      <c r="J896" s="105"/>
      <c r="K896" s="105"/>
      <c r="L896" s="108"/>
      <c r="M896" s="105"/>
      <c r="N896" s="103"/>
      <c r="O896" s="456"/>
      <c r="P896" s="431">
        <f t="shared" si="27"/>
        <v>0</v>
      </c>
      <c r="Q896" s="79">
        <f t="shared" si="27"/>
        <v>0</v>
      </c>
      <c r="R896" s="102" t="str">
        <f t="shared" si="26"/>
        <v/>
      </c>
      <c r="S896" s="96" t="str">
        <f>IF(D896="","",IF(OR(D896=Plano!$A$1,D896=Plano!$B$1),"entrada","saída"))</f>
        <v/>
      </c>
    </row>
    <row r="897" spans="1:19" ht="13.2" hidden="1" x14ac:dyDescent="0.25">
      <c r="A897" s="119" t="str">
        <f>IF(B897="","",COUNT('Diário 2o PA'!$A$5:$A$1412)+ROW()-4)</f>
        <v/>
      </c>
      <c r="B897" s="104"/>
      <c r="C897" s="154"/>
      <c r="D897" s="105"/>
      <c r="E897" s="105"/>
      <c r="F897" s="106"/>
      <c r="G897" s="105"/>
      <c r="H897" s="105"/>
      <c r="I897" s="108"/>
      <c r="J897" s="105"/>
      <c r="K897" s="105"/>
      <c r="L897" s="108"/>
      <c r="M897" s="105"/>
      <c r="N897" s="103"/>
      <c r="O897" s="456"/>
      <c r="P897" s="431">
        <f t="shared" si="27"/>
        <v>0</v>
      </c>
      <c r="Q897" s="79">
        <f t="shared" si="27"/>
        <v>0</v>
      </c>
      <c r="R897" s="102" t="str">
        <f t="shared" si="26"/>
        <v/>
      </c>
      <c r="S897" s="96" t="str">
        <f>IF(D897="","",IF(OR(D897=Plano!$A$1,D897=Plano!$B$1),"entrada","saída"))</f>
        <v/>
      </c>
    </row>
    <row r="898" spans="1:19" ht="13.2" hidden="1" x14ac:dyDescent="0.25">
      <c r="A898" s="119" t="str">
        <f>IF(B898="","",COUNT('Diário 2o PA'!$A$5:$A$1412)+ROW()-4)</f>
        <v/>
      </c>
      <c r="B898" s="104"/>
      <c r="C898" s="154"/>
      <c r="D898" s="105"/>
      <c r="E898" s="105"/>
      <c r="F898" s="106"/>
      <c r="G898" s="105"/>
      <c r="H898" s="105"/>
      <c r="I898" s="108"/>
      <c r="J898" s="105"/>
      <c r="K898" s="105"/>
      <c r="L898" s="108"/>
      <c r="M898" s="105"/>
      <c r="N898" s="103"/>
      <c r="O898" s="456"/>
      <c r="P898" s="431">
        <f t="shared" si="27"/>
        <v>0</v>
      </c>
      <c r="Q898" s="79">
        <f t="shared" si="27"/>
        <v>0</v>
      </c>
      <c r="R898" s="102" t="str">
        <f t="shared" si="26"/>
        <v/>
      </c>
      <c r="S898" s="96" t="str">
        <f>IF(D898="","",IF(OR(D898=Plano!$A$1,D898=Plano!$B$1),"entrada","saída"))</f>
        <v/>
      </c>
    </row>
    <row r="899" spans="1:19" ht="13.2" hidden="1" x14ac:dyDescent="0.25">
      <c r="A899" s="119" t="str">
        <f>IF(B899="","",COUNT('Diário 2o PA'!$A$5:$A$1412)+ROW()-4)</f>
        <v/>
      </c>
      <c r="B899" s="104"/>
      <c r="C899" s="154"/>
      <c r="D899" s="105"/>
      <c r="E899" s="105"/>
      <c r="F899" s="106"/>
      <c r="G899" s="105"/>
      <c r="H899" s="105"/>
      <c r="I899" s="108"/>
      <c r="J899" s="105"/>
      <c r="K899" s="105"/>
      <c r="L899" s="108"/>
      <c r="M899" s="105"/>
      <c r="N899" s="103"/>
      <c r="O899" s="456"/>
      <c r="P899" s="431">
        <f t="shared" si="27"/>
        <v>0</v>
      </c>
      <c r="Q899" s="79">
        <f t="shared" si="27"/>
        <v>0</v>
      </c>
      <c r="R899" s="102" t="str">
        <f t="shared" si="26"/>
        <v/>
      </c>
      <c r="S899" s="96" t="str">
        <f>IF(D899="","",IF(OR(D899=Plano!$A$1,D899=Plano!$B$1),"entrada","saída"))</f>
        <v/>
      </c>
    </row>
    <row r="900" spans="1:19" ht="13.2" hidden="1" x14ac:dyDescent="0.25">
      <c r="A900" s="119" t="str">
        <f>IF(B900="","",COUNT('Diário 2o PA'!$A$5:$A$1412)+ROW()-4)</f>
        <v/>
      </c>
      <c r="B900" s="104"/>
      <c r="C900" s="154"/>
      <c r="D900" s="105"/>
      <c r="E900" s="105"/>
      <c r="F900" s="106"/>
      <c r="G900" s="105"/>
      <c r="H900" s="105"/>
      <c r="I900" s="108"/>
      <c r="J900" s="105"/>
      <c r="K900" s="105"/>
      <c r="L900" s="108"/>
      <c r="M900" s="105"/>
      <c r="N900" s="103"/>
      <c r="O900" s="456"/>
      <c r="P900" s="431">
        <f t="shared" si="27"/>
        <v>0</v>
      </c>
      <c r="Q900" s="79">
        <f t="shared" si="27"/>
        <v>0</v>
      </c>
      <c r="R900" s="102" t="str">
        <f t="shared" si="26"/>
        <v/>
      </c>
      <c r="S900" s="96" t="str">
        <f>IF(D900="","",IF(OR(D900=Plano!$A$1,D900=Plano!$B$1),"entrada","saída"))</f>
        <v/>
      </c>
    </row>
    <row r="901" spans="1:19" ht="13.2" hidden="1" x14ac:dyDescent="0.25">
      <c r="A901" s="119" t="str">
        <f>IF(B901="","",COUNT('Diário 2o PA'!$A$5:$A$1412)+ROW()-4)</f>
        <v/>
      </c>
      <c r="B901" s="104"/>
      <c r="C901" s="154"/>
      <c r="D901" s="105"/>
      <c r="E901" s="105"/>
      <c r="F901" s="106"/>
      <c r="G901" s="105"/>
      <c r="H901" s="105"/>
      <c r="I901" s="108"/>
      <c r="J901" s="105"/>
      <c r="K901" s="105"/>
      <c r="L901" s="108"/>
      <c r="M901" s="105"/>
      <c r="N901" s="103"/>
      <c r="O901" s="456"/>
      <c r="P901" s="431">
        <f t="shared" si="27"/>
        <v>0</v>
      </c>
      <c r="Q901" s="79">
        <f t="shared" si="27"/>
        <v>0</v>
      </c>
      <c r="R901" s="102" t="str">
        <f t="shared" ref="R901:R964" si="28">SUBSTITUTE(D901," ","_")</f>
        <v/>
      </c>
      <c r="S901" s="96" t="str">
        <f>IF(D901="","",IF(OR(D901=Plano!$A$1,D901=Plano!$B$1),"entrada","saída"))</f>
        <v/>
      </c>
    </row>
    <row r="902" spans="1:19" ht="13.2" hidden="1" x14ac:dyDescent="0.25">
      <c r="A902" s="119" t="str">
        <f>IF(B902="","",COUNT('Diário 2o PA'!$A$5:$A$1412)+ROW()-4)</f>
        <v/>
      </c>
      <c r="B902" s="104"/>
      <c r="C902" s="154"/>
      <c r="D902" s="105"/>
      <c r="E902" s="105"/>
      <c r="F902" s="106"/>
      <c r="G902" s="105"/>
      <c r="H902" s="105"/>
      <c r="I902" s="108"/>
      <c r="J902" s="105"/>
      <c r="K902" s="105"/>
      <c r="L902" s="108"/>
      <c r="M902" s="105"/>
      <c r="N902" s="103"/>
      <c r="O902" s="456"/>
      <c r="P902" s="431">
        <f t="shared" ref="P902:Q965" si="29">IF(B902=0,0,IF(YEAR(B902)=$Q$1,MONTH(B902)-$P$1+1,(YEAR(B902)-$Q$1)*12-$P$1+1+MONTH(B902)))</f>
        <v>0</v>
      </c>
      <c r="Q902" s="79">
        <f t="shared" si="29"/>
        <v>0</v>
      </c>
      <c r="R902" s="102" t="str">
        <f t="shared" si="28"/>
        <v/>
      </c>
      <c r="S902" s="96" t="str">
        <f>IF(D902="","",IF(OR(D902=Plano!$A$1,D902=Plano!$B$1),"entrada","saída"))</f>
        <v/>
      </c>
    </row>
    <row r="903" spans="1:19" ht="13.2" hidden="1" x14ac:dyDescent="0.25">
      <c r="A903" s="119" t="str">
        <f>IF(B903="","",COUNT('Diário 2o PA'!$A$5:$A$1412)+ROW()-4)</f>
        <v/>
      </c>
      <c r="B903" s="104"/>
      <c r="C903" s="154"/>
      <c r="D903" s="105"/>
      <c r="E903" s="105"/>
      <c r="F903" s="106"/>
      <c r="G903" s="105"/>
      <c r="H903" s="105"/>
      <c r="I903" s="108"/>
      <c r="J903" s="105"/>
      <c r="K903" s="105"/>
      <c r="L903" s="108"/>
      <c r="M903" s="105"/>
      <c r="N903" s="103"/>
      <c r="O903" s="456"/>
      <c r="P903" s="431">
        <f t="shared" si="29"/>
        <v>0</v>
      </c>
      <c r="Q903" s="79">
        <f t="shared" si="29"/>
        <v>0</v>
      </c>
      <c r="R903" s="102" t="str">
        <f t="shared" si="28"/>
        <v/>
      </c>
      <c r="S903" s="96" t="str">
        <f>IF(D903="","",IF(OR(D903=Plano!$A$1,D903=Plano!$B$1),"entrada","saída"))</f>
        <v/>
      </c>
    </row>
    <row r="904" spans="1:19" ht="13.2" hidden="1" x14ac:dyDescent="0.25">
      <c r="A904" s="119" t="str">
        <f>IF(B904="","",COUNT('Diário 2o PA'!$A$5:$A$1412)+ROW()-4)</f>
        <v/>
      </c>
      <c r="B904" s="104"/>
      <c r="C904" s="154"/>
      <c r="D904" s="105"/>
      <c r="E904" s="105"/>
      <c r="F904" s="106"/>
      <c r="G904" s="105"/>
      <c r="H904" s="105"/>
      <c r="I904" s="108"/>
      <c r="J904" s="105"/>
      <c r="K904" s="105"/>
      <c r="L904" s="108"/>
      <c r="M904" s="105"/>
      <c r="N904" s="103"/>
      <c r="O904" s="456"/>
      <c r="P904" s="431">
        <f t="shared" si="29"/>
        <v>0</v>
      </c>
      <c r="Q904" s="79">
        <f t="shared" si="29"/>
        <v>0</v>
      </c>
      <c r="R904" s="102" t="str">
        <f t="shared" si="28"/>
        <v/>
      </c>
      <c r="S904" s="96" t="str">
        <f>IF(D904="","",IF(OR(D904=Plano!$A$1,D904=Plano!$B$1),"entrada","saída"))</f>
        <v/>
      </c>
    </row>
    <row r="905" spans="1:19" ht="13.2" hidden="1" x14ac:dyDescent="0.25">
      <c r="A905" s="119" t="str">
        <f>IF(B905="","",COUNT('Diário 2o PA'!$A$5:$A$1412)+ROW()-4)</f>
        <v/>
      </c>
      <c r="B905" s="104"/>
      <c r="C905" s="154"/>
      <c r="D905" s="105"/>
      <c r="E905" s="105"/>
      <c r="F905" s="106"/>
      <c r="G905" s="105"/>
      <c r="H905" s="105"/>
      <c r="I905" s="108"/>
      <c r="J905" s="105"/>
      <c r="K905" s="105"/>
      <c r="L905" s="108"/>
      <c r="M905" s="105"/>
      <c r="N905" s="103"/>
      <c r="O905" s="456"/>
      <c r="P905" s="431">
        <f t="shared" si="29"/>
        <v>0</v>
      </c>
      <c r="Q905" s="79">
        <f t="shared" si="29"/>
        <v>0</v>
      </c>
      <c r="R905" s="102" t="str">
        <f t="shared" si="28"/>
        <v/>
      </c>
      <c r="S905" s="96" t="str">
        <f>IF(D905="","",IF(OR(D905=Plano!$A$1,D905=Plano!$B$1),"entrada","saída"))</f>
        <v/>
      </c>
    </row>
    <row r="906" spans="1:19" ht="13.2" hidden="1" x14ac:dyDescent="0.25">
      <c r="A906" s="119" t="str">
        <f>IF(B906="","",COUNT('Diário 2o PA'!$A$5:$A$1412)+ROW()-4)</f>
        <v/>
      </c>
      <c r="B906" s="104"/>
      <c r="C906" s="154"/>
      <c r="D906" s="105"/>
      <c r="E906" s="105"/>
      <c r="F906" s="106"/>
      <c r="G906" s="105"/>
      <c r="H906" s="105"/>
      <c r="I906" s="108"/>
      <c r="J906" s="105"/>
      <c r="K906" s="105"/>
      <c r="L906" s="108"/>
      <c r="M906" s="105"/>
      <c r="N906" s="103"/>
      <c r="O906" s="456"/>
      <c r="P906" s="431">
        <f t="shared" si="29"/>
        <v>0</v>
      </c>
      <c r="Q906" s="79">
        <f t="shared" si="29"/>
        <v>0</v>
      </c>
      <c r="R906" s="102" t="str">
        <f t="shared" si="28"/>
        <v/>
      </c>
      <c r="S906" s="96" t="str">
        <f>IF(D906="","",IF(OR(D906=Plano!$A$1,D906=Plano!$B$1),"entrada","saída"))</f>
        <v/>
      </c>
    </row>
    <row r="907" spans="1:19" ht="13.2" hidden="1" x14ac:dyDescent="0.25">
      <c r="A907" s="119" t="str">
        <f>IF(B907="","",COUNT('Diário 2o PA'!$A$5:$A$1412)+ROW()-4)</f>
        <v/>
      </c>
      <c r="B907" s="104"/>
      <c r="C907" s="154"/>
      <c r="D907" s="105"/>
      <c r="E907" s="105"/>
      <c r="F907" s="106"/>
      <c r="G907" s="105"/>
      <c r="H907" s="105"/>
      <c r="I907" s="108"/>
      <c r="J907" s="105"/>
      <c r="K907" s="105"/>
      <c r="L907" s="108"/>
      <c r="M907" s="105"/>
      <c r="N907" s="103"/>
      <c r="O907" s="456"/>
      <c r="P907" s="431">
        <f t="shared" si="29"/>
        <v>0</v>
      </c>
      <c r="Q907" s="79">
        <f t="shared" si="29"/>
        <v>0</v>
      </c>
      <c r="R907" s="102" t="str">
        <f t="shared" si="28"/>
        <v/>
      </c>
      <c r="S907" s="96" t="str">
        <f>IF(D907="","",IF(OR(D907=Plano!$A$1,D907=Plano!$B$1),"entrada","saída"))</f>
        <v/>
      </c>
    </row>
    <row r="908" spans="1:19" ht="13.2" hidden="1" x14ac:dyDescent="0.25">
      <c r="A908" s="119" t="str">
        <f>IF(B908="","",COUNT('Diário 2o PA'!$A$5:$A$1412)+ROW()-4)</f>
        <v/>
      </c>
      <c r="B908" s="104"/>
      <c r="C908" s="154"/>
      <c r="D908" s="105"/>
      <c r="E908" s="105"/>
      <c r="F908" s="106"/>
      <c r="G908" s="105"/>
      <c r="H908" s="105"/>
      <c r="I908" s="108"/>
      <c r="J908" s="105"/>
      <c r="K908" s="105"/>
      <c r="L908" s="108"/>
      <c r="M908" s="105"/>
      <c r="N908" s="103"/>
      <c r="O908" s="456"/>
      <c r="P908" s="431">
        <f t="shared" si="29"/>
        <v>0</v>
      </c>
      <c r="Q908" s="79">
        <f t="shared" si="29"/>
        <v>0</v>
      </c>
      <c r="R908" s="102" t="str">
        <f t="shared" si="28"/>
        <v/>
      </c>
      <c r="S908" s="96" t="str">
        <f>IF(D908="","",IF(OR(D908=Plano!$A$1,D908=Plano!$B$1),"entrada","saída"))</f>
        <v/>
      </c>
    </row>
    <row r="909" spans="1:19" ht="13.2" hidden="1" x14ac:dyDescent="0.25">
      <c r="A909" s="119" t="str">
        <f>IF(B909="","",COUNT('Diário 2o PA'!$A$5:$A$1412)+ROW()-4)</f>
        <v/>
      </c>
      <c r="B909" s="104"/>
      <c r="C909" s="154"/>
      <c r="D909" s="105"/>
      <c r="E909" s="105"/>
      <c r="F909" s="106"/>
      <c r="G909" s="105"/>
      <c r="H909" s="105"/>
      <c r="I909" s="108"/>
      <c r="J909" s="105"/>
      <c r="K909" s="105"/>
      <c r="L909" s="108"/>
      <c r="M909" s="105"/>
      <c r="N909" s="103"/>
      <c r="O909" s="456"/>
      <c r="P909" s="431">
        <f t="shared" si="29"/>
        <v>0</v>
      </c>
      <c r="Q909" s="79">
        <f t="shared" si="29"/>
        <v>0</v>
      </c>
      <c r="R909" s="102" t="str">
        <f t="shared" si="28"/>
        <v/>
      </c>
      <c r="S909" s="96" t="str">
        <f>IF(D909="","",IF(OR(D909=Plano!$A$1,D909=Plano!$B$1),"entrada","saída"))</f>
        <v/>
      </c>
    </row>
    <row r="910" spans="1:19" ht="13.2" hidden="1" x14ac:dyDescent="0.25">
      <c r="A910" s="119" t="str">
        <f>IF(B910="","",COUNT('Diário 2o PA'!$A$5:$A$1412)+ROW()-4)</f>
        <v/>
      </c>
      <c r="B910" s="104"/>
      <c r="C910" s="154"/>
      <c r="D910" s="105"/>
      <c r="E910" s="105"/>
      <c r="F910" s="106"/>
      <c r="G910" s="105"/>
      <c r="H910" s="105"/>
      <c r="I910" s="108"/>
      <c r="J910" s="105"/>
      <c r="K910" s="105"/>
      <c r="L910" s="108"/>
      <c r="M910" s="105"/>
      <c r="N910" s="103"/>
      <c r="O910" s="456"/>
      <c r="P910" s="431">
        <f t="shared" si="29"/>
        <v>0</v>
      </c>
      <c r="Q910" s="79">
        <f t="shared" si="29"/>
        <v>0</v>
      </c>
      <c r="R910" s="102" t="str">
        <f t="shared" si="28"/>
        <v/>
      </c>
      <c r="S910" s="96" t="str">
        <f>IF(D910="","",IF(OR(D910=Plano!$A$1,D910=Plano!$B$1),"entrada","saída"))</f>
        <v/>
      </c>
    </row>
    <row r="911" spans="1:19" ht="13.2" hidden="1" x14ac:dyDescent="0.25">
      <c r="A911" s="119" t="str">
        <f>IF(B911="","",COUNT('Diário 2o PA'!$A$5:$A$1412)+ROW()-4)</f>
        <v/>
      </c>
      <c r="B911" s="104"/>
      <c r="C911" s="154"/>
      <c r="D911" s="105"/>
      <c r="E911" s="105"/>
      <c r="F911" s="106"/>
      <c r="G911" s="105"/>
      <c r="H911" s="105"/>
      <c r="I911" s="108"/>
      <c r="J911" s="105"/>
      <c r="K911" s="105"/>
      <c r="L911" s="108"/>
      <c r="M911" s="105"/>
      <c r="N911" s="103"/>
      <c r="O911" s="456"/>
      <c r="P911" s="431">
        <f t="shared" si="29"/>
        <v>0</v>
      </c>
      <c r="Q911" s="79">
        <f t="shared" si="29"/>
        <v>0</v>
      </c>
      <c r="R911" s="102" t="str">
        <f t="shared" si="28"/>
        <v/>
      </c>
      <c r="S911" s="96" t="str">
        <f>IF(D911="","",IF(OR(D911=Plano!$A$1,D911=Plano!$B$1),"entrada","saída"))</f>
        <v/>
      </c>
    </row>
    <row r="912" spans="1:19" ht="13.2" hidden="1" x14ac:dyDescent="0.25">
      <c r="A912" s="119" t="str">
        <f>IF(B912="","",COUNT('Diário 2o PA'!$A$5:$A$1412)+ROW()-4)</f>
        <v/>
      </c>
      <c r="B912" s="104"/>
      <c r="C912" s="154"/>
      <c r="D912" s="105"/>
      <c r="E912" s="105"/>
      <c r="F912" s="106"/>
      <c r="G912" s="105"/>
      <c r="H912" s="105"/>
      <c r="I912" s="108"/>
      <c r="J912" s="105"/>
      <c r="K912" s="105"/>
      <c r="L912" s="108"/>
      <c r="M912" s="105"/>
      <c r="N912" s="103"/>
      <c r="O912" s="456"/>
      <c r="P912" s="431">
        <f t="shared" si="29"/>
        <v>0</v>
      </c>
      <c r="Q912" s="79">
        <f t="shared" si="29"/>
        <v>0</v>
      </c>
      <c r="R912" s="102" t="str">
        <f t="shared" si="28"/>
        <v/>
      </c>
      <c r="S912" s="96" t="str">
        <f>IF(D912="","",IF(OR(D912=Plano!$A$1,D912=Plano!$B$1),"entrada","saída"))</f>
        <v/>
      </c>
    </row>
    <row r="913" spans="1:19" ht="13.2" hidden="1" x14ac:dyDescent="0.25">
      <c r="A913" s="119" t="str">
        <f>IF(B913="","",COUNT('Diário 2o PA'!$A$5:$A$1412)+ROW()-4)</f>
        <v/>
      </c>
      <c r="B913" s="104"/>
      <c r="C913" s="154"/>
      <c r="D913" s="105"/>
      <c r="E913" s="105"/>
      <c r="F913" s="106"/>
      <c r="G913" s="105"/>
      <c r="H913" s="105"/>
      <c r="I913" s="108"/>
      <c r="J913" s="105"/>
      <c r="K913" s="105"/>
      <c r="L913" s="108"/>
      <c r="M913" s="105"/>
      <c r="N913" s="103"/>
      <c r="O913" s="456"/>
      <c r="P913" s="431">
        <f t="shared" si="29"/>
        <v>0</v>
      </c>
      <c r="Q913" s="79">
        <f t="shared" si="29"/>
        <v>0</v>
      </c>
      <c r="R913" s="102" t="str">
        <f t="shared" si="28"/>
        <v/>
      </c>
      <c r="S913" s="96" t="str">
        <f>IF(D913="","",IF(OR(D913=Plano!$A$1,D913=Plano!$B$1),"entrada","saída"))</f>
        <v/>
      </c>
    </row>
    <row r="914" spans="1:19" ht="13.2" hidden="1" x14ac:dyDescent="0.25">
      <c r="A914" s="119" t="str">
        <f>IF(B914="","",COUNT('Diário 2o PA'!$A$5:$A$1412)+ROW()-4)</f>
        <v/>
      </c>
      <c r="B914" s="104"/>
      <c r="C914" s="154"/>
      <c r="D914" s="105"/>
      <c r="E914" s="105"/>
      <c r="F914" s="106"/>
      <c r="G914" s="105"/>
      <c r="H914" s="105"/>
      <c r="I914" s="108"/>
      <c r="J914" s="105"/>
      <c r="K914" s="105"/>
      <c r="L914" s="108"/>
      <c r="M914" s="105"/>
      <c r="N914" s="103"/>
      <c r="O914" s="456"/>
      <c r="P914" s="431">
        <f t="shared" si="29"/>
        <v>0</v>
      </c>
      <c r="Q914" s="79">
        <f t="shared" si="29"/>
        <v>0</v>
      </c>
      <c r="R914" s="102" t="str">
        <f t="shared" si="28"/>
        <v/>
      </c>
      <c r="S914" s="96" t="str">
        <f>IF(D914="","",IF(OR(D914=Plano!$A$1,D914=Plano!$B$1),"entrada","saída"))</f>
        <v/>
      </c>
    </row>
    <row r="915" spans="1:19" ht="13.2" hidden="1" x14ac:dyDescent="0.25">
      <c r="A915" s="119" t="str">
        <f>IF(B915="","",COUNT('Diário 2o PA'!$A$5:$A$1412)+ROW()-4)</f>
        <v/>
      </c>
      <c r="B915" s="104"/>
      <c r="C915" s="154"/>
      <c r="D915" s="105"/>
      <c r="E915" s="105"/>
      <c r="F915" s="106"/>
      <c r="G915" s="105"/>
      <c r="H915" s="105"/>
      <c r="I915" s="108"/>
      <c r="J915" s="105"/>
      <c r="K915" s="105"/>
      <c r="L915" s="108"/>
      <c r="M915" s="105"/>
      <c r="N915" s="103"/>
      <c r="O915" s="456"/>
      <c r="P915" s="431">
        <f t="shared" si="29"/>
        <v>0</v>
      </c>
      <c r="Q915" s="79">
        <f t="shared" si="29"/>
        <v>0</v>
      </c>
      <c r="R915" s="102" t="str">
        <f t="shared" si="28"/>
        <v/>
      </c>
      <c r="S915" s="96" t="str">
        <f>IF(D915="","",IF(OR(D915=Plano!$A$1,D915=Plano!$B$1),"entrada","saída"))</f>
        <v/>
      </c>
    </row>
    <row r="916" spans="1:19" ht="13.2" hidden="1" x14ac:dyDescent="0.25">
      <c r="A916" s="119" t="str">
        <f>IF(B916="","",COUNT('Diário 2o PA'!$A$5:$A$1412)+ROW()-4)</f>
        <v/>
      </c>
      <c r="B916" s="104"/>
      <c r="C916" s="154"/>
      <c r="D916" s="105"/>
      <c r="E916" s="105"/>
      <c r="F916" s="106"/>
      <c r="G916" s="105"/>
      <c r="H916" s="105"/>
      <c r="I916" s="108"/>
      <c r="J916" s="105"/>
      <c r="K916" s="105"/>
      <c r="L916" s="108"/>
      <c r="M916" s="105"/>
      <c r="N916" s="103"/>
      <c r="O916" s="456"/>
      <c r="P916" s="431">
        <f t="shared" si="29"/>
        <v>0</v>
      </c>
      <c r="Q916" s="79">
        <f t="shared" si="29"/>
        <v>0</v>
      </c>
      <c r="R916" s="102" t="str">
        <f t="shared" si="28"/>
        <v/>
      </c>
      <c r="S916" s="96" t="str">
        <f>IF(D916="","",IF(OR(D916=Plano!$A$1,D916=Plano!$B$1),"entrada","saída"))</f>
        <v/>
      </c>
    </row>
    <row r="917" spans="1:19" ht="13.2" hidden="1" x14ac:dyDescent="0.25">
      <c r="A917" s="119" t="str">
        <f>IF(B917="","",COUNT('Diário 2o PA'!$A$5:$A$1412)+ROW()-4)</f>
        <v/>
      </c>
      <c r="B917" s="104"/>
      <c r="C917" s="154"/>
      <c r="D917" s="105"/>
      <c r="E917" s="105"/>
      <c r="F917" s="106"/>
      <c r="G917" s="105"/>
      <c r="H917" s="105"/>
      <c r="I917" s="108"/>
      <c r="J917" s="105"/>
      <c r="K917" s="105"/>
      <c r="L917" s="108"/>
      <c r="M917" s="105"/>
      <c r="N917" s="103"/>
      <c r="O917" s="456"/>
      <c r="P917" s="431">
        <f t="shared" si="29"/>
        <v>0</v>
      </c>
      <c r="Q917" s="79">
        <f t="shared" si="29"/>
        <v>0</v>
      </c>
      <c r="R917" s="102" t="str">
        <f t="shared" si="28"/>
        <v/>
      </c>
      <c r="S917" s="96" t="str">
        <f>IF(D917="","",IF(OR(D917=Plano!$A$1,D917=Plano!$B$1),"entrada","saída"))</f>
        <v/>
      </c>
    </row>
    <row r="918" spans="1:19" ht="13.2" hidden="1" x14ac:dyDescent="0.25">
      <c r="A918" s="119" t="str">
        <f>IF(B918="","",COUNT('Diário 2o PA'!$A$5:$A$1412)+ROW()-4)</f>
        <v/>
      </c>
      <c r="B918" s="104"/>
      <c r="C918" s="154"/>
      <c r="D918" s="105"/>
      <c r="E918" s="105"/>
      <c r="F918" s="106"/>
      <c r="G918" s="105"/>
      <c r="H918" s="105"/>
      <c r="I918" s="108"/>
      <c r="J918" s="105"/>
      <c r="K918" s="105"/>
      <c r="L918" s="108"/>
      <c r="M918" s="105"/>
      <c r="N918" s="103"/>
      <c r="O918" s="456"/>
      <c r="P918" s="431">
        <f t="shared" si="29"/>
        <v>0</v>
      </c>
      <c r="Q918" s="79">
        <f t="shared" si="29"/>
        <v>0</v>
      </c>
      <c r="R918" s="102" t="str">
        <f t="shared" si="28"/>
        <v/>
      </c>
      <c r="S918" s="96" t="str">
        <f>IF(D918="","",IF(OR(D918=Plano!$A$1,D918=Plano!$B$1),"entrada","saída"))</f>
        <v/>
      </c>
    </row>
    <row r="919" spans="1:19" ht="13.2" hidden="1" x14ac:dyDescent="0.25">
      <c r="A919" s="119" t="str">
        <f>IF(B919="","",COUNT('Diário 2o PA'!$A$5:$A$1412)+ROW()-4)</f>
        <v/>
      </c>
      <c r="B919" s="104"/>
      <c r="C919" s="154"/>
      <c r="D919" s="105"/>
      <c r="E919" s="105"/>
      <c r="F919" s="106"/>
      <c r="G919" s="105"/>
      <c r="H919" s="105"/>
      <c r="I919" s="108"/>
      <c r="J919" s="105"/>
      <c r="K919" s="105"/>
      <c r="L919" s="108"/>
      <c r="M919" s="105"/>
      <c r="N919" s="103"/>
      <c r="O919" s="456"/>
      <c r="P919" s="431">
        <f t="shared" si="29"/>
        <v>0</v>
      </c>
      <c r="Q919" s="79">
        <f t="shared" si="29"/>
        <v>0</v>
      </c>
      <c r="R919" s="102" t="str">
        <f t="shared" si="28"/>
        <v/>
      </c>
      <c r="S919" s="96" t="str">
        <f>IF(D919="","",IF(OR(D919=Plano!$A$1,D919=Plano!$B$1),"entrada","saída"))</f>
        <v/>
      </c>
    </row>
    <row r="920" spans="1:19" ht="13.2" hidden="1" x14ac:dyDescent="0.25">
      <c r="A920" s="119" t="str">
        <f>IF(B920="","",COUNT('Diário 2o PA'!$A$5:$A$1412)+ROW()-4)</f>
        <v/>
      </c>
      <c r="B920" s="104"/>
      <c r="C920" s="154"/>
      <c r="D920" s="105"/>
      <c r="E920" s="105"/>
      <c r="F920" s="106"/>
      <c r="G920" s="105"/>
      <c r="H920" s="105"/>
      <c r="I920" s="108"/>
      <c r="J920" s="105"/>
      <c r="K920" s="105"/>
      <c r="L920" s="108"/>
      <c r="M920" s="105"/>
      <c r="N920" s="103"/>
      <c r="O920" s="456"/>
      <c r="P920" s="431">
        <f t="shared" si="29"/>
        <v>0</v>
      </c>
      <c r="Q920" s="79">
        <f t="shared" si="29"/>
        <v>0</v>
      </c>
      <c r="R920" s="102" t="str">
        <f t="shared" si="28"/>
        <v/>
      </c>
      <c r="S920" s="96" t="str">
        <f>IF(D920="","",IF(OR(D920=Plano!$A$1,D920=Plano!$B$1),"entrada","saída"))</f>
        <v/>
      </c>
    </row>
    <row r="921" spans="1:19" ht="13.2" hidden="1" x14ac:dyDescent="0.25">
      <c r="A921" s="119" t="str">
        <f>IF(B921="","",COUNT('Diário 2o PA'!$A$5:$A$1412)+ROW()-4)</f>
        <v/>
      </c>
      <c r="B921" s="104"/>
      <c r="C921" s="154"/>
      <c r="D921" s="105"/>
      <c r="E921" s="105"/>
      <c r="F921" s="106"/>
      <c r="G921" s="105"/>
      <c r="H921" s="105"/>
      <c r="I921" s="108"/>
      <c r="J921" s="105"/>
      <c r="K921" s="105"/>
      <c r="L921" s="108"/>
      <c r="M921" s="105"/>
      <c r="N921" s="103"/>
      <c r="O921" s="456"/>
      <c r="P921" s="431">
        <f t="shared" si="29"/>
        <v>0</v>
      </c>
      <c r="Q921" s="79">
        <f t="shared" si="29"/>
        <v>0</v>
      </c>
      <c r="R921" s="102" t="str">
        <f t="shared" si="28"/>
        <v/>
      </c>
      <c r="S921" s="96" t="str">
        <f>IF(D921="","",IF(OR(D921=Plano!$A$1,D921=Plano!$B$1),"entrada","saída"))</f>
        <v/>
      </c>
    </row>
    <row r="922" spans="1:19" ht="13.2" hidden="1" x14ac:dyDescent="0.25">
      <c r="A922" s="119" t="str">
        <f>IF(B922="","",COUNT('Diário 2o PA'!$A$5:$A$1412)+ROW()-4)</f>
        <v/>
      </c>
      <c r="B922" s="104"/>
      <c r="C922" s="154"/>
      <c r="D922" s="105"/>
      <c r="E922" s="105"/>
      <c r="F922" s="106"/>
      <c r="G922" s="105"/>
      <c r="H922" s="105"/>
      <c r="I922" s="108"/>
      <c r="J922" s="105"/>
      <c r="K922" s="105"/>
      <c r="L922" s="108"/>
      <c r="M922" s="105"/>
      <c r="N922" s="103"/>
      <c r="O922" s="456"/>
      <c r="P922" s="431">
        <f t="shared" si="29"/>
        <v>0</v>
      </c>
      <c r="Q922" s="79">
        <f t="shared" si="29"/>
        <v>0</v>
      </c>
      <c r="R922" s="102" t="str">
        <f t="shared" si="28"/>
        <v/>
      </c>
      <c r="S922" s="96" t="str">
        <f>IF(D922="","",IF(OR(D922=Plano!$A$1,D922=Plano!$B$1),"entrada","saída"))</f>
        <v/>
      </c>
    </row>
    <row r="923" spans="1:19" ht="13.2" hidden="1" x14ac:dyDescent="0.25">
      <c r="A923" s="119" t="str">
        <f>IF(B923="","",COUNT('Diário 2o PA'!$A$5:$A$1412)+ROW()-4)</f>
        <v/>
      </c>
      <c r="B923" s="104"/>
      <c r="C923" s="154"/>
      <c r="D923" s="105"/>
      <c r="E923" s="105"/>
      <c r="F923" s="106"/>
      <c r="G923" s="105"/>
      <c r="H923" s="105"/>
      <c r="I923" s="108"/>
      <c r="J923" s="105"/>
      <c r="K923" s="105"/>
      <c r="L923" s="108"/>
      <c r="M923" s="105"/>
      <c r="N923" s="103"/>
      <c r="O923" s="456"/>
      <c r="P923" s="431">
        <f t="shared" si="29"/>
        <v>0</v>
      </c>
      <c r="Q923" s="79">
        <f t="shared" si="29"/>
        <v>0</v>
      </c>
      <c r="R923" s="102" t="str">
        <f t="shared" si="28"/>
        <v/>
      </c>
      <c r="S923" s="96" t="str">
        <f>IF(D923="","",IF(OR(D923=Plano!$A$1,D923=Plano!$B$1),"entrada","saída"))</f>
        <v/>
      </c>
    </row>
    <row r="924" spans="1:19" ht="13.2" hidden="1" x14ac:dyDescent="0.25">
      <c r="A924" s="119" t="str">
        <f>IF(B924="","",COUNT('Diário 2o PA'!$A$5:$A$1412)+ROW()-4)</f>
        <v/>
      </c>
      <c r="B924" s="104"/>
      <c r="C924" s="154"/>
      <c r="D924" s="105"/>
      <c r="E924" s="105"/>
      <c r="F924" s="106"/>
      <c r="G924" s="105"/>
      <c r="H924" s="105"/>
      <c r="I924" s="108"/>
      <c r="J924" s="105"/>
      <c r="K924" s="105"/>
      <c r="L924" s="108"/>
      <c r="M924" s="105"/>
      <c r="N924" s="103"/>
      <c r="O924" s="456"/>
      <c r="P924" s="431">
        <f t="shared" si="29"/>
        <v>0</v>
      </c>
      <c r="Q924" s="79">
        <f t="shared" si="29"/>
        <v>0</v>
      </c>
      <c r="R924" s="102" t="str">
        <f t="shared" si="28"/>
        <v/>
      </c>
      <c r="S924" s="96" t="str">
        <f>IF(D924="","",IF(OR(D924=Plano!$A$1,D924=Plano!$B$1),"entrada","saída"))</f>
        <v/>
      </c>
    </row>
    <row r="925" spans="1:19" ht="13.2" hidden="1" x14ac:dyDescent="0.25">
      <c r="A925" s="119" t="str">
        <f>IF(B925="","",COUNT('Diário 2o PA'!$A$5:$A$1412)+ROW()-4)</f>
        <v/>
      </c>
      <c r="B925" s="104"/>
      <c r="C925" s="154"/>
      <c r="D925" s="105"/>
      <c r="E925" s="105"/>
      <c r="F925" s="106"/>
      <c r="G925" s="105"/>
      <c r="H925" s="105"/>
      <c r="I925" s="108"/>
      <c r="J925" s="105"/>
      <c r="K925" s="105"/>
      <c r="L925" s="108"/>
      <c r="M925" s="105"/>
      <c r="N925" s="103"/>
      <c r="O925" s="456"/>
      <c r="P925" s="431">
        <f t="shared" si="29"/>
        <v>0</v>
      </c>
      <c r="Q925" s="79">
        <f t="shared" si="29"/>
        <v>0</v>
      </c>
      <c r="R925" s="102" t="str">
        <f t="shared" si="28"/>
        <v/>
      </c>
      <c r="S925" s="96" t="str">
        <f>IF(D925="","",IF(OR(D925=Plano!$A$1,D925=Plano!$B$1),"entrada","saída"))</f>
        <v/>
      </c>
    </row>
    <row r="926" spans="1:19" ht="13.2" hidden="1" x14ac:dyDescent="0.25">
      <c r="A926" s="119" t="str">
        <f>IF(B926="","",COUNT('Diário 2o PA'!$A$5:$A$1412)+ROW()-4)</f>
        <v/>
      </c>
      <c r="B926" s="104"/>
      <c r="C926" s="154"/>
      <c r="D926" s="105"/>
      <c r="E926" s="105"/>
      <c r="F926" s="106"/>
      <c r="G926" s="105"/>
      <c r="H926" s="105"/>
      <c r="I926" s="108"/>
      <c r="J926" s="105"/>
      <c r="K926" s="105"/>
      <c r="L926" s="108"/>
      <c r="M926" s="105"/>
      <c r="N926" s="103"/>
      <c r="O926" s="456"/>
      <c r="P926" s="431">
        <f t="shared" si="29"/>
        <v>0</v>
      </c>
      <c r="Q926" s="79">
        <f t="shared" si="29"/>
        <v>0</v>
      </c>
      <c r="R926" s="102" t="str">
        <f t="shared" si="28"/>
        <v/>
      </c>
      <c r="S926" s="96" t="str">
        <f>IF(D926="","",IF(OR(D926=Plano!$A$1,D926=Plano!$B$1),"entrada","saída"))</f>
        <v/>
      </c>
    </row>
    <row r="927" spans="1:19" ht="13.2" hidden="1" x14ac:dyDescent="0.25">
      <c r="A927" s="119" t="str">
        <f>IF(B927="","",COUNT('Diário 2o PA'!$A$5:$A$1412)+ROW()-4)</f>
        <v/>
      </c>
      <c r="B927" s="104"/>
      <c r="C927" s="154"/>
      <c r="D927" s="105"/>
      <c r="E927" s="105"/>
      <c r="F927" s="106"/>
      <c r="G927" s="105"/>
      <c r="H927" s="105"/>
      <c r="I927" s="108"/>
      <c r="J927" s="105"/>
      <c r="K927" s="105"/>
      <c r="L927" s="108"/>
      <c r="M927" s="105"/>
      <c r="N927" s="103"/>
      <c r="O927" s="456"/>
      <c r="P927" s="431">
        <f t="shared" si="29"/>
        <v>0</v>
      </c>
      <c r="Q927" s="79">
        <f t="shared" si="29"/>
        <v>0</v>
      </c>
      <c r="R927" s="102" t="str">
        <f t="shared" si="28"/>
        <v/>
      </c>
      <c r="S927" s="96" t="str">
        <f>IF(D927="","",IF(OR(D927=Plano!$A$1,D927=Plano!$B$1),"entrada","saída"))</f>
        <v/>
      </c>
    </row>
    <row r="928" spans="1:19" ht="13.2" hidden="1" x14ac:dyDescent="0.25">
      <c r="A928" s="119" t="str">
        <f>IF(B928="","",COUNT('Diário 2o PA'!$A$5:$A$1412)+ROW()-4)</f>
        <v/>
      </c>
      <c r="B928" s="104"/>
      <c r="C928" s="154"/>
      <c r="D928" s="105"/>
      <c r="E928" s="105"/>
      <c r="F928" s="106"/>
      <c r="G928" s="105"/>
      <c r="H928" s="105"/>
      <c r="I928" s="108"/>
      <c r="J928" s="105"/>
      <c r="K928" s="105"/>
      <c r="L928" s="108"/>
      <c r="M928" s="105"/>
      <c r="N928" s="103"/>
      <c r="O928" s="456"/>
      <c r="P928" s="431">
        <f t="shared" si="29"/>
        <v>0</v>
      </c>
      <c r="Q928" s="79">
        <f t="shared" si="29"/>
        <v>0</v>
      </c>
      <c r="R928" s="102" t="str">
        <f t="shared" si="28"/>
        <v/>
      </c>
      <c r="S928" s="96" t="str">
        <f>IF(D928="","",IF(OR(D928=Plano!$A$1,D928=Plano!$B$1),"entrada","saída"))</f>
        <v/>
      </c>
    </row>
    <row r="929" spans="1:19" ht="13.2" hidden="1" x14ac:dyDescent="0.25">
      <c r="A929" s="119" t="str">
        <f>IF(B929="","",COUNT('Diário 2o PA'!$A$5:$A$1412)+ROW()-4)</f>
        <v/>
      </c>
      <c r="B929" s="104"/>
      <c r="C929" s="154"/>
      <c r="D929" s="105"/>
      <c r="E929" s="105"/>
      <c r="F929" s="106"/>
      <c r="G929" s="105"/>
      <c r="H929" s="105"/>
      <c r="I929" s="108"/>
      <c r="J929" s="105"/>
      <c r="K929" s="105"/>
      <c r="L929" s="108"/>
      <c r="M929" s="105"/>
      <c r="N929" s="103"/>
      <c r="O929" s="456"/>
      <c r="P929" s="431">
        <f t="shared" si="29"/>
        <v>0</v>
      </c>
      <c r="Q929" s="79">
        <f t="shared" si="29"/>
        <v>0</v>
      </c>
      <c r="R929" s="102" t="str">
        <f t="shared" si="28"/>
        <v/>
      </c>
      <c r="S929" s="96" t="str">
        <f>IF(D929="","",IF(OR(D929=Plano!$A$1,D929=Plano!$B$1),"entrada","saída"))</f>
        <v/>
      </c>
    </row>
    <row r="930" spans="1:19" ht="13.2" hidden="1" x14ac:dyDescent="0.25">
      <c r="A930" s="119" t="str">
        <f>IF(B930="","",COUNT('Diário 2o PA'!$A$5:$A$1412)+ROW()-4)</f>
        <v/>
      </c>
      <c r="B930" s="104"/>
      <c r="C930" s="154"/>
      <c r="D930" s="105"/>
      <c r="E930" s="105"/>
      <c r="F930" s="106"/>
      <c r="G930" s="105"/>
      <c r="H930" s="105"/>
      <c r="I930" s="108"/>
      <c r="J930" s="105"/>
      <c r="K930" s="105"/>
      <c r="L930" s="108"/>
      <c r="M930" s="105"/>
      <c r="N930" s="103"/>
      <c r="O930" s="456"/>
      <c r="P930" s="431">
        <f t="shared" si="29"/>
        <v>0</v>
      </c>
      <c r="Q930" s="79">
        <f t="shared" si="29"/>
        <v>0</v>
      </c>
      <c r="R930" s="102" t="str">
        <f t="shared" si="28"/>
        <v/>
      </c>
      <c r="S930" s="96" t="str">
        <f>IF(D930="","",IF(OR(D930=Plano!$A$1,D930=Plano!$B$1),"entrada","saída"))</f>
        <v/>
      </c>
    </row>
    <row r="931" spans="1:19" ht="13.2" hidden="1" x14ac:dyDescent="0.25">
      <c r="A931" s="119" t="str">
        <f>IF(B931="","",COUNT('Diário 2o PA'!$A$5:$A$1412)+ROW()-4)</f>
        <v/>
      </c>
      <c r="B931" s="104"/>
      <c r="C931" s="154"/>
      <c r="D931" s="105"/>
      <c r="E931" s="105"/>
      <c r="F931" s="106"/>
      <c r="G931" s="105"/>
      <c r="H931" s="105"/>
      <c r="I931" s="108"/>
      <c r="J931" s="105"/>
      <c r="K931" s="105"/>
      <c r="L931" s="108"/>
      <c r="M931" s="105"/>
      <c r="N931" s="103"/>
      <c r="O931" s="456"/>
      <c r="P931" s="431">
        <f t="shared" si="29"/>
        <v>0</v>
      </c>
      <c r="Q931" s="79">
        <f t="shared" si="29"/>
        <v>0</v>
      </c>
      <c r="R931" s="102" t="str">
        <f t="shared" si="28"/>
        <v/>
      </c>
      <c r="S931" s="96" t="str">
        <f>IF(D931="","",IF(OR(D931=Plano!$A$1,D931=Plano!$B$1),"entrada","saída"))</f>
        <v/>
      </c>
    </row>
    <row r="932" spans="1:19" ht="13.2" hidden="1" x14ac:dyDescent="0.25">
      <c r="A932" s="119" t="str">
        <f>IF(B932="","",COUNT('Diário 2o PA'!$A$5:$A$1412)+ROW()-4)</f>
        <v/>
      </c>
      <c r="B932" s="104"/>
      <c r="C932" s="154"/>
      <c r="D932" s="105"/>
      <c r="E932" s="105"/>
      <c r="F932" s="106"/>
      <c r="G932" s="105"/>
      <c r="H932" s="105"/>
      <c r="I932" s="108"/>
      <c r="J932" s="105"/>
      <c r="K932" s="105"/>
      <c r="L932" s="108"/>
      <c r="M932" s="105"/>
      <c r="N932" s="103"/>
      <c r="O932" s="456"/>
      <c r="P932" s="431">
        <f t="shared" si="29"/>
        <v>0</v>
      </c>
      <c r="Q932" s="79">
        <f t="shared" si="29"/>
        <v>0</v>
      </c>
      <c r="R932" s="102" t="str">
        <f t="shared" si="28"/>
        <v/>
      </c>
      <c r="S932" s="96" t="str">
        <f>IF(D932="","",IF(OR(D932=Plano!$A$1,D932=Plano!$B$1),"entrada","saída"))</f>
        <v/>
      </c>
    </row>
    <row r="933" spans="1:19" ht="13.2" hidden="1" x14ac:dyDescent="0.25">
      <c r="A933" s="119" t="str">
        <f>IF(B933="","",COUNT('Diário 2o PA'!$A$5:$A$1412)+ROW()-4)</f>
        <v/>
      </c>
      <c r="B933" s="104"/>
      <c r="C933" s="154"/>
      <c r="D933" s="105"/>
      <c r="E933" s="105"/>
      <c r="F933" s="106"/>
      <c r="G933" s="105"/>
      <c r="H933" s="105"/>
      <c r="I933" s="108"/>
      <c r="J933" s="105"/>
      <c r="K933" s="105"/>
      <c r="L933" s="108"/>
      <c r="M933" s="105"/>
      <c r="N933" s="103"/>
      <c r="O933" s="456"/>
      <c r="P933" s="431">
        <f t="shared" si="29"/>
        <v>0</v>
      </c>
      <c r="Q933" s="79">
        <f t="shared" si="29"/>
        <v>0</v>
      </c>
      <c r="R933" s="102" t="str">
        <f t="shared" si="28"/>
        <v/>
      </c>
      <c r="S933" s="96" t="str">
        <f>IF(D933="","",IF(OR(D933=Plano!$A$1,D933=Plano!$B$1),"entrada","saída"))</f>
        <v/>
      </c>
    </row>
    <row r="934" spans="1:19" ht="13.2" hidden="1" x14ac:dyDescent="0.25">
      <c r="A934" s="119" t="str">
        <f>IF(B934="","",COUNT('Diário 2o PA'!$A$5:$A$1412)+ROW()-4)</f>
        <v/>
      </c>
      <c r="B934" s="104"/>
      <c r="C934" s="154"/>
      <c r="D934" s="105"/>
      <c r="E934" s="105"/>
      <c r="F934" s="106"/>
      <c r="G934" s="105"/>
      <c r="H934" s="105"/>
      <c r="I934" s="108"/>
      <c r="J934" s="105"/>
      <c r="K934" s="105"/>
      <c r="L934" s="108"/>
      <c r="M934" s="105"/>
      <c r="N934" s="103"/>
      <c r="O934" s="456"/>
      <c r="P934" s="431">
        <f t="shared" si="29"/>
        <v>0</v>
      </c>
      <c r="Q934" s="79">
        <f t="shared" si="29"/>
        <v>0</v>
      </c>
      <c r="R934" s="102" t="str">
        <f t="shared" si="28"/>
        <v/>
      </c>
      <c r="S934" s="96" t="str">
        <f>IF(D934="","",IF(OR(D934=Plano!$A$1,D934=Plano!$B$1),"entrada","saída"))</f>
        <v/>
      </c>
    </row>
    <row r="935" spans="1:19" ht="13.2" hidden="1" x14ac:dyDescent="0.25">
      <c r="A935" s="119" t="str">
        <f>IF(B935="","",COUNT('Diário 2o PA'!$A$5:$A$1412)+ROW()-4)</f>
        <v/>
      </c>
      <c r="B935" s="104"/>
      <c r="C935" s="154"/>
      <c r="D935" s="105"/>
      <c r="E935" s="105"/>
      <c r="F935" s="106"/>
      <c r="G935" s="105"/>
      <c r="H935" s="105"/>
      <c r="I935" s="108"/>
      <c r="J935" s="105"/>
      <c r="K935" s="105"/>
      <c r="L935" s="108"/>
      <c r="M935" s="105"/>
      <c r="N935" s="103"/>
      <c r="O935" s="456"/>
      <c r="P935" s="431">
        <f t="shared" si="29"/>
        <v>0</v>
      </c>
      <c r="Q935" s="79">
        <f t="shared" si="29"/>
        <v>0</v>
      </c>
      <c r="R935" s="102" t="str">
        <f t="shared" si="28"/>
        <v/>
      </c>
      <c r="S935" s="96" t="str">
        <f>IF(D935="","",IF(OR(D935=Plano!$A$1,D935=Plano!$B$1),"entrada","saída"))</f>
        <v/>
      </c>
    </row>
    <row r="936" spans="1:19" ht="13.2" hidden="1" x14ac:dyDescent="0.25">
      <c r="A936" s="119" t="str">
        <f>IF(B936="","",COUNT('Diário 2o PA'!$A$5:$A$1412)+ROW()-4)</f>
        <v/>
      </c>
      <c r="B936" s="104"/>
      <c r="C936" s="154"/>
      <c r="D936" s="105"/>
      <c r="E936" s="105"/>
      <c r="F936" s="106"/>
      <c r="G936" s="105"/>
      <c r="H936" s="105"/>
      <c r="I936" s="108"/>
      <c r="J936" s="105"/>
      <c r="K936" s="105"/>
      <c r="L936" s="108"/>
      <c r="M936" s="105"/>
      <c r="N936" s="103"/>
      <c r="O936" s="456"/>
      <c r="P936" s="431">
        <f t="shared" si="29"/>
        <v>0</v>
      </c>
      <c r="Q936" s="79">
        <f t="shared" si="29"/>
        <v>0</v>
      </c>
      <c r="R936" s="102" t="str">
        <f t="shared" si="28"/>
        <v/>
      </c>
      <c r="S936" s="96" t="str">
        <f>IF(D936="","",IF(OR(D936=Plano!$A$1,D936=Plano!$B$1),"entrada","saída"))</f>
        <v/>
      </c>
    </row>
    <row r="937" spans="1:19" ht="13.2" hidden="1" x14ac:dyDescent="0.25">
      <c r="A937" s="119" t="str">
        <f>IF(B937="","",COUNT('Diário 2o PA'!$A$5:$A$1412)+ROW()-4)</f>
        <v/>
      </c>
      <c r="B937" s="104"/>
      <c r="C937" s="154"/>
      <c r="D937" s="105"/>
      <c r="E937" s="105"/>
      <c r="F937" s="106"/>
      <c r="G937" s="105"/>
      <c r="H937" s="105"/>
      <c r="I937" s="108"/>
      <c r="J937" s="105"/>
      <c r="K937" s="105"/>
      <c r="L937" s="108"/>
      <c r="M937" s="105"/>
      <c r="N937" s="103"/>
      <c r="O937" s="456"/>
      <c r="P937" s="431">
        <f t="shared" si="29"/>
        <v>0</v>
      </c>
      <c r="Q937" s="79">
        <f t="shared" si="29"/>
        <v>0</v>
      </c>
      <c r="R937" s="102" t="str">
        <f t="shared" si="28"/>
        <v/>
      </c>
      <c r="S937" s="96" t="str">
        <f>IF(D937="","",IF(OR(D937=Plano!$A$1,D937=Plano!$B$1),"entrada","saída"))</f>
        <v/>
      </c>
    </row>
    <row r="938" spans="1:19" ht="13.2" hidden="1" x14ac:dyDescent="0.25">
      <c r="A938" s="119" t="str">
        <f>IF(B938="","",COUNT('Diário 2o PA'!$A$5:$A$1412)+ROW()-4)</f>
        <v/>
      </c>
      <c r="B938" s="104"/>
      <c r="C938" s="154"/>
      <c r="D938" s="105"/>
      <c r="E938" s="105"/>
      <c r="F938" s="106"/>
      <c r="G938" s="105"/>
      <c r="H938" s="105"/>
      <c r="I938" s="108"/>
      <c r="J938" s="105"/>
      <c r="K938" s="105"/>
      <c r="L938" s="108"/>
      <c r="M938" s="105"/>
      <c r="N938" s="103"/>
      <c r="O938" s="456"/>
      <c r="P938" s="431">
        <f t="shared" si="29"/>
        <v>0</v>
      </c>
      <c r="Q938" s="79">
        <f t="shared" si="29"/>
        <v>0</v>
      </c>
      <c r="R938" s="102" t="str">
        <f t="shared" si="28"/>
        <v/>
      </c>
      <c r="S938" s="96" t="str">
        <f>IF(D938="","",IF(OR(D938=Plano!$A$1,D938=Plano!$B$1),"entrada","saída"))</f>
        <v/>
      </c>
    </row>
    <row r="939" spans="1:19" ht="13.2" hidden="1" x14ac:dyDescent="0.25">
      <c r="A939" s="119" t="str">
        <f>IF(B939="","",COUNT('Diário 2o PA'!$A$5:$A$1412)+ROW()-4)</f>
        <v/>
      </c>
      <c r="B939" s="104"/>
      <c r="C939" s="154"/>
      <c r="D939" s="105"/>
      <c r="E939" s="105"/>
      <c r="F939" s="106"/>
      <c r="G939" s="105"/>
      <c r="H939" s="105"/>
      <c r="I939" s="108"/>
      <c r="J939" s="105"/>
      <c r="K939" s="105"/>
      <c r="L939" s="108"/>
      <c r="M939" s="105"/>
      <c r="N939" s="103"/>
      <c r="O939" s="456"/>
      <c r="P939" s="431">
        <f t="shared" si="29"/>
        <v>0</v>
      </c>
      <c r="Q939" s="79">
        <f t="shared" si="29"/>
        <v>0</v>
      </c>
      <c r="R939" s="102" t="str">
        <f t="shared" si="28"/>
        <v/>
      </c>
      <c r="S939" s="96" t="str">
        <f>IF(D939="","",IF(OR(D939=Plano!$A$1,D939=Plano!$B$1),"entrada","saída"))</f>
        <v/>
      </c>
    </row>
    <row r="940" spans="1:19" ht="13.2" hidden="1" x14ac:dyDescent="0.25">
      <c r="A940" s="119" t="str">
        <f>IF(B940="","",COUNT('Diário 2o PA'!$A$5:$A$1412)+ROW()-4)</f>
        <v/>
      </c>
      <c r="B940" s="104"/>
      <c r="C940" s="154"/>
      <c r="D940" s="105"/>
      <c r="E940" s="105"/>
      <c r="F940" s="106"/>
      <c r="G940" s="105"/>
      <c r="H940" s="105"/>
      <c r="I940" s="108"/>
      <c r="J940" s="105"/>
      <c r="K940" s="105"/>
      <c r="L940" s="108"/>
      <c r="M940" s="105"/>
      <c r="N940" s="103"/>
      <c r="O940" s="456"/>
      <c r="P940" s="431">
        <f t="shared" si="29"/>
        <v>0</v>
      </c>
      <c r="Q940" s="79">
        <f t="shared" si="29"/>
        <v>0</v>
      </c>
      <c r="R940" s="102" t="str">
        <f t="shared" si="28"/>
        <v/>
      </c>
      <c r="S940" s="96" t="str">
        <f>IF(D940="","",IF(OR(D940=Plano!$A$1,D940=Plano!$B$1),"entrada","saída"))</f>
        <v/>
      </c>
    </row>
    <row r="941" spans="1:19" ht="13.2" hidden="1" x14ac:dyDescent="0.25">
      <c r="A941" s="119" t="str">
        <f>IF(B941="","",COUNT('Diário 2o PA'!$A$5:$A$1412)+ROW()-4)</f>
        <v/>
      </c>
      <c r="B941" s="104"/>
      <c r="C941" s="154"/>
      <c r="D941" s="105"/>
      <c r="E941" s="105"/>
      <c r="F941" s="106"/>
      <c r="G941" s="105"/>
      <c r="H941" s="105"/>
      <c r="I941" s="108"/>
      <c r="J941" s="105"/>
      <c r="K941" s="105"/>
      <c r="L941" s="108"/>
      <c r="M941" s="105"/>
      <c r="N941" s="103"/>
      <c r="O941" s="456"/>
      <c r="P941" s="431">
        <f t="shared" si="29"/>
        <v>0</v>
      </c>
      <c r="Q941" s="79">
        <f t="shared" si="29"/>
        <v>0</v>
      </c>
      <c r="R941" s="102" t="str">
        <f t="shared" si="28"/>
        <v/>
      </c>
      <c r="S941" s="96" t="str">
        <f>IF(D941="","",IF(OR(D941=Plano!$A$1,D941=Plano!$B$1),"entrada","saída"))</f>
        <v/>
      </c>
    </row>
    <row r="942" spans="1:19" ht="13.2" hidden="1" x14ac:dyDescent="0.25">
      <c r="A942" s="119" t="str">
        <f>IF(B942="","",COUNT('Diário 2o PA'!$A$5:$A$1412)+ROW()-4)</f>
        <v/>
      </c>
      <c r="B942" s="104"/>
      <c r="C942" s="154"/>
      <c r="D942" s="105"/>
      <c r="E942" s="105"/>
      <c r="F942" s="106"/>
      <c r="G942" s="105"/>
      <c r="H942" s="105"/>
      <c r="I942" s="108"/>
      <c r="J942" s="105"/>
      <c r="K942" s="105"/>
      <c r="L942" s="108"/>
      <c r="M942" s="105"/>
      <c r="N942" s="103"/>
      <c r="O942" s="456"/>
      <c r="P942" s="431">
        <f t="shared" si="29"/>
        <v>0</v>
      </c>
      <c r="Q942" s="79">
        <f t="shared" si="29"/>
        <v>0</v>
      </c>
      <c r="R942" s="102" t="str">
        <f t="shared" si="28"/>
        <v/>
      </c>
      <c r="S942" s="96" t="str">
        <f>IF(D942="","",IF(OR(D942=Plano!$A$1,D942=Plano!$B$1),"entrada","saída"))</f>
        <v/>
      </c>
    </row>
    <row r="943" spans="1:19" ht="13.2" hidden="1" x14ac:dyDescent="0.25">
      <c r="A943" s="119" t="str">
        <f>IF(B943="","",COUNT('Diário 2o PA'!$A$5:$A$1412)+ROW()-4)</f>
        <v/>
      </c>
      <c r="B943" s="104"/>
      <c r="C943" s="154"/>
      <c r="D943" s="105"/>
      <c r="E943" s="105"/>
      <c r="F943" s="106"/>
      <c r="G943" s="105"/>
      <c r="H943" s="105"/>
      <c r="I943" s="108"/>
      <c r="J943" s="105"/>
      <c r="K943" s="105"/>
      <c r="L943" s="108"/>
      <c r="M943" s="105"/>
      <c r="N943" s="103"/>
      <c r="O943" s="456"/>
      <c r="P943" s="431">
        <f t="shared" si="29"/>
        <v>0</v>
      </c>
      <c r="Q943" s="79">
        <f t="shared" si="29"/>
        <v>0</v>
      </c>
      <c r="R943" s="102" t="str">
        <f t="shared" si="28"/>
        <v/>
      </c>
      <c r="S943" s="96" t="str">
        <f>IF(D943="","",IF(OR(D943=Plano!$A$1,D943=Plano!$B$1),"entrada","saída"))</f>
        <v/>
      </c>
    </row>
    <row r="944" spans="1:19" ht="13.2" hidden="1" x14ac:dyDescent="0.25">
      <c r="A944" s="119" t="str">
        <f>IF(B944="","",COUNT('Diário 2o PA'!$A$5:$A$1412)+ROW()-4)</f>
        <v/>
      </c>
      <c r="B944" s="104"/>
      <c r="C944" s="154"/>
      <c r="D944" s="105"/>
      <c r="E944" s="105"/>
      <c r="F944" s="106"/>
      <c r="G944" s="105"/>
      <c r="H944" s="105"/>
      <c r="I944" s="108"/>
      <c r="J944" s="105"/>
      <c r="K944" s="105"/>
      <c r="L944" s="108"/>
      <c r="M944" s="105"/>
      <c r="N944" s="103"/>
      <c r="O944" s="456"/>
      <c r="P944" s="431">
        <f t="shared" si="29"/>
        <v>0</v>
      </c>
      <c r="Q944" s="79">
        <f t="shared" si="29"/>
        <v>0</v>
      </c>
      <c r="R944" s="102" t="str">
        <f t="shared" si="28"/>
        <v/>
      </c>
      <c r="S944" s="96" t="str">
        <f>IF(D944="","",IF(OR(D944=Plano!$A$1,D944=Plano!$B$1),"entrada","saída"))</f>
        <v/>
      </c>
    </row>
    <row r="945" spans="1:19" ht="13.2" hidden="1" x14ac:dyDescent="0.25">
      <c r="A945" s="119" t="str">
        <f>IF(B945="","",COUNT('Diário 2o PA'!$A$5:$A$1412)+ROW()-4)</f>
        <v/>
      </c>
      <c r="B945" s="104"/>
      <c r="C945" s="154"/>
      <c r="D945" s="105"/>
      <c r="E945" s="105"/>
      <c r="F945" s="106"/>
      <c r="G945" s="105"/>
      <c r="H945" s="105"/>
      <c r="I945" s="108"/>
      <c r="J945" s="105"/>
      <c r="K945" s="105"/>
      <c r="L945" s="108"/>
      <c r="M945" s="105"/>
      <c r="N945" s="103"/>
      <c r="O945" s="456"/>
      <c r="P945" s="431">
        <f t="shared" si="29"/>
        <v>0</v>
      </c>
      <c r="Q945" s="79">
        <f t="shared" si="29"/>
        <v>0</v>
      </c>
      <c r="R945" s="102" t="str">
        <f t="shared" si="28"/>
        <v/>
      </c>
      <c r="S945" s="96" t="str">
        <f>IF(D945="","",IF(OR(D945=Plano!$A$1,D945=Plano!$B$1),"entrada","saída"))</f>
        <v/>
      </c>
    </row>
    <row r="946" spans="1:19" ht="13.2" hidden="1" x14ac:dyDescent="0.25">
      <c r="A946" s="119" t="str">
        <f>IF(B946="","",COUNT('Diário 2o PA'!$A$5:$A$1412)+ROW()-4)</f>
        <v/>
      </c>
      <c r="B946" s="104"/>
      <c r="C946" s="154"/>
      <c r="D946" s="105"/>
      <c r="E946" s="105"/>
      <c r="F946" s="106"/>
      <c r="G946" s="105"/>
      <c r="H946" s="105"/>
      <c r="I946" s="108"/>
      <c r="J946" s="105"/>
      <c r="K946" s="105"/>
      <c r="L946" s="108"/>
      <c r="M946" s="105"/>
      <c r="N946" s="103"/>
      <c r="O946" s="456"/>
      <c r="P946" s="431">
        <f t="shared" si="29"/>
        <v>0</v>
      </c>
      <c r="Q946" s="79">
        <f t="shared" si="29"/>
        <v>0</v>
      </c>
      <c r="R946" s="102" t="str">
        <f t="shared" si="28"/>
        <v/>
      </c>
      <c r="S946" s="96" t="str">
        <f>IF(D946="","",IF(OR(D946=Plano!$A$1,D946=Plano!$B$1),"entrada","saída"))</f>
        <v/>
      </c>
    </row>
    <row r="947" spans="1:19" ht="13.2" hidden="1" x14ac:dyDescent="0.25">
      <c r="A947" s="119" t="str">
        <f>IF(B947="","",COUNT('Diário 2o PA'!$A$5:$A$1412)+ROW()-4)</f>
        <v/>
      </c>
      <c r="B947" s="104"/>
      <c r="C947" s="154"/>
      <c r="D947" s="105"/>
      <c r="E947" s="105"/>
      <c r="F947" s="106"/>
      <c r="G947" s="105"/>
      <c r="H947" s="105"/>
      <c r="I947" s="108"/>
      <c r="J947" s="105"/>
      <c r="K947" s="105"/>
      <c r="L947" s="108"/>
      <c r="M947" s="105"/>
      <c r="N947" s="103"/>
      <c r="O947" s="456"/>
      <c r="P947" s="431">
        <f t="shared" si="29"/>
        <v>0</v>
      </c>
      <c r="Q947" s="79">
        <f t="shared" si="29"/>
        <v>0</v>
      </c>
      <c r="R947" s="102" t="str">
        <f t="shared" si="28"/>
        <v/>
      </c>
      <c r="S947" s="96" t="str">
        <f>IF(D947="","",IF(OR(D947=Plano!$A$1,D947=Plano!$B$1),"entrada","saída"))</f>
        <v/>
      </c>
    </row>
    <row r="948" spans="1:19" ht="13.2" hidden="1" x14ac:dyDescent="0.25">
      <c r="A948" s="119" t="str">
        <f>IF(B948="","",COUNT('Diário 2o PA'!$A$5:$A$1412)+ROW()-4)</f>
        <v/>
      </c>
      <c r="B948" s="104"/>
      <c r="C948" s="154"/>
      <c r="D948" s="105"/>
      <c r="E948" s="105"/>
      <c r="F948" s="106"/>
      <c r="G948" s="105"/>
      <c r="H948" s="105"/>
      <c r="I948" s="108"/>
      <c r="J948" s="105"/>
      <c r="K948" s="105"/>
      <c r="L948" s="108"/>
      <c r="M948" s="105"/>
      <c r="N948" s="103"/>
      <c r="O948" s="456"/>
      <c r="P948" s="431">
        <f t="shared" si="29"/>
        <v>0</v>
      </c>
      <c r="Q948" s="79">
        <f t="shared" si="29"/>
        <v>0</v>
      </c>
      <c r="R948" s="102" t="str">
        <f t="shared" si="28"/>
        <v/>
      </c>
      <c r="S948" s="96" t="str">
        <f>IF(D948="","",IF(OR(D948=Plano!$A$1,D948=Plano!$B$1),"entrada","saída"))</f>
        <v/>
      </c>
    </row>
    <row r="949" spans="1:19" ht="13.2" hidden="1" x14ac:dyDescent="0.25">
      <c r="A949" s="119" t="str">
        <f>IF(B949="","",COUNT('Diário 2o PA'!$A$5:$A$1412)+ROW()-4)</f>
        <v/>
      </c>
      <c r="B949" s="104"/>
      <c r="C949" s="154"/>
      <c r="D949" s="105"/>
      <c r="E949" s="105"/>
      <c r="F949" s="106"/>
      <c r="G949" s="105"/>
      <c r="H949" s="105"/>
      <c r="I949" s="108"/>
      <c r="J949" s="105"/>
      <c r="K949" s="105"/>
      <c r="L949" s="108"/>
      <c r="M949" s="105"/>
      <c r="N949" s="103"/>
      <c r="O949" s="456"/>
      <c r="P949" s="431">
        <f t="shared" si="29"/>
        <v>0</v>
      </c>
      <c r="Q949" s="79">
        <f t="shared" si="29"/>
        <v>0</v>
      </c>
      <c r="R949" s="102" t="str">
        <f t="shared" si="28"/>
        <v/>
      </c>
      <c r="S949" s="96" t="str">
        <f>IF(D949="","",IF(OR(D949=Plano!$A$1,D949=Plano!$B$1),"entrada","saída"))</f>
        <v/>
      </c>
    </row>
    <row r="950" spans="1:19" ht="13.2" hidden="1" x14ac:dyDescent="0.25">
      <c r="A950" s="119" t="str">
        <f>IF(B950="","",COUNT('Diário 2o PA'!$A$5:$A$1412)+ROW()-4)</f>
        <v/>
      </c>
      <c r="B950" s="104"/>
      <c r="C950" s="154"/>
      <c r="D950" s="105"/>
      <c r="E950" s="105"/>
      <c r="F950" s="106"/>
      <c r="G950" s="105"/>
      <c r="H950" s="105"/>
      <c r="I950" s="108"/>
      <c r="J950" s="105"/>
      <c r="K950" s="105"/>
      <c r="L950" s="108"/>
      <c r="M950" s="105"/>
      <c r="N950" s="103"/>
      <c r="O950" s="456"/>
      <c r="P950" s="431">
        <f t="shared" si="29"/>
        <v>0</v>
      </c>
      <c r="Q950" s="79">
        <f t="shared" si="29"/>
        <v>0</v>
      </c>
      <c r="R950" s="102" t="str">
        <f t="shared" si="28"/>
        <v/>
      </c>
      <c r="S950" s="96" t="str">
        <f>IF(D950="","",IF(OR(D950=Plano!$A$1,D950=Plano!$B$1),"entrada","saída"))</f>
        <v/>
      </c>
    </row>
    <row r="951" spans="1:19" ht="13.2" hidden="1" x14ac:dyDescent="0.25">
      <c r="A951" s="119" t="str">
        <f>IF(B951="","",COUNT('Diário 2o PA'!$A$5:$A$1412)+ROW()-4)</f>
        <v/>
      </c>
      <c r="B951" s="104"/>
      <c r="C951" s="154"/>
      <c r="D951" s="105"/>
      <c r="E951" s="105"/>
      <c r="F951" s="106"/>
      <c r="G951" s="105"/>
      <c r="H951" s="105"/>
      <c r="I951" s="108"/>
      <c r="J951" s="105"/>
      <c r="K951" s="105"/>
      <c r="L951" s="108"/>
      <c r="M951" s="105"/>
      <c r="N951" s="103"/>
      <c r="O951" s="456"/>
      <c r="P951" s="431">
        <f t="shared" si="29"/>
        <v>0</v>
      </c>
      <c r="Q951" s="79">
        <f t="shared" si="29"/>
        <v>0</v>
      </c>
      <c r="R951" s="102" t="str">
        <f t="shared" si="28"/>
        <v/>
      </c>
      <c r="S951" s="96" t="str">
        <f>IF(D951="","",IF(OR(D951=Plano!$A$1,D951=Plano!$B$1),"entrada","saída"))</f>
        <v/>
      </c>
    </row>
    <row r="952" spans="1:19" ht="13.2" hidden="1" x14ac:dyDescent="0.25">
      <c r="A952" s="119" t="str">
        <f>IF(B952="","",COUNT('Diário 2o PA'!$A$5:$A$1412)+ROW()-4)</f>
        <v/>
      </c>
      <c r="B952" s="104"/>
      <c r="C952" s="154"/>
      <c r="D952" s="105"/>
      <c r="E952" s="105"/>
      <c r="F952" s="106"/>
      <c r="G952" s="105"/>
      <c r="H952" s="105"/>
      <c r="I952" s="108"/>
      <c r="J952" s="105"/>
      <c r="K952" s="105"/>
      <c r="L952" s="108"/>
      <c r="M952" s="105"/>
      <c r="N952" s="103"/>
      <c r="O952" s="456"/>
      <c r="P952" s="431">
        <f t="shared" si="29"/>
        <v>0</v>
      </c>
      <c r="Q952" s="79">
        <f t="shared" si="29"/>
        <v>0</v>
      </c>
      <c r="R952" s="102" t="str">
        <f t="shared" si="28"/>
        <v/>
      </c>
      <c r="S952" s="96" t="str">
        <f>IF(D952="","",IF(OR(D952=Plano!$A$1,D952=Plano!$B$1),"entrada","saída"))</f>
        <v/>
      </c>
    </row>
    <row r="953" spans="1:19" ht="13.2" hidden="1" x14ac:dyDescent="0.25">
      <c r="A953" s="119" t="str">
        <f>IF(B953="","",COUNT('Diário 2o PA'!$A$5:$A$1412)+ROW()-4)</f>
        <v/>
      </c>
      <c r="B953" s="104"/>
      <c r="C953" s="154"/>
      <c r="D953" s="105"/>
      <c r="E953" s="105"/>
      <c r="F953" s="106"/>
      <c r="G953" s="105"/>
      <c r="H953" s="105"/>
      <c r="I953" s="108"/>
      <c r="J953" s="105"/>
      <c r="K953" s="105"/>
      <c r="L953" s="108"/>
      <c r="M953" s="105"/>
      <c r="N953" s="103"/>
      <c r="O953" s="456"/>
      <c r="P953" s="431">
        <f t="shared" si="29"/>
        <v>0</v>
      </c>
      <c r="Q953" s="79">
        <f t="shared" si="29"/>
        <v>0</v>
      </c>
      <c r="R953" s="102" t="str">
        <f t="shared" si="28"/>
        <v/>
      </c>
      <c r="S953" s="96" t="str">
        <f>IF(D953="","",IF(OR(D953=Plano!$A$1,D953=Plano!$B$1),"entrada","saída"))</f>
        <v/>
      </c>
    </row>
    <row r="954" spans="1:19" ht="13.2" hidden="1" x14ac:dyDescent="0.25">
      <c r="A954" s="119" t="str">
        <f>IF(B954="","",COUNT('Diário 2o PA'!$A$5:$A$1412)+ROW()-4)</f>
        <v/>
      </c>
      <c r="B954" s="104"/>
      <c r="C954" s="154"/>
      <c r="D954" s="105"/>
      <c r="E954" s="105"/>
      <c r="F954" s="106"/>
      <c r="G954" s="105"/>
      <c r="H954" s="105"/>
      <c r="I954" s="108"/>
      <c r="J954" s="105"/>
      <c r="K954" s="105"/>
      <c r="L954" s="108"/>
      <c r="M954" s="105"/>
      <c r="N954" s="103"/>
      <c r="O954" s="456"/>
      <c r="P954" s="431">
        <f t="shared" si="29"/>
        <v>0</v>
      </c>
      <c r="Q954" s="79">
        <f t="shared" si="29"/>
        <v>0</v>
      </c>
      <c r="R954" s="102" t="str">
        <f t="shared" si="28"/>
        <v/>
      </c>
      <c r="S954" s="96" t="str">
        <f>IF(D954="","",IF(OR(D954=Plano!$A$1,D954=Plano!$B$1),"entrada","saída"))</f>
        <v/>
      </c>
    </row>
    <row r="955" spans="1:19" ht="13.2" hidden="1" x14ac:dyDescent="0.25">
      <c r="A955" s="119" t="str">
        <f>IF(B955="","",COUNT('Diário 2o PA'!$A$5:$A$1412)+ROW()-4)</f>
        <v/>
      </c>
      <c r="B955" s="104"/>
      <c r="C955" s="154"/>
      <c r="D955" s="105"/>
      <c r="E955" s="105"/>
      <c r="F955" s="106"/>
      <c r="G955" s="105"/>
      <c r="H955" s="105"/>
      <c r="I955" s="108"/>
      <c r="J955" s="105"/>
      <c r="K955" s="105"/>
      <c r="L955" s="108"/>
      <c r="M955" s="105"/>
      <c r="N955" s="103"/>
      <c r="O955" s="456"/>
      <c r="P955" s="431">
        <f t="shared" si="29"/>
        <v>0</v>
      </c>
      <c r="Q955" s="79">
        <f t="shared" si="29"/>
        <v>0</v>
      </c>
      <c r="R955" s="102" t="str">
        <f t="shared" si="28"/>
        <v/>
      </c>
      <c r="S955" s="96" t="str">
        <f>IF(D955="","",IF(OR(D955=Plano!$A$1,D955=Plano!$B$1),"entrada","saída"))</f>
        <v/>
      </c>
    </row>
    <row r="956" spans="1:19" ht="13.2" hidden="1" x14ac:dyDescent="0.25">
      <c r="A956" s="119" t="str">
        <f>IF(B956="","",COUNT('Diário 2o PA'!$A$5:$A$1412)+ROW()-4)</f>
        <v/>
      </c>
      <c r="B956" s="104"/>
      <c r="C956" s="154"/>
      <c r="D956" s="105"/>
      <c r="E956" s="105"/>
      <c r="F956" s="106"/>
      <c r="G956" s="105"/>
      <c r="H956" s="105"/>
      <c r="I956" s="108"/>
      <c r="J956" s="105"/>
      <c r="K956" s="105"/>
      <c r="L956" s="108"/>
      <c r="M956" s="105"/>
      <c r="N956" s="103"/>
      <c r="O956" s="456"/>
      <c r="P956" s="431">
        <f t="shared" si="29"/>
        <v>0</v>
      </c>
      <c r="Q956" s="79">
        <f t="shared" si="29"/>
        <v>0</v>
      </c>
      <c r="R956" s="102" t="str">
        <f t="shared" si="28"/>
        <v/>
      </c>
      <c r="S956" s="96" t="str">
        <f>IF(D956="","",IF(OR(D956=Plano!$A$1,D956=Plano!$B$1),"entrada","saída"))</f>
        <v/>
      </c>
    </row>
    <row r="957" spans="1:19" ht="13.2" hidden="1" x14ac:dyDescent="0.25">
      <c r="A957" s="119" t="str">
        <f>IF(B957="","",COUNT('Diário 2o PA'!$A$5:$A$1412)+ROW()-4)</f>
        <v/>
      </c>
      <c r="B957" s="104"/>
      <c r="C957" s="154"/>
      <c r="D957" s="105"/>
      <c r="E957" s="105"/>
      <c r="F957" s="106"/>
      <c r="G957" s="105"/>
      <c r="H957" s="105"/>
      <c r="I957" s="108"/>
      <c r="J957" s="105"/>
      <c r="K957" s="105"/>
      <c r="L957" s="108"/>
      <c r="M957" s="105"/>
      <c r="N957" s="103"/>
      <c r="O957" s="456"/>
      <c r="P957" s="431">
        <f t="shared" si="29"/>
        <v>0</v>
      </c>
      <c r="Q957" s="79">
        <f t="shared" si="29"/>
        <v>0</v>
      </c>
      <c r="R957" s="102" t="str">
        <f t="shared" si="28"/>
        <v/>
      </c>
      <c r="S957" s="96" t="str">
        <f>IF(D957="","",IF(OR(D957=Plano!$A$1,D957=Plano!$B$1),"entrada","saída"))</f>
        <v/>
      </c>
    </row>
    <row r="958" spans="1:19" ht="13.2" hidden="1" x14ac:dyDescent="0.25">
      <c r="A958" s="119" t="str">
        <f>IF(B958="","",COUNT('Diário 2o PA'!$A$5:$A$1412)+ROW()-4)</f>
        <v/>
      </c>
      <c r="B958" s="104"/>
      <c r="C958" s="154"/>
      <c r="D958" s="105"/>
      <c r="E958" s="105"/>
      <c r="F958" s="106"/>
      <c r="G958" s="105"/>
      <c r="H958" s="105"/>
      <c r="I958" s="108"/>
      <c r="J958" s="105"/>
      <c r="K958" s="105"/>
      <c r="L958" s="108"/>
      <c r="M958" s="105"/>
      <c r="N958" s="103"/>
      <c r="O958" s="456"/>
      <c r="P958" s="431">
        <f t="shared" si="29"/>
        <v>0</v>
      </c>
      <c r="Q958" s="79">
        <f t="shared" si="29"/>
        <v>0</v>
      </c>
      <c r="R958" s="102" t="str">
        <f t="shared" si="28"/>
        <v/>
      </c>
      <c r="S958" s="96" t="str">
        <f>IF(D958="","",IF(OR(D958=Plano!$A$1,D958=Plano!$B$1),"entrada","saída"))</f>
        <v/>
      </c>
    </row>
    <row r="959" spans="1:19" ht="13.2" hidden="1" x14ac:dyDescent="0.25">
      <c r="A959" s="119" t="str">
        <f>IF(B959="","",COUNT('Diário 2o PA'!$A$5:$A$1412)+ROW()-4)</f>
        <v/>
      </c>
      <c r="B959" s="104"/>
      <c r="C959" s="154"/>
      <c r="D959" s="105"/>
      <c r="E959" s="105"/>
      <c r="F959" s="106"/>
      <c r="G959" s="105"/>
      <c r="H959" s="105"/>
      <c r="I959" s="108"/>
      <c r="J959" s="105"/>
      <c r="K959" s="105"/>
      <c r="L959" s="108"/>
      <c r="M959" s="105"/>
      <c r="N959" s="103"/>
      <c r="O959" s="456"/>
      <c r="P959" s="431">
        <f t="shared" si="29"/>
        <v>0</v>
      </c>
      <c r="Q959" s="79">
        <f t="shared" si="29"/>
        <v>0</v>
      </c>
      <c r="R959" s="102" t="str">
        <f t="shared" si="28"/>
        <v/>
      </c>
      <c r="S959" s="96" t="str">
        <f>IF(D959="","",IF(OR(D959=Plano!$A$1,D959=Plano!$B$1),"entrada","saída"))</f>
        <v/>
      </c>
    </row>
    <row r="960" spans="1:19" ht="13.2" hidden="1" x14ac:dyDescent="0.25">
      <c r="A960" s="119" t="str">
        <f>IF(B960="","",COUNT('Diário 2o PA'!$A$5:$A$1412)+ROW()-4)</f>
        <v/>
      </c>
      <c r="B960" s="104"/>
      <c r="C960" s="154"/>
      <c r="D960" s="105"/>
      <c r="E960" s="105"/>
      <c r="F960" s="106"/>
      <c r="G960" s="105"/>
      <c r="H960" s="105"/>
      <c r="I960" s="108"/>
      <c r="J960" s="105"/>
      <c r="K960" s="105"/>
      <c r="L960" s="108"/>
      <c r="M960" s="105"/>
      <c r="N960" s="103"/>
      <c r="O960" s="456"/>
      <c r="P960" s="431">
        <f t="shared" si="29"/>
        <v>0</v>
      </c>
      <c r="Q960" s="79">
        <f t="shared" si="29"/>
        <v>0</v>
      </c>
      <c r="R960" s="102" t="str">
        <f t="shared" si="28"/>
        <v/>
      </c>
      <c r="S960" s="96" t="str">
        <f>IF(D960="","",IF(OR(D960=Plano!$A$1,D960=Plano!$B$1),"entrada","saída"))</f>
        <v/>
      </c>
    </row>
    <row r="961" spans="1:19" ht="13.2" hidden="1" x14ac:dyDescent="0.25">
      <c r="A961" s="119" t="str">
        <f>IF(B961="","",COUNT('Diário 2o PA'!$A$5:$A$1412)+ROW()-4)</f>
        <v/>
      </c>
      <c r="B961" s="104"/>
      <c r="C961" s="154"/>
      <c r="D961" s="105"/>
      <c r="E961" s="105"/>
      <c r="F961" s="106"/>
      <c r="G961" s="105"/>
      <c r="H961" s="105"/>
      <c r="I961" s="108"/>
      <c r="J961" s="105"/>
      <c r="K961" s="105"/>
      <c r="L961" s="108"/>
      <c r="M961" s="105"/>
      <c r="N961" s="103"/>
      <c r="O961" s="456"/>
      <c r="P961" s="431">
        <f t="shared" si="29"/>
        <v>0</v>
      </c>
      <c r="Q961" s="79">
        <f t="shared" si="29"/>
        <v>0</v>
      </c>
      <c r="R961" s="102" t="str">
        <f t="shared" si="28"/>
        <v/>
      </c>
      <c r="S961" s="96" t="str">
        <f>IF(D961="","",IF(OR(D961=Plano!$A$1,D961=Plano!$B$1),"entrada","saída"))</f>
        <v/>
      </c>
    </row>
    <row r="962" spans="1:19" ht="13.2" hidden="1" x14ac:dyDescent="0.25">
      <c r="A962" s="119" t="str">
        <f>IF(B962="","",COUNT('Diário 2o PA'!$A$5:$A$1412)+ROW()-4)</f>
        <v/>
      </c>
      <c r="B962" s="104"/>
      <c r="C962" s="154"/>
      <c r="D962" s="105"/>
      <c r="E962" s="105"/>
      <c r="F962" s="106"/>
      <c r="G962" s="105"/>
      <c r="H962" s="105"/>
      <c r="I962" s="108"/>
      <c r="J962" s="105"/>
      <c r="K962" s="105"/>
      <c r="L962" s="108"/>
      <c r="M962" s="105"/>
      <c r="N962" s="103"/>
      <c r="O962" s="456"/>
      <c r="P962" s="431">
        <f t="shared" si="29"/>
        <v>0</v>
      </c>
      <c r="Q962" s="79">
        <f t="shared" si="29"/>
        <v>0</v>
      </c>
      <c r="R962" s="102" t="str">
        <f t="shared" si="28"/>
        <v/>
      </c>
      <c r="S962" s="96" t="str">
        <f>IF(D962="","",IF(OR(D962=Plano!$A$1,D962=Plano!$B$1),"entrada","saída"))</f>
        <v/>
      </c>
    </row>
    <row r="963" spans="1:19" ht="13.2" hidden="1" x14ac:dyDescent="0.25">
      <c r="A963" s="119" t="str">
        <f>IF(B963="","",COUNT('Diário 2o PA'!$A$5:$A$1412)+ROW()-4)</f>
        <v/>
      </c>
      <c r="B963" s="104"/>
      <c r="C963" s="154"/>
      <c r="D963" s="105"/>
      <c r="E963" s="105"/>
      <c r="F963" s="106"/>
      <c r="G963" s="105"/>
      <c r="H963" s="105"/>
      <c r="I963" s="108"/>
      <c r="J963" s="105"/>
      <c r="K963" s="105"/>
      <c r="L963" s="108"/>
      <c r="M963" s="105"/>
      <c r="N963" s="103"/>
      <c r="O963" s="456"/>
      <c r="P963" s="431">
        <f t="shared" si="29"/>
        <v>0</v>
      </c>
      <c r="Q963" s="79">
        <f t="shared" si="29"/>
        <v>0</v>
      </c>
      <c r="R963" s="102" t="str">
        <f t="shared" si="28"/>
        <v/>
      </c>
      <c r="S963" s="96" t="str">
        <f>IF(D963="","",IF(OR(D963=Plano!$A$1,D963=Plano!$B$1),"entrada","saída"))</f>
        <v/>
      </c>
    </row>
    <row r="964" spans="1:19" ht="13.2" hidden="1" x14ac:dyDescent="0.25">
      <c r="A964" s="119" t="str">
        <f>IF(B964="","",COUNT('Diário 2o PA'!$A$5:$A$1412)+ROW()-4)</f>
        <v/>
      </c>
      <c r="B964" s="104"/>
      <c r="C964" s="154"/>
      <c r="D964" s="105"/>
      <c r="E964" s="105"/>
      <c r="F964" s="106"/>
      <c r="G964" s="105"/>
      <c r="H964" s="105"/>
      <c r="I964" s="108"/>
      <c r="J964" s="105"/>
      <c r="K964" s="105"/>
      <c r="L964" s="108"/>
      <c r="M964" s="105"/>
      <c r="N964" s="103"/>
      <c r="O964" s="456"/>
      <c r="P964" s="431">
        <f t="shared" si="29"/>
        <v>0</v>
      </c>
      <c r="Q964" s="79">
        <f t="shared" si="29"/>
        <v>0</v>
      </c>
      <c r="R964" s="102" t="str">
        <f t="shared" si="28"/>
        <v/>
      </c>
      <c r="S964" s="96" t="str">
        <f>IF(D964="","",IF(OR(D964=Plano!$A$1,D964=Plano!$B$1),"entrada","saída"))</f>
        <v/>
      </c>
    </row>
    <row r="965" spans="1:19" ht="13.2" hidden="1" x14ac:dyDescent="0.25">
      <c r="A965" s="119" t="str">
        <f>IF(B965="","",COUNT('Diário 2o PA'!$A$5:$A$1412)+ROW()-4)</f>
        <v/>
      </c>
      <c r="B965" s="104"/>
      <c r="C965" s="154"/>
      <c r="D965" s="105"/>
      <c r="E965" s="105"/>
      <c r="F965" s="106"/>
      <c r="G965" s="105"/>
      <c r="H965" s="105"/>
      <c r="I965" s="108"/>
      <c r="J965" s="105"/>
      <c r="K965" s="105"/>
      <c r="L965" s="108"/>
      <c r="M965" s="105"/>
      <c r="N965" s="103"/>
      <c r="O965" s="456"/>
      <c r="P965" s="431">
        <f t="shared" si="29"/>
        <v>0</v>
      </c>
      <c r="Q965" s="79">
        <f t="shared" si="29"/>
        <v>0</v>
      </c>
      <c r="R965" s="102" t="str">
        <f t="shared" ref="R965:R1028" si="30">SUBSTITUTE(D965," ","_")</f>
        <v/>
      </c>
      <c r="S965" s="96" t="str">
        <f>IF(D965="","",IF(OR(D965=Plano!$A$1,D965=Plano!$B$1),"entrada","saída"))</f>
        <v/>
      </c>
    </row>
    <row r="966" spans="1:19" ht="13.2" hidden="1" x14ac:dyDescent="0.25">
      <c r="A966" s="119" t="str">
        <f>IF(B966="","",COUNT('Diário 2o PA'!$A$5:$A$1412)+ROW()-4)</f>
        <v/>
      </c>
      <c r="B966" s="104"/>
      <c r="C966" s="154"/>
      <c r="D966" s="105"/>
      <c r="E966" s="105"/>
      <c r="F966" s="106"/>
      <c r="G966" s="105"/>
      <c r="H966" s="105"/>
      <c r="I966" s="108"/>
      <c r="J966" s="105"/>
      <c r="K966" s="105"/>
      <c r="L966" s="108"/>
      <c r="M966" s="105"/>
      <c r="N966" s="103"/>
      <c r="O966" s="456"/>
      <c r="P966" s="431">
        <f t="shared" ref="P966:Q1029" si="31">IF(B966=0,0,IF(YEAR(B966)=$Q$1,MONTH(B966)-$P$1+1,(YEAR(B966)-$Q$1)*12-$P$1+1+MONTH(B966)))</f>
        <v>0</v>
      </c>
      <c r="Q966" s="79">
        <f t="shared" si="31"/>
        <v>0</v>
      </c>
      <c r="R966" s="102" t="str">
        <f t="shared" si="30"/>
        <v/>
      </c>
      <c r="S966" s="96" t="str">
        <f>IF(D966="","",IF(OR(D966=Plano!$A$1,D966=Plano!$B$1),"entrada","saída"))</f>
        <v/>
      </c>
    </row>
    <row r="967" spans="1:19" ht="13.2" hidden="1" x14ac:dyDescent="0.25">
      <c r="A967" s="119" t="str">
        <f>IF(B967="","",COUNT('Diário 2o PA'!$A$5:$A$1412)+ROW()-4)</f>
        <v/>
      </c>
      <c r="B967" s="104"/>
      <c r="C967" s="154"/>
      <c r="D967" s="105"/>
      <c r="E967" s="105"/>
      <c r="F967" s="106"/>
      <c r="G967" s="105"/>
      <c r="H967" s="105"/>
      <c r="I967" s="108"/>
      <c r="J967" s="105"/>
      <c r="K967" s="105"/>
      <c r="L967" s="108"/>
      <c r="M967" s="105"/>
      <c r="N967" s="103"/>
      <c r="O967" s="456"/>
      <c r="P967" s="431">
        <f t="shared" si="31"/>
        <v>0</v>
      </c>
      <c r="Q967" s="79">
        <f t="shared" si="31"/>
        <v>0</v>
      </c>
      <c r="R967" s="102" t="str">
        <f t="shared" si="30"/>
        <v/>
      </c>
      <c r="S967" s="96" t="str">
        <f>IF(D967="","",IF(OR(D967=Plano!$A$1,D967=Plano!$B$1),"entrada","saída"))</f>
        <v/>
      </c>
    </row>
    <row r="968" spans="1:19" ht="13.2" hidden="1" x14ac:dyDescent="0.25">
      <c r="A968" s="119" t="str">
        <f>IF(B968="","",COUNT('Diário 2o PA'!$A$5:$A$1412)+ROW()-4)</f>
        <v/>
      </c>
      <c r="B968" s="104"/>
      <c r="C968" s="154"/>
      <c r="D968" s="105"/>
      <c r="E968" s="105"/>
      <c r="F968" s="106"/>
      <c r="G968" s="105"/>
      <c r="H968" s="105"/>
      <c r="I968" s="108"/>
      <c r="J968" s="105"/>
      <c r="K968" s="105"/>
      <c r="L968" s="108"/>
      <c r="M968" s="105"/>
      <c r="N968" s="103"/>
      <c r="O968" s="456"/>
      <c r="P968" s="431">
        <f t="shared" si="31"/>
        <v>0</v>
      </c>
      <c r="Q968" s="79">
        <f t="shared" si="31"/>
        <v>0</v>
      </c>
      <c r="R968" s="102" t="str">
        <f t="shared" si="30"/>
        <v/>
      </c>
      <c r="S968" s="96" t="str">
        <f>IF(D968="","",IF(OR(D968=Plano!$A$1,D968=Plano!$B$1),"entrada","saída"))</f>
        <v/>
      </c>
    </row>
    <row r="969" spans="1:19" ht="13.2" hidden="1" x14ac:dyDescent="0.25">
      <c r="A969" s="119" t="str">
        <f>IF(B969="","",COUNT('Diário 2o PA'!$A$5:$A$1412)+ROW()-4)</f>
        <v/>
      </c>
      <c r="B969" s="104"/>
      <c r="C969" s="154"/>
      <c r="D969" s="105"/>
      <c r="E969" s="105"/>
      <c r="F969" s="106"/>
      <c r="G969" s="105"/>
      <c r="H969" s="105"/>
      <c r="I969" s="108"/>
      <c r="J969" s="105"/>
      <c r="K969" s="105"/>
      <c r="L969" s="108"/>
      <c r="M969" s="105"/>
      <c r="N969" s="103"/>
      <c r="O969" s="456"/>
      <c r="P969" s="431">
        <f t="shared" si="31"/>
        <v>0</v>
      </c>
      <c r="Q969" s="79">
        <f t="shared" si="31"/>
        <v>0</v>
      </c>
      <c r="R969" s="102" t="str">
        <f t="shared" si="30"/>
        <v/>
      </c>
      <c r="S969" s="96" t="str">
        <f>IF(D969="","",IF(OR(D969=Plano!$A$1,D969=Plano!$B$1),"entrada","saída"))</f>
        <v/>
      </c>
    </row>
    <row r="970" spans="1:19" ht="13.2" hidden="1" x14ac:dyDescent="0.25">
      <c r="A970" s="119" t="str">
        <f>IF(B970="","",COUNT('Diário 2o PA'!$A$5:$A$1412)+ROW()-4)</f>
        <v/>
      </c>
      <c r="B970" s="104"/>
      <c r="C970" s="154"/>
      <c r="D970" s="105"/>
      <c r="E970" s="105"/>
      <c r="F970" s="106"/>
      <c r="G970" s="105"/>
      <c r="H970" s="105"/>
      <c r="I970" s="108"/>
      <c r="J970" s="105"/>
      <c r="K970" s="105"/>
      <c r="L970" s="108"/>
      <c r="M970" s="105"/>
      <c r="N970" s="103"/>
      <c r="O970" s="456"/>
      <c r="P970" s="431">
        <f t="shared" si="31"/>
        <v>0</v>
      </c>
      <c r="Q970" s="79">
        <f t="shared" si="31"/>
        <v>0</v>
      </c>
      <c r="R970" s="102" t="str">
        <f t="shared" si="30"/>
        <v/>
      </c>
      <c r="S970" s="96" t="str">
        <f>IF(D970="","",IF(OR(D970=Plano!$A$1,D970=Plano!$B$1),"entrada","saída"))</f>
        <v/>
      </c>
    </row>
    <row r="971" spans="1:19" ht="13.2" hidden="1" x14ac:dyDescent="0.25">
      <c r="A971" s="119" t="str">
        <f>IF(B971="","",COUNT('Diário 2o PA'!$A$5:$A$1412)+ROW()-4)</f>
        <v/>
      </c>
      <c r="B971" s="104"/>
      <c r="C971" s="154"/>
      <c r="D971" s="105"/>
      <c r="E971" s="105"/>
      <c r="F971" s="106"/>
      <c r="G971" s="105"/>
      <c r="H971" s="105"/>
      <c r="I971" s="108"/>
      <c r="J971" s="105"/>
      <c r="K971" s="105"/>
      <c r="L971" s="108"/>
      <c r="M971" s="105"/>
      <c r="N971" s="103"/>
      <c r="O971" s="456"/>
      <c r="P971" s="431">
        <f t="shared" si="31"/>
        <v>0</v>
      </c>
      <c r="Q971" s="79">
        <f t="shared" si="31"/>
        <v>0</v>
      </c>
      <c r="R971" s="102" t="str">
        <f t="shared" si="30"/>
        <v/>
      </c>
      <c r="S971" s="96" t="str">
        <f>IF(D971="","",IF(OR(D971=Plano!$A$1,D971=Plano!$B$1),"entrada","saída"))</f>
        <v/>
      </c>
    </row>
    <row r="972" spans="1:19" ht="13.2" hidden="1" x14ac:dyDescent="0.25">
      <c r="A972" s="119" t="str">
        <f>IF(B972="","",COUNT('Diário 2o PA'!$A$5:$A$1412)+ROW()-4)</f>
        <v/>
      </c>
      <c r="B972" s="104"/>
      <c r="C972" s="154"/>
      <c r="D972" s="105"/>
      <c r="E972" s="105"/>
      <c r="F972" s="106"/>
      <c r="G972" s="105"/>
      <c r="H972" s="105"/>
      <c r="I972" s="108"/>
      <c r="J972" s="105"/>
      <c r="K972" s="105"/>
      <c r="L972" s="108"/>
      <c r="M972" s="105"/>
      <c r="N972" s="103"/>
      <c r="O972" s="456"/>
      <c r="P972" s="431">
        <f t="shared" si="31"/>
        <v>0</v>
      </c>
      <c r="Q972" s="79">
        <f t="shared" si="31"/>
        <v>0</v>
      </c>
      <c r="R972" s="102" t="str">
        <f t="shared" si="30"/>
        <v/>
      </c>
      <c r="S972" s="96" t="str">
        <f>IF(D972="","",IF(OR(D972=Plano!$A$1,D972=Plano!$B$1),"entrada","saída"))</f>
        <v/>
      </c>
    </row>
    <row r="973" spans="1:19" ht="13.2" hidden="1" x14ac:dyDescent="0.25">
      <c r="A973" s="119" t="str">
        <f>IF(B973="","",COUNT('Diário 2o PA'!$A$5:$A$1412)+ROW()-4)</f>
        <v/>
      </c>
      <c r="B973" s="104"/>
      <c r="C973" s="154"/>
      <c r="D973" s="105"/>
      <c r="E973" s="105"/>
      <c r="F973" s="106"/>
      <c r="G973" s="105"/>
      <c r="H973" s="105"/>
      <c r="I973" s="108"/>
      <c r="J973" s="105"/>
      <c r="K973" s="105"/>
      <c r="L973" s="108"/>
      <c r="M973" s="105"/>
      <c r="N973" s="103"/>
      <c r="O973" s="456"/>
      <c r="P973" s="431">
        <f t="shared" si="31"/>
        <v>0</v>
      </c>
      <c r="Q973" s="79">
        <f t="shared" si="31"/>
        <v>0</v>
      </c>
      <c r="R973" s="102" t="str">
        <f t="shared" si="30"/>
        <v/>
      </c>
      <c r="S973" s="96" t="str">
        <f>IF(D973="","",IF(OR(D973=Plano!$A$1,D973=Plano!$B$1),"entrada","saída"))</f>
        <v/>
      </c>
    </row>
    <row r="974" spans="1:19" ht="13.2" hidden="1" x14ac:dyDescent="0.25">
      <c r="A974" s="119" t="str">
        <f>IF(B974="","",COUNT('Diário 2o PA'!$A$5:$A$1412)+ROW()-4)</f>
        <v/>
      </c>
      <c r="B974" s="104"/>
      <c r="C974" s="154"/>
      <c r="D974" s="105"/>
      <c r="E974" s="105"/>
      <c r="F974" s="106"/>
      <c r="G974" s="105"/>
      <c r="H974" s="105"/>
      <c r="I974" s="108"/>
      <c r="J974" s="105"/>
      <c r="K974" s="105"/>
      <c r="L974" s="108"/>
      <c r="M974" s="105"/>
      <c r="N974" s="103"/>
      <c r="O974" s="456"/>
      <c r="P974" s="431">
        <f t="shared" si="31"/>
        <v>0</v>
      </c>
      <c r="Q974" s="79">
        <f t="shared" si="31"/>
        <v>0</v>
      </c>
      <c r="R974" s="102" t="str">
        <f t="shared" si="30"/>
        <v/>
      </c>
      <c r="S974" s="96" t="str">
        <f>IF(D974="","",IF(OR(D974=Plano!$A$1,D974=Plano!$B$1),"entrada","saída"))</f>
        <v/>
      </c>
    </row>
    <row r="975" spans="1:19" ht="13.2" hidden="1" x14ac:dyDescent="0.25">
      <c r="A975" s="119" t="str">
        <f>IF(B975="","",COUNT('Diário 2o PA'!$A$5:$A$1412)+ROW()-4)</f>
        <v/>
      </c>
      <c r="B975" s="104"/>
      <c r="C975" s="154"/>
      <c r="D975" s="105"/>
      <c r="E975" s="105"/>
      <c r="F975" s="106"/>
      <c r="G975" s="105"/>
      <c r="H975" s="105"/>
      <c r="I975" s="108"/>
      <c r="J975" s="105"/>
      <c r="K975" s="105"/>
      <c r="L975" s="108"/>
      <c r="M975" s="105"/>
      <c r="N975" s="103"/>
      <c r="O975" s="456"/>
      <c r="P975" s="431">
        <f t="shared" si="31"/>
        <v>0</v>
      </c>
      <c r="Q975" s="79">
        <f t="shared" si="31"/>
        <v>0</v>
      </c>
      <c r="R975" s="102" t="str">
        <f t="shared" si="30"/>
        <v/>
      </c>
      <c r="S975" s="96" t="str">
        <f>IF(D975="","",IF(OR(D975=Plano!$A$1,D975=Plano!$B$1),"entrada","saída"))</f>
        <v/>
      </c>
    </row>
    <row r="976" spans="1:19" ht="13.2" hidden="1" x14ac:dyDescent="0.25">
      <c r="A976" s="119" t="str">
        <f>IF(B976="","",COUNT('Diário 2o PA'!$A$5:$A$1412)+ROW()-4)</f>
        <v/>
      </c>
      <c r="B976" s="104"/>
      <c r="C976" s="154"/>
      <c r="D976" s="105"/>
      <c r="E976" s="105"/>
      <c r="F976" s="106"/>
      <c r="G976" s="105"/>
      <c r="H976" s="105"/>
      <c r="I976" s="108"/>
      <c r="J976" s="105"/>
      <c r="K976" s="105"/>
      <c r="L976" s="108"/>
      <c r="M976" s="105"/>
      <c r="N976" s="103"/>
      <c r="O976" s="456"/>
      <c r="P976" s="431">
        <f t="shared" si="31"/>
        <v>0</v>
      </c>
      <c r="Q976" s="79">
        <f t="shared" si="31"/>
        <v>0</v>
      </c>
      <c r="R976" s="102" t="str">
        <f t="shared" si="30"/>
        <v/>
      </c>
      <c r="S976" s="96" t="str">
        <f>IF(D976="","",IF(OR(D976=Plano!$A$1,D976=Plano!$B$1),"entrada","saída"))</f>
        <v/>
      </c>
    </row>
    <row r="977" spans="1:19" ht="13.2" hidden="1" x14ac:dyDescent="0.25">
      <c r="A977" s="119" t="str">
        <f>IF(B977="","",COUNT('Diário 2o PA'!$A$5:$A$1412)+ROW()-4)</f>
        <v/>
      </c>
      <c r="B977" s="104"/>
      <c r="C977" s="154"/>
      <c r="D977" s="105"/>
      <c r="E977" s="105"/>
      <c r="F977" s="106"/>
      <c r="G977" s="105"/>
      <c r="H977" s="105"/>
      <c r="I977" s="108"/>
      <c r="J977" s="105"/>
      <c r="K977" s="105"/>
      <c r="L977" s="108"/>
      <c r="M977" s="105"/>
      <c r="N977" s="103"/>
      <c r="O977" s="456"/>
      <c r="P977" s="431">
        <f t="shared" si="31"/>
        <v>0</v>
      </c>
      <c r="Q977" s="79">
        <f t="shared" si="31"/>
        <v>0</v>
      </c>
      <c r="R977" s="102" t="str">
        <f t="shared" si="30"/>
        <v/>
      </c>
      <c r="S977" s="96" t="str">
        <f>IF(D977="","",IF(OR(D977=Plano!$A$1,D977=Plano!$B$1),"entrada","saída"))</f>
        <v/>
      </c>
    </row>
    <row r="978" spans="1:19" ht="13.2" hidden="1" x14ac:dyDescent="0.25">
      <c r="A978" s="119" t="str">
        <f>IF(B978="","",COUNT('Diário 2o PA'!$A$5:$A$1412)+ROW()-4)</f>
        <v/>
      </c>
      <c r="B978" s="104"/>
      <c r="C978" s="154"/>
      <c r="D978" s="105"/>
      <c r="E978" s="105"/>
      <c r="F978" s="106"/>
      <c r="G978" s="105"/>
      <c r="H978" s="105"/>
      <c r="I978" s="108"/>
      <c r="J978" s="105"/>
      <c r="K978" s="105"/>
      <c r="L978" s="108"/>
      <c r="M978" s="105"/>
      <c r="N978" s="103"/>
      <c r="O978" s="456"/>
      <c r="P978" s="431">
        <f t="shared" si="31"/>
        <v>0</v>
      </c>
      <c r="Q978" s="79">
        <f t="shared" si="31"/>
        <v>0</v>
      </c>
      <c r="R978" s="102" t="str">
        <f t="shared" si="30"/>
        <v/>
      </c>
      <c r="S978" s="96" t="str">
        <f>IF(D978="","",IF(OR(D978=Plano!$A$1,D978=Plano!$B$1),"entrada","saída"))</f>
        <v/>
      </c>
    </row>
    <row r="979" spans="1:19" ht="13.2" hidden="1" x14ac:dyDescent="0.25">
      <c r="A979" s="119" t="str">
        <f>IF(B979="","",COUNT('Diário 2o PA'!$A$5:$A$1412)+ROW()-4)</f>
        <v/>
      </c>
      <c r="B979" s="104"/>
      <c r="C979" s="154"/>
      <c r="D979" s="105"/>
      <c r="E979" s="105"/>
      <c r="F979" s="106"/>
      <c r="G979" s="105"/>
      <c r="H979" s="105"/>
      <c r="I979" s="108"/>
      <c r="J979" s="105"/>
      <c r="K979" s="105"/>
      <c r="L979" s="108"/>
      <c r="M979" s="105"/>
      <c r="N979" s="103"/>
      <c r="O979" s="456"/>
      <c r="P979" s="431">
        <f t="shared" si="31"/>
        <v>0</v>
      </c>
      <c r="Q979" s="79">
        <f t="shared" si="31"/>
        <v>0</v>
      </c>
      <c r="R979" s="102" t="str">
        <f t="shared" si="30"/>
        <v/>
      </c>
      <c r="S979" s="96" t="str">
        <f>IF(D979="","",IF(OR(D979=Plano!$A$1,D979=Plano!$B$1),"entrada","saída"))</f>
        <v/>
      </c>
    </row>
    <row r="980" spans="1:19" ht="13.2" hidden="1" x14ac:dyDescent="0.25">
      <c r="A980" s="119" t="str">
        <f>IF(B980="","",COUNT('Diário 2o PA'!$A$5:$A$1412)+ROW()-4)</f>
        <v/>
      </c>
      <c r="B980" s="104"/>
      <c r="C980" s="154"/>
      <c r="D980" s="105"/>
      <c r="E980" s="105"/>
      <c r="F980" s="106"/>
      <c r="G980" s="105"/>
      <c r="H980" s="105"/>
      <c r="I980" s="108"/>
      <c r="J980" s="105"/>
      <c r="K980" s="105"/>
      <c r="L980" s="108"/>
      <c r="M980" s="105"/>
      <c r="N980" s="103"/>
      <c r="O980" s="456"/>
      <c r="P980" s="431">
        <f t="shared" si="31"/>
        <v>0</v>
      </c>
      <c r="Q980" s="79">
        <f t="shared" si="31"/>
        <v>0</v>
      </c>
      <c r="R980" s="102" t="str">
        <f t="shared" si="30"/>
        <v/>
      </c>
      <c r="S980" s="96" t="str">
        <f>IF(D980="","",IF(OR(D980=Plano!$A$1,D980=Plano!$B$1),"entrada","saída"))</f>
        <v/>
      </c>
    </row>
    <row r="981" spans="1:19" ht="13.2" hidden="1" x14ac:dyDescent="0.25">
      <c r="A981" s="119" t="str">
        <f>IF(B981="","",COUNT('Diário 2o PA'!$A$5:$A$1412)+ROW()-4)</f>
        <v/>
      </c>
      <c r="B981" s="104"/>
      <c r="C981" s="154"/>
      <c r="D981" s="105"/>
      <c r="E981" s="105"/>
      <c r="F981" s="106"/>
      <c r="G981" s="105"/>
      <c r="H981" s="105"/>
      <c r="I981" s="108"/>
      <c r="J981" s="105"/>
      <c r="K981" s="105"/>
      <c r="L981" s="108"/>
      <c r="M981" s="105"/>
      <c r="N981" s="103"/>
      <c r="O981" s="456"/>
      <c r="P981" s="431">
        <f t="shared" si="31"/>
        <v>0</v>
      </c>
      <c r="Q981" s="79">
        <f t="shared" si="31"/>
        <v>0</v>
      </c>
      <c r="R981" s="102" t="str">
        <f t="shared" si="30"/>
        <v/>
      </c>
      <c r="S981" s="96" t="str">
        <f>IF(D981="","",IF(OR(D981=Plano!$A$1,D981=Plano!$B$1),"entrada","saída"))</f>
        <v/>
      </c>
    </row>
    <row r="982" spans="1:19" ht="13.2" hidden="1" x14ac:dyDescent="0.25">
      <c r="A982" s="119" t="str">
        <f>IF(B982="","",COUNT('Diário 2o PA'!$A$5:$A$1412)+ROW()-4)</f>
        <v/>
      </c>
      <c r="B982" s="104"/>
      <c r="C982" s="154"/>
      <c r="D982" s="105"/>
      <c r="E982" s="105"/>
      <c r="F982" s="106"/>
      <c r="G982" s="105"/>
      <c r="H982" s="105"/>
      <c r="I982" s="108"/>
      <c r="J982" s="105"/>
      <c r="K982" s="105"/>
      <c r="L982" s="108"/>
      <c r="M982" s="105"/>
      <c r="N982" s="103"/>
      <c r="O982" s="456"/>
      <c r="P982" s="431">
        <f t="shared" si="31"/>
        <v>0</v>
      </c>
      <c r="Q982" s="79">
        <f t="shared" si="31"/>
        <v>0</v>
      </c>
      <c r="R982" s="102" t="str">
        <f t="shared" si="30"/>
        <v/>
      </c>
      <c r="S982" s="96" t="str">
        <f>IF(D982="","",IF(OR(D982=Plano!$A$1,D982=Plano!$B$1),"entrada","saída"))</f>
        <v/>
      </c>
    </row>
    <row r="983" spans="1:19" ht="13.2" hidden="1" x14ac:dyDescent="0.25">
      <c r="A983" s="119" t="str">
        <f>IF(B983="","",COUNT('Diário 2o PA'!$A$5:$A$1412)+ROW()-4)</f>
        <v/>
      </c>
      <c r="B983" s="104"/>
      <c r="C983" s="154"/>
      <c r="D983" s="105"/>
      <c r="E983" s="105"/>
      <c r="F983" s="106"/>
      <c r="G983" s="105"/>
      <c r="H983" s="105"/>
      <c r="I983" s="108"/>
      <c r="J983" s="105"/>
      <c r="K983" s="105"/>
      <c r="L983" s="108"/>
      <c r="M983" s="105"/>
      <c r="N983" s="103"/>
      <c r="O983" s="456"/>
      <c r="P983" s="431">
        <f t="shared" si="31"/>
        <v>0</v>
      </c>
      <c r="Q983" s="79">
        <f t="shared" si="31"/>
        <v>0</v>
      </c>
      <c r="R983" s="102" t="str">
        <f t="shared" si="30"/>
        <v/>
      </c>
      <c r="S983" s="96" t="str">
        <f>IF(D983="","",IF(OR(D983=Plano!$A$1,D983=Plano!$B$1),"entrada","saída"))</f>
        <v/>
      </c>
    </row>
    <row r="984" spans="1:19" ht="13.2" hidden="1" x14ac:dyDescent="0.25">
      <c r="A984" s="119" t="str">
        <f>IF(B984="","",COUNT('Diário 2o PA'!$A$5:$A$1412)+ROW()-4)</f>
        <v/>
      </c>
      <c r="B984" s="104"/>
      <c r="C984" s="154"/>
      <c r="D984" s="105"/>
      <c r="E984" s="105"/>
      <c r="F984" s="106"/>
      <c r="G984" s="105"/>
      <c r="H984" s="105"/>
      <c r="I984" s="108"/>
      <c r="J984" s="105"/>
      <c r="K984" s="105"/>
      <c r="L984" s="108"/>
      <c r="M984" s="105"/>
      <c r="N984" s="103"/>
      <c r="O984" s="456"/>
      <c r="P984" s="431">
        <f t="shared" si="31"/>
        <v>0</v>
      </c>
      <c r="Q984" s="79">
        <f t="shared" si="31"/>
        <v>0</v>
      </c>
      <c r="R984" s="102" t="str">
        <f t="shared" si="30"/>
        <v/>
      </c>
      <c r="S984" s="96" t="str">
        <f>IF(D984="","",IF(OR(D984=Plano!$A$1,D984=Plano!$B$1),"entrada","saída"))</f>
        <v/>
      </c>
    </row>
    <row r="985" spans="1:19" ht="13.2" hidden="1" x14ac:dyDescent="0.25">
      <c r="A985" s="119" t="str">
        <f>IF(B985="","",COUNT('Diário 2o PA'!$A$5:$A$1412)+ROW()-4)</f>
        <v/>
      </c>
      <c r="B985" s="104"/>
      <c r="C985" s="154"/>
      <c r="D985" s="105"/>
      <c r="E985" s="105"/>
      <c r="F985" s="106"/>
      <c r="G985" s="105"/>
      <c r="H985" s="105"/>
      <c r="I985" s="108"/>
      <c r="J985" s="105"/>
      <c r="K985" s="105"/>
      <c r="L985" s="108"/>
      <c r="M985" s="105"/>
      <c r="N985" s="103"/>
      <c r="O985" s="456"/>
      <c r="P985" s="431">
        <f t="shared" si="31"/>
        <v>0</v>
      </c>
      <c r="Q985" s="79">
        <f t="shared" si="31"/>
        <v>0</v>
      </c>
      <c r="R985" s="102" t="str">
        <f t="shared" si="30"/>
        <v/>
      </c>
      <c r="S985" s="96" t="str">
        <f>IF(D985="","",IF(OR(D985=Plano!$A$1,D985=Plano!$B$1),"entrada","saída"))</f>
        <v/>
      </c>
    </row>
    <row r="986" spans="1:19" ht="13.2" hidden="1" x14ac:dyDescent="0.25">
      <c r="A986" s="119" t="str">
        <f>IF(B986="","",COUNT('Diário 2o PA'!$A$5:$A$1412)+ROW()-4)</f>
        <v/>
      </c>
      <c r="B986" s="104"/>
      <c r="C986" s="154"/>
      <c r="D986" s="105"/>
      <c r="E986" s="105"/>
      <c r="F986" s="106"/>
      <c r="G986" s="105"/>
      <c r="H986" s="105"/>
      <c r="I986" s="108"/>
      <c r="J986" s="105"/>
      <c r="K986" s="105"/>
      <c r="L986" s="108"/>
      <c r="M986" s="105"/>
      <c r="N986" s="103"/>
      <c r="O986" s="456"/>
      <c r="P986" s="431">
        <f t="shared" si="31"/>
        <v>0</v>
      </c>
      <c r="Q986" s="79">
        <f t="shared" si="31"/>
        <v>0</v>
      </c>
      <c r="R986" s="102" t="str">
        <f t="shared" si="30"/>
        <v/>
      </c>
      <c r="S986" s="96" t="str">
        <f>IF(D986="","",IF(OR(D986=Plano!$A$1,D986=Plano!$B$1),"entrada","saída"))</f>
        <v/>
      </c>
    </row>
    <row r="987" spans="1:19" ht="13.2" hidden="1" x14ac:dyDescent="0.25">
      <c r="A987" s="119" t="str">
        <f>IF(B987="","",COUNT('Diário 2o PA'!$A$5:$A$1412)+ROW()-4)</f>
        <v/>
      </c>
      <c r="B987" s="104"/>
      <c r="C987" s="154"/>
      <c r="D987" s="105"/>
      <c r="E987" s="105"/>
      <c r="F987" s="106"/>
      <c r="G987" s="105"/>
      <c r="H987" s="105"/>
      <c r="I987" s="108"/>
      <c r="J987" s="105"/>
      <c r="K987" s="105"/>
      <c r="L987" s="108"/>
      <c r="M987" s="105"/>
      <c r="N987" s="103"/>
      <c r="O987" s="456"/>
      <c r="P987" s="431">
        <f t="shared" si="31"/>
        <v>0</v>
      </c>
      <c r="Q987" s="79">
        <f t="shared" si="31"/>
        <v>0</v>
      </c>
      <c r="R987" s="102" t="str">
        <f t="shared" si="30"/>
        <v/>
      </c>
      <c r="S987" s="96" t="str">
        <f>IF(D987="","",IF(OR(D987=Plano!$A$1,D987=Plano!$B$1),"entrada","saída"))</f>
        <v/>
      </c>
    </row>
    <row r="988" spans="1:19" ht="13.2" hidden="1" x14ac:dyDescent="0.25">
      <c r="A988" s="119" t="str">
        <f>IF(B988="","",COUNT('Diário 2o PA'!$A$5:$A$1412)+ROW()-4)</f>
        <v/>
      </c>
      <c r="B988" s="104"/>
      <c r="C988" s="154"/>
      <c r="D988" s="105"/>
      <c r="E988" s="105"/>
      <c r="F988" s="106"/>
      <c r="G988" s="105"/>
      <c r="H988" s="105"/>
      <c r="I988" s="108"/>
      <c r="J988" s="105"/>
      <c r="K988" s="105"/>
      <c r="L988" s="108"/>
      <c r="M988" s="105"/>
      <c r="N988" s="103"/>
      <c r="O988" s="456"/>
      <c r="P988" s="431">
        <f t="shared" si="31"/>
        <v>0</v>
      </c>
      <c r="Q988" s="79">
        <f t="shared" si="31"/>
        <v>0</v>
      </c>
      <c r="R988" s="102" t="str">
        <f t="shared" si="30"/>
        <v/>
      </c>
      <c r="S988" s="96" t="str">
        <f>IF(D988="","",IF(OR(D988=Plano!$A$1,D988=Plano!$B$1),"entrada","saída"))</f>
        <v/>
      </c>
    </row>
    <row r="989" spans="1:19" ht="13.2" hidden="1" x14ac:dyDescent="0.25">
      <c r="A989" s="119" t="str">
        <f>IF(B989="","",COUNT('Diário 2o PA'!$A$5:$A$1412)+ROW()-4)</f>
        <v/>
      </c>
      <c r="B989" s="104"/>
      <c r="C989" s="154"/>
      <c r="D989" s="105"/>
      <c r="E989" s="105"/>
      <c r="F989" s="106"/>
      <c r="G989" s="105"/>
      <c r="H989" s="105"/>
      <c r="I989" s="108"/>
      <c r="J989" s="105"/>
      <c r="K989" s="105"/>
      <c r="L989" s="108"/>
      <c r="M989" s="105"/>
      <c r="N989" s="103"/>
      <c r="O989" s="456"/>
      <c r="P989" s="431">
        <f t="shared" si="31"/>
        <v>0</v>
      </c>
      <c r="Q989" s="79">
        <f t="shared" si="31"/>
        <v>0</v>
      </c>
      <c r="R989" s="102" t="str">
        <f t="shared" si="30"/>
        <v/>
      </c>
      <c r="S989" s="96" t="str">
        <f>IF(D989="","",IF(OR(D989=Plano!$A$1,D989=Plano!$B$1),"entrada","saída"))</f>
        <v/>
      </c>
    </row>
    <row r="990" spans="1:19" ht="13.2" hidden="1" x14ac:dyDescent="0.25">
      <c r="A990" s="119" t="str">
        <f>IF(B990="","",COUNT('Diário 2o PA'!$A$5:$A$1412)+ROW()-4)</f>
        <v/>
      </c>
      <c r="B990" s="104"/>
      <c r="C990" s="154"/>
      <c r="D990" s="105"/>
      <c r="E990" s="105"/>
      <c r="F990" s="106"/>
      <c r="G990" s="105"/>
      <c r="H990" s="105"/>
      <c r="I990" s="108"/>
      <c r="J990" s="105"/>
      <c r="K990" s="105"/>
      <c r="L990" s="108"/>
      <c r="M990" s="105"/>
      <c r="N990" s="103"/>
      <c r="O990" s="456"/>
      <c r="P990" s="431">
        <f t="shared" si="31"/>
        <v>0</v>
      </c>
      <c r="Q990" s="79">
        <f t="shared" si="31"/>
        <v>0</v>
      </c>
      <c r="R990" s="102" t="str">
        <f t="shared" si="30"/>
        <v/>
      </c>
      <c r="S990" s="96" t="str">
        <f>IF(D990="","",IF(OR(D990=Plano!$A$1,D990=Plano!$B$1),"entrada","saída"))</f>
        <v/>
      </c>
    </row>
    <row r="991" spans="1:19" ht="13.2" hidden="1" x14ac:dyDescent="0.25">
      <c r="A991" s="119" t="str">
        <f>IF(B991="","",COUNT('Diário 2o PA'!$A$5:$A$1412)+ROW()-4)</f>
        <v/>
      </c>
      <c r="B991" s="104"/>
      <c r="C991" s="154"/>
      <c r="D991" s="105"/>
      <c r="E991" s="105"/>
      <c r="F991" s="106"/>
      <c r="G991" s="105"/>
      <c r="H991" s="105"/>
      <c r="I991" s="108"/>
      <c r="J991" s="105"/>
      <c r="K991" s="105"/>
      <c r="L991" s="108"/>
      <c r="M991" s="105"/>
      <c r="N991" s="103"/>
      <c r="O991" s="456"/>
      <c r="P991" s="431">
        <f t="shared" si="31"/>
        <v>0</v>
      </c>
      <c r="Q991" s="79">
        <f t="shared" si="31"/>
        <v>0</v>
      </c>
      <c r="R991" s="102" t="str">
        <f t="shared" si="30"/>
        <v/>
      </c>
      <c r="S991" s="96" t="str">
        <f>IF(D991="","",IF(OR(D991=Plano!$A$1,D991=Plano!$B$1),"entrada","saída"))</f>
        <v/>
      </c>
    </row>
    <row r="992" spans="1:19" ht="13.2" hidden="1" x14ac:dyDescent="0.25">
      <c r="A992" s="119" t="str">
        <f>IF(B992="","",COUNT('Diário 2o PA'!$A$5:$A$1412)+ROW()-4)</f>
        <v/>
      </c>
      <c r="B992" s="104"/>
      <c r="C992" s="154"/>
      <c r="D992" s="105"/>
      <c r="E992" s="105"/>
      <c r="F992" s="106"/>
      <c r="G992" s="105"/>
      <c r="H992" s="105"/>
      <c r="I992" s="108"/>
      <c r="J992" s="105"/>
      <c r="K992" s="105"/>
      <c r="L992" s="108"/>
      <c r="M992" s="105"/>
      <c r="N992" s="103"/>
      <c r="O992" s="456"/>
      <c r="P992" s="431">
        <f t="shared" si="31"/>
        <v>0</v>
      </c>
      <c r="Q992" s="79">
        <f t="shared" si="31"/>
        <v>0</v>
      </c>
      <c r="R992" s="102" t="str">
        <f t="shared" si="30"/>
        <v/>
      </c>
      <c r="S992" s="96" t="str">
        <f>IF(D992="","",IF(OR(D992=Plano!$A$1,D992=Plano!$B$1),"entrada","saída"))</f>
        <v/>
      </c>
    </row>
    <row r="993" spans="1:19" ht="13.2" hidden="1" x14ac:dyDescent="0.25">
      <c r="A993" s="119" t="str">
        <f>IF(B993="","",COUNT('Diário 2o PA'!$A$5:$A$1412)+ROW()-4)</f>
        <v/>
      </c>
      <c r="B993" s="104"/>
      <c r="C993" s="154"/>
      <c r="D993" s="105"/>
      <c r="E993" s="105"/>
      <c r="F993" s="106"/>
      <c r="G993" s="105"/>
      <c r="H993" s="105"/>
      <c r="I993" s="108"/>
      <c r="J993" s="105"/>
      <c r="K993" s="105"/>
      <c r="L993" s="108"/>
      <c r="M993" s="105"/>
      <c r="N993" s="103"/>
      <c r="O993" s="456"/>
      <c r="P993" s="431">
        <f t="shared" si="31"/>
        <v>0</v>
      </c>
      <c r="Q993" s="79">
        <f t="shared" si="31"/>
        <v>0</v>
      </c>
      <c r="R993" s="102" t="str">
        <f t="shared" si="30"/>
        <v/>
      </c>
      <c r="S993" s="96" t="str">
        <f>IF(D993="","",IF(OR(D993=Plano!$A$1,D993=Plano!$B$1),"entrada","saída"))</f>
        <v/>
      </c>
    </row>
    <row r="994" spans="1:19" ht="13.2" hidden="1" x14ac:dyDescent="0.25">
      <c r="A994" s="119" t="str">
        <f>IF(B994="","",COUNT('Diário 2o PA'!$A$5:$A$1412)+ROW()-4)</f>
        <v/>
      </c>
      <c r="B994" s="104"/>
      <c r="C994" s="154"/>
      <c r="D994" s="105"/>
      <c r="E994" s="105"/>
      <c r="F994" s="106"/>
      <c r="G994" s="105"/>
      <c r="H994" s="105"/>
      <c r="I994" s="108"/>
      <c r="J994" s="105"/>
      <c r="K994" s="105"/>
      <c r="L994" s="108"/>
      <c r="M994" s="105"/>
      <c r="N994" s="103"/>
      <c r="O994" s="456"/>
      <c r="P994" s="431">
        <f t="shared" si="31"/>
        <v>0</v>
      </c>
      <c r="Q994" s="79">
        <f t="shared" si="31"/>
        <v>0</v>
      </c>
      <c r="R994" s="102" t="str">
        <f t="shared" si="30"/>
        <v/>
      </c>
      <c r="S994" s="96" t="str">
        <f>IF(D994="","",IF(OR(D994=Plano!$A$1,D994=Plano!$B$1),"entrada","saída"))</f>
        <v/>
      </c>
    </row>
    <row r="995" spans="1:19" ht="13.2" hidden="1" x14ac:dyDescent="0.25">
      <c r="A995" s="119" t="str">
        <f>IF(B995="","",COUNT('Diário 2o PA'!$A$5:$A$1412)+ROW()-4)</f>
        <v/>
      </c>
      <c r="B995" s="104"/>
      <c r="C995" s="154"/>
      <c r="D995" s="105"/>
      <c r="E995" s="105"/>
      <c r="F995" s="106"/>
      <c r="G995" s="105"/>
      <c r="H995" s="105"/>
      <c r="I995" s="108"/>
      <c r="J995" s="105"/>
      <c r="K995" s="105"/>
      <c r="L995" s="108"/>
      <c r="M995" s="105"/>
      <c r="N995" s="103"/>
      <c r="O995" s="456"/>
      <c r="P995" s="431">
        <f t="shared" si="31"/>
        <v>0</v>
      </c>
      <c r="Q995" s="79">
        <f t="shared" si="31"/>
        <v>0</v>
      </c>
      <c r="R995" s="102" t="str">
        <f t="shared" si="30"/>
        <v/>
      </c>
      <c r="S995" s="96" t="str">
        <f>IF(D995="","",IF(OR(D995=Plano!$A$1,D995=Plano!$B$1),"entrada","saída"))</f>
        <v/>
      </c>
    </row>
    <row r="996" spans="1:19" ht="13.2" hidden="1" x14ac:dyDescent="0.25">
      <c r="A996" s="119" t="str">
        <f>IF(B996="","",COUNT('Diário 2o PA'!$A$5:$A$1412)+ROW()-4)</f>
        <v/>
      </c>
      <c r="B996" s="104"/>
      <c r="C996" s="154"/>
      <c r="D996" s="105"/>
      <c r="E996" s="105"/>
      <c r="F996" s="106"/>
      <c r="G996" s="105"/>
      <c r="H996" s="105"/>
      <c r="I996" s="108"/>
      <c r="J996" s="105"/>
      <c r="K996" s="105"/>
      <c r="L996" s="108"/>
      <c r="M996" s="105"/>
      <c r="N996" s="103"/>
      <c r="O996" s="456"/>
      <c r="P996" s="431">
        <f t="shared" si="31"/>
        <v>0</v>
      </c>
      <c r="Q996" s="79">
        <f t="shared" si="31"/>
        <v>0</v>
      </c>
      <c r="R996" s="102" t="str">
        <f t="shared" si="30"/>
        <v/>
      </c>
      <c r="S996" s="96" t="str">
        <f>IF(D996="","",IF(OR(D996=Plano!$A$1,D996=Plano!$B$1),"entrada","saída"))</f>
        <v/>
      </c>
    </row>
    <row r="997" spans="1:19" ht="13.2" hidden="1" x14ac:dyDescent="0.25">
      <c r="A997" s="119" t="str">
        <f>IF(B997="","",COUNT('Diário 2o PA'!$A$5:$A$1412)+ROW()-4)</f>
        <v/>
      </c>
      <c r="B997" s="104"/>
      <c r="C997" s="154"/>
      <c r="D997" s="105"/>
      <c r="E997" s="105"/>
      <c r="F997" s="106"/>
      <c r="G997" s="105"/>
      <c r="H997" s="105"/>
      <c r="I997" s="108"/>
      <c r="J997" s="105"/>
      <c r="K997" s="105"/>
      <c r="L997" s="108"/>
      <c r="M997" s="105"/>
      <c r="N997" s="103"/>
      <c r="O997" s="456"/>
      <c r="P997" s="431">
        <f t="shared" si="31"/>
        <v>0</v>
      </c>
      <c r="Q997" s="79">
        <f t="shared" si="31"/>
        <v>0</v>
      </c>
      <c r="R997" s="102" t="str">
        <f t="shared" si="30"/>
        <v/>
      </c>
      <c r="S997" s="96" t="str">
        <f>IF(D997="","",IF(OR(D997=Plano!$A$1,D997=Plano!$B$1),"entrada","saída"))</f>
        <v/>
      </c>
    </row>
    <row r="998" spans="1:19" ht="13.2" hidden="1" x14ac:dyDescent="0.25">
      <c r="A998" s="119" t="str">
        <f>IF(B998="","",COUNT('Diário 2o PA'!$A$5:$A$1412)+ROW()-4)</f>
        <v/>
      </c>
      <c r="B998" s="104"/>
      <c r="C998" s="154"/>
      <c r="D998" s="105"/>
      <c r="E998" s="105"/>
      <c r="F998" s="106"/>
      <c r="G998" s="105"/>
      <c r="H998" s="105"/>
      <c r="I998" s="108"/>
      <c r="J998" s="105"/>
      <c r="K998" s="105"/>
      <c r="L998" s="108"/>
      <c r="M998" s="105"/>
      <c r="N998" s="103"/>
      <c r="O998" s="456"/>
      <c r="P998" s="431">
        <f t="shared" si="31"/>
        <v>0</v>
      </c>
      <c r="Q998" s="79">
        <f t="shared" si="31"/>
        <v>0</v>
      </c>
      <c r="R998" s="102" t="str">
        <f t="shared" si="30"/>
        <v/>
      </c>
      <c r="S998" s="96" t="str">
        <f>IF(D998="","",IF(OR(D998=Plano!$A$1,D998=Plano!$B$1),"entrada","saída"))</f>
        <v/>
      </c>
    </row>
    <row r="999" spans="1:19" ht="13.2" hidden="1" x14ac:dyDescent="0.25">
      <c r="A999" s="119" t="str">
        <f>IF(B999="","",COUNT('Diário 2o PA'!$A$5:$A$1412)+ROW()-4)</f>
        <v/>
      </c>
      <c r="B999" s="104"/>
      <c r="C999" s="154"/>
      <c r="D999" s="105"/>
      <c r="E999" s="105"/>
      <c r="F999" s="106"/>
      <c r="G999" s="105"/>
      <c r="H999" s="105"/>
      <c r="I999" s="108"/>
      <c r="J999" s="105"/>
      <c r="K999" s="105"/>
      <c r="L999" s="108"/>
      <c r="M999" s="105"/>
      <c r="N999" s="103"/>
      <c r="O999" s="456"/>
      <c r="P999" s="431">
        <f t="shared" si="31"/>
        <v>0</v>
      </c>
      <c r="Q999" s="79">
        <f t="shared" si="31"/>
        <v>0</v>
      </c>
      <c r="R999" s="102" t="str">
        <f t="shared" si="30"/>
        <v/>
      </c>
      <c r="S999" s="96" t="str">
        <f>IF(D999="","",IF(OR(D999=Plano!$A$1,D999=Plano!$B$1),"entrada","saída"))</f>
        <v/>
      </c>
    </row>
    <row r="1000" spans="1:19" ht="13.2" hidden="1" x14ac:dyDescent="0.25">
      <c r="A1000" s="119" t="str">
        <f>IF(B1000="","",COUNT('Diário 2o PA'!$A$5:$A$1412)+ROW()-4)</f>
        <v/>
      </c>
      <c r="B1000" s="104"/>
      <c r="C1000" s="154"/>
      <c r="D1000" s="105"/>
      <c r="E1000" s="105"/>
      <c r="F1000" s="106"/>
      <c r="G1000" s="105"/>
      <c r="H1000" s="105"/>
      <c r="I1000" s="108"/>
      <c r="J1000" s="105"/>
      <c r="K1000" s="105"/>
      <c r="L1000" s="108"/>
      <c r="M1000" s="105"/>
      <c r="N1000" s="103"/>
      <c r="O1000" s="456"/>
      <c r="P1000" s="431">
        <f t="shared" si="31"/>
        <v>0</v>
      </c>
      <c r="Q1000" s="79">
        <f t="shared" si="31"/>
        <v>0</v>
      </c>
      <c r="R1000" s="102" t="str">
        <f t="shared" si="30"/>
        <v/>
      </c>
      <c r="S1000" s="96" t="str">
        <f>IF(D1000="","",IF(OR(D1000=Plano!$A$1,D1000=Plano!$B$1),"entrada","saída"))</f>
        <v/>
      </c>
    </row>
    <row r="1001" spans="1:19" ht="13.2" hidden="1" x14ac:dyDescent="0.25">
      <c r="A1001" s="119" t="str">
        <f>IF(B1001="","",COUNT('Diário 2o PA'!$A$5:$A$1412)+ROW()-4)</f>
        <v/>
      </c>
      <c r="B1001" s="104"/>
      <c r="C1001" s="154"/>
      <c r="D1001" s="105"/>
      <c r="E1001" s="105"/>
      <c r="F1001" s="106"/>
      <c r="G1001" s="105"/>
      <c r="H1001" s="105"/>
      <c r="I1001" s="108"/>
      <c r="J1001" s="105"/>
      <c r="K1001" s="105"/>
      <c r="L1001" s="108"/>
      <c r="M1001" s="105"/>
      <c r="N1001" s="103"/>
      <c r="O1001" s="456"/>
      <c r="P1001" s="431">
        <f t="shared" si="31"/>
        <v>0</v>
      </c>
      <c r="Q1001" s="79">
        <f t="shared" si="31"/>
        <v>0</v>
      </c>
      <c r="R1001" s="102" t="str">
        <f t="shared" si="30"/>
        <v/>
      </c>
      <c r="S1001" s="96" t="str">
        <f>IF(D1001="","",IF(OR(D1001=Plano!$A$1,D1001=Plano!$B$1),"entrada","saída"))</f>
        <v/>
      </c>
    </row>
    <row r="1002" spans="1:19" ht="13.2" hidden="1" x14ac:dyDescent="0.25">
      <c r="A1002" s="119" t="str">
        <f>IF(B1002="","",COUNT('Diário 2o PA'!$A$5:$A$1412)+ROW()-4)</f>
        <v/>
      </c>
      <c r="B1002" s="104"/>
      <c r="C1002" s="154"/>
      <c r="D1002" s="105"/>
      <c r="E1002" s="105"/>
      <c r="F1002" s="106"/>
      <c r="G1002" s="105"/>
      <c r="H1002" s="105"/>
      <c r="I1002" s="108"/>
      <c r="J1002" s="105"/>
      <c r="K1002" s="105"/>
      <c r="L1002" s="108"/>
      <c r="M1002" s="105"/>
      <c r="N1002" s="103"/>
      <c r="O1002" s="456"/>
      <c r="P1002" s="431">
        <f t="shared" si="31"/>
        <v>0</v>
      </c>
      <c r="Q1002" s="79">
        <f t="shared" si="31"/>
        <v>0</v>
      </c>
      <c r="R1002" s="102" t="str">
        <f t="shared" si="30"/>
        <v/>
      </c>
      <c r="S1002" s="96" t="str">
        <f>IF(D1002="","",IF(OR(D1002=Plano!$A$1,D1002=Plano!$B$1),"entrada","saída"))</f>
        <v/>
      </c>
    </row>
    <row r="1003" spans="1:19" ht="13.2" hidden="1" x14ac:dyDescent="0.25">
      <c r="A1003" s="119" t="str">
        <f>IF(B1003="","",COUNT('Diário 2o PA'!$A$5:$A$1412)+ROW()-4)</f>
        <v/>
      </c>
      <c r="B1003" s="104"/>
      <c r="C1003" s="154"/>
      <c r="D1003" s="105"/>
      <c r="E1003" s="105"/>
      <c r="F1003" s="106"/>
      <c r="G1003" s="105"/>
      <c r="H1003" s="105"/>
      <c r="I1003" s="108"/>
      <c r="J1003" s="105"/>
      <c r="K1003" s="105"/>
      <c r="L1003" s="108"/>
      <c r="M1003" s="105"/>
      <c r="N1003" s="103"/>
      <c r="O1003" s="456"/>
      <c r="P1003" s="431">
        <f t="shared" si="31"/>
        <v>0</v>
      </c>
      <c r="Q1003" s="79">
        <f t="shared" si="31"/>
        <v>0</v>
      </c>
      <c r="R1003" s="102" t="str">
        <f t="shared" si="30"/>
        <v/>
      </c>
      <c r="S1003" s="96" t="str">
        <f>IF(D1003="","",IF(OR(D1003=Plano!$A$1,D1003=Plano!$B$1),"entrada","saída"))</f>
        <v/>
      </c>
    </row>
    <row r="1004" spans="1:19" ht="13.2" hidden="1" x14ac:dyDescent="0.25">
      <c r="A1004" s="119" t="str">
        <f>IF(B1004="","",COUNT('Diário 2o PA'!$A$5:$A$1412)+ROW()-4)</f>
        <v/>
      </c>
      <c r="B1004" s="104"/>
      <c r="C1004" s="154"/>
      <c r="D1004" s="105"/>
      <c r="E1004" s="105"/>
      <c r="F1004" s="106"/>
      <c r="G1004" s="105"/>
      <c r="H1004" s="105"/>
      <c r="I1004" s="108"/>
      <c r="J1004" s="105"/>
      <c r="K1004" s="105"/>
      <c r="L1004" s="108"/>
      <c r="M1004" s="105"/>
      <c r="N1004" s="103"/>
      <c r="O1004" s="456"/>
      <c r="P1004" s="431">
        <f t="shared" si="31"/>
        <v>0</v>
      </c>
      <c r="Q1004" s="79">
        <f t="shared" si="31"/>
        <v>0</v>
      </c>
      <c r="R1004" s="102" t="str">
        <f t="shared" si="30"/>
        <v/>
      </c>
      <c r="S1004" s="96" t="str">
        <f>IF(D1004="","",IF(OR(D1004=Plano!$A$1,D1004=Plano!$B$1),"entrada","saída"))</f>
        <v/>
      </c>
    </row>
    <row r="1005" spans="1:19" ht="13.2" hidden="1" x14ac:dyDescent="0.25">
      <c r="A1005" s="119" t="str">
        <f>IF(B1005="","",COUNT('Diário 2o PA'!$A$5:$A$1412)+ROW()-4)</f>
        <v/>
      </c>
      <c r="B1005" s="104"/>
      <c r="C1005" s="154"/>
      <c r="D1005" s="105"/>
      <c r="E1005" s="105"/>
      <c r="F1005" s="106"/>
      <c r="G1005" s="105"/>
      <c r="H1005" s="105"/>
      <c r="I1005" s="108"/>
      <c r="J1005" s="105"/>
      <c r="K1005" s="105"/>
      <c r="L1005" s="108"/>
      <c r="M1005" s="105"/>
      <c r="N1005" s="104"/>
      <c r="O1005" s="456"/>
      <c r="P1005" s="431">
        <f t="shared" si="31"/>
        <v>0</v>
      </c>
      <c r="Q1005" s="79">
        <f t="shared" si="31"/>
        <v>0</v>
      </c>
      <c r="R1005" s="102" t="str">
        <f t="shared" si="30"/>
        <v/>
      </c>
      <c r="S1005" s="96" t="str">
        <f>IF(D1005="","",IF(OR(D1005=Plano!$A$1,D1005=Plano!$B$1),"entrada","saída"))</f>
        <v/>
      </c>
    </row>
    <row r="1006" spans="1:19" ht="13.2" hidden="1" x14ac:dyDescent="0.25">
      <c r="A1006" s="119" t="str">
        <f>IF(B1006="","",COUNT('Diário 2o PA'!$A$5:$A$1412)+ROW()-4)</f>
        <v/>
      </c>
      <c r="B1006" s="104"/>
      <c r="C1006" s="154"/>
      <c r="D1006" s="105"/>
      <c r="E1006" s="105"/>
      <c r="F1006" s="106"/>
      <c r="G1006" s="105"/>
      <c r="H1006" s="105"/>
      <c r="I1006" s="108"/>
      <c r="J1006" s="105"/>
      <c r="K1006" s="105"/>
      <c r="L1006" s="108"/>
      <c r="M1006" s="105"/>
      <c r="N1006" s="104"/>
      <c r="O1006" s="456"/>
      <c r="P1006" s="431">
        <f t="shared" si="31"/>
        <v>0</v>
      </c>
      <c r="Q1006" s="79">
        <f t="shared" si="31"/>
        <v>0</v>
      </c>
      <c r="R1006" s="102" t="str">
        <f t="shared" si="30"/>
        <v/>
      </c>
      <c r="S1006" s="96" t="str">
        <f>IF(D1006="","",IF(OR(D1006=Plano!$A$1,D1006=Plano!$B$1),"entrada","saída"))</f>
        <v/>
      </c>
    </row>
    <row r="1007" spans="1:19" ht="13.2" hidden="1" x14ac:dyDescent="0.25">
      <c r="A1007" s="119" t="str">
        <f>IF(B1007="","",COUNT('Diário 2o PA'!$A$5:$A$1412)+ROW()-4)</f>
        <v/>
      </c>
      <c r="B1007" s="104"/>
      <c r="C1007" s="154"/>
      <c r="D1007" s="105"/>
      <c r="E1007" s="105"/>
      <c r="F1007" s="106"/>
      <c r="G1007" s="105"/>
      <c r="H1007" s="105"/>
      <c r="I1007" s="108"/>
      <c r="J1007" s="105"/>
      <c r="K1007" s="105"/>
      <c r="L1007" s="108"/>
      <c r="M1007" s="105"/>
      <c r="N1007" s="104"/>
      <c r="O1007" s="456"/>
      <c r="P1007" s="431">
        <f t="shared" si="31"/>
        <v>0</v>
      </c>
      <c r="Q1007" s="79">
        <f t="shared" si="31"/>
        <v>0</v>
      </c>
      <c r="R1007" s="102" t="str">
        <f t="shared" si="30"/>
        <v/>
      </c>
      <c r="S1007" s="96" t="str">
        <f>IF(D1007="","",IF(OR(D1007=Plano!$A$1,D1007=Plano!$B$1),"entrada","saída"))</f>
        <v/>
      </c>
    </row>
    <row r="1008" spans="1:19" ht="13.2" hidden="1" x14ac:dyDescent="0.25">
      <c r="A1008" s="119" t="str">
        <f>IF(B1008="","",COUNT('Diário 2o PA'!$A$5:$A$1412)+ROW()-4)</f>
        <v/>
      </c>
      <c r="B1008" s="104"/>
      <c r="C1008" s="154"/>
      <c r="D1008" s="105"/>
      <c r="E1008" s="105"/>
      <c r="F1008" s="106"/>
      <c r="G1008" s="105"/>
      <c r="H1008" s="105"/>
      <c r="I1008" s="108"/>
      <c r="J1008" s="105"/>
      <c r="K1008" s="105"/>
      <c r="L1008" s="108"/>
      <c r="M1008" s="105"/>
      <c r="N1008" s="104"/>
      <c r="O1008" s="456"/>
      <c r="P1008" s="431">
        <f t="shared" si="31"/>
        <v>0</v>
      </c>
      <c r="Q1008" s="79">
        <f t="shared" si="31"/>
        <v>0</v>
      </c>
      <c r="R1008" s="102" t="str">
        <f t="shared" si="30"/>
        <v/>
      </c>
      <c r="S1008" s="96" t="str">
        <f>IF(D1008="","",IF(OR(D1008=Plano!$A$1,D1008=Plano!$B$1),"entrada","saída"))</f>
        <v/>
      </c>
    </row>
    <row r="1009" spans="1:19" ht="13.2" hidden="1" x14ac:dyDescent="0.25">
      <c r="A1009" s="119" t="str">
        <f>IF(B1009="","",COUNT('Diário 2o PA'!$A$5:$A$1412)+ROW()-4)</f>
        <v/>
      </c>
      <c r="B1009" s="104"/>
      <c r="C1009" s="154"/>
      <c r="D1009" s="105"/>
      <c r="E1009" s="105"/>
      <c r="F1009" s="106"/>
      <c r="G1009" s="105"/>
      <c r="H1009" s="105"/>
      <c r="I1009" s="108"/>
      <c r="J1009" s="105"/>
      <c r="K1009" s="105"/>
      <c r="L1009" s="108"/>
      <c r="M1009" s="105"/>
      <c r="N1009" s="104"/>
      <c r="O1009" s="456"/>
      <c r="P1009" s="431">
        <f t="shared" si="31"/>
        <v>0</v>
      </c>
      <c r="Q1009" s="79">
        <f t="shared" si="31"/>
        <v>0</v>
      </c>
      <c r="R1009" s="102" t="str">
        <f t="shared" si="30"/>
        <v/>
      </c>
      <c r="S1009" s="96" t="str">
        <f>IF(D1009="","",IF(OR(D1009=Plano!$A$1,D1009=Plano!$B$1),"entrada","saída"))</f>
        <v/>
      </c>
    </row>
    <row r="1010" spans="1:19" ht="13.2" hidden="1" x14ac:dyDescent="0.25">
      <c r="A1010" s="119" t="str">
        <f>IF(B1010="","",COUNT('Diário 2o PA'!$A$5:$A$1412)+ROW()-4)</f>
        <v/>
      </c>
      <c r="B1010" s="104"/>
      <c r="C1010" s="154"/>
      <c r="D1010" s="105"/>
      <c r="E1010" s="105"/>
      <c r="F1010" s="106"/>
      <c r="G1010" s="105"/>
      <c r="H1010" s="105"/>
      <c r="I1010" s="108"/>
      <c r="J1010" s="105"/>
      <c r="K1010" s="105"/>
      <c r="L1010" s="108"/>
      <c r="M1010" s="105"/>
      <c r="N1010" s="104"/>
      <c r="O1010" s="456"/>
      <c r="P1010" s="431">
        <f t="shared" si="31"/>
        <v>0</v>
      </c>
      <c r="Q1010" s="79">
        <f t="shared" si="31"/>
        <v>0</v>
      </c>
      <c r="R1010" s="102" t="str">
        <f t="shared" si="30"/>
        <v/>
      </c>
      <c r="S1010" s="96" t="str">
        <f>IF(D1010="","",IF(OR(D1010=Plano!$A$1,D1010=Plano!$B$1),"entrada","saída"))</f>
        <v/>
      </c>
    </row>
    <row r="1011" spans="1:19" ht="13.2" hidden="1" x14ac:dyDescent="0.25">
      <c r="A1011" s="119" t="str">
        <f>IF(B1011="","",COUNT('Diário 2o PA'!$A$5:$A$1412)+ROW()-4)</f>
        <v/>
      </c>
      <c r="B1011" s="104"/>
      <c r="C1011" s="154"/>
      <c r="D1011" s="105"/>
      <c r="E1011" s="105"/>
      <c r="F1011" s="106"/>
      <c r="G1011" s="105"/>
      <c r="H1011" s="105"/>
      <c r="I1011" s="108"/>
      <c r="J1011" s="105"/>
      <c r="K1011" s="105"/>
      <c r="L1011" s="108"/>
      <c r="M1011" s="105"/>
      <c r="N1011" s="104"/>
      <c r="O1011" s="456"/>
      <c r="P1011" s="431">
        <f t="shared" si="31"/>
        <v>0</v>
      </c>
      <c r="Q1011" s="79">
        <f t="shared" si="31"/>
        <v>0</v>
      </c>
      <c r="R1011" s="102" t="str">
        <f t="shared" si="30"/>
        <v/>
      </c>
      <c r="S1011" s="96" t="str">
        <f>IF(D1011="","",IF(OR(D1011=Plano!$A$1,D1011=Plano!$B$1),"entrada","saída"))</f>
        <v/>
      </c>
    </row>
    <row r="1012" spans="1:19" ht="13.2" hidden="1" x14ac:dyDescent="0.25">
      <c r="A1012" s="119" t="str">
        <f>IF(B1012="","",COUNT('Diário 2o PA'!$A$5:$A$1412)+ROW()-4)</f>
        <v/>
      </c>
      <c r="B1012" s="104"/>
      <c r="C1012" s="154"/>
      <c r="D1012" s="105"/>
      <c r="E1012" s="105"/>
      <c r="F1012" s="106"/>
      <c r="G1012" s="105"/>
      <c r="H1012" s="105"/>
      <c r="I1012" s="108"/>
      <c r="J1012" s="105"/>
      <c r="K1012" s="105"/>
      <c r="L1012" s="108"/>
      <c r="M1012" s="105"/>
      <c r="N1012" s="104"/>
      <c r="O1012" s="456"/>
      <c r="P1012" s="431">
        <f t="shared" si="31"/>
        <v>0</v>
      </c>
      <c r="Q1012" s="79">
        <f t="shared" si="31"/>
        <v>0</v>
      </c>
      <c r="R1012" s="102" t="str">
        <f t="shared" si="30"/>
        <v/>
      </c>
      <c r="S1012" s="96" t="str">
        <f>IF(D1012="","",IF(OR(D1012=Plano!$A$1,D1012=Plano!$B$1),"entrada","saída"))</f>
        <v/>
      </c>
    </row>
    <row r="1013" spans="1:19" ht="13.2" hidden="1" x14ac:dyDescent="0.25">
      <c r="A1013" s="119" t="str">
        <f>IF(B1013="","",COUNT('Diário 2o PA'!$A$5:$A$1412)+ROW()-4)</f>
        <v/>
      </c>
      <c r="B1013" s="104"/>
      <c r="C1013" s="154"/>
      <c r="D1013" s="105"/>
      <c r="E1013" s="105"/>
      <c r="F1013" s="106"/>
      <c r="G1013" s="105"/>
      <c r="H1013" s="105"/>
      <c r="I1013" s="108"/>
      <c r="J1013" s="105"/>
      <c r="K1013" s="105"/>
      <c r="L1013" s="108"/>
      <c r="M1013" s="105"/>
      <c r="N1013" s="104"/>
      <c r="O1013" s="456"/>
      <c r="P1013" s="431">
        <f t="shared" si="31"/>
        <v>0</v>
      </c>
      <c r="Q1013" s="79">
        <f t="shared" si="31"/>
        <v>0</v>
      </c>
      <c r="R1013" s="102" t="str">
        <f t="shared" si="30"/>
        <v/>
      </c>
      <c r="S1013" s="96" t="str">
        <f>IF(D1013="","",IF(OR(D1013=Plano!$A$1,D1013=Plano!$B$1),"entrada","saída"))</f>
        <v/>
      </c>
    </row>
    <row r="1014" spans="1:19" ht="13.2" hidden="1" x14ac:dyDescent="0.25">
      <c r="A1014" s="119" t="str">
        <f>IF(B1014="","",COUNT('Diário 2o PA'!$A$5:$A$1412)+ROW()-4)</f>
        <v/>
      </c>
      <c r="B1014" s="104"/>
      <c r="C1014" s="154"/>
      <c r="D1014" s="105"/>
      <c r="E1014" s="105"/>
      <c r="F1014" s="106"/>
      <c r="G1014" s="105"/>
      <c r="H1014" s="105"/>
      <c r="I1014" s="108"/>
      <c r="J1014" s="105"/>
      <c r="K1014" s="105"/>
      <c r="L1014" s="108"/>
      <c r="M1014" s="105"/>
      <c r="N1014" s="104"/>
      <c r="O1014" s="456"/>
      <c r="P1014" s="431">
        <f t="shared" si="31"/>
        <v>0</v>
      </c>
      <c r="Q1014" s="79">
        <f t="shared" si="31"/>
        <v>0</v>
      </c>
      <c r="R1014" s="102" t="str">
        <f t="shared" si="30"/>
        <v/>
      </c>
      <c r="S1014" s="96" t="str">
        <f>IF(D1014="","",IF(OR(D1014=Plano!$A$1,D1014=Plano!$B$1),"entrada","saída"))</f>
        <v/>
      </c>
    </row>
    <row r="1015" spans="1:19" ht="13.2" hidden="1" x14ac:dyDescent="0.25">
      <c r="A1015" s="119" t="str">
        <f>IF(B1015="","",COUNT('Diário 2o PA'!$A$5:$A$1412)+ROW()-4)</f>
        <v/>
      </c>
      <c r="B1015" s="104"/>
      <c r="C1015" s="154"/>
      <c r="D1015" s="105"/>
      <c r="E1015" s="105"/>
      <c r="F1015" s="106"/>
      <c r="G1015" s="105"/>
      <c r="H1015" s="105"/>
      <c r="I1015" s="108"/>
      <c r="J1015" s="105"/>
      <c r="K1015" s="105"/>
      <c r="L1015" s="108"/>
      <c r="M1015" s="105"/>
      <c r="N1015" s="104"/>
      <c r="O1015" s="456"/>
      <c r="P1015" s="431">
        <f t="shared" si="31"/>
        <v>0</v>
      </c>
      <c r="Q1015" s="79">
        <f t="shared" si="31"/>
        <v>0</v>
      </c>
      <c r="R1015" s="102" t="str">
        <f t="shared" si="30"/>
        <v/>
      </c>
      <c r="S1015" s="96" t="str">
        <f>IF(D1015="","",IF(OR(D1015=Plano!$A$1,D1015=Plano!$B$1),"entrada","saída"))</f>
        <v/>
      </c>
    </row>
    <row r="1016" spans="1:19" ht="13.2" hidden="1" x14ac:dyDescent="0.25">
      <c r="A1016" s="119" t="str">
        <f>IF(B1016="","",COUNT('Diário 2o PA'!$A$5:$A$1412)+ROW()-4)</f>
        <v/>
      </c>
      <c r="B1016" s="104"/>
      <c r="C1016" s="154"/>
      <c r="D1016" s="105"/>
      <c r="E1016" s="105"/>
      <c r="F1016" s="106"/>
      <c r="G1016" s="105"/>
      <c r="H1016" s="105"/>
      <c r="I1016" s="108"/>
      <c r="J1016" s="105"/>
      <c r="K1016" s="105"/>
      <c r="L1016" s="108"/>
      <c r="M1016" s="105"/>
      <c r="N1016" s="104"/>
      <c r="O1016" s="456"/>
      <c r="P1016" s="431">
        <f t="shared" si="31"/>
        <v>0</v>
      </c>
      <c r="Q1016" s="79">
        <f t="shared" si="31"/>
        <v>0</v>
      </c>
      <c r="R1016" s="102" t="str">
        <f t="shared" si="30"/>
        <v/>
      </c>
      <c r="S1016" s="96" t="str">
        <f>IF(D1016="","",IF(OR(D1016=Plano!$A$1,D1016=Plano!$B$1),"entrada","saída"))</f>
        <v/>
      </c>
    </row>
    <row r="1017" spans="1:19" ht="13.2" hidden="1" x14ac:dyDescent="0.25">
      <c r="A1017" s="119" t="str">
        <f>IF(B1017="","",COUNT('Diário 2o PA'!$A$5:$A$1412)+ROW()-4)</f>
        <v/>
      </c>
      <c r="B1017" s="104"/>
      <c r="C1017" s="154"/>
      <c r="D1017" s="105"/>
      <c r="E1017" s="105"/>
      <c r="F1017" s="106"/>
      <c r="G1017" s="105"/>
      <c r="H1017" s="105"/>
      <c r="I1017" s="108"/>
      <c r="J1017" s="105"/>
      <c r="K1017" s="105"/>
      <c r="L1017" s="108"/>
      <c r="M1017" s="105"/>
      <c r="N1017" s="104"/>
      <c r="O1017" s="456"/>
      <c r="P1017" s="431">
        <f t="shared" si="31"/>
        <v>0</v>
      </c>
      <c r="Q1017" s="79">
        <f t="shared" si="31"/>
        <v>0</v>
      </c>
      <c r="R1017" s="102" t="str">
        <f t="shared" si="30"/>
        <v/>
      </c>
      <c r="S1017" s="96" t="str">
        <f>IF(D1017="","",IF(OR(D1017=Plano!$A$1,D1017=Plano!$B$1),"entrada","saída"))</f>
        <v/>
      </c>
    </row>
    <row r="1018" spans="1:19" ht="13.2" hidden="1" x14ac:dyDescent="0.25">
      <c r="A1018" s="119" t="str">
        <f>IF(B1018="","",COUNT('Diário 2o PA'!$A$5:$A$1412)+ROW()-4)</f>
        <v/>
      </c>
      <c r="B1018" s="104"/>
      <c r="C1018" s="154"/>
      <c r="D1018" s="105"/>
      <c r="E1018" s="105"/>
      <c r="F1018" s="106"/>
      <c r="G1018" s="105"/>
      <c r="H1018" s="105"/>
      <c r="I1018" s="108"/>
      <c r="J1018" s="105"/>
      <c r="K1018" s="105"/>
      <c r="L1018" s="108"/>
      <c r="M1018" s="105"/>
      <c r="N1018" s="104"/>
      <c r="O1018" s="456"/>
      <c r="P1018" s="431">
        <f t="shared" si="31"/>
        <v>0</v>
      </c>
      <c r="Q1018" s="79">
        <f t="shared" si="31"/>
        <v>0</v>
      </c>
      <c r="R1018" s="102" t="str">
        <f t="shared" si="30"/>
        <v/>
      </c>
      <c r="S1018" s="96" t="str">
        <f>IF(D1018="","",IF(OR(D1018=Plano!$A$1,D1018=Plano!$B$1),"entrada","saída"))</f>
        <v/>
      </c>
    </row>
    <row r="1019" spans="1:19" ht="13.2" hidden="1" x14ac:dyDescent="0.25">
      <c r="A1019" s="119" t="str">
        <f>IF(B1019="","",COUNT('Diário 2o PA'!$A$5:$A$1412)+ROW()-4)</f>
        <v/>
      </c>
      <c r="B1019" s="104"/>
      <c r="C1019" s="154"/>
      <c r="D1019" s="105"/>
      <c r="E1019" s="105"/>
      <c r="F1019" s="106"/>
      <c r="G1019" s="105"/>
      <c r="H1019" s="105"/>
      <c r="I1019" s="108"/>
      <c r="J1019" s="105"/>
      <c r="K1019" s="105"/>
      <c r="L1019" s="108"/>
      <c r="M1019" s="105"/>
      <c r="N1019" s="104"/>
      <c r="O1019" s="456"/>
      <c r="P1019" s="431">
        <f t="shared" si="31"/>
        <v>0</v>
      </c>
      <c r="Q1019" s="79">
        <f t="shared" si="31"/>
        <v>0</v>
      </c>
      <c r="R1019" s="102" t="str">
        <f t="shared" si="30"/>
        <v/>
      </c>
      <c r="S1019" s="96" t="str">
        <f>IF(D1019="","",IF(OR(D1019=Plano!$A$1,D1019=Plano!$B$1),"entrada","saída"))</f>
        <v/>
      </c>
    </row>
    <row r="1020" spans="1:19" ht="13.2" hidden="1" x14ac:dyDescent="0.25">
      <c r="A1020" s="119" t="str">
        <f>IF(B1020="","",COUNT('Diário 2o PA'!$A$5:$A$1412)+ROW()-4)</f>
        <v/>
      </c>
      <c r="B1020" s="104"/>
      <c r="C1020" s="154"/>
      <c r="D1020" s="105"/>
      <c r="E1020" s="105"/>
      <c r="F1020" s="106"/>
      <c r="G1020" s="105"/>
      <c r="H1020" s="105"/>
      <c r="I1020" s="108"/>
      <c r="J1020" s="105"/>
      <c r="K1020" s="105"/>
      <c r="L1020" s="108"/>
      <c r="M1020" s="105"/>
      <c r="N1020" s="104"/>
      <c r="O1020" s="456"/>
      <c r="P1020" s="431">
        <f t="shared" si="31"/>
        <v>0</v>
      </c>
      <c r="Q1020" s="79">
        <f t="shared" si="31"/>
        <v>0</v>
      </c>
      <c r="R1020" s="102" t="str">
        <f t="shared" si="30"/>
        <v/>
      </c>
      <c r="S1020" s="96" t="str">
        <f>IF(D1020="","",IF(OR(D1020=Plano!$A$1,D1020=Plano!$B$1),"entrada","saída"))</f>
        <v/>
      </c>
    </row>
    <row r="1021" spans="1:19" ht="13.2" hidden="1" x14ac:dyDescent="0.25">
      <c r="A1021" s="119" t="str">
        <f>IF(B1021="","",COUNT('Diário 2o PA'!$A$5:$A$1412)+ROW()-4)</f>
        <v/>
      </c>
      <c r="B1021" s="104"/>
      <c r="C1021" s="154"/>
      <c r="D1021" s="105"/>
      <c r="E1021" s="105"/>
      <c r="F1021" s="106"/>
      <c r="G1021" s="105"/>
      <c r="H1021" s="105"/>
      <c r="I1021" s="108"/>
      <c r="J1021" s="105"/>
      <c r="K1021" s="105"/>
      <c r="L1021" s="108"/>
      <c r="M1021" s="105"/>
      <c r="N1021" s="104"/>
      <c r="O1021" s="456"/>
      <c r="P1021" s="431">
        <f t="shared" si="31"/>
        <v>0</v>
      </c>
      <c r="Q1021" s="79">
        <f t="shared" si="31"/>
        <v>0</v>
      </c>
      <c r="R1021" s="102" t="str">
        <f t="shared" si="30"/>
        <v/>
      </c>
      <c r="S1021" s="96" t="str">
        <f>IF(D1021="","",IF(OR(D1021=Plano!$A$1,D1021=Plano!$B$1),"entrada","saída"))</f>
        <v/>
      </c>
    </row>
    <row r="1022" spans="1:19" ht="13.2" hidden="1" x14ac:dyDescent="0.25">
      <c r="A1022" s="119" t="str">
        <f>IF(B1022="","",COUNT('Diário 2o PA'!$A$5:$A$1412)+ROW()-4)</f>
        <v/>
      </c>
      <c r="B1022" s="104"/>
      <c r="C1022" s="154"/>
      <c r="D1022" s="105"/>
      <c r="E1022" s="105"/>
      <c r="F1022" s="106"/>
      <c r="G1022" s="105"/>
      <c r="H1022" s="105"/>
      <c r="I1022" s="108"/>
      <c r="J1022" s="105"/>
      <c r="K1022" s="105"/>
      <c r="L1022" s="108"/>
      <c r="M1022" s="105"/>
      <c r="N1022" s="104"/>
      <c r="O1022" s="456"/>
      <c r="P1022" s="431">
        <f t="shared" si="31"/>
        <v>0</v>
      </c>
      <c r="Q1022" s="79">
        <f t="shared" si="31"/>
        <v>0</v>
      </c>
      <c r="R1022" s="102" t="str">
        <f t="shared" si="30"/>
        <v/>
      </c>
      <c r="S1022" s="96" t="str">
        <f>IF(D1022="","",IF(OR(D1022=Plano!$A$1,D1022=Plano!$B$1),"entrada","saída"))</f>
        <v/>
      </c>
    </row>
    <row r="1023" spans="1:19" ht="13.2" hidden="1" x14ac:dyDescent="0.25">
      <c r="A1023" s="119" t="str">
        <f>IF(B1023="","",COUNT('Diário 2o PA'!$A$5:$A$1412)+ROW()-4)</f>
        <v/>
      </c>
      <c r="B1023" s="104"/>
      <c r="C1023" s="154"/>
      <c r="D1023" s="105"/>
      <c r="E1023" s="105"/>
      <c r="F1023" s="106"/>
      <c r="G1023" s="105"/>
      <c r="H1023" s="105"/>
      <c r="I1023" s="108"/>
      <c r="J1023" s="105"/>
      <c r="K1023" s="105"/>
      <c r="L1023" s="108"/>
      <c r="M1023" s="105"/>
      <c r="N1023" s="104"/>
      <c r="O1023" s="456"/>
      <c r="P1023" s="431">
        <f t="shared" si="31"/>
        <v>0</v>
      </c>
      <c r="Q1023" s="79">
        <f t="shared" si="31"/>
        <v>0</v>
      </c>
      <c r="R1023" s="102" t="str">
        <f t="shared" si="30"/>
        <v/>
      </c>
      <c r="S1023" s="96" t="str">
        <f>IF(D1023="","",IF(OR(D1023=Plano!$A$1,D1023=Plano!$B$1),"entrada","saída"))</f>
        <v/>
      </c>
    </row>
    <row r="1024" spans="1:19" ht="13.2" hidden="1" x14ac:dyDescent="0.25">
      <c r="A1024" s="119" t="str">
        <f>IF(B1024="","",COUNT('Diário 2o PA'!$A$5:$A$1412)+ROW()-4)</f>
        <v/>
      </c>
      <c r="B1024" s="104"/>
      <c r="C1024" s="154"/>
      <c r="D1024" s="105"/>
      <c r="E1024" s="105"/>
      <c r="F1024" s="106"/>
      <c r="G1024" s="105"/>
      <c r="H1024" s="105"/>
      <c r="I1024" s="108"/>
      <c r="J1024" s="105"/>
      <c r="K1024" s="105"/>
      <c r="L1024" s="108"/>
      <c r="M1024" s="105"/>
      <c r="N1024" s="104"/>
      <c r="O1024" s="456"/>
      <c r="P1024" s="431">
        <f t="shared" si="31"/>
        <v>0</v>
      </c>
      <c r="Q1024" s="79">
        <f t="shared" si="31"/>
        <v>0</v>
      </c>
      <c r="R1024" s="102" t="str">
        <f t="shared" si="30"/>
        <v/>
      </c>
      <c r="S1024" s="96" t="str">
        <f>IF(D1024="","",IF(OR(D1024=Plano!$A$1,D1024=Plano!$B$1),"entrada","saída"))</f>
        <v/>
      </c>
    </row>
    <row r="1025" spans="1:19" ht="13.2" hidden="1" x14ac:dyDescent="0.25">
      <c r="A1025" s="119" t="str">
        <f>IF(B1025="","",COUNT('Diário 2o PA'!$A$5:$A$1412)+ROW()-4)</f>
        <v/>
      </c>
      <c r="B1025" s="104"/>
      <c r="C1025" s="154"/>
      <c r="D1025" s="105"/>
      <c r="E1025" s="105"/>
      <c r="F1025" s="106"/>
      <c r="G1025" s="105"/>
      <c r="H1025" s="105"/>
      <c r="I1025" s="108"/>
      <c r="J1025" s="105"/>
      <c r="K1025" s="105"/>
      <c r="L1025" s="108"/>
      <c r="M1025" s="105"/>
      <c r="N1025" s="104"/>
      <c r="O1025" s="456"/>
      <c r="P1025" s="431">
        <f t="shared" si="31"/>
        <v>0</v>
      </c>
      <c r="Q1025" s="79">
        <f t="shared" si="31"/>
        <v>0</v>
      </c>
      <c r="R1025" s="102" t="str">
        <f t="shared" si="30"/>
        <v/>
      </c>
      <c r="S1025" s="96" t="str">
        <f>IF(D1025="","",IF(OR(D1025=Plano!$A$1,D1025=Plano!$B$1),"entrada","saída"))</f>
        <v/>
      </c>
    </row>
    <row r="1026" spans="1:19" ht="13.2" hidden="1" x14ac:dyDescent="0.25">
      <c r="A1026" s="119" t="str">
        <f>IF(B1026="","",COUNT('Diário 2o PA'!$A$5:$A$1412)+ROW()-4)</f>
        <v/>
      </c>
      <c r="B1026" s="104"/>
      <c r="C1026" s="154"/>
      <c r="D1026" s="105"/>
      <c r="E1026" s="105"/>
      <c r="F1026" s="106"/>
      <c r="G1026" s="105"/>
      <c r="H1026" s="105"/>
      <c r="I1026" s="108"/>
      <c r="J1026" s="105"/>
      <c r="K1026" s="105"/>
      <c r="L1026" s="108"/>
      <c r="M1026" s="105"/>
      <c r="N1026" s="104"/>
      <c r="O1026" s="456"/>
      <c r="P1026" s="431">
        <f t="shared" si="31"/>
        <v>0</v>
      </c>
      <c r="Q1026" s="79">
        <f t="shared" si="31"/>
        <v>0</v>
      </c>
      <c r="R1026" s="102" t="str">
        <f t="shared" si="30"/>
        <v/>
      </c>
      <c r="S1026" s="96" t="str">
        <f>IF(D1026="","",IF(OR(D1026=Plano!$A$1,D1026=Plano!$B$1),"entrada","saída"))</f>
        <v/>
      </c>
    </row>
    <row r="1027" spans="1:19" ht="13.2" hidden="1" x14ac:dyDescent="0.25">
      <c r="A1027" s="119" t="str">
        <f>IF(B1027="","",COUNT('Diário 2o PA'!$A$5:$A$1412)+ROW()-4)</f>
        <v/>
      </c>
      <c r="B1027" s="104"/>
      <c r="C1027" s="154"/>
      <c r="D1027" s="105"/>
      <c r="E1027" s="105"/>
      <c r="F1027" s="106"/>
      <c r="G1027" s="105"/>
      <c r="H1027" s="105"/>
      <c r="I1027" s="108"/>
      <c r="J1027" s="105"/>
      <c r="K1027" s="105"/>
      <c r="L1027" s="108"/>
      <c r="M1027" s="105"/>
      <c r="N1027" s="104"/>
      <c r="O1027" s="456"/>
      <c r="P1027" s="431">
        <f t="shared" si="31"/>
        <v>0</v>
      </c>
      <c r="Q1027" s="79">
        <f t="shared" si="31"/>
        <v>0</v>
      </c>
      <c r="R1027" s="102" t="str">
        <f t="shared" si="30"/>
        <v/>
      </c>
      <c r="S1027" s="96" t="str">
        <f>IF(D1027="","",IF(OR(D1027=Plano!$A$1,D1027=Plano!$B$1),"entrada","saída"))</f>
        <v/>
      </c>
    </row>
    <row r="1028" spans="1:19" ht="13.2" hidden="1" x14ac:dyDescent="0.25">
      <c r="A1028" s="119" t="str">
        <f>IF(B1028="","",COUNT('Diário 2o PA'!$A$5:$A$1412)+ROW()-4)</f>
        <v/>
      </c>
      <c r="B1028" s="104"/>
      <c r="C1028" s="154"/>
      <c r="D1028" s="105"/>
      <c r="E1028" s="105"/>
      <c r="F1028" s="106"/>
      <c r="G1028" s="105"/>
      <c r="H1028" s="105"/>
      <c r="I1028" s="108"/>
      <c r="J1028" s="105"/>
      <c r="K1028" s="105"/>
      <c r="L1028" s="108"/>
      <c r="M1028" s="105"/>
      <c r="N1028" s="104"/>
      <c r="O1028" s="456"/>
      <c r="P1028" s="431">
        <f t="shared" si="31"/>
        <v>0</v>
      </c>
      <c r="Q1028" s="79">
        <f t="shared" si="31"/>
        <v>0</v>
      </c>
      <c r="R1028" s="102" t="str">
        <f t="shared" si="30"/>
        <v/>
      </c>
      <c r="S1028" s="96" t="str">
        <f>IF(D1028="","",IF(OR(D1028=Plano!$A$1,D1028=Plano!$B$1),"entrada","saída"))</f>
        <v/>
      </c>
    </row>
    <row r="1029" spans="1:19" ht="13.2" hidden="1" x14ac:dyDescent="0.25">
      <c r="A1029" s="119" t="str">
        <f>IF(B1029="","",COUNT('Diário 2o PA'!$A$5:$A$1412)+ROW()-4)</f>
        <v/>
      </c>
      <c r="B1029" s="104"/>
      <c r="C1029" s="154"/>
      <c r="D1029" s="105"/>
      <c r="E1029" s="105"/>
      <c r="F1029" s="106"/>
      <c r="G1029" s="105"/>
      <c r="H1029" s="105"/>
      <c r="I1029" s="108"/>
      <c r="J1029" s="105"/>
      <c r="K1029" s="105"/>
      <c r="L1029" s="108"/>
      <c r="M1029" s="105"/>
      <c r="N1029" s="104"/>
      <c r="O1029" s="456"/>
      <c r="P1029" s="431">
        <f t="shared" si="31"/>
        <v>0</v>
      </c>
      <c r="Q1029" s="79">
        <f t="shared" si="31"/>
        <v>0</v>
      </c>
      <c r="R1029" s="102" t="str">
        <f t="shared" ref="R1029:R1092" si="32">SUBSTITUTE(D1029," ","_")</f>
        <v/>
      </c>
      <c r="S1029" s="96" t="str">
        <f>IF(D1029="","",IF(OR(D1029=Plano!$A$1,D1029=Plano!$B$1),"entrada","saída"))</f>
        <v/>
      </c>
    </row>
    <row r="1030" spans="1:19" ht="13.2" hidden="1" x14ac:dyDescent="0.25">
      <c r="A1030" s="119" t="str">
        <f>IF(B1030="","",COUNT('Diário 2o PA'!$A$5:$A$1412)+ROW()-4)</f>
        <v/>
      </c>
      <c r="B1030" s="104"/>
      <c r="C1030" s="154"/>
      <c r="D1030" s="105"/>
      <c r="E1030" s="105"/>
      <c r="F1030" s="106"/>
      <c r="G1030" s="105"/>
      <c r="H1030" s="105"/>
      <c r="I1030" s="108"/>
      <c r="J1030" s="105"/>
      <c r="K1030" s="105"/>
      <c r="L1030" s="108"/>
      <c r="M1030" s="105"/>
      <c r="N1030" s="104"/>
      <c r="O1030" s="456"/>
      <c r="P1030" s="431">
        <f t="shared" ref="P1030:Q1093" si="33">IF(B1030=0,0,IF(YEAR(B1030)=$Q$1,MONTH(B1030)-$P$1+1,(YEAR(B1030)-$Q$1)*12-$P$1+1+MONTH(B1030)))</f>
        <v>0</v>
      </c>
      <c r="Q1030" s="79">
        <f t="shared" si="33"/>
        <v>0</v>
      </c>
      <c r="R1030" s="102" t="str">
        <f t="shared" si="32"/>
        <v/>
      </c>
      <c r="S1030" s="96" t="str">
        <f>IF(D1030="","",IF(OR(D1030=Plano!$A$1,D1030=Plano!$B$1),"entrada","saída"))</f>
        <v/>
      </c>
    </row>
    <row r="1031" spans="1:19" ht="13.2" hidden="1" x14ac:dyDescent="0.25">
      <c r="A1031" s="119" t="str">
        <f>IF(B1031="","",COUNT('Diário 2o PA'!$A$5:$A$1412)+ROW()-4)</f>
        <v/>
      </c>
      <c r="B1031" s="104"/>
      <c r="C1031" s="154"/>
      <c r="D1031" s="105"/>
      <c r="E1031" s="105"/>
      <c r="F1031" s="106"/>
      <c r="G1031" s="105"/>
      <c r="H1031" s="105"/>
      <c r="I1031" s="108"/>
      <c r="J1031" s="105"/>
      <c r="K1031" s="105"/>
      <c r="L1031" s="108"/>
      <c r="M1031" s="105"/>
      <c r="N1031" s="103"/>
      <c r="O1031" s="456"/>
      <c r="P1031" s="431">
        <f t="shared" si="33"/>
        <v>0</v>
      </c>
      <c r="Q1031" s="79">
        <f t="shared" si="33"/>
        <v>0</v>
      </c>
      <c r="R1031" s="102" t="str">
        <f t="shared" si="32"/>
        <v/>
      </c>
      <c r="S1031" s="96" t="str">
        <f>IF(D1031="","",IF(OR(D1031=Plano!$A$1,D1031=Plano!$B$1),"entrada","saída"))</f>
        <v/>
      </c>
    </row>
    <row r="1032" spans="1:19" ht="13.2" hidden="1" x14ac:dyDescent="0.25">
      <c r="A1032" s="119" t="str">
        <f>IF(B1032="","",COUNT('Diário 2o PA'!$A$5:$A$1412)+ROW()-4)</f>
        <v/>
      </c>
      <c r="B1032" s="104"/>
      <c r="C1032" s="154"/>
      <c r="D1032" s="105"/>
      <c r="E1032" s="105"/>
      <c r="F1032" s="106"/>
      <c r="G1032" s="105"/>
      <c r="H1032" s="105"/>
      <c r="I1032" s="108"/>
      <c r="J1032" s="105"/>
      <c r="K1032" s="105"/>
      <c r="L1032" s="108"/>
      <c r="M1032" s="105"/>
      <c r="N1032" s="103"/>
      <c r="O1032" s="456"/>
      <c r="P1032" s="431">
        <f t="shared" si="33"/>
        <v>0</v>
      </c>
      <c r="Q1032" s="79">
        <f t="shared" si="33"/>
        <v>0</v>
      </c>
      <c r="R1032" s="102" t="str">
        <f t="shared" si="32"/>
        <v/>
      </c>
      <c r="S1032" s="96" t="str">
        <f>IF(D1032="","",IF(OR(D1032=Plano!$A$1,D1032=Plano!$B$1),"entrada","saída"))</f>
        <v/>
      </c>
    </row>
    <row r="1033" spans="1:19" ht="13.2" hidden="1" x14ac:dyDescent="0.25">
      <c r="A1033" s="119" t="str">
        <f>IF(B1033="","",COUNT('Diário 2o PA'!$A$5:$A$1412)+ROW()-4)</f>
        <v/>
      </c>
      <c r="B1033" s="104"/>
      <c r="C1033" s="154"/>
      <c r="D1033" s="105"/>
      <c r="E1033" s="105"/>
      <c r="F1033" s="106"/>
      <c r="G1033" s="105"/>
      <c r="H1033" s="105"/>
      <c r="I1033" s="108"/>
      <c r="J1033" s="105"/>
      <c r="K1033" s="105"/>
      <c r="L1033" s="108"/>
      <c r="M1033" s="105"/>
      <c r="N1033" s="103"/>
      <c r="O1033" s="456"/>
      <c r="P1033" s="431">
        <f t="shared" si="33"/>
        <v>0</v>
      </c>
      <c r="Q1033" s="79">
        <f t="shared" si="33"/>
        <v>0</v>
      </c>
      <c r="R1033" s="102" t="str">
        <f t="shared" si="32"/>
        <v/>
      </c>
      <c r="S1033" s="96" t="str">
        <f>IF(D1033="","",IF(OR(D1033=Plano!$A$1,D1033=Plano!$B$1),"entrada","saída"))</f>
        <v/>
      </c>
    </row>
    <row r="1034" spans="1:19" ht="13.2" hidden="1" x14ac:dyDescent="0.25">
      <c r="A1034" s="119" t="str">
        <f>IF(B1034="","",COUNT('Diário 2o PA'!$A$5:$A$1412)+ROW()-4)</f>
        <v/>
      </c>
      <c r="B1034" s="104"/>
      <c r="C1034" s="154"/>
      <c r="D1034" s="105"/>
      <c r="E1034" s="105"/>
      <c r="F1034" s="106"/>
      <c r="G1034" s="105"/>
      <c r="H1034" s="105"/>
      <c r="I1034" s="108"/>
      <c r="J1034" s="105"/>
      <c r="K1034" s="105"/>
      <c r="L1034" s="108"/>
      <c r="M1034" s="105"/>
      <c r="N1034" s="103"/>
      <c r="O1034" s="456"/>
      <c r="P1034" s="431">
        <f t="shared" si="33"/>
        <v>0</v>
      </c>
      <c r="Q1034" s="79">
        <f t="shared" si="33"/>
        <v>0</v>
      </c>
      <c r="R1034" s="102" t="str">
        <f t="shared" si="32"/>
        <v/>
      </c>
      <c r="S1034" s="96" t="str">
        <f>IF(D1034="","",IF(OR(D1034=Plano!$A$1,D1034=Plano!$B$1),"entrada","saída"))</f>
        <v/>
      </c>
    </row>
    <row r="1035" spans="1:19" ht="13.2" hidden="1" x14ac:dyDescent="0.25">
      <c r="A1035" s="119" t="str">
        <f>IF(B1035="","",COUNT('Diário 2o PA'!$A$5:$A$1412)+ROW()-4)</f>
        <v/>
      </c>
      <c r="B1035" s="104"/>
      <c r="C1035" s="154"/>
      <c r="D1035" s="105"/>
      <c r="E1035" s="105"/>
      <c r="F1035" s="106"/>
      <c r="G1035" s="105"/>
      <c r="H1035" s="105"/>
      <c r="I1035" s="108"/>
      <c r="J1035" s="105"/>
      <c r="K1035" s="105"/>
      <c r="L1035" s="108"/>
      <c r="M1035" s="105"/>
      <c r="N1035" s="103"/>
      <c r="O1035" s="456"/>
      <c r="P1035" s="431">
        <f t="shared" si="33"/>
        <v>0</v>
      </c>
      <c r="Q1035" s="79">
        <f t="shared" si="33"/>
        <v>0</v>
      </c>
      <c r="R1035" s="102" t="str">
        <f t="shared" si="32"/>
        <v/>
      </c>
      <c r="S1035" s="96" t="str">
        <f>IF(D1035="","",IF(OR(D1035=Plano!$A$1,D1035=Plano!$B$1),"entrada","saída"))</f>
        <v/>
      </c>
    </row>
    <row r="1036" spans="1:19" ht="13.2" hidden="1" x14ac:dyDescent="0.25">
      <c r="A1036" s="119" t="str">
        <f>IF(B1036="","",COUNT('Diário 2o PA'!$A$5:$A$1412)+ROW()-4)</f>
        <v/>
      </c>
      <c r="B1036" s="104"/>
      <c r="C1036" s="154"/>
      <c r="D1036" s="105"/>
      <c r="E1036" s="105"/>
      <c r="F1036" s="106"/>
      <c r="G1036" s="105"/>
      <c r="H1036" s="105"/>
      <c r="I1036" s="108"/>
      <c r="J1036" s="105"/>
      <c r="K1036" s="105"/>
      <c r="L1036" s="108"/>
      <c r="M1036" s="105"/>
      <c r="N1036" s="103"/>
      <c r="O1036" s="456"/>
      <c r="P1036" s="431">
        <f t="shared" si="33"/>
        <v>0</v>
      </c>
      <c r="Q1036" s="79">
        <f t="shared" si="33"/>
        <v>0</v>
      </c>
      <c r="R1036" s="102" t="str">
        <f t="shared" si="32"/>
        <v/>
      </c>
      <c r="S1036" s="96" t="str">
        <f>IF(D1036="","",IF(OR(D1036=Plano!$A$1,D1036=Plano!$B$1),"entrada","saída"))</f>
        <v/>
      </c>
    </row>
    <row r="1037" spans="1:19" ht="13.2" hidden="1" x14ac:dyDescent="0.25">
      <c r="A1037" s="119" t="str">
        <f>IF(B1037="","",COUNT('Diário 2o PA'!$A$5:$A$1412)+ROW()-4)</f>
        <v/>
      </c>
      <c r="B1037" s="104"/>
      <c r="C1037" s="154"/>
      <c r="D1037" s="105"/>
      <c r="E1037" s="105"/>
      <c r="F1037" s="106"/>
      <c r="G1037" s="105"/>
      <c r="H1037" s="105"/>
      <c r="I1037" s="108"/>
      <c r="J1037" s="105"/>
      <c r="K1037" s="105"/>
      <c r="L1037" s="108"/>
      <c r="M1037" s="105"/>
      <c r="N1037" s="103"/>
      <c r="O1037" s="456"/>
      <c r="P1037" s="431">
        <f t="shared" si="33"/>
        <v>0</v>
      </c>
      <c r="Q1037" s="79">
        <f t="shared" si="33"/>
        <v>0</v>
      </c>
      <c r="R1037" s="102" t="str">
        <f t="shared" si="32"/>
        <v/>
      </c>
      <c r="S1037" s="96" t="str">
        <f>IF(D1037="","",IF(OR(D1037=Plano!$A$1,D1037=Plano!$B$1),"entrada","saída"))</f>
        <v/>
      </c>
    </row>
    <row r="1038" spans="1:19" ht="13.2" hidden="1" x14ac:dyDescent="0.25">
      <c r="A1038" s="119" t="str">
        <f>IF(B1038="","",COUNT('Diário 2o PA'!$A$5:$A$1412)+ROW()-4)</f>
        <v/>
      </c>
      <c r="B1038" s="104"/>
      <c r="C1038" s="154"/>
      <c r="D1038" s="105"/>
      <c r="E1038" s="105"/>
      <c r="F1038" s="106"/>
      <c r="G1038" s="105"/>
      <c r="H1038" s="105"/>
      <c r="I1038" s="108"/>
      <c r="J1038" s="105"/>
      <c r="K1038" s="105"/>
      <c r="L1038" s="108"/>
      <c r="M1038" s="105"/>
      <c r="N1038" s="103"/>
      <c r="O1038" s="456"/>
      <c r="P1038" s="431">
        <f t="shared" si="33"/>
        <v>0</v>
      </c>
      <c r="Q1038" s="79">
        <f t="shared" si="33"/>
        <v>0</v>
      </c>
      <c r="R1038" s="102" t="str">
        <f t="shared" si="32"/>
        <v/>
      </c>
      <c r="S1038" s="96" t="str">
        <f>IF(D1038="","",IF(OR(D1038=Plano!$A$1,D1038=Plano!$B$1),"entrada","saída"))</f>
        <v/>
      </c>
    </row>
    <row r="1039" spans="1:19" ht="13.2" hidden="1" x14ac:dyDescent="0.25">
      <c r="A1039" s="119" t="str">
        <f>IF(B1039="","",COUNT('Diário 2o PA'!$A$5:$A$1412)+ROW()-4)</f>
        <v/>
      </c>
      <c r="B1039" s="104"/>
      <c r="C1039" s="154"/>
      <c r="D1039" s="105"/>
      <c r="E1039" s="105"/>
      <c r="F1039" s="106"/>
      <c r="G1039" s="105"/>
      <c r="H1039" s="105"/>
      <c r="I1039" s="108"/>
      <c r="J1039" s="105"/>
      <c r="K1039" s="105"/>
      <c r="L1039" s="108"/>
      <c r="M1039" s="105"/>
      <c r="N1039" s="103"/>
      <c r="O1039" s="456"/>
      <c r="P1039" s="431">
        <f t="shared" si="33"/>
        <v>0</v>
      </c>
      <c r="Q1039" s="79">
        <f t="shared" si="33"/>
        <v>0</v>
      </c>
      <c r="R1039" s="102" t="str">
        <f t="shared" si="32"/>
        <v/>
      </c>
      <c r="S1039" s="96" t="str">
        <f>IF(D1039="","",IF(OR(D1039=Plano!$A$1,D1039=Plano!$B$1),"entrada","saída"))</f>
        <v/>
      </c>
    </row>
    <row r="1040" spans="1:19" ht="13.2" hidden="1" x14ac:dyDescent="0.25">
      <c r="A1040" s="119" t="str">
        <f>IF(B1040="","",COUNT('Diário 2o PA'!$A$5:$A$1412)+ROW()-4)</f>
        <v/>
      </c>
      <c r="B1040" s="104"/>
      <c r="C1040" s="154"/>
      <c r="D1040" s="105"/>
      <c r="E1040" s="105"/>
      <c r="F1040" s="106"/>
      <c r="G1040" s="105"/>
      <c r="H1040" s="105"/>
      <c r="I1040" s="108"/>
      <c r="J1040" s="105"/>
      <c r="K1040" s="105"/>
      <c r="L1040" s="108"/>
      <c r="M1040" s="105"/>
      <c r="N1040" s="103"/>
      <c r="O1040" s="456"/>
      <c r="P1040" s="431">
        <f t="shared" si="33"/>
        <v>0</v>
      </c>
      <c r="Q1040" s="79">
        <f t="shared" si="33"/>
        <v>0</v>
      </c>
      <c r="R1040" s="102" t="str">
        <f t="shared" si="32"/>
        <v/>
      </c>
      <c r="S1040" s="96" t="str">
        <f>IF(D1040="","",IF(OR(D1040=Plano!$A$1,D1040=Plano!$B$1),"entrada","saída"))</f>
        <v/>
      </c>
    </row>
    <row r="1041" spans="1:19" ht="13.2" hidden="1" x14ac:dyDescent="0.25">
      <c r="A1041" s="119" t="str">
        <f>IF(B1041="","",COUNT('Diário 2o PA'!$A$5:$A$1412)+ROW()-4)</f>
        <v/>
      </c>
      <c r="B1041" s="104"/>
      <c r="C1041" s="154"/>
      <c r="D1041" s="105"/>
      <c r="E1041" s="105"/>
      <c r="F1041" s="106"/>
      <c r="G1041" s="105"/>
      <c r="H1041" s="105"/>
      <c r="I1041" s="108"/>
      <c r="J1041" s="105"/>
      <c r="K1041" s="105"/>
      <c r="L1041" s="108"/>
      <c r="M1041" s="105"/>
      <c r="N1041" s="103"/>
      <c r="O1041" s="456"/>
      <c r="P1041" s="431">
        <f t="shared" si="33"/>
        <v>0</v>
      </c>
      <c r="Q1041" s="79">
        <f t="shared" si="33"/>
        <v>0</v>
      </c>
      <c r="R1041" s="102" t="str">
        <f t="shared" si="32"/>
        <v/>
      </c>
      <c r="S1041" s="96" t="str">
        <f>IF(D1041="","",IF(OR(D1041=Plano!$A$1,D1041=Plano!$B$1),"entrada","saída"))</f>
        <v/>
      </c>
    </row>
    <row r="1042" spans="1:19" ht="13.2" hidden="1" x14ac:dyDescent="0.25">
      <c r="A1042" s="119" t="str">
        <f>IF(B1042="","",COUNT('Diário 2o PA'!$A$5:$A$1412)+ROW()-4)</f>
        <v/>
      </c>
      <c r="B1042" s="104"/>
      <c r="C1042" s="154"/>
      <c r="D1042" s="105"/>
      <c r="E1042" s="105"/>
      <c r="F1042" s="106"/>
      <c r="G1042" s="105"/>
      <c r="H1042" s="105"/>
      <c r="I1042" s="108"/>
      <c r="J1042" s="105"/>
      <c r="K1042" s="105"/>
      <c r="L1042" s="108"/>
      <c r="M1042" s="105"/>
      <c r="N1042" s="103"/>
      <c r="O1042" s="456"/>
      <c r="P1042" s="431">
        <f t="shared" si="33"/>
        <v>0</v>
      </c>
      <c r="Q1042" s="79">
        <f t="shared" si="33"/>
        <v>0</v>
      </c>
      <c r="R1042" s="102" t="str">
        <f t="shared" si="32"/>
        <v/>
      </c>
      <c r="S1042" s="96" t="str">
        <f>IF(D1042="","",IF(OR(D1042=Plano!$A$1,D1042=Plano!$B$1),"entrada","saída"))</f>
        <v/>
      </c>
    </row>
    <row r="1043" spans="1:19" ht="13.2" hidden="1" x14ac:dyDescent="0.25">
      <c r="A1043" s="119" t="str">
        <f>IF(B1043="","",COUNT('Diário 2o PA'!$A$5:$A$1412)+ROW()-4)</f>
        <v/>
      </c>
      <c r="B1043" s="104"/>
      <c r="C1043" s="154"/>
      <c r="D1043" s="105"/>
      <c r="E1043" s="105"/>
      <c r="F1043" s="106"/>
      <c r="G1043" s="105"/>
      <c r="H1043" s="105"/>
      <c r="I1043" s="108"/>
      <c r="J1043" s="105"/>
      <c r="K1043" s="105"/>
      <c r="L1043" s="108"/>
      <c r="M1043" s="105"/>
      <c r="N1043" s="103"/>
      <c r="O1043" s="456"/>
      <c r="P1043" s="431">
        <f t="shared" si="33"/>
        <v>0</v>
      </c>
      <c r="Q1043" s="79">
        <f t="shared" si="33"/>
        <v>0</v>
      </c>
      <c r="R1043" s="102" t="str">
        <f t="shared" si="32"/>
        <v/>
      </c>
      <c r="S1043" s="96" t="str">
        <f>IF(D1043="","",IF(OR(D1043=Plano!$A$1,D1043=Plano!$B$1),"entrada","saída"))</f>
        <v/>
      </c>
    </row>
    <row r="1044" spans="1:19" ht="13.2" hidden="1" x14ac:dyDescent="0.25">
      <c r="A1044" s="119" t="str">
        <f>IF(B1044="","",COUNT('Diário 2o PA'!$A$5:$A$1412)+ROW()-4)</f>
        <v/>
      </c>
      <c r="B1044" s="104"/>
      <c r="C1044" s="154"/>
      <c r="D1044" s="105"/>
      <c r="E1044" s="105"/>
      <c r="F1044" s="106"/>
      <c r="G1044" s="105"/>
      <c r="H1044" s="105"/>
      <c r="I1044" s="108"/>
      <c r="J1044" s="105"/>
      <c r="K1044" s="105"/>
      <c r="L1044" s="108"/>
      <c r="M1044" s="105"/>
      <c r="N1044" s="103"/>
      <c r="O1044" s="456"/>
      <c r="P1044" s="431">
        <f t="shared" si="33"/>
        <v>0</v>
      </c>
      <c r="Q1044" s="79">
        <f t="shared" si="33"/>
        <v>0</v>
      </c>
      <c r="R1044" s="102" t="str">
        <f t="shared" si="32"/>
        <v/>
      </c>
      <c r="S1044" s="96" t="str">
        <f>IF(D1044="","",IF(OR(D1044=Plano!$A$1,D1044=Plano!$B$1),"entrada","saída"))</f>
        <v/>
      </c>
    </row>
    <row r="1045" spans="1:19" ht="13.2" hidden="1" x14ac:dyDescent="0.25">
      <c r="A1045" s="119" t="str">
        <f>IF(B1045="","",COUNT('Diário 2o PA'!$A$5:$A$1412)+ROW()-4)</f>
        <v/>
      </c>
      <c r="B1045" s="104"/>
      <c r="C1045" s="154"/>
      <c r="D1045" s="105"/>
      <c r="E1045" s="105"/>
      <c r="F1045" s="106"/>
      <c r="G1045" s="105"/>
      <c r="H1045" s="105"/>
      <c r="I1045" s="108"/>
      <c r="J1045" s="105"/>
      <c r="K1045" s="105"/>
      <c r="L1045" s="108"/>
      <c r="M1045" s="105"/>
      <c r="N1045" s="103"/>
      <c r="O1045" s="456"/>
      <c r="P1045" s="431">
        <f t="shared" si="33"/>
        <v>0</v>
      </c>
      <c r="Q1045" s="79">
        <f t="shared" si="33"/>
        <v>0</v>
      </c>
      <c r="R1045" s="102" t="str">
        <f t="shared" si="32"/>
        <v/>
      </c>
      <c r="S1045" s="96" t="str">
        <f>IF(D1045="","",IF(OR(D1045=Plano!$A$1,D1045=Plano!$B$1),"entrada","saída"))</f>
        <v/>
      </c>
    </row>
    <row r="1046" spans="1:19" ht="13.2" hidden="1" x14ac:dyDescent="0.25">
      <c r="A1046" s="119" t="str">
        <f>IF(B1046="","",COUNT('Diário 2o PA'!$A$5:$A$1412)+ROW()-4)</f>
        <v/>
      </c>
      <c r="B1046" s="104"/>
      <c r="C1046" s="154"/>
      <c r="D1046" s="105"/>
      <c r="E1046" s="105"/>
      <c r="F1046" s="106"/>
      <c r="G1046" s="105"/>
      <c r="H1046" s="105"/>
      <c r="I1046" s="108"/>
      <c r="J1046" s="105"/>
      <c r="K1046" s="105"/>
      <c r="L1046" s="108"/>
      <c r="M1046" s="105"/>
      <c r="N1046" s="103"/>
      <c r="O1046" s="456"/>
      <c r="P1046" s="431">
        <f t="shared" si="33"/>
        <v>0</v>
      </c>
      <c r="Q1046" s="79">
        <f t="shared" si="33"/>
        <v>0</v>
      </c>
      <c r="R1046" s="102" t="str">
        <f t="shared" si="32"/>
        <v/>
      </c>
      <c r="S1046" s="96" t="str">
        <f>IF(D1046="","",IF(OR(D1046=Plano!$A$1,D1046=Plano!$B$1),"entrada","saída"))</f>
        <v/>
      </c>
    </row>
    <row r="1047" spans="1:19" ht="13.2" hidden="1" x14ac:dyDescent="0.25">
      <c r="A1047" s="119" t="str">
        <f>IF(B1047="","",COUNT('Diário 2o PA'!$A$5:$A$1412)+ROW()-4)</f>
        <v/>
      </c>
      <c r="B1047" s="104"/>
      <c r="C1047" s="154"/>
      <c r="D1047" s="105"/>
      <c r="E1047" s="105"/>
      <c r="F1047" s="106"/>
      <c r="G1047" s="105"/>
      <c r="H1047" s="105"/>
      <c r="I1047" s="108"/>
      <c r="J1047" s="105"/>
      <c r="K1047" s="105"/>
      <c r="L1047" s="108"/>
      <c r="M1047" s="105"/>
      <c r="N1047" s="103"/>
      <c r="O1047" s="456"/>
      <c r="P1047" s="431">
        <f t="shared" si="33"/>
        <v>0</v>
      </c>
      <c r="Q1047" s="79">
        <f t="shared" si="33"/>
        <v>0</v>
      </c>
      <c r="R1047" s="102" t="str">
        <f t="shared" si="32"/>
        <v/>
      </c>
      <c r="S1047" s="96" t="str">
        <f>IF(D1047="","",IF(OR(D1047=Plano!$A$1,D1047=Plano!$B$1),"entrada","saída"))</f>
        <v/>
      </c>
    </row>
    <row r="1048" spans="1:19" ht="13.2" hidden="1" x14ac:dyDescent="0.25">
      <c r="A1048" s="119" t="str">
        <f>IF(B1048="","",COUNT('Diário 2o PA'!$A$5:$A$1412)+ROW()-4)</f>
        <v/>
      </c>
      <c r="B1048" s="104"/>
      <c r="C1048" s="154"/>
      <c r="D1048" s="105"/>
      <c r="E1048" s="105"/>
      <c r="F1048" s="106"/>
      <c r="G1048" s="105"/>
      <c r="H1048" s="105"/>
      <c r="I1048" s="108"/>
      <c r="J1048" s="105"/>
      <c r="K1048" s="105"/>
      <c r="L1048" s="108"/>
      <c r="M1048" s="105"/>
      <c r="N1048" s="103"/>
      <c r="O1048" s="456"/>
      <c r="P1048" s="431">
        <f t="shared" si="33"/>
        <v>0</v>
      </c>
      <c r="Q1048" s="79">
        <f t="shared" si="33"/>
        <v>0</v>
      </c>
      <c r="R1048" s="102" t="str">
        <f t="shared" si="32"/>
        <v/>
      </c>
      <c r="S1048" s="96" t="str">
        <f>IF(D1048="","",IF(OR(D1048=Plano!$A$1,D1048=Plano!$B$1),"entrada","saída"))</f>
        <v/>
      </c>
    </row>
    <row r="1049" spans="1:19" ht="13.2" hidden="1" x14ac:dyDescent="0.25">
      <c r="A1049" s="119" t="str">
        <f>IF(B1049="","",COUNT('Diário 2o PA'!$A$5:$A$1412)+ROW()-4)</f>
        <v/>
      </c>
      <c r="B1049" s="104"/>
      <c r="C1049" s="154"/>
      <c r="D1049" s="105"/>
      <c r="E1049" s="105"/>
      <c r="F1049" s="106"/>
      <c r="G1049" s="105"/>
      <c r="H1049" s="105"/>
      <c r="I1049" s="108"/>
      <c r="J1049" s="105"/>
      <c r="K1049" s="105"/>
      <c r="L1049" s="108"/>
      <c r="M1049" s="105"/>
      <c r="N1049" s="103"/>
      <c r="O1049" s="456"/>
      <c r="P1049" s="431">
        <f t="shared" si="33"/>
        <v>0</v>
      </c>
      <c r="Q1049" s="79">
        <f t="shared" si="33"/>
        <v>0</v>
      </c>
      <c r="R1049" s="102" t="str">
        <f t="shared" si="32"/>
        <v/>
      </c>
      <c r="S1049" s="96" t="str">
        <f>IF(D1049="","",IF(OR(D1049=Plano!$A$1,D1049=Plano!$B$1),"entrada","saída"))</f>
        <v/>
      </c>
    </row>
    <row r="1050" spans="1:19" ht="13.2" hidden="1" x14ac:dyDescent="0.25">
      <c r="A1050" s="119" t="str">
        <f>IF(B1050="","",COUNT('Diário 2o PA'!$A$5:$A$1412)+ROW()-4)</f>
        <v/>
      </c>
      <c r="B1050" s="104"/>
      <c r="C1050" s="154"/>
      <c r="D1050" s="105"/>
      <c r="E1050" s="105"/>
      <c r="F1050" s="106"/>
      <c r="G1050" s="105"/>
      <c r="H1050" s="105"/>
      <c r="I1050" s="108"/>
      <c r="J1050" s="105"/>
      <c r="K1050" s="105"/>
      <c r="L1050" s="108"/>
      <c r="M1050" s="105"/>
      <c r="N1050" s="103"/>
      <c r="O1050" s="456"/>
      <c r="P1050" s="431">
        <f t="shared" si="33"/>
        <v>0</v>
      </c>
      <c r="Q1050" s="79">
        <f t="shared" si="33"/>
        <v>0</v>
      </c>
      <c r="R1050" s="102" t="str">
        <f t="shared" si="32"/>
        <v/>
      </c>
      <c r="S1050" s="96" t="str">
        <f>IF(D1050="","",IF(OR(D1050=Plano!$A$1,D1050=Plano!$B$1),"entrada","saída"))</f>
        <v/>
      </c>
    </row>
    <row r="1051" spans="1:19" ht="13.2" hidden="1" x14ac:dyDescent="0.25">
      <c r="A1051" s="119" t="str">
        <f>IF(B1051="","",COUNT('Diário 2o PA'!$A$5:$A$1412)+ROW()-4)</f>
        <v/>
      </c>
      <c r="B1051" s="104"/>
      <c r="C1051" s="154"/>
      <c r="D1051" s="105"/>
      <c r="E1051" s="105"/>
      <c r="F1051" s="106"/>
      <c r="G1051" s="105"/>
      <c r="H1051" s="105"/>
      <c r="I1051" s="108"/>
      <c r="J1051" s="105"/>
      <c r="K1051" s="105"/>
      <c r="L1051" s="108"/>
      <c r="M1051" s="105"/>
      <c r="N1051" s="103"/>
      <c r="O1051" s="456"/>
      <c r="P1051" s="431">
        <f t="shared" si="33"/>
        <v>0</v>
      </c>
      <c r="Q1051" s="79">
        <f t="shared" si="33"/>
        <v>0</v>
      </c>
      <c r="R1051" s="102" t="str">
        <f t="shared" si="32"/>
        <v/>
      </c>
      <c r="S1051" s="96" t="str">
        <f>IF(D1051="","",IF(OR(D1051=Plano!$A$1,D1051=Plano!$B$1),"entrada","saída"))</f>
        <v/>
      </c>
    </row>
    <row r="1052" spans="1:19" ht="13.2" hidden="1" x14ac:dyDescent="0.25">
      <c r="A1052" s="119" t="str">
        <f>IF(B1052="","",COUNT('Diário 2o PA'!$A$5:$A$1412)+ROW()-4)</f>
        <v/>
      </c>
      <c r="B1052" s="104"/>
      <c r="C1052" s="154"/>
      <c r="D1052" s="105"/>
      <c r="E1052" s="105"/>
      <c r="F1052" s="106"/>
      <c r="G1052" s="105"/>
      <c r="H1052" s="105"/>
      <c r="I1052" s="108"/>
      <c r="J1052" s="105"/>
      <c r="K1052" s="105"/>
      <c r="L1052" s="108"/>
      <c r="M1052" s="105"/>
      <c r="N1052" s="103"/>
      <c r="O1052" s="456"/>
      <c r="P1052" s="431">
        <f t="shared" si="33"/>
        <v>0</v>
      </c>
      <c r="Q1052" s="79">
        <f t="shared" si="33"/>
        <v>0</v>
      </c>
      <c r="R1052" s="102" t="str">
        <f t="shared" si="32"/>
        <v/>
      </c>
      <c r="S1052" s="96" t="str">
        <f>IF(D1052="","",IF(OR(D1052=Plano!$A$1,D1052=Plano!$B$1),"entrada","saída"))</f>
        <v/>
      </c>
    </row>
    <row r="1053" spans="1:19" ht="13.2" hidden="1" x14ac:dyDescent="0.25">
      <c r="A1053" s="119" t="str">
        <f>IF(B1053="","",COUNT('Diário 2o PA'!$A$5:$A$1412)+ROW()-4)</f>
        <v/>
      </c>
      <c r="B1053" s="104"/>
      <c r="C1053" s="154"/>
      <c r="D1053" s="105"/>
      <c r="E1053" s="105"/>
      <c r="F1053" s="106"/>
      <c r="G1053" s="105"/>
      <c r="H1053" s="105"/>
      <c r="I1053" s="108"/>
      <c r="J1053" s="105"/>
      <c r="K1053" s="105"/>
      <c r="L1053" s="108"/>
      <c r="M1053" s="105"/>
      <c r="N1053" s="103"/>
      <c r="O1053" s="456"/>
      <c r="P1053" s="431">
        <f t="shared" si="33"/>
        <v>0</v>
      </c>
      <c r="Q1053" s="79">
        <f t="shared" si="33"/>
        <v>0</v>
      </c>
      <c r="R1053" s="102" t="str">
        <f t="shared" si="32"/>
        <v/>
      </c>
      <c r="S1053" s="96" t="str">
        <f>IF(D1053="","",IF(OR(D1053=Plano!$A$1,D1053=Plano!$B$1),"entrada","saída"))</f>
        <v/>
      </c>
    </row>
    <row r="1054" spans="1:19" ht="13.2" hidden="1" x14ac:dyDescent="0.25">
      <c r="A1054" s="119" t="str">
        <f>IF(B1054="","",COUNT('Diário 2o PA'!$A$5:$A$1412)+ROW()-4)</f>
        <v/>
      </c>
      <c r="B1054" s="104"/>
      <c r="C1054" s="154"/>
      <c r="D1054" s="105"/>
      <c r="E1054" s="105"/>
      <c r="F1054" s="106"/>
      <c r="G1054" s="105"/>
      <c r="H1054" s="105"/>
      <c r="I1054" s="108"/>
      <c r="J1054" s="105"/>
      <c r="K1054" s="105"/>
      <c r="L1054" s="108"/>
      <c r="M1054" s="105"/>
      <c r="N1054" s="103"/>
      <c r="O1054" s="456"/>
      <c r="P1054" s="431">
        <f t="shared" si="33"/>
        <v>0</v>
      </c>
      <c r="Q1054" s="79">
        <f t="shared" si="33"/>
        <v>0</v>
      </c>
      <c r="R1054" s="102" t="str">
        <f t="shared" si="32"/>
        <v/>
      </c>
      <c r="S1054" s="96" t="str">
        <f>IF(D1054="","",IF(OR(D1054=Plano!$A$1,D1054=Plano!$B$1),"entrada","saída"))</f>
        <v/>
      </c>
    </row>
    <row r="1055" spans="1:19" ht="13.2" hidden="1" x14ac:dyDescent="0.25">
      <c r="A1055" s="119" t="str">
        <f>IF(B1055="","",COUNT('Diário 2o PA'!$A$5:$A$1412)+ROW()-4)</f>
        <v/>
      </c>
      <c r="B1055" s="104"/>
      <c r="C1055" s="154"/>
      <c r="D1055" s="105"/>
      <c r="E1055" s="105"/>
      <c r="F1055" s="106"/>
      <c r="G1055" s="105"/>
      <c r="H1055" s="105"/>
      <c r="I1055" s="108"/>
      <c r="J1055" s="105"/>
      <c r="K1055" s="105"/>
      <c r="L1055" s="108"/>
      <c r="M1055" s="105"/>
      <c r="N1055" s="103"/>
      <c r="O1055" s="456"/>
      <c r="P1055" s="431">
        <f t="shared" si="33"/>
        <v>0</v>
      </c>
      <c r="Q1055" s="79">
        <f t="shared" si="33"/>
        <v>0</v>
      </c>
      <c r="R1055" s="102" t="str">
        <f t="shared" si="32"/>
        <v/>
      </c>
      <c r="S1055" s="96" t="str">
        <f>IF(D1055="","",IF(OR(D1055=Plano!$A$1,D1055=Plano!$B$1),"entrada","saída"))</f>
        <v/>
      </c>
    </row>
    <row r="1056" spans="1:19" ht="13.2" hidden="1" x14ac:dyDescent="0.25">
      <c r="A1056" s="119" t="str">
        <f>IF(B1056="","",COUNT('Diário 2o PA'!$A$5:$A$1412)+ROW()-4)</f>
        <v/>
      </c>
      <c r="B1056" s="104"/>
      <c r="C1056" s="154"/>
      <c r="D1056" s="105"/>
      <c r="E1056" s="105"/>
      <c r="F1056" s="106"/>
      <c r="G1056" s="105"/>
      <c r="H1056" s="105"/>
      <c r="I1056" s="108"/>
      <c r="J1056" s="105"/>
      <c r="K1056" s="105"/>
      <c r="L1056" s="108"/>
      <c r="M1056" s="105"/>
      <c r="N1056" s="103"/>
      <c r="O1056" s="456"/>
      <c r="P1056" s="431">
        <f t="shared" si="33"/>
        <v>0</v>
      </c>
      <c r="Q1056" s="79">
        <f t="shared" si="33"/>
        <v>0</v>
      </c>
      <c r="R1056" s="102" t="str">
        <f t="shared" si="32"/>
        <v/>
      </c>
      <c r="S1056" s="96" t="str">
        <f>IF(D1056="","",IF(OR(D1056=Plano!$A$1,D1056=Plano!$B$1),"entrada","saída"))</f>
        <v/>
      </c>
    </row>
    <row r="1057" spans="1:19" ht="13.2" hidden="1" x14ac:dyDescent="0.25">
      <c r="A1057" s="119" t="str">
        <f>IF(B1057="","",COUNT('Diário 2o PA'!$A$5:$A$1412)+ROW()-4)</f>
        <v/>
      </c>
      <c r="B1057" s="104"/>
      <c r="C1057" s="154"/>
      <c r="D1057" s="105"/>
      <c r="E1057" s="105"/>
      <c r="F1057" s="106"/>
      <c r="G1057" s="105"/>
      <c r="H1057" s="105"/>
      <c r="I1057" s="108"/>
      <c r="J1057" s="105"/>
      <c r="K1057" s="105"/>
      <c r="L1057" s="108"/>
      <c r="M1057" s="105"/>
      <c r="N1057" s="103"/>
      <c r="O1057" s="456"/>
      <c r="P1057" s="431">
        <f t="shared" si="33"/>
        <v>0</v>
      </c>
      <c r="Q1057" s="79">
        <f t="shared" si="33"/>
        <v>0</v>
      </c>
      <c r="R1057" s="102" t="str">
        <f t="shared" si="32"/>
        <v/>
      </c>
      <c r="S1057" s="96" t="str">
        <f>IF(D1057="","",IF(OR(D1057=Plano!$A$1,D1057=Plano!$B$1),"entrada","saída"))</f>
        <v/>
      </c>
    </row>
    <row r="1058" spans="1:19" ht="13.2" hidden="1" x14ac:dyDescent="0.25">
      <c r="A1058" s="119" t="str">
        <f>IF(B1058="","",COUNT('Diário 2o PA'!$A$5:$A$1412)+ROW()-4)</f>
        <v/>
      </c>
      <c r="B1058" s="104"/>
      <c r="C1058" s="154"/>
      <c r="D1058" s="105"/>
      <c r="E1058" s="105"/>
      <c r="F1058" s="106"/>
      <c r="G1058" s="105"/>
      <c r="H1058" s="105"/>
      <c r="I1058" s="108"/>
      <c r="J1058" s="105"/>
      <c r="K1058" s="105"/>
      <c r="L1058" s="108"/>
      <c r="M1058" s="105"/>
      <c r="N1058" s="103"/>
      <c r="O1058" s="456"/>
      <c r="P1058" s="431">
        <f t="shared" si="33"/>
        <v>0</v>
      </c>
      <c r="Q1058" s="79">
        <f t="shared" si="33"/>
        <v>0</v>
      </c>
      <c r="R1058" s="102" t="str">
        <f t="shared" si="32"/>
        <v/>
      </c>
      <c r="S1058" s="96" t="str">
        <f>IF(D1058="","",IF(OR(D1058=Plano!$A$1,D1058=Plano!$B$1),"entrada","saída"))</f>
        <v/>
      </c>
    </row>
    <row r="1059" spans="1:19" ht="13.2" hidden="1" x14ac:dyDescent="0.25">
      <c r="A1059" s="119" t="str">
        <f>IF(B1059="","",COUNT('Diário 2o PA'!$A$5:$A$1412)+ROW()-4)</f>
        <v/>
      </c>
      <c r="B1059" s="104"/>
      <c r="C1059" s="154"/>
      <c r="D1059" s="105"/>
      <c r="E1059" s="105"/>
      <c r="F1059" s="106"/>
      <c r="G1059" s="105"/>
      <c r="H1059" s="105"/>
      <c r="I1059" s="108"/>
      <c r="J1059" s="105"/>
      <c r="K1059" s="105"/>
      <c r="L1059" s="108"/>
      <c r="M1059" s="105"/>
      <c r="N1059" s="103"/>
      <c r="O1059" s="456"/>
      <c r="P1059" s="431">
        <f t="shared" si="33"/>
        <v>0</v>
      </c>
      <c r="Q1059" s="79">
        <f t="shared" si="33"/>
        <v>0</v>
      </c>
      <c r="R1059" s="102" t="str">
        <f t="shared" si="32"/>
        <v/>
      </c>
      <c r="S1059" s="96" t="str">
        <f>IF(D1059="","",IF(OR(D1059=Plano!$A$1,D1059=Plano!$B$1),"entrada","saída"))</f>
        <v/>
      </c>
    </row>
    <row r="1060" spans="1:19" ht="13.2" hidden="1" x14ac:dyDescent="0.25">
      <c r="A1060" s="119" t="str">
        <f>IF(B1060="","",COUNT('Diário 2o PA'!$A$5:$A$1412)+ROW()-4)</f>
        <v/>
      </c>
      <c r="B1060" s="104"/>
      <c r="C1060" s="154"/>
      <c r="D1060" s="105"/>
      <c r="E1060" s="105"/>
      <c r="F1060" s="106"/>
      <c r="G1060" s="105"/>
      <c r="H1060" s="105"/>
      <c r="I1060" s="108"/>
      <c r="J1060" s="105"/>
      <c r="K1060" s="105"/>
      <c r="L1060" s="108"/>
      <c r="M1060" s="105"/>
      <c r="N1060" s="103"/>
      <c r="O1060" s="456"/>
      <c r="P1060" s="431">
        <f t="shared" si="33"/>
        <v>0</v>
      </c>
      <c r="Q1060" s="79">
        <f t="shared" si="33"/>
        <v>0</v>
      </c>
      <c r="R1060" s="102" t="str">
        <f t="shared" si="32"/>
        <v/>
      </c>
      <c r="S1060" s="96" t="str">
        <f>IF(D1060="","",IF(OR(D1060=Plano!$A$1,D1060=Plano!$B$1),"entrada","saída"))</f>
        <v/>
      </c>
    </row>
    <row r="1061" spans="1:19" ht="13.2" hidden="1" x14ac:dyDescent="0.25">
      <c r="A1061" s="119" t="str">
        <f>IF(B1061="","",COUNT('Diário 2o PA'!$A$5:$A$1412)+ROW()-4)</f>
        <v/>
      </c>
      <c r="B1061" s="104"/>
      <c r="C1061" s="154"/>
      <c r="D1061" s="105"/>
      <c r="E1061" s="105"/>
      <c r="F1061" s="106"/>
      <c r="G1061" s="105"/>
      <c r="H1061" s="105"/>
      <c r="I1061" s="108"/>
      <c r="J1061" s="105"/>
      <c r="K1061" s="105"/>
      <c r="L1061" s="108"/>
      <c r="M1061" s="105"/>
      <c r="N1061" s="103"/>
      <c r="O1061" s="456"/>
      <c r="P1061" s="431">
        <f t="shared" si="33"/>
        <v>0</v>
      </c>
      <c r="Q1061" s="79">
        <f t="shared" si="33"/>
        <v>0</v>
      </c>
      <c r="R1061" s="102" t="str">
        <f t="shared" si="32"/>
        <v/>
      </c>
      <c r="S1061" s="96" t="str">
        <f>IF(D1061="","",IF(OR(D1061=Plano!$A$1,D1061=Plano!$B$1),"entrada","saída"))</f>
        <v/>
      </c>
    </row>
    <row r="1062" spans="1:19" ht="13.2" hidden="1" x14ac:dyDescent="0.25">
      <c r="A1062" s="119" t="str">
        <f>IF(B1062="","",COUNT('Diário 2o PA'!$A$5:$A$1412)+ROW()-4)</f>
        <v/>
      </c>
      <c r="B1062" s="104"/>
      <c r="C1062" s="154"/>
      <c r="D1062" s="105"/>
      <c r="E1062" s="105"/>
      <c r="F1062" s="106"/>
      <c r="G1062" s="105"/>
      <c r="H1062" s="105"/>
      <c r="I1062" s="108"/>
      <c r="J1062" s="105"/>
      <c r="K1062" s="105"/>
      <c r="L1062" s="108"/>
      <c r="M1062" s="105"/>
      <c r="N1062" s="103"/>
      <c r="O1062" s="456"/>
      <c r="P1062" s="431">
        <f t="shared" si="33"/>
        <v>0</v>
      </c>
      <c r="Q1062" s="79">
        <f t="shared" si="33"/>
        <v>0</v>
      </c>
      <c r="R1062" s="102" t="str">
        <f t="shared" si="32"/>
        <v/>
      </c>
      <c r="S1062" s="96" t="str">
        <f>IF(D1062="","",IF(OR(D1062=Plano!$A$1,D1062=Plano!$B$1),"entrada","saída"))</f>
        <v/>
      </c>
    </row>
    <row r="1063" spans="1:19" ht="13.2" hidden="1" x14ac:dyDescent="0.25">
      <c r="A1063" s="119" t="str">
        <f>IF(B1063="","",COUNT('Diário 2o PA'!$A$5:$A$1412)+ROW()-4)</f>
        <v/>
      </c>
      <c r="B1063" s="104"/>
      <c r="C1063" s="154"/>
      <c r="D1063" s="105"/>
      <c r="E1063" s="105"/>
      <c r="F1063" s="106"/>
      <c r="G1063" s="105"/>
      <c r="H1063" s="105"/>
      <c r="I1063" s="108"/>
      <c r="J1063" s="105"/>
      <c r="K1063" s="105"/>
      <c r="L1063" s="108"/>
      <c r="M1063" s="105"/>
      <c r="N1063" s="103"/>
      <c r="O1063" s="456"/>
      <c r="P1063" s="431">
        <f t="shared" si="33"/>
        <v>0</v>
      </c>
      <c r="Q1063" s="79">
        <f t="shared" si="33"/>
        <v>0</v>
      </c>
      <c r="R1063" s="102" t="str">
        <f t="shared" si="32"/>
        <v/>
      </c>
      <c r="S1063" s="96" t="str">
        <f>IF(D1063="","",IF(OR(D1063=Plano!$A$1,D1063=Plano!$B$1),"entrada","saída"))</f>
        <v/>
      </c>
    </row>
    <row r="1064" spans="1:19" ht="13.2" hidden="1" x14ac:dyDescent="0.25">
      <c r="A1064" s="119" t="str">
        <f>IF(B1064="","",COUNT('Diário 2o PA'!$A$5:$A$1412)+ROW()-4)</f>
        <v/>
      </c>
      <c r="B1064" s="104"/>
      <c r="C1064" s="154"/>
      <c r="D1064" s="105"/>
      <c r="E1064" s="105"/>
      <c r="F1064" s="106"/>
      <c r="G1064" s="105"/>
      <c r="H1064" s="105"/>
      <c r="I1064" s="108"/>
      <c r="J1064" s="105"/>
      <c r="K1064" s="105"/>
      <c r="L1064" s="108"/>
      <c r="M1064" s="105"/>
      <c r="N1064" s="103"/>
      <c r="O1064" s="456"/>
      <c r="P1064" s="431">
        <f t="shared" si="33"/>
        <v>0</v>
      </c>
      <c r="Q1064" s="79">
        <f t="shared" si="33"/>
        <v>0</v>
      </c>
      <c r="R1064" s="102" t="str">
        <f t="shared" si="32"/>
        <v/>
      </c>
      <c r="S1064" s="96" t="str">
        <f>IF(D1064="","",IF(OR(D1064=Plano!$A$1,D1064=Plano!$B$1),"entrada","saída"))</f>
        <v/>
      </c>
    </row>
    <row r="1065" spans="1:19" ht="13.2" hidden="1" x14ac:dyDescent="0.25">
      <c r="A1065" s="119" t="str">
        <f>IF(B1065="","",COUNT('Diário 2o PA'!$A$5:$A$1412)+ROW()-4)</f>
        <v/>
      </c>
      <c r="B1065" s="104"/>
      <c r="C1065" s="154"/>
      <c r="D1065" s="105"/>
      <c r="E1065" s="105"/>
      <c r="F1065" s="106"/>
      <c r="G1065" s="105"/>
      <c r="H1065" s="105"/>
      <c r="I1065" s="108"/>
      <c r="J1065" s="105"/>
      <c r="K1065" s="105"/>
      <c r="L1065" s="108"/>
      <c r="M1065" s="105"/>
      <c r="N1065" s="103"/>
      <c r="O1065" s="456"/>
      <c r="P1065" s="431">
        <f t="shared" si="33"/>
        <v>0</v>
      </c>
      <c r="Q1065" s="79">
        <f t="shared" si="33"/>
        <v>0</v>
      </c>
      <c r="R1065" s="102" t="str">
        <f t="shared" si="32"/>
        <v/>
      </c>
      <c r="S1065" s="96" t="str">
        <f>IF(D1065="","",IF(OR(D1065=Plano!$A$1,D1065=Plano!$B$1),"entrada","saída"))</f>
        <v/>
      </c>
    </row>
    <row r="1066" spans="1:19" ht="13.2" hidden="1" x14ac:dyDescent="0.25">
      <c r="A1066" s="119" t="str">
        <f>IF(B1066="","",COUNT('Diário 2o PA'!$A$5:$A$1412)+ROW()-4)</f>
        <v/>
      </c>
      <c r="B1066" s="104"/>
      <c r="C1066" s="154"/>
      <c r="D1066" s="105"/>
      <c r="E1066" s="105"/>
      <c r="F1066" s="106"/>
      <c r="G1066" s="105"/>
      <c r="H1066" s="105"/>
      <c r="I1066" s="108"/>
      <c r="J1066" s="105"/>
      <c r="K1066" s="105"/>
      <c r="L1066" s="108"/>
      <c r="M1066" s="105"/>
      <c r="N1066" s="103"/>
      <c r="O1066" s="456"/>
      <c r="P1066" s="431">
        <f t="shared" si="33"/>
        <v>0</v>
      </c>
      <c r="Q1066" s="79">
        <f t="shared" si="33"/>
        <v>0</v>
      </c>
      <c r="R1066" s="102" t="str">
        <f t="shared" si="32"/>
        <v/>
      </c>
      <c r="S1066" s="96" t="str">
        <f>IF(D1066="","",IF(OR(D1066=Plano!$A$1,D1066=Plano!$B$1),"entrada","saída"))</f>
        <v/>
      </c>
    </row>
    <row r="1067" spans="1:19" ht="13.2" hidden="1" x14ac:dyDescent="0.25">
      <c r="A1067" s="119" t="str">
        <f>IF(B1067="","",COUNT('Diário 2o PA'!$A$5:$A$1412)+ROW()-4)</f>
        <v/>
      </c>
      <c r="B1067" s="104"/>
      <c r="C1067" s="154"/>
      <c r="D1067" s="105"/>
      <c r="E1067" s="105"/>
      <c r="F1067" s="106"/>
      <c r="G1067" s="105"/>
      <c r="H1067" s="105"/>
      <c r="I1067" s="108"/>
      <c r="J1067" s="105"/>
      <c r="K1067" s="105"/>
      <c r="L1067" s="108"/>
      <c r="M1067" s="105"/>
      <c r="N1067" s="103"/>
      <c r="O1067" s="456"/>
      <c r="P1067" s="431">
        <f t="shared" si="33"/>
        <v>0</v>
      </c>
      <c r="Q1067" s="79">
        <f t="shared" si="33"/>
        <v>0</v>
      </c>
      <c r="R1067" s="102" t="str">
        <f t="shared" si="32"/>
        <v/>
      </c>
      <c r="S1067" s="96" t="str">
        <f>IF(D1067="","",IF(OR(D1067=Plano!$A$1,D1067=Plano!$B$1),"entrada","saída"))</f>
        <v/>
      </c>
    </row>
    <row r="1068" spans="1:19" ht="13.2" hidden="1" x14ac:dyDescent="0.25">
      <c r="A1068" s="119" t="str">
        <f>IF(B1068="","",COUNT('Diário 2o PA'!$A$5:$A$1412)+ROW()-4)</f>
        <v/>
      </c>
      <c r="B1068" s="104"/>
      <c r="C1068" s="154"/>
      <c r="D1068" s="105"/>
      <c r="E1068" s="105"/>
      <c r="F1068" s="106"/>
      <c r="G1068" s="105"/>
      <c r="H1068" s="105"/>
      <c r="I1068" s="108"/>
      <c r="J1068" s="105"/>
      <c r="K1068" s="105"/>
      <c r="L1068" s="108"/>
      <c r="M1068" s="105"/>
      <c r="N1068" s="103"/>
      <c r="O1068" s="456"/>
      <c r="P1068" s="431">
        <f t="shared" si="33"/>
        <v>0</v>
      </c>
      <c r="Q1068" s="79">
        <f t="shared" si="33"/>
        <v>0</v>
      </c>
      <c r="R1068" s="102" t="str">
        <f t="shared" si="32"/>
        <v/>
      </c>
      <c r="S1068" s="96" t="str">
        <f>IF(D1068="","",IF(OR(D1068=Plano!$A$1,D1068=Plano!$B$1),"entrada","saída"))</f>
        <v/>
      </c>
    </row>
    <row r="1069" spans="1:19" ht="13.2" hidden="1" x14ac:dyDescent="0.25">
      <c r="A1069" s="119" t="str">
        <f>IF(B1069="","",COUNT('Diário 2o PA'!$A$5:$A$1412)+ROW()-4)</f>
        <v/>
      </c>
      <c r="B1069" s="104"/>
      <c r="C1069" s="154"/>
      <c r="D1069" s="105"/>
      <c r="E1069" s="105"/>
      <c r="F1069" s="106"/>
      <c r="G1069" s="105"/>
      <c r="H1069" s="105"/>
      <c r="I1069" s="108"/>
      <c r="J1069" s="105"/>
      <c r="K1069" s="105"/>
      <c r="L1069" s="108"/>
      <c r="M1069" s="105"/>
      <c r="N1069" s="103"/>
      <c r="O1069" s="456"/>
      <c r="P1069" s="431">
        <f t="shared" si="33"/>
        <v>0</v>
      </c>
      <c r="Q1069" s="79">
        <f t="shared" si="33"/>
        <v>0</v>
      </c>
      <c r="R1069" s="102" t="str">
        <f t="shared" si="32"/>
        <v/>
      </c>
      <c r="S1069" s="96" t="str">
        <f>IF(D1069="","",IF(OR(D1069=Plano!$A$1,D1069=Plano!$B$1),"entrada","saída"))</f>
        <v/>
      </c>
    </row>
    <row r="1070" spans="1:19" ht="13.2" hidden="1" x14ac:dyDescent="0.25">
      <c r="A1070" s="119" t="str">
        <f>IF(B1070="","",COUNT('Diário 2o PA'!$A$5:$A$1412)+ROW()-4)</f>
        <v/>
      </c>
      <c r="B1070" s="104"/>
      <c r="C1070" s="154"/>
      <c r="D1070" s="105"/>
      <c r="E1070" s="105"/>
      <c r="F1070" s="106"/>
      <c r="G1070" s="105"/>
      <c r="H1070" s="105"/>
      <c r="I1070" s="108"/>
      <c r="J1070" s="105"/>
      <c r="K1070" s="105"/>
      <c r="L1070" s="108"/>
      <c r="M1070" s="105"/>
      <c r="N1070" s="103"/>
      <c r="O1070" s="456"/>
      <c r="P1070" s="431">
        <f t="shared" si="33"/>
        <v>0</v>
      </c>
      <c r="Q1070" s="79">
        <f t="shared" si="33"/>
        <v>0</v>
      </c>
      <c r="R1070" s="102" t="str">
        <f t="shared" si="32"/>
        <v/>
      </c>
      <c r="S1070" s="96" t="str">
        <f>IF(D1070="","",IF(OR(D1070=Plano!$A$1,D1070=Plano!$B$1),"entrada","saída"))</f>
        <v/>
      </c>
    </row>
    <row r="1071" spans="1:19" ht="13.2" hidden="1" x14ac:dyDescent="0.25">
      <c r="A1071" s="119" t="str">
        <f>IF(B1071="","",COUNT('Diário 2o PA'!$A$5:$A$1412)+ROW()-4)</f>
        <v/>
      </c>
      <c r="B1071" s="104"/>
      <c r="C1071" s="154"/>
      <c r="D1071" s="105"/>
      <c r="E1071" s="105"/>
      <c r="F1071" s="106"/>
      <c r="G1071" s="105"/>
      <c r="H1071" s="105"/>
      <c r="I1071" s="108"/>
      <c r="J1071" s="105"/>
      <c r="K1071" s="105"/>
      <c r="L1071" s="108"/>
      <c r="M1071" s="105"/>
      <c r="N1071" s="103"/>
      <c r="O1071" s="456"/>
      <c r="P1071" s="431">
        <f t="shared" si="33"/>
        <v>0</v>
      </c>
      <c r="Q1071" s="79">
        <f t="shared" si="33"/>
        <v>0</v>
      </c>
      <c r="R1071" s="102" t="str">
        <f t="shared" si="32"/>
        <v/>
      </c>
      <c r="S1071" s="96" t="str">
        <f>IF(D1071="","",IF(OR(D1071=Plano!$A$1,D1071=Plano!$B$1),"entrada","saída"))</f>
        <v/>
      </c>
    </row>
    <row r="1072" spans="1:19" ht="13.2" hidden="1" x14ac:dyDescent="0.25">
      <c r="A1072" s="119" t="str">
        <f>IF(B1072="","",COUNT('Diário 2o PA'!$A$5:$A$1412)+ROW()-4)</f>
        <v/>
      </c>
      <c r="B1072" s="104"/>
      <c r="C1072" s="154"/>
      <c r="D1072" s="105"/>
      <c r="E1072" s="105"/>
      <c r="F1072" s="106"/>
      <c r="G1072" s="105"/>
      <c r="H1072" s="105"/>
      <c r="I1072" s="108"/>
      <c r="J1072" s="105"/>
      <c r="K1072" s="105"/>
      <c r="L1072" s="108"/>
      <c r="M1072" s="105"/>
      <c r="N1072" s="103"/>
      <c r="O1072" s="456"/>
      <c r="P1072" s="431">
        <f t="shared" si="33"/>
        <v>0</v>
      </c>
      <c r="Q1072" s="79">
        <f t="shared" si="33"/>
        <v>0</v>
      </c>
      <c r="R1072" s="102" t="str">
        <f t="shared" si="32"/>
        <v/>
      </c>
      <c r="S1072" s="96" t="str">
        <f>IF(D1072="","",IF(OR(D1072=Plano!$A$1,D1072=Plano!$B$1),"entrada","saída"))</f>
        <v/>
      </c>
    </row>
    <row r="1073" spans="1:19" ht="13.2" hidden="1" x14ac:dyDescent="0.25">
      <c r="A1073" s="119" t="str">
        <f>IF(B1073="","",COUNT('Diário 2o PA'!$A$5:$A$1412)+ROW()-4)</f>
        <v/>
      </c>
      <c r="B1073" s="104"/>
      <c r="C1073" s="154"/>
      <c r="D1073" s="105"/>
      <c r="E1073" s="105"/>
      <c r="F1073" s="106"/>
      <c r="G1073" s="105"/>
      <c r="H1073" s="105"/>
      <c r="I1073" s="108"/>
      <c r="J1073" s="105"/>
      <c r="K1073" s="105"/>
      <c r="L1073" s="108"/>
      <c r="M1073" s="105"/>
      <c r="N1073" s="103"/>
      <c r="O1073" s="456"/>
      <c r="P1073" s="431">
        <f t="shared" si="33"/>
        <v>0</v>
      </c>
      <c r="Q1073" s="79">
        <f t="shared" si="33"/>
        <v>0</v>
      </c>
      <c r="R1073" s="102" t="str">
        <f t="shared" si="32"/>
        <v/>
      </c>
      <c r="S1073" s="96" t="str">
        <f>IF(D1073="","",IF(OR(D1073=Plano!$A$1,D1073=Plano!$B$1),"entrada","saída"))</f>
        <v/>
      </c>
    </row>
    <row r="1074" spans="1:19" ht="13.2" hidden="1" x14ac:dyDescent="0.25">
      <c r="A1074" s="119" t="str">
        <f>IF(B1074="","",COUNT('Diário 2o PA'!$A$5:$A$1412)+ROW()-4)</f>
        <v/>
      </c>
      <c r="B1074" s="104"/>
      <c r="C1074" s="154"/>
      <c r="D1074" s="105"/>
      <c r="E1074" s="105"/>
      <c r="F1074" s="106"/>
      <c r="G1074" s="105"/>
      <c r="H1074" s="105"/>
      <c r="I1074" s="108"/>
      <c r="J1074" s="105"/>
      <c r="K1074" s="105"/>
      <c r="L1074" s="108"/>
      <c r="M1074" s="105"/>
      <c r="N1074" s="103"/>
      <c r="O1074" s="456"/>
      <c r="P1074" s="431">
        <f t="shared" si="33"/>
        <v>0</v>
      </c>
      <c r="Q1074" s="79">
        <f t="shared" si="33"/>
        <v>0</v>
      </c>
      <c r="R1074" s="102" t="str">
        <f t="shared" si="32"/>
        <v/>
      </c>
      <c r="S1074" s="96" t="str">
        <f>IF(D1074="","",IF(OR(D1074=Plano!$A$1,D1074=Plano!$B$1),"entrada","saída"))</f>
        <v/>
      </c>
    </row>
    <row r="1075" spans="1:19" ht="13.2" hidden="1" x14ac:dyDescent="0.25">
      <c r="A1075" s="119" t="str">
        <f>IF(B1075="","",COUNT('Diário 2o PA'!$A$5:$A$1412)+ROW()-4)</f>
        <v/>
      </c>
      <c r="B1075" s="104"/>
      <c r="C1075" s="154"/>
      <c r="D1075" s="105"/>
      <c r="E1075" s="105"/>
      <c r="F1075" s="106"/>
      <c r="G1075" s="105"/>
      <c r="H1075" s="105"/>
      <c r="I1075" s="108"/>
      <c r="J1075" s="105"/>
      <c r="K1075" s="105"/>
      <c r="L1075" s="108"/>
      <c r="M1075" s="105"/>
      <c r="N1075" s="103"/>
      <c r="O1075" s="456"/>
      <c r="P1075" s="431">
        <f t="shared" si="33"/>
        <v>0</v>
      </c>
      <c r="Q1075" s="79">
        <f t="shared" si="33"/>
        <v>0</v>
      </c>
      <c r="R1075" s="102" t="str">
        <f t="shared" si="32"/>
        <v/>
      </c>
      <c r="S1075" s="96" t="str">
        <f>IF(D1075="","",IF(OR(D1075=Plano!$A$1,D1075=Plano!$B$1),"entrada","saída"))</f>
        <v/>
      </c>
    </row>
    <row r="1076" spans="1:19" ht="13.2" hidden="1" x14ac:dyDescent="0.25">
      <c r="A1076" s="119" t="str">
        <f>IF(B1076="","",COUNT('Diário 2o PA'!$A$5:$A$1412)+ROW()-4)</f>
        <v/>
      </c>
      <c r="B1076" s="104"/>
      <c r="C1076" s="154"/>
      <c r="D1076" s="105"/>
      <c r="E1076" s="105"/>
      <c r="F1076" s="106"/>
      <c r="G1076" s="105"/>
      <c r="H1076" s="105"/>
      <c r="I1076" s="108"/>
      <c r="J1076" s="105"/>
      <c r="K1076" s="105"/>
      <c r="L1076" s="108"/>
      <c r="M1076" s="105"/>
      <c r="N1076" s="103"/>
      <c r="O1076" s="456"/>
      <c r="P1076" s="431">
        <f t="shared" si="33"/>
        <v>0</v>
      </c>
      <c r="Q1076" s="79">
        <f t="shared" si="33"/>
        <v>0</v>
      </c>
      <c r="R1076" s="102" t="str">
        <f t="shared" si="32"/>
        <v/>
      </c>
      <c r="S1076" s="96" t="str">
        <f>IF(D1076="","",IF(OR(D1076=Plano!$A$1,D1076=Plano!$B$1),"entrada","saída"))</f>
        <v/>
      </c>
    </row>
    <row r="1077" spans="1:19" ht="13.2" hidden="1" x14ac:dyDescent="0.25">
      <c r="A1077" s="119" t="str">
        <f>IF(B1077="","",COUNT('Diário 2o PA'!$A$5:$A$1412)+ROW()-4)</f>
        <v/>
      </c>
      <c r="B1077" s="104"/>
      <c r="C1077" s="154"/>
      <c r="D1077" s="105"/>
      <c r="E1077" s="105"/>
      <c r="F1077" s="106"/>
      <c r="G1077" s="105"/>
      <c r="H1077" s="105"/>
      <c r="I1077" s="108"/>
      <c r="J1077" s="105"/>
      <c r="K1077" s="105"/>
      <c r="L1077" s="108"/>
      <c r="M1077" s="105"/>
      <c r="N1077" s="103"/>
      <c r="O1077" s="456"/>
      <c r="P1077" s="431">
        <f t="shared" si="33"/>
        <v>0</v>
      </c>
      <c r="Q1077" s="79">
        <f t="shared" si="33"/>
        <v>0</v>
      </c>
      <c r="R1077" s="102" t="str">
        <f t="shared" si="32"/>
        <v/>
      </c>
      <c r="S1077" s="96" t="str">
        <f>IF(D1077="","",IF(OR(D1077=Plano!$A$1,D1077=Plano!$B$1),"entrada","saída"))</f>
        <v/>
      </c>
    </row>
    <row r="1078" spans="1:19" ht="13.2" hidden="1" x14ac:dyDescent="0.25">
      <c r="A1078" s="119" t="str">
        <f>IF(B1078="","",COUNT('Diário 2o PA'!$A$5:$A$1412)+ROW()-4)</f>
        <v/>
      </c>
      <c r="B1078" s="104"/>
      <c r="C1078" s="154"/>
      <c r="D1078" s="105"/>
      <c r="E1078" s="105"/>
      <c r="F1078" s="106"/>
      <c r="G1078" s="105"/>
      <c r="H1078" s="105"/>
      <c r="I1078" s="108"/>
      <c r="J1078" s="105"/>
      <c r="K1078" s="105"/>
      <c r="L1078" s="108"/>
      <c r="M1078" s="105"/>
      <c r="N1078" s="103"/>
      <c r="O1078" s="456"/>
      <c r="P1078" s="431">
        <f t="shared" si="33"/>
        <v>0</v>
      </c>
      <c r="Q1078" s="79">
        <f t="shared" si="33"/>
        <v>0</v>
      </c>
      <c r="R1078" s="102" t="str">
        <f t="shared" si="32"/>
        <v/>
      </c>
      <c r="S1078" s="96" t="str">
        <f>IF(D1078="","",IF(OR(D1078=Plano!$A$1,D1078=Plano!$B$1),"entrada","saída"))</f>
        <v/>
      </c>
    </row>
    <row r="1079" spans="1:19" ht="13.2" hidden="1" x14ac:dyDescent="0.25">
      <c r="A1079" s="119" t="str">
        <f>IF(B1079="","",COUNT('Diário 2o PA'!$A$5:$A$1412)+ROW()-4)</f>
        <v/>
      </c>
      <c r="B1079" s="104"/>
      <c r="C1079" s="154"/>
      <c r="D1079" s="105"/>
      <c r="E1079" s="105"/>
      <c r="F1079" s="106"/>
      <c r="G1079" s="105"/>
      <c r="H1079" s="105"/>
      <c r="I1079" s="108"/>
      <c r="J1079" s="105"/>
      <c r="K1079" s="105"/>
      <c r="L1079" s="108"/>
      <c r="M1079" s="105"/>
      <c r="N1079" s="103"/>
      <c r="O1079" s="456"/>
      <c r="P1079" s="431">
        <f t="shared" si="33"/>
        <v>0</v>
      </c>
      <c r="Q1079" s="79">
        <f t="shared" si="33"/>
        <v>0</v>
      </c>
      <c r="R1079" s="102" t="str">
        <f t="shared" si="32"/>
        <v/>
      </c>
      <c r="S1079" s="96" t="str">
        <f>IF(D1079="","",IF(OR(D1079=Plano!$A$1,D1079=Plano!$B$1),"entrada","saída"))</f>
        <v/>
      </c>
    </row>
    <row r="1080" spans="1:19" ht="13.2" hidden="1" x14ac:dyDescent="0.25">
      <c r="A1080" s="119" t="str">
        <f>IF(B1080="","",COUNT('Diário 2o PA'!$A$5:$A$1412)+ROW()-4)</f>
        <v/>
      </c>
      <c r="B1080" s="104"/>
      <c r="C1080" s="154"/>
      <c r="D1080" s="105"/>
      <c r="E1080" s="105"/>
      <c r="F1080" s="106"/>
      <c r="G1080" s="105"/>
      <c r="H1080" s="105"/>
      <c r="I1080" s="108"/>
      <c r="J1080" s="105"/>
      <c r="K1080" s="105"/>
      <c r="L1080" s="108"/>
      <c r="M1080" s="105"/>
      <c r="N1080" s="103"/>
      <c r="O1080" s="456"/>
      <c r="P1080" s="431">
        <f t="shared" si="33"/>
        <v>0</v>
      </c>
      <c r="Q1080" s="79">
        <f t="shared" si="33"/>
        <v>0</v>
      </c>
      <c r="R1080" s="102" t="str">
        <f t="shared" si="32"/>
        <v/>
      </c>
      <c r="S1080" s="96" t="str">
        <f>IF(D1080="","",IF(OR(D1080=Plano!$A$1,D1080=Plano!$B$1),"entrada","saída"))</f>
        <v/>
      </c>
    </row>
    <row r="1081" spans="1:19" ht="13.2" hidden="1" x14ac:dyDescent="0.25">
      <c r="A1081" s="119" t="str">
        <f>IF(B1081="","",COUNT('Diário 2o PA'!$A$5:$A$1412)+ROW()-4)</f>
        <v/>
      </c>
      <c r="B1081" s="104"/>
      <c r="C1081" s="154"/>
      <c r="D1081" s="105"/>
      <c r="E1081" s="105"/>
      <c r="F1081" s="106"/>
      <c r="G1081" s="105"/>
      <c r="H1081" s="105"/>
      <c r="I1081" s="108"/>
      <c r="J1081" s="105"/>
      <c r="K1081" s="105"/>
      <c r="L1081" s="108"/>
      <c r="M1081" s="105"/>
      <c r="N1081" s="103"/>
      <c r="O1081" s="456"/>
      <c r="P1081" s="431">
        <f t="shared" si="33"/>
        <v>0</v>
      </c>
      <c r="Q1081" s="79">
        <f t="shared" si="33"/>
        <v>0</v>
      </c>
      <c r="R1081" s="102" t="str">
        <f t="shared" si="32"/>
        <v/>
      </c>
      <c r="S1081" s="96" t="str">
        <f>IF(D1081="","",IF(OR(D1081=Plano!$A$1,D1081=Plano!$B$1),"entrada","saída"))</f>
        <v/>
      </c>
    </row>
    <row r="1082" spans="1:19" ht="13.2" hidden="1" x14ac:dyDescent="0.25">
      <c r="A1082" s="119" t="str">
        <f>IF(B1082="","",COUNT('Diário 2o PA'!$A$5:$A$1412)+ROW()-4)</f>
        <v/>
      </c>
      <c r="B1082" s="104"/>
      <c r="C1082" s="154"/>
      <c r="D1082" s="105"/>
      <c r="E1082" s="105"/>
      <c r="F1082" s="106"/>
      <c r="G1082" s="105"/>
      <c r="H1082" s="105"/>
      <c r="I1082" s="108"/>
      <c r="J1082" s="105"/>
      <c r="K1082" s="105"/>
      <c r="L1082" s="108"/>
      <c r="M1082" s="105"/>
      <c r="N1082" s="103"/>
      <c r="O1082" s="456"/>
      <c r="P1082" s="431">
        <f t="shared" si="33"/>
        <v>0</v>
      </c>
      <c r="Q1082" s="79">
        <f t="shared" si="33"/>
        <v>0</v>
      </c>
      <c r="R1082" s="102" t="str">
        <f t="shared" si="32"/>
        <v/>
      </c>
      <c r="S1082" s="96" t="str">
        <f>IF(D1082="","",IF(OR(D1082=Plano!$A$1,D1082=Plano!$B$1),"entrada","saída"))</f>
        <v/>
      </c>
    </row>
    <row r="1083" spans="1:19" ht="13.2" hidden="1" x14ac:dyDescent="0.25">
      <c r="A1083" s="119" t="str">
        <f>IF(B1083="","",COUNT('Diário 2o PA'!$A$5:$A$1412)+ROW()-4)</f>
        <v/>
      </c>
      <c r="B1083" s="104"/>
      <c r="C1083" s="154"/>
      <c r="D1083" s="105"/>
      <c r="E1083" s="105"/>
      <c r="F1083" s="106"/>
      <c r="G1083" s="105"/>
      <c r="H1083" s="105"/>
      <c r="I1083" s="108"/>
      <c r="J1083" s="105"/>
      <c r="K1083" s="105"/>
      <c r="L1083" s="108"/>
      <c r="M1083" s="105"/>
      <c r="N1083" s="103"/>
      <c r="O1083" s="456"/>
      <c r="P1083" s="431">
        <f t="shared" si="33"/>
        <v>0</v>
      </c>
      <c r="Q1083" s="79">
        <f t="shared" si="33"/>
        <v>0</v>
      </c>
      <c r="R1083" s="102" t="str">
        <f t="shared" si="32"/>
        <v/>
      </c>
      <c r="S1083" s="96" t="str">
        <f>IF(D1083="","",IF(OR(D1083=Plano!$A$1,D1083=Plano!$B$1),"entrada","saída"))</f>
        <v/>
      </c>
    </row>
    <row r="1084" spans="1:19" ht="13.2" hidden="1" x14ac:dyDescent="0.25">
      <c r="A1084" s="119" t="str">
        <f>IF(B1084="","",COUNT('Diário 2o PA'!$A$5:$A$1412)+ROW()-4)</f>
        <v/>
      </c>
      <c r="B1084" s="104"/>
      <c r="C1084" s="154"/>
      <c r="D1084" s="105"/>
      <c r="E1084" s="105"/>
      <c r="F1084" s="106"/>
      <c r="G1084" s="105"/>
      <c r="H1084" s="105"/>
      <c r="I1084" s="108"/>
      <c r="J1084" s="105"/>
      <c r="K1084" s="105"/>
      <c r="L1084" s="108"/>
      <c r="M1084" s="105"/>
      <c r="N1084" s="103"/>
      <c r="O1084" s="456"/>
      <c r="P1084" s="431">
        <f t="shared" si="33"/>
        <v>0</v>
      </c>
      <c r="Q1084" s="79">
        <f t="shared" si="33"/>
        <v>0</v>
      </c>
      <c r="R1084" s="102" t="str">
        <f t="shared" si="32"/>
        <v/>
      </c>
      <c r="S1084" s="96" t="str">
        <f>IF(D1084="","",IF(OR(D1084=Plano!$A$1,D1084=Plano!$B$1),"entrada","saída"))</f>
        <v/>
      </c>
    </row>
    <row r="1085" spans="1:19" ht="13.2" hidden="1" x14ac:dyDescent="0.25">
      <c r="A1085" s="119" t="str">
        <f>IF(B1085="","",COUNT('Diário 2o PA'!$A$5:$A$1412)+ROW()-4)</f>
        <v/>
      </c>
      <c r="B1085" s="104"/>
      <c r="C1085" s="154"/>
      <c r="D1085" s="105"/>
      <c r="E1085" s="105"/>
      <c r="F1085" s="106"/>
      <c r="G1085" s="105"/>
      <c r="H1085" s="105"/>
      <c r="I1085" s="108"/>
      <c r="J1085" s="105"/>
      <c r="K1085" s="105"/>
      <c r="L1085" s="108"/>
      <c r="M1085" s="105"/>
      <c r="N1085" s="103"/>
      <c r="O1085" s="456"/>
      <c r="P1085" s="431">
        <f t="shared" si="33"/>
        <v>0</v>
      </c>
      <c r="Q1085" s="79">
        <f t="shared" si="33"/>
        <v>0</v>
      </c>
      <c r="R1085" s="102" t="str">
        <f t="shared" si="32"/>
        <v/>
      </c>
      <c r="S1085" s="96" t="str">
        <f>IF(D1085="","",IF(OR(D1085=Plano!$A$1,D1085=Plano!$B$1),"entrada","saída"))</f>
        <v/>
      </c>
    </row>
    <row r="1086" spans="1:19" ht="13.2" hidden="1" x14ac:dyDescent="0.25">
      <c r="A1086" s="119" t="str">
        <f>IF(B1086="","",COUNT('Diário 2o PA'!$A$5:$A$1412)+ROW()-4)</f>
        <v/>
      </c>
      <c r="B1086" s="104"/>
      <c r="C1086" s="154"/>
      <c r="D1086" s="105"/>
      <c r="E1086" s="105"/>
      <c r="F1086" s="106"/>
      <c r="G1086" s="105"/>
      <c r="H1086" s="105"/>
      <c r="I1086" s="108"/>
      <c r="J1086" s="105"/>
      <c r="K1086" s="105"/>
      <c r="L1086" s="108"/>
      <c r="M1086" s="105"/>
      <c r="N1086" s="103"/>
      <c r="O1086" s="456"/>
      <c r="P1086" s="431">
        <f t="shared" si="33"/>
        <v>0</v>
      </c>
      <c r="Q1086" s="79">
        <f t="shared" si="33"/>
        <v>0</v>
      </c>
      <c r="R1086" s="102" t="str">
        <f t="shared" si="32"/>
        <v/>
      </c>
      <c r="S1086" s="96" t="str">
        <f>IF(D1086="","",IF(OR(D1086=Plano!$A$1,D1086=Plano!$B$1),"entrada","saída"))</f>
        <v/>
      </c>
    </row>
    <row r="1087" spans="1:19" ht="13.2" hidden="1" x14ac:dyDescent="0.25">
      <c r="A1087" s="119" t="str">
        <f>IF(B1087="","",COUNT('Diário 2o PA'!$A$5:$A$1412)+ROW()-4)</f>
        <v/>
      </c>
      <c r="B1087" s="104"/>
      <c r="C1087" s="154"/>
      <c r="D1087" s="105"/>
      <c r="E1087" s="105"/>
      <c r="F1087" s="106"/>
      <c r="G1087" s="105"/>
      <c r="H1087" s="105"/>
      <c r="I1087" s="108"/>
      <c r="J1087" s="105"/>
      <c r="K1087" s="105"/>
      <c r="L1087" s="108"/>
      <c r="M1087" s="105"/>
      <c r="N1087" s="103"/>
      <c r="O1087" s="456"/>
      <c r="P1087" s="431">
        <f t="shared" si="33"/>
        <v>0</v>
      </c>
      <c r="Q1087" s="79">
        <f t="shared" si="33"/>
        <v>0</v>
      </c>
      <c r="R1087" s="102" t="str">
        <f t="shared" si="32"/>
        <v/>
      </c>
      <c r="S1087" s="96" t="str">
        <f>IF(D1087="","",IF(OR(D1087=Plano!$A$1,D1087=Plano!$B$1),"entrada","saída"))</f>
        <v/>
      </c>
    </row>
    <row r="1088" spans="1:19" ht="13.2" hidden="1" x14ac:dyDescent="0.25">
      <c r="A1088" s="119" t="str">
        <f>IF(B1088="","",COUNT('Diário 2o PA'!$A$5:$A$1412)+ROW()-4)</f>
        <v/>
      </c>
      <c r="B1088" s="104"/>
      <c r="C1088" s="154"/>
      <c r="D1088" s="105"/>
      <c r="E1088" s="105"/>
      <c r="F1088" s="106"/>
      <c r="G1088" s="105"/>
      <c r="H1088" s="105"/>
      <c r="I1088" s="108"/>
      <c r="J1088" s="105"/>
      <c r="K1088" s="105"/>
      <c r="L1088" s="108"/>
      <c r="M1088" s="105"/>
      <c r="N1088" s="103"/>
      <c r="O1088" s="456"/>
      <c r="P1088" s="431">
        <f t="shared" si="33"/>
        <v>0</v>
      </c>
      <c r="Q1088" s="79">
        <f t="shared" si="33"/>
        <v>0</v>
      </c>
      <c r="R1088" s="102" t="str">
        <f t="shared" si="32"/>
        <v/>
      </c>
      <c r="S1088" s="96" t="str">
        <f>IF(D1088="","",IF(OR(D1088=Plano!$A$1,D1088=Plano!$B$1),"entrada","saída"))</f>
        <v/>
      </c>
    </row>
    <row r="1089" spans="1:19" ht="13.2" hidden="1" x14ac:dyDescent="0.25">
      <c r="A1089" s="119" t="str">
        <f>IF(B1089="","",COUNT('Diário 2o PA'!$A$5:$A$1412)+ROW()-4)</f>
        <v/>
      </c>
      <c r="B1089" s="104"/>
      <c r="C1089" s="154"/>
      <c r="D1089" s="105"/>
      <c r="E1089" s="105"/>
      <c r="F1089" s="106"/>
      <c r="G1089" s="105"/>
      <c r="H1089" s="105"/>
      <c r="I1089" s="108"/>
      <c r="J1089" s="105"/>
      <c r="K1089" s="105"/>
      <c r="L1089" s="108"/>
      <c r="M1089" s="105"/>
      <c r="N1089" s="103"/>
      <c r="O1089" s="456"/>
      <c r="P1089" s="431">
        <f t="shared" si="33"/>
        <v>0</v>
      </c>
      <c r="Q1089" s="79">
        <f t="shared" si="33"/>
        <v>0</v>
      </c>
      <c r="R1089" s="102" t="str">
        <f t="shared" si="32"/>
        <v/>
      </c>
      <c r="S1089" s="96" t="str">
        <f>IF(D1089="","",IF(OR(D1089=Plano!$A$1,D1089=Plano!$B$1),"entrada","saída"))</f>
        <v/>
      </c>
    </row>
    <row r="1090" spans="1:19" ht="13.2" hidden="1" x14ac:dyDescent="0.25">
      <c r="A1090" s="119" t="str">
        <f>IF(B1090="","",COUNT('Diário 2o PA'!$A$5:$A$1412)+ROW()-4)</f>
        <v/>
      </c>
      <c r="B1090" s="104"/>
      <c r="C1090" s="154"/>
      <c r="D1090" s="105"/>
      <c r="E1090" s="105"/>
      <c r="F1090" s="106"/>
      <c r="G1090" s="105"/>
      <c r="H1090" s="105"/>
      <c r="I1090" s="108"/>
      <c r="J1090" s="105"/>
      <c r="K1090" s="105"/>
      <c r="L1090" s="108"/>
      <c r="M1090" s="105"/>
      <c r="N1090" s="103"/>
      <c r="O1090" s="456"/>
      <c r="P1090" s="431">
        <f t="shared" si="33"/>
        <v>0</v>
      </c>
      <c r="Q1090" s="79">
        <f t="shared" si="33"/>
        <v>0</v>
      </c>
      <c r="R1090" s="102" t="str">
        <f t="shared" si="32"/>
        <v/>
      </c>
      <c r="S1090" s="96" t="str">
        <f>IF(D1090="","",IF(OR(D1090=Plano!$A$1,D1090=Plano!$B$1),"entrada","saída"))</f>
        <v/>
      </c>
    </row>
    <row r="1091" spans="1:19" ht="13.2" hidden="1" x14ac:dyDescent="0.25">
      <c r="A1091" s="119" t="str">
        <f>IF(B1091="","",COUNT('Diário 2o PA'!$A$5:$A$1412)+ROW()-4)</f>
        <v/>
      </c>
      <c r="B1091" s="104"/>
      <c r="C1091" s="154"/>
      <c r="D1091" s="105"/>
      <c r="E1091" s="105"/>
      <c r="F1091" s="106"/>
      <c r="G1091" s="105"/>
      <c r="H1091" s="105"/>
      <c r="I1091" s="108"/>
      <c r="J1091" s="105"/>
      <c r="K1091" s="105"/>
      <c r="L1091" s="108"/>
      <c r="M1091" s="105"/>
      <c r="N1091" s="103"/>
      <c r="O1091" s="456"/>
      <c r="P1091" s="431">
        <f t="shared" si="33"/>
        <v>0</v>
      </c>
      <c r="Q1091" s="79">
        <f t="shared" si="33"/>
        <v>0</v>
      </c>
      <c r="R1091" s="102" t="str">
        <f t="shared" si="32"/>
        <v/>
      </c>
      <c r="S1091" s="96" t="str">
        <f>IF(D1091="","",IF(OR(D1091=Plano!$A$1,D1091=Plano!$B$1),"entrada","saída"))</f>
        <v/>
      </c>
    </row>
    <row r="1092" spans="1:19" ht="13.2" hidden="1" x14ac:dyDescent="0.25">
      <c r="A1092" s="119" t="str">
        <f>IF(B1092="","",COUNT('Diário 2o PA'!$A$5:$A$1412)+ROW()-4)</f>
        <v/>
      </c>
      <c r="B1092" s="104"/>
      <c r="C1092" s="154"/>
      <c r="D1092" s="105"/>
      <c r="E1092" s="105"/>
      <c r="F1092" s="106"/>
      <c r="G1092" s="105"/>
      <c r="H1092" s="105"/>
      <c r="I1092" s="108"/>
      <c r="J1092" s="105"/>
      <c r="K1092" s="105"/>
      <c r="L1092" s="108"/>
      <c r="M1092" s="105"/>
      <c r="N1092" s="103"/>
      <c r="O1092" s="456"/>
      <c r="P1092" s="431">
        <f t="shared" si="33"/>
        <v>0</v>
      </c>
      <c r="Q1092" s="79">
        <f t="shared" si="33"/>
        <v>0</v>
      </c>
      <c r="R1092" s="102" t="str">
        <f t="shared" si="32"/>
        <v/>
      </c>
      <c r="S1092" s="96" t="str">
        <f>IF(D1092="","",IF(OR(D1092=Plano!$A$1,D1092=Plano!$B$1),"entrada","saída"))</f>
        <v/>
      </c>
    </row>
    <row r="1093" spans="1:19" ht="13.2" hidden="1" x14ac:dyDescent="0.25">
      <c r="A1093" s="119" t="str">
        <f>IF(B1093="","",COUNT('Diário 2o PA'!$A$5:$A$1412)+ROW()-4)</f>
        <v/>
      </c>
      <c r="B1093" s="104"/>
      <c r="C1093" s="154"/>
      <c r="D1093" s="105"/>
      <c r="E1093" s="105"/>
      <c r="F1093" s="106"/>
      <c r="G1093" s="105"/>
      <c r="H1093" s="105"/>
      <c r="I1093" s="108"/>
      <c r="J1093" s="105"/>
      <c r="K1093" s="105"/>
      <c r="L1093" s="108"/>
      <c r="M1093" s="105"/>
      <c r="N1093" s="103"/>
      <c r="O1093" s="456"/>
      <c r="P1093" s="431">
        <f t="shared" si="33"/>
        <v>0</v>
      </c>
      <c r="Q1093" s="79">
        <f t="shared" si="33"/>
        <v>0</v>
      </c>
      <c r="R1093" s="102" t="str">
        <f t="shared" ref="R1093:R1156" si="34">SUBSTITUTE(D1093," ","_")</f>
        <v/>
      </c>
      <c r="S1093" s="96" t="str">
        <f>IF(D1093="","",IF(OR(D1093=Plano!$A$1,D1093=Plano!$B$1),"entrada","saída"))</f>
        <v/>
      </c>
    </row>
    <row r="1094" spans="1:19" ht="13.2" hidden="1" x14ac:dyDescent="0.25">
      <c r="A1094" s="119" t="str">
        <f>IF(B1094="","",COUNT('Diário 2o PA'!$A$5:$A$1412)+ROW()-4)</f>
        <v/>
      </c>
      <c r="B1094" s="104"/>
      <c r="C1094" s="154"/>
      <c r="D1094" s="105"/>
      <c r="E1094" s="105"/>
      <c r="F1094" s="106"/>
      <c r="G1094" s="105"/>
      <c r="H1094" s="105"/>
      <c r="I1094" s="108"/>
      <c r="J1094" s="105"/>
      <c r="K1094" s="105"/>
      <c r="L1094" s="108"/>
      <c r="M1094" s="105"/>
      <c r="N1094" s="103"/>
      <c r="O1094" s="456"/>
      <c r="P1094" s="431">
        <f t="shared" ref="P1094:Q1157" si="35">IF(B1094=0,0,IF(YEAR(B1094)=$Q$1,MONTH(B1094)-$P$1+1,(YEAR(B1094)-$Q$1)*12-$P$1+1+MONTH(B1094)))</f>
        <v>0</v>
      </c>
      <c r="Q1094" s="79">
        <f t="shared" si="35"/>
        <v>0</v>
      </c>
      <c r="R1094" s="102" t="str">
        <f t="shared" si="34"/>
        <v/>
      </c>
      <c r="S1094" s="96" t="str">
        <f>IF(D1094="","",IF(OR(D1094=Plano!$A$1,D1094=Plano!$B$1),"entrada","saída"))</f>
        <v/>
      </c>
    </row>
    <row r="1095" spans="1:19" ht="13.2" hidden="1" x14ac:dyDescent="0.25">
      <c r="A1095" s="119" t="str">
        <f>IF(B1095="","",COUNT('Diário 2o PA'!$A$5:$A$1412)+ROW()-4)</f>
        <v/>
      </c>
      <c r="B1095" s="104"/>
      <c r="C1095" s="154"/>
      <c r="D1095" s="105"/>
      <c r="E1095" s="105"/>
      <c r="F1095" s="106"/>
      <c r="G1095" s="105"/>
      <c r="H1095" s="105"/>
      <c r="I1095" s="108"/>
      <c r="J1095" s="105"/>
      <c r="K1095" s="105"/>
      <c r="L1095" s="108"/>
      <c r="M1095" s="105"/>
      <c r="N1095" s="103"/>
      <c r="O1095" s="456"/>
      <c r="P1095" s="431">
        <f t="shared" si="35"/>
        <v>0</v>
      </c>
      <c r="Q1095" s="79">
        <f t="shared" si="35"/>
        <v>0</v>
      </c>
      <c r="R1095" s="102" t="str">
        <f t="shared" si="34"/>
        <v/>
      </c>
      <c r="S1095" s="96" t="str">
        <f>IF(D1095="","",IF(OR(D1095=Plano!$A$1,D1095=Plano!$B$1),"entrada","saída"))</f>
        <v/>
      </c>
    </row>
    <row r="1096" spans="1:19" ht="13.2" hidden="1" x14ac:dyDescent="0.25">
      <c r="A1096" s="119" t="str">
        <f>IF(B1096="","",COUNT('Diário 2o PA'!$A$5:$A$1412)+ROW()-4)</f>
        <v/>
      </c>
      <c r="B1096" s="104"/>
      <c r="C1096" s="154"/>
      <c r="D1096" s="105"/>
      <c r="E1096" s="105"/>
      <c r="F1096" s="106"/>
      <c r="G1096" s="105"/>
      <c r="H1096" s="105"/>
      <c r="I1096" s="108"/>
      <c r="J1096" s="105"/>
      <c r="K1096" s="105"/>
      <c r="L1096" s="108"/>
      <c r="M1096" s="105"/>
      <c r="N1096" s="103"/>
      <c r="O1096" s="456"/>
      <c r="P1096" s="431">
        <f t="shared" si="35"/>
        <v>0</v>
      </c>
      <c r="Q1096" s="79">
        <f t="shared" si="35"/>
        <v>0</v>
      </c>
      <c r="R1096" s="102" t="str">
        <f t="shared" si="34"/>
        <v/>
      </c>
      <c r="S1096" s="96" t="str">
        <f>IF(D1096="","",IF(OR(D1096=Plano!$A$1,D1096=Plano!$B$1),"entrada","saída"))</f>
        <v/>
      </c>
    </row>
    <row r="1097" spans="1:19" ht="13.2" hidden="1" x14ac:dyDescent="0.25">
      <c r="A1097" s="119" t="str">
        <f>IF(B1097="","",COUNT('Diário 2o PA'!$A$5:$A$1412)+ROW()-4)</f>
        <v/>
      </c>
      <c r="B1097" s="104"/>
      <c r="C1097" s="154"/>
      <c r="D1097" s="105"/>
      <c r="E1097" s="105"/>
      <c r="F1097" s="106"/>
      <c r="G1097" s="105"/>
      <c r="H1097" s="105"/>
      <c r="I1097" s="108"/>
      <c r="J1097" s="105"/>
      <c r="K1097" s="105"/>
      <c r="L1097" s="108"/>
      <c r="M1097" s="105"/>
      <c r="N1097" s="103"/>
      <c r="O1097" s="456"/>
      <c r="P1097" s="431">
        <f t="shared" si="35"/>
        <v>0</v>
      </c>
      <c r="Q1097" s="79">
        <f t="shared" si="35"/>
        <v>0</v>
      </c>
      <c r="R1097" s="102" t="str">
        <f t="shared" si="34"/>
        <v/>
      </c>
      <c r="S1097" s="96" t="str">
        <f>IF(D1097="","",IF(OR(D1097=Plano!$A$1,D1097=Plano!$B$1),"entrada","saída"))</f>
        <v/>
      </c>
    </row>
    <row r="1098" spans="1:19" ht="13.2" hidden="1" x14ac:dyDescent="0.25">
      <c r="A1098" s="119" t="str">
        <f>IF(B1098="","",COUNT('Diário 2o PA'!$A$5:$A$1412)+ROW()-4)</f>
        <v/>
      </c>
      <c r="B1098" s="104"/>
      <c r="C1098" s="154"/>
      <c r="D1098" s="105"/>
      <c r="E1098" s="105"/>
      <c r="F1098" s="106"/>
      <c r="G1098" s="105"/>
      <c r="H1098" s="105"/>
      <c r="I1098" s="108"/>
      <c r="J1098" s="105"/>
      <c r="K1098" s="105"/>
      <c r="L1098" s="108"/>
      <c r="M1098" s="105"/>
      <c r="N1098" s="103"/>
      <c r="O1098" s="456"/>
      <c r="P1098" s="431">
        <f t="shared" si="35"/>
        <v>0</v>
      </c>
      <c r="Q1098" s="79">
        <f t="shared" si="35"/>
        <v>0</v>
      </c>
      <c r="R1098" s="102" t="str">
        <f t="shared" si="34"/>
        <v/>
      </c>
      <c r="S1098" s="96" t="str">
        <f>IF(D1098="","",IF(OR(D1098=Plano!$A$1,D1098=Plano!$B$1),"entrada","saída"))</f>
        <v/>
      </c>
    </row>
    <row r="1099" spans="1:19" ht="13.2" hidden="1" x14ac:dyDescent="0.25">
      <c r="A1099" s="119" t="str">
        <f>IF(B1099="","",COUNT('Diário 2o PA'!$A$5:$A$1412)+ROW()-4)</f>
        <v/>
      </c>
      <c r="B1099" s="104"/>
      <c r="C1099" s="154"/>
      <c r="D1099" s="105"/>
      <c r="E1099" s="105"/>
      <c r="F1099" s="106"/>
      <c r="G1099" s="105"/>
      <c r="H1099" s="105"/>
      <c r="I1099" s="108"/>
      <c r="J1099" s="105"/>
      <c r="K1099" s="105"/>
      <c r="L1099" s="108"/>
      <c r="M1099" s="105"/>
      <c r="N1099" s="103"/>
      <c r="O1099" s="456"/>
      <c r="P1099" s="431">
        <f t="shared" si="35"/>
        <v>0</v>
      </c>
      <c r="Q1099" s="79">
        <f t="shared" si="35"/>
        <v>0</v>
      </c>
      <c r="R1099" s="102" t="str">
        <f t="shared" si="34"/>
        <v/>
      </c>
      <c r="S1099" s="96" t="str">
        <f>IF(D1099="","",IF(OR(D1099=Plano!$A$1,D1099=Plano!$B$1),"entrada","saída"))</f>
        <v/>
      </c>
    </row>
    <row r="1100" spans="1:19" ht="13.2" hidden="1" x14ac:dyDescent="0.25">
      <c r="A1100" s="119" t="str">
        <f>IF(B1100="","",COUNT('Diário 2o PA'!$A$5:$A$1412)+ROW()-4)</f>
        <v/>
      </c>
      <c r="B1100" s="104"/>
      <c r="C1100" s="154"/>
      <c r="D1100" s="105"/>
      <c r="E1100" s="105"/>
      <c r="F1100" s="106"/>
      <c r="G1100" s="105"/>
      <c r="H1100" s="105"/>
      <c r="I1100" s="108"/>
      <c r="J1100" s="105"/>
      <c r="K1100" s="105"/>
      <c r="L1100" s="108"/>
      <c r="M1100" s="105"/>
      <c r="N1100" s="103"/>
      <c r="O1100" s="456"/>
      <c r="P1100" s="431">
        <f t="shared" si="35"/>
        <v>0</v>
      </c>
      <c r="Q1100" s="79">
        <f t="shared" si="35"/>
        <v>0</v>
      </c>
      <c r="R1100" s="102" t="str">
        <f t="shared" si="34"/>
        <v/>
      </c>
      <c r="S1100" s="96" t="str">
        <f>IF(D1100="","",IF(OR(D1100=Plano!$A$1,D1100=Plano!$B$1),"entrada","saída"))</f>
        <v/>
      </c>
    </row>
    <row r="1101" spans="1:19" ht="13.2" hidden="1" x14ac:dyDescent="0.25">
      <c r="A1101" s="119" t="str">
        <f>IF(B1101="","",COUNT('Diário 2o PA'!$A$5:$A$1412)+ROW()-4)</f>
        <v/>
      </c>
      <c r="B1101" s="104"/>
      <c r="C1101" s="154"/>
      <c r="D1101" s="105"/>
      <c r="E1101" s="105"/>
      <c r="F1101" s="106"/>
      <c r="G1101" s="105"/>
      <c r="H1101" s="105"/>
      <c r="I1101" s="108"/>
      <c r="J1101" s="105"/>
      <c r="K1101" s="105"/>
      <c r="L1101" s="108"/>
      <c r="M1101" s="105"/>
      <c r="N1101" s="103"/>
      <c r="O1101" s="456"/>
      <c r="P1101" s="431">
        <f t="shared" si="35"/>
        <v>0</v>
      </c>
      <c r="Q1101" s="79">
        <f t="shared" si="35"/>
        <v>0</v>
      </c>
      <c r="R1101" s="102" t="str">
        <f t="shared" si="34"/>
        <v/>
      </c>
      <c r="S1101" s="96" t="str">
        <f>IF(D1101="","",IF(OR(D1101=Plano!$A$1,D1101=Plano!$B$1),"entrada","saída"))</f>
        <v/>
      </c>
    </row>
    <row r="1102" spans="1:19" ht="13.2" hidden="1" x14ac:dyDescent="0.25">
      <c r="A1102" s="119" t="str">
        <f>IF(B1102="","",COUNT('Diário 2o PA'!$A$5:$A$1412)+ROW()-4)</f>
        <v/>
      </c>
      <c r="B1102" s="104"/>
      <c r="C1102" s="154"/>
      <c r="D1102" s="105"/>
      <c r="E1102" s="105"/>
      <c r="F1102" s="106"/>
      <c r="G1102" s="105"/>
      <c r="H1102" s="105"/>
      <c r="I1102" s="108"/>
      <c r="J1102" s="105"/>
      <c r="K1102" s="105"/>
      <c r="L1102" s="108"/>
      <c r="M1102" s="105"/>
      <c r="N1102" s="103"/>
      <c r="O1102" s="456"/>
      <c r="P1102" s="431">
        <f t="shared" si="35"/>
        <v>0</v>
      </c>
      <c r="Q1102" s="79">
        <f t="shared" si="35"/>
        <v>0</v>
      </c>
      <c r="R1102" s="102" t="str">
        <f t="shared" si="34"/>
        <v/>
      </c>
      <c r="S1102" s="96" t="str">
        <f>IF(D1102="","",IF(OR(D1102=Plano!$A$1,D1102=Plano!$B$1),"entrada","saída"))</f>
        <v/>
      </c>
    </row>
    <row r="1103" spans="1:19" ht="13.2" hidden="1" x14ac:dyDescent="0.25">
      <c r="A1103" s="119" t="str">
        <f>IF(B1103="","",COUNT('Diário 2o PA'!$A$5:$A$1412)+ROW()-4)</f>
        <v/>
      </c>
      <c r="B1103" s="104"/>
      <c r="C1103" s="154"/>
      <c r="D1103" s="105"/>
      <c r="E1103" s="105"/>
      <c r="F1103" s="106"/>
      <c r="G1103" s="105"/>
      <c r="H1103" s="105"/>
      <c r="I1103" s="108"/>
      <c r="J1103" s="105"/>
      <c r="K1103" s="105"/>
      <c r="L1103" s="108"/>
      <c r="M1103" s="105"/>
      <c r="N1103" s="103"/>
      <c r="O1103" s="456"/>
      <c r="P1103" s="431">
        <f t="shared" si="35"/>
        <v>0</v>
      </c>
      <c r="Q1103" s="79">
        <f t="shared" si="35"/>
        <v>0</v>
      </c>
      <c r="R1103" s="102" t="str">
        <f t="shared" si="34"/>
        <v/>
      </c>
      <c r="S1103" s="96" t="str">
        <f>IF(D1103="","",IF(OR(D1103=Plano!$A$1,D1103=Plano!$B$1),"entrada","saída"))</f>
        <v/>
      </c>
    </row>
    <row r="1104" spans="1:19" ht="13.2" hidden="1" x14ac:dyDescent="0.25">
      <c r="A1104" s="119" t="str">
        <f>IF(B1104="","",COUNT('Diário 2o PA'!$A$5:$A$1412)+ROW()-4)</f>
        <v/>
      </c>
      <c r="B1104" s="104"/>
      <c r="C1104" s="154"/>
      <c r="D1104" s="105"/>
      <c r="E1104" s="105"/>
      <c r="F1104" s="106"/>
      <c r="G1104" s="105"/>
      <c r="H1104" s="105"/>
      <c r="I1104" s="108"/>
      <c r="J1104" s="105"/>
      <c r="K1104" s="105"/>
      <c r="L1104" s="108"/>
      <c r="M1104" s="105"/>
      <c r="N1104" s="103"/>
      <c r="O1104" s="456"/>
      <c r="P1104" s="431">
        <f t="shared" si="35"/>
        <v>0</v>
      </c>
      <c r="Q1104" s="79">
        <f t="shared" si="35"/>
        <v>0</v>
      </c>
      <c r="R1104" s="102" t="str">
        <f t="shared" si="34"/>
        <v/>
      </c>
      <c r="S1104" s="96" t="str">
        <f>IF(D1104="","",IF(OR(D1104=Plano!$A$1,D1104=Plano!$B$1),"entrada","saída"))</f>
        <v/>
      </c>
    </row>
    <row r="1105" spans="1:19" ht="13.2" hidden="1" x14ac:dyDescent="0.25">
      <c r="A1105" s="119" t="str">
        <f>IF(B1105="","",COUNT('Diário 2o PA'!$A$5:$A$1412)+ROW()-4)</f>
        <v/>
      </c>
      <c r="B1105" s="104"/>
      <c r="C1105" s="154"/>
      <c r="D1105" s="105"/>
      <c r="E1105" s="105"/>
      <c r="F1105" s="106"/>
      <c r="G1105" s="105"/>
      <c r="H1105" s="105"/>
      <c r="I1105" s="108"/>
      <c r="J1105" s="105"/>
      <c r="K1105" s="105"/>
      <c r="L1105" s="108"/>
      <c r="M1105" s="105"/>
      <c r="N1105" s="103"/>
      <c r="O1105" s="456"/>
      <c r="P1105" s="431">
        <f t="shared" si="35"/>
        <v>0</v>
      </c>
      <c r="Q1105" s="79">
        <f t="shared" si="35"/>
        <v>0</v>
      </c>
      <c r="R1105" s="102" t="str">
        <f t="shared" si="34"/>
        <v/>
      </c>
      <c r="S1105" s="96" t="str">
        <f>IF(D1105="","",IF(OR(D1105=Plano!$A$1,D1105=Plano!$B$1),"entrada","saída"))</f>
        <v/>
      </c>
    </row>
    <row r="1106" spans="1:19" ht="13.2" hidden="1" x14ac:dyDescent="0.25">
      <c r="A1106" s="119" t="str">
        <f>IF(B1106="","",COUNT('Diário 2o PA'!$A$5:$A$1412)+ROW()-4)</f>
        <v/>
      </c>
      <c r="B1106" s="104"/>
      <c r="C1106" s="154"/>
      <c r="D1106" s="105"/>
      <c r="E1106" s="105"/>
      <c r="F1106" s="106"/>
      <c r="G1106" s="105"/>
      <c r="H1106" s="105"/>
      <c r="I1106" s="108"/>
      <c r="J1106" s="105"/>
      <c r="K1106" s="105"/>
      <c r="L1106" s="108"/>
      <c r="M1106" s="105"/>
      <c r="N1106" s="103"/>
      <c r="O1106" s="456"/>
      <c r="P1106" s="431">
        <f t="shared" si="35"/>
        <v>0</v>
      </c>
      <c r="Q1106" s="79">
        <f t="shared" si="35"/>
        <v>0</v>
      </c>
      <c r="R1106" s="102" t="str">
        <f t="shared" si="34"/>
        <v/>
      </c>
      <c r="S1106" s="96" t="str">
        <f>IF(D1106="","",IF(OR(D1106=Plano!$A$1,D1106=Plano!$B$1),"entrada","saída"))</f>
        <v/>
      </c>
    </row>
    <row r="1107" spans="1:19" ht="13.2" hidden="1" x14ac:dyDescent="0.25">
      <c r="A1107" s="119" t="str">
        <f>IF(B1107="","",COUNT('Diário 2o PA'!$A$5:$A$1412)+ROW()-4)</f>
        <v/>
      </c>
      <c r="B1107" s="104"/>
      <c r="C1107" s="154"/>
      <c r="D1107" s="105"/>
      <c r="E1107" s="105"/>
      <c r="F1107" s="106"/>
      <c r="G1107" s="105"/>
      <c r="H1107" s="105"/>
      <c r="I1107" s="108"/>
      <c r="J1107" s="105"/>
      <c r="K1107" s="105"/>
      <c r="L1107" s="108"/>
      <c r="M1107" s="105"/>
      <c r="N1107" s="103"/>
      <c r="O1107" s="456"/>
      <c r="P1107" s="431">
        <f t="shared" si="35"/>
        <v>0</v>
      </c>
      <c r="Q1107" s="79">
        <f t="shared" si="35"/>
        <v>0</v>
      </c>
      <c r="R1107" s="102" t="str">
        <f t="shared" si="34"/>
        <v/>
      </c>
      <c r="S1107" s="96" t="str">
        <f>IF(D1107="","",IF(OR(D1107=Plano!$A$1,D1107=Plano!$B$1),"entrada","saída"))</f>
        <v/>
      </c>
    </row>
    <row r="1108" spans="1:19" ht="13.2" hidden="1" x14ac:dyDescent="0.25">
      <c r="A1108" s="119" t="str">
        <f>IF(B1108="","",COUNT('Diário 2o PA'!$A$5:$A$1412)+ROW()-4)</f>
        <v/>
      </c>
      <c r="B1108" s="104"/>
      <c r="C1108" s="154"/>
      <c r="D1108" s="105"/>
      <c r="E1108" s="105"/>
      <c r="F1108" s="106"/>
      <c r="G1108" s="105"/>
      <c r="H1108" s="105"/>
      <c r="I1108" s="108"/>
      <c r="J1108" s="105"/>
      <c r="K1108" s="105"/>
      <c r="L1108" s="108"/>
      <c r="M1108" s="105"/>
      <c r="N1108" s="103"/>
      <c r="O1108" s="456"/>
      <c r="P1108" s="431">
        <f t="shared" si="35"/>
        <v>0</v>
      </c>
      <c r="Q1108" s="79">
        <f t="shared" si="35"/>
        <v>0</v>
      </c>
      <c r="R1108" s="102" t="str">
        <f t="shared" si="34"/>
        <v/>
      </c>
      <c r="S1108" s="96" t="str">
        <f>IF(D1108="","",IF(OR(D1108=Plano!$A$1,D1108=Plano!$B$1),"entrada","saída"))</f>
        <v/>
      </c>
    </row>
    <row r="1109" spans="1:19" ht="13.2" hidden="1" x14ac:dyDescent="0.25">
      <c r="A1109" s="119" t="str">
        <f>IF(B1109="","",COUNT('Diário 2o PA'!$A$5:$A$1412)+ROW()-4)</f>
        <v/>
      </c>
      <c r="B1109" s="104"/>
      <c r="C1109" s="154"/>
      <c r="D1109" s="105"/>
      <c r="E1109" s="105"/>
      <c r="F1109" s="106"/>
      <c r="G1109" s="105"/>
      <c r="H1109" s="105"/>
      <c r="I1109" s="108"/>
      <c r="J1109" s="105"/>
      <c r="K1109" s="105"/>
      <c r="L1109" s="108"/>
      <c r="M1109" s="105"/>
      <c r="N1109" s="103"/>
      <c r="O1109" s="456"/>
      <c r="P1109" s="431">
        <f t="shared" si="35"/>
        <v>0</v>
      </c>
      <c r="Q1109" s="79">
        <f t="shared" si="35"/>
        <v>0</v>
      </c>
      <c r="R1109" s="102" t="str">
        <f t="shared" si="34"/>
        <v/>
      </c>
      <c r="S1109" s="96" t="str">
        <f>IF(D1109="","",IF(OR(D1109=Plano!$A$1,D1109=Plano!$B$1),"entrada","saída"))</f>
        <v/>
      </c>
    </row>
    <row r="1110" spans="1:19" ht="13.2" hidden="1" x14ac:dyDescent="0.25">
      <c r="A1110" s="119" t="str">
        <f>IF(B1110="","",COUNT('Diário 2o PA'!$A$5:$A$1412)+ROW()-4)</f>
        <v/>
      </c>
      <c r="B1110" s="104"/>
      <c r="C1110" s="154"/>
      <c r="D1110" s="105"/>
      <c r="E1110" s="105"/>
      <c r="F1110" s="106"/>
      <c r="G1110" s="105"/>
      <c r="H1110" s="105"/>
      <c r="I1110" s="108"/>
      <c r="J1110" s="105"/>
      <c r="K1110" s="105"/>
      <c r="L1110" s="108"/>
      <c r="M1110" s="105"/>
      <c r="N1110" s="103"/>
      <c r="O1110" s="456"/>
      <c r="P1110" s="431">
        <f t="shared" si="35"/>
        <v>0</v>
      </c>
      <c r="Q1110" s="79">
        <f t="shared" si="35"/>
        <v>0</v>
      </c>
      <c r="R1110" s="102" t="str">
        <f t="shared" si="34"/>
        <v/>
      </c>
      <c r="S1110" s="96" t="str">
        <f>IF(D1110="","",IF(OR(D1110=Plano!$A$1,D1110=Plano!$B$1),"entrada","saída"))</f>
        <v/>
      </c>
    </row>
    <row r="1111" spans="1:19" ht="13.2" hidden="1" x14ac:dyDescent="0.25">
      <c r="A1111" s="119" t="str">
        <f>IF(B1111="","",COUNT('Diário 2o PA'!$A$5:$A$1412)+ROW()-4)</f>
        <v/>
      </c>
      <c r="B1111" s="104"/>
      <c r="C1111" s="154"/>
      <c r="D1111" s="105"/>
      <c r="E1111" s="105"/>
      <c r="F1111" s="106"/>
      <c r="G1111" s="105"/>
      <c r="H1111" s="105"/>
      <c r="I1111" s="108"/>
      <c r="J1111" s="105"/>
      <c r="K1111" s="105"/>
      <c r="L1111" s="108"/>
      <c r="M1111" s="105"/>
      <c r="N1111" s="103"/>
      <c r="O1111" s="456"/>
      <c r="P1111" s="431">
        <f t="shared" si="35"/>
        <v>0</v>
      </c>
      <c r="Q1111" s="79">
        <f t="shared" si="35"/>
        <v>0</v>
      </c>
      <c r="R1111" s="102" t="str">
        <f t="shared" si="34"/>
        <v/>
      </c>
      <c r="S1111" s="96" t="str">
        <f>IF(D1111="","",IF(OR(D1111=Plano!$A$1,D1111=Plano!$B$1),"entrada","saída"))</f>
        <v/>
      </c>
    </row>
    <row r="1112" spans="1:19" ht="13.2" hidden="1" x14ac:dyDescent="0.25">
      <c r="A1112" s="119" t="str">
        <f>IF(B1112="","",COUNT('Diário 2o PA'!$A$5:$A$1412)+ROW()-4)</f>
        <v/>
      </c>
      <c r="B1112" s="104"/>
      <c r="C1112" s="154"/>
      <c r="D1112" s="105"/>
      <c r="E1112" s="105"/>
      <c r="F1112" s="106"/>
      <c r="G1112" s="105"/>
      <c r="H1112" s="105"/>
      <c r="I1112" s="108"/>
      <c r="J1112" s="105"/>
      <c r="K1112" s="105"/>
      <c r="L1112" s="108"/>
      <c r="M1112" s="105"/>
      <c r="N1112" s="103"/>
      <c r="O1112" s="456"/>
      <c r="P1112" s="431">
        <f t="shared" si="35"/>
        <v>0</v>
      </c>
      <c r="Q1112" s="79">
        <f t="shared" si="35"/>
        <v>0</v>
      </c>
      <c r="R1112" s="102" t="str">
        <f t="shared" si="34"/>
        <v/>
      </c>
      <c r="S1112" s="96" t="str">
        <f>IF(D1112="","",IF(OR(D1112=Plano!$A$1,D1112=Plano!$B$1),"entrada","saída"))</f>
        <v/>
      </c>
    </row>
    <row r="1113" spans="1:19" ht="13.2" hidden="1" x14ac:dyDescent="0.25">
      <c r="A1113" s="119" t="str">
        <f>IF(B1113="","",COUNT('Diário 2o PA'!$A$5:$A$1412)+ROW()-4)</f>
        <v/>
      </c>
      <c r="B1113" s="104"/>
      <c r="C1113" s="154"/>
      <c r="D1113" s="105"/>
      <c r="E1113" s="105"/>
      <c r="F1113" s="106"/>
      <c r="G1113" s="105"/>
      <c r="H1113" s="105"/>
      <c r="I1113" s="108"/>
      <c r="J1113" s="105"/>
      <c r="K1113" s="105"/>
      <c r="L1113" s="108"/>
      <c r="M1113" s="105"/>
      <c r="N1113" s="103"/>
      <c r="O1113" s="456"/>
      <c r="P1113" s="431">
        <f t="shared" si="35"/>
        <v>0</v>
      </c>
      <c r="Q1113" s="79">
        <f t="shared" si="35"/>
        <v>0</v>
      </c>
      <c r="R1113" s="102" t="str">
        <f t="shared" si="34"/>
        <v/>
      </c>
      <c r="S1113" s="96" t="str">
        <f>IF(D1113="","",IF(OR(D1113=Plano!$A$1,D1113=Plano!$B$1),"entrada","saída"))</f>
        <v/>
      </c>
    </row>
    <row r="1114" spans="1:19" ht="13.2" hidden="1" x14ac:dyDescent="0.25">
      <c r="A1114" s="119" t="str">
        <f>IF(B1114="","",COUNT('Diário 2o PA'!$A$5:$A$1412)+ROW()-4)</f>
        <v/>
      </c>
      <c r="B1114" s="104"/>
      <c r="C1114" s="154"/>
      <c r="D1114" s="105"/>
      <c r="E1114" s="105"/>
      <c r="F1114" s="106"/>
      <c r="G1114" s="105"/>
      <c r="H1114" s="105"/>
      <c r="I1114" s="108"/>
      <c r="J1114" s="105"/>
      <c r="K1114" s="105"/>
      <c r="L1114" s="108"/>
      <c r="M1114" s="105"/>
      <c r="N1114" s="103"/>
      <c r="O1114" s="456"/>
      <c r="P1114" s="431">
        <f t="shared" si="35"/>
        <v>0</v>
      </c>
      <c r="Q1114" s="79">
        <f t="shared" si="35"/>
        <v>0</v>
      </c>
      <c r="R1114" s="102" t="str">
        <f t="shared" si="34"/>
        <v/>
      </c>
      <c r="S1114" s="96" t="str">
        <f>IF(D1114="","",IF(OR(D1114=Plano!$A$1,D1114=Plano!$B$1),"entrada","saída"))</f>
        <v/>
      </c>
    </row>
    <row r="1115" spans="1:19" ht="13.2" hidden="1" x14ac:dyDescent="0.25">
      <c r="A1115" s="119" t="str">
        <f>IF(B1115="","",COUNT('Diário 2o PA'!$A$5:$A$1412)+ROW()-4)</f>
        <v/>
      </c>
      <c r="B1115" s="104"/>
      <c r="C1115" s="154"/>
      <c r="D1115" s="105"/>
      <c r="E1115" s="105"/>
      <c r="F1115" s="106"/>
      <c r="G1115" s="105"/>
      <c r="H1115" s="105"/>
      <c r="I1115" s="108"/>
      <c r="J1115" s="105"/>
      <c r="K1115" s="105"/>
      <c r="L1115" s="108"/>
      <c r="M1115" s="105"/>
      <c r="N1115" s="103"/>
      <c r="O1115" s="456"/>
      <c r="P1115" s="431">
        <f t="shared" si="35"/>
        <v>0</v>
      </c>
      <c r="Q1115" s="79">
        <f t="shared" si="35"/>
        <v>0</v>
      </c>
      <c r="R1115" s="102" t="str">
        <f t="shared" si="34"/>
        <v/>
      </c>
      <c r="S1115" s="96" t="str">
        <f>IF(D1115="","",IF(OR(D1115=Plano!$A$1,D1115=Plano!$B$1),"entrada","saída"))</f>
        <v/>
      </c>
    </row>
    <row r="1116" spans="1:19" ht="13.2" hidden="1" x14ac:dyDescent="0.25">
      <c r="A1116" s="119" t="str">
        <f>IF(B1116="","",COUNT('Diário 2o PA'!$A$5:$A$1412)+ROW()-4)</f>
        <v/>
      </c>
      <c r="B1116" s="104"/>
      <c r="C1116" s="154"/>
      <c r="D1116" s="105"/>
      <c r="E1116" s="105"/>
      <c r="F1116" s="106"/>
      <c r="G1116" s="105"/>
      <c r="H1116" s="105"/>
      <c r="I1116" s="108"/>
      <c r="J1116" s="105"/>
      <c r="K1116" s="105"/>
      <c r="L1116" s="108"/>
      <c r="M1116" s="105"/>
      <c r="N1116" s="103"/>
      <c r="O1116" s="456"/>
      <c r="P1116" s="431">
        <f t="shared" si="35"/>
        <v>0</v>
      </c>
      <c r="Q1116" s="79">
        <f t="shared" si="35"/>
        <v>0</v>
      </c>
      <c r="R1116" s="102" t="str">
        <f t="shared" si="34"/>
        <v/>
      </c>
      <c r="S1116" s="96" t="str">
        <f>IF(D1116="","",IF(OR(D1116=Plano!$A$1,D1116=Plano!$B$1),"entrada","saída"))</f>
        <v/>
      </c>
    </row>
    <row r="1117" spans="1:19" ht="13.2" hidden="1" x14ac:dyDescent="0.25">
      <c r="A1117" s="119" t="str">
        <f>IF(B1117="","",COUNT('Diário 2o PA'!$A$5:$A$1412)+ROW()-4)</f>
        <v/>
      </c>
      <c r="B1117" s="104"/>
      <c r="C1117" s="154"/>
      <c r="D1117" s="105"/>
      <c r="E1117" s="105"/>
      <c r="F1117" s="106"/>
      <c r="G1117" s="105"/>
      <c r="H1117" s="105"/>
      <c r="I1117" s="108"/>
      <c r="J1117" s="105"/>
      <c r="K1117" s="105"/>
      <c r="L1117" s="108"/>
      <c r="M1117" s="105"/>
      <c r="N1117" s="103"/>
      <c r="O1117" s="456"/>
      <c r="P1117" s="431">
        <f t="shared" si="35"/>
        <v>0</v>
      </c>
      <c r="Q1117" s="79">
        <f t="shared" si="35"/>
        <v>0</v>
      </c>
      <c r="R1117" s="102" t="str">
        <f t="shared" si="34"/>
        <v/>
      </c>
      <c r="S1117" s="96" t="str">
        <f>IF(D1117="","",IF(OR(D1117=Plano!$A$1,D1117=Plano!$B$1),"entrada","saída"))</f>
        <v/>
      </c>
    </row>
    <row r="1118" spans="1:19" ht="13.2" hidden="1" x14ac:dyDescent="0.25">
      <c r="A1118" s="119" t="str">
        <f>IF(B1118="","",COUNT('Diário 2o PA'!$A$5:$A$1412)+ROW()-4)</f>
        <v/>
      </c>
      <c r="B1118" s="104"/>
      <c r="C1118" s="154"/>
      <c r="D1118" s="105"/>
      <c r="E1118" s="105"/>
      <c r="F1118" s="106"/>
      <c r="G1118" s="105"/>
      <c r="H1118" s="105"/>
      <c r="I1118" s="108"/>
      <c r="J1118" s="105"/>
      <c r="K1118" s="105"/>
      <c r="L1118" s="108"/>
      <c r="M1118" s="105"/>
      <c r="N1118" s="103"/>
      <c r="O1118" s="456"/>
      <c r="P1118" s="431">
        <f t="shared" si="35"/>
        <v>0</v>
      </c>
      <c r="Q1118" s="79">
        <f t="shared" si="35"/>
        <v>0</v>
      </c>
      <c r="R1118" s="102" t="str">
        <f t="shared" si="34"/>
        <v/>
      </c>
      <c r="S1118" s="96" t="str">
        <f>IF(D1118="","",IF(OR(D1118=Plano!$A$1,D1118=Plano!$B$1),"entrada","saída"))</f>
        <v/>
      </c>
    </row>
    <row r="1119" spans="1:19" ht="13.2" hidden="1" x14ac:dyDescent="0.25">
      <c r="A1119" s="119" t="str">
        <f>IF(B1119="","",COUNT('Diário 2o PA'!$A$5:$A$1412)+ROW()-4)</f>
        <v/>
      </c>
      <c r="B1119" s="104"/>
      <c r="C1119" s="154"/>
      <c r="D1119" s="105"/>
      <c r="E1119" s="105"/>
      <c r="F1119" s="106"/>
      <c r="G1119" s="105"/>
      <c r="H1119" s="105"/>
      <c r="I1119" s="108"/>
      <c r="J1119" s="105"/>
      <c r="K1119" s="105"/>
      <c r="L1119" s="108"/>
      <c r="M1119" s="105"/>
      <c r="N1119" s="103"/>
      <c r="O1119" s="456"/>
      <c r="P1119" s="431">
        <f t="shared" si="35"/>
        <v>0</v>
      </c>
      <c r="Q1119" s="79">
        <f t="shared" si="35"/>
        <v>0</v>
      </c>
      <c r="R1119" s="102" t="str">
        <f t="shared" si="34"/>
        <v/>
      </c>
      <c r="S1119" s="96" t="str">
        <f>IF(D1119="","",IF(OR(D1119=Plano!$A$1,D1119=Plano!$B$1),"entrada","saída"))</f>
        <v/>
      </c>
    </row>
    <row r="1120" spans="1:19" ht="13.2" hidden="1" x14ac:dyDescent="0.25">
      <c r="A1120" s="119" t="str">
        <f>IF(B1120="","",COUNT('Diário 2o PA'!$A$5:$A$1412)+ROW()-4)</f>
        <v/>
      </c>
      <c r="B1120" s="104"/>
      <c r="C1120" s="154"/>
      <c r="D1120" s="105"/>
      <c r="E1120" s="105"/>
      <c r="F1120" s="106"/>
      <c r="G1120" s="105"/>
      <c r="H1120" s="105"/>
      <c r="I1120" s="108"/>
      <c r="J1120" s="105"/>
      <c r="K1120" s="105"/>
      <c r="L1120" s="108"/>
      <c r="M1120" s="105"/>
      <c r="N1120" s="103"/>
      <c r="O1120" s="456"/>
      <c r="P1120" s="431">
        <f t="shared" si="35"/>
        <v>0</v>
      </c>
      <c r="Q1120" s="79">
        <f t="shared" si="35"/>
        <v>0</v>
      </c>
      <c r="R1120" s="102" t="str">
        <f t="shared" si="34"/>
        <v/>
      </c>
      <c r="S1120" s="96" t="str">
        <f>IF(D1120="","",IF(OR(D1120=Plano!$A$1,D1120=Plano!$B$1),"entrada","saída"))</f>
        <v/>
      </c>
    </row>
    <row r="1121" spans="1:19" ht="13.2" hidden="1" x14ac:dyDescent="0.25">
      <c r="A1121" s="119" t="str">
        <f>IF(B1121="","",COUNT('Diário 2o PA'!$A$5:$A$1412)+ROW()-4)</f>
        <v/>
      </c>
      <c r="B1121" s="104"/>
      <c r="C1121" s="154"/>
      <c r="D1121" s="105"/>
      <c r="E1121" s="105"/>
      <c r="F1121" s="106"/>
      <c r="G1121" s="105"/>
      <c r="H1121" s="105"/>
      <c r="I1121" s="108"/>
      <c r="J1121" s="105"/>
      <c r="K1121" s="105"/>
      <c r="L1121" s="108"/>
      <c r="M1121" s="105"/>
      <c r="N1121" s="103"/>
      <c r="O1121" s="456"/>
      <c r="P1121" s="431">
        <f t="shared" si="35"/>
        <v>0</v>
      </c>
      <c r="Q1121" s="79">
        <f t="shared" si="35"/>
        <v>0</v>
      </c>
      <c r="R1121" s="102" t="str">
        <f t="shared" si="34"/>
        <v/>
      </c>
      <c r="S1121" s="96" t="str">
        <f>IF(D1121="","",IF(OR(D1121=Plano!$A$1,D1121=Plano!$B$1),"entrada","saída"))</f>
        <v/>
      </c>
    </row>
    <row r="1122" spans="1:19" ht="13.2" hidden="1" x14ac:dyDescent="0.25">
      <c r="A1122" s="119" t="str">
        <f>IF(B1122="","",COUNT('Diário 2o PA'!$A$5:$A$1412)+ROW()-4)</f>
        <v/>
      </c>
      <c r="B1122" s="104"/>
      <c r="C1122" s="154"/>
      <c r="D1122" s="105"/>
      <c r="E1122" s="105"/>
      <c r="F1122" s="106"/>
      <c r="G1122" s="105"/>
      <c r="H1122" s="105"/>
      <c r="I1122" s="108"/>
      <c r="J1122" s="105"/>
      <c r="K1122" s="105"/>
      <c r="L1122" s="108"/>
      <c r="M1122" s="105"/>
      <c r="N1122" s="103"/>
      <c r="O1122" s="456"/>
      <c r="P1122" s="431">
        <f t="shared" si="35"/>
        <v>0</v>
      </c>
      <c r="Q1122" s="79">
        <f t="shared" si="35"/>
        <v>0</v>
      </c>
      <c r="R1122" s="102" t="str">
        <f t="shared" si="34"/>
        <v/>
      </c>
      <c r="S1122" s="96" t="str">
        <f>IF(D1122="","",IF(OR(D1122=Plano!$A$1,D1122=Plano!$B$1),"entrada","saída"))</f>
        <v/>
      </c>
    </row>
    <row r="1123" spans="1:19" ht="13.2" hidden="1" x14ac:dyDescent="0.25">
      <c r="A1123" s="119" t="str">
        <f>IF(B1123="","",COUNT('Diário 2o PA'!$A$5:$A$1412)+ROW()-4)</f>
        <v/>
      </c>
      <c r="B1123" s="104"/>
      <c r="C1123" s="154"/>
      <c r="D1123" s="105"/>
      <c r="E1123" s="105"/>
      <c r="F1123" s="106"/>
      <c r="G1123" s="105"/>
      <c r="H1123" s="105"/>
      <c r="I1123" s="108"/>
      <c r="J1123" s="105"/>
      <c r="K1123" s="105"/>
      <c r="L1123" s="108"/>
      <c r="M1123" s="105"/>
      <c r="N1123" s="103"/>
      <c r="O1123" s="456"/>
      <c r="P1123" s="431">
        <f t="shared" si="35"/>
        <v>0</v>
      </c>
      <c r="Q1123" s="79">
        <f t="shared" si="35"/>
        <v>0</v>
      </c>
      <c r="R1123" s="102" t="str">
        <f t="shared" si="34"/>
        <v/>
      </c>
      <c r="S1123" s="96" t="str">
        <f>IF(D1123="","",IF(OR(D1123=Plano!$A$1,D1123=Plano!$B$1),"entrada","saída"))</f>
        <v/>
      </c>
    </row>
    <row r="1124" spans="1:19" ht="13.2" hidden="1" x14ac:dyDescent="0.25">
      <c r="A1124" s="119" t="str">
        <f>IF(B1124="","",COUNT('Diário 2o PA'!$A$5:$A$1412)+ROW()-4)</f>
        <v/>
      </c>
      <c r="B1124" s="104"/>
      <c r="C1124" s="154"/>
      <c r="D1124" s="105"/>
      <c r="E1124" s="105"/>
      <c r="F1124" s="106"/>
      <c r="G1124" s="105"/>
      <c r="H1124" s="105"/>
      <c r="I1124" s="108"/>
      <c r="J1124" s="105"/>
      <c r="K1124" s="105"/>
      <c r="L1124" s="108"/>
      <c r="M1124" s="105"/>
      <c r="N1124" s="103"/>
      <c r="O1124" s="456"/>
      <c r="P1124" s="431">
        <f t="shared" si="35"/>
        <v>0</v>
      </c>
      <c r="Q1124" s="79">
        <f t="shared" si="35"/>
        <v>0</v>
      </c>
      <c r="R1124" s="102" t="str">
        <f t="shared" si="34"/>
        <v/>
      </c>
      <c r="S1124" s="96" t="str">
        <f>IF(D1124="","",IF(OR(D1124=Plano!$A$1,D1124=Plano!$B$1),"entrada","saída"))</f>
        <v/>
      </c>
    </row>
    <row r="1125" spans="1:19" ht="13.2" hidden="1" x14ac:dyDescent="0.25">
      <c r="A1125" s="119" t="str">
        <f>IF(B1125="","",COUNT('Diário 2o PA'!$A$5:$A$1412)+ROW()-4)</f>
        <v/>
      </c>
      <c r="B1125" s="104"/>
      <c r="C1125" s="154"/>
      <c r="D1125" s="105"/>
      <c r="E1125" s="105"/>
      <c r="F1125" s="106"/>
      <c r="G1125" s="105"/>
      <c r="H1125" s="105"/>
      <c r="I1125" s="108"/>
      <c r="J1125" s="105"/>
      <c r="K1125" s="105"/>
      <c r="L1125" s="108"/>
      <c r="M1125" s="105"/>
      <c r="N1125" s="103"/>
      <c r="O1125" s="456"/>
      <c r="P1125" s="431">
        <f t="shared" si="35"/>
        <v>0</v>
      </c>
      <c r="Q1125" s="79">
        <f t="shared" si="35"/>
        <v>0</v>
      </c>
      <c r="R1125" s="102" t="str">
        <f t="shared" si="34"/>
        <v/>
      </c>
      <c r="S1125" s="96" t="str">
        <f>IF(D1125="","",IF(OR(D1125=Plano!$A$1,D1125=Plano!$B$1),"entrada","saída"))</f>
        <v/>
      </c>
    </row>
    <row r="1126" spans="1:19" ht="13.2" hidden="1" x14ac:dyDescent="0.25">
      <c r="A1126" s="119" t="str">
        <f>IF(B1126="","",COUNT('Diário 2o PA'!$A$5:$A$1412)+ROW()-4)</f>
        <v/>
      </c>
      <c r="B1126" s="104"/>
      <c r="C1126" s="154"/>
      <c r="D1126" s="105"/>
      <c r="E1126" s="105"/>
      <c r="F1126" s="106"/>
      <c r="G1126" s="105"/>
      <c r="H1126" s="105"/>
      <c r="I1126" s="108"/>
      <c r="J1126" s="105"/>
      <c r="K1126" s="105"/>
      <c r="L1126" s="108"/>
      <c r="M1126" s="105"/>
      <c r="N1126" s="103"/>
      <c r="O1126" s="456"/>
      <c r="P1126" s="431">
        <f t="shared" si="35"/>
        <v>0</v>
      </c>
      <c r="Q1126" s="79">
        <f t="shared" si="35"/>
        <v>0</v>
      </c>
      <c r="R1126" s="102" t="str">
        <f t="shared" si="34"/>
        <v/>
      </c>
      <c r="S1126" s="96" t="str">
        <f>IF(D1126="","",IF(OR(D1126=Plano!$A$1,D1126=Plano!$B$1),"entrada","saída"))</f>
        <v/>
      </c>
    </row>
    <row r="1127" spans="1:19" ht="13.2" hidden="1" x14ac:dyDescent="0.25">
      <c r="A1127" s="119" t="str">
        <f>IF(B1127="","",COUNT('Diário 2o PA'!$A$5:$A$1412)+ROW()-4)</f>
        <v/>
      </c>
      <c r="B1127" s="104"/>
      <c r="C1127" s="154"/>
      <c r="D1127" s="105"/>
      <c r="E1127" s="105"/>
      <c r="F1127" s="106"/>
      <c r="G1127" s="105"/>
      <c r="H1127" s="105"/>
      <c r="I1127" s="108"/>
      <c r="J1127" s="105"/>
      <c r="K1127" s="105"/>
      <c r="L1127" s="108"/>
      <c r="M1127" s="105"/>
      <c r="N1127" s="103"/>
      <c r="O1127" s="456"/>
      <c r="P1127" s="431">
        <f t="shared" si="35"/>
        <v>0</v>
      </c>
      <c r="Q1127" s="79">
        <f t="shared" si="35"/>
        <v>0</v>
      </c>
      <c r="R1127" s="102" t="str">
        <f t="shared" si="34"/>
        <v/>
      </c>
      <c r="S1127" s="96" t="str">
        <f>IF(D1127="","",IF(OR(D1127=Plano!$A$1,D1127=Plano!$B$1),"entrada","saída"))</f>
        <v/>
      </c>
    </row>
    <row r="1128" spans="1:19" ht="13.2" hidden="1" x14ac:dyDescent="0.25">
      <c r="A1128" s="119" t="str">
        <f>IF(B1128="","",COUNT('Diário 2o PA'!$A$5:$A$1412)+ROW()-4)</f>
        <v/>
      </c>
      <c r="B1128" s="104"/>
      <c r="C1128" s="154"/>
      <c r="D1128" s="105"/>
      <c r="E1128" s="105"/>
      <c r="F1128" s="106"/>
      <c r="G1128" s="105"/>
      <c r="H1128" s="105"/>
      <c r="I1128" s="108"/>
      <c r="J1128" s="105"/>
      <c r="K1128" s="105"/>
      <c r="L1128" s="108"/>
      <c r="M1128" s="105"/>
      <c r="N1128" s="103"/>
      <c r="O1128" s="456"/>
      <c r="P1128" s="431">
        <f t="shared" si="35"/>
        <v>0</v>
      </c>
      <c r="Q1128" s="79">
        <f t="shared" si="35"/>
        <v>0</v>
      </c>
      <c r="R1128" s="102" t="str">
        <f t="shared" si="34"/>
        <v/>
      </c>
      <c r="S1128" s="96" t="str">
        <f>IF(D1128="","",IF(OR(D1128=Plano!$A$1,D1128=Plano!$B$1),"entrada","saída"))</f>
        <v/>
      </c>
    </row>
    <row r="1129" spans="1:19" ht="13.2" hidden="1" x14ac:dyDescent="0.25">
      <c r="A1129" s="119" t="str">
        <f>IF(B1129="","",COUNT('Diário 2o PA'!$A$5:$A$1412)+ROW()-4)</f>
        <v/>
      </c>
      <c r="B1129" s="104"/>
      <c r="C1129" s="154"/>
      <c r="D1129" s="105"/>
      <c r="E1129" s="105"/>
      <c r="F1129" s="106"/>
      <c r="G1129" s="105"/>
      <c r="H1129" s="105"/>
      <c r="I1129" s="108"/>
      <c r="J1129" s="105"/>
      <c r="K1129" s="105"/>
      <c r="L1129" s="108"/>
      <c r="M1129" s="105"/>
      <c r="N1129" s="103"/>
      <c r="O1129" s="456"/>
      <c r="P1129" s="431">
        <f t="shared" si="35"/>
        <v>0</v>
      </c>
      <c r="Q1129" s="79">
        <f t="shared" si="35"/>
        <v>0</v>
      </c>
      <c r="R1129" s="102" t="str">
        <f t="shared" si="34"/>
        <v/>
      </c>
      <c r="S1129" s="96" t="str">
        <f>IF(D1129="","",IF(OR(D1129=Plano!$A$1,D1129=Plano!$B$1),"entrada","saída"))</f>
        <v/>
      </c>
    </row>
    <row r="1130" spans="1:19" ht="13.2" hidden="1" x14ac:dyDescent="0.25">
      <c r="A1130" s="119" t="str">
        <f>IF(B1130="","",COUNT('Diário 2o PA'!$A$5:$A$1412)+ROW()-4)</f>
        <v/>
      </c>
      <c r="B1130" s="104"/>
      <c r="C1130" s="154"/>
      <c r="D1130" s="105"/>
      <c r="E1130" s="105"/>
      <c r="F1130" s="106"/>
      <c r="G1130" s="105"/>
      <c r="H1130" s="105"/>
      <c r="I1130" s="108"/>
      <c r="J1130" s="105"/>
      <c r="K1130" s="105"/>
      <c r="L1130" s="108"/>
      <c r="M1130" s="105"/>
      <c r="N1130" s="103"/>
      <c r="O1130" s="456"/>
      <c r="P1130" s="431">
        <f t="shared" si="35"/>
        <v>0</v>
      </c>
      <c r="Q1130" s="79">
        <f t="shared" si="35"/>
        <v>0</v>
      </c>
      <c r="R1130" s="102" t="str">
        <f t="shared" si="34"/>
        <v/>
      </c>
      <c r="S1130" s="96" t="str">
        <f>IF(D1130="","",IF(OR(D1130=Plano!$A$1,D1130=Plano!$B$1),"entrada","saída"))</f>
        <v/>
      </c>
    </row>
    <row r="1131" spans="1:19" ht="13.2" hidden="1" x14ac:dyDescent="0.25">
      <c r="A1131" s="119" t="str">
        <f>IF(B1131="","",COUNT('Diário 2o PA'!$A$5:$A$1412)+ROW()-4)</f>
        <v/>
      </c>
      <c r="B1131" s="104"/>
      <c r="C1131" s="154"/>
      <c r="D1131" s="105"/>
      <c r="E1131" s="105"/>
      <c r="F1131" s="106"/>
      <c r="G1131" s="105"/>
      <c r="H1131" s="105"/>
      <c r="I1131" s="108"/>
      <c r="J1131" s="105"/>
      <c r="K1131" s="105"/>
      <c r="L1131" s="108"/>
      <c r="M1131" s="105"/>
      <c r="N1131" s="103"/>
      <c r="O1131" s="456"/>
      <c r="P1131" s="431">
        <f t="shared" si="35"/>
        <v>0</v>
      </c>
      <c r="Q1131" s="79">
        <f t="shared" si="35"/>
        <v>0</v>
      </c>
      <c r="R1131" s="102" t="str">
        <f t="shared" si="34"/>
        <v/>
      </c>
      <c r="S1131" s="96" t="str">
        <f>IF(D1131="","",IF(OR(D1131=Plano!$A$1,D1131=Plano!$B$1),"entrada","saída"))</f>
        <v/>
      </c>
    </row>
    <row r="1132" spans="1:19" ht="13.2" hidden="1" x14ac:dyDescent="0.25">
      <c r="A1132" s="119" t="str">
        <f>IF(B1132="","",COUNT('Diário 2o PA'!$A$5:$A$1412)+ROW()-4)</f>
        <v/>
      </c>
      <c r="B1132" s="104"/>
      <c r="C1132" s="154"/>
      <c r="D1132" s="105"/>
      <c r="E1132" s="105"/>
      <c r="F1132" s="106"/>
      <c r="G1132" s="105"/>
      <c r="H1132" s="105"/>
      <c r="I1132" s="108"/>
      <c r="J1132" s="105"/>
      <c r="K1132" s="105"/>
      <c r="L1132" s="108"/>
      <c r="M1132" s="105"/>
      <c r="N1132" s="103"/>
      <c r="O1132" s="456"/>
      <c r="P1132" s="431">
        <f t="shared" si="35"/>
        <v>0</v>
      </c>
      <c r="Q1132" s="79">
        <f t="shared" si="35"/>
        <v>0</v>
      </c>
      <c r="R1132" s="102" t="str">
        <f t="shared" si="34"/>
        <v/>
      </c>
      <c r="S1132" s="96" t="str">
        <f>IF(D1132="","",IF(OR(D1132=Plano!$A$1,D1132=Plano!$B$1),"entrada","saída"))</f>
        <v/>
      </c>
    </row>
    <row r="1133" spans="1:19" ht="13.2" hidden="1" x14ac:dyDescent="0.25">
      <c r="A1133" s="119" t="str">
        <f>IF(B1133="","",COUNT('Diário 2o PA'!$A$5:$A$1412)+ROW()-4)</f>
        <v/>
      </c>
      <c r="B1133" s="104"/>
      <c r="C1133" s="154"/>
      <c r="D1133" s="105"/>
      <c r="E1133" s="105"/>
      <c r="F1133" s="106"/>
      <c r="G1133" s="105"/>
      <c r="H1133" s="105"/>
      <c r="I1133" s="108"/>
      <c r="J1133" s="105"/>
      <c r="K1133" s="105"/>
      <c r="L1133" s="108"/>
      <c r="M1133" s="105"/>
      <c r="N1133" s="103"/>
      <c r="O1133" s="456"/>
      <c r="P1133" s="431">
        <f t="shared" si="35"/>
        <v>0</v>
      </c>
      <c r="Q1133" s="79">
        <f t="shared" si="35"/>
        <v>0</v>
      </c>
      <c r="R1133" s="102" t="str">
        <f t="shared" si="34"/>
        <v/>
      </c>
      <c r="S1133" s="96" t="str">
        <f>IF(D1133="","",IF(OR(D1133=Plano!$A$1,D1133=Plano!$B$1),"entrada","saída"))</f>
        <v/>
      </c>
    </row>
    <row r="1134" spans="1:19" ht="13.2" hidden="1" x14ac:dyDescent="0.25">
      <c r="A1134" s="119" t="str">
        <f>IF(B1134="","",COUNT('Diário 2o PA'!$A$5:$A$1412)+ROW()-4)</f>
        <v/>
      </c>
      <c r="B1134" s="104"/>
      <c r="C1134" s="154"/>
      <c r="D1134" s="105"/>
      <c r="E1134" s="105"/>
      <c r="F1134" s="106"/>
      <c r="G1134" s="105"/>
      <c r="H1134" s="105"/>
      <c r="I1134" s="108"/>
      <c r="J1134" s="105"/>
      <c r="K1134" s="105"/>
      <c r="L1134" s="108"/>
      <c r="M1134" s="105"/>
      <c r="N1134" s="103"/>
      <c r="O1134" s="456"/>
      <c r="P1134" s="431">
        <f t="shared" si="35"/>
        <v>0</v>
      </c>
      <c r="Q1134" s="79">
        <f t="shared" si="35"/>
        <v>0</v>
      </c>
      <c r="R1134" s="102" t="str">
        <f t="shared" si="34"/>
        <v/>
      </c>
      <c r="S1134" s="96" t="str">
        <f>IF(D1134="","",IF(OR(D1134=Plano!$A$1,D1134=Plano!$B$1),"entrada","saída"))</f>
        <v/>
      </c>
    </row>
    <row r="1135" spans="1:19" ht="13.2" hidden="1" x14ac:dyDescent="0.25">
      <c r="A1135" s="119" t="str">
        <f>IF(B1135="","",COUNT('Diário 2o PA'!$A$5:$A$1412)+ROW()-4)</f>
        <v/>
      </c>
      <c r="B1135" s="104"/>
      <c r="C1135" s="154"/>
      <c r="D1135" s="105"/>
      <c r="E1135" s="105"/>
      <c r="F1135" s="106"/>
      <c r="G1135" s="105"/>
      <c r="H1135" s="105"/>
      <c r="I1135" s="108"/>
      <c r="J1135" s="105"/>
      <c r="K1135" s="105"/>
      <c r="L1135" s="108"/>
      <c r="M1135" s="105"/>
      <c r="N1135" s="103"/>
      <c r="O1135" s="456"/>
      <c r="P1135" s="431">
        <f t="shared" si="35"/>
        <v>0</v>
      </c>
      <c r="Q1135" s="79">
        <f t="shared" si="35"/>
        <v>0</v>
      </c>
      <c r="R1135" s="102" t="str">
        <f t="shared" si="34"/>
        <v/>
      </c>
      <c r="S1135" s="96" t="str">
        <f>IF(D1135="","",IF(OR(D1135=Plano!$A$1,D1135=Plano!$B$1),"entrada","saída"))</f>
        <v/>
      </c>
    </row>
    <row r="1136" spans="1:19" ht="13.2" hidden="1" x14ac:dyDescent="0.25">
      <c r="A1136" s="119" t="str">
        <f>IF(B1136="","",COUNT('Diário 2o PA'!$A$5:$A$1412)+ROW()-4)</f>
        <v/>
      </c>
      <c r="B1136" s="104"/>
      <c r="C1136" s="154"/>
      <c r="D1136" s="105"/>
      <c r="E1136" s="105"/>
      <c r="F1136" s="106"/>
      <c r="G1136" s="105"/>
      <c r="H1136" s="105"/>
      <c r="I1136" s="108"/>
      <c r="J1136" s="105"/>
      <c r="K1136" s="105"/>
      <c r="L1136" s="108"/>
      <c r="M1136" s="105"/>
      <c r="N1136" s="103"/>
      <c r="O1136" s="456"/>
      <c r="P1136" s="431">
        <f t="shared" si="35"/>
        <v>0</v>
      </c>
      <c r="Q1136" s="79">
        <f t="shared" si="35"/>
        <v>0</v>
      </c>
      <c r="R1136" s="102" t="str">
        <f t="shared" si="34"/>
        <v/>
      </c>
      <c r="S1136" s="96" t="str">
        <f>IF(D1136="","",IF(OR(D1136=Plano!$A$1,D1136=Plano!$B$1),"entrada","saída"))</f>
        <v/>
      </c>
    </row>
    <row r="1137" spans="1:19" ht="13.2" hidden="1" x14ac:dyDescent="0.25">
      <c r="A1137" s="119" t="str">
        <f>IF(B1137="","",COUNT('Diário 2o PA'!$A$5:$A$1412)+ROW()-4)</f>
        <v/>
      </c>
      <c r="B1137" s="104"/>
      <c r="C1137" s="154"/>
      <c r="D1137" s="105"/>
      <c r="E1137" s="105"/>
      <c r="F1137" s="106"/>
      <c r="G1137" s="105"/>
      <c r="H1137" s="105"/>
      <c r="I1137" s="108"/>
      <c r="J1137" s="105"/>
      <c r="K1137" s="105"/>
      <c r="L1137" s="108"/>
      <c r="M1137" s="105"/>
      <c r="N1137" s="103"/>
      <c r="O1137" s="456"/>
      <c r="P1137" s="431">
        <f t="shared" si="35"/>
        <v>0</v>
      </c>
      <c r="Q1137" s="79">
        <f t="shared" si="35"/>
        <v>0</v>
      </c>
      <c r="R1137" s="102" t="str">
        <f t="shared" si="34"/>
        <v/>
      </c>
      <c r="S1137" s="96" t="str">
        <f>IF(D1137="","",IF(OR(D1137=Plano!$A$1,D1137=Plano!$B$1),"entrada","saída"))</f>
        <v/>
      </c>
    </row>
    <row r="1138" spans="1:19" ht="13.2" hidden="1" x14ac:dyDescent="0.25">
      <c r="A1138" s="119" t="str">
        <f>IF(B1138="","",COUNT('Diário 2o PA'!$A$5:$A$1412)+ROW()-4)</f>
        <v/>
      </c>
      <c r="B1138" s="104"/>
      <c r="C1138" s="154"/>
      <c r="D1138" s="105"/>
      <c r="E1138" s="105"/>
      <c r="F1138" s="106"/>
      <c r="G1138" s="105"/>
      <c r="H1138" s="105"/>
      <c r="I1138" s="108"/>
      <c r="J1138" s="105"/>
      <c r="K1138" s="105"/>
      <c r="L1138" s="108"/>
      <c r="M1138" s="105"/>
      <c r="N1138" s="103"/>
      <c r="O1138" s="456"/>
      <c r="P1138" s="431">
        <f t="shared" si="35"/>
        <v>0</v>
      </c>
      <c r="Q1138" s="79">
        <f t="shared" si="35"/>
        <v>0</v>
      </c>
      <c r="R1138" s="102" t="str">
        <f t="shared" si="34"/>
        <v/>
      </c>
      <c r="S1138" s="96" t="str">
        <f>IF(D1138="","",IF(OR(D1138=Plano!$A$1,D1138=Plano!$B$1),"entrada","saída"))</f>
        <v/>
      </c>
    </row>
    <row r="1139" spans="1:19" ht="13.2" hidden="1" x14ac:dyDescent="0.25">
      <c r="A1139" s="119" t="str">
        <f>IF(B1139="","",COUNT('Diário 2o PA'!$A$5:$A$1412)+ROW()-4)</f>
        <v/>
      </c>
      <c r="B1139" s="104"/>
      <c r="C1139" s="154"/>
      <c r="D1139" s="105"/>
      <c r="E1139" s="105"/>
      <c r="F1139" s="106"/>
      <c r="G1139" s="105"/>
      <c r="H1139" s="105"/>
      <c r="I1139" s="108"/>
      <c r="J1139" s="105"/>
      <c r="K1139" s="105"/>
      <c r="L1139" s="108"/>
      <c r="M1139" s="105"/>
      <c r="N1139" s="103"/>
      <c r="O1139" s="456"/>
      <c r="P1139" s="431">
        <f t="shared" si="35"/>
        <v>0</v>
      </c>
      <c r="Q1139" s="79">
        <f t="shared" si="35"/>
        <v>0</v>
      </c>
      <c r="R1139" s="102" t="str">
        <f t="shared" si="34"/>
        <v/>
      </c>
      <c r="S1139" s="96" t="str">
        <f>IF(D1139="","",IF(OR(D1139=Plano!$A$1,D1139=Plano!$B$1),"entrada","saída"))</f>
        <v/>
      </c>
    </row>
    <row r="1140" spans="1:19" ht="13.2" hidden="1" x14ac:dyDescent="0.25">
      <c r="A1140" s="119" t="str">
        <f>IF(B1140="","",COUNT('Diário 2o PA'!$A$5:$A$1412)+ROW()-4)</f>
        <v/>
      </c>
      <c r="B1140" s="104"/>
      <c r="C1140" s="154"/>
      <c r="D1140" s="105"/>
      <c r="E1140" s="105"/>
      <c r="F1140" s="106"/>
      <c r="G1140" s="105"/>
      <c r="H1140" s="105"/>
      <c r="I1140" s="108"/>
      <c r="J1140" s="105"/>
      <c r="K1140" s="105"/>
      <c r="L1140" s="108"/>
      <c r="M1140" s="105"/>
      <c r="N1140" s="103"/>
      <c r="O1140" s="456"/>
      <c r="P1140" s="431">
        <f t="shared" si="35"/>
        <v>0</v>
      </c>
      <c r="Q1140" s="79">
        <f t="shared" si="35"/>
        <v>0</v>
      </c>
      <c r="R1140" s="102" t="str">
        <f t="shared" si="34"/>
        <v/>
      </c>
      <c r="S1140" s="96" t="str">
        <f>IF(D1140="","",IF(OR(D1140=Plano!$A$1,D1140=Plano!$B$1),"entrada","saída"))</f>
        <v/>
      </c>
    </row>
    <row r="1141" spans="1:19" ht="13.2" hidden="1" x14ac:dyDescent="0.25">
      <c r="A1141" s="119" t="str">
        <f>IF(B1141="","",COUNT('Diário 2o PA'!$A$5:$A$1412)+ROW()-4)</f>
        <v/>
      </c>
      <c r="B1141" s="104"/>
      <c r="C1141" s="154"/>
      <c r="D1141" s="105"/>
      <c r="E1141" s="105"/>
      <c r="F1141" s="106"/>
      <c r="G1141" s="105"/>
      <c r="H1141" s="105"/>
      <c r="I1141" s="108"/>
      <c r="J1141" s="105"/>
      <c r="K1141" s="105"/>
      <c r="L1141" s="108"/>
      <c r="M1141" s="105"/>
      <c r="N1141" s="103"/>
      <c r="O1141" s="456"/>
      <c r="P1141" s="431">
        <f t="shared" si="35"/>
        <v>0</v>
      </c>
      <c r="Q1141" s="79">
        <f t="shared" si="35"/>
        <v>0</v>
      </c>
      <c r="R1141" s="102" t="str">
        <f t="shared" si="34"/>
        <v/>
      </c>
      <c r="S1141" s="96" t="str">
        <f>IF(D1141="","",IF(OR(D1141=Plano!$A$1,D1141=Plano!$B$1),"entrada","saída"))</f>
        <v/>
      </c>
    </row>
    <row r="1142" spans="1:19" ht="13.2" hidden="1" x14ac:dyDescent="0.25">
      <c r="A1142" s="119" t="str">
        <f>IF(B1142="","",COUNT('Diário 2o PA'!$A$5:$A$1412)+ROW()-4)</f>
        <v/>
      </c>
      <c r="B1142" s="104"/>
      <c r="C1142" s="154"/>
      <c r="D1142" s="105"/>
      <c r="E1142" s="105"/>
      <c r="F1142" s="106"/>
      <c r="G1142" s="105"/>
      <c r="H1142" s="105"/>
      <c r="I1142" s="108"/>
      <c r="J1142" s="105"/>
      <c r="K1142" s="105"/>
      <c r="L1142" s="108"/>
      <c r="M1142" s="105"/>
      <c r="N1142" s="103"/>
      <c r="O1142" s="456"/>
      <c r="P1142" s="431">
        <f t="shared" si="35"/>
        <v>0</v>
      </c>
      <c r="Q1142" s="79">
        <f t="shared" si="35"/>
        <v>0</v>
      </c>
      <c r="R1142" s="102" t="str">
        <f t="shared" si="34"/>
        <v/>
      </c>
      <c r="S1142" s="96" t="str">
        <f>IF(D1142="","",IF(OR(D1142=Plano!$A$1,D1142=Plano!$B$1),"entrada","saída"))</f>
        <v/>
      </c>
    </row>
    <row r="1143" spans="1:19" ht="13.2" hidden="1" x14ac:dyDescent="0.25">
      <c r="A1143" s="119" t="str">
        <f>IF(B1143="","",COUNT('Diário 2o PA'!$A$5:$A$1412)+ROW()-4)</f>
        <v/>
      </c>
      <c r="B1143" s="104"/>
      <c r="C1143" s="154"/>
      <c r="D1143" s="105"/>
      <c r="E1143" s="105"/>
      <c r="F1143" s="106"/>
      <c r="G1143" s="105"/>
      <c r="H1143" s="105"/>
      <c r="I1143" s="108"/>
      <c r="J1143" s="105"/>
      <c r="K1143" s="105"/>
      <c r="L1143" s="108"/>
      <c r="M1143" s="105"/>
      <c r="N1143" s="103"/>
      <c r="O1143" s="456"/>
      <c r="P1143" s="431">
        <f t="shared" si="35"/>
        <v>0</v>
      </c>
      <c r="Q1143" s="79">
        <f t="shared" si="35"/>
        <v>0</v>
      </c>
      <c r="R1143" s="102" t="str">
        <f t="shared" si="34"/>
        <v/>
      </c>
      <c r="S1143" s="96" t="str">
        <f>IF(D1143="","",IF(OR(D1143=Plano!$A$1,D1143=Plano!$B$1),"entrada","saída"))</f>
        <v/>
      </c>
    </row>
    <row r="1144" spans="1:19" ht="13.2" hidden="1" x14ac:dyDescent="0.25">
      <c r="A1144" s="119" t="str">
        <f>IF(B1144="","",COUNT('Diário 2o PA'!$A$5:$A$1412)+ROW()-4)</f>
        <v/>
      </c>
      <c r="B1144" s="104"/>
      <c r="C1144" s="154"/>
      <c r="D1144" s="105"/>
      <c r="E1144" s="105"/>
      <c r="F1144" s="106"/>
      <c r="G1144" s="105"/>
      <c r="H1144" s="105"/>
      <c r="I1144" s="108"/>
      <c r="J1144" s="105"/>
      <c r="K1144" s="105"/>
      <c r="L1144" s="108"/>
      <c r="M1144" s="105"/>
      <c r="N1144" s="103"/>
      <c r="O1144" s="456"/>
      <c r="P1144" s="431">
        <f t="shared" si="35"/>
        <v>0</v>
      </c>
      <c r="Q1144" s="79">
        <f t="shared" si="35"/>
        <v>0</v>
      </c>
      <c r="R1144" s="102" t="str">
        <f t="shared" si="34"/>
        <v/>
      </c>
      <c r="S1144" s="96" t="str">
        <f>IF(D1144="","",IF(OR(D1144=Plano!$A$1,D1144=Plano!$B$1),"entrada","saída"))</f>
        <v/>
      </c>
    </row>
    <row r="1145" spans="1:19" ht="13.2" hidden="1" x14ac:dyDescent="0.25">
      <c r="A1145" s="119" t="str">
        <f>IF(B1145="","",COUNT('Diário 2o PA'!$A$5:$A$1412)+ROW()-4)</f>
        <v/>
      </c>
      <c r="B1145" s="104"/>
      <c r="C1145" s="154"/>
      <c r="D1145" s="105"/>
      <c r="E1145" s="105"/>
      <c r="F1145" s="106"/>
      <c r="G1145" s="105"/>
      <c r="H1145" s="105"/>
      <c r="I1145" s="108"/>
      <c r="J1145" s="105"/>
      <c r="K1145" s="105"/>
      <c r="L1145" s="108"/>
      <c r="M1145" s="105"/>
      <c r="N1145" s="103"/>
      <c r="O1145" s="456"/>
      <c r="P1145" s="431">
        <f t="shared" si="35"/>
        <v>0</v>
      </c>
      <c r="Q1145" s="79">
        <f t="shared" si="35"/>
        <v>0</v>
      </c>
      <c r="R1145" s="102" t="str">
        <f t="shared" si="34"/>
        <v/>
      </c>
      <c r="S1145" s="96" t="str">
        <f>IF(D1145="","",IF(OR(D1145=Plano!$A$1,D1145=Plano!$B$1),"entrada","saída"))</f>
        <v/>
      </c>
    </row>
    <row r="1146" spans="1:19" ht="13.2" hidden="1" x14ac:dyDescent="0.25">
      <c r="A1146" s="119" t="str">
        <f>IF(B1146="","",COUNT('Diário 2o PA'!$A$5:$A$1412)+ROW()-4)</f>
        <v/>
      </c>
      <c r="B1146" s="104"/>
      <c r="C1146" s="154"/>
      <c r="D1146" s="105"/>
      <c r="E1146" s="105"/>
      <c r="F1146" s="106"/>
      <c r="G1146" s="105"/>
      <c r="H1146" s="105"/>
      <c r="I1146" s="108"/>
      <c r="J1146" s="105"/>
      <c r="K1146" s="105"/>
      <c r="L1146" s="108"/>
      <c r="M1146" s="105"/>
      <c r="N1146" s="103"/>
      <c r="O1146" s="456"/>
      <c r="P1146" s="431">
        <f t="shared" si="35"/>
        <v>0</v>
      </c>
      <c r="Q1146" s="79">
        <f t="shared" si="35"/>
        <v>0</v>
      </c>
      <c r="R1146" s="102" t="str">
        <f t="shared" si="34"/>
        <v/>
      </c>
      <c r="S1146" s="96" t="str">
        <f>IF(D1146="","",IF(OR(D1146=Plano!$A$1,D1146=Plano!$B$1),"entrada","saída"))</f>
        <v/>
      </c>
    </row>
    <row r="1147" spans="1:19" ht="13.2" hidden="1" x14ac:dyDescent="0.25">
      <c r="A1147" s="119" t="str">
        <f>IF(B1147="","",COUNT('Diário 2o PA'!$A$5:$A$1412)+ROW()-4)</f>
        <v/>
      </c>
      <c r="B1147" s="104"/>
      <c r="C1147" s="154"/>
      <c r="D1147" s="105"/>
      <c r="E1147" s="105"/>
      <c r="F1147" s="106"/>
      <c r="G1147" s="105"/>
      <c r="H1147" s="105"/>
      <c r="I1147" s="108"/>
      <c r="J1147" s="105"/>
      <c r="K1147" s="105"/>
      <c r="L1147" s="108"/>
      <c r="M1147" s="105"/>
      <c r="N1147" s="103"/>
      <c r="O1147" s="456"/>
      <c r="P1147" s="431">
        <f t="shared" si="35"/>
        <v>0</v>
      </c>
      <c r="Q1147" s="79">
        <f t="shared" si="35"/>
        <v>0</v>
      </c>
      <c r="R1147" s="102" t="str">
        <f t="shared" si="34"/>
        <v/>
      </c>
      <c r="S1147" s="96" t="str">
        <f>IF(D1147="","",IF(OR(D1147=Plano!$A$1,D1147=Plano!$B$1),"entrada","saída"))</f>
        <v/>
      </c>
    </row>
    <row r="1148" spans="1:19" ht="13.2" hidden="1" x14ac:dyDescent="0.25">
      <c r="A1148" s="119" t="str">
        <f>IF(B1148="","",COUNT('Diário 2o PA'!$A$5:$A$1412)+ROW()-4)</f>
        <v/>
      </c>
      <c r="B1148" s="104"/>
      <c r="C1148" s="154"/>
      <c r="D1148" s="105"/>
      <c r="E1148" s="105"/>
      <c r="F1148" s="106"/>
      <c r="G1148" s="105"/>
      <c r="H1148" s="105"/>
      <c r="I1148" s="108"/>
      <c r="J1148" s="105"/>
      <c r="K1148" s="105"/>
      <c r="L1148" s="108"/>
      <c r="M1148" s="105"/>
      <c r="N1148" s="103"/>
      <c r="O1148" s="456"/>
      <c r="P1148" s="431">
        <f t="shared" si="35"/>
        <v>0</v>
      </c>
      <c r="Q1148" s="79">
        <f t="shared" si="35"/>
        <v>0</v>
      </c>
      <c r="R1148" s="102" t="str">
        <f t="shared" si="34"/>
        <v/>
      </c>
      <c r="S1148" s="96" t="str">
        <f>IF(D1148="","",IF(OR(D1148=Plano!$A$1,D1148=Plano!$B$1),"entrada","saída"))</f>
        <v/>
      </c>
    </row>
    <row r="1149" spans="1:19" ht="13.2" hidden="1" x14ac:dyDescent="0.25">
      <c r="A1149" s="119" t="str">
        <f>IF(B1149="","",COUNT('Diário 2o PA'!$A$5:$A$1412)+ROW()-4)</f>
        <v/>
      </c>
      <c r="B1149" s="104"/>
      <c r="C1149" s="154"/>
      <c r="D1149" s="105"/>
      <c r="E1149" s="105"/>
      <c r="F1149" s="106"/>
      <c r="G1149" s="105"/>
      <c r="H1149" s="105"/>
      <c r="I1149" s="108"/>
      <c r="J1149" s="105"/>
      <c r="K1149" s="105"/>
      <c r="L1149" s="108"/>
      <c r="M1149" s="105"/>
      <c r="N1149" s="103"/>
      <c r="O1149" s="456"/>
      <c r="P1149" s="431">
        <f t="shared" si="35"/>
        <v>0</v>
      </c>
      <c r="Q1149" s="79">
        <f t="shared" si="35"/>
        <v>0</v>
      </c>
      <c r="R1149" s="102" t="str">
        <f t="shared" si="34"/>
        <v/>
      </c>
      <c r="S1149" s="96" t="str">
        <f>IF(D1149="","",IF(OR(D1149=Plano!$A$1,D1149=Plano!$B$1),"entrada","saída"))</f>
        <v/>
      </c>
    </row>
    <row r="1150" spans="1:19" ht="13.2" hidden="1" x14ac:dyDescent="0.25">
      <c r="A1150" s="119" t="str">
        <f>IF(B1150="","",COUNT('Diário 2o PA'!$A$5:$A$1412)+ROW()-4)</f>
        <v/>
      </c>
      <c r="B1150" s="104"/>
      <c r="C1150" s="154"/>
      <c r="D1150" s="105"/>
      <c r="E1150" s="105"/>
      <c r="F1150" s="106"/>
      <c r="G1150" s="105"/>
      <c r="H1150" s="105"/>
      <c r="I1150" s="108"/>
      <c r="J1150" s="105"/>
      <c r="K1150" s="105"/>
      <c r="L1150" s="108"/>
      <c r="M1150" s="105"/>
      <c r="N1150" s="103"/>
      <c r="O1150" s="456"/>
      <c r="P1150" s="431">
        <f t="shared" si="35"/>
        <v>0</v>
      </c>
      <c r="Q1150" s="79">
        <f t="shared" si="35"/>
        <v>0</v>
      </c>
      <c r="R1150" s="102" t="str">
        <f t="shared" si="34"/>
        <v/>
      </c>
      <c r="S1150" s="96" t="str">
        <f>IF(D1150="","",IF(OR(D1150=Plano!$A$1,D1150=Plano!$B$1),"entrada","saída"))</f>
        <v/>
      </c>
    </row>
    <row r="1151" spans="1:19" ht="13.2" hidden="1" x14ac:dyDescent="0.25">
      <c r="A1151" s="119" t="str">
        <f>IF(B1151="","",COUNT('Diário 2o PA'!$A$5:$A$1412)+ROW()-4)</f>
        <v/>
      </c>
      <c r="B1151" s="104"/>
      <c r="C1151" s="154"/>
      <c r="D1151" s="105"/>
      <c r="E1151" s="105"/>
      <c r="F1151" s="106"/>
      <c r="G1151" s="105"/>
      <c r="H1151" s="105"/>
      <c r="I1151" s="108"/>
      <c r="J1151" s="105"/>
      <c r="K1151" s="105"/>
      <c r="L1151" s="108"/>
      <c r="M1151" s="105"/>
      <c r="N1151" s="103"/>
      <c r="O1151" s="456"/>
      <c r="P1151" s="431">
        <f t="shared" si="35"/>
        <v>0</v>
      </c>
      <c r="Q1151" s="79">
        <f t="shared" si="35"/>
        <v>0</v>
      </c>
      <c r="R1151" s="102" t="str">
        <f t="shared" si="34"/>
        <v/>
      </c>
      <c r="S1151" s="96" t="str">
        <f>IF(D1151="","",IF(OR(D1151=Plano!$A$1,D1151=Plano!$B$1),"entrada","saída"))</f>
        <v/>
      </c>
    </row>
    <row r="1152" spans="1:19" ht="13.2" hidden="1" x14ac:dyDescent="0.25">
      <c r="A1152" s="119" t="str">
        <f>IF(B1152="","",COUNT('Diário 2o PA'!$A$5:$A$1412)+ROW()-4)</f>
        <v/>
      </c>
      <c r="B1152" s="104"/>
      <c r="C1152" s="154"/>
      <c r="D1152" s="105"/>
      <c r="E1152" s="105"/>
      <c r="F1152" s="106"/>
      <c r="G1152" s="105"/>
      <c r="H1152" s="105"/>
      <c r="I1152" s="108"/>
      <c r="J1152" s="105"/>
      <c r="K1152" s="105"/>
      <c r="L1152" s="108"/>
      <c r="M1152" s="105"/>
      <c r="N1152" s="103"/>
      <c r="O1152" s="456"/>
      <c r="P1152" s="431">
        <f t="shared" si="35"/>
        <v>0</v>
      </c>
      <c r="Q1152" s="79">
        <f t="shared" si="35"/>
        <v>0</v>
      </c>
      <c r="R1152" s="102" t="str">
        <f t="shared" si="34"/>
        <v/>
      </c>
      <c r="S1152" s="96" t="str">
        <f>IF(D1152="","",IF(OR(D1152=Plano!$A$1,D1152=Plano!$B$1),"entrada","saída"))</f>
        <v/>
      </c>
    </row>
    <row r="1153" spans="1:19" ht="13.2" hidden="1" x14ac:dyDescent="0.25">
      <c r="A1153" s="119" t="str">
        <f>IF(B1153="","",COUNT('Diário 2o PA'!$A$5:$A$1412)+ROW()-4)</f>
        <v/>
      </c>
      <c r="B1153" s="104"/>
      <c r="C1153" s="154"/>
      <c r="D1153" s="105"/>
      <c r="E1153" s="105"/>
      <c r="F1153" s="106"/>
      <c r="G1153" s="105"/>
      <c r="H1153" s="105"/>
      <c r="I1153" s="108"/>
      <c r="J1153" s="105"/>
      <c r="K1153" s="105"/>
      <c r="L1153" s="108"/>
      <c r="M1153" s="105"/>
      <c r="N1153" s="103"/>
      <c r="O1153" s="456"/>
      <c r="P1153" s="431">
        <f t="shared" si="35"/>
        <v>0</v>
      </c>
      <c r="Q1153" s="79">
        <f t="shared" si="35"/>
        <v>0</v>
      </c>
      <c r="R1153" s="102" t="str">
        <f t="shared" si="34"/>
        <v/>
      </c>
      <c r="S1153" s="96" t="str">
        <f>IF(D1153="","",IF(OR(D1153=Plano!$A$1,D1153=Plano!$B$1),"entrada","saída"))</f>
        <v/>
      </c>
    </row>
    <row r="1154" spans="1:19" ht="13.2" hidden="1" x14ac:dyDescent="0.25">
      <c r="A1154" s="119" t="str">
        <f>IF(B1154="","",COUNT('Diário 2o PA'!$A$5:$A$1412)+ROW()-4)</f>
        <v/>
      </c>
      <c r="B1154" s="104"/>
      <c r="C1154" s="154"/>
      <c r="D1154" s="105"/>
      <c r="E1154" s="105"/>
      <c r="F1154" s="106"/>
      <c r="G1154" s="105"/>
      <c r="H1154" s="105"/>
      <c r="I1154" s="108"/>
      <c r="J1154" s="105"/>
      <c r="K1154" s="105"/>
      <c r="L1154" s="108"/>
      <c r="M1154" s="105"/>
      <c r="N1154" s="103"/>
      <c r="O1154" s="456"/>
      <c r="P1154" s="431">
        <f t="shared" si="35"/>
        <v>0</v>
      </c>
      <c r="Q1154" s="79">
        <f t="shared" si="35"/>
        <v>0</v>
      </c>
      <c r="R1154" s="102" t="str">
        <f t="shared" si="34"/>
        <v/>
      </c>
      <c r="S1154" s="96" t="str">
        <f>IF(D1154="","",IF(OR(D1154=Plano!$A$1,D1154=Plano!$B$1),"entrada","saída"))</f>
        <v/>
      </c>
    </row>
    <row r="1155" spans="1:19" ht="13.2" hidden="1" x14ac:dyDescent="0.25">
      <c r="A1155" s="119" t="str">
        <f>IF(B1155="","",COUNT('Diário 2o PA'!$A$5:$A$1412)+ROW()-4)</f>
        <v/>
      </c>
      <c r="B1155" s="104"/>
      <c r="C1155" s="154"/>
      <c r="D1155" s="105"/>
      <c r="E1155" s="105"/>
      <c r="F1155" s="106"/>
      <c r="G1155" s="105"/>
      <c r="H1155" s="105"/>
      <c r="I1155" s="108"/>
      <c r="J1155" s="105"/>
      <c r="K1155" s="105"/>
      <c r="L1155" s="108"/>
      <c r="M1155" s="105"/>
      <c r="N1155" s="103"/>
      <c r="O1155" s="456"/>
      <c r="P1155" s="431">
        <f t="shared" si="35"/>
        <v>0</v>
      </c>
      <c r="Q1155" s="79">
        <f t="shared" si="35"/>
        <v>0</v>
      </c>
      <c r="R1155" s="102" t="str">
        <f t="shared" si="34"/>
        <v/>
      </c>
      <c r="S1155" s="96" t="str">
        <f>IF(D1155="","",IF(OR(D1155=Plano!$A$1,D1155=Plano!$B$1),"entrada","saída"))</f>
        <v/>
      </c>
    </row>
    <row r="1156" spans="1:19" ht="13.2" hidden="1" x14ac:dyDescent="0.25">
      <c r="A1156" s="119" t="str">
        <f>IF(B1156="","",COUNT('Diário 2o PA'!$A$5:$A$1412)+ROW()-4)</f>
        <v/>
      </c>
      <c r="B1156" s="104"/>
      <c r="C1156" s="154"/>
      <c r="D1156" s="105"/>
      <c r="E1156" s="105"/>
      <c r="F1156" s="106"/>
      <c r="G1156" s="105"/>
      <c r="H1156" s="105"/>
      <c r="I1156" s="108"/>
      <c r="J1156" s="105"/>
      <c r="K1156" s="105"/>
      <c r="L1156" s="108"/>
      <c r="M1156" s="105"/>
      <c r="N1156" s="103"/>
      <c r="O1156" s="456"/>
      <c r="P1156" s="431">
        <f t="shared" si="35"/>
        <v>0</v>
      </c>
      <c r="Q1156" s="79">
        <f t="shared" si="35"/>
        <v>0</v>
      </c>
      <c r="R1156" s="102" t="str">
        <f t="shared" si="34"/>
        <v/>
      </c>
      <c r="S1156" s="96" t="str">
        <f>IF(D1156="","",IF(OR(D1156=Plano!$A$1,D1156=Plano!$B$1),"entrada","saída"))</f>
        <v/>
      </c>
    </row>
    <row r="1157" spans="1:19" ht="13.2" hidden="1" x14ac:dyDescent="0.25">
      <c r="A1157" s="119" t="str">
        <f>IF(B1157="","",COUNT('Diário 2o PA'!$A$5:$A$1412)+ROW()-4)</f>
        <v/>
      </c>
      <c r="B1157" s="104"/>
      <c r="C1157" s="154"/>
      <c r="D1157" s="105"/>
      <c r="E1157" s="105"/>
      <c r="F1157" s="106"/>
      <c r="G1157" s="105"/>
      <c r="H1157" s="105"/>
      <c r="I1157" s="108"/>
      <c r="J1157" s="105"/>
      <c r="K1157" s="105"/>
      <c r="L1157" s="108"/>
      <c r="M1157" s="105"/>
      <c r="N1157" s="103"/>
      <c r="O1157" s="456"/>
      <c r="P1157" s="431">
        <f t="shared" si="35"/>
        <v>0</v>
      </c>
      <c r="Q1157" s="79">
        <f t="shared" si="35"/>
        <v>0</v>
      </c>
      <c r="R1157" s="102" t="str">
        <f t="shared" ref="R1157:R1220" si="36">SUBSTITUTE(D1157," ","_")</f>
        <v/>
      </c>
      <c r="S1157" s="96" t="str">
        <f>IF(D1157="","",IF(OR(D1157=Plano!$A$1,D1157=Plano!$B$1),"entrada","saída"))</f>
        <v/>
      </c>
    </row>
    <row r="1158" spans="1:19" ht="13.2" hidden="1" x14ac:dyDescent="0.25">
      <c r="A1158" s="119" t="str">
        <f>IF(B1158="","",COUNT('Diário 2o PA'!$A$5:$A$1412)+ROW()-4)</f>
        <v/>
      </c>
      <c r="B1158" s="104"/>
      <c r="C1158" s="154"/>
      <c r="D1158" s="105"/>
      <c r="E1158" s="105"/>
      <c r="F1158" s="106"/>
      <c r="G1158" s="105"/>
      <c r="H1158" s="105"/>
      <c r="I1158" s="108"/>
      <c r="J1158" s="105"/>
      <c r="K1158" s="105"/>
      <c r="L1158" s="108"/>
      <c r="M1158" s="105"/>
      <c r="N1158" s="103"/>
      <c r="O1158" s="456"/>
      <c r="P1158" s="431">
        <f t="shared" ref="P1158:Q1221" si="37">IF(B1158=0,0,IF(YEAR(B1158)=$Q$1,MONTH(B1158)-$P$1+1,(YEAR(B1158)-$Q$1)*12-$P$1+1+MONTH(B1158)))</f>
        <v>0</v>
      </c>
      <c r="Q1158" s="79">
        <f t="shared" si="37"/>
        <v>0</v>
      </c>
      <c r="R1158" s="102" t="str">
        <f t="shared" si="36"/>
        <v/>
      </c>
      <c r="S1158" s="96" t="str">
        <f>IF(D1158="","",IF(OR(D1158=Plano!$A$1,D1158=Plano!$B$1),"entrada","saída"))</f>
        <v/>
      </c>
    </row>
    <row r="1159" spans="1:19" ht="13.2" hidden="1" x14ac:dyDescent="0.25">
      <c r="A1159" s="119" t="str">
        <f>IF(B1159="","",COUNT('Diário 2o PA'!$A$5:$A$1412)+ROW()-4)</f>
        <v/>
      </c>
      <c r="B1159" s="104"/>
      <c r="C1159" s="154"/>
      <c r="D1159" s="105"/>
      <c r="E1159" s="105"/>
      <c r="F1159" s="106"/>
      <c r="G1159" s="105"/>
      <c r="H1159" s="105"/>
      <c r="I1159" s="108"/>
      <c r="J1159" s="105"/>
      <c r="K1159" s="105"/>
      <c r="L1159" s="108"/>
      <c r="M1159" s="105"/>
      <c r="N1159" s="103"/>
      <c r="O1159" s="456"/>
      <c r="P1159" s="431">
        <f t="shared" si="37"/>
        <v>0</v>
      </c>
      <c r="Q1159" s="79">
        <f t="shared" si="37"/>
        <v>0</v>
      </c>
      <c r="R1159" s="102" t="str">
        <f t="shared" si="36"/>
        <v/>
      </c>
      <c r="S1159" s="96" t="str">
        <f>IF(D1159="","",IF(OR(D1159=Plano!$A$1,D1159=Plano!$B$1),"entrada","saída"))</f>
        <v/>
      </c>
    </row>
    <row r="1160" spans="1:19" ht="13.2" hidden="1" x14ac:dyDescent="0.25">
      <c r="A1160" s="119" t="str">
        <f>IF(B1160="","",COUNT('Diário 2o PA'!$A$5:$A$1412)+ROW()-4)</f>
        <v/>
      </c>
      <c r="B1160" s="104"/>
      <c r="C1160" s="154"/>
      <c r="D1160" s="105"/>
      <c r="E1160" s="105"/>
      <c r="F1160" s="106"/>
      <c r="G1160" s="105"/>
      <c r="H1160" s="105"/>
      <c r="I1160" s="108"/>
      <c r="J1160" s="105"/>
      <c r="K1160" s="105"/>
      <c r="L1160" s="108"/>
      <c r="M1160" s="105"/>
      <c r="N1160" s="103"/>
      <c r="O1160" s="456"/>
      <c r="P1160" s="431">
        <f t="shared" si="37"/>
        <v>0</v>
      </c>
      <c r="Q1160" s="79">
        <f t="shared" si="37"/>
        <v>0</v>
      </c>
      <c r="R1160" s="102" t="str">
        <f t="shared" si="36"/>
        <v/>
      </c>
      <c r="S1160" s="96" t="str">
        <f>IF(D1160="","",IF(OR(D1160=Plano!$A$1,D1160=Plano!$B$1),"entrada","saída"))</f>
        <v/>
      </c>
    </row>
    <row r="1161" spans="1:19" ht="13.2" hidden="1" x14ac:dyDescent="0.25">
      <c r="A1161" s="119" t="str">
        <f>IF(B1161="","",COUNT('Diário 2o PA'!$A$5:$A$1412)+ROW()-4)</f>
        <v/>
      </c>
      <c r="B1161" s="104"/>
      <c r="C1161" s="154"/>
      <c r="D1161" s="105"/>
      <c r="E1161" s="105"/>
      <c r="F1161" s="106"/>
      <c r="G1161" s="105"/>
      <c r="H1161" s="105"/>
      <c r="I1161" s="108"/>
      <c r="J1161" s="105"/>
      <c r="K1161" s="105"/>
      <c r="L1161" s="108"/>
      <c r="M1161" s="105"/>
      <c r="N1161" s="103"/>
      <c r="O1161" s="456"/>
      <c r="P1161" s="431">
        <f t="shared" si="37"/>
        <v>0</v>
      </c>
      <c r="Q1161" s="79">
        <f t="shared" si="37"/>
        <v>0</v>
      </c>
      <c r="R1161" s="102" t="str">
        <f t="shared" si="36"/>
        <v/>
      </c>
      <c r="S1161" s="96" t="str">
        <f>IF(D1161="","",IF(OR(D1161=Plano!$A$1,D1161=Plano!$B$1),"entrada","saída"))</f>
        <v/>
      </c>
    </row>
    <row r="1162" spans="1:19" ht="13.2" hidden="1" x14ac:dyDescent="0.25">
      <c r="A1162" s="119" t="str">
        <f>IF(B1162="","",COUNT('Diário 2o PA'!$A$5:$A$1412)+ROW()-4)</f>
        <v/>
      </c>
      <c r="B1162" s="104"/>
      <c r="C1162" s="154"/>
      <c r="D1162" s="105"/>
      <c r="E1162" s="105"/>
      <c r="F1162" s="106"/>
      <c r="G1162" s="105"/>
      <c r="H1162" s="105"/>
      <c r="I1162" s="108"/>
      <c r="J1162" s="105"/>
      <c r="K1162" s="105"/>
      <c r="L1162" s="108"/>
      <c r="M1162" s="105"/>
      <c r="N1162" s="103"/>
      <c r="O1162" s="456"/>
      <c r="P1162" s="431">
        <f t="shared" si="37"/>
        <v>0</v>
      </c>
      <c r="Q1162" s="79">
        <f t="shared" si="37"/>
        <v>0</v>
      </c>
      <c r="R1162" s="102" t="str">
        <f t="shared" si="36"/>
        <v/>
      </c>
      <c r="S1162" s="96" t="str">
        <f>IF(D1162="","",IF(OR(D1162=Plano!$A$1,D1162=Plano!$B$1),"entrada","saída"))</f>
        <v/>
      </c>
    </row>
    <row r="1163" spans="1:19" ht="13.2" hidden="1" x14ac:dyDescent="0.25">
      <c r="A1163" s="119" t="str">
        <f>IF(B1163="","",COUNT('Diário 2o PA'!$A$5:$A$1412)+ROW()-4)</f>
        <v/>
      </c>
      <c r="B1163" s="104"/>
      <c r="C1163" s="154"/>
      <c r="D1163" s="105"/>
      <c r="E1163" s="105"/>
      <c r="F1163" s="106"/>
      <c r="G1163" s="105"/>
      <c r="H1163" s="105"/>
      <c r="I1163" s="108"/>
      <c r="J1163" s="105"/>
      <c r="K1163" s="105"/>
      <c r="L1163" s="108"/>
      <c r="M1163" s="105"/>
      <c r="N1163" s="103"/>
      <c r="O1163" s="456"/>
      <c r="P1163" s="431">
        <f t="shared" si="37"/>
        <v>0</v>
      </c>
      <c r="Q1163" s="79">
        <f t="shared" si="37"/>
        <v>0</v>
      </c>
      <c r="R1163" s="102" t="str">
        <f t="shared" si="36"/>
        <v/>
      </c>
      <c r="S1163" s="96" t="str">
        <f>IF(D1163="","",IF(OR(D1163=Plano!$A$1,D1163=Plano!$B$1),"entrada","saída"))</f>
        <v/>
      </c>
    </row>
    <row r="1164" spans="1:19" ht="13.2" hidden="1" x14ac:dyDescent="0.25">
      <c r="A1164" s="119" t="str">
        <f>IF(B1164="","",COUNT('Diário 2o PA'!$A$5:$A$1412)+ROW()-4)</f>
        <v/>
      </c>
      <c r="B1164" s="104"/>
      <c r="C1164" s="154"/>
      <c r="D1164" s="105"/>
      <c r="E1164" s="105"/>
      <c r="F1164" s="106"/>
      <c r="G1164" s="105"/>
      <c r="H1164" s="105"/>
      <c r="I1164" s="108"/>
      <c r="J1164" s="105"/>
      <c r="K1164" s="105"/>
      <c r="L1164" s="108"/>
      <c r="M1164" s="105"/>
      <c r="N1164" s="103"/>
      <c r="O1164" s="456"/>
      <c r="P1164" s="431">
        <f t="shared" si="37"/>
        <v>0</v>
      </c>
      <c r="Q1164" s="79">
        <f t="shared" si="37"/>
        <v>0</v>
      </c>
      <c r="R1164" s="102" t="str">
        <f t="shared" si="36"/>
        <v/>
      </c>
      <c r="S1164" s="96" t="str">
        <f>IF(D1164="","",IF(OR(D1164=Plano!$A$1,D1164=Plano!$B$1),"entrada","saída"))</f>
        <v/>
      </c>
    </row>
    <row r="1165" spans="1:19" ht="13.2" hidden="1" x14ac:dyDescent="0.25">
      <c r="A1165" s="119" t="str">
        <f>IF(B1165="","",COUNT('Diário 2o PA'!$A$5:$A$1412)+ROW()-4)</f>
        <v/>
      </c>
      <c r="B1165" s="104"/>
      <c r="C1165" s="154"/>
      <c r="D1165" s="105"/>
      <c r="E1165" s="105"/>
      <c r="F1165" s="106"/>
      <c r="G1165" s="105"/>
      <c r="H1165" s="105"/>
      <c r="I1165" s="108"/>
      <c r="J1165" s="105"/>
      <c r="K1165" s="105"/>
      <c r="L1165" s="108"/>
      <c r="M1165" s="105"/>
      <c r="N1165" s="103"/>
      <c r="O1165" s="456"/>
      <c r="P1165" s="431">
        <f t="shared" si="37"/>
        <v>0</v>
      </c>
      <c r="Q1165" s="79">
        <f t="shared" si="37"/>
        <v>0</v>
      </c>
      <c r="R1165" s="102" t="str">
        <f t="shared" si="36"/>
        <v/>
      </c>
      <c r="S1165" s="96" t="str">
        <f>IF(D1165="","",IF(OR(D1165=Plano!$A$1,D1165=Plano!$B$1),"entrada","saída"))</f>
        <v/>
      </c>
    </row>
    <row r="1166" spans="1:19" ht="13.2" hidden="1" x14ac:dyDescent="0.25">
      <c r="A1166" s="119" t="str">
        <f>IF(B1166="","",COUNT('Diário 2o PA'!$A$5:$A$1412)+ROW()-4)</f>
        <v/>
      </c>
      <c r="B1166" s="104"/>
      <c r="C1166" s="154"/>
      <c r="D1166" s="105"/>
      <c r="E1166" s="105"/>
      <c r="F1166" s="106"/>
      <c r="G1166" s="105"/>
      <c r="H1166" s="105"/>
      <c r="I1166" s="108"/>
      <c r="J1166" s="105"/>
      <c r="K1166" s="105"/>
      <c r="L1166" s="108"/>
      <c r="M1166" s="105"/>
      <c r="N1166" s="103"/>
      <c r="O1166" s="456"/>
      <c r="P1166" s="431">
        <f t="shared" si="37"/>
        <v>0</v>
      </c>
      <c r="Q1166" s="79">
        <f t="shared" si="37"/>
        <v>0</v>
      </c>
      <c r="R1166" s="102" t="str">
        <f t="shared" si="36"/>
        <v/>
      </c>
      <c r="S1166" s="96" t="str">
        <f>IF(D1166="","",IF(OR(D1166=Plano!$A$1,D1166=Plano!$B$1),"entrada","saída"))</f>
        <v/>
      </c>
    </row>
    <row r="1167" spans="1:19" ht="13.2" hidden="1" x14ac:dyDescent="0.25">
      <c r="A1167" s="119" t="str">
        <f>IF(B1167="","",COUNT('Diário 2o PA'!$A$5:$A$1412)+ROW()-4)</f>
        <v/>
      </c>
      <c r="B1167" s="104"/>
      <c r="C1167" s="154"/>
      <c r="D1167" s="105"/>
      <c r="E1167" s="105"/>
      <c r="F1167" s="106"/>
      <c r="G1167" s="105"/>
      <c r="H1167" s="105"/>
      <c r="I1167" s="108"/>
      <c r="J1167" s="105"/>
      <c r="K1167" s="105"/>
      <c r="L1167" s="108"/>
      <c r="M1167" s="105"/>
      <c r="N1167" s="103"/>
      <c r="O1167" s="456"/>
      <c r="P1167" s="431">
        <f t="shared" si="37"/>
        <v>0</v>
      </c>
      <c r="Q1167" s="79">
        <f t="shared" si="37"/>
        <v>0</v>
      </c>
      <c r="R1167" s="102" t="str">
        <f t="shared" si="36"/>
        <v/>
      </c>
      <c r="S1167" s="96" t="str">
        <f>IF(D1167="","",IF(OR(D1167=Plano!$A$1,D1167=Plano!$B$1),"entrada","saída"))</f>
        <v/>
      </c>
    </row>
    <row r="1168" spans="1:19" ht="13.2" hidden="1" x14ac:dyDescent="0.25">
      <c r="A1168" s="119" t="str">
        <f>IF(B1168="","",COUNT('Diário 2o PA'!$A$5:$A$1412)+ROW()-4)</f>
        <v/>
      </c>
      <c r="B1168" s="104"/>
      <c r="C1168" s="154"/>
      <c r="D1168" s="105"/>
      <c r="E1168" s="105"/>
      <c r="F1168" s="106"/>
      <c r="G1168" s="105"/>
      <c r="H1168" s="105"/>
      <c r="I1168" s="108"/>
      <c r="J1168" s="105"/>
      <c r="K1168" s="105"/>
      <c r="L1168" s="108"/>
      <c r="M1168" s="105"/>
      <c r="N1168" s="103"/>
      <c r="O1168" s="456"/>
      <c r="P1168" s="431">
        <f t="shared" si="37"/>
        <v>0</v>
      </c>
      <c r="Q1168" s="79">
        <f t="shared" si="37"/>
        <v>0</v>
      </c>
      <c r="R1168" s="102" t="str">
        <f t="shared" si="36"/>
        <v/>
      </c>
      <c r="S1168" s="96" t="str">
        <f>IF(D1168="","",IF(OR(D1168=Plano!$A$1,D1168=Plano!$B$1),"entrada","saída"))</f>
        <v/>
      </c>
    </row>
    <row r="1169" spans="1:19" ht="13.2" hidden="1" x14ac:dyDescent="0.25">
      <c r="A1169" s="119" t="str">
        <f>IF(B1169="","",COUNT('Diário 2o PA'!$A$5:$A$1412)+ROW()-4)</f>
        <v/>
      </c>
      <c r="B1169" s="104"/>
      <c r="C1169" s="154"/>
      <c r="D1169" s="105"/>
      <c r="E1169" s="105"/>
      <c r="F1169" s="106"/>
      <c r="G1169" s="105"/>
      <c r="H1169" s="105"/>
      <c r="I1169" s="108"/>
      <c r="J1169" s="105"/>
      <c r="K1169" s="105"/>
      <c r="L1169" s="108"/>
      <c r="M1169" s="105"/>
      <c r="N1169" s="103"/>
      <c r="O1169" s="456"/>
      <c r="P1169" s="431">
        <f t="shared" si="37"/>
        <v>0</v>
      </c>
      <c r="Q1169" s="79">
        <f t="shared" si="37"/>
        <v>0</v>
      </c>
      <c r="R1169" s="102" t="str">
        <f t="shared" si="36"/>
        <v/>
      </c>
      <c r="S1169" s="96" t="str">
        <f>IF(D1169="","",IF(OR(D1169=Plano!$A$1,D1169=Plano!$B$1),"entrada","saída"))</f>
        <v/>
      </c>
    </row>
    <row r="1170" spans="1:19" ht="13.2" hidden="1" x14ac:dyDescent="0.25">
      <c r="A1170" s="119" t="str">
        <f>IF(B1170="","",COUNT('Diário 2o PA'!$A$5:$A$1412)+ROW()-4)</f>
        <v/>
      </c>
      <c r="B1170" s="104"/>
      <c r="C1170" s="154"/>
      <c r="D1170" s="105"/>
      <c r="E1170" s="105"/>
      <c r="F1170" s="106"/>
      <c r="G1170" s="105"/>
      <c r="H1170" s="105"/>
      <c r="I1170" s="108"/>
      <c r="J1170" s="105"/>
      <c r="K1170" s="105"/>
      <c r="L1170" s="108"/>
      <c r="M1170" s="105"/>
      <c r="N1170" s="103"/>
      <c r="O1170" s="456"/>
      <c r="P1170" s="431">
        <f t="shared" si="37"/>
        <v>0</v>
      </c>
      <c r="Q1170" s="79">
        <f t="shared" si="37"/>
        <v>0</v>
      </c>
      <c r="R1170" s="102" t="str">
        <f t="shared" si="36"/>
        <v/>
      </c>
      <c r="S1170" s="96" t="str">
        <f>IF(D1170="","",IF(OR(D1170=Plano!$A$1,D1170=Plano!$B$1),"entrada","saída"))</f>
        <v/>
      </c>
    </row>
    <row r="1171" spans="1:19" ht="13.2" hidden="1" x14ac:dyDescent="0.25">
      <c r="A1171" s="119" t="str">
        <f>IF(B1171="","",COUNT('Diário 2o PA'!$A$5:$A$1412)+ROW()-4)</f>
        <v/>
      </c>
      <c r="B1171" s="104"/>
      <c r="C1171" s="154"/>
      <c r="D1171" s="105"/>
      <c r="E1171" s="105"/>
      <c r="F1171" s="106"/>
      <c r="G1171" s="105"/>
      <c r="H1171" s="105"/>
      <c r="I1171" s="108"/>
      <c r="J1171" s="105"/>
      <c r="K1171" s="105"/>
      <c r="L1171" s="108"/>
      <c r="M1171" s="105"/>
      <c r="N1171" s="103"/>
      <c r="O1171" s="456"/>
      <c r="P1171" s="431">
        <f t="shared" si="37"/>
        <v>0</v>
      </c>
      <c r="Q1171" s="79">
        <f t="shared" si="37"/>
        <v>0</v>
      </c>
      <c r="R1171" s="102" t="str">
        <f t="shared" si="36"/>
        <v/>
      </c>
      <c r="S1171" s="96" t="str">
        <f>IF(D1171="","",IF(OR(D1171=Plano!$A$1,D1171=Plano!$B$1),"entrada","saída"))</f>
        <v/>
      </c>
    </row>
    <row r="1172" spans="1:19" ht="13.2" hidden="1" x14ac:dyDescent="0.25">
      <c r="A1172" s="119" t="str">
        <f>IF(B1172="","",COUNT('Diário 2o PA'!$A$5:$A$1412)+ROW()-4)</f>
        <v/>
      </c>
      <c r="B1172" s="104"/>
      <c r="C1172" s="154"/>
      <c r="D1172" s="105"/>
      <c r="E1172" s="105"/>
      <c r="F1172" s="106"/>
      <c r="G1172" s="105"/>
      <c r="H1172" s="105"/>
      <c r="I1172" s="108"/>
      <c r="J1172" s="105"/>
      <c r="K1172" s="105"/>
      <c r="L1172" s="108"/>
      <c r="M1172" s="105"/>
      <c r="N1172" s="103"/>
      <c r="O1172" s="456"/>
      <c r="P1172" s="431">
        <f t="shared" si="37"/>
        <v>0</v>
      </c>
      <c r="Q1172" s="79">
        <f t="shared" si="37"/>
        <v>0</v>
      </c>
      <c r="R1172" s="102" t="str">
        <f t="shared" si="36"/>
        <v/>
      </c>
      <c r="S1172" s="96" t="str">
        <f>IF(D1172="","",IF(OR(D1172=Plano!$A$1,D1172=Plano!$B$1),"entrada","saída"))</f>
        <v/>
      </c>
    </row>
    <row r="1173" spans="1:19" ht="13.2" hidden="1" x14ac:dyDescent="0.25">
      <c r="A1173" s="119" t="str">
        <f>IF(B1173="","",COUNT('Diário 2o PA'!$A$5:$A$1412)+ROW()-4)</f>
        <v/>
      </c>
      <c r="B1173" s="104"/>
      <c r="C1173" s="154"/>
      <c r="D1173" s="105"/>
      <c r="E1173" s="105"/>
      <c r="F1173" s="106"/>
      <c r="G1173" s="105"/>
      <c r="H1173" s="105"/>
      <c r="I1173" s="108"/>
      <c r="J1173" s="105"/>
      <c r="K1173" s="105"/>
      <c r="L1173" s="108"/>
      <c r="M1173" s="105"/>
      <c r="N1173" s="103"/>
      <c r="O1173" s="456"/>
      <c r="P1173" s="431">
        <f t="shared" si="37"/>
        <v>0</v>
      </c>
      <c r="Q1173" s="79">
        <f t="shared" si="37"/>
        <v>0</v>
      </c>
      <c r="R1173" s="102" t="str">
        <f t="shared" si="36"/>
        <v/>
      </c>
      <c r="S1173" s="96" t="str">
        <f>IF(D1173="","",IF(OR(D1173=Plano!$A$1,D1173=Plano!$B$1),"entrada","saída"))</f>
        <v/>
      </c>
    </row>
    <row r="1174" spans="1:19" ht="13.2" hidden="1" x14ac:dyDescent="0.25">
      <c r="A1174" s="119" t="str">
        <f>IF(B1174="","",COUNT('Diário 2o PA'!$A$5:$A$1412)+ROW()-4)</f>
        <v/>
      </c>
      <c r="B1174" s="104"/>
      <c r="C1174" s="154"/>
      <c r="D1174" s="105"/>
      <c r="E1174" s="105"/>
      <c r="F1174" s="106"/>
      <c r="G1174" s="105"/>
      <c r="H1174" s="105"/>
      <c r="I1174" s="108"/>
      <c r="J1174" s="105"/>
      <c r="K1174" s="105"/>
      <c r="L1174" s="108"/>
      <c r="M1174" s="105"/>
      <c r="N1174" s="103"/>
      <c r="O1174" s="456"/>
      <c r="P1174" s="431">
        <f t="shared" si="37"/>
        <v>0</v>
      </c>
      <c r="Q1174" s="79">
        <f t="shared" si="37"/>
        <v>0</v>
      </c>
      <c r="R1174" s="102" t="str">
        <f t="shared" si="36"/>
        <v/>
      </c>
      <c r="S1174" s="96" t="str">
        <f>IF(D1174="","",IF(OR(D1174=Plano!$A$1,D1174=Plano!$B$1),"entrada","saída"))</f>
        <v/>
      </c>
    </row>
    <row r="1175" spans="1:19" ht="13.2" hidden="1" x14ac:dyDescent="0.25">
      <c r="A1175" s="119" t="str">
        <f>IF(B1175="","",COUNT('Diário 2o PA'!$A$5:$A$1412)+ROW()-4)</f>
        <v/>
      </c>
      <c r="B1175" s="104"/>
      <c r="C1175" s="154"/>
      <c r="D1175" s="105"/>
      <c r="E1175" s="105"/>
      <c r="F1175" s="106"/>
      <c r="G1175" s="105"/>
      <c r="H1175" s="105"/>
      <c r="I1175" s="108"/>
      <c r="J1175" s="105"/>
      <c r="K1175" s="105"/>
      <c r="L1175" s="108"/>
      <c r="M1175" s="105"/>
      <c r="N1175" s="103"/>
      <c r="O1175" s="456"/>
      <c r="P1175" s="431">
        <f t="shared" si="37"/>
        <v>0</v>
      </c>
      <c r="Q1175" s="79">
        <f t="shared" si="37"/>
        <v>0</v>
      </c>
      <c r="R1175" s="102" t="str">
        <f t="shared" si="36"/>
        <v/>
      </c>
      <c r="S1175" s="96" t="str">
        <f>IF(D1175="","",IF(OR(D1175=Plano!$A$1,D1175=Plano!$B$1),"entrada","saída"))</f>
        <v/>
      </c>
    </row>
    <row r="1176" spans="1:19" ht="13.2" hidden="1" x14ac:dyDescent="0.25">
      <c r="A1176" s="119" t="str">
        <f>IF(B1176="","",COUNT('Diário 2o PA'!$A$5:$A$1412)+ROW()-4)</f>
        <v/>
      </c>
      <c r="B1176" s="104"/>
      <c r="C1176" s="154"/>
      <c r="D1176" s="105"/>
      <c r="E1176" s="105"/>
      <c r="F1176" s="106"/>
      <c r="G1176" s="105"/>
      <c r="H1176" s="105"/>
      <c r="I1176" s="108"/>
      <c r="J1176" s="105"/>
      <c r="K1176" s="105"/>
      <c r="L1176" s="108"/>
      <c r="M1176" s="105"/>
      <c r="N1176" s="103"/>
      <c r="O1176" s="456"/>
      <c r="P1176" s="431">
        <f t="shared" si="37"/>
        <v>0</v>
      </c>
      <c r="Q1176" s="79">
        <f t="shared" si="37"/>
        <v>0</v>
      </c>
      <c r="R1176" s="102" t="str">
        <f t="shared" si="36"/>
        <v/>
      </c>
      <c r="S1176" s="96" t="str">
        <f>IF(D1176="","",IF(OR(D1176=Plano!$A$1,D1176=Plano!$B$1),"entrada","saída"))</f>
        <v/>
      </c>
    </row>
    <row r="1177" spans="1:19" ht="13.2" hidden="1" x14ac:dyDescent="0.25">
      <c r="A1177" s="119" t="str">
        <f>IF(B1177="","",COUNT('Diário 2o PA'!$A$5:$A$1412)+ROW()-4)</f>
        <v/>
      </c>
      <c r="B1177" s="104"/>
      <c r="C1177" s="154"/>
      <c r="D1177" s="105"/>
      <c r="E1177" s="105"/>
      <c r="F1177" s="106"/>
      <c r="G1177" s="105"/>
      <c r="H1177" s="105"/>
      <c r="I1177" s="108"/>
      <c r="J1177" s="105"/>
      <c r="K1177" s="105"/>
      <c r="L1177" s="108"/>
      <c r="M1177" s="105"/>
      <c r="N1177" s="103"/>
      <c r="O1177" s="456"/>
      <c r="P1177" s="431">
        <f t="shared" si="37"/>
        <v>0</v>
      </c>
      <c r="Q1177" s="79">
        <f t="shared" si="37"/>
        <v>0</v>
      </c>
      <c r="R1177" s="102" t="str">
        <f t="shared" si="36"/>
        <v/>
      </c>
      <c r="S1177" s="96" t="str">
        <f>IF(D1177="","",IF(OR(D1177=Plano!$A$1,D1177=Plano!$B$1),"entrada","saída"))</f>
        <v/>
      </c>
    </row>
    <row r="1178" spans="1:19" ht="13.2" hidden="1" x14ac:dyDescent="0.25">
      <c r="A1178" s="119" t="str">
        <f>IF(B1178="","",COUNT('Diário 2o PA'!$A$5:$A$1412)+ROW()-4)</f>
        <v/>
      </c>
      <c r="B1178" s="104"/>
      <c r="C1178" s="154"/>
      <c r="D1178" s="105"/>
      <c r="E1178" s="105"/>
      <c r="F1178" s="106"/>
      <c r="G1178" s="105"/>
      <c r="H1178" s="105"/>
      <c r="I1178" s="108"/>
      <c r="J1178" s="105"/>
      <c r="K1178" s="105"/>
      <c r="L1178" s="108"/>
      <c r="M1178" s="105"/>
      <c r="N1178" s="103"/>
      <c r="O1178" s="456"/>
      <c r="P1178" s="431">
        <f t="shared" si="37"/>
        <v>0</v>
      </c>
      <c r="Q1178" s="79">
        <f t="shared" si="37"/>
        <v>0</v>
      </c>
      <c r="R1178" s="102" t="str">
        <f t="shared" si="36"/>
        <v/>
      </c>
      <c r="S1178" s="96" t="str">
        <f>IF(D1178="","",IF(OR(D1178=Plano!$A$1,D1178=Plano!$B$1),"entrada","saída"))</f>
        <v/>
      </c>
    </row>
    <row r="1179" spans="1:19" ht="13.2" hidden="1" x14ac:dyDescent="0.25">
      <c r="A1179" s="119" t="str">
        <f>IF(B1179="","",COUNT('Diário 2o PA'!$A$5:$A$1412)+ROW()-4)</f>
        <v/>
      </c>
      <c r="B1179" s="104"/>
      <c r="C1179" s="154"/>
      <c r="D1179" s="105"/>
      <c r="E1179" s="105"/>
      <c r="F1179" s="106"/>
      <c r="G1179" s="105"/>
      <c r="H1179" s="105"/>
      <c r="I1179" s="108"/>
      <c r="J1179" s="105"/>
      <c r="K1179" s="105"/>
      <c r="L1179" s="108"/>
      <c r="M1179" s="105"/>
      <c r="N1179" s="103"/>
      <c r="O1179" s="456"/>
      <c r="P1179" s="431">
        <f t="shared" si="37"/>
        <v>0</v>
      </c>
      <c r="Q1179" s="79">
        <f t="shared" si="37"/>
        <v>0</v>
      </c>
      <c r="R1179" s="102" t="str">
        <f t="shared" si="36"/>
        <v/>
      </c>
      <c r="S1179" s="96" t="str">
        <f>IF(D1179="","",IF(OR(D1179=Plano!$A$1,D1179=Plano!$B$1),"entrada","saída"))</f>
        <v/>
      </c>
    </row>
    <row r="1180" spans="1:19" ht="13.2" hidden="1" x14ac:dyDescent="0.25">
      <c r="A1180" s="119" t="str">
        <f>IF(B1180="","",COUNT('Diário 2o PA'!$A$5:$A$1412)+ROW()-4)</f>
        <v/>
      </c>
      <c r="B1180" s="104"/>
      <c r="C1180" s="154"/>
      <c r="D1180" s="105"/>
      <c r="E1180" s="105"/>
      <c r="F1180" s="106"/>
      <c r="G1180" s="105"/>
      <c r="H1180" s="105"/>
      <c r="I1180" s="108"/>
      <c r="J1180" s="105"/>
      <c r="K1180" s="105"/>
      <c r="L1180" s="108"/>
      <c r="M1180" s="105"/>
      <c r="N1180" s="103"/>
      <c r="O1180" s="456"/>
      <c r="P1180" s="431">
        <f t="shared" si="37"/>
        <v>0</v>
      </c>
      <c r="Q1180" s="79">
        <f t="shared" si="37"/>
        <v>0</v>
      </c>
      <c r="R1180" s="102" t="str">
        <f t="shared" si="36"/>
        <v/>
      </c>
      <c r="S1180" s="96" t="str">
        <f>IF(D1180="","",IF(OR(D1180=Plano!$A$1,D1180=Plano!$B$1),"entrada","saída"))</f>
        <v/>
      </c>
    </row>
    <row r="1181" spans="1:19" ht="13.2" hidden="1" x14ac:dyDescent="0.25">
      <c r="A1181" s="119" t="str">
        <f>IF(B1181="","",COUNT('Diário 2o PA'!$A$5:$A$1412)+ROW()-4)</f>
        <v/>
      </c>
      <c r="B1181" s="104"/>
      <c r="C1181" s="154"/>
      <c r="D1181" s="105"/>
      <c r="E1181" s="105"/>
      <c r="F1181" s="106"/>
      <c r="G1181" s="105"/>
      <c r="H1181" s="105"/>
      <c r="I1181" s="108"/>
      <c r="J1181" s="105"/>
      <c r="K1181" s="105"/>
      <c r="L1181" s="108"/>
      <c r="M1181" s="105"/>
      <c r="N1181" s="103"/>
      <c r="O1181" s="456"/>
      <c r="P1181" s="431">
        <f t="shared" si="37"/>
        <v>0</v>
      </c>
      <c r="Q1181" s="79">
        <f t="shared" si="37"/>
        <v>0</v>
      </c>
      <c r="R1181" s="102" t="str">
        <f t="shared" si="36"/>
        <v/>
      </c>
      <c r="S1181" s="96" t="str">
        <f>IF(D1181="","",IF(OR(D1181=Plano!$A$1,D1181=Plano!$B$1),"entrada","saída"))</f>
        <v/>
      </c>
    </row>
    <row r="1182" spans="1:19" ht="13.2" hidden="1" x14ac:dyDescent="0.25">
      <c r="A1182" s="119" t="str">
        <f>IF(B1182="","",COUNT('Diário 2o PA'!$A$5:$A$1412)+ROW()-4)</f>
        <v/>
      </c>
      <c r="B1182" s="104"/>
      <c r="C1182" s="154"/>
      <c r="D1182" s="105"/>
      <c r="E1182" s="105"/>
      <c r="F1182" s="106"/>
      <c r="G1182" s="105"/>
      <c r="H1182" s="105"/>
      <c r="I1182" s="108"/>
      <c r="J1182" s="105"/>
      <c r="K1182" s="105"/>
      <c r="L1182" s="108"/>
      <c r="M1182" s="105"/>
      <c r="N1182" s="103"/>
      <c r="O1182" s="456"/>
      <c r="P1182" s="431">
        <f t="shared" si="37"/>
        <v>0</v>
      </c>
      <c r="Q1182" s="79">
        <f t="shared" si="37"/>
        <v>0</v>
      </c>
      <c r="R1182" s="102" t="str">
        <f t="shared" si="36"/>
        <v/>
      </c>
      <c r="S1182" s="96" t="str">
        <f>IF(D1182="","",IF(OR(D1182=Plano!$A$1,D1182=Plano!$B$1),"entrada","saída"))</f>
        <v/>
      </c>
    </row>
    <row r="1183" spans="1:19" ht="13.2" hidden="1" x14ac:dyDescent="0.25">
      <c r="A1183" s="119" t="str">
        <f>IF(B1183="","",COUNT('Diário 2o PA'!$A$5:$A$1412)+ROW()-4)</f>
        <v/>
      </c>
      <c r="B1183" s="104"/>
      <c r="C1183" s="154"/>
      <c r="D1183" s="105"/>
      <c r="E1183" s="105"/>
      <c r="F1183" s="106"/>
      <c r="G1183" s="105"/>
      <c r="H1183" s="105"/>
      <c r="I1183" s="108"/>
      <c r="J1183" s="105"/>
      <c r="K1183" s="105"/>
      <c r="L1183" s="108"/>
      <c r="M1183" s="105"/>
      <c r="N1183" s="103"/>
      <c r="O1183" s="456"/>
      <c r="P1183" s="431">
        <f t="shared" si="37"/>
        <v>0</v>
      </c>
      <c r="Q1183" s="79">
        <f t="shared" si="37"/>
        <v>0</v>
      </c>
      <c r="R1183" s="102" t="str">
        <f t="shared" si="36"/>
        <v/>
      </c>
      <c r="S1183" s="96" t="str">
        <f>IF(D1183="","",IF(OR(D1183=Plano!$A$1,D1183=Plano!$B$1),"entrada","saída"))</f>
        <v/>
      </c>
    </row>
    <row r="1184" spans="1:19" ht="13.2" hidden="1" x14ac:dyDescent="0.25">
      <c r="A1184" s="119" t="str">
        <f>IF(B1184="","",COUNT('Diário 2o PA'!$A$5:$A$1412)+ROW()-4)</f>
        <v/>
      </c>
      <c r="B1184" s="104"/>
      <c r="C1184" s="154"/>
      <c r="D1184" s="105"/>
      <c r="E1184" s="105"/>
      <c r="F1184" s="106"/>
      <c r="G1184" s="105"/>
      <c r="H1184" s="105"/>
      <c r="I1184" s="108"/>
      <c r="J1184" s="105"/>
      <c r="K1184" s="105"/>
      <c r="L1184" s="108"/>
      <c r="M1184" s="105"/>
      <c r="N1184" s="103"/>
      <c r="O1184" s="456"/>
      <c r="P1184" s="431">
        <f t="shared" si="37"/>
        <v>0</v>
      </c>
      <c r="Q1184" s="79">
        <f t="shared" si="37"/>
        <v>0</v>
      </c>
      <c r="R1184" s="102" t="str">
        <f t="shared" si="36"/>
        <v/>
      </c>
      <c r="S1184" s="96" t="str">
        <f>IF(D1184="","",IF(OR(D1184=Plano!$A$1,D1184=Plano!$B$1),"entrada","saída"))</f>
        <v/>
      </c>
    </row>
    <row r="1185" spans="1:19" ht="13.2" hidden="1" x14ac:dyDescent="0.25">
      <c r="A1185" s="119" t="str">
        <f>IF(B1185="","",COUNT('Diário 2o PA'!$A$5:$A$1412)+ROW()-4)</f>
        <v/>
      </c>
      <c r="B1185" s="104"/>
      <c r="C1185" s="154"/>
      <c r="D1185" s="105"/>
      <c r="E1185" s="105"/>
      <c r="F1185" s="106"/>
      <c r="G1185" s="105"/>
      <c r="H1185" s="105"/>
      <c r="I1185" s="108"/>
      <c r="J1185" s="105"/>
      <c r="K1185" s="105"/>
      <c r="L1185" s="108"/>
      <c r="M1185" s="105"/>
      <c r="N1185" s="103"/>
      <c r="O1185" s="456"/>
      <c r="P1185" s="431">
        <f t="shared" si="37"/>
        <v>0</v>
      </c>
      <c r="Q1185" s="79">
        <f t="shared" si="37"/>
        <v>0</v>
      </c>
      <c r="R1185" s="102" t="str">
        <f t="shared" si="36"/>
        <v/>
      </c>
      <c r="S1185" s="96" t="str">
        <f>IF(D1185="","",IF(OR(D1185=Plano!$A$1,D1185=Plano!$B$1),"entrada","saída"))</f>
        <v/>
      </c>
    </row>
    <row r="1186" spans="1:19" ht="13.2" hidden="1" x14ac:dyDescent="0.25">
      <c r="A1186" s="119" t="str">
        <f>IF(B1186="","",COUNT('Diário 2o PA'!$A$5:$A$1412)+ROW()-4)</f>
        <v/>
      </c>
      <c r="B1186" s="104"/>
      <c r="C1186" s="154"/>
      <c r="D1186" s="105"/>
      <c r="E1186" s="105"/>
      <c r="F1186" s="106"/>
      <c r="G1186" s="105"/>
      <c r="H1186" s="105"/>
      <c r="I1186" s="108"/>
      <c r="J1186" s="105"/>
      <c r="K1186" s="105"/>
      <c r="L1186" s="108"/>
      <c r="M1186" s="105"/>
      <c r="N1186" s="103"/>
      <c r="O1186" s="456"/>
      <c r="P1186" s="431">
        <f t="shared" si="37"/>
        <v>0</v>
      </c>
      <c r="Q1186" s="79">
        <f t="shared" si="37"/>
        <v>0</v>
      </c>
      <c r="R1186" s="102" t="str">
        <f t="shared" si="36"/>
        <v/>
      </c>
      <c r="S1186" s="96" t="str">
        <f>IF(D1186="","",IF(OR(D1186=Plano!$A$1,D1186=Plano!$B$1),"entrada","saída"))</f>
        <v/>
      </c>
    </row>
    <row r="1187" spans="1:19" ht="13.2" hidden="1" x14ac:dyDescent="0.25">
      <c r="A1187" s="119" t="str">
        <f>IF(B1187="","",COUNT('Diário 2o PA'!$A$5:$A$1412)+ROW()-4)</f>
        <v/>
      </c>
      <c r="B1187" s="104"/>
      <c r="C1187" s="154"/>
      <c r="D1187" s="105"/>
      <c r="E1187" s="105"/>
      <c r="F1187" s="106"/>
      <c r="G1187" s="105"/>
      <c r="H1187" s="105"/>
      <c r="I1187" s="108"/>
      <c r="J1187" s="105"/>
      <c r="K1187" s="105"/>
      <c r="L1187" s="108"/>
      <c r="M1187" s="105"/>
      <c r="N1187" s="103"/>
      <c r="O1187" s="456"/>
      <c r="P1187" s="431">
        <f t="shared" si="37"/>
        <v>0</v>
      </c>
      <c r="Q1187" s="79">
        <f t="shared" si="37"/>
        <v>0</v>
      </c>
      <c r="R1187" s="102" t="str">
        <f t="shared" si="36"/>
        <v/>
      </c>
      <c r="S1187" s="96" t="str">
        <f>IF(D1187="","",IF(OR(D1187=Plano!$A$1,D1187=Plano!$B$1),"entrada","saída"))</f>
        <v/>
      </c>
    </row>
    <row r="1188" spans="1:19" ht="13.2" hidden="1" x14ac:dyDescent="0.25">
      <c r="A1188" s="119" t="str">
        <f>IF(B1188="","",COUNT('Diário 2o PA'!$A$5:$A$1412)+ROW()-4)</f>
        <v/>
      </c>
      <c r="B1188" s="104"/>
      <c r="C1188" s="154"/>
      <c r="D1188" s="105"/>
      <c r="E1188" s="105"/>
      <c r="F1188" s="106"/>
      <c r="G1188" s="105"/>
      <c r="H1188" s="105"/>
      <c r="I1188" s="108"/>
      <c r="J1188" s="105"/>
      <c r="K1188" s="105"/>
      <c r="L1188" s="108"/>
      <c r="M1188" s="105"/>
      <c r="N1188" s="103"/>
      <c r="O1188" s="456"/>
      <c r="P1188" s="431">
        <f t="shared" si="37"/>
        <v>0</v>
      </c>
      <c r="Q1188" s="79">
        <f t="shared" si="37"/>
        <v>0</v>
      </c>
      <c r="R1188" s="102" t="str">
        <f t="shared" si="36"/>
        <v/>
      </c>
      <c r="S1188" s="96" t="str">
        <f>IF(D1188="","",IF(OR(D1188=Plano!$A$1,D1188=Plano!$B$1),"entrada","saída"))</f>
        <v/>
      </c>
    </row>
    <row r="1189" spans="1:19" ht="13.2" hidden="1" x14ac:dyDescent="0.25">
      <c r="A1189" s="119" t="str">
        <f>IF(B1189="","",COUNT('Diário 2o PA'!$A$5:$A$1412)+ROW()-4)</f>
        <v/>
      </c>
      <c r="B1189" s="104"/>
      <c r="C1189" s="154"/>
      <c r="D1189" s="105"/>
      <c r="E1189" s="105"/>
      <c r="F1189" s="106"/>
      <c r="G1189" s="105"/>
      <c r="H1189" s="105"/>
      <c r="I1189" s="108"/>
      <c r="J1189" s="105"/>
      <c r="K1189" s="105"/>
      <c r="L1189" s="108"/>
      <c r="M1189" s="105"/>
      <c r="N1189" s="103"/>
      <c r="O1189" s="456"/>
      <c r="P1189" s="431">
        <f t="shared" si="37"/>
        <v>0</v>
      </c>
      <c r="Q1189" s="79">
        <f t="shared" si="37"/>
        <v>0</v>
      </c>
      <c r="R1189" s="102" t="str">
        <f t="shared" si="36"/>
        <v/>
      </c>
      <c r="S1189" s="96" t="str">
        <f>IF(D1189="","",IF(OR(D1189=Plano!$A$1,D1189=Plano!$B$1),"entrada","saída"))</f>
        <v/>
      </c>
    </row>
    <row r="1190" spans="1:19" ht="13.2" hidden="1" x14ac:dyDescent="0.25">
      <c r="A1190" s="119" t="str">
        <f>IF(B1190="","",COUNT('Diário 2o PA'!$A$5:$A$1412)+ROW()-4)</f>
        <v/>
      </c>
      <c r="B1190" s="104"/>
      <c r="C1190" s="154"/>
      <c r="D1190" s="105"/>
      <c r="E1190" s="105"/>
      <c r="F1190" s="106"/>
      <c r="G1190" s="105"/>
      <c r="H1190" s="105"/>
      <c r="I1190" s="108"/>
      <c r="J1190" s="105"/>
      <c r="K1190" s="105"/>
      <c r="L1190" s="108"/>
      <c r="M1190" s="105"/>
      <c r="N1190" s="103"/>
      <c r="O1190" s="456"/>
      <c r="P1190" s="431">
        <f t="shared" si="37"/>
        <v>0</v>
      </c>
      <c r="Q1190" s="79">
        <f t="shared" si="37"/>
        <v>0</v>
      </c>
      <c r="R1190" s="102" t="str">
        <f t="shared" si="36"/>
        <v/>
      </c>
      <c r="S1190" s="96" t="str">
        <f>IF(D1190="","",IF(OR(D1190=Plano!$A$1,D1190=Plano!$B$1),"entrada","saída"))</f>
        <v/>
      </c>
    </row>
    <row r="1191" spans="1:19" ht="13.2" hidden="1" x14ac:dyDescent="0.25">
      <c r="A1191" s="119" t="str">
        <f>IF(B1191="","",COUNT('Diário 2o PA'!$A$5:$A$1412)+ROW()-4)</f>
        <v/>
      </c>
      <c r="B1191" s="104"/>
      <c r="C1191" s="154"/>
      <c r="D1191" s="105"/>
      <c r="E1191" s="105"/>
      <c r="F1191" s="106"/>
      <c r="G1191" s="105"/>
      <c r="H1191" s="105"/>
      <c r="I1191" s="108"/>
      <c r="J1191" s="105"/>
      <c r="K1191" s="105"/>
      <c r="L1191" s="108"/>
      <c r="M1191" s="105"/>
      <c r="N1191" s="103"/>
      <c r="O1191" s="456"/>
      <c r="P1191" s="431">
        <f t="shared" si="37"/>
        <v>0</v>
      </c>
      <c r="Q1191" s="79">
        <f t="shared" si="37"/>
        <v>0</v>
      </c>
      <c r="R1191" s="102" t="str">
        <f t="shared" si="36"/>
        <v/>
      </c>
      <c r="S1191" s="96" t="str">
        <f>IF(D1191="","",IF(OR(D1191=Plano!$A$1,D1191=Plano!$B$1),"entrada","saída"))</f>
        <v/>
      </c>
    </row>
    <row r="1192" spans="1:19" ht="13.2" hidden="1" x14ac:dyDescent="0.25">
      <c r="A1192" s="119" t="str">
        <f>IF(B1192="","",COUNT('Diário 2o PA'!$A$5:$A$1412)+ROW()-4)</f>
        <v/>
      </c>
      <c r="B1192" s="104"/>
      <c r="C1192" s="154"/>
      <c r="D1192" s="105"/>
      <c r="E1192" s="105"/>
      <c r="F1192" s="106"/>
      <c r="G1192" s="105"/>
      <c r="H1192" s="105"/>
      <c r="I1192" s="108"/>
      <c r="J1192" s="105"/>
      <c r="K1192" s="105"/>
      <c r="L1192" s="108"/>
      <c r="M1192" s="105"/>
      <c r="N1192" s="103"/>
      <c r="O1192" s="456"/>
      <c r="P1192" s="431">
        <f t="shared" si="37"/>
        <v>0</v>
      </c>
      <c r="Q1192" s="79">
        <f t="shared" si="37"/>
        <v>0</v>
      </c>
      <c r="R1192" s="102" t="str">
        <f t="shared" si="36"/>
        <v/>
      </c>
      <c r="S1192" s="96" t="str">
        <f>IF(D1192="","",IF(OR(D1192=Plano!$A$1,D1192=Plano!$B$1),"entrada","saída"))</f>
        <v/>
      </c>
    </row>
    <row r="1193" spans="1:19" ht="13.2" hidden="1" x14ac:dyDescent="0.25">
      <c r="A1193" s="119" t="str">
        <f>IF(B1193="","",COUNT('Diário 2o PA'!$A$5:$A$1412)+ROW()-4)</f>
        <v/>
      </c>
      <c r="B1193" s="104"/>
      <c r="C1193" s="154"/>
      <c r="D1193" s="105"/>
      <c r="E1193" s="105"/>
      <c r="F1193" s="106"/>
      <c r="G1193" s="105"/>
      <c r="H1193" s="105"/>
      <c r="I1193" s="108"/>
      <c r="J1193" s="105"/>
      <c r="K1193" s="105"/>
      <c r="L1193" s="108"/>
      <c r="M1193" s="105"/>
      <c r="N1193" s="103"/>
      <c r="O1193" s="456"/>
      <c r="P1193" s="431">
        <f t="shared" si="37"/>
        <v>0</v>
      </c>
      <c r="Q1193" s="79">
        <f t="shared" si="37"/>
        <v>0</v>
      </c>
      <c r="R1193" s="102" t="str">
        <f t="shared" si="36"/>
        <v/>
      </c>
      <c r="S1193" s="96" t="str">
        <f>IF(D1193="","",IF(OR(D1193=Plano!$A$1,D1193=Plano!$B$1),"entrada","saída"))</f>
        <v/>
      </c>
    </row>
    <row r="1194" spans="1:19" ht="13.2" hidden="1" x14ac:dyDescent="0.25">
      <c r="A1194" s="119" t="str">
        <f>IF(B1194="","",COUNT('Diário 2o PA'!$A$5:$A$1412)+ROW()-4)</f>
        <v/>
      </c>
      <c r="B1194" s="104"/>
      <c r="C1194" s="154"/>
      <c r="D1194" s="105"/>
      <c r="E1194" s="105"/>
      <c r="F1194" s="106"/>
      <c r="G1194" s="105"/>
      <c r="H1194" s="105"/>
      <c r="I1194" s="108"/>
      <c r="J1194" s="105"/>
      <c r="K1194" s="105"/>
      <c r="L1194" s="108"/>
      <c r="M1194" s="105"/>
      <c r="N1194" s="103"/>
      <c r="O1194" s="456"/>
      <c r="P1194" s="431">
        <f t="shared" si="37"/>
        <v>0</v>
      </c>
      <c r="Q1194" s="79">
        <f t="shared" si="37"/>
        <v>0</v>
      </c>
      <c r="R1194" s="102" t="str">
        <f t="shared" si="36"/>
        <v/>
      </c>
      <c r="S1194" s="96" t="str">
        <f>IF(D1194="","",IF(OR(D1194=Plano!$A$1,D1194=Plano!$B$1),"entrada","saída"))</f>
        <v/>
      </c>
    </row>
    <row r="1195" spans="1:19" ht="13.2" hidden="1" x14ac:dyDescent="0.25">
      <c r="A1195" s="119" t="str">
        <f>IF(B1195="","",COUNT('Diário 2o PA'!$A$5:$A$1412)+ROW()-4)</f>
        <v/>
      </c>
      <c r="B1195" s="104"/>
      <c r="C1195" s="154"/>
      <c r="D1195" s="105"/>
      <c r="E1195" s="105"/>
      <c r="F1195" s="106"/>
      <c r="G1195" s="105"/>
      <c r="H1195" s="105"/>
      <c r="I1195" s="108"/>
      <c r="J1195" s="105"/>
      <c r="K1195" s="105"/>
      <c r="L1195" s="108"/>
      <c r="M1195" s="105"/>
      <c r="N1195" s="103"/>
      <c r="O1195" s="456"/>
      <c r="P1195" s="431">
        <f t="shared" si="37"/>
        <v>0</v>
      </c>
      <c r="Q1195" s="79">
        <f t="shared" si="37"/>
        <v>0</v>
      </c>
      <c r="R1195" s="102" t="str">
        <f t="shared" si="36"/>
        <v/>
      </c>
      <c r="S1195" s="96" t="str">
        <f>IF(D1195="","",IF(OR(D1195=Plano!$A$1,D1195=Plano!$B$1),"entrada","saída"))</f>
        <v/>
      </c>
    </row>
    <row r="1196" spans="1:19" ht="13.2" hidden="1" x14ac:dyDescent="0.25">
      <c r="A1196" s="119" t="str">
        <f>IF(B1196="","",COUNT('Diário 2o PA'!$A$5:$A$1412)+ROW()-4)</f>
        <v/>
      </c>
      <c r="B1196" s="104"/>
      <c r="C1196" s="154"/>
      <c r="D1196" s="105"/>
      <c r="E1196" s="105"/>
      <c r="F1196" s="106"/>
      <c r="G1196" s="105"/>
      <c r="H1196" s="105"/>
      <c r="I1196" s="108"/>
      <c r="J1196" s="105"/>
      <c r="K1196" s="105"/>
      <c r="L1196" s="108"/>
      <c r="M1196" s="105"/>
      <c r="N1196" s="103"/>
      <c r="O1196" s="456"/>
      <c r="P1196" s="431">
        <f t="shared" si="37"/>
        <v>0</v>
      </c>
      <c r="Q1196" s="79">
        <f t="shared" si="37"/>
        <v>0</v>
      </c>
      <c r="R1196" s="102" t="str">
        <f t="shared" si="36"/>
        <v/>
      </c>
      <c r="S1196" s="96" t="str">
        <f>IF(D1196="","",IF(OR(D1196=Plano!$A$1,D1196=Plano!$B$1),"entrada","saída"))</f>
        <v/>
      </c>
    </row>
    <row r="1197" spans="1:19" ht="13.2" hidden="1" x14ac:dyDescent="0.25">
      <c r="A1197" s="119" t="str">
        <f>IF(B1197="","",COUNT('Diário 2o PA'!$A$5:$A$1412)+ROW()-4)</f>
        <v/>
      </c>
      <c r="B1197" s="104"/>
      <c r="C1197" s="154"/>
      <c r="D1197" s="105"/>
      <c r="E1197" s="105"/>
      <c r="F1197" s="106"/>
      <c r="G1197" s="105"/>
      <c r="H1197" s="105"/>
      <c r="I1197" s="108"/>
      <c r="J1197" s="105"/>
      <c r="K1197" s="105"/>
      <c r="L1197" s="108"/>
      <c r="M1197" s="105"/>
      <c r="N1197" s="103"/>
      <c r="O1197" s="456"/>
      <c r="P1197" s="431">
        <f t="shared" si="37"/>
        <v>0</v>
      </c>
      <c r="Q1197" s="79">
        <f t="shared" si="37"/>
        <v>0</v>
      </c>
      <c r="R1197" s="102" t="str">
        <f t="shared" si="36"/>
        <v/>
      </c>
      <c r="S1197" s="96" t="str">
        <f>IF(D1197="","",IF(OR(D1197=Plano!$A$1,D1197=Plano!$B$1),"entrada","saída"))</f>
        <v/>
      </c>
    </row>
    <row r="1198" spans="1:19" ht="13.2" hidden="1" x14ac:dyDescent="0.25">
      <c r="A1198" s="119" t="str">
        <f>IF(B1198="","",COUNT('Diário 2o PA'!$A$5:$A$1412)+ROW()-4)</f>
        <v/>
      </c>
      <c r="B1198" s="104"/>
      <c r="C1198" s="154"/>
      <c r="D1198" s="105"/>
      <c r="E1198" s="105"/>
      <c r="F1198" s="106"/>
      <c r="G1198" s="105"/>
      <c r="H1198" s="105"/>
      <c r="I1198" s="108"/>
      <c r="J1198" s="105"/>
      <c r="K1198" s="105"/>
      <c r="L1198" s="108"/>
      <c r="M1198" s="105"/>
      <c r="N1198" s="103"/>
      <c r="O1198" s="456"/>
      <c r="P1198" s="431">
        <f t="shared" si="37"/>
        <v>0</v>
      </c>
      <c r="Q1198" s="79">
        <f t="shared" si="37"/>
        <v>0</v>
      </c>
      <c r="R1198" s="102" t="str">
        <f t="shared" si="36"/>
        <v/>
      </c>
      <c r="S1198" s="96" t="str">
        <f>IF(D1198="","",IF(OR(D1198=Plano!$A$1,D1198=Plano!$B$1),"entrada","saída"))</f>
        <v/>
      </c>
    </row>
    <row r="1199" spans="1:19" ht="13.2" hidden="1" x14ac:dyDescent="0.25">
      <c r="A1199" s="119" t="str">
        <f>IF(B1199="","",COUNT('Diário 2o PA'!$A$5:$A$1412)+ROW()-4)</f>
        <v/>
      </c>
      <c r="B1199" s="104"/>
      <c r="C1199" s="154"/>
      <c r="D1199" s="105"/>
      <c r="E1199" s="105"/>
      <c r="F1199" s="106"/>
      <c r="G1199" s="105"/>
      <c r="H1199" s="105"/>
      <c r="I1199" s="108"/>
      <c r="J1199" s="105"/>
      <c r="K1199" s="105"/>
      <c r="L1199" s="108"/>
      <c r="M1199" s="105"/>
      <c r="N1199" s="103"/>
      <c r="O1199" s="456"/>
      <c r="P1199" s="431">
        <f t="shared" si="37"/>
        <v>0</v>
      </c>
      <c r="Q1199" s="79">
        <f t="shared" si="37"/>
        <v>0</v>
      </c>
      <c r="R1199" s="102" t="str">
        <f t="shared" si="36"/>
        <v/>
      </c>
      <c r="S1199" s="96" t="str">
        <f>IF(D1199="","",IF(OR(D1199=Plano!$A$1,D1199=Plano!$B$1),"entrada","saída"))</f>
        <v/>
      </c>
    </row>
    <row r="1200" spans="1:19" ht="13.2" hidden="1" x14ac:dyDescent="0.25">
      <c r="A1200" s="119" t="str">
        <f>IF(B1200="","",COUNT('Diário 2o PA'!$A$5:$A$1412)+ROW()-4)</f>
        <v/>
      </c>
      <c r="B1200" s="104"/>
      <c r="C1200" s="154"/>
      <c r="D1200" s="105"/>
      <c r="E1200" s="105"/>
      <c r="F1200" s="106"/>
      <c r="G1200" s="105"/>
      <c r="H1200" s="105"/>
      <c r="I1200" s="108"/>
      <c r="J1200" s="105"/>
      <c r="K1200" s="105"/>
      <c r="L1200" s="108"/>
      <c r="M1200" s="105"/>
      <c r="N1200" s="103"/>
      <c r="O1200" s="456"/>
      <c r="P1200" s="431">
        <f t="shared" si="37"/>
        <v>0</v>
      </c>
      <c r="Q1200" s="79">
        <f t="shared" si="37"/>
        <v>0</v>
      </c>
      <c r="R1200" s="102" t="str">
        <f t="shared" si="36"/>
        <v/>
      </c>
      <c r="S1200" s="96" t="str">
        <f>IF(D1200="","",IF(OR(D1200=Plano!$A$1,D1200=Plano!$B$1),"entrada","saída"))</f>
        <v/>
      </c>
    </row>
    <row r="1201" spans="1:19" ht="13.2" hidden="1" x14ac:dyDescent="0.25">
      <c r="A1201" s="119" t="str">
        <f>IF(B1201="","",COUNT('Diário 2o PA'!$A$5:$A$1412)+ROW()-4)</f>
        <v/>
      </c>
      <c r="B1201" s="104"/>
      <c r="C1201" s="154"/>
      <c r="D1201" s="105"/>
      <c r="E1201" s="105"/>
      <c r="F1201" s="106"/>
      <c r="G1201" s="105"/>
      <c r="H1201" s="105"/>
      <c r="I1201" s="108"/>
      <c r="J1201" s="105"/>
      <c r="K1201" s="105"/>
      <c r="L1201" s="108"/>
      <c r="M1201" s="105"/>
      <c r="N1201" s="103"/>
      <c r="O1201" s="456"/>
      <c r="P1201" s="431">
        <f t="shared" si="37"/>
        <v>0</v>
      </c>
      <c r="Q1201" s="79">
        <f t="shared" si="37"/>
        <v>0</v>
      </c>
      <c r="R1201" s="102" t="str">
        <f t="shared" si="36"/>
        <v/>
      </c>
      <c r="S1201" s="96" t="str">
        <f>IF(D1201="","",IF(OR(D1201=Plano!$A$1,D1201=Plano!$B$1),"entrada","saída"))</f>
        <v/>
      </c>
    </row>
    <row r="1202" spans="1:19" ht="13.2" hidden="1" x14ac:dyDescent="0.25">
      <c r="A1202" s="119" t="str">
        <f>IF(B1202="","",COUNT('Diário 2o PA'!$A$5:$A$1412)+ROW()-4)</f>
        <v/>
      </c>
      <c r="B1202" s="104"/>
      <c r="C1202" s="154"/>
      <c r="D1202" s="105"/>
      <c r="E1202" s="105"/>
      <c r="F1202" s="106"/>
      <c r="G1202" s="105"/>
      <c r="H1202" s="105"/>
      <c r="I1202" s="108"/>
      <c r="J1202" s="105"/>
      <c r="K1202" s="105"/>
      <c r="L1202" s="108"/>
      <c r="M1202" s="105"/>
      <c r="N1202" s="103"/>
      <c r="O1202" s="456"/>
      <c r="P1202" s="431">
        <f t="shared" si="37"/>
        <v>0</v>
      </c>
      <c r="Q1202" s="79">
        <f t="shared" si="37"/>
        <v>0</v>
      </c>
      <c r="R1202" s="102" t="str">
        <f t="shared" si="36"/>
        <v/>
      </c>
      <c r="S1202" s="96" t="str">
        <f>IF(D1202="","",IF(OR(D1202=Plano!$A$1,D1202=Plano!$B$1),"entrada","saída"))</f>
        <v/>
      </c>
    </row>
    <row r="1203" spans="1:19" ht="13.2" hidden="1" x14ac:dyDescent="0.25">
      <c r="A1203" s="119" t="str">
        <f>IF(B1203="","",COUNT('Diário 2o PA'!$A$5:$A$1412)+ROW()-4)</f>
        <v/>
      </c>
      <c r="B1203" s="104"/>
      <c r="C1203" s="154"/>
      <c r="D1203" s="105"/>
      <c r="E1203" s="105"/>
      <c r="F1203" s="106"/>
      <c r="G1203" s="105"/>
      <c r="H1203" s="105"/>
      <c r="I1203" s="108"/>
      <c r="J1203" s="105"/>
      <c r="K1203" s="105"/>
      <c r="L1203" s="108"/>
      <c r="M1203" s="105"/>
      <c r="N1203" s="103"/>
      <c r="O1203" s="456"/>
      <c r="P1203" s="431">
        <f t="shared" si="37"/>
        <v>0</v>
      </c>
      <c r="Q1203" s="79">
        <f t="shared" si="37"/>
        <v>0</v>
      </c>
      <c r="R1203" s="102" t="str">
        <f t="shared" si="36"/>
        <v/>
      </c>
      <c r="S1203" s="96" t="str">
        <f>IF(D1203="","",IF(OR(D1203=Plano!$A$1,D1203=Plano!$B$1),"entrada","saída"))</f>
        <v/>
      </c>
    </row>
    <row r="1204" spans="1:19" ht="13.2" hidden="1" x14ac:dyDescent="0.25">
      <c r="A1204" s="119" t="str">
        <f>IF(B1204="","",COUNT('Diário 2o PA'!$A$5:$A$1412)+ROW()-4)</f>
        <v/>
      </c>
      <c r="B1204" s="104"/>
      <c r="C1204" s="154"/>
      <c r="D1204" s="105"/>
      <c r="E1204" s="105"/>
      <c r="F1204" s="106"/>
      <c r="G1204" s="105"/>
      <c r="H1204" s="105"/>
      <c r="I1204" s="108"/>
      <c r="J1204" s="105"/>
      <c r="K1204" s="105"/>
      <c r="L1204" s="108"/>
      <c r="M1204" s="105"/>
      <c r="N1204" s="103"/>
      <c r="O1204" s="456"/>
      <c r="P1204" s="431">
        <f t="shared" si="37"/>
        <v>0</v>
      </c>
      <c r="Q1204" s="79">
        <f t="shared" si="37"/>
        <v>0</v>
      </c>
      <c r="R1204" s="102" t="str">
        <f t="shared" si="36"/>
        <v/>
      </c>
      <c r="S1204" s="96" t="str">
        <f>IF(D1204="","",IF(OR(D1204=Plano!$A$1,D1204=Plano!$B$1),"entrada","saída"))</f>
        <v/>
      </c>
    </row>
    <row r="1205" spans="1:19" ht="13.2" hidden="1" x14ac:dyDescent="0.25">
      <c r="A1205" s="119" t="str">
        <f>IF(B1205="","",COUNT('Diário 2o PA'!$A$5:$A$1412)+ROW()-4)</f>
        <v/>
      </c>
      <c r="B1205" s="104"/>
      <c r="C1205" s="154"/>
      <c r="D1205" s="105"/>
      <c r="E1205" s="105"/>
      <c r="F1205" s="106"/>
      <c r="G1205" s="105"/>
      <c r="H1205" s="105"/>
      <c r="I1205" s="108"/>
      <c r="J1205" s="105"/>
      <c r="K1205" s="105"/>
      <c r="L1205" s="108"/>
      <c r="M1205" s="105"/>
      <c r="N1205" s="103"/>
      <c r="O1205" s="456"/>
      <c r="P1205" s="431">
        <f t="shared" si="37"/>
        <v>0</v>
      </c>
      <c r="Q1205" s="79">
        <f t="shared" si="37"/>
        <v>0</v>
      </c>
      <c r="R1205" s="102" t="str">
        <f t="shared" si="36"/>
        <v/>
      </c>
      <c r="S1205" s="96" t="str">
        <f>IF(D1205="","",IF(OR(D1205=Plano!$A$1,D1205=Plano!$B$1),"entrada","saída"))</f>
        <v/>
      </c>
    </row>
    <row r="1206" spans="1:19" ht="13.2" hidden="1" x14ac:dyDescent="0.25">
      <c r="A1206" s="119" t="str">
        <f>IF(B1206="","",COUNT('Diário 2o PA'!$A$5:$A$1412)+ROW()-4)</f>
        <v/>
      </c>
      <c r="B1206" s="104"/>
      <c r="C1206" s="154"/>
      <c r="D1206" s="105"/>
      <c r="E1206" s="105"/>
      <c r="F1206" s="106"/>
      <c r="G1206" s="105"/>
      <c r="H1206" s="105"/>
      <c r="I1206" s="108"/>
      <c r="J1206" s="105"/>
      <c r="K1206" s="105"/>
      <c r="L1206" s="108"/>
      <c r="M1206" s="105"/>
      <c r="N1206" s="103"/>
      <c r="O1206" s="456"/>
      <c r="P1206" s="431">
        <f t="shared" si="37"/>
        <v>0</v>
      </c>
      <c r="Q1206" s="79">
        <f t="shared" si="37"/>
        <v>0</v>
      </c>
      <c r="R1206" s="102" t="str">
        <f t="shared" si="36"/>
        <v/>
      </c>
      <c r="S1206" s="96" t="str">
        <f>IF(D1206="","",IF(OR(D1206=Plano!$A$1,D1206=Plano!$B$1),"entrada","saída"))</f>
        <v/>
      </c>
    </row>
    <row r="1207" spans="1:19" ht="13.2" hidden="1" x14ac:dyDescent="0.25">
      <c r="A1207" s="119" t="str">
        <f>IF(B1207="","",COUNT('Diário 2o PA'!$A$5:$A$1412)+ROW()-4)</f>
        <v/>
      </c>
      <c r="B1207" s="104"/>
      <c r="C1207" s="154"/>
      <c r="D1207" s="105"/>
      <c r="E1207" s="105"/>
      <c r="F1207" s="106"/>
      <c r="G1207" s="105"/>
      <c r="H1207" s="105"/>
      <c r="I1207" s="108"/>
      <c r="J1207" s="105"/>
      <c r="K1207" s="105"/>
      <c r="L1207" s="108"/>
      <c r="M1207" s="105"/>
      <c r="N1207" s="103"/>
      <c r="O1207" s="456"/>
      <c r="P1207" s="431">
        <f t="shared" si="37"/>
        <v>0</v>
      </c>
      <c r="Q1207" s="79">
        <f t="shared" si="37"/>
        <v>0</v>
      </c>
      <c r="R1207" s="102" t="str">
        <f t="shared" si="36"/>
        <v/>
      </c>
      <c r="S1207" s="96" t="str">
        <f>IF(D1207="","",IF(OR(D1207=Plano!$A$1,D1207=Plano!$B$1),"entrada","saída"))</f>
        <v/>
      </c>
    </row>
    <row r="1208" spans="1:19" ht="13.2" hidden="1" x14ac:dyDescent="0.25">
      <c r="A1208" s="119" t="str">
        <f>IF(B1208="","",COUNT('Diário 2o PA'!$A$5:$A$1412)+ROW()-4)</f>
        <v/>
      </c>
      <c r="B1208" s="104"/>
      <c r="C1208" s="154"/>
      <c r="D1208" s="105"/>
      <c r="E1208" s="105"/>
      <c r="F1208" s="106"/>
      <c r="G1208" s="105"/>
      <c r="H1208" s="105"/>
      <c r="I1208" s="108"/>
      <c r="J1208" s="105"/>
      <c r="K1208" s="105"/>
      <c r="L1208" s="108"/>
      <c r="M1208" s="105"/>
      <c r="N1208" s="103"/>
      <c r="O1208" s="456"/>
      <c r="P1208" s="431">
        <f t="shared" si="37"/>
        <v>0</v>
      </c>
      <c r="Q1208" s="79">
        <f t="shared" si="37"/>
        <v>0</v>
      </c>
      <c r="R1208" s="102" t="str">
        <f t="shared" si="36"/>
        <v/>
      </c>
      <c r="S1208" s="96" t="str">
        <f>IF(D1208="","",IF(OR(D1208=Plano!$A$1,D1208=Plano!$B$1),"entrada","saída"))</f>
        <v/>
      </c>
    </row>
    <row r="1209" spans="1:19" ht="13.2" hidden="1" x14ac:dyDescent="0.25">
      <c r="A1209" s="119" t="str">
        <f>IF(B1209="","",COUNT('Diário 2o PA'!$A$5:$A$1412)+ROW()-4)</f>
        <v/>
      </c>
      <c r="B1209" s="104"/>
      <c r="C1209" s="154"/>
      <c r="D1209" s="105"/>
      <c r="E1209" s="105"/>
      <c r="F1209" s="106"/>
      <c r="G1209" s="105"/>
      <c r="H1209" s="105"/>
      <c r="I1209" s="108"/>
      <c r="J1209" s="105"/>
      <c r="K1209" s="105"/>
      <c r="L1209" s="108"/>
      <c r="M1209" s="105"/>
      <c r="N1209" s="103"/>
      <c r="O1209" s="456"/>
      <c r="P1209" s="431">
        <f t="shared" si="37"/>
        <v>0</v>
      </c>
      <c r="Q1209" s="79">
        <f t="shared" si="37"/>
        <v>0</v>
      </c>
      <c r="R1209" s="102" t="str">
        <f t="shared" si="36"/>
        <v/>
      </c>
      <c r="S1209" s="96" t="str">
        <f>IF(D1209="","",IF(OR(D1209=Plano!$A$1,D1209=Plano!$B$1),"entrada","saída"))</f>
        <v/>
      </c>
    </row>
    <row r="1210" spans="1:19" ht="13.2" hidden="1" x14ac:dyDescent="0.25">
      <c r="A1210" s="119" t="str">
        <f>IF(B1210="","",COUNT('Diário 2o PA'!$A$5:$A$1412)+ROW()-4)</f>
        <v/>
      </c>
      <c r="B1210" s="104"/>
      <c r="C1210" s="154"/>
      <c r="D1210" s="105"/>
      <c r="E1210" s="105"/>
      <c r="F1210" s="106"/>
      <c r="G1210" s="105"/>
      <c r="H1210" s="105"/>
      <c r="I1210" s="108"/>
      <c r="J1210" s="105"/>
      <c r="K1210" s="105"/>
      <c r="L1210" s="108"/>
      <c r="M1210" s="105"/>
      <c r="N1210" s="103"/>
      <c r="O1210" s="456"/>
      <c r="P1210" s="431">
        <f t="shared" si="37"/>
        <v>0</v>
      </c>
      <c r="Q1210" s="79">
        <f t="shared" si="37"/>
        <v>0</v>
      </c>
      <c r="R1210" s="102" t="str">
        <f t="shared" si="36"/>
        <v/>
      </c>
      <c r="S1210" s="96" t="str">
        <f>IF(D1210="","",IF(OR(D1210=Plano!$A$1,D1210=Plano!$B$1),"entrada","saída"))</f>
        <v/>
      </c>
    </row>
    <row r="1211" spans="1:19" ht="13.2" hidden="1" x14ac:dyDescent="0.25">
      <c r="A1211" s="119" t="str">
        <f>IF(B1211="","",COUNT('Diário 2o PA'!$A$5:$A$1412)+ROW()-4)</f>
        <v/>
      </c>
      <c r="B1211" s="104"/>
      <c r="C1211" s="154"/>
      <c r="D1211" s="105"/>
      <c r="E1211" s="105"/>
      <c r="F1211" s="106"/>
      <c r="G1211" s="105"/>
      <c r="H1211" s="105"/>
      <c r="I1211" s="108"/>
      <c r="J1211" s="105"/>
      <c r="K1211" s="105"/>
      <c r="L1211" s="108"/>
      <c r="M1211" s="105"/>
      <c r="N1211" s="103"/>
      <c r="O1211" s="456"/>
      <c r="P1211" s="431">
        <f t="shared" si="37"/>
        <v>0</v>
      </c>
      <c r="Q1211" s="79">
        <f t="shared" si="37"/>
        <v>0</v>
      </c>
      <c r="R1211" s="102" t="str">
        <f t="shared" si="36"/>
        <v/>
      </c>
      <c r="S1211" s="96" t="str">
        <f>IF(D1211="","",IF(OR(D1211=Plano!$A$1,D1211=Plano!$B$1),"entrada","saída"))</f>
        <v/>
      </c>
    </row>
    <row r="1212" spans="1:19" ht="13.2" hidden="1" x14ac:dyDescent="0.25">
      <c r="A1212" s="119" t="str">
        <f>IF(B1212="","",COUNT('Diário 2o PA'!$A$5:$A$1412)+ROW()-4)</f>
        <v/>
      </c>
      <c r="B1212" s="104"/>
      <c r="C1212" s="154"/>
      <c r="D1212" s="105"/>
      <c r="E1212" s="105"/>
      <c r="F1212" s="106"/>
      <c r="G1212" s="105"/>
      <c r="H1212" s="105"/>
      <c r="I1212" s="108"/>
      <c r="J1212" s="105"/>
      <c r="K1212" s="105"/>
      <c r="L1212" s="108"/>
      <c r="M1212" s="105"/>
      <c r="N1212" s="103"/>
      <c r="O1212" s="456"/>
      <c r="P1212" s="431">
        <f t="shared" si="37"/>
        <v>0</v>
      </c>
      <c r="Q1212" s="79">
        <f t="shared" si="37"/>
        <v>0</v>
      </c>
      <c r="R1212" s="102" t="str">
        <f t="shared" si="36"/>
        <v/>
      </c>
      <c r="S1212" s="96" t="str">
        <f>IF(D1212="","",IF(OR(D1212=Plano!$A$1,D1212=Plano!$B$1),"entrada","saída"))</f>
        <v/>
      </c>
    </row>
    <row r="1213" spans="1:19" ht="13.2" hidden="1" x14ac:dyDescent="0.25">
      <c r="A1213" s="119" t="str">
        <f>IF(B1213="","",COUNT('Diário 2o PA'!$A$5:$A$1412)+ROW()-4)</f>
        <v/>
      </c>
      <c r="B1213" s="104"/>
      <c r="C1213" s="154"/>
      <c r="D1213" s="105"/>
      <c r="E1213" s="105"/>
      <c r="F1213" s="106"/>
      <c r="G1213" s="105"/>
      <c r="H1213" s="105"/>
      <c r="I1213" s="108"/>
      <c r="J1213" s="105"/>
      <c r="K1213" s="105"/>
      <c r="L1213" s="108"/>
      <c r="M1213" s="105"/>
      <c r="N1213" s="103"/>
      <c r="O1213" s="456"/>
      <c r="P1213" s="431">
        <f t="shared" si="37"/>
        <v>0</v>
      </c>
      <c r="Q1213" s="79">
        <f t="shared" si="37"/>
        <v>0</v>
      </c>
      <c r="R1213" s="102" t="str">
        <f t="shared" si="36"/>
        <v/>
      </c>
      <c r="S1213" s="96" t="str">
        <f>IF(D1213="","",IF(OR(D1213=Plano!$A$1,D1213=Plano!$B$1),"entrada","saída"))</f>
        <v/>
      </c>
    </row>
    <row r="1214" spans="1:19" ht="13.2" hidden="1" x14ac:dyDescent="0.25">
      <c r="A1214" s="119" t="str">
        <f>IF(B1214="","",COUNT('Diário 2o PA'!$A$5:$A$1412)+ROW()-4)</f>
        <v/>
      </c>
      <c r="B1214" s="104"/>
      <c r="C1214" s="154"/>
      <c r="D1214" s="105"/>
      <c r="E1214" s="105"/>
      <c r="F1214" s="106"/>
      <c r="G1214" s="105"/>
      <c r="H1214" s="105"/>
      <c r="I1214" s="108"/>
      <c r="J1214" s="105"/>
      <c r="K1214" s="105"/>
      <c r="L1214" s="108"/>
      <c r="M1214" s="105"/>
      <c r="N1214" s="103"/>
      <c r="O1214" s="456"/>
      <c r="P1214" s="431">
        <f t="shared" si="37"/>
        <v>0</v>
      </c>
      <c r="Q1214" s="79">
        <f t="shared" si="37"/>
        <v>0</v>
      </c>
      <c r="R1214" s="102" t="str">
        <f t="shared" si="36"/>
        <v/>
      </c>
      <c r="S1214" s="96" t="str">
        <f>IF(D1214="","",IF(OR(D1214=Plano!$A$1,D1214=Plano!$B$1),"entrada","saída"))</f>
        <v/>
      </c>
    </row>
    <row r="1215" spans="1:19" ht="13.2" hidden="1" x14ac:dyDescent="0.25">
      <c r="A1215" s="119" t="str">
        <f>IF(B1215="","",COUNT('Diário 2o PA'!$A$5:$A$1412)+ROW()-4)</f>
        <v/>
      </c>
      <c r="B1215" s="104"/>
      <c r="C1215" s="154"/>
      <c r="D1215" s="105"/>
      <c r="E1215" s="105"/>
      <c r="F1215" s="106"/>
      <c r="G1215" s="105"/>
      <c r="H1215" s="105"/>
      <c r="I1215" s="108"/>
      <c r="J1215" s="105"/>
      <c r="K1215" s="105"/>
      <c r="L1215" s="108"/>
      <c r="M1215" s="105"/>
      <c r="N1215" s="103"/>
      <c r="O1215" s="456"/>
      <c r="P1215" s="431">
        <f t="shared" si="37"/>
        <v>0</v>
      </c>
      <c r="Q1215" s="79">
        <f t="shared" si="37"/>
        <v>0</v>
      </c>
      <c r="R1215" s="102" t="str">
        <f t="shared" si="36"/>
        <v/>
      </c>
      <c r="S1215" s="96" t="str">
        <f>IF(D1215="","",IF(OR(D1215=Plano!$A$1,D1215=Plano!$B$1),"entrada","saída"))</f>
        <v/>
      </c>
    </row>
    <row r="1216" spans="1:19" ht="13.2" hidden="1" x14ac:dyDescent="0.25">
      <c r="A1216" s="119" t="str">
        <f>IF(B1216="","",COUNT('Diário 2o PA'!$A$5:$A$1412)+ROW()-4)</f>
        <v/>
      </c>
      <c r="B1216" s="104"/>
      <c r="C1216" s="154"/>
      <c r="D1216" s="105"/>
      <c r="E1216" s="105"/>
      <c r="F1216" s="106"/>
      <c r="G1216" s="105"/>
      <c r="H1216" s="105"/>
      <c r="I1216" s="108"/>
      <c r="J1216" s="105"/>
      <c r="K1216" s="105"/>
      <c r="L1216" s="108"/>
      <c r="M1216" s="105"/>
      <c r="N1216" s="103"/>
      <c r="O1216" s="456"/>
      <c r="P1216" s="431">
        <f t="shared" si="37"/>
        <v>0</v>
      </c>
      <c r="Q1216" s="79">
        <f t="shared" si="37"/>
        <v>0</v>
      </c>
      <c r="R1216" s="102" t="str">
        <f t="shared" si="36"/>
        <v/>
      </c>
      <c r="S1216" s="96" t="str">
        <f>IF(D1216="","",IF(OR(D1216=Plano!$A$1,D1216=Plano!$B$1),"entrada","saída"))</f>
        <v/>
      </c>
    </row>
    <row r="1217" spans="1:19" ht="13.2" hidden="1" x14ac:dyDescent="0.25">
      <c r="A1217" s="119" t="str">
        <f>IF(B1217="","",COUNT('Diário 2o PA'!$A$5:$A$1412)+ROW()-4)</f>
        <v/>
      </c>
      <c r="B1217" s="104"/>
      <c r="C1217" s="154"/>
      <c r="D1217" s="105"/>
      <c r="E1217" s="105"/>
      <c r="F1217" s="106"/>
      <c r="G1217" s="105"/>
      <c r="H1217" s="105"/>
      <c r="I1217" s="108"/>
      <c r="J1217" s="105"/>
      <c r="K1217" s="105"/>
      <c r="L1217" s="108"/>
      <c r="M1217" s="105"/>
      <c r="N1217" s="103"/>
      <c r="O1217" s="456"/>
      <c r="P1217" s="431">
        <f t="shared" si="37"/>
        <v>0</v>
      </c>
      <c r="Q1217" s="79">
        <f t="shared" si="37"/>
        <v>0</v>
      </c>
      <c r="R1217" s="102" t="str">
        <f t="shared" si="36"/>
        <v/>
      </c>
      <c r="S1217" s="96" t="str">
        <f>IF(D1217="","",IF(OR(D1217=Plano!$A$1,D1217=Plano!$B$1),"entrada","saída"))</f>
        <v/>
      </c>
    </row>
    <row r="1218" spans="1:19" ht="13.2" hidden="1" x14ac:dyDescent="0.25">
      <c r="A1218" s="119" t="str">
        <f>IF(B1218="","",COUNT('Diário 2o PA'!$A$5:$A$1412)+ROW()-4)</f>
        <v/>
      </c>
      <c r="B1218" s="104"/>
      <c r="C1218" s="154"/>
      <c r="D1218" s="105"/>
      <c r="E1218" s="105"/>
      <c r="F1218" s="106"/>
      <c r="G1218" s="105"/>
      <c r="H1218" s="105"/>
      <c r="I1218" s="108"/>
      <c r="J1218" s="105"/>
      <c r="K1218" s="105"/>
      <c r="L1218" s="108"/>
      <c r="M1218" s="105"/>
      <c r="N1218" s="103"/>
      <c r="O1218" s="456"/>
      <c r="P1218" s="431">
        <f t="shared" si="37"/>
        <v>0</v>
      </c>
      <c r="Q1218" s="79">
        <f t="shared" si="37"/>
        <v>0</v>
      </c>
      <c r="R1218" s="102" t="str">
        <f t="shared" si="36"/>
        <v/>
      </c>
      <c r="S1218" s="96" t="str">
        <f>IF(D1218="","",IF(OR(D1218=Plano!$A$1,D1218=Plano!$B$1),"entrada","saída"))</f>
        <v/>
      </c>
    </row>
    <row r="1219" spans="1:19" ht="13.2" hidden="1" x14ac:dyDescent="0.25">
      <c r="A1219" s="119" t="str">
        <f>IF(B1219="","",COUNT('Diário 2o PA'!$A$5:$A$1412)+ROW()-4)</f>
        <v/>
      </c>
      <c r="B1219" s="104"/>
      <c r="C1219" s="154"/>
      <c r="D1219" s="105"/>
      <c r="E1219" s="105"/>
      <c r="F1219" s="106"/>
      <c r="G1219" s="105"/>
      <c r="H1219" s="105"/>
      <c r="I1219" s="108"/>
      <c r="J1219" s="105"/>
      <c r="K1219" s="105"/>
      <c r="L1219" s="108"/>
      <c r="M1219" s="105"/>
      <c r="N1219" s="103"/>
      <c r="O1219" s="456"/>
      <c r="P1219" s="431">
        <f t="shared" si="37"/>
        <v>0</v>
      </c>
      <c r="Q1219" s="79">
        <f t="shared" si="37"/>
        <v>0</v>
      </c>
      <c r="R1219" s="102" t="str">
        <f t="shared" si="36"/>
        <v/>
      </c>
      <c r="S1219" s="96" t="str">
        <f>IF(D1219="","",IF(OR(D1219=Plano!$A$1,D1219=Plano!$B$1),"entrada","saída"))</f>
        <v/>
      </c>
    </row>
    <row r="1220" spans="1:19" ht="13.2" hidden="1" x14ac:dyDescent="0.25">
      <c r="A1220" s="119" t="str">
        <f>IF(B1220="","",COUNT('Diário 2o PA'!$A$5:$A$1412)+ROW()-4)</f>
        <v/>
      </c>
      <c r="B1220" s="104"/>
      <c r="C1220" s="154"/>
      <c r="D1220" s="105"/>
      <c r="E1220" s="105"/>
      <c r="F1220" s="106"/>
      <c r="G1220" s="105"/>
      <c r="H1220" s="105"/>
      <c r="I1220" s="108"/>
      <c r="J1220" s="105"/>
      <c r="K1220" s="105"/>
      <c r="L1220" s="108"/>
      <c r="M1220" s="105"/>
      <c r="N1220" s="103"/>
      <c r="O1220" s="456"/>
      <c r="P1220" s="431">
        <f t="shared" si="37"/>
        <v>0</v>
      </c>
      <c r="Q1220" s="79">
        <f t="shared" si="37"/>
        <v>0</v>
      </c>
      <c r="R1220" s="102" t="str">
        <f t="shared" si="36"/>
        <v/>
      </c>
      <c r="S1220" s="96" t="str">
        <f>IF(D1220="","",IF(OR(D1220=Plano!$A$1,D1220=Plano!$B$1),"entrada","saída"))</f>
        <v/>
      </c>
    </row>
    <row r="1221" spans="1:19" ht="13.2" hidden="1" x14ac:dyDescent="0.25">
      <c r="A1221" s="119" t="str">
        <f>IF(B1221="","",COUNT('Diário 2o PA'!$A$5:$A$1412)+ROW()-4)</f>
        <v/>
      </c>
      <c r="B1221" s="104"/>
      <c r="C1221" s="154"/>
      <c r="D1221" s="105"/>
      <c r="E1221" s="105"/>
      <c r="F1221" s="106"/>
      <c r="G1221" s="105"/>
      <c r="H1221" s="105"/>
      <c r="I1221" s="108"/>
      <c r="J1221" s="105"/>
      <c r="K1221" s="105"/>
      <c r="L1221" s="108"/>
      <c r="M1221" s="105"/>
      <c r="N1221" s="103"/>
      <c r="O1221" s="456"/>
      <c r="P1221" s="431">
        <f t="shared" si="37"/>
        <v>0</v>
      </c>
      <c r="Q1221" s="79">
        <f t="shared" si="37"/>
        <v>0</v>
      </c>
      <c r="R1221" s="102" t="str">
        <f t="shared" ref="R1221:R1284" si="38">SUBSTITUTE(D1221," ","_")</f>
        <v/>
      </c>
      <c r="S1221" s="96" t="str">
        <f>IF(D1221="","",IF(OR(D1221=Plano!$A$1,D1221=Plano!$B$1),"entrada","saída"))</f>
        <v/>
      </c>
    </row>
    <row r="1222" spans="1:19" ht="13.2" hidden="1" x14ac:dyDescent="0.25">
      <c r="A1222" s="119" t="str">
        <f>IF(B1222="","",COUNT('Diário 2o PA'!$A$5:$A$1412)+ROW()-4)</f>
        <v/>
      </c>
      <c r="B1222" s="104"/>
      <c r="C1222" s="154"/>
      <c r="D1222" s="105"/>
      <c r="E1222" s="105"/>
      <c r="F1222" s="106"/>
      <c r="G1222" s="105"/>
      <c r="H1222" s="105"/>
      <c r="I1222" s="108"/>
      <c r="J1222" s="105"/>
      <c r="K1222" s="105"/>
      <c r="L1222" s="108"/>
      <c r="M1222" s="105"/>
      <c r="N1222" s="103"/>
      <c r="O1222" s="456"/>
      <c r="P1222" s="431">
        <f t="shared" ref="P1222:Q1285" si="39">IF(B1222=0,0,IF(YEAR(B1222)=$Q$1,MONTH(B1222)-$P$1+1,(YEAR(B1222)-$Q$1)*12-$P$1+1+MONTH(B1222)))</f>
        <v>0</v>
      </c>
      <c r="Q1222" s="79">
        <f t="shared" si="39"/>
        <v>0</v>
      </c>
      <c r="R1222" s="102" t="str">
        <f t="shared" si="38"/>
        <v/>
      </c>
      <c r="S1222" s="96" t="str">
        <f>IF(D1222="","",IF(OR(D1222=Plano!$A$1,D1222=Plano!$B$1),"entrada","saída"))</f>
        <v/>
      </c>
    </row>
    <row r="1223" spans="1:19" ht="13.2" hidden="1" x14ac:dyDescent="0.25">
      <c r="A1223" s="119" t="str">
        <f>IF(B1223="","",COUNT('Diário 2o PA'!$A$5:$A$1412)+ROW()-4)</f>
        <v/>
      </c>
      <c r="B1223" s="104"/>
      <c r="C1223" s="154"/>
      <c r="D1223" s="105"/>
      <c r="E1223" s="105"/>
      <c r="F1223" s="106"/>
      <c r="G1223" s="105"/>
      <c r="H1223" s="105"/>
      <c r="I1223" s="108"/>
      <c r="J1223" s="105"/>
      <c r="K1223" s="105"/>
      <c r="L1223" s="108"/>
      <c r="M1223" s="105"/>
      <c r="N1223" s="103"/>
      <c r="O1223" s="456"/>
      <c r="P1223" s="431">
        <f t="shared" si="39"/>
        <v>0</v>
      </c>
      <c r="Q1223" s="79">
        <f t="shared" si="39"/>
        <v>0</v>
      </c>
      <c r="R1223" s="102" t="str">
        <f t="shared" si="38"/>
        <v/>
      </c>
      <c r="S1223" s="96" t="str">
        <f>IF(D1223="","",IF(OR(D1223=Plano!$A$1,D1223=Plano!$B$1),"entrada","saída"))</f>
        <v/>
      </c>
    </row>
    <row r="1224" spans="1:19" ht="13.2" hidden="1" x14ac:dyDescent="0.25">
      <c r="A1224" s="119" t="str">
        <f>IF(B1224="","",COUNT('Diário 2o PA'!$A$5:$A$1412)+ROW()-4)</f>
        <v/>
      </c>
      <c r="B1224" s="104"/>
      <c r="C1224" s="154"/>
      <c r="D1224" s="105"/>
      <c r="E1224" s="105"/>
      <c r="F1224" s="106"/>
      <c r="G1224" s="105"/>
      <c r="H1224" s="105"/>
      <c r="I1224" s="108"/>
      <c r="J1224" s="105"/>
      <c r="K1224" s="105"/>
      <c r="L1224" s="108"/>
      <c r="M1224" s="105"/>
      <c r="N1224" s="103"/>
      <c r="O1224" s="456"/>
      <c r="P1224" s="431">
        <f t="shared" si="39"/>
        <v>0</v>
      </c>
      <c r="Q1224" s="79">
        <f t="shared" si="39"/>
        <v>0</v>
      </c>
      <c r="R1224" s="102" t="str">
        <f t="shared" si="38"/>
        <v/>
      </c>
      <c r="S1224" s="96" t="str">
        <f>IF(D1224="","",IF(OR(D1224=Plano!$A$1,D1224=Plano!$B$1),"entrada","saída"))</f>
        <v/>
      </c>
    </row>
    <row r="1225" spans="1:19" ht="13.2" hidden="1" x14ac:dyDescent="0.25">
      <c r="A1225" s="119" t="str">
        <f>IF(B1225="","",COUNT('Diário 2o PA'!$A$5:$A$1412)+ROW()-4)</f>
        <v/>
      </c>
      <c r="B1225" s="104"/>
      <c r="C1225" s="154"/>
      <c r="D1225" s="105"/>
      <c r="E1225" s="105"/>
      <c r="F1225" s="106"/>
      <c r="G1225" s="105"/>
      <c r="H1225" s="105"/>
      <c r="I1225" s="108"/>
      <c r="J1225" s="105"/>
      <c r="K1225" s="105"/>
      <c r="L1225" s="108"/>
      <c r="M1225" s="105"/>
      <c r="N1225" s="103"/>
      <c r="O1225" s="456"/>
      <c r="P1225" s="431">
        <f t="shared" si="39"/>
        <v>0</v>
      </c>
      <c r="Q1225" s="79">
        <f t="shared" si="39"/>
        <v>0</v>
      </c>
      <c r="R1225" s="102" t="str">
        <f t="shared" si="38"/>
        <v/>
      </c>
      <c r="S1225" s="96" t="str">
        <f>IF(D1225="","",IF(OR(D1225=Plano!$A$1,D1225=Plano!$B$1),"entrada","saída"))</f>
        <v/>
      </c>
    </row>
    <row r="1226" spans="1:19" ht="13.2" hidden="1" x14ac:dyDescent="0.25">
      <c r="A1226" s="119" t="str">
        <f>IF(B1226="","",COUNT('Diário 2o PA'!$A$5:$A$1412)+ROW()-4)</f>
        <v/>
      </c>
      <c r="B1226" s="104"/>
      <c r="C1226" s="154"/>
      <c r="D1226" s="105"/>
      <c r="E1226" s="105"/>
      <c r="F1226" s="106"/>
      <c r="G1226" s="105"/>
      <c r="H1226" s="105"/>
      <c r="I1226" s="108"/>
      <c r="J1226" s="105"/>
      <c r="K1226" s="105"/>
      <c r="L1226" s="108"/>
      <c r="M1226" s="105"/>
      <c r="N1226" s="103"/>
      <c r="O1226" s="456"/>
      <c r="P1226" s="431">
        <f t="shared" si="39"/>
        <v>0</v>
      </c>
      <c r="Q1226" s="79">
        <f t="shared" si="39"/>
        <v>0</v>
      </c>
      <c r="R1226" s="102" t="str">
        <f t="shared" si="38"/>
        <v/>
      </c>
      <c r="S1226" s="96" t="str">
        <f>IF(D1226="","",IF(OR(D1226=Plano!$A$1,D1226=Plano!$B$1),"entrada","saída"))</f>
        <v/>
      </c>
    </row>
    <row r="1227" spans="1:19" ht="13.2" hidden="1" x14ac:dyDescent="0.25">
      <c r="A1227" s="119" t="str">
        <f>IF(B1227="","",COUNT('Diário 2o PA'!$A$5:$A$1412)+ROW()-4)</f>
        <v/>
      </c>
      <c r="B1227" s="104"/>
      <c r="C1227" s="154"/>
      <c r="D1227" s="105"/>
      <c r="E1227" s="105"/>
      <c r="F1227" s="106"/>
      <c r="G1227" s="105"/>
      <c r="H1227" s="105"/>
      <c r="I1227" s="108"/>
      <c r="J1227" s="105"/>
      <c r="K1227" s="105"/>
      <c r="L1227" s="108"/>
      <c r="M1227" s="105"/>
      <c r="N1227" s="103"/>
      <c r="O1227" s="456"/>
      <c r="P1227" s="431">
        <f t="shared" si="39"/>
        <v>0</v>
      </c>
      <c r="Q1227" s="79">
        <f t="shared" si="39"/>
        <v>0</v>
      </c>
      <c r="R1227" s="102" t="str">
        <f t="shared" si="38"/>
        <v/>
      </c>
      <c r="S1227" s="96" t="str">
        <f>IF(D1227="","",IF(OR(D1227=Plano!$A$1,D1227=Plano!$B$1),"entrada","saída"))</f>
        <v/>
      </c>
    </row>
    <row r="1228" spans="1:19" ht="13.2" hidden="1" x14ac:dyDescent="0.25">
      <c r="A1228" s="119" t="str">
        <f>IF(B1228="","",COUNT('Diário 2o PA'!$A$5:$A$1412)+ROW()-4)</f>
        <v/>
      </c>
      <c r="B1228" s="104"/>
      <c r="C1228" s="154"/>
      <c r="D1228" s="105"/>
      <c r="E1228" s="105"/>
      <c r="F1228" s="106"/>
      <c r="G1228" s="105"/>
      <c r="H1228" s="105"/>
      <c r="I1228" s="108"/>
      <c r="J1228" s="105"/>
      <c r="K1228" s="105"/>
      <c r="L1228" s="108"/>
      <c r="M1228" s="105"/>
      <c r="N1228" s="103"/>
      <c r="O1228" s="456"/>
      <c r="P1228" s="431">
        <f t="shared" si="39"/>
        <v>0</v>
      </c>
      <c r="Q1228" s="79">
        <f t="shared" si="39"/>
        <v>0</v>
      </c>
      <c r="R1228" s="102" t="str">
        <f t="shared" si="38"/>
        <v/>
      </c>
      <c r="S1228" s="96" t="str">
        <f>IF(D1228="","",IF(OR(D1228=Plano!$A$1,D1228=Plano!$B$1),"entrada","saída"))</f>
        <v/>
      </c>
    </row>
    <row r="1229" spans="1:19" ht="13.2" hidden="1" x14ac:dyDescent="0.25">
      <c r="A1229" s="119" t="str">
        <f>IF(B1229="","",COUNT('Diário 2o PA'!$A$5:$A$1412)+ROW()-4)</f>
        <v/>
      </c>
      <c r="B1229" s="104"/>
      <c r="C1229" s="154"/>
      <c r="D1229" s="105"/>
      <c r="E1229" s="105"/>
      <c r="F1229" s="106"/>
      <c r="G1229" s="105"/>
      <c r="H1229" s="105"/>
      <c r="I1229" s="108"/>
      <c r="J1229" s="105"/>
      <c r="K1229" s="105"/>
      <c r="L1229" s="108"/>
      <c r="M1229" s="105"/>
      <c r="N1229" s="103"/>
      <c r="O1229" s="456"/>
      <c r="P1229" s="431">
        <f t="shared" si="39"/>
        <v>0</v>
      </c>
      <c r="Q1229" s="79">
        <f t="shared" si="39"/>
        <v>0</v>
      </c>
      <c r="R1229" s="102" t="str">
        <f t="shared" si="38"/>
        <v/>
      </c>
      <c r="S1229" s="96" t="str">
        <f>IF(D1229="","",IF(OR(D1229=Plano!$A$1,D1229=Plano!$B$1),"entrada","saída"))</f>
        <v/>
      </c>
    </row>
    <row r="1230" spans="1:19" ht="13.2" hidden="1" x14ac:dyDescent="0.25">
      <c r="A1230" s="119" t="str">
        <f>IF(B1230="","",COUNT('Diário 2o PA'!$A$5:$A$1412)+ROW()-4)</f>
        <v/>
      </c>
      <c r="B1230" s="104"/>
      <c r="C1230" s="154"/>
      <c r="D1230" s="105"/>
      <c r="E1230" s="105"/>
      <c r="F1230" s="106"/>
      <c r="G1230" s="105"/>
      <c r="H1230" s="105"/>
      <c r="I1230" s="108"/>
      <c r="J1230" s="105"/>
      <c r="K1230" s="105"/>
      <c r="L1230" s="108"/>
      <c r="M1230" s="105"/>
      <c r="N1230" s="103"/>
      <c r="O1230" s="456"/>
      <c r="P1230" s="431">
        <f t="shared" si="39"/>
        <v>0</v>
      </c>
      <c r="Q1230" s="79">
        <f t="shared" si="39"/>
        <v>0</v>
      </c>
      <c r="R1230" s="102" t="str">
        <f t="shared" si="38"/>
        <v/>
      </c>
      <c r="S1230" s="96" t="str">
        <f>IF(D1230="","",IF(OR(D1230=Plano!$A$1,D1230=Plano!$B$1),"entrada","saída"))</f>
        <v/>
      </c>
    </row>
    <row r="1231" spans="1:19" ht="13.2" hidden="1" x14ac:dyDescent="0.25">
      <c r="A1231" s="119" t="str">
        <f>IF(B1231="","",COUNT('Diário 2o PA'!$A$5:$A$1412)+ROW()-4)</f>
        <v/>
      </c>
      <c r="B1231" s="104"/>
      <c r="C1231" s="154"/>
      <c r="D1231" s="105"/>
      <c r="E1231" s="105"/>
      <c r="F1231" s="106"/>
      <c r="G1231" s="105"/>
      <c r="H1231" s="105"/>
      <c r="I1231" s="108"/>
      <c r="J1231" s="105"/>
      <c r="K1231" s="105"/>
      <c r="L1231" s="108"/>
      <c r="M1231" s="105"/>
      <c r="N1231" s="103"/>
      <c r="O1231" s="456"/>
      <c r="P1231" s="431">
        <f t="shared" si="39"/>
        <v>0</v>
      </c>
      <c r="Q1231" s="79">
        <f t="shared" si="39"/>
        <v>0</v>
      </c>
      <c r="R1231" s="102" t="str">
        <f t="shared" si="38"/>
        <v/>
      </c>
      <c r="S1231" s="96" t="str">
        <f>IF(D1231="","",IF(OR(D1231=Plano!$A$1,D1231=Plano!$B$1),"entrada","saída"))</f>
        <v/>
      </c>
    </row>
    <row r="1232" spans="1:19" ht="13.2" hidden="1" x14ac:dyDescent="0.25">
      <c r="A1232" s="119" t="str">
        <f>IF(B1232="","",COUNT('Diário 2o PA'!$A$5:$A$1412)+ROW()-4)</f>
        <v/>
      </c>
      <c r="B1232" s="104"/>
      <c r="C1232" s="154"/>
      <c r="D1232" s="105"/>
      <c r="E1232" s="105"/>
      <c r="F1232" s="106"/>
      <c r="G1232" s="105"/>
      <c r="H1232" s="105"/>
      <c r="I1232" s="108"/>
      <c r="J1232" s="105"/>
      <c r="K1232" s="105"/>
      <c r="L1232" s="108"/>
      <c r="M1232" s="105"/>
      <c r="N1232" s="103"/>
      <c r="O1232" s="456"/>
      <c r="P1232" s="431">
        <f t="shared" si="39"/>
        <v>0</v>
      </c>
      <c r="Q1232" s="79">
        <f t="shared" si="39"/>
        <v>0</v>
      </c>
      <c r="R1232" s="102" t="str">
        <f t="shared" si="38"/>
        <v/>
      </c>
      <c r="S1232" s="96" t="str">
        <f>IF(D1232="","",IF(OR(D1232=Plano!$A$1,D1232=Plano!$B$1),"entrada","saída"))</f>
        <v/>
      </c>
    </row>
    <row r="1233" spans="1:19" ht="13.2" hidden="1" x14ac:dyDescent="0.25">
      <c r="A1233" s="119" t="str">
        <f>IF(B1233="","",COUNT('Diário 2o PA'!$A$5:$A$1412)+ROW()-4)</f>
        <v/>
      </c>
      <c r="B1233" s="104"/>
      <c r="C1233" s="154"/>
      <c r="D1233" s="105"/>
      <c r="E1233" s="105"/>
      <c r="F1233" s="106"/>
      <c r="G1233" s="105"/>
      <c r="H1233" s="105"/>
      <c r="I1233" s="108"/>
      <c r="J1233" s="105"/>
      <c r="K1233" s="105"/>
      <c r="L1233" s="108"/>
      <c r="M1233" s="105"/>
      <c r="N1233" s="103"/>
      <c r="O1233" s="456"/>
      <c r="P1233" s="431">
        <f t="shared" si="39"/>
        <v>0</v>
      </c>
      <c r="Q1233" s="79">
        <f t="shared" si="39"/>
        <v>0</v>
      </c>
      <c r="R1233" s="102" t="str">
        <f t="shared" si="38"/>
        <v/>
      </c>
      <c r="S1233" s="96" t="str">
        <f>IF(D1233="","",IF(OR(D1233=Plano!$A$1,D1233=Plano!$B$1),"entrada","saída"))</f>
        <v/>
      </c>
    </row>
    <row r="1234" spans="1:19" ht="13.2" hidden="1" x14ac:dyDescent="0.25">
      <c r="A1234" s="119" t="str">
        <f>IF(B1234="","",COUNT('Diário 2o PA'!$A$5:$A$1412)+ROW()-4)</f>
        <v/>
      </c>
      <c r="B1234" s="104"/>
      <c r="C1234" s="154"/>
      <c r="D1234" s="105"/>
      <c r="E1234" s="105"/>
      <c r="F1234" s="106"/>
      <c r="G1234" s="105"/>
      <c r="H1234" s="105"/>
      <c r="I1234" s="108"/>
      <c r="J1234" s="105"/>
      <c r="K1234" s="105"/>
      <c r="L1234" s="108"/>
      <c r="M1234" s="105"/>
      <c r="N1234" s="103"/>
      <c r="O1234" s="456"/>
      <c r="P1234" s="431">
        <f t="shared" si="39"/>
        <v>0</v>
      </c>
      <c r="Q1234" s="79">
        <f t="shared" si="39"/>
        <v>0</v>
      </c>
      <c r="R1234" s="102" t="str">
        <f t="shared" si="38"/>
        <v/>
      </c>
      <c r="S1234" s="96" t="str">
        <f>IF(D1234="","",IF(OR(D1234=Plano!$A$1,D1234=Plano!$B$1),"entrada","saída"))</f>
        <v/>
      </c>
    </row>
    <row r="1235" spans="1:19" ht="13.2" hidden="1" x14ac:dyDescent="0.25">
      <c r="A1235" s="119" t="str">
        <f>IF(B1235="","",COUNT('Diário 2o PA'!$A$5:$A$1412)+ROW()-4)</f>
        <v/>
      </c>
      <c r="B1235" s="104"/>
      <c r="C1235" s="154"/>
      <c r="D1235" s="105"/>
      <c r="E1235" s="105"/>
      <c r="F1235" s="106"/>
      <c r="G1235" s="105"/>
      <c r="H1235" s="105"/>
      <c r="I1235" s="108"/>
      <c r="J1235" s="105"/>
      <c r="K1235" s="105"/>
      <c r="L1235" s="108"/>
      <c r="M1235" s="105"/>
      <c r="N1235" s="103"/>
      <c r="O1235" s="456"/>
      <c r="P1235" s="431">
        <f t="shared" si="39"/>
        <v>0</v>
      </c>
      <c r="Q1235" s="79">
        <f t="shared" si="39"/>
        <v>0</v>
      </c>
      <c r="R1235" s="102" t="str">
        <f t="shared" si="38"/>
        <v/>
      </c>
      <c r="S1235" s="96" t="str">
        <f>IF(D1235="","",IF(OR(D1235=Plano!$A$1,D1235=Plano!$B$1),"entrada","saída"))</f>
        <v/>
      </c>
    </row>
    <row r="1236" spans="1:19" ht="13.2" hidden="1" x14ac:dyDescent="0.25">
      <c r="A1236" s="119" t="str">
        <f>IF(B1236="","",COUNT('Diário 2o PA'!$A$5:$A$1412)+ROW()-4)</f>
        <v/>
      </c>
      <c r="B1236" s="104"/>
      <c r="C1236" s="154"/>
      <c r="D1236" s="105"/>
      <c r="E1236" s="105"/>
      <c r="F1236" s="106"/>
      <c r="G1236" s="105"/>
      <c r="H1236" s="105"/>
      <c r="I1236" s="108"/>
      <c r="J1236" s="105"/>
      <c r="K1236" s="105"/>
      <c r="L1236" s="108"/>
      <c r="M1236" s="105"/>
      <c r="N1236" s="103"/>
      <c r="O1236" s="456"/>
      <c r="P1236" s="431">
        <f t="shared" si="39"/>
        <v>0</v>
      </c>
      <c r="Q1236" s="79">
        <f t="shared" si="39"/>
        <v>0</v>
      </c>
      <c r="R1236" s="102" t="str">
        <f t="shared" si="38"/>
        <v/>
      </c>
      <c r="S1236" s="96" t="str">
        <f>IF(D1236="","",IF(OR(D1236=Plano!$A$1,D1236=Plano!$B$1),"entrada","saída"))</f>
        <v/>
      </c>
    </row>
    <row r="1237" spans="1:19" ht="13.2" hidden="1" x14ac:dyDescent="0.25">
      <c r="A1237" s="119" t="str">
        <f>IF(B1237="","",COUNT('Diário 2o PA'!$A$5:$A$1412)+ROW()-4)</f>
        <v/>
      </c>
      <c r="B1237" s="104"/>
      <c r="C1237" s="154"/>
      <c r="D1237" s="105"/>
      <c r="E1237" s="105"/>
      <c r="F1237" s="106"/>
      <c r="G1237" s="105"/>
      <c r="H1237" s="105"/>
      <c r="I1237" s="108"/>
      <c r="J1237" s="105"/>
      <c r="K1237" s="105"/>
      <c r="L1237" s="108"/>
      <c r="M1237" s="105"/>
      <c r="N1237" s="103"/>
      <c r="O1237" s="456"/>
      <c r="P1237" s="431">
        <f t="shared" si="39"/>
        <v>0</v>
      </c>
      <c r="Q1237" s="79">
        <f t="shared" si="39"/>
        <v>0</v>
      </c>
      <c r="R1237" s="102" t="str">
        <f t="shared" si="38"/>
        <v/>
      </c>
      <c r="S1237" s="96" t="str">
        <f>IF(D1237="","",IF(OR(D1237=Plano!$A$1,D1237=Plano!$B$1),"entrada","saída"))</f>
        <v/>
      </c>
    </row>
    <row r="1238" spans="1:19" ht="13.2" hidden="1" x14ac:dyDescent="0.25">
      <c r="A1238" s="119" t="str">
        <f>IF(B1238="","",COUNT('Diário 2o PA'!$A$5:$A$1412)+ROW()-4)</f>
        <v/>
      </c>
      <c r="B1238" s="104"/>
      <c r="C1238" s="154"/>
      <c r="D1238" s="105"/>
      <c r="E1238" s="105"/>
      <c r="F1238" s="106"/>
      <c r="G1238" s="105"/>
      <c r="H1238" s="105"/>
      <c r="I1238" s="108"/>
      <c r="J1238" s="105"/>
      <c r="K1238" s="105"/>
      <c r="L1238" s="108"/>
      <c r="M1238" s="105"/>
      <c r="N1238" s="103"/>
      <c r="O1238" s="456"/>
      <c r="P1238" s="431">
        <f t="shared" si="39"/>
        <v>0</v>
      </c>
      <c r="Q1238" s="79">
        <f t="shared" si="39"/>
        <v>0</v>
      </c>
      <c r="R1238" s="102" t="str">
        <f t="shared" si="38"/>
        <v/>
      </c>
      <c r="S1238" s="96" t="str">
        <f>IF(D1238="","",IF(OR(D1238=Plano!$A$1,D1238=Plano!$B$1),"entrada","saída"))</f>
        <v/>
      </c>
    </row>
    <row r="1239" spans="1:19" ht="13.2" hidden="1" x14ac:dyDescent="0.25">
      <c r="A1239" s="119" t="str">
        <f>IF(B1239="","",COUNT('Diário 2o PA'!$A$5:$A$1412)+ROW()-4)</f>
        <v/>
      </c>
      <c r="B1239" s="104"/>
      <c r="C1239" s="154"/>
      <c r="D1239" s="105"/>
      <c r="E1239" s="105"/>
      <c r="F1239" s="106"/>
      <c r="G1239" s="105"/>
      <c r="H1239" s="105"/>
      <c r="I1239" s="108"/>
      <c r="J1239" s="105"/>
      <c r="K1239" s="105"/>
      <c r="L1239" s="108"/>
      <c r="M1239" s="105"/>
      <c r="N1239" s="103"/>
      <c r="O1239" s="456"/>
      <c r="P1239" s="431">
        <f t="shared" si="39"/>
        <v>0</v>
      </c>
      <c r="Q1239" s="79">
        <f t="shared" si="39"/>
        <v>0</v>
      </c>
      <c r="R1239" s="102" t="str">
        <f t="shared" si="38"/>
        <v/>
      </c>
      <c r="S1239" s="96" t="str">
        <f>IF(D1239="","",IF(OR(D1239=Plano!$A$1,D1239=Plano!$B$1),"entrada","saída"))</f>
        <v/>
      </c>
    </row>
    <row r="1240" spans="1:19" ht="13.2" hidden="1" x14ac:dyDescent="0.25">
      <c r="A1240" s="119" t="str">
        <f>IF(B1240="","",COUNT('Diário 2o PA'!$A$5:$A$1412)+ROW()-4)</f>
        <v/>
      </c>
      <c r="B1240" s="104"/>
      <c r="C1240" s="154"/>
      <c r="D1240" s="105"/>
      <c r="E1240" s="105"/>
      <c r="F1240" s="106"/>
      <c r="G1240" s="105"/>
      <c r="H1240" s="105"/>
      <c r="I1240" s="108"/>
      <c r="J1240" s="105"/>
      <c r="K1240" s="105"/>
      <c r="L1240" s="108"/>
      <c r="M1240" s="105"/>
      <c r="N1240" s="103"/>
      <c r="O1240" s="456"/>
      <c r="P1240" s="431">
        <f t="shared" si="39"/>
        <v>0</v>
      </c>
      <c r="Q1240" s="79">
        <f t="shared" si="39"/>
        <v>0</v>
      </c>
      <c r="R1240" s="102" t="str">
        <f t="shared" si="38"/>
        <v/>
      </c>
      <c r="S1240" s="96" t="str">
        <f>IF(D1240="","",IF(OR(D1240=Plano!$A$1,D1240=Plano!$B$1),"entrada","saída"))</f>
        <v/>
      </c>
    </row>
    <row r="1241" spans="1:19" ht="13.2" hidden="1" x14ac:dyDescent="0.25">
      <c r="A1241" s="119" t="str">
        <f>IF(B1241="","",COUNT('Diário 2o PA'!$A$5:$A$1412)+ROW()-4)</f>
        <v/>
      </c>
      <c r="B1241" s="104"/>
      <c r="C1241" s="154"/>
      <c r="D1241" s="105"/>
      <c r="E1241" s="105"/>
      <c r="F1241" s="106"/>
      <c r="G1241" s="105"/>
      <c r="H1241" s="105"/>
      <c r="I1241" s="108"/>
      <c r="J1241" s="105"/>
      <c r="K1241" s="105"/>
      <c r="L1241" s="108"/>
      <c r="M1241" s="105"/>
      <c r="N1241" s="103"/>
      <c r="O1241" s="456"/>
      <c r="P1241" s="431">
        <f t="shared" si="39"/>
        <v>0</v>
      </c>
      <c r="Q1241" s="79">
        <f t="shared" si="39"/>
        <v>0</v>
      </c>
      <c r="R1241" s="102" t="str">
        <f t="shared" si="38"/>
        <v/>
      </c>
      <c r="S1241" s="96" t="str">
        <f>IF(D1241="","",IF(OR(D1241=Plano!$A$1,D1241=Plano!$B$1),"entrada","saída"))</f>
        <v/>
      </c>
    </row>
    <row r="1242" spans="1:19" ht="13.2" hidden="1" x14ac:dyDescent="0.25">
      <c r="A1242" s="119" t="str">
        <f>IF(B1242="","",COUNT('Diário 2o PA'!$A$5:$A$1412)+ROW()-4)</f>
        <v/>
      </c>
      <c r="B1242" s="104"/>
      <c r="C1242" s="154"/>
      <c r="D1242" s="105"/>
      <c r="E1242" s="105"/>
      <c r="F1242" s="106"/>
      <c r="G1242" s="105"/>
      <c r="H1242" s="105"/>
      <c r="I1242" s="108"/>
      <c r="J1242" s="105"/>
      <c r="K1242" s="105"/>
      <c r="L1242" s="108"/>
      <c r="M1242" s="105"/>
      <c r="N1242" s="103"/>
      <c r="O1242" s="456"/>
      <c r="P1242" s="431">
        <f t="shared" si="39"/>
        <v>0</v>
      </c>
      <c r="Q1242" s="79">
        <f t="shared" si="39"/>
        <v>0</v>
      </c>
      <c r="R1242" s="102" t="str">
        <f t="shared" si="38"/>
        <v/>
      </c>
      <c r="S1242" s="96" t="str">
        <f>IF(D1242="","",IF(OR(D1242=Plano!$A$1,D1242=Plano!$B$1),"entrada","saída"))</f>
        <v/>
      </c>
    </row>
    <row r="1243" spans="1:19" ht="13.2" hidden="1" x14ac:dyDescent="0.25">
      <c r="A1243" s="119" t="str">
        <f>IF(B1243="","",COUNT('Diário 2o PA'!$A$5:$A$1412)+ROW()-4)</f>
        <v/>
      </c>
      <c r="B1243" s="104"/>
      <c r="C1243" s="154"/>
      <c r="D1243" s="105"/>
      <c r="E1243" s="105"/>
      <c r="F1243" s="106"/>
      <c r="G1243" s="105"/>
      <c r="H1243" s="105"/>
      <c r="I1243" s="108"/>
      <c r="J1243" s="105"/>
      <c r="K1243" s="105"/>
      <c r="L1243" s="108"/>
      <c r="M1243" s="105"/>
      <c r="N1243" s="103"/>
      <c r="O1243" s="456"/>
      <c r="P1243" s="431">
        <f t="shared" si="39"/>
        <v>0</v>
      </c>
      <c r="Q1243" s="79">
        <f t="shared" si="39"/>
        <v>0</v>
      </c>
      <c r="R1243" s="102" t="str">
        <f t="shared" si="38"/>
        <v/>
      </c>
      <c r="S1243" s="96" t="str">
        <f>IF(D1243="","",IF(OR(D1243=Plano!$A$1,D1243=Plano!$B$1),"entrada","saída"))</f>
        <v/>
      </c>
    </row>
    <row r="1244" spans="1:19" ht="13.2" hidden="1" x14ac:dyDescent="0.25">
      <c r="A1244" s="119" t="str">
        <f>IF(B1244="","",COUNT('Diário 2o PA'!$A$5:$A$1412)+ROW()-4)</f>
        <v/>
      </c>
      <c r="B1244" s="104"/>
      <c r="C1244" s="154"/>
      <c r="D1244" s="105"/>
      <c r="E1244" s="105"/>
      <c r="F1244" s="106"/>
      <c r="G1244" s="105"/>
      <c r="H1244" s="105"/>
      <c r="I1244" s="108"/>
      <c r="J1244" s="105"/>
      <c r="K1244" s="105"/>
      <c r="L1244" s="108"/>
      <c r="M1244" s="105"/>
      <c r="N1244" s="103"/>
      <c r="O1244" s="456"/>
      <c r="P1244" s="431">
        <f t="shared" si="39"/>
        <v>0</v>
      </c>
      <c r="Q1244" s="79">
        <f t="shared" si="39"/>
        <v>0</v>
      </c>
      <c r="R1244" s="102" t="str">
        <f t="shared" si="38"/>
        <v/>
      </c>
      <c r="S1244" s="96" t="str">
        <f>IF(D1244="","",IF(OR(D1244=Plano!$A$1,D1244=Plano!$B$1),"entrada","saída"))</f>
        <v/>
      </c>
    </row>
    <row r="1245" spans="1:19" ht="13.2" hidden="1" x14ac:dyDescent="0.25">
      <c r="A1245" s="119" t="str">
        <f>IF(B1245="","",COUNT('Diário 2o PA'!$A$5:$A$1412)+ROW()-4)</f>
        <v/>
      </c>
      <c r="B1245" s="104"/>
      <c r="C1245" s="154"/>
      <c r="D1245" s="105"/>
      <c r="E1245" s="105"/>
      <c r="F1245" s="106"/>
      <c r="G1245" s="105"/>
      <c r="H1245" s="105"/>
      <c r="I1245" s="108"/>
      <c r="J1245" s="105"/>
      <c r="K1245" s="105"/>
      <c r="L1245" s="108"/>
      <c r="M1245" s="105"/>
      <c r="N1245" s="103"/>
      <c r="O1245" s="456"/>
      <c r="P1245" s="431">
        <f t="shared" si="39"/>
        <v>0</v>
      </c>
      <c r="Q1245" s="79">
        <f t="shared" si="39"/>
        <v>0</v>
      </c>
      <c r="R1245" s="102" t="str">
        <f t="shared" si="38"/>
        <v/>
      </c>
      <c r="S1245" s="96" t="str">
        <f>IF(D1245="","",IF(OR(D1245=Plano!$A$1,D1245=Plano!$B$1),"entrada","saída"))</f>
        <v/>
      </c>
    </row>
    <row r="1246" spans="1:19" ht="13.2" hidden="1" x14ac:dyDescent="0.25">
      <c r="A1246" s="119" t="str">
        <f>IF(B1246="","",COUNT('Diário 2o PA'!$A$5:$A$1412)+ROW()-4)</f>
        <v/>
      </c>
      <c r="B1246" s="104"/>
      <c r="C1246" s="154"/>
      <c r="D1246" s="105"/>
      <c r="E1246" s="105"/>
      <c r="F1246" s="106"/>
      <c r="G1246" s="105"/>
      <c r="H1246" s="105"/>
      <c r="I1246" s="108"/>
      <c r="J1246" s="105"/>
      <c r="K1246" s="105"/>
      <c r="L1246" s="108"/>
      <c r="M1246" s="105"/>
      <c r="N1246" s="103"/>
      <c r="O1246" s="456"/>
      <c r="P1246" s="431">
        <f t="shared" si="39"/>
        <v>0</v>
      </c>
      <c r="Q1246" s="79">
        <f t="shared" si="39"/>
        <v>0</v>
      </c>
      <c r="R1246" s="102" t="str">
        <f t="shared" si="38"/>
        <v/>
      </c>
      <c r="S1246" s="96" t="str">
        <f>IF(D1246="","",IF(OR(D1246=Plano!$A$1,D1246=Plano!$B$1),"entrada","saída"))</f>
        <v/>
      </c>
    </row>
    <row r="1247" spans="1:19" ht="13.2" hidden="1" x14ac:dyDescent="0.25">
      <c r="A1247" s="119" t="str">
        <f>IF(B1247="","",COUNT('Diário 2o PA'!$A$5:$A$1412)+ROW()-4)</f>
        <v/>
      </c>
      <c r="B1247" s="104"/>
      <c r="C1247" s="154"/>
      <c r="D1247" s="105"/>
      <c r="E1247" s="105"/>
      <c r="F1247" s="106"/>
      <c r="G1247" s="105"/>
      <c r="H1247" s="105"/>
      <c r="I1247" s="108"/>
      <c r="J1247" s="105"/>
      <c r="K1247" s="105"/>
      <c r="L1247" s="108"/>
      <c r="M1247" s="105"/>
      <c r="N1247" s="103"/>
      <c r="O1247" s="456"/>
      <c r="P1247" s="431">
        <f t="shared" si="39"/>
        <v>0</v>
      </c>
      <c r="Q1247" s="79">
        <f t="shared" si="39"/>
        <v>0</v>
      </c>
      <c r="R1247" s="102" t="str">
        <f t="shared" si="38"/>
        <v/>
      </c>
      <c r="S1247" s="96" t="str">
        <f>IF(D1247="","",IF(OR(D1247=Plano!$A$1,D1247=Plano!$B$1),"entrada","saída"))</f>
        <v/>
      </c>
    </row>
    <row r="1248" spans="1:19" ht="13.2" hidden="1" x14ac:dyDescent="0.25">
      <c r="A1248" s="119" t="str">
        <f>IF(B1248="","",COUNT('Diário 2o PA'!$A$5:$A$1412)+ROW()-4)</f>
        <v/>
      </c>
      <c r="B1248" s="104"/>
      <c r="C1248" s="154"/>
      <c r="D1248" s="105"/>
      <c r="E1248" s="105"/>
      <c r="F1248" s="106"/>
      <c r="G1248" s="105"/>
      <c r="H1248" s="105"/>
      <c r="I1248" s="108"/>
      <c r="J1248" s="105"/>
      <c r="K1248" s="105"/>
      <c r="L1248" s="108"/>
      <c r="M1248" s="105"/>
      <c r="N1248" s="103"/>
      <c r="O1248" s="456"/>
      <c r="P1248" s="431">
        <f t="shared" si="39"/>
        <v>0</v>
      </c>
      <c r="Q1248" s="79">
        <f t="shared" si="39"/>
        <v>0</v>
      </c>
      <c r="R1248" s="102" t="str">
        <f t="shared" si="38"/>
        <v/>
      </c>
      <c r="S1248" s="96" t="str">
        <f>IF(D1248="","",IF(OR(D1248=Plano!$A$1,D1248=Plano!$B$1),"entrada","saída"))</f>
        <v/>
      </c>
    </row>
    <row r="1249" spans="1:19" ht="13.2" hidden="1" x14ac:dyDescent="0.25">
      <c r="A1249" s="119" t="str">
        <f>IF(B1249="","",COUNT('Diário 2o PA'!$A$5:$A$1412)+ROW()-4)</f>
        <v/>
      </c>
      <c r="B1249" s="104"/>
      <c r="C1249" s="154"/>
      <c r="D1249" s="105"/>
      <c r="E1249" s="105"/>
      <c r="F1249" s="106"/>
      <c r="G1249" s="105"/>
      <c r="H1249" s="105"/>
      <c r="I1249" s="108"/>
      <c r="J1249" s="105"/>
      <c r="K1249" s="105"/>
      <c r="L1249" s="108"/>
      <c r="M1249" s="105"/>
      <c r="N1249" s="103"/>
      <c r="O1249" s="456"/>
      <c r="P1249" s="431">
        <f t="shared" si="39"/>
        <v>0</v>
      </c>
      <c r="Q1249" s="79">
        <f t="shared" si="39"/>
        <v>0</v>
      </c>
      <c r="R1249" s="102" t="str">
        <f t="shared" si="38"/>
        <v/>
      </c>
      <c r="S1249" s="96" t="str">
        <f>IF(D1249="","",IF(OR(D1249=Plano!$A$1,D1249=Plano!$B$1),"entrada","saída"))</f>
        <v/>
      </c>
    </row>
    <row r="1250" spans="1:19" ht="13.2" hidden="1" x14ac:dyDescent="0.25">
      <c r="A1250" s="119" t="str">
        <f>IF(B1250="","",COUNT('Diário 2o PA'!$A$5:$A$1412)+ROW()-4)</f>
        <v/>
      </c>
      <c r="B1250" s="104"/>
      <c r="C1250" s="154"/>
      <c r="D1250" s="105"/>
      <c r="E1250" s="105"/>
      <c r="F1250" s="106"/>
      <c r="G1250" s="105"/>
      <c r="H1250" s="105"/>
      <c r="I1250" s="108"/>
      <c r="J1250" s="105"/>
      <c r="K1250" s="105"/>
      <c r="L1250" s="108"/>
      <c r="M1250" s="105"/>
      <c r="N1250" s="103"/>
      <c r="O1250" s="456"/>
      <c r="P1250" s="431">
        <f t="shared" si="39"/>
        <v>0</v>
      </c>
      <c r="Q1250" s="79">
        <f t="shared" si="39"/>
        <v>0</v>
      </c>
      <c r="R1250" s="102" t="str">
        <f t="shared" si="38"/>
        <v/>
      </c>
      <c r="S1250" s="96" t="str">
        <f>IF(D1250="","",IF(OR(D1250=Plano!$A$1,D1250=Plano!$B$1),"entrada","saída"))</f>
        <v/>
      </c>
    </row>
    <row r="1251" spans="1:19" ht="13.2" hidden="1" x14ac:dyDescent="0.25">
      <c r="A1251" s="119" t="str">
        <f>IF(B1251="","",COUNT('Diário 2o PA'!$A$5:$A$1412)+ROW()-4)</f>
        <v/>
      </c>
      <c r="B1251" s="104"/>
      <c r="C1251" s="154"/>
      <c r="D1251" s="105"/>
      <c r="E1251" s="105"/>
      <c r="F1251" s="106"/>
      <c r="G1251" s="105"/>
      <c r="H1251" s="105"/>
      <c r="I1251" s="108"/>
      <c r="J1251" s="105"/>
      <c r="K1251" s="105"/>
      <c r="L1251" s="108"/>
      <c r="M1251" s="105"/>
      <c r="N1251" s="103"/>
      <c r="O1251" s="456"/>
      <c r="P1251" s="431">
        <f t="shared" si="39"/>
        <v>0</v>
      </c>
      <c r="Q1251" s="79">
        <f t="shared" si="39"/>
        <v>0</v>
      </c>
      <c r="R1251" s="102" t="str">
        <f t="shared" si="38"/>
        <v/>
      </c>
      <c r="S1251" s="96" t="str">
        <f>IF(D1251="","",IF(OR(D1251=Plano!$A$1,D1251=Plano!$B$1),"entrada","saída"))</f>
        <v/>
      </c>
    </row>
    <row r="1252" spans="1:19" ht="13.2" hidden="1" x14ac:dyDescent="0.25">
      <c r="A1252" s="119" t="str">
        <f>IF(B1252="","",COUNT('Diário 2o PA'!$A$5:$A$1412)+ROW()-4)</f>
        <v/>
      </c>
      <c r="B1252" s="104"/>
      <c r="C1252" s="154"/>
      <c r="D1252" s="105"/>
      <c r="E1252" s="105"/>
      <c r="F1252" s="106"/>
      <c r="G1252" s="105"/>
      <c r="H1252" s="105"/>
      <c r="I1252" s="108"/>
      <c r="J1252" s="105"/>
      <c r="K1252" s="105"/>
      <c r="L1252" s="108"/>
      <c r="M1252" s="105"/>
      <c r="N1252" s="103"/>
      <c r="O1252" s="456"/>
      <c r="P1252" s="431">
        <f t="shared" si="39"/>
        <v>0</v>
      </c>
      <c r="Q1252" s="79">
        <f t="shared" si="39"/>
        <v>0</v>
      </c>
      <c r="R1252" s="102" t="str">
        <f t="shared" si="38"/>
        <v/>
      </c>
      <c r="S1252" s="96" t="str">
        <f>IF(D1252="","",IF(OR(D1252=Plano!$A$1,D1252=Plano!$B$1),"entrada","saída"))</f>
        <v/>
      </c>
    </row>
    <row r="1253" spans="1:19" ht="13.2" hidden="1" x14ac:dyDescent="0.25">
      <c r="A1253" s="119" t="str">
        <f>IF(B1253="","",COUNT('Diário 2o PA'!$A$5:$A$1412)+ROW()-4)</f>
        <v/>
      </c>
      <c r="B1253" s="104"/>
      <c r="C1253" s="154"/>
      <c r="D1253" s="105"/>
      <c r="E1253" s="105"/>
      <c r="F1253" s="106"/>
      <c r="G1253" s="105"/>
      <c r="H1253" s="105"/>
      <c r="I1253" s="108"/>
      <c r="J1253" s="105"/>
      <c r="K1253" s="105"/>
      <c r="L1253" s="108"/>
      <c r="M1253" s="105"/>
      <c r="N1253" s="103"/>
      <c r="O1253" s="456"/>
      <c r="P1253" s="431">
        <f t="shared" si="39"/>
        <v>0</v>
      </c>
      <c r="Q1253" s="79">
        <f t="shared" si="39"/>
        <v>0</v>
      </c>
      <c r="R1253" s="102" t="str">
        <f t="shared" si="38"/>
        <v/>
      </c>
      <c r="S1253" s="96" t="str">
        <f>IF(D1253="","",IF(OR(D1253=Plano!$A$1,D1253=Plano!$B$1),"entrada","saída"))</f>
        <v/>
      </c>
    </row>
    <row r="1254" spans="1:19" ht="13.2" hidden="1" x14ac:dyDescent="0.25">
      <c r="A1254" s="119" t="str">
        <f>IF(B1254="","",COUNT('Diário 2o PA'!$A$5:$A$1412)+ROW()-4)</f>
        <v/>
      </c>
      <c r="B1254" s="104"/>
      <c r="C1254" s="154"/>
      <c r="D1254" s="105"/>
      <c r="E1254" s="105"/>
      <c r="F1254" s="106"/>
      <c r="G1254" s="105"/>
      <c r="H1254" s="105"/>
      <c r="I1254" s="108"/>
      <c r="J1254" s="105"/>
      <c r="K1254" s="105"/>
      <c r="L1254" s="108"/>
      <c r="M1254" s="105"/>
      <c r="N1254" s="103"/>
      <c r="O1254" s="456"/>
      <c r="P1254" s="431">
        <f t="shared" si="39"/>
        <v>0</v>
      </c>
      <c r="Q1254" s="79">
        <f t="shared" si="39"/>
        <v>0</v>
      </c>
      <c r="R1254" s="102" t="str">
        <f t="shared" si="38"/>
        <v/>
      </c>
      <c r="S1254" s="96" t="str">
        <f>IF(D1254="","",IF(OR(D1254=Plano!$A$1,D1254=Plano!$B$1),"entrada","saída"))</f>
        <v/>
      </c>
    </row>
    <row r="1255" spans="1:19" ht="13.2" hidden="1" x14ac:dyDescent="0.25">
      <c r="A1255" s="119" t="str">
        <f>IF(B1255="","",COUNT('Diário 2o PA'!$A$5:$A$1412)+ROW()-4)</f>
        <v/>
      </c>
      <c r="B1255" s="104"/>
      <c r="C1255" s="154"/>
      <c r="D1255" s="105"/>
      <c r="E1255" s="105"/>
      <c r="F1255" s="106"/>
      <c r="G1255" s="105"/>
      <c r="H1255" s="105"/>
      <c r="I1255" s="108"/>
      <c r="J1255" s="105"/>
      <c r="K1255" s="105"/>
      <c r="L1255" s="108"/>
      <c r="M1255" s="105"/>
      <c r="N1255" s="103"/>
      <c r="O1255" s="456"/>
      <c r="P1255" s="431">
        <f t="shared" si="39"/>
        <v>0</v>
      </c>
      <c r="Q1255" s="79">
        <f t="shared" si="39"/>
        <v>0</v>
      </c>
      <c r="R1255" s="102" t="str">
        <f t="shared" si="38"/>
        <v/>
      </c>
      <c r="S1255" s="96" t="str">
        <f>IF(D1255="","",IF(OR(D1255=Plano!$A$1,D1255=Plano!$B$1),"entrada","saída"))</f>
        <v/>
      </c>
    </row>
    <row r="1256" spans="1:19" ht="13.2" hidden="1" x14ac:dyDescent="0.25">
      <c r="A1256" s="119" t="str">
        <f>IF(B1256="","",COUNT('Diário 2o PA'!$A$5:$A$1412)+ROW()-4)</f>
        <v/>
      </c>
      <c r="B1256" s="104"/>
      <c r="C1256" s="154"/>
      <c r="D1256" s="105"/>
      <c r="E1256" s="105"/>
      <c r="F1256" s="106"/>
      <c r="G1256" s="105"/>
      <c r="H1256" s="105"/>
      <c r="I1256" s="108"/>
      <c r="J1256" s="105"/>
      <c r="K1256" s="105"/>
      <c r="L1256" s="108"/>
      <c r="M1256" s="105"/>
      <c r="N1256" s="103"/>
      <c r="O1256" s="456"/>
      <c r="P1256" s="431">
        <f t="shared" si="39"/>
        <v>0</v>
      </c>
      <c r="Q1256" s="79">
        <f t="shared" si="39"/>
        <v>0</v>
      </c>
      <c r="R1256" s="102" t="str">
        <f t="shared" si="38"/>
        <v/>
      </c>
      <c r="S1256" s="96" t="str">
        <f>IF(D1256="","",IF(OR(D1256=Plano!$A$1,D1256=Plano!$B$1),"entrada","saída"))</f>
        <v/>
      </c>
    </row>
    <row r="1257" spans="1:19" ht="13.2" hidden="1" x14ac:dyDescent="0.25">
      <c r="A1257" s="119" t="str">
        <f>IF(B1257="","",COUNT('Diário 2o PA'!$A$5:$A$1412)+ROW()-4)</f>
        <v/>
      </c>
      <c r="B1257" s="104"/>
      <c r="C1257" s="154"/>
      <c r="D1257" s="105"/>
      <c r="E1257" s="105"/>
      <c r="F1257" s="106"/>
      <c r="G1257" s="105"/>
      <c r="H1257" s="105"/>
      <c r="I1257" s="108"/>
      <c r="J1257" s="105"/>
      <c r="K1257" s="105"/>
      <c r="L1257" s="108"/>
      <c r="M1257" s="105"/>
      <c r="N1257" s="103"/>
      <c r="O1257" s="456"/>
      <c r="P1257" s="431">
        <f t="shared" si="39"/>
        <v>0</v>
      </c>
      <c r="Q1257" s="79">
        <f t="shared" si="39"/>
        <v>0</v>
      </c>
      <c r="R1257" s="102" t="str">
        <f t="shared" si="38"/>
        <v/>
      </c>
      <c r="S1257" s="96" t="str">
        <f>IF(D1257="","",IF(OR(D1257=Plano!$A$1,D1257=Plano!$B$1),"entrada","saída"))</f>
        <v/>
      </c>
    </row>
    <row r="1258" spans="1:19" ht="13.2" hidden="1" x14ac:dyDescent="0.25">
      <c r="A1258" s="119" t="str">
        <f>IF(B1258="","",COUNT('Diário 2o PA'!$A$5:$A$1412)+ROW()-4)</f>
        <v/>
      </c>
      <c r="B1258" s="104"/>
      <c r="C1258" s="154"/>
      <c r="D1258" s="105"/>
      <c r="E1258" s="105"/>
      <c r="F1258" s="106"/>
      <c r="G1258" s="105"/>
      <c r="H1258" s="105"/>
      <c r="I1258" s="108"/>
      <c r="J1258" s="105"/>
      <c r="K1258" s="105"/>
      <c r="L1258" s="108"/>
      <c r="M1258" s="105"/>
      <c r="N1258" s="103"/>
      <c r="O1258" s="456"/>
      <c r="P1258" s="431">
        <f t="shared" si="39"/>
        <v>0</v>
      </c>
      <c r="Q1258" s="79">
        <f t="shared" si="39"/>
        <v>0</v>
      </c>
      <c r="R1258" s="102" t="str">
        <f t="shared" si="38"/>
        <v/>
      </c>
      <c r="S1258" s="96" t="str">
        <f>IF(D1258="","",IF(OR(D1258=Plano!$A$1,D1258=Plano!$B$1),"entrada","saída"))</f>
        <v/>
      </c>
    </row>
    <row r="1259" spans="1:19" ht="13.2" hidden="1" x14ac:dyDescent="0.25">
      <c r="A1259" s="119" t="str">
        <f>IF(B1259="","",COUNT('Diário 2o PA'!$A$5:$A$1412)+ROW()-4)</f>
        <v/>
      </c>
      <c r="B1259" s="104"/>
      <c r="C1259" s="154"/>
      <c r="D1259" s="105"/>
      <c r="E1259" s="105"/>
      <c r="F1259" s="106"/>
      <c r="G1259" s="105"/>
      <c r="H1259" s="105"/>
      <c r="I1259" s="108"/>
      <c r="J1259" s="105"/>
      <c r="K1259" s="105"/>
      <c r="L1259" s="108"/>
      <c r="M1259" s="105"/>
      <c r="N1259" s="103"/>
      <c r="O1259" s="456"/>
      <c r="P1259" s="431">
        <f t="shared" si="39"/>
        <v>0</v>
      </c>
      <c r="Q1259" s="79">
        <f t="shared" si="39"/>
        <v>0</v>
      </c>
      <c r="R1259" s="102" t="str">
        <f t="shared" si="38"/>
        <v/>
      </c>
      <c r="S1259" s="96" t="str">
        <f>IF(D1259="","",IF(OR(D1259=Plano!$A$1,D1259=Plano!$B$1),"entrada","saída"))</f>
        <v/>
      </c>
    </row>
    <row r="1260" spans="1:19" ht="13.2" hidden="1" x14ac:dyDescent="0.25">
      <c r="A1260" s="119" t="str">
        <f>IF(B1260="","",COUNT('Diário 2o PA'!$A$5:$A$1412)+ROW()-4)</f>
        <v/>
      </c>
      <c r="B1260" s="104"/>
      <c r="C1260" s="154"/>
      <c r="D1260" s="105"/>
      <c r="E1260" s="105"/>
      <c r="F1260" s="106"/>
      <c r="G1260" s="105"/>
      <c r="H1260" s="105"/>
      <c r="I1260" s="108"/>
      <c r="J1260" s="105"/>
      <c r="K1260" s="105"/>
      <c r="L1260" s="108"/>
      <c r="M1260" s="105"/>
      <c r="N1260" s="103"/>
      <c r="O1260" s="456"/>
      <c r="P1260" s="431">
        <f t="shared" si="39"/>
        <v>0</v>
      </c>
      <c r="Q1260" s="79">
        <f t="shared" si="39"/>
        <v>0</v>
      </c>
      <c r="R1260" s="102" t="str">
        <f t="shared" si="38"/>
        <v/>
      </c>
      <c r="S1260" s="96" t="str">
        <f>IF(D1260="","",IF(OR(D1260=Plano!$A$1,D1260=Plano!$B$1),"entrada","saída"))</f>
        <v/>
      </c>
    </row>
    <row r="1261" spans="1:19" ht="13.2" hidden="1" x14ac:dyDescent="0.25">
      <c r="A1261" s="119" t="str">
        <f>IF(B1261="","",COUNT('Diário 2o PA'!$A$5:$A$1412)+ROW()-4)</f>
        <v/>
      </c>
      <c r="B1261" s="104"/>
      <c r="C1261" s="154"/>
      <c r="D1261" s="105"/>
      <c r="E1261" s="105"/>
      <c r="F1261" s="106"/>
      <c r="G1261" s="105"/>
      <c r="H1261" s="105"/>
      <c r="I1261" s="108"/>
      <c r="J1261" s="105"/>
      <c r="K1261" s="105"/>
      <c r="L1261" s="108"/>
      <c r="M1261" s="105"/>
      <c r="N1261" s="103"/>
      <c r="O1261" s="456"/>
      <c r="P1261" s="431">
        <f t="shared" si="39"/>
        <v>0</v>
      </c>
      <c r="Q1261" s="79">
        <f t="shared" si="39"/>
        <v>0</v>
      </c>
      <c r="R1261" s="102" t="str">
        <f t="shared" si="38"/>
        <v/>
      </c>
      <c r="S1261" s="96" t="str">
        <f>IF(D1261="","",IF(OR(D1261=Plano!$A$1,D1261=Plano!$B$1),"entrada","saída"))</f>
        <v/>
      </c>
    </row>
    <row r="1262" spans="1:19" ht="13.2" hidden="1" x14ac:dyDescent="0.25">
      <c r="A1262" s="119" t="str">
        <f>IF(B1262="","",COUNT('Diário 2o PA'!$A$5:$A$1412)+ROW()-4)</f>
        <v/>
      </c>
      <c r="B1262" s="104"/>
      <c r="C1262" s="154"/>
      <c r="D1262" s="105"/>
      <c r="E1262" s="105"/>
      <c r="F1262" s="106"/>
      <c r="G1262" s="105"/>
      <c r="H1262" s="105"/>
      <c r="I1262" s="108"/>
      <c r="J1262" s="105"/>
      <c r="K1262" s="105"/>
      <c r="L1262" s="108"/>
      <c r="M1262" s="105"/>
      <c r="N1262" s="103"/>
      <c r="O1262" s="456"/>
      <c r="P1262" s="431">
        <f t="shared" si="39"/>
        <v>0</v>
      </c>
      <c r="Q1262" s="79">
        <f t="shared" si="39"/>
        <v>0</v>
      </c>
      <c r="R1262" s="102" t="str">
        <f t="shared" si="38"/>
        <v/>
      </c>
      <c r="S1262" s="96" t="str">
        <f>IF(D1262="","",IF(OR(D1262=Plano!$A$1,D1262=Plano!$B$1),"entrada","saída"))</f>
        <v/>
      </c>
    </row>
    <row r="1263" spans="1:19" ht="13.2" hidden="1" x14ac:dyDescent="0.25">
      <c r="A1263" s="119" t="str">
        <f>IF(B1263="","",COUNT('Diário 2o PA'!$A$5:$A$1412)+ROW()-4)</f>
        <v/>
      </c>
      <c r="B1263" s="104"/>
      <c r="C1263" s="154"/>
      <c r="D1263" s="105"/>
      <c r="E1263" s="105"/>
      <c r="F1263" s="106"/>
      <c r="G1263" s="105"/>
      <c r="H1263" s="105"/>
      <c r="I1263" s="108"/>
      <c r="J1263" s="105"/>
      <c r="K1263" s="105"/>
      <c r="L1263" s="108"/>
      <c r="M1263" s="105"/>
      <c r="N1263" s="103"/>
      <c r="O1263" s="456"/>
      <c r="P1263" s="431">
        <f t="shared" si="39"/>
        <v>0</v>
      </c>
      <c r="Q1263" s="79">
        <f t="shared" si="39"/>
        <v>0</v>
      </c>
      <c r="R1263" s="102" t="str">
        <f t="shared" si="38"/>
        <v/>
      </c>
      <c r="S1263" s="96" t="str">
        <f>IF(D1263="","",IF(OR(D1263=Plano!$A$1,D1263=Plano!$B$1),"entrada","saída"))</f>
        <v/>
      </c>
    </row>
    <row r="1264" spans="1:19" ht="13.2" hidden="1" x14ac:dyDescent="0.25">
      <c r="A1264" s="119" t="str">
        <f>IF(B1264="","",COUNT('Diário 2o PA'!$A$5:$A$1412)+ROW()-4)</f>
        <v/>
      </c>
      <c r="B1264" s="104"/>
      <c r="C1264" s="154"/>
      <c r="D1264" s="105"/>
      <c r="E1264" s="105"/>
      <c r="F1264" s="106"/>
      <c r="G1264" s="105"/>
      <c r="H1264" s="105"/>
      <c r="I1264" s="108"/>
      <c r="J1264" s="105"/>
      <c r="K1264" s="105"/>
      <c r="L1264" s="108"/>
      <c r="M1264" s="105"/>
      <c r="N1264" s="103"/>
      <c r="O1264" s="456"/>
      <c r="P1264" s="431">
        <f t="shared" si="39"/>
        <v>0</v>
      </c>
      <c r="Q1264" s="79">
        <f t="shared" si="39"/>
        <v>0</v>
      </c>
      <c r="R1264" s="102" t="str">
        <f t="shared" si="38"/>
        <v/>
      </c>
      <c r="S1264" s="96" t="str">
        <f>IF(D1264="","",IF(OR(D1264=Plano!$A$1,D1264=Plano!$B$1),"entrada","saída"))</f>
        <v/>
      </c>
    </row>
    <row r="1265" spans="1:19" ht="13.2" hidden="1" x14ac:dyDescent="0.25">
      <c r="A1265" s="119" t="str">
        <f>IF(B1265="","",COUNT('Diário 2o PA'!$A$5:$A$1412)+ROW()-4)</f>
        <v/>
      </c>
      <c r="B1265" s="104"/>
      <c r="C1265" s="154"/>
      <c r="D1265" s="105"/>
      <c r="E1265" s="105"/>
      <c r="F1265" s="106"/>
      <c r="G1265" s="105"/>
      <c r="H1265" s="105"/>
      <c r="I1265" s="108"/>
      <c r="J1265" s="105"/>
      <c r="K1265" s="105"/>
      <c r="L1265" s="108"/>
      <c r="M1265" s="105"/>
      <c r="N1265" s="103"/>
      <c r="O1265" s="456"/>
      <c r="P1265" s="431">
        <f t="shared" si="39"/>
        <v>0</v>
      </c>
      <c r="Q1265" s="79">
        <f t="shared" si="39"/>
        <v>0</v>
      </c>
      <c r="R1265" s="102" t="str">
        <f t="shared" si="38"/>
        <v/>
      </c>
      <c r="S1265" s="96" t="str">
        <f>IF(D1265="","",IF(OR(D1265=Plano!$A$1,D1265=Plano!$B$1),"entrada","saída"))</f>
        <v/>
      </c>
    </row>
    <row r="1266" spans="1:19" ht="13.2" hidden="1" x14ac:dyDescent="0.25">
      <c r="A1266" s="119" t="str">
        <f>IF(B1266="","",COUNT('Diário 2o PA'!$A$5:$A$1412)+ROW()-4)</f>
        <v/>
      </c>
      <c r="B1266" s="104"/>
      <c r="C1266" s="154"/>
      <c r="D1266" s="105"/>
      <c r="E1266" s="105"/>
      <c r="F1266" s="106"/>
      <c r="G1266" s="105"/>
      <c r="H1266" s="105"/>
      <c r="I1266" s="108"/>
      <c r="J1266" s="105"/>
      <c r="K1266" s="105"/>
      <c r="L1266" s="108"/>
      <c r="M1266" s="105"/>
      <c r="N1266" s="103"/>
      <c r="O1266" s="456"/>
      <c r="P1266" s="431">
        <f t="shared" si="39"/>
        <v>0</v>
      </c>
      <c r="Q1266" s="79">
        <f t="shared" si="39"/>
        <v>0</v>
      </c>
      <c r="R1266" s="102" t="str">
        <f t="shared" si="38"/>
        <v/>
      </c>
      <c r="S1266" s="96" t="str">
        <f>IF(D1266="","",IF(OR(D1266=Plano!$A$1,D1266=Plano!$B$1),"entrada","saída"))</f>
        <v/>
      </c>
    </row>
    <row r="1267" spans="1:19" ht="13.2" hidden="1" x14ac:dyDescent="0.25">
      <c r="A1267" s="119" t="str">
        <f>IF(B1267="","",COUNT('Diário 2o PA'!$A$5:$A$1412)+ROW()-4)</f>
        <v/>
      </c>
      <c r="B1267" s="104"/>
      <c r="C1267" s="154"/>
      <c r="D1267" s="105"/>
      <c r="E1267" s="105"/>
      <c r="F1267" s="106"/>
      <c r="G1267" s="105"/>
      <c r="H1267" s="105"/>
      <c r="I1267" s="108"/>
      <c r="J1267" s="105"/>
      <c r="K1267" s="105"/>
      <c r="L1267" s="108"/>
      <c r="M1267" s="105"/>
      <c r="N1267" s="103"/>
      <c r="O1267" s="456"/>
      <c r="P1267" s="431">
        <f t="shared" si="39"/>
        <v>0</v>
      </c>
      <c r="Q1267" s="79">
        <f t="shared" si="39"/>
        <v>0</v>
      </c>
      <c r="R1267" s="102" t="str">
        <f t="shared" si="38"/>
        <v/>
      </c>
      <c r="S1267" s="96" t="str">
        <f>IF(D1267="","",IF(OR(D1267=Plano!$A$1,D1267=Plano!$B$1),"entrada","saída"))</f>
        <v/>
      </c>
    </row>
    <row r="1268" spans="1:19" ht="13.2" hidden="1" x14ac:dyDescent="0.25">
      <c r="A1268" s="119" t="str">
        <f>IF(B1268="","",COUNT('Diário 2o PA'!$A$5:$A$1412)+ROW()-4)</f>
        <v/>
      </c>
      <c r="B1268" s="104"/>
      <c r="C1268" s="154"/>
      <c r="D1268" s="105"/>
      <c r="E1268" s="105"/>
      <c r="F1268" s="106"/>
      <c r="G1268" s="105"/>
      <c r="H1268" s="105"/>
      <c r="I1268" s="108"/>
      <c r="J1268" s="105"/>
      <c r="K1268" s="105"/>
      <c r="L1268" s="108"/>
      <c r="M1268" s="105"/>
      <c r="N1268" s="103"/>
      <c r="O1268" s="456"/>
      <c r="P1268" s="431">
        <f t="shared" si="39"/>
        <v>0</v>
      </c>
      <c r="Q1268" s="79">
        <f t="shared" si="39"/>
        <v>0</v>
      </c>
      <c r="R1268" s="102" t="str">
        <f t="shared" si="38"/>
        <v/>
      </c>
      <c r="S1268" s="96" t="str">
        <f>IF(D1268="","",IF(OR(D1268=Plano!$A$1,D1268=Plano!$B$1),"entrada","saída"))</f>
        <v/>
      </c>
    </row>
    <row r="1269" spans="1:19" ht="13.2" hidden="1" x14ac:dyDescent="0.25">
      <c r="A1269" s="119" t="str">
        <f>IF(B1269="","",COUNT('Diário 2o PA'!$A$5:$A$1412)+ROW()-4)</f>
        <v/>
      </c>
      <c r="B1269" s="104"/>
      <c r="C1269" s="154"/>
      <c r="D1269" s="105"/>
      <c r="E1269" s="105"/>
      <c r="F1269" s="106"/>
      <c r="G1269" s="105"/>
      <c r="H1269" s="105"/>
      <c r="I1269" s="108"/>
      <c r="J1269" s="105"/>
      <c r="K1269" s="105"/>
      <c r="L1269" s="108"/>
      <c r="M1269" s="105"/>
      <c r="N1269" s="103"/>
      <c r="O1269" s="456"/>
      <c r="P1269" s="431">
        <f t="shared" si="39"/>
        <v>0</v>
      </c>
      <c r="Q1269" s="79">
        <f t="shared" si="39"/>
        <v>0</v>
      </c>
      <c r="R1269" s="102" t="str">
        <f t="shared" si="38"/>
        <v/>
      </c>
      <c r="S1269" s="96" t="str">
        <f>IF(D1269="","",IF(OR(D1269=Plano!$A$1,D1269=Plano!$B$1),"entrada","saída"))</f>
        <v/>
      </c>
    </row>
    <row r="1270" spans="1:19" ht="13.2" hidden="1" x14ac:dyDescent="0.25">
      <c r="A1270" s="119" t="str">
        <f>IF(B1270="","",COUNT('Diário 2o PA'!$A$5:$A$1412)+ROW()-4)</f>
        <v/>
      </c>
      <c r="B1270" s="104"/>
      <c r="C1270" s="154"/>
      <c r="D1270" s="105"/>
      <c r="E1270" s="105"/>
      <c r="F1270" s="106"/>
      <c r="G1270" s="105"/>
      <c r="H1270" s="105"/>
      <c r="I1270" s="108"/>
      <c r="J1270" s="105"/>
      <c r="K1270" s="105"/>
      <c r="L1270" s="108"/>
      <c r="M1270" s="105"/>
      <c r="N1270" s="103"/>
      <c r="O1270" s="456"/>
      <c r="P1270" s="431">
        <f t="shared" si="39"/>
        <v>0</v>
      </c>
      <c r="Q1270" s="79">
        <f t="shared" si="39"/>
        <v>0</v>
      </c>
      <c r="R1270" s="102" t="str">
        <f t="shared" si="38"/>
        <v/>
      </c>
      <c r="S1270" s="96" t="str">
        <f>IF(D1270="","",IF(OR(D1270=Plano!$A$1,D1270=Plano!$B$1),"entrada","saída"))</f>
        <v/>
      </c>
    </row>
    <row r="1271" spans="1:19" ht="13.2" hidden="1" x14ac:dyDescent="0.25">
      <c r="A1271" s="119" t="str">
        <f>IF(B1271="","",COUNT('Diário 2o PA'!$A$5:$A$1412)+ROW()-4)</f>
        <v/>
      </c>
      <c r="B1271" s="104"/>
      <c r="C1271" s="154"/>
      <c r="D1271" s="105"/>
      <c r="E1271" s="105"/>
      <c r="F1271" s="106"/>
      <c r="G1271" s="105"/>
      <c r="H1271" s="105"/>
      <c r="I1271" s="108"/>
      <c r="J1271" s="105"/>
      <c r="K1271" s="105"/>
      <c r="L1271" s="108"/>
      <c r="M1271" s="105"/>
      <c r="N1271" s="103"/>
      <c r="O1271" s="456"/>
      <c r="P1271" s="431">
        <f t="shared" si="39"/>
        <v>0</v>
      </c>
      <c r="Q1271" s="79">
        <f t="shared" si="39"/>
        <v>0</v>
      </c>
      <c r="R1271" s="102" t="str">
        <f t="shared" si="38"/>
        <v/>
      </c>
      <c r="S1271" s="96" t="str">
        <f>IF(D1271="","",IF(OR(D1271=Plano!$A$1,D1271=Plano!$B$1),"entrada","saída"))</f>
        <v/>
      </c>
    </row>
    <row r="1272" spans="1:19" ht="13.2" hidden="1" x14ac:dyDescent="0.25">
      <c r="A1272" s="119" t="str">
        <f>IF(B1272="","",COUNT('Diário 2o PA'!$A$5:$A$1412)+ROW()-4)</f>
        <v/>
      </c>
      <c r="B1272" s="104"/>
      <c r="C1272" s="154"/>
      <c r="D1272" s="105"/>
      <c r="E1272" s="105"/>
      <c r="F1272" s="106"/>
      <c r="G1272" s="105"/>
      <c r="H1272" s="105"/>
      <c r="I1272" s="108"/>
      <c r="J1272" s="105"/>
      <c r="K1272" s="105"/>
      <c r="L1272" s="108"/>
      <c r="M1272" s="105"/>
      <c r="N1272" s="103"/>
      <c r="O1272" s="456"/>
      <c r="P1272" s="431">
        <f t="shared" si="39"/>
        <v>0</v>
      </c>
      <c r="Q1272" s="79">
        <f t="shared" si="39"/>
        <v>0</v>
      </c>
      <c r="R1272" s="102" t="str">
        <f t="shared" si="38"/>
        <v/>
      </c>
      <c r="S1272" s="96" t="str">
        <f>IF(D1272="","",IF(OR(D1272=Plano!$A$1,D1272=Plano!$B$1),"entrada","saída"))</f>
        <v/>
      </c>
    </row>
    <row r="1273" spans="1:19" ht="13.2" hidden="1" x14ac:dyDescent="0.25">
      <c r="A1273" s="119" t="str">
        <f>IF(B1273="","",COUNT('Diário 2o PA'!$A$5:$A$1412)+ROW()-4)</f>
        <v/>
      </c>
      <c r="B1273" s="104"/>
      <c r="C1273" s="154"/>
      <c r="D1273" s="105"/>
      <c r="E1273" s="105"/>
      <c r="F1273" s="106"/>
      <c r="G1273" s="105"/>
      <c r="H1273" s="105"/>
      <c r="I1273" s="108"/>
      <c r="J1273" s="105"/>
      <c r="K1273" s="105"/>
      <c r="L1273" s="108"/>
      <c r="M1273" s="105"/>
      <c r="N1273" s="103"/>
      <c r="O1273" s="456"/>
      <c r="P1273" s="431">
        <f t="shared" si="39"/>
        <v>0</v>
      </c>
      <c r="Q1273" s="79">
        <f t="shared" si="39"/>
        <v>0</v>
      </c>
      <c r="R1273" s="102" t="str">
        <f t="shared" si="38"/>
        <v/>
      </c>
      <c r="S1273" s="96" t="str">
        <f>IF(D1273="","",IF(OR(D1273=Plano!$A$1,D1273=Plano!$B$1),"entrada","saída"))</f>
        <v/>
      </c>
    </row>
    <row r="1274" spans="1:19" ht="13.2" hidden="1" x14ac:dyDescent="0.25">
      <c r="A1274" s="119" t="str">
        <f>IF(B1274="","",COUNT('Diário 2o PA'!$A$5:$A$1412)+ROW()-4)</f>
        <v/>
      </c>
      <c r="B1274" s="104"/>
      <c r="C1274" s="154"/>
      <c r="D1274" s="105"/>
      <c r="E1274" s="105"/>
      <c r="F1274" s="106"/>
      <c r="G1274" s="105"/>
      <c r="H1274" s="105"/>
      <c r="I1274" s="108"/>
      <c r="J1274" s="105"/>
      <c r="K1274" s="105"/>
      <c r="L1274" s="108"/>
      <c r="M1274" s="105"/>
      <c r="N1274" s="103"/>
      <c r="O1274" s="456"/>
      <c r="P1274" s="431">
        <f t="shared" si="39"/>
        <v>0</v>
      </c>
      <c r="Q1274" s="79">
        <f t="shared" si="39"/>
        <v>0</v>
      </c>
      <c r="R1274" s="102" t="str">
        <f t="shared" si="38"/>
        <v/>
      </c>
      <c r="S1274" s="96" t="str">
        <f>IF(D1274="","",IF(OR(D1274=Plano!$A$1,D1274=Plano!$B$1),"entrada","saída"))</f>
        <v/>
      </c>
    </row>
    <row r="1275" spans="1:19" ht="13.2" hidden="1" x14ac:dyDescent="0.25">
      <c r="A1275" s="119" t="str">
        <f>IF(B1275="","",COUNT('Diário 2o PA'!$A$5:$A$1412)+ROW()-4)</f>
        <v/>
      </c>
      <c r="B1275" s="104"/>
      <c r="C1275" s="154"/>
      <c r="D1275" s="105"/>
      <c r="E1275" s="105"/>
      <c r="F1275" s="106"/>
      <c r="G1275" s="105"/>
      <c r="H1275" s="105"/>
      <c r="I1275" s="108"/>
      <c r="J1275" s="105"/>
      <c r="K1275" s="105"/>
      <c r="L1275" s="108"/>
      <c r="M1275" s="105"/>
      <c r="N1275" s="103"/>
      <c r="O1275" s="456"/>
      <c r="P1275" s="431">
        <f t="shared" si="39"/>
        <v>0</v>
      </c>
      <c r="Q1275" s="79">
        <f t="shared" si="39"/>
        <v>0</v>
      </c>
      <c r="R1275" s="102" t="str">
        <f t="shared" si="38"/>
        <v/>
      </c>
      <c r="S1275" s="96" t="str">
        <f>IF(D1275="","",IF(OR(D1275=Plano!$A$1,D1275=Plano!$B$1),"entrada","saída"))</f>
        <v/>
      </c>
    </row>
    <row r="1276" spans="1:19" ht="13.2" hidden="1" x14ac:dyDescent="0.25">
      <c r="A1276" s="119" t="str">
        <f>IF(B1276="","",COUNT('Diário 2o PA'!$A$5:$A$1412)+ROW()-4)</f>
        <v/>
      </c>
      <c r="B1276" s="104"/>
      <c r="C1276" s="154"/>
      <c r="D1276" s="105"/>
      <c r="E1276" s="105"/>
      <c r="F1276" s="106"/>
      <c r="G1276" s="105"/>
      <c r="H1276" s="105"/>
      <c r="I1276" s="108"/>
      <c r="J1276" s="105"/>
      <c r="K1276" s="105"/>
      <c r="L1276" s="108"/>
      <c r="M1276" s="105"/>
      <c r="N1276" s="103"/>
      <c r="O1276" s="456"/>
      <c r="P1276" s="431">
        <f t="shared" si="39"/>
        <v>0</v>
      </c>
      <c r="Q1276" s="79">
        <f t="shared" si="39"/>
        <v>0</v>
      </c>
      <c r="R1276" s="102" t="str">
        <f t="shared" si="38"/>
        <v/>
      </c>
      <c r="S1276" s="96" t="str">
        <f>IF(D1276="","",IF(OR(D1276=Plano!$A$1,D1276=Plano!$B$1),"entrada","saída"))</f>
        <v/>
      </c>
    </row>
    <row r="1277" spans="1:19" ht="13.2" hidden="1" x14ac:dyDescent="0.25">
      <c r="A1277" s="119" t="str">
        <f>IF(B1277="","",COUNT('Diário 2o PA'!$A$5:$A$1412)+ROW()-4)</f>
        <v/>
      </c>
      <c r="B1277" s="104"/>
      <c r="C1277" s="154"/>
      <c r="D1277" s="105"/>
      <c r="E1277" s="105"/>
      <c r="F1277" s="106"/>
      <c r="G1277" s="105"/>
      <c r="H1277" s="105"/>
      <c r="I1277" s="108"/>
      <c r="J1277" s="105"/>
      <c r="K1277" s="105"/>
      <c r="L1277" s="108"/>
      <c r="M1277" s="105"/>
      <c r="N1277" s="103"/>
      <c r="O1277" s="456"/>
      <c r="P1277" s="431">
        <f t="shared" si="39"/>
        <v>0</v>
      </c>
      <c r="Q1277" s="79">
        <f t="shared" si="39"/>
        <v>0</v>
      </c>
      <c r="R1277" s="102" t="str">
        <f t="shared" si="38"/>
        <v/>
      </c>
      <c r="S1277" s="96" t="str">
        <f>IF(D1277="","",IF(OR(D1277=Plano!$A$1,D1277=Plano!$B$1),"entrada","saída"))</f>
        <v/>
      </c>
    </row>
    <row r="1278" spans="1:19" ht="13.2" hidden="1" x14ac:dyDescent="0.25">
      <c r="A1278" s="119" t="str">
        <f>IF(B1278="","",COUNT('Diário 2o PA'!$A$5:$A$1412)+ROW()-4)</f>
        <v/>
      </c>
      <c r="B1278" s="104"/>
      <c r="C1278" s="154"/>
      <c r="D1278" s="105"/>
      <c r="E1278" s="105"/>
      <c r="F1278" s="106"/>
      <c r="G1278" s="105"/>
      <c r="H1278" s="105"/>
      <c r="I1278" s="108"/>
      <c r="J1278" s="105"/>
      <c r="K1278" s="105"/>
      <c r="L1278" s="108"/>
      <c r="M1278" s="105"/>
      <c r="N1278" s="103"/>
      <c r="O1278" s="456"/>
      <c r="P1278" s="431">
        <f t="shared" si="39"/>
        <v>0</v>
      </c>
      <c r="Q1278" s="79">
        <f t="shared" si="39"/>
        <v>0</v>
      </c>
      <c r="R1278" s="102" t="str">
        <f t="shared" si="38"/>
        <v/>
      </c>
      <c r="S1278" s="96" t="str">
        <f>IF(D1278="","",IF(OR(D1278=Plano!$A$1,D1278=Plano!$B$1),"entrada","saída"))</f>
        <v/>
      </c>
    </row>
    <row r="1279" spans="1:19" ht="13.2" hidden="1" x14ac:dyDescent="0.25">
      <c r="A1279" s="119" t="str">
        <f>IF(B1279="","",COUNT('Diário 2o PA'!$A$5:$A$1412)+ROW()-4)</f>
        <v/>
      </c>
      <c r="B1279" s="104"/>
      <c r="C1279" s="154"/>
      <c r="D1279" s="105"/>
      <c r="E1279" s="105"/>
      <c r="F1279" s="106"/>
      <c r="G1279" s="105"/>
      <c r="H1279" s="105"/>
      <c r="I1279" s="108"/>
      <c r="J1279" s="105"/>
      <c r="K1279" s="105"/>
      <c r="L1279" s="108"/>
      <c r="M1279" s="105"/>
      <c r="N1279" s="103"/>
      <c r="O1279" s="456"/>
      <c r="P1279" s="431">
        <f t="shared" si="39"/>
        <v>0</v>
      </c>
      <c r="Q1279" s="79">
        <f t="shared" si="39"/>
        <v>0</v>
      </c>
      <c r="R1279" s="102" t="str">
        <f t="shared" si="38"/>
        <v/>
      </c>
      <c r="S1279" s="96" t="str">
        <f>IF(D1279="","",IF(OR(D1279=Plano!$A$1,D1279=Plano!$B$1),"entrada","saída"))</f>
        <v/>
      </c>
    </row>
    <row r="1280" spans="1:19" ht="13.2" hidden="1" x14ac:dyDescent="0.25">
      <c r="A1280" s="119" t="str">
        <f>IF(B1280="","",COUNT('Diário 2o PA'!$A$5:$A$1412)+ROW()-4)</f>
        <v/>
      </c>
      <c r="B1280" s="104"/>
      <c r="C1280" s="154"/>
      <c r="D1280" s="105"/>
      <c r="E1280" s="105"/>
      <c r="F1280" s="106"/>
      <c r="G1280" s="105"/>
      <c r="H1280" s="105"/>
      <c r="I1280" s="108"/>
      <c r="J1280" s="105"/>
      <c r="K1280" s="105"/>
      <c r="L1280" s="108"/>
      <c r="M1280" s="105"/>
      <c r="N1280" s="103"/>
      <c r="O1280" s="456"/>
      <c r="P1280" s="431">
        <f t="shared" si="39"/>
        <v>0</v>
      </c>
      <c r="Q1280" s="79">
        <f t="shared" si="39"/>
        <v>0</v>
      </c>
      <c r="R1280" s="102" t="str">
        <f t="shared" si="38"/>
        <v/>
      </c>
      <c r="S1280" s="96" t="str">
        <f>IF(D1280="","",IF(OR(D1280=Plano!$A$1,D1280=Plano!$B$1),"entrada","saída"))</f>
        <v/>
      </c>
    </row>
    <row r="1281" spans="1:19" ht="13.2" hidden="1" x14ac:dyDescent="0.25">
      <c r="A1281" s="119" t="str">
        <f>IF(B1281="","",COUNT('Diário 2o PA'!$A$5:$A$1412)+ROW()-4)</f>
        <v/>
      </c>
      <c r="B1281" s="104"/>
      <c r="C1281" s="154"/>
      <c r="D1281" s="105"/>
      <c r="E1281" s="105"/>
      <c r="F1281" s="106"/>
      <c r="G1281" s="105"/>
      <c r="H1281" s="105"/>
      <c r="I1281" s="108"/>
      <c r="J1281" s="105"/>
      <c r="K1281" s="105"/>
      <c r="L1281" s="108"/>
      <c r="M1281" s="105"/>
      <c r="N1281" s="103"/>
      <c r="O1281" s="456"/>
      <c r="P1281" s="431">
        <f t="shared" si="39"/>
        <v>0</v>
      </c>
      <c r="Q1281" s="79">
        <f t="shared" si="39"/>
        <v>0</v>
      </c>
      <c r="R1281" s="102" t="str">
        <f t="shared" si="38"/>
        <v/>
      </c>
      <c r="S1281" s="96" t="str">
        <f>IF(D1281="","",IF(OR(D1281=Plano!$A$1,D1281=Plano!$B$1),"entrada","saída"))</f>
        <v/>
      </c>
    </row>
    <row r="1282" spans="1:19" ht="13.2" hidden="1" x14ac:dyDescent="0.25">
      <c r="A1282" s="119" t="str">
        <f>IF(B1282="","",COUNT('Diário 2o PA'!$A$5:$A$1412)+ROW()-4)</f>
        <v/>
      </c>
      <c r="B1282" s="104"/>
      <c r="C1282" s="154"/>
      <c r="D1282" s="105"/>
      <c r="E1282" s="105"/>
      <c r="F1282" s="106"/>
      <c r="G1282" s="105"/>
      <c r="H1282" s="105"/>
      <c r="I1282" s="108"/>
      <c r="J1282" s="105"/>
      <c r="K1282" s="105"/>
      <c r="L1282" s="108"/>
      <c r="M1282" s="105"/>
      <c r="N1282" s="103"/>
      <c r="O1282" s="456"/>
      <c r="P1282" s="431">
        <f t="shared" si="39"/>
        <v>0</v>
      </c>
      <c r="Q1282" s="79">
        <f t="shared" si="39"/>
        <v>0</v>
      </c>
      <c r="R1282" s="102" t="str">
        <f t="shared" si="38"/>
        <v/>
      </c>
      <c r="S1282" s="96" t="str">
        <f>IF(D1282="","",IF(OR(D1282=Plano!$A$1,D1282=Plano!$B$1),"entrada","saída"))</f>
        <v/>
      </c>
    </row>
    <row r="1283" spans="1:19" ht="13.2" hidden="1" x14ac:dyDescent="0.25">
      <c r="A1283" s="119" t="str">
        <f>IF(B1283="","",COUNT('Diário 2o PA'!$A$5:$A$1412)+ROW()-4)</f>
        <v/>
      </c>
      <c r="B1283" s="104"/>
      <c r="C1283" s="154"/>
      <c r="D1283" s="105"/>
      <c r="E1283" s="105"/>
      <c r="F1283" s="106"/>
      <c r="G1283" s="105"/>
      <c r="H1283" s="105"/>
      <c r="I1283" s="108"/>
      <c r="J1283" s="105"/>
      <c r="K1283" s="105"/>
      <c r="L1283" s="108"/>
      <c r="M1283" s="105"/>
      <c r="N1283" s="103"/>
      <c r="O1283" s="456"/>
      <c r="P1283" s="431">
        <f t="shared" si="39"/>
        <v>0</v>
      </c>
      <c r="Q1283" s="79">
        <f t="shared" si="39"/>
        <v>0</v>
      </c>
      <c r="R1283" s="102" t="str">
        <f t="shared" si="38"/>
        <v/>
      </c>
      <c r="S1283" s="96" t="str">
        <f>IF(D1283="","",IF(OR(D1283=Plano!$A$1,D1283=Plano!$B$1),"entrada","saída"))</f>
        <v/>
      </c>
    </row>
    <row r="1284" spans="1:19" ht="13.2" hidden="1" x14ac:dyDescent="0.25">
      <c r="A1284" s="119" t="str">
        <f>IF(B1284="","",COUNT('Diário 2o PA'!$A$5:$A$1412)+ROW()-4)</f>
        <v/>
      </c>
      <c r="B1284" s="104"/>
      <c r="C1284" s="154"/>
      <c r="D1284" s="105"/>
      <c r="E1284" s="105"/>
      <c r="F1284" s="106"/>
      <c r="G1284" s="105"/>
      <c r="H1284" s="105"/>
      <c r="I1284" s="108"/>
      <c r="J1284" s="105"/>
      <c r="K1284" s="105"/>
      <c r="L1284" s="108"/>
      <c r="M1284" s="105"/>
      <c r="N1284" s="103"/>
      <c r="O1284" s="456"/>
      <c r="P1284" s="431">
        <f t="shared" si="39"/>
        <v>0</v>
      </c>
      <c r="Q1284" s="79">
        <f t="shared" si="39"/>
        <v>0</v>
      </c>
      <c r="R1284" s="102" t="str">
        <f t="shared" si="38"/>
        <v/>
      </c>
      <c r="S1284" s="96" t="str">
        <f>IF(D1284="","",IF(OR(D1284=Plano!$A$1,D1284=Plano!$B$1),"entrada","saída"))</f>
        <v/>
      </c>
    </row>
    <row r="1285" spans="1:19" ht="13.2" hidden="1" x14ac:dyDescent="0.25">
      <c r="A1285" s="119" t="str">
        <f>IF(B1285="","",COUNT('Diário 2o PA'!$A$5:$A$1412)+ROW()-4)</f>
        <v/>
      </c>
      <c r="B1285" s="104"/>
      <c r="C1285" s="154"/>
      <c r="D1285" s="105"/>
      <c r="E1285" s="105"/>
      <c r="F1285" s="106"/>
      <c r="G1285" s="105"/>
      <c r="H1285" s="105"/>
      <c r="I1285" s="108"/>
      <c r="J1285" s="105"/>
      <c r="K1285" s="105"/>
      <c r="L1285" s="108"/>
      <c r="M1285" s="105"/>
      <c r="N1285" s="103"/>
      <c r="O1285" s="456"/>
      <c r="P1285" s="431">
        <f t="shared" si="39"/>
        <v>0</v>
      </c>
      <c r="Q1285" s="79">
        <f t="shared" si="39"/>
        <v>0</v>
      </c>
      <c r="R1285" s="102" t="str">
        <f t="shared" ref="R1285:R1348" si="40">SUBSTITUTE(D1285," ","_")</f>
        <v/>
      </c>
      <c r="S1285" s="96" t="str">
        <f>IF(D1285="","",IF(OR(D1285=Plano!$A$1,D1285=Plano!$B$1),"entrada","saída"))</f>
        <v/>
      </c>
    </row>
    <row r="1286" spans="1:19" ht="13.2" hidden="1" x14ac:dyDescent="0.25">
      <c r="A1286" s="119" t="str">
        <f>IF(B1286="","",COUNT('Diário 2o PA'!$A$5:$A$1412)+ROW()-4)</f>
        <v/>
      </c>
      <c r="B1286" s="104"/>
      <c r="C1286" s="154"/>
      <c r="D1286" s="105"/>
      <c r="E1286" s="105"/>
      <c r="F1286" s="106"/>
      <c r="G1286" s="105"/>
      <c r="H1286" s="105"/>
      <c r="I1286" s="108"/>
      <c r="J1286" s="105"/>
      <c r="K1286" s="105"/>
      <c r="L1286" s="108"/>
      <c r="M1286" s="105"/>
      <c r="N1286" s="103"/>
      <c r="O1286" s="456"/>
      <c r="P1286" s="431">
        <f t="shared" ref="P1286:Q1349" si="41">IF(B1286=0,0,IF(YEAR(B1286)=$Q$1,MONTH(B1286)-$P$1+1,(YEAR(B1286)-$Q$1)*12-$P$1+1+MONTH(B1286)))</f>
        <v>0</v>
      </c>
      <c r="Q1286" s="79">
        <f t="shared" si="41"/>
        <v>0</v>
      </c>
      <c r="R1286" s="102" t="str">
        <f t="shared" si="40"/>
        <v/>
      </c>
      <c r="S1286" s="96" t="str">
        <f>IF(D1286="","",IF(OR(D1286=Plano!$A$1,D1286=Plano!$B$1),"entrada","saída"))</f>
        <v/>
      </c>
    </row>
    <row r="1287" spans="1:19" ht="13.2" hidden="1" x14ac:dyDescent="0.25">
      <c r="A1287" s="119" t="str">
        <f>IF(B1287="","",COUNT('Diário 2o PA'!$A$5:$A$1412)+ROW()-4)</f>
        <v/>
      </c>
      <c r="B1287" s="104"/>
      <c r="C1287" s="154"/>
      <c r="D1287" s="105"/>
      <c r="E1287" s="105"/>
      <c r="F1287" s="106"/>
      <c r="G1287" s="105"/>
      <c r="H1287" s="105"/>
      <c r="I1287" s="108"/>
      <c r="J1287" s="105"/>
      <c r="K1287" s="105"/>
      <c r="L1287" s="108"/>
      <c r="M1287" s="105"/>
      <c r="N1287" s="103"/>
      <c r="O1287" s="456"/>
      <c r="P1287" s="431">
        <f t="shared" si="41"/>
        <v>0</v>
      </c>
      <c r="Q1287" s="79">
        <f t="shared" si="41"/>
        <v>0</v>
      </c>
      <c r="R1287" s="102" t="str">
        <f t="shared" si="40"/>
        <v/>
      </c>
      <c r="S1287" s="96" t="str">
        <f>IF(D1287="","",IF(OR(D1287=Plano!$A$1,D1287=Plano!$B$1),"entrada","saída"))</f>
        <v/>
      </c>
    </row>
    <row r="1288" spans="1:19" ht="13.2" hidden="1" x14ac:dyDescent="0.25">
      <c r="A1288" s="119" t="str">
        <f>IF(B1288="","",COUNT('Diário 2o PA'!$A$5:$A$1412)+ROW()-4)</f>
        <v/>
      </c>
      <c r="B1288" s="104"/>
      <c r="C1288" s="154"/>
      <c r="D1288" s="105"/>
      <c r="E1288" s="105"/>
      <c r="F1288" s="106"/>
      <c r="G1288" s="105"/>
      <c r="H1288" s="105"/>
      <c r="I1288" s="108"/>
      <c r="J1288" s="105"/>
      <c r="K1288" s="105"/>
      <c r="L1288" s="108"/>
      <c r="M1288" s="105"/>
      <c r="N1288" s="103"/>
      <c r="O1288" s="456"/>
      <c r="P1288" s="431">
        <f t="shared" si="41"/>
        <v>0</v>
      </c>
      <c r="Q1288" s="79">
        <f t="shared" si="41"/>
        <v>0</v>
      </c>
      <c r="R1288" s="102" t="str">
        <f t="shared" si="40"/>
        <v/>
      </c>
      <c r="S1288" s="96" t="str">
        <f>IF(D1288="","",IF(OR(D1288=Plano!$A$1,D1288=Plano!$B$1),"entrada","saída"))</f>
        <v/>
      </c>
    </row>
    <row r="1289" spans="1:19" ht="13.2" hidden="1" x14ac:dyDescent="0.25">
      <c r="A1289" s="119" t="str">
        <f>IF(B1289="","",COUNT('Diário 2o PA'!$A$5:$A$1412)+ROW()-4)</f>
        <v/>
      </c>
      <c r="B1289" s="104"/>
      <c r="C1289" s="154"/>
      <c r="D1289" s="105"/>
      <c r="E1289" s="105"/>
      <c r="F1289" s="106"/>
      <c r="G1289" s="105"/>
      <c r="H1289" s="105"/>
      <c r="I1289" s="108"/>
      <c r="J1289" s="105"/>
      <c r="K1289" s="105"/>
      <c r="L1289" s="108"/>
      <c r="M1289" s="105"/>
      <c r="N1289" s="103"/>
      <c r="O1289" s="456"/>
      <c r="P1289" s="431">
        <f t="shared" si="41"/>
        <v>0</v>
      </c>
      <c r="Q1289" s="79">
        <f t="shared" si="41"/>
        <v>0</v>
      </c>
      <c r="R1289" s="102" t="str">
        <f t="shared" si="40"/>
        <v/>
      </c>
      <c r="S1289" s="96" t="str">
        <f>IF(D1289="","",IF(OR(D1289=Plano!$A$1,D1289=Plano!$B$1),"entrada","saída"))</f>
        <v/>
      </c>
    </row>
    <row r="1290" spans="1:19" ht="13.2" hidden="1" x14ac:dyDescent="0.25">
      <c r="A1290" s="119" t="str">
        <f>IF(B1290="","",COUNT('Diário 2o PA'!$A$5:$A$1412)+ROW()-4)</f>
        <v/>
      </c>
      <c r="B1290" s="104"/>
      <c r="C1290" s="154"/>
      <c r="D1290" s="105"/>
      <c r="E1290" s="105"/>
      <c r="F1290" s="106"/>
      <c r="G1290" s="105"/>
      <c r="H1290" s="105"/>
      <c r="I1290" s="108"/>
      <c r="J1290" s="105"/>
      <c r="K1290" s="105"/>
      <c r="L1290" s="108"/>
      <c r="M1290" s="105"/>
      <c r="N1290" s="103"/>
      <c r="O1290" s="456"/>
      <c r="P1290" s="431">
        <f t="shared" si="41"/>
        <v>0</v>
      </c>
      <c r="Q1290" s="79">
        <f t="shared" si="41"/>
        <v>0</v>
      </c>
      <c r="R1290" s="102" t="str">
        <f t="shared" si="40"/>
        <v/>
      </c>
      <c r="S1290" s="96" t="str">
        <f>IF(D1290="","",IF(OR(D1290=Plano!$A$1,D1290=Plano!$B$1),"entrada","saída"))</f>
        <v/>
      </c>
    </row>
    <row r="1291" spans="1:19" ht="13.2" hidden="1" x14ac:dyDescent="0.25">
      <c r="A1291" s="119" t="str">
        <f>IF(B1291="","",COUNT('Diário 2o PA'!$A$5:$A$1412)+ROW()-4)</f>
        <v/>
      </c>
      <c r="B1291" s="104"/>
      <c r="C1291" s="154"/>
      <c r="D1291" s="105"/>
      <c r="E1291" s="105"/>
      <c r="F1291" s="106"/>
      <c r="G1291" s="105"/>
      <c r="H1291" s="105"/>
      <c r="I1291" s="108"/>
      <c r="J1291" s="105"/>
      <c r="K1291" s="105"/>
      <c r="L1291" s="108"/>
      <c r="M1291" s="105"/>
      <c r="N1291" s="103"/>
      <c r="O1291" s="456"/>
      <c r="P1291" s="431">
        <f t="shared" si="41"/>
        <v>0</v>
      </c>
      <c r="Q1291" s="79">
        <f t="shared" si="41"/>
        <v>0</v>
      </c>
      <c r="R1291" s="102" t="str">
        <f t="shared" si="40"/>
        <v/>
      </c>
      <c r="S1291" s="96" t="str">
        <f>IF(D1291="","",IF(OR(D1291=Plano!$A$1,D1291=Plano!$B$1),"entrada","saída"))</f>
        <v/>
      </c>
    </row>
    <row r="1292" spans="1:19" ht="13.2" hidden="1" x14ac:dyDescent="0.25">
      <c r="A1292" s="119" t="str">
        <f>IF(B1292="","",COUNT('Diário 2o PA'!$A$5:$A$1412)+ROW()-4)</f>
        <v/>
      </c>
      <c r="B1292" s="104"/>
      <c r="C1292" s="154"/>
      <c r="D1292" s="105"/>
      <c r="E1292" s="105"/>
      <c r="F1292" s="106"/>
      <c r="G1292" s="105"/>
      <c r="H1292" s="105"/>
      <c r="I1292" s="108"/>
      <c r="J1292" s="105"/>
      <c r="K1292" s="105"/>
      <c r="L1292" s="108"/>
      <c r="M1292" s="105"/>
      <c r="N1292" s="103"/>
      <c r="O1292" s="456"/>
      <c r="P1292" s="431">
        <f t="shared" si="41"/>
        <v>0</v>
      </c>
      <c r="Q1292" s="79">
        <f t="shared" si="41"/>
        <v>0</v>
      </c>
      <c r="R1292" s="102" t="str">
        <f t="shared" si="40"/>
        <v/>
      </c>
      <c r="S1292" s="96" t="str">
        <f>IF(D1292="","",IF(OR(D1292=Plano!$A$1,D1292=Plano!$B$1),"entrada","saída"))</f>
        <v/>
      </c>
    </row>
    <row r="1293" spans="1:19" ht="13.2" hidden="1" x14ac:dyDescent="0.25">
      <c r="A1293" s="119" t="str">
        <f>IF(B1293="","",COUNT('Diário 2o PA'!$A$5:$A$1412)+ROW()-4)</f>
        <v/>
      </c>
      <c r="B1293" s="104"/>
      <c r="C1293" s="154"/>
      <c r="D1293" s="105"/>
      <c r="E1293" s="105"/>
      <c r="F1293" s="106"/>
      <c r="G1293" s="105"/>
      <c r="H1293" s="105"/>
      <c r="I1293" s="108"/>
      <c r="J1293" s="105"/>
      <c r="K1293" s="105"/>
      <c r="L1293" s="108"/>
      <c r="M1293" s="105"/>
      <c r="N1293" s="103"/>
      <c r="O1293" s="456"/>
      <c r="P1293" s="431">
        <f t="shared" si="41"/>
        <v>0</v>
      </c>
      <c r="Q1293" s="79">
        <f t="shared" si="41"/>
        <v>0</v>
      </c>
      <c r="R1293" s="102" t="str">
        <f t="shared" si="40"/>
        <v/>
      </c>
      <c r="S1293" s="96" t="str">
        <f>IF(D1293="","",IF(OR(D1293=Plano!$A$1,D1293=Plano!$B$1),"entrada","saída"))</f>
        <v/>
      </c>
    </row>
    <row r="1294" spans="1:19" ht="13.2" hidden="1" x14ac:dyDescent="0.25">
      <c r="A1294" s="119" t="str">
        <f>IF(B1294="","",COUNT('Diário 2o PA'!$A$5:$A$1412)+ROW()-4)</f>
        <v/>
      </c>
      <c r="B1294" s="104"/>
      <c r="C1294" s="154"/>
      <c r="D1294" s="105"/>
      <c r="E1294" s="105"/>
      <c r="F1294" s="106"/>
      <c r="G1294" s="105"/>
      <c r="H1294" s="105"/>
      <c r="I1294" s="108"/>
      <c r="J1294" s="105"/>
      <c r="K1294" s="105"/>
      <c r="L1294" s="108"/>
      <c r="M1294" s="105"/>
      <c r="N1294" s="103"/>
      <c r="O1294" s="456"/>
      <c r="P1294" s="431">
        <f t="shared" si="41"/>
        <v>0</v>
      </c>
      <c r="Q1294" s="79">
        <f t="shared" si="41"/>
        <v>0</v>
      </c>
      <c r="R1294" s="102" t="str">
        <f t="shared" si="40"/>
        <v/>
      </c>
      <c r="S1294" s="96" t="str">
        <f>IF(D1294="","",IF(OR(D1294=Plano!$A$1,D1294=Plano!$B$1),"entrada","saída"))</f>
        <v/>
      </c>
    </row>
    <row r="1295" spans="1:19" ht="13.2" hidden="1" x14ac:dyDescent="0.25">
      <c r="A1295" s="119" t="str">
        <f>IF(B1295="","",COUNT('Diário 2o PA'!$A$5:$A$1412)+ROW()-4)</f>
        <v/>
      </c>
      <c r="B1295" s="104"/>
      <c r="C1295" s="154"/>
      <c r="D1295" s="105"/>
      <c r="E1295" s="105"/>
      <c r="F1295" s="106"/>
      <c r="G1295" s="105"/>
      <c r="H1295" s="105"/>
      <c r="I1295" s="108"/>
      <c r="J1295" s="105"/>
      <c r="K1295" s="105"/>
      <c r="L1295" s="108"/>
      <c r="M1295" s="105"/>
      <c r="N1295" s="103"/>
      <c r="O1295" s="456"/>
      <c r="P1295" s="431">
        <f t="shared" si="41"/>
        <v>0</v>
      </c>
      <c r="Q1295" s="79">
        <f t="shared" si="41"/>
        <v>0</v>
      </c>
      <c r="R1295" s="102" t="str">
        <f t="shared" si="40"/>
        <v/>
      </c>
      <c r="S1295" s="96" t="str">
        <f>IF(D1295="","",IF(OR(D1295=Plano!$A$1,D1295=Plano!$B$1),"entrada","saída"))</f>
        <v/>
      </c>
    </row>
    <row r="1296" spans="1:19" ht="13.2" hidden="1" x14ac:dyDescent="0.25">
      <c r="A1296" s="119" t="str">
        <f>IF(B1296="","",COUNT('Diário 2o PA'!$A$5:$A$1412)+ROW()-4)</f>
        <v/>
      </c>
      <c r="B1296" s="104"/>
      <c r="C1296" s="154"/>
      <c r="D1296" s="105"/>
      <c r="E1296" s="105"/>
      <c r="F1296" s="106"/>
      <c r="G1296" s="105"/>
      <c r="H1296" s="105"/>
      <c r="I1296" s="108"/>
      <c r="J1296" s="105"/>
      <c r="K1296" s="105"/>
      <c r="L1296" s="108"/>
      <c r="M1296" s="105"/>
      <c r="N1296" s="103"/>
      <c r="O1296" s="456"/>
      <c r="P1296" s="431">
        <f t="shared" si="41"/>
        <v>0</v>
      </c>
      <c r="Q1296" s="79">
        <f t="shared" si="41"/>
        <v>0</v>
      </c>
      <c r="R1296" s="102" t="str">
        <f t="shared" si="40"/>
        <v/>
      </c>
      <c r="S1296" s="96" t="str">
        <f>IF(D1296="","",IF(OR(D1296=Plano!$A$1,D1296=Plano!$B$1),"entrada","saída"))</f>
        <v/>
      </c>
    </row>
    <row r="1297" spans="1:19" ht="13.2" hidden="1" x14ac:dyDescent="0.25">
      <c r="A1297" s="119" t="str">
        <f>IF(B1297="","",COUNT('Diário 2o PA'!$A$5:$A$1412)+ROW()-4)</f>
        <v/>
      </c>
      <c r="B1297" s="104"/>
      <c r="C1297" s="154"/>
      <c r="D1297" s="105"/>
      <c r="E1297" s="105"/>
      <c r="F1297" s="106"/>
      <c r="G1297" s="105"/>
      <c r="H1297" s="105"/>
      <c r="I1297" s="108"/>
      <c r="J1297" s="105"/>
      <c r="K1297" s="105"/>
      <c r="L1297" s="108"/>
      <c r="M1297" s="105"/>
      <c r="N1297" s="103"/>
      <c r="O1297" s="456"/>
      <c r="P1297" s="431">
        <f t="shared" si="41"/>
        <v>0</v>
      </c>
      <c r="Q1297" s="79">
        <f t="shared" si="41"/>
        <v>0</v>
      </c>
      <c r="R1297" s="102" t="str">
        <f t="shared" si="40"/>
        <v/>
      </c>
      <c r="S1297" s="96" t="str">
        <f>IF(D1297="","",IF(OR(D1297=Plano!$A$1,D1297=Plano!$B$1),"entrada","saída"))</f>
        <v/>
      </c>
    </row>
    <row r="1298" spans="1:19" ht="13.2" hidden="1" x14ac:dyDescent="0.25">
      <c r="A1298" s="119" t="str">
        <f>IF(B1298="","",COUNT('Diário 2o PA'!$A$5:$A$1412)+ROW()-4)</f>
        <v/>
      </c>
      <c r="B1298" s="104"/>
      <c r="C1298" s="154"/>
      <c r="D1298" s="105"/>
      <c r="E1298" s="105"/>
      <c r="F1298" s="106"/>
      <c r="G1298" s="105"/>
      <c r="H1298" s="105"/>
      <c r="I1298" s="108"/>
      <c r="J1298" s="105"/>
      <c r="K1298" s="105"/>
      <c r="L1298" s="108"/>
      <c r="M1298" s="105"/>
      <c r="N1298" s="103"/>
      <c r="O1298" s="456"/>
      <c r="P1298" s="431">
        <f t="shared" si="41"/>
        <v>0</v>
      </c>
      <c r="Q1298" s="79">
        <f t="shared" si="41"/>
        <v>0</v>
      </c>
      <c r="R1298" s="102" t="str">
        <f t="shared" si="40"/>
        <v/>
      </c>
      <c r="S1298" s="96" t="str">
        <f>IF(D1298="","",IF(OR(D1298=Plano!$A$1,D1298=Plano!$B$1),"entrada","saída"))</f>
        <v/>
      </c>
    </row>
    <row r="1299" spans="1:19" ht="13.2" hidden="1" x14ac:dyDescent="0.25">
      <c r="A1299" s="119" t="str">
        <f>IF(B1299="","",COUNT('Diário 2o PA'!$A$5:$A$1412)+ROW()-4)</f>
        <v/>
      </c>
      <c r="B1299" s="104"/>
      <c r="C1299" s="154"/>
      <c r="D1299" s="105"/>
      <c r="E1299" s="105"/>
      <c r="F1299" s="106"/>
      <c r="G1299" s="105"/>
      <c r="H1299" s="105"/>
      <c r="I1299" s="108"/>
      <c r="J1299" s="105"/>
      <c r="K1299" s="105"/>
      <c r="L1299" s="108"/>
      <c r="M1299" s="105"/>
      <c r="N1299" s="103"/>
      <c r="O1299" s="456"/>
      <c r="P1299" s="431">
        <f t="shared" si="41"/>
        <v>0</v>
      </c>
      <c r="Q1299" s="79">
        <f t="shared" si="41"/>
        <v>0</v>
      </c>
      <c r="R1299" s="102" t="str">
        <f t="shared" si="40"/>
        <v/>
      </c>
      <c r="S1299" s="96" t="str">
        <f>IF(D1299="","",IF(OR(D1299=Plano!$A$1,D1299=Plano!$B$1),"entrada","saída"))</f>
        <v/>
      </c>
    </row>
    <row r="1300" spans="1:19" ht="13.2" hidden="1" x14ac:dyDescent="0.25">
      <c r="A1300" s="119" t="str">
        <f>IF(B1300="","",COUNT('Diário 2o PA'!$A$5:$A$1412)+ROW()-4)</f>
        <v/>
      </c>
      <c r="B1300" s="104"/>
      <c r="C1300" s="154"/>
      <c r="D1300" s="105"/>
      <c r="E1300" s="105"/>
      <c r="F1300" s="106"/>
      <c r="G1300" s="105"/>
      <c r="H1300" s="105"/>
      <c r="I1300" s="108"/>
      <c r="J1300" s="105"/>
      <c r="K1300" s="105"/>
      <c r="L1300" s="108"/>
      <c r="M1300" s="105"/>
      <c r="N1300" s="103"/>
      <c r="O1300" s="456"/>
      <c r="P1300" s="431">
        <f t="shared" si="41"/>
        <v>0</v>
      </c>
      <c r="Q1300" s="79">
        <f t="shared" si="41"/>
        <v>0</v>
      </c>
      <c r="R1300" s="102" t="str">
        <f t="shared" si="40"/>
        <v/>
      </c>
      <c r="S1300" s="96" t="str">
        <f>IF(D1300="","",IF(OR(D1300=Plano!$A$1,D1300=Plano!$B$1),"entrada","saída"))</f>
        <v/>
      </c>
    </row>
    <row r="1301" spans="1:19" ht="13.2" hidden="1" x14ac:dyDescent="0.25">
      <c r="A1301" s="119" t="str">
        <f>IF(B1301="","",COUNT('Diário 2o PA'!$A$5:$A$1412)+ROW()-4)</f>
        <v/>
      </c>
      <c r="B1301" s="104"/>
      <c r="C1301" s="154"/>
      <c r="D1301" s="105"/>
      <c r="E1301" s="105"/>
      <c r="F1301" s="106"/>
      <c r="G1301" s="105"/>
      <c r="H1301" s="105"/>
      <c r="I1301" s="108"/>
      <c r="J1301" s="105"/>
      <c r="K1301" s="105"/>
      <c r="L1301" s="108"/>
      <c r="M1301" s="105"/>
      <c r="N1301" s="103"/>
      <c r="O1301" s="456"/>
      <c r="P1301" s="431">
        <f t="shared" si="41"/>
        <v>0</v>
      </c>
      <c r="Q1301" s="79">
        <f t="shared" si="41"/>
        <v>0</v>
      </c>
      <c r="R1301" s="102" t="str">
        <f t="shared" si="40"/>
        <v/>
      </c>
      <c r="S1301" s="96" t="str">
        <f>IF(D1301="","",IF(OR(D1301=Plano!$A$1,D1301=Plano!$B$1),"entrada","saída"))</f>
        <v/>
      </c>
    </row>
    <row r="1302" spans="1:19" ht="13.2" hidden="1" x14ac:dyDescent="0.25">
      <c r="A1302" s="119" t="str">
        <f>IF(B1302="","",COUNT('Diário 2o PA'!$A$5:$A$1412)+ROW()-4)</f>
        <v/>
      </c>
      <c r="B1302" s="104"/>
      <c r="C1302" s="154"/>
      <c r="D1302" s="105"/>
      <c r="E1302" s="105"/>
      <c r="F1302" s="106"/>
      <c r="G1302" s="105"/>
      <c r="H1302" s="105"/>
      <c r="I1302" s="108"/>
      <c r="J1302" s="105"/>
      <c r="K1302" s="105"/>
      <c r="L1302" s="108"/>
      <c r="M1302" s="105"/>
      <c r="N1302" s="103"/>
      <c r="O1302" s="456"/>
      <c r="P1302" s="431">
        <f t="shared" si="41"/>
        <v>0</v>
      </c>
      <c r="Q1302" s="79">
        <f t="shared" si="41"/>
        <v>0</v>
      </c>
      <c r="R1302" s="102" t="str">
        <f t="shared" si="40"/>
        <v/>
      </c>
      <c r="S1302" s="96" t="str">
        <f>IF(D1302="","",IF(OR(D1302=Plano!$A$1,D1302=Plano!$B$1),"entrada","saída"))</f>
        <v/>
      </c>
    </row>
    <row r="1303" spans="1:19" ht="13.2" hidden="1" x14ac:dyDescent="0.25">
      <c r="A1303" s="119" t="str">
        <f>IF(B1303="","",COUNT('Diário 2o PA'!$A$5:$A$1412)+ROW()-4)</f>
        <v/>
      </c>
      <c r="B1303" s="104"/>
      <c r="C1303" s="154"/>
      <c r="D1303" s="105"/>
      <c r="E1303" s="105"/>
      <c r="F1303" s="106"/>
      <c r="G1303" s="105"/>
      <c r="H1303" s="105"/>
      <c r="I1303" s="108"/>
      <c r="J1303" s="105"/>
      <c r="K1303" s="105"/>
      <c r="L1303" s="108"/>
      <c r="M1303" s="105"/>
      <c r="N1303" s="103"/>
      <c r="O1303" s="456"/>
      <c r="P1303" s="431">
        <f t="shared" si="41"/>
        <v>0</v>
      </c>
      <c r="Q1303" s="79">
        <f t="shared" si="41"/>
        <v>0</v>
      </c>
      <c r="R1303" s="102" t="str">
        <f t="shared" si="40"/>
        <v/>
      </c>
      <c r="S1303" s="96" t="str">
        <f>IF(D1303="","",IF(OR(D1303=Plano!$A$1,D1303=Plano!$B$1),"entrada","saída"))</f>
        <v/>
      </c>
    </row>
    <row r="1304" spans="1:19" ht="13.2" hidden="1" x14ac:dyDescent="0.25">
      <c r="A1304" s="119" t="str">
        <f>IF(B1304="","",COUNT('Diário 2o PA'!$A$5:$A$1412)+ROW()-4)</f>
        <v/>
      </c>
      <c r="B1304" s="104"/>
      <c r="C1304" s="154"/>
      <c r="D1304" s="105"/>
      <c r="E1304" s="105"/>
      <c r="F1304" s="106"/>
      <c r="G1304" s="105"/>
      <c r="H1304" s="105"/>
      <c r="I1304" s="108"/>
      <c r="J1304" s="105"/>
      <c r="K1304" s="105"/>
      <c r="L1304" s="108"/>
      <c r="M1304" s="105"/>
      <c r="N1304" s="103"/>
      <c r="O1304" s="456"/>
      <c r="P1304" s="431">
        <f t="shared" si="41"/>
        <v>0</v>
      </c>
      <c r="Q1304" s="79">
        <f t="shared" si="41"/>
        <v>0</v>
      </c>
      <c r="R1304" s="102" t="str">
        <f t="shared" si="40"/>
        <v/>
      </c>
      <c r="S1304" s="96" t="str">
        <f>IF(D1304="","",IF(OR(D1304=Plano!$A$1,D1304=Plano!$B$1),"entrada","saída"))</f>
        <v/>
      </c>
    </row>
    <row r="1305" spans="1:19" ht="13.2" hidden="1" x14ac:dyDescent="0.25">
      <c r="A1305" s="119" t="str">
        <f>IF(B1305="","",COUNT('Diário 2o PA'!$A$5:$A$1412)+ROW()-4)</f>
        <v/>
      </c>
      <c r="B1305" s="104"/>
      <c r="C1305" s="154"/>
      <c r="D1305" s="105"/>
      <c r="E1305" s="105"/>
      <c r="F1305" s="106"/>
      <c r="G1305" s="105"/>
      <c r="H1305" s="105"/>
      <c r="I1305" s="108"/>
      <c r="J1305" s="105"/>
      <c r="K1305" s="105"/>
      <c r="L1305" s="108"/>
      <c r="M1305" s="105"/>
      <c r="N1305" s="103"/>
      <c r="O1305" s="456"/>
      <c r="P1305" s="431">
        <f t="shared" si="41"/>
        <v>0</v>
      </c>
      <c r="Q1305" s="79">
        <f t="shared" si="41"/>
        <v>0</v>
      </c>
      <c r="R1305" s="102" t="str">
        <f t="shared" si="40"/>
        <v/>
      </c>
      <c r="S1305" s="96" t="str">
        <f>IF(D1305="","",IF(OR(D1305=Plano!$A$1,D1305=Plano!$B$1),"entrada","saída"))</f>
        <v/>
      </c>
    </row>
    <row r="1306" spans="1:19" ht="13.2" hidden="1" x14ac:dyDescent="0.25">
      <c r="A1306" s="119" t="str">
        <f>IF(B1306="","",COUNT('Diário 2o PA'!$A$5:$A$1412)+ROW()-4)</f>
        <v/>
      </c>
      <c r="B1306" s="104"/>
      <c r="C1306" s="154"/>
      <c r="D1306" s="105"/>
      <c r="E1306" s="105"/>
      <c r="F1306" s="106"/>
      <c r="G1306" s="105"/>
      <c r="H1306" s="105"/>
      <c r="I1306" s="108"/>
      <c r="J1306" s="105"/>
      <c r="K1306" s="105"/>
      <c r="L1306" s="108"/>
      <c r="M1306" s="105"/>
      <c r="N1306" s="103"/>
      <c r="O1306" s="456"/>
      <c r="P1306" s="431">
        <f t="shared" si="41"/>
        <v>0</v>
      </c>
      <c r="Q1306" s="79">
        <f t="shared" si="41"/>
        <v>0</v>
      </c>
      <c r="R1306" s="102" t="str">
        <f t="shared" si="40"/>
        <v/>
      </c>
      <c r="S1306" s="96" t="str">
        <f>IF(D1306="","",IF(OR(D1306=Plano!$A$1,D1306=Plano!$B$1),"entrada","saída"))</f>
        <v/>
      </c>
    </row>
    <row r="1307" spans="1:19" ht="13.2" hidden="1" x14ac:dyDescent="0.25">
      <c r="A1307" s="119" t="str">
        <f>IF(B1307="","",COUNT('Diário 2o PA'!$A$5:$A$1412)+ROW()-4)</f>
        <v/>
      </c>
      <c r="B1307" s="104"/>
      <c r="C1307" s="154"/>
      <c r="D1307" s="105"/>
      <c r="E1307" s="105"/>
      <c r="F1307" s="106"/>
      <c r="G1307" s="105"/>
      <c r="H1307" s="105"/>
      <c r="I1307" s="108"/>
      <c r="J1307" s="105"/>
      <c r="K1307" s="105"/>
      <c r="L1307" s="108"/>
      <c r="M1307" s="105"/>
      <c r="N1307" s="103"/>
      <c r="O1307" s="456"/>
      <c r="P1307" s="431">
        <f t="shared" si="41"/>
        <v>0</v>
      </c>
      <c r="Q1307" s="79">
        <f t="shared" si="41"/>
        <v>0</v>
      </c>
      <c r="R1307" s="102" t="str">
        <f t="shared" si="40"/>
        <v/>
      </c>
      <c r="S1307" s="96" t="str">
        <f>IF(D1307="","",IF(OR(D1307=Plano!$A$1,D1307=Plano!$B$1),"entrada","saída"))</f>
        <v/>
      </c>
    </row>
    <row r="1308" spans="1:19" ht="13.2" hidden="1" x14ac:dyDescent="0.25">
      <c r="A1308" s="119" t="str">
        <f>IF(B1308="","",COUNT('Diário 2o PA'!$A$5:$A$1412)+ROW()-4)</f>
        <v/>
      </c>
      <c r="B1308" s="104"/>
      <c r="C1308" s="154"/>
      <c r="D1308" s="105"/>
      <c r="E1308" s="105"/>
      <c r="F1308" s="106"/>
      <c r="G1308" s="105"/>
      <c r="H1308" s="105"/>
      <c r="I1308" s="108"/>
      <c r="J1308" s="105"/>
      <c r="K1308" s="105"/>
      <c r="L1308" s="108"/>
      <c r="M1308" s="105"/>
      <c r="N1308" s="103"/>
      <c r="O1308" s="456"/>
      <c r="P1308" s="431">
        <f t="shared" si="41"/>
        <v>0</v>
      </c>
      <c r="Q1308" s="79">
        <f t="shared" si="41"/>
        <v>0</v>
      </c>
      <c r="R1308" s="102" t="str">
        <f t="shared" si="40"/>
        <v/>
      </c>
      <c r="S1308" s="96" t="str">
        <f>IF(D1308="","",IF(OR(D1308=Plano!$A$1,D1308=Plano!$B$1),"entrada","saída"))</f>
        <v/>
      </c>
    </row>
    <row r="1309" spans="1:19" ht="13.2" hidden="1" x14ac:dyDescent="0.25">
      <c r="A1309" s="119" t="str">
        <f>IF(B1309="","",COUNT('Diário 2o PA'!$A$5:$A$1412)+ROW()-4)</f>
        <v/>
      </c>
      <c r="B1309" s="104"/>
      <c r="C1309" s="154"/>
      <c r="D1309" s="105"/>
      <c r="E1309" s="105"/>
      <c r="F1309" s="106"/>
      <c r="G1309" s="105"/>
      <c r="H1309" s="105"/>
      <c r="I1309" s="108"/>
      <c r="J1309" s="105"/>
      <c r="K1309" s="105"/>
      <c r="L1309" s="108"/>
      <c r="M1309" s="105"/>
      <c r="N1309" s="103"/>
      <c r="O1309" s="456"/>
      <c r="P1309" s="431">
        <f t="shared" si="41"/>
        <v>0</v>
      </c>
      <c r="Q1309" s="79">
        <f t="shared" si="41"/>
        <v>0</v>
      </c>
      <c r="R1309" s="102" t="str">
        <f t="shared" si="40"/>
        <v/>
      </c>
      <c r="S1309" s="96" t="str">
        <f>IF(D1309="","",IF(OR(D1309=Plano!$A$1,D1309=Plano!$B$1),"entrada","saída"))</f>
        <v/>
      </c>
    </row>
    <row r="1310" spans="1:19" ht="13.2" hidden="1" x14ac:dyDescent="0.25">
      <c r="A1310" s="119" t="str">
        <f>IF(B1310="","",COUNT('Diário 2o PA'!$A$5:$A$1412)+ROW()-4)</f>
        <v/>
      </c>
      <c r="B1310" s="104"/>
      <c r="C1310" s="154"/>
      <c r="D1310" s="105"/>
      <c r="E1310" s="105"/>
      <c r="F1310" s="106"/>
      <c r="G1310" s="105"/>
      <c r="H1310" s="105"/>
      <c r="I1310" s="108"/>
      <c r="J1310" s="105"/>
      <c r="K1310" s="105"/>
      <c r="L1310" s="108"/>
      <c r="M1310" s="105"/>
      <c r="N1310" s="103"/>
      <c r="O1310" s="456"/>
      <c r="P1310" s="431">
        <f t="shared" si="41"/>
        <v>0</v>
      </c>
      <c r="Q1310" s="79">
        <f t="shared" si="41"/>
        <v>0</v>
      </c>
      <c r="R1310" s="102" t="str">
        <f t="shared" si="40"/>
        <v/>
      </c>
      <c r="S1310" s="96" t="str">
        <f>IF(D1310="","",IF(OR(D1310=Plano!$A$1,D1310=Plano!$B$1),"entrada","saída"))</f>
        <v/>
      </c>
    </row>
    <row r="1311" spans="1:19" ht="13.2" hidden="1" x14ac:dyDescent="0.25">
      <c r="A1311" s="119" t="str">
        <f>IF(B1311="","",COUNT('Diário 2o PA'!$A$5:$A$1412)+ROW()-4)</f>
        <v/>
      </c>
      <c r="B1311" s="104"/>
      <c r="C1311" s="154"/>
      <c r="D1311" s="105"/>
      <c r="E1311" s="105"/>
      <c r="F1311" s="106"/>
      <c r="G1311" s="105"/>
      <c r="H1311" s="105"/>
      <c r="I1311" s="108"/>
      <c r="J1311" s="105"/>
      <c r="K1311" s="105"/>
      <c r="L1311" s="108"/>
      <c r="M1311" s="105"/>
      <c r="N1311" s="103"/>
      <c r="O1311" s="456"/>
      <c r="P1311" s="431">
        <f t="shared" si="41"/>
        <v>0</v>
      </c>
      <c r="Q1311" s="79">
        <f t="shared" si="41"/>
        <v>0</v>
      </c>
      <c r="R1311" s="102" t="str">
        <f t="shared" si="40"/>
        <v/>
      </c>
      <c r="S1311" s="96" t="str">
        <f>IF(D1311="","",IF(OR(D1311=Plano!$A$1,D1311=Plano!$B$1),"entrada","saída"))</f>
        <v/>
      </c>
    </row>
    <row r="1312" spans="1:19" ht="13.2" hidden="1" x14ac:dyDescent="0.25">
      <c r="A1312" s="119" t="str">
        <f>IF(B1312="","",COUNT('Diário 2o PA'!$A$5:$A$1412)+ROW()-4)</f>
        <v/>
      </c>
      <c r="B1312" s="104"/>
      <c r="C1312" s="154"/>
      <c r="D1312" s="105"/>
      <c r="E1312" s="105"/>
      <c r="F1312" s="106"/>
      <c r="G1312" s="105"/>
      <c r="H1312" s="105"/>
      <c r="I1312" s="108"/>
      <c r="J1312" s="105"/>
      <c r="K1312" s="105"/>
      <c r="L1312" s="108"/>
      <c r="M1312" s="105"/>
      <c r="N1312" s="103"/>
      <c r="O1312" s="456"/>
      <c r="P1312" s="431">
        <f t="shared" si="41"/>
        <v>0</v>
      </c>
      <c r="Q1312" s="79">
        <f t="shared" si="41"/>
        <v>0</v>
      </c>
      <c r="R1312" s="102" t="str">
        <f t="shared" si="40"/>
        <v/>
      </c>
      <c r="S1312" s="96" t="str">
        <f>IF(D1312="","",IF(OR(D1312=Plano!$A$1,D1312=Plano!$B$1),"entrada","saída"))</f>
        <v/>
      </c>
    </row>
    <row r="1313" spans="1:19" ht="13.2" hidden="1" x14ac:dyDescent="0.25">
      <c r="A1313" s="119" t="str">
        <f>IF(B1313="","",COUNT('Diário 2o PA'!$A$5:$A$1412)+ROW()-4)</f>
        <v/>
      </c>
      <c r="B1313" s="104"/>
      <c r="C1313" s="154"/>
      <c r="D1313" s="105"/>
      <c r="E1313" s="105"/>
      <c r="F1313" s="106"/>
      <c r="G1313" s="105"/>
      <c r="H1313" s="105"/>
      <c r="I1313" s="108"/>
      <c r="J1313" s="105"/>
      <c r="K1313" s="105"/>
      <c r="L1313" s="108"/>
      <c r="M1313" s="105"/>
      <c r="N1313" s="103"/>
      <c r="O1313" s="456"/>
      <c r="P1313" s="431">
        <f t="shared" si="41"/>
        <v>0</v>
      </c>
      <c r="Q1313" s="79">
        <f t="shared" si="41"/>
        <v>0</v>
      </c>
      <c r="R1313" s="102" t="str">
        <f t="shared" si="40"/>
        <v/>
      </c>
      <c r="S1313" s="96" t="str">
        <f>IF(D1313="","",IF(OR(D1313=Plano!$A$1,D1313=Plano!$B$1),"entrada","saída"))</f>
        <v/>
      </c>
    </row>
    <row r="1314" spans="1:19" ht="13.2" hidden="1" x14ac:dyDescent="0.25">
      <c r="A1314" s="119" t="str">
        <f>IF(B1314="","",COUNT('Diário 2o PA'!$A$5:$A$1412)+ROW()-4)</f>
        <v/>
      </c>
      <c r="B1314" s="104"/>
      <c r="C1314" s="154"/>
      <c r="D1314" s="105"/>
      <c r="E1314" s="105"/>
      <c r="F1314" s="106"/>
      <c r="G1314" s="105"/>
      <c r="H1314" s="105"/>
      <c r="I1314" s="108"/>
      <c r="J1314" s="105"/>
      <c r="K1314" s="105"/>
      <c r="L1314" s="108"/>
      <c r="M1314" s="105"/>
      <c r="N1314" s="103"/>
      <c r="O1314" s="456"/>
      <c r="P1314" s="431">
        <f t="shared" si="41"/>
        <v>0</v>
      </c>
      <c r="Q1314" s="79">
        <f t="shared" si="41"/>
        <v>0</v>
      </c>
      <c r="R1314" s="102" t="str">
        <f t="shared" si="40"/>
        <v/>
      </c>
      <c r="S1314" s="96" t="str">
        <f>IF(D1314="","",IF(OR(D1314=Plano!$A$1,D1314=Plano!$B$1),"entrada","saída"))</f>
        <v/>
      </c>
    </row>
    <row r="1315" spans="1:19" ht="13.2" hidden="1" x14ac:dyDescent="0.25">
      <c r="A1315" s="119" t="str">
        <f>IF(B1315="","",COUNT('Diário 2o PA'!$A$5:$A$1412)+ROW()-4)</f>
        <v/>
      </c>
      <c r="B1315" s="104"/>
      <c r="C1315" s="154"/>
      <c r="D1315" s="105"/>
      <c r="E1315" s="105"/>
      <c r="F1315" s="106"/>
      <c r="G1315" s="105"/>
      <c r="H1315" s="105"/>
      <c r="I1315" s="108"/>
      <c r="J1315" s="105"/>
      <c r="K1315" s="105"/>
      <c r="L1315" s="108"/>
      <c r="M1315" s="105"/>
      <c r="N1315" s="103"/>
      <c r="O1315" s="456"/>
      <c r="P1315" s="431">
        <f t="shared" si="41"/>
        <v>0</v>
      </c>
      <c r="Q1315" s="79">
        <f t="shared" si="41"/>
        <v>0</v>
      </c>
      <c r="R1315" s="102" t="str">
        <f t="shared" si="40"/>
        <v/>
      </c>
      <c r="S1315" s="96" t="str">
        <f>IF(D1315="","",IF(OR(D1315=Plano!$A$1,D1315=Plano!$B$1),"entrada","saída"))</f>
        <v/>
      </c>
    </row>
    <row r="1316" spans="1:19" ht="13.2" hidden="1" x14ac:dyDescent="0.25">
      <c r="A1316" s="119" t="str">
        <f>IF(B1316="","",COUNT('Diário 2o PA'!$A$5:$A$1412)+ROW()-4)</f>
        <v/>
      </c>
      <c r="B1316" s="104"/>
      <c r="C1316" s="154"/>
      <c r="D1316" s="105"/>
      <c r="E1316" s="105"/>
      <c r="F1316" s="106"/>
      <c r="G1316" s="105"/>
      <c r="H1316" s="105"/>
      <c r="I1316" s="108"/>
      <c r="J1316" s="105"/>
      <c r="K1316" s="105"/>
      <c r="L1316" s="108"/>
      <c r="M1316" s="105"/>
      <c r="N1316" s="103"/>
      <c r="O1316" s="456"/>
      <c r="P1316" s="431">
        <f t="shared" si="41"/>
        <v>0</v>
      </c>
      <c r="Q1316" s="79">
        <f t="shared" si="41"/>
        <v>0</v>
      </c>
      <c r="R1316" s="102" t="str">
        <f t="shared" si="40"/>
        <v/>
      </c>
      <c r="S1316" s="96" t="str">
        <f>IF(D1316="","",IF(OR(D1316=Plano!$A$1,D1316=Plano!$B$1),"entrada","saída"))</f>
        <v/>
      </c>
    </row>
    <row r="1317" spans="1:19" ht="13.2" hidden="1" x14ac:dyDescent="0.25">
      <c r="A1317" s="119" t="str">
        <f>IF(B1317="","",COUNT('Diário 2o PA'!$A$5:$A$1412)+ROW()-4)</f>
        <v/>
      </c>
      <c r="B1317" s="104"/>
      <c r="C1317" s="154"/>
      <c r="D1317" s="105"/>
      <c r="E1317" s="105"/>
      <c r="F1317" s="106"/>
      <c r="G1317" s="105"/>
      <c r="H1317" s="105"/>
      <c r="I1317" s="108"/>
      <c r="J1317" s="105"/>
      <c r="K1317" s="105"/>
      <c r="L1317" s="108"/>
      <c r="M1317" s="105"/>
      <c r="N1317" s="103"/>
      <c r="O1317" s="456"/>
      <c r="P1317" s="431">
        <f t="shared" si="41"/>
        <v>0</v>
      </c>
      <c r="Q1317" s="79">
        <f t="shared" si="41"/>
        <v>0</v>
      </c>
      <c r="R1317" s="102" t="str">
        <f t="shared" si="40"/>
        <v/>
      </c>
      <c r="S1317" s="96" t="str">
        <f>IF(D1317="","",IF(OR(D1317=Plano!$A$1,D1317=Plano!$B$1),"entrada","saída"))</f>
        <v/>
      </c>
    </row>
    <row r="1318" spans="1:19" ht="13.2" hidden="1" x14ac:dyDescent="0.25">
      <c r="A1318" s="119" t="str">
        <f>IF(B1318="","",COUNT('Diário 2o PA'!$A$5:$A$1412)+ROW()-4)</f>
        <v/>
      </c>
      <c r="B1318" s="104"/>
      <c r="C1318" s="154"/>
      <c r="D1318" s="105"/>
      <c r="E1318" s="105"/>
      <c r="F1318" s="106"/>
      <c r="G1318" s="105"/>
      <c r="H1318" s="105"/>
      <c r="I1318" s="108"/>
      <c r="J1318" s="105"/>
      <c r="K1318" s="105"/>
      <c r="L1318" s="108"/>
      <c r="M1318" s="105"/>
      <c r="N1318" s="103"/>
      <c r="O1318" s="456"/>
      <c r="P1318" s="431">
        <f t="shared" si="41"/>
        <v>0</v>
      </c>
      <c r="Q1318" s="79">
        <f t="shared" si="41"/>
        <v>0</v>
      </c>
      <c r="R1318" s="102" t="str">
        <f t="shared" si="40"/>
        <v/>
      </c>
      <c r="S1318" s="96" t="str">
        <f>IF(D1318="","",IF(OR(D1318=Plano!$A$1,D1318=Plano!$B$1),"entrada","saída"))</f>
        <v/>
      </c>
    </row>
    <row r="1319" spans="1:19" ht="13.2" hidden="1" x14ac:dyDescent="0.25">
      <c r="A1319" s="119" t="str">
        <f>IF(B1319="","",COUNT('Diário 2o PA'!$A$5:$A$1412)+ROW()-4)</f>
        <v/>
      </c>
      <c r="B1319" s="104"/>
      <c r="C1319" s="154"/>
      <c r="D1319" s="105"/>
      <c r="E1319" s="105"/>
      <c r="F1319" s="106"/>
      <c r="G1319" s="105"/>
      <c r="H1319" s="105"/>
      <c r="I1319" s="108"/>
      <c r="J1319" s="105"/>
      <c r="K1319" s="105"/>
      <c r="L1319" s="108"/>
      <c r="M1319" s="105"/>
      <c r="N1319" s="103"/>
      <c r="O1319" s="456"/>
      <c r="P1319" s="431">
        <f t="shared" si="41"/>
        <v>0</v>
      </c>
      <c r="Q1319" s="79">
        <f t="shared" si="41"/>
        <v>0</v>
      </c>
      <c r="R1319" s="102" t="str">
        <f t="shared" si="40"/>
        <v/>
      </c>
      <c r="S1319" s="96" t="str">
        <f>IF(D1319="","",IF(OR(D1319=Plano!$A$1,D1319=Plano!$B$1),"entrada","saída"))</f>
        <v/>
      </c>
    </row>
    <row r="1320" spans="1:19" ht="13.2" hidden="1" x14ac:dyDescent="0.25">
      <c r="A1320" s="119" t="str">
        <f>IF(B1320="","",COUNT('Diário 2o PA'!$A$5:$A$1412)+ROW()-4)</f>
        <v/>
      </c>
      <c r="B1320" s="104"/>
      <c r="C1320" s="154"/>
      <c r="D1320" s="105"/>
      <c r="E1320" s="105"/>
      <c r="F1320" s="106"/>
      <c r="G1320" s="105"/>
      <c r="H1320" s="105"/>
      <c r="I1320" s="108"/>
      <c r="J1320" s="105"/>
      <c r="K1320" s="105"/>
      <c r="L1320" s="108"/>
      <c r="M1320" s="105"/>
      <c r="N1320" s="103"/>
      <c r="O1320" s="456"/>
      <c r="P1320" s="431">
        <f t="shared" si="41"/>
        <v>0</v>
      </c>
      <c r="Q1320" s="79">
        <f t="shared" si="41"/>
        <v>0</v>
      </c>
      <c r="R1320" s="102" t="str">
        <f t="shared" si="40"/>
        <v/>
      </c>
      <c r="S1320" s="96" t="str">
        <f>IF(D1320="","",IF(OR(D1320=Plano!$A$1,D1320=Plano!$B$1),"entrada","saída"))</f>
        <v/>
      </c>
    </row>
    <row r="1321" spans="1:19" ht="13.2" hidden="1" x14ac:dyDescent="0.25">
      <c r="A1321" s="119" t="str">
        <f>IF(B1321="","",COUNT('Diário 2o PA'!$A$5:$A$1412)+ROW()-4)</f>
        <v/>
      </c>
      <c r="B1321" s="104"/>
      <c r="C1321" s="154"/>
      <c r="D1321" s="105"/>
      <c r="E1321" s="105"/>
      <c r="F1321" s="106"/>
      <c r="G1321" s="105"/>
      <c r="H1321" s="105"/>
      <c r="I1321" s="108"/>
      <c r="J1321" s="105"/>
      <c r="K1321" s="105"/>
      <c r="L1321" s="108"/>
      <c r="M1321" s="105"/>
      <c r="N1321" s="103"/>
      <c r="O1321" s="456"/>
      <c r="P1321" s="431">
        <f t="shared" si="41"/>
        <v>0</v>
      </c>
      <c r="Q1321" s="79">
        <f t="shared" si="41"/>
        <v>0</v>
      </c>
      <c r="R1321" s="102" t="str">
        <f t="shared" si="40"/>
        <v/>
      </c>
      <c r="S1321" s="96" t="str">
        <f>IF(D1321="","",IF(OR(D1321=Plano!$A$1,D1321=Plano!$B$1),"entrada","saída"))</f>
        <v/>
      </c>
    </row>
    <row r="1322" spans="1:19" ht="13.2" hidden="1" x14ac:dyDescent="0.25">
      <c r="A1322" s="119" t="str">
        <f>IF(B1322="","",COUNT('Diário 2o PA'!$A$5:$A$1412)+ROW()-4)</f>
        <v/>
      </c>
      <c r="B1322" s="104"/>
      <c r="C1322" s="154"/>
      <c r="D1322" s="105"/>
      <c r="E1322" s="105"/>
      <c r="F1322" s="106"/>
      <c r="G1322" s="105"/>
      <c r="H1322" s="105"/>
      <c r="I1322" s="108"/>
      <c r="J1322" s="105"/>
      <c r="K1322" s="105"/>
      <c r="L1322" s="108"/>
      <c r="M1322" s="105"/>
      <c r="N1322" s="103"/>
      <c r="O1322" s="456"/>
      <c r="P1322" s="431">
        <f t="shared" si="41"/>
        <v>0</v>
      </c>
      <c r="Q1322" s="79">
        <f t="shared" si="41"/>
        <v>0</v>
      </c>
      <c r="R1322" s="102" t="str">
        <f t="shared" si="40"/>
        <v/>
      </c>
      <c r="S1322" s="96" t="str">
        <f>IF(D1322="","",IF(OR(D1322=Plano!$A$1,D1322=Plano!$B$1),"entrada","saída"))</f>
        <v/>
      </c>
    </row>
    <row r="1323" spans="1:19" ht="13.2" hidden="1" x14ac:dyDescent="0.25">
      <c r="A1323" s="119" t="str">
        <f>IF(B1323="","",COUNT('Diário 2o PA'!$A$5:$A$1412)+ROW()-4)</f>
        <v/>
      </c>
      <c r="B1323" s="104"/>
      <c r="C1323" s="154"/>
      <c r="D1323" s="105"/>
      <c r="E1323" s="105"/>
      <c r="F1323" s="106"/>
      <c r="G1323" s="105"/>
      <c r="H1323" s="105"/>
      <c r="I1323" s="108"/>
      <c r="J1323" s="105"/>
      <c r="K1323" s="105"/>
      <c r="L1323" s="108"/>
      <c r="M1323" s="105"/>
      <c r="N1323" s="103"/>
      <c r="O1323" s="456"/>
      <c r="P1323" s="431">
        <f t="shared" si="41"/>
        <v>0</v>
      </c>
      <c r="Q1323" s="79">
        <f t="shared" si="41"/>
        <v>0</v>
      </c>
      <c r="R1323" s="102" t="str">
        <f t="shared" si="40"/>
        <v/>
      </c>
      <c r="S1323" s="96" t="str">
        <f>IF(D1323="","",IF(OR(D1323=Plano!$A$1,D1323=Plano!$B$1),"entrada","saída"))</f>
        <v/>
      </c>
    </row>
    <row r="1324" spans="1:19" ht="13.2" hidden="1" x14ac:dyDescent="0.25">
      <c r="A1324" s="119" t="str">
        <f>IF(B1324="","",COUNT('Diário 2o PA'!$A$5:$A$1412)+ROW()-4)</f>
        <v/>
      </c>
      <c r="B1324" s="104"/>
      <c r="C1324" s="154"/>
      <c r="D1324" s="105"/>
      <c r="E1324" s="105"/>
      <c r="F1324" s="106"/>
      <c r="G1324" s="105"/>
      <c r="H1324" s="105"/>
      <c r="I1324" s="108"/>
      <c r="J1324" s="105"/>
      <c r="K1324" s="105"/>
      <c r="L1324" s="108"/>
      <c r="M1324" s="105"/>
      <c r="N1324" s="103"/>
      <c r="O1324" s="456"/>
      <c r="P1324" s="431">
        <f t="shared" si="41"/>
        <v>0</v>
      </c>
      <c r="Q1324" s="79">
        <f t="shared" si="41"/>
        <v>0</v>
      </c>
      <c r="R1324" s="102" t="str">
        <f t="shared" si="40"/>
        <v/>
      </c>
      <c r="S1324" s="96" t="str">
        <f>IF(D1324="","",IF(OR(D1324=Plano!$A$1,D1324=Plano!$B$1),"entrada","saída"))</f>
        <v/>
      </c>
    </row>
    <row r="1325" spans="1:19" ht="13.2" hidden="1" x14ac:dyDescent="0.25">
      <c r="A1325" s="119" t="str">
        <f>IF(B1325="","",COUNT('Diário 2o PA'!$A$5:$A$1412)+ROW()-4)</f>
        <v/>
      </c>
      <c r="B1325" s="104"/>
      <c r="C1325" s="154"/>
      <c r="D1325" s="105"/>
      <c r="E1325" s="105"/>
      <c r="F1325" s="106"/>
      <c r="G1325" s="105"/>
      <c r="H1325" s="105"/>
      <c r="I1325" s="108"/>
      <c r="J1325" s="105"/>
      <c r="K1325" s="105"/>
      <c r="L1325" s="108"/>
      <c r="M1325" s="105"/>
      <c r="N1325" s="103"/>
      <c r="O1325" s="456"/>
      <c r="P1325" s="431">
        <f t="shared" si="41"/>
        <v>0</v>
      </c>
      <c r="Q1325" s="79">
        <f t="shared" si="41"/>
        <v>0</v>
      </c>
      <c r="R1325" s="102" t="str">
        <f t="shared" si="40"/>
        <v/>
      </c>
      <c r="S1325" s="96" t="str">
        <f>IF(D1325="","",IF(OR(D1325=Plano!$A$1,D1325=Plano!$B$1),"entrada","saída"))</f>
        <v/>
      </c>
    </row>
    <row r="1326" spans="1:19" ht="13.2" hidden="1" x14ac:dyDescent="0.25">
      <c r="A1326" s="119" t="str">
        <f>IF(B1326="","",COUNT('Diário 2o PA'!$A$5:$A$1412)+ROW()-4)</f>
        <v/>
      </c>
      <c r="B1326" s="104"/>
      <c r="C1326" s="154"/>
      <c r="D1326" s="105"/>
      <c r="E1326" s="105"/>
      <c r="F1326" s="106"/>
      <c r="G1326" s="105"/>
      <c r="H1326" s="105"/>
      <c r="I1326" s="108"/>
      <c r="J1326" s="105"/>
      <c r="K1326" s="105"/>
      <c r="L1326" s="108"/>
      <c r="M1326" s="105"/>
      <c r="N1326" s="103"/>
      <c r="O1326" s="456"/>
      <c r="P1326" s="431">
        <f t="shared" si="41"/>
        <v>0</v>
      </c>
      <c r="Q1326" s="79">
        <f t="shared" si="41"/>
        <v>0</v>
      </c>
      <c r="R1326" s="102" t="str">
        <f t="shared" si="40"/>
        <v/>
      </c>
      <c r="S1326" s="96" t="str">
        <f>IF(D1326="","",IF(OR(D1326=Plano!$A$1,D1326=Plano!$B$1),"entrada","saída"))</f>
        <v/>
      </c>
    </row>
    <row r="1327" spans="1:19" ht="13.2" hidden="1" x14ac:dyDescent="0.25">
      <c r="A1327" s="119" t="str">
        <f>IF(B1327="","",COUNT('Diário 2o PA'!$A$5:$A$1412)+ROW()-4)</f>
        <v/>
      </c>
      <c r="B1327" s="104"/>
      <c r="C1327" s="154"/>
      <c r="D1327" s="105"/>
      <c r="E1327" s="105"/>
      <c r="F1327" s="106"/>
      <c r="G1327" s="105"/>
      <c r="H1327" s="105"/>
      <c r="I1327" s="108"/>
      <c r="J1327" s="105"/>
      <c r="K1327" s="105"/>
      <c r="L1327" s="108"/>
      <c r="M1327" s="105"/>
      <c r="N1327" s="103"/>
      <c r="O1327" s="456"/>
      <c r="P1327" s="431">
        <f t="shared" si="41"/>
        <v>0</v>
      </c>
      <c r="Q1327" s="79">
        <f t="shared" si="41"/>
        <v>0</v>
      </c>
      <c r="R1327" s="102" t="str">
        <f t="shared" si="40"/>
        <v/>
      </c>
      <c r="S1327" s="96" t="str">
        <f>IF(D1327="","",IF(OR(D1327=Plano!$A$1,D1327=Plano!$B$1),"entrada","saída"))</f>
        <v/>
      </c>
    </row>
    <row r="1328" spans="1:19" ht="13.2" hidden="1" x14ac:dyDescent="0.25">
      <c r="A1328" s="119" t="str">
        <f>IF(B1328="","",COUNT('Diário 2o PA'!$A$5:$A$1412)+ROW()-4)</f>
        <v/>
      </c>
      <c r="B1328" s="104"/>
      <c r="C1328" s="154"/>
      <c r="D1328" s="105"/>
      <c r="E1328" s="105"/>
      <c r="F1328" s="106"/>
      <c r="G1328" s="105"/>
      <c r="H1328" s="105"/>
      <c r="I1328" s="108"/>
      <c r="J1328" s="105"/>
      <c r="K1328" s="105"/>
      <c r="L1328" s="108"/>
      <c r="M1328" s="105"/>
      <c r="N1328" s="103"/>
      <c r="O1328" s="456"/>
      <c r="P1328" s="431">
        <f t="shared" si="41"/>
        <v>0</v>
      </c>
      <c r="Q1328" s="79">
        <f t="shared" si="41"/>
        <v>0</v>
      </c>
      <c r="R1328" s="102" t="str">
        <f t="shared" si="40"/>
        <v/>
      </c>
      <c r="S1328" s="96" t="str">
        <f>IF(D1328="","",IF(OR(D1328=Plano!$A$1,D1328=Plano!$B$1),"entrada","saída"))</f>
        <v/>
      </c>
    </row>
    <row r="1329" spans="1:19" ht="13.2" hidden="1" x14ac:dyDescent="0.25">
      <c r="A1329" s="119" t="str">
        <f>IF(B1329="","",COUNT('Diário 2o PA'!$A$5:$A$1412)+ROW()-4)</f>
        <v/>
      </c>
      <c r="B1329" s="104"/>
      <c r="C1329" s="154"/>
      <c r="D1329" s="105"/>
      <c r="E1329" s="105"/>
      <c r="F1329" s="106"/>
      <c r="G1329" s="105"/>
      <c r="H1329" s="105"/>
      <c r="I1329" s="108"/>
      <c r="J1329" s="105"/>
      <c r="K1329" s="105"/>
      <c r="L1329" s="108"/>
      <c r="M1329" s="105"/>
      <c r="N1329" s="103"/>
      <c r="O1329" s="456"/>
      <c r="P1329" s="431">
        <f t="shared" si="41"/>
        <v>0</v>
      </c>
      <c r="Q1329" s="79">
        <f t="shared" si="41"/>
        <v>0</v>
      </c>
      <c r="R1329" s="102" t="str">
        <f t="shared" si="40"/>
        <v/>
      </c>
      <c r="S1329" s="96" t="str">
        <f>IF(D1329="","",IF(OR(D1329=Plano!$A$1,D1329=Plano!$B$1),"entrada","saída"))</f>
        <v/>
      </c>
    </row>
    <row r="1330" spans="1:19" ht="13.2" hidden="1" x14ac:dyDescent="0.25">
      <c r="A1330" s="119" t="str">
        <f>IF(B1330="","",COUNT('Diário 2o PA'!$A$5:$A$1412)+ROW()-4)</f>
        <v/>
      </c>
      <c r="B1330" s="104"/>
      <c r="C1330" s="154"/>
      <c r="D1330" s="105"/>
      <c r="E1330" s="105"/>
      <c r="F1330" s="106"/>
      <c r="G1330" s="105"/>
      <c r="H1330" s="105"/>
      <c r="I1330" s="108"/>
      <c r="J1330" s="105"/>
      <c r="K1330" s="105"/>
      <c r="L1330" s="108"/>
      <c r="M1330" s="105"/>
      <c r="N1330" s="103"/>
      <c r="O1330" s="456"/>
      <c r="P1330" s="431">
        <f t="shared" si="41"/>
        <v>0</v>
      </c>
      <c r="Q1330" s="79">
        <f t="shared" si="41"/>
        <v>0</v>
      </c>
      <c r="R1330" s="102" t="str">
        <f t="shared" si="40"/>
        <v/>
      </c>
      <c r="S1330" s="96" t="str">
        <f>IF(D1330="","",IF(OR(D1330=Plano!$A$1,D1330=Plano!$B$1),"entrada","saída"))</f>
        <v/>
      </c>
    </row>
    <row r="1331" spans="1:19" ht="13.2" hidden="1" x14ac:dyDescent="0.25">
      <c r="A1331" s="119" t="str">
        <f>IF(B1331="","",COUNT('Diário 2o PA'!$A$5:$A$1412)+ROW()-4)</f>
        <v/>
      </c>
      <c r="B1331" s="104"/>
      <c r="C1331" s="154"/>
      <c r="D1331" s="105"/>
      <c r="E1331" s="105"/>
      <c r="F1331" s="106"/>
      <c r="G1331" s="105"/>
      <c r="H1331" s="105"/>
      <c r="I1331" s="108"/>
      <c r="J1331" s="105"/>
      <c r="K1331" s="105"/>
      <c r="L1331" s="108"/>
      <c r="M1331" s="105"/>
      <c r="N1331" s="103"/>
      <c r="O1331" s="456"/>
      <c r="P1331" s="431">
        <f t="shared" si="41"/>
        <v>0</v>
      </c>
      <c r="Q1331" s="79">
        <f t="shared" si="41"/>
        <v>0</v>
      </c>
      <c r="R1331" s="102" t="str">
        <f t="shared" si="40"/>
        <v/>
      </c>
      <c r="S1331" s="96" t="str">
        <f>IF(D1331="","",IF(OR(D1331=Plano!$A$1,D1331=Plano!$B$1),"entrada","saída"))</f>
        <v/>
      </c>
    </row>
    <row r="1332" spans="1:19" ht="13.2" hidden="1" x14ac:dyDescent="0.25">
      <c r="A1332" s="119" t="str">
        <f>IF(B1332="","",COUNT('Diário 2o PA'!$A$5:$A$1412)+ROW()-4)</f>
        <v/>
      </c>
      <c r="B1332" s="104"/>
      <c r="C1332" s="154"/>
      <c r="D1332" s="105"/>
      <c r="E1332" s="105"/>
      <c r="F1332" s="106"/>
      <c r="G1332" s="105"/>
      <c r="H1332" s="105"/>
      <c r="I1332" s="108"/>
      <c r="J1332" s="105"/>
      <c r="K1332" s="105"/>
      <c r="L1332" s="108"/>
      <c r="M1332" s="105"/>
      <c r="N1332" s="103"/>
      <c r="O1332" s="456"/>
      <c r="P1332" s="431">
        <f t="shared" si="41"/>
        <v>0</v>
      </c>
      <c r="Q1332" s="79">
        <f t="shared" si="41"/>
        <v>0</v>
      </c>
      <c r="R1332" s="102" t="str">
        <f t="shared" si="40"/>
        <v/>
      </c>
      <c r="S1332" s="96" t="str">
        <f>IF(D1332="","",IF(OR(D1332=Plano!$A$1,D1332=Plano!$B$1),"entrada","saída"))</f>
        <v/>
      </c>
    </row>
    <row r="1333" spans="1:19" ht="13.2" hidden="1" x14ac:dyDescent="0.25">
      <c r="A1333" s="119" t="str">
        <f>IF(B1333="","",COUNT('Diário 2o PA'!$A$5:$A$1412)+ROW()-4)</f>
        <v/>
      </c>
      <c r="B1333" s="104"/>
      <c r="C1333" s="154"/>
      <c r="D1333" s="105"/>
      <c r="E1333" s="105"/>
      <c r="F1333" s="106"/>
      <c r="G1333" s="105"/>
      <c r="H1333" s="105"/>
      <c r="I1333" s="108"/>
      <c r="J1333" s="105"/>
      <c r="K1333" s="105"/>
      <c r="L1333" s="108"/>
      <c r="M1333" s="105"/>
      <c r="N1333" s="103"/>
      <c r="O1333" s="456"/>
      <c r="P1333" s="431">
        <f t="shared" si="41"/>
        <v>0</v>
      </c>
      <c r="Q1333" s="79">
        <f t="shared" si="41"/>
        <v>0</v>
      </c>
      <c r="R1333" s="102" t="str">
        <f t="shared" si="40"/>
        <v/>
      </c>
      <c r="S1333" s="96" t="str">
        <f>IF(D1333="","",IF(OR(D1333=Plano!$A$1,D1333=Plano!$B$1),"entrada","saída"))</f>
        <v/>
      </c>
    </row>
    <row r="1334" spans="1:19" ht="13.2" hidden="1" x14ac:dyDescent="0.25">
      <c r="A1334" s="119" t="str">
        <f>IF(B1334="","",COUNT('Diário 2o PA'!$A$5:$A$1412)+ROW()-4)</f>
        <v/>
      </c>
      <c r="B1334" s="104"/>
      <c r="C1334" s="154"/>
      <c r="D1334" s="105"/>
      <c r="E1334" s="105"/>
      <c r="F1334" s="106"/>
      <c r="G1334" s="105"/>
      <c r="H1334" s="105"/>
      <c r="I1334" s="108"/>
      <c r="J1334" s="105"/>
      <c r="K1334" s="105"/>
      <c r="L1334" s="108"/>
      <c r="M1334" s="105"/>
      <c r="N1334" s="103"/>
      <c r="O1334" s="456"/>
      <c r="P1334" s="431">
        <f t="shared" si="41"/>
        <v>0</v>
      </c>
      <c r="Q1334" s="79">
        <f t="shared" si="41"/>
        <v>0</v>
      </c>
      <c r="R1334" s="102" t="str">
        <f t="shared" si="40"/>
        <v/>
      </c>
      <c r="S1334" s="96" t="str">
        <f>IF(D1334="","",IF(OR(D1334=Plano!$A$1,D1334=Plano!$B$1),"entrada","saída"))</f>
        <v/>
      </c>
    </row>
    <row r="1335" spans="1:19" ht="13.2" hidden="1" x14ac:dyDescent="0.25">
      <c r="A1335" s="119" t="str">
        <f>IF(B1335="","",COUNT('Diário 2o PA'!$A$5:$A$1412)+ROW()-4)</f>
        <v/>
      </c>
      <c r="B1335" s="104"/>
      <c r="C1335" s="154"/>
      <c r="D1335" s="105"/>
      <c r="E1335" s="105"/>
      <c r="F1335" s="106"/>
      <c r="G1335" s="105"/>
      <c r="H1335" s="105"/>
      <c r="I1335" s="108"/>
      <c r="J1335" s="105"/>
      <c r="K1335" s="105"/>
      <c r="L1335" s="108"/>
      <c r="M1335" s="105"/>
      <c r="N1335" s="103"/>
      <c r="O1335" s="456"/>
      <c r="P1335" s="431">
        <f t="shared" si="41"/>
        <v>0</v>
      </c>
      <c r="Q1335" s="79">
        <f t="shared" si="41"/>
        <v>0</v>
      </c>
      <c r="R1335" s="102" t="str">
        <f t="shared" si="40"/>
        <v/>
      </c>
      <c r="S1335" s="96" t="str">
        <f>IF(D1335="","",IF(OR(D1335=Plano!$A$1,D1335=Plano!$B$1),"entrada","saída"))</f>
        <v/>
      </c>
    </row>
    <row r="1336" spans="1:19" ht="13.2" hidden="1" x14ac:dyDescent="0.25">
      <c r="A1336" s="119" t="str">
        <f>IF(B1336="","",COUNT('Diário 2o PA'!$A$5:$A$1412)+ROW()-4)</f>
        <v/>
      </c>
      <c r="B1336" s="104"/>
      <c r="C1336" s="154"/>
      <c r="D1336" s="105"/>
      <c r="E1336" s="105"/>
      <c r="F1336" s="106"/>
      <c r="G1336" s="105"/>
      <c r="H1336" s="105"/>
      <c r="I1336" s="108"/>
      <c r="J1336" s="105"/>
      <c r="K1336" s="105"/>
      <c r="L1336" s="108"/>
      <c r="M1336" s="105"/>
      <c r="N1336" s="103"/>
      <c r="O1336" s="456"/>
      <c r="P1336" s="431">
        <f t="shared" si="41"/>
        <v>0</v>
      </c>
      <c r="Q1336" s="79">
        <f t="shared" si="41"/>
        <v>0</v>
      </c>
      <c r="R1336" s="102" t="str">
        <f t="shared" si="40"/>
        <v/>
      </c>
      <c r="S1336" s="96" t="str">
        <f>IF(D1336="","",IF(OR(D1336=Plano!$A$1,D1336=Plano!$B$1),"entrada","saída"))</f>
        <v/>
      </c>
    </row>
    <row r="1337" spans="1:19" ht="13.2" hidden="1" x14ac:dyDescent="0.25">
      <c r="A1337" s="119" t="str">
        <f>IF(B1337="","",COUNT('Diário 2o PA'!$A$5:$A$1412)+ROW()-4)</f>
        <v/>
      </c>
      <c r="B1337" s="104"/>
      <c r="C1337" s="154"/>
      <c r="D1337" s="105"/>
      <c r="E1337" s="105"/>
      <c r="F1337" s="106"/>
      <c r="G1337" s="105"/>
      <c r="H1337" s="105"/>
      <c r="I1337" s="108"/>
      <c r="J1337" s="105"/>
      <c r="K1337" s="105"/>
      <c r="L1337" s="108"/>
      <c r="M1337" s="105"/>
      <c r="N1337" s="103"/>
      <c r="O1337" s="456"/>
      <c r="P1337" s="431">
        <f t="shared" si="41"/>
        <v>0</v>
      </c>
      <c r="Q1337" s="79">
        <f t="shared" si="41"/>
        <v>0</v>
      </c>
      <c r="R1337" s="102" t="str">
        <f t="shared" si="40"/>
        <v/>
      </c>
      <c r="S1337" s="96" t="str">
        <f>IF(D1337="","",IF(OR(D1337=Plano!$A$1,D1337=Plano!$B$1),"entrada","saída"))</f>
        <v/>
      </c>
    </row>
    <row r="1338" spans="1:19" ht="13.2" hidden="1" x14ac:dyDescent="0.25">
      <c r="A1338" s="119" t="str">
        <f>IF(B1338="","",COUNT('Diário 2o PA'!$A$5:$A$1412)+ROW()-4)</f>
        <v/>
      </c>
      <c r="B1338" s="104"/>
      <c r="C1338" s="154"/>
      <c r="D1338" s="105"/>
      <c r="E1338" s="105"/>
      <c r="F1338" s="106"/>
      <c r="G1338" s="105"/>
      <c r="H1338" s="105"/>
      <c r="I1338" s="108"/>
      <c r="J1338" s="105"/>
      <c r="K1338" s="105"/>
      <c r="L1338" s="108"/>
      <c r="M1338" s="105"/>
      <c r="N1338" s="103"/>
      <c r="O1338" s="456"/>
      <c r="P1338" s="431">
        <f t="shared" si="41"/>
        <v>0</v>
      </c>
      <c r="Q1338" s="79">
        <f t="shared" si="41"/>
        <v>0</v>
      </c>
      <c r="R1338" s="102" t="str">
        <f t="shared" si="40"/>
        <v/>
      </c>
      <c r="S1338" s="96" t="str">
        <f>IF(D1338="","",IF(OR(D1338=Plano!$A$1,D1338=Plano!$B$1),"entrada","saída"))</f>
        <v/>
      </c>
    </row>
    <row r="1339" spans="1:19" ht="13.2" hidden="1" x14ac:dyDescent="0.25">
      <c r="A1339" s="119" t="str">
        <f>IF(B1339="","",COUNT('Diário 2o PA'!$A$5:$A$1412)+ROW()-4)</f>
        <v/>
      </c>
      <c r="B1339" s="104"/>
      <c r="C1339" s="154"/>
      <c r="D1339" s="105"/>
      <c r="E1339" s="105"/>
      <c r="F1339" s="106"/>
      <c r="G1339" s="105"/>
      <c r="H1339" s="105"/>
      <c r="I1339" s="108"/>
      <c r="J1339" s="105"/>
      <c r="K1339" s="105"/>
      <c r="L1339" s="108"/>
      <c r="M1339" s="105"/>
      <c r="N1339" s="103"/>
      <c r="O1339" s="456"/>
      <c r="P1339" s="431">
        <f t="shared" si="41"/>
        <v>0</v>
      </c>
      <c r="Q1339" s="79">
        <f t="shared" si="41"/>
        <v>0</v>
      </c>
      <c r="R1339" s="102" t="str">
        <f t="shared" si="40"/>
        <v/>
      </c>
      <c r="S1339" s="96" t="str">
        <f>IF(D1339="","",IF(OR(D1339=Plano!$A$1,D1339=Plano!$B$1),"entrada","saída"))</f>
        <v/>
      </c>
    </row>
    <row r="1340" spans="1:19" ht="13.2" hidden="1" x14ac:dyDescent="0.25">
      <c r="A1340" s="119" t="str">
        <f>IF(B1340="","",COUNT('Diário 2o PA'!$A$5:$A$1412)+ROW()-4)</f>
        <v/>
      </c>
      <c r="B1340" s="104"/>
      <c r="C1340" s="154"/>
      <c r="D1340" s="105"/>
      <c r="E1340" s="105"/>
      <c r="F1340" s="106"/>
      <c r="G1340" s="105"/>
      <c r="H1340" s="105"/>
      <c r="I1340" s="108"/>
      <c r="J1340" s="105"/>
      <c r="K1340" s="105"/>
      <c r="L1340" s="108"/>
      <c r="M1340" s="105"/>
      <c r="N1340" s="103"/>
      <c r="O1340" s="456"/>
      <c r="P1340" s="431">
        <f t="shared" si="41"/>
        <v>0</v>
      </c>
      <c r="Q1340" s="79">
        <f t="shared" si="41"/>
        <v>0</v>
      </c>
      <c r="R1340" s="102" t="str">
        <f t="shared" si="40"/>
        <v/>
      </c>
      <c r="S1340" s="96" t="str">
        <f>IF(D1340="","",IF(OR(D1340=Plano!$A$1,D1340=Plano!$B$1),"entrada","saída"))</f>
        <v/>
      </c>
    </row>
    <row r="1341" spans="1:19" ht="13.2" hidden="1" x14ac:dyDescent="0.25">
      <c r="A1341" s="119" t="str">
        <f>IF(B1341="","",COUNT('Diário 2o PA'!$A$5:$A$1412)+ROW()-4)</f>
        <v/>
      </c>
      <c r="B1341" s="104"/>
      <c r="C1341" s="154"/>
      <c r="D1341" s="105"/>
      <c r="E1341" s="105"/>
      <c r="F1341" s="106"/>
      <c r="G1341" s="105"/>
      <c r="H1341" s="105"/>
      <c r="I1341" s="108"/>
      <c r="J1341" s="105"/>
      <c r="K1341" s="105"/>
      <c r="L1341" s="108"/>
      <c r="M1341" s="105"/>
      <c r="N1341" s="103"/>
      <c r="O1341" s="456"/>
      <c r="P1341" s="431">
        <f t="shared" si="41"/>
        <v>0</v>
      </c>
      <c r="Q1341" s="79">
        <f t="shared" si="41"/>
        <v>0</v>
      </c>
      <c r="R1341" s="102" t="str">
        <f t="shared" si="40"/>
        <v/>
      </c>
      <c r="S1341" s="96" t="str">
        <f>IF(D1341="","",IF(OR(D1341=Plano!$A$1,D1341=Plano!$B$1),"entrada","saída"))</f>
        <v/>
      </c>
    </row>
    <row r="1342" spans="1:19" ht="13.2" hidden="1" x14ac:dyDescent="0.25">
      <c r="A1342" s="119" t="str">
        <f>IF(B1342="","",COUNT('Diário 2o PA'!$A$5:$A$1412)+ROW()-4)</f>
        <v/>
      </c>
      <c r="B1342" s="104"/>
      <c r="C1342" s="154"/>
      <c r="D1342" s="105"/>
      <c r="E1342" s="105"/>
      <c r="F1342" s="106"/>
      <c r="G1342" s="105"/>
      <c r="H1342" s="105"/>
      <c r="I1342" s="108"/>
      <c r="J1342" s="105"/>
      <c r="K1342" s="105"/>
      <c r="L1342" s="108"/>
      <c r="M1342" s="105"/>
      <c r="N1342" s="103"/>
      <c r="O1342" s="456"/>
      <c r="P1342" s="431">
        <f t="shared" si="41"/>
        <v>0</v>
      </c>
      <c r="Q1342" s="79">
        <f t="shared" si="41"/>
        <v>0</v>
      </c>
      <c r="R1342" s="102" t="str">
        <f t="shared" si="40"/>
        <v/>
      </c>
      <c r="S1342" s="96" t="str">
        <f>IF(D1342="","",IF(OR(D1342=Plano!$A$1,D1342=Plano!$B$1),"entrada","saída"))</f>
        <v/>
      </c>
    </row>
    <row r="1343" spans="1:19" ht="13.2" hidden="1" x14ac:dyDescent="0.25">
      <c r="A1343" s="119" t="str">
        <f>IF(B1343="","",COUNT('Diário 2o PA'!$A$5:$A$1412)+ROW()-4)</f>
        <v/>
      </c>
      <c r="B1343" s="104"/>
      <c r="C1343" s="154"/>
      <c r="D1343" s="105"/>
      <c r="E1343" s="105"/>
      <c r="F1343" s="106"/>
      <c r="G1343" s="105"/>
      <c r="H1343" s="105"/>
      <c r="I1343" s="108"/>
      <c r="J1343" s="105"/>
      <c r="K1343" s="105"/>
      <c r="L1343" s="108"/>
      <c r="M1343" s="105"/>
      <c r="N1343" s="103"/>
      <c r="O1343" s="456"/>
      <c r="P1343" s="431">
        <f t="shared" si="41"/>
        <v>0</v>
      </c>
      <c r="Q1343" s="79">
        <f t="shared" si="41"/>
        <v>0</v>
      </c>
      <c r="R1343" s="102" t="str">
        <f t="shared" si="40"/>
        <v/>
      </c>
      <c r="S1343" s="96" t="str">
        <f>IF(D1343="","",IF(OR(D1343=Plano!$A$1,D1343=Plano!$B$1),"entrada","saída"))</f>
        <v/>
      </c>
    </row>
    <row r="1344" spans="1:19" ht="13.2" hidden="1" x14ac:dyDescent="0.25">
      <c r="A1344" s="119" t="str">
        <f>IF(B1344="","",COUNT('Diário 2o PA'!$A$5:$A$1412)+ROW()-4)</f>
        <v/>
      </c>
      <c r="B1344" s="104"/>
      <c r="C1344" s="154"/>
      <c r="D1344" s="105"/>
      <c r="E1344" s="105"/>
      <c r="F1344" s="106"/>
      <c r="G1344" s="105"/>
      <c r="H1344" s="105"/>
      <c r="I1344" s="108"/>
      <c r="J1344" s="105"/>
      <c r="K1344" s="105"/>
      <c r="L1344" s="108"/>
      <c r="M1344" s="105"/>
      <c r="N1344" s="103"/>
      <c r="O1344" s="456"/>
      <c r="P1344" s="431">
        <f t="shared" si="41"/>
        <v>0</v>
      </c>
      <c r="Q1344" s="79">
        <f t="shared" si="41"/>
        <v>0</v>
      </c>
      <c r="R1344" s="102" t="str">
        <f t="shared" si="40"/>
        <v/>
      </c>
      <c r="S1344" s="96" t="str">
        <f>IF(D1344="","",IF(OR(D1344=Plano!$A$1,D1344=Plano!$B$1),"entrada","saída"))</f>
        <v/>
      </c>
    </row>
    <row r="1345" spans="1:19" ht="13.2" hidden="1" x14ac:dyDescent="0.25">
      <c r="A1345" s="119" t="str">
        <f>IF(B1345="","",COUNT('Diário 2o PA'!$A$5:$A$1412)+ROW()-4)</f>
        <v/>
      </c>
      <c r="B1345" s="104"/>
      <c r="C1345" s="154"/>
      <c r="D1345" s="105"/>
      <c r="E1345" s="105"/>
      <c r="F1345" s="106"/>
      <c r="G1345" s="105"/>
      <c r="H1345" s="105"/>
      <c r="I1345" s="108"/>
      <c r="J1345" s="105"/>
      <c r="K1345" s="105"/>
      <c r="L1345" s="108"/>
      <c r="M1345" s="105"/>
      <c r="N1345" s="103"/>
      <c r="O1345" s="456"/>
      <c r="P1345" s="431">
        <f t="shared" si="41"/>
        <v>0</v>
      </c>
      <c r="Q1345" s="79">
        <f t="shared" si="41"/>
        <v>0</v>
      </c>
      <c r="R1345" s="102" t="str">
        <f t="shared" si="40"/>
        <v/>
      </c>
      <c r="S1345" s="96" t="str">
        <f>IF(D1345="","",IF(OR(D1345=Plano!$A$1,D1345=Plano!$B$1),"entrada","saída"))</f>
        <v/>
      </c>
    </row>
    <row r="1346" spans="1:19" ht="13.2" hidden="1" x14ac:dyDescent="0.25">
      <c r="A1346" s="119" t="str">
        <f>IF(B1346="","",COUNT('Diário 2o PA'!$A$5:$A$1412)+ROW()-4)</f>
        <v/>
      </c>
      <c r="B1346" s="104"/>
      <c r="C1346" s="154"/>
      <c r="D1346" s="105"/>
      <c r="E1346" s="105"/>
      <c r="F1346" s="106"/>
      <c r="G1346" s="105"/>
      <c r="H1346" s="105"/>
      <c r="I1346" s="108"/>
      <c r="J1346" s="105"/>
      <c r="K1346" s="105"/>
      <c r="L1346" s="108"/>
      <c r="M1346" s="105"/>
      <c r="N1346" s="103"/>
      <c r="O1346" s="456"/>
      <c r="P1346" s="431">
        <f t="shared" si="41"/>
        <v>0</v>
      </c>
      <c r="Q1346" s="79">
        <f t="shared" si="41"/>
        <v>0</v>
      </c>
      <c r="R1346" s="102" t="str">
        <f t="shared" si="40"/>
        <v/>
      </c>
      <c r="S1346" s="96" t="str">
        <f>IF(D1346="","",IF(OR(D1346=Plano!$A$1,D1346=Plano!$B$1),"entrada","saída"))</f>
        <v/>
      </c>
    </row>
    <row r="1347" spans="1:19" ht="13.2" hidden="1" x14ac:dyDescent="0.25">
      <c r="A1347" s="119" t="str">
        <f>IF(B1347="","",COUNT('Diário 2o PA'!$A$5:$A$1412)+ROW()-4)</f>
        <v/>
      </c>
      <c r="B1347" s="104"/>
      <c r="C1347" s="154"/>
      <c r="D1347" s="105"/>
      <c r="E1347" s="105"/>
      <c r="F1347" s="106"/>
      <c r="G1347" s="105"/>
      <c r="H1347" s="105"/>
      <c r="I1347" s="108"/>
      <c r="J1347" s="105"/>
      <c r="K1347" s="105"/>
      <c r="L1347" s="108"/>
      <c r="M1347" s="105"/>
      <c r="N1347" s="103"/>
      <c r="O1347" s="456"/>
      <c r="P1347" s="431">
        <f t="shared" si="41"/>
        <v>0</v>
      </c>
      <c r="Q1347" s="79">
        <f t="shared" si="41"/>
        <v>0</v>
      </c>
      <c r="R1347" s="102" t="str">
        <f t="shared" si="40"/>
        <v/>
      </c>
      <c r="S1347" s="96" t="str">
        <f>IF(D1347="","",IF(OR(D1347=Plano!$A$1,D1347=Plano!$B$1),"entrada","saída"))</f>
        <v/>
      </c>
    </row>
    <row r="1348" spans="1:19" ht="13.2" hidden="1" x14ac:dyDescent="0.25">
      <c r="A1348" s="119" t="str">
        <f>IF(B1348="","",COUNT('Diário 2o PA'!$A$5:$A$1412)+ROW()-4)</f>
        <v/>
      </c>
      <c r="B1348" s="104"/>
      <c r="C1348" s="154"/>
      <c r="D1348" s="105"/>
      <c r="E1348" s="105"/>
      <c r="F1348" s="106"/>
      <c r="G1348" s="105"/>
      <c r="H1348" s="105"/>
      <c r="I1348" s="108"/>
      <c r="J1348" s="105"/>
      <c r="K1348" s="105"/>
      <c r="L1348" s="108"/>
      <c r="M1348" s="105"/>
      <c r="N1348" s="103"/>
      <c r="O1348" s="456"/>
      <c r="P1348" s="431">
        <f t="shared" si="41"/>
        <v>0</v>
      </c>
      <c r="Q1348" s="79">
        <f t="shared" si="41"/>
        <v>0</v>
      </c>
      <c r="R1348" s="102" t="str">
        <f t="shared" si="40"/>
        <v/>
      </c>
      <c r="S1348" s="96" t="str">
        <f>IF(D1348="","",IF(OR(D1348=Plano!$A$1,D1348=Plano!$B$1),"entrada","saída"))</f>
        <v/>
      </c>
    </row>
    <row r="1349" spans="1:19" ht="13.2" hidden="1" x14ac:dyDescent="0.25">
      <c r="A1349" s="119" t="str">
        <f>IF(B1349="","",COUNT('Diário 2o PA'!$A$5:$A$1412)+ROW()-4)</f>
        <v/>
      </c>
      <c r="B1349" s="104"/>
      <c r="C1349" s="154"/>
      <c r="D1349" s="105"/>
      <c r="E1349" s="105"/>
      <c r="F1349" s="106"/>
      <c r="G1349" s="105"/>
      <c r="H1349" s="105"/>
      <c r="I1349" s="108"/>
      <c r="J1349" s="105"/>
      <c r="K1349" s="105"/>
      <c r="L1349" s="108"/>
      <c r="M1349" s="105"/>
      <c r="N1349" s="103"/>
      <c r="O1349" s="456"/>
      <c r="P1349" s="431">
        <f t="shared" si="41"/>
        <v>0</v>
      </c>
      <c r="Q1349" s="79">
        <f t="shared" si="41"/>
        <v>0</v>
      </c>
      <c r="R1349" s="102" t="str">
        <f t="shared" ref="R1349:R1412" si="42">SUBSTITUTE(D1349," ","_")</f>
        <v/>
      </c>
      <c r="S1349" s="96" t="str">
        <f>IF(D1349="","",IF(OR(D1349=Plano!$A$1,D1349=Plano!$B$1),"entrada","saída"))</f>
        <v/>
      </c>
    </row>
    <row r="1350" spans="1:19" ht="13.2" hidden="1" x14ac:dyDescent="0.25">
      <c r="A1350" s="119" t="str">
        <f>IF(B1350="","",COUNT('Diário 2o PA'!$A$5:$A$1412)+ROW()-4)</f>
        <v/>
      </c>
      <c r="B1350" s="104"/>
      <c r="C1350" s="154"/>
      <c r="D1350" s="105"/>
      <c r="E1350" s="105"/>
      <c r="F1350" s="106"/>
      <c r="G1350" s="105"/>
      <c r="H1350" s="105"/>
      <c r="I1350" s="108"/>
      <c r="J1350" s="105"/>
      <c r="K1350" s="105"/>
      <c r="L1350" s="108"/>
      <c r="M1350" s="105"/>
      <c r="N1350" s="103"/>
      <c r="O1350" s="456"/>
      <c r="P1350" s="431">
        <f t="shared" ref="P1350:Q1413" si="43">IF(B1350=0,0,IF(YEAR(B1350)=$Q$1,MONTH(B1350)-$P$1+1,(YEAR(B1350)-$Q$1)*12-$P$1+1+MONTH(B1350)))</f>
        <v>0</v>
      </c>
      <c r="Q1350" s="79">
        <f t="shared" si="43"/>
        <v>0</v>
      </c>
      <c r="R1350" s="102" t="str">
        <f t="shared" si="42"/>
        <v/>
      </c>
      <c r="S1350" s="96" t="str">
        <f>IF(D1350="","",IF(OR(D1350=Plano!$A$1,D1350=Plano!$B$1),"entrada","saída"))</f>
        <v/>
      </c>
    </row>
    <row r="1351" spans="1:19" ht="13.2" hidden="1" x14ac:dyDescent="0.25">
      <c r="A1351" s="119" t="str">
        <f>IF(B1351="","",COUNT('Diário 2o PA'!$A$5:$A$1412)+ROW()-4)</f>
        <v/>
      </c>
      <c r="B1351" s="104"/>
      <c r="C1351" s="154"/>
      <c r="D1351" s="105"/>
      <c r="E1351" s="105"/>
      <c r="F1351" s="106"/>
      <c r="G1351" s="105"/>
      <c r="H1351" s="105"/>
      <c r="I1351" s="108"/>
      <c r="J1351" s="105"/>
      <c r="K1351" s="105"/>
      <c r="L1351" s="108"/>
      <c r="M1351" s="105"/>
      <c r="N1351" s="103"/>
      <c r="O1351" s="456"/>
      <c r="P1351" s="431">
        <f t="shared" si="43"/>
        <v>0</v>
      </c>
      <c r="Q1351" s="79">
        <f t="shared" si="43"/>
        <v>0</v>
      </c>
      <c r="R1351" s="102" t="str">
        <f t="shared" si="42"/>
        <v/>
      </c>
      <c r="S1351" s="96" t="str">
        <f>IF(D1351="","",IF(OR(D1351=Plano!$A$1,D1351=Plano!$B$1),"entrada","saída"))</f>
        <v/>
      </c>
    </row>
    <row r="1352" spans="1:19" ht="13.2" hidden="1" x14ac:dyDescent="0.25">
      <c r="A1352" s="119" t="str">
        <f>IF(B1352="","",COUNT('Diário 2o PA'!$A$5:$A$1412)+ROW()-4)</f>
        <v/>
      </c>
      <c r="B1352" s="104"/>
      <c r="C1352" s="154"/>
      <c r="D1352" s="105"/>
      <c r="E1352" s="105"/>
      <c r="F1352" s="106"/>
      <c r="G1352" s="105"/>
      <c r="H1352" s="105"/>
      <c r="I1352" s="108"/>
      <c r="J1352" s="105"/>
      <c r="K1352" s="105"/>
      <c r="L1352" s="108"/>
      <c r="M1352" s="105"/>
      <c r="N1352" s="103"/>
      <c r="O1352" s="456"/>
      <c r="P1352" s="431">
        <f t="shared" si="43"/>
        <v>0</v>
      </c>
      <c r="Q1352" s="79">
        <f t="shared" si="43"/>
        <v>0</v>
      </c>
      <c r="R1352" s="102" t="str">
        <f t="shared" si="42"/>
        <v/>
      </c>
      <c r="S1352" s="96" t="str">
        <f>IF(D1352="","",IF(OR(D1352=Plano!$A$1,D1352=Plano!$B$1),"entrada","saída"))</f>
        <v/>
      </c>
    </row>
    <row r="1353" spans="1:19" ht="13.2" hidden="1" x14ac:dyDescent="0.25">
      <c r="A1353" s="119" t="str">
        <f>IF(B1353="","",COUNT('Diário 2o PA'!$A$5:$A$1412)+ROW()-4)</f>
        <v/>
      </c>
      <c r="B1353" s="104"/>
      <c r="C1353" s="154"/>
      <c r="D1353" s="105"/>
      <c r="E1353" s="105"/>
      <c r="F1353" s="106"/>
      <c r="G1353" s="105"/>
      <c r="H1353" s="105"/>
      <c r="I1353" s="108"/>
      <c r="J1353" s="105"/>
      <c r="K1353" s="105"/>
      <c r="L1353" s="108"/>
      <c r="M1353" s="105"/>
      <c r="N1353" s="103"/>
      <c r="O1353" s="456"/>
      <c r="P1353" s="431">
        <f t="shared" si="43"/>
        <v>0</v>
      </c>
      <c r="Q1353" s="79">
        <f t="shared" si="43"/>
        <v>0</v>
      </c>
      <c r="R1353" s="102" t="str">
        <f t="shared" si="42"/>
        <v/>
      </c>
      <c r="S1353" s="96" t="str">
        <f>IF(D1353="","",IF(OR(D1353=Plano!$A$1,D1353=Plano!$B$1),"entrada","saída"))</f>
        <v/>
      </c>
    </row>
    <row r="1354" spans="1:19" ht="13.2" hidden="1" x14ac:dyDescent="0.25">
      <c r="A1354" s="119" t="str">
        <f>IF(B1354="","",COUNT('Diário 2o PA'!$A$5:$A$1412)+ROW()-4)</f>
        <v/>
      </c>
      <c r="B1354" s="104"/>
      <c r="C1354" s="154"/>
      <c r="D1354" s="105"/>
      <c r="E1354" s="105"/>
      <c r="F1354" s="106"/>
      <c r="G1354" s="105"/>
      <c r="H1354" s="105"/>
      <c r="I1354" s="108"/>
      <c r="J1354" s="105"/>
      <c r="K1354" s="105"/>
      <c r="L1354" s="108"/>
      <c r="M1354" s="105"/>
      <c r="N1354" s="103"/>
      <c r="O1354" s="456"/>
      <c r="P1354" s="431">
        <f t="shared" si="43"/>
        <v>0</v>
      </c>
      <c r="Q1354" s="79">
        <f t="shared" si="43"/>
        <v>0</v>
      </c>
      <c r="R1354" s="102" t="str">
        <f t="shared" si="42"/>
        <v/>
      </c>
      <c r="S1354" s="96" t="str">
        <f>IF(D1354="","",IF(OR(D1354=Plano!$A$1,D1354=Plano!$B$1),"entrada","saída"))</f>
        <v/>
      </c>
    </row>
    <row r="1355" spans="1:19" ht="13.2" hidden="1" x14ac:dyDescent="0.25">
      <c r="A1355" s="119" t="str">
        <f>IF(B1355="","",COUNT('Diário 2o PA'!$A$5:$A$1412)+ROW()-4)</f>
        <v/>
      </c>
      <c r="B1355" s="104"/>
      <c r="C1355" s="154"/>
      <c r="D1355" s="105"/>
      <c r="E1355" s="105"/>
      <c r="F1355" s="106"/>
      <c r="G1355" s="105"/>
      <c r="H1355" s="105"/>
      <c r="I1355" s="108"/>
      <c r="J1355" s="105"/>
      <c r="K1355" s="105"/>
      <c r="L1355" s="108"/>
      <c r="M1355" s="105"/>
      <c r="N1355" s="103"/>
      <c r="O1355" s="456"/>
      <c r="P1355" s="431">
        <f t="shared" si="43"/>
        <v>0</v>
      </c>
      <c r="Q1355" s="79">
        <f t="shared" si="43"/>
        <v>0</v>
      </c>
      <c r="R1355" s="102" t="str">
        <f t="shared" si="42"/>
        <v/>
      </c>
      <c r="S1355" s="96" t="str">
        <f>IF(D1355="","",IF(OR(D1355=Plano!$A$1,D1355=Plano!$B$1),"entrada","saída"))</f>
        <v/>
      </c>
    </row>
    <row r="1356" spans="1:19" ht="13.2" hidden="1" x14ac:dyDescent="0.25">
      <c r="A1356" s="119" t="str">
        <f>IF(B1356="","",COUNT('Diário 2o PA'!$A$5:$A$1412)+ROW()-4)</f>
        <v/>
      </c>
      <c r="B1356" s="104"/>
      <c r="C1356" s="154"/>
      <c r="D1356" s="105"/>
      <c r="E1356" s="105"/>
      <c r="F1356" s="106"/>
      <c r="G1356" s="105"/>
      <c r="H1356" s="105"/>
      <c r="I1356" s="108"/>
      <c r="J1356" s="105"/>
      <c r="K1356" s="105"/>
      <c r="L1356" s="108"/>
      <c r="M1356" s="105"/>
      <c r="N1356" s="103"/>
      <c r="O1356" s="456"/>
      <c r="P1356" s="431">
        <f t="shared" si="43"/>
        <v>0</v>
      </c>
      <c r="Q1356" s="79">
        <f t="shared" si="43"/>
        <v>0</v>
      </c>
      <c r="R1356" s="102" t="str">
        <f t="shared" si="42"/>
        <v/>
      </c>
      <c r="S1356" s="96" t="str">
        <f>IF(D1356="","",IF(OR(D1356=Plano!$A$1,D1356=Plano!$B$1),"entrada","saída"))</f>
        <v/>
      </c>
    </row>
    <row r="1357" spans="1:19" ht="13.2" hidden="1" x14ac:dyDescent="0.25">
      <c r="A1357" s="119" t="str">
        <f>IF(B1357="","",COUNT('Diário 2o PA'!$A$5:$A$1412)+ROW()-4)</f>
        <v/>
      </c>
      <c r="B1357" s="104"/>
      <c r="C1357" s="154"/>
      <c r="D1357" s="105"/>
      <c r="E1357" s="105"/>
      <c r="F1357" s="106"/>
      <c r="G1357" s="105"/>
      <c r="H1357" s="105"/>
      <c r="I1357" s="108"/>
      <c r="J1357" s="105"/>
      <c r="K1357" s="105"/>
      <c r="L1357" s="108"/>
      <c r="M1357" s="105"/>
      <c r="N1357" s="103"/>
      <c r="O1357" s="456"/>
      <c r="P1357" s="431">
        <f t="shared" si="43"/>
        <v>0</v>
      </c>
      <c r="Q1357" s="79">
        <f t="shared" si="43"/>
        <v>0</v>
      </c>
      <c r="R1357" s="102" t="str">
        <f t="shared" si="42"/>
        <v/>
      </c>
      <c r="S1357" s="96" t="str">
        <f>IF(D1357="","",IF(OR(D1357=Plano!$A$1,D1357=Plano!$B$1),"entrada","saída"))</f>
        <v/>
      </c>
    </row>
    <row r="1358" spans="1:19" ht="13.2" hidden="1" x14ac:dyDescent="0.25">
      <c r="A1358" s="119" t="str">
        <f>IF(B1358="","",COUNT('Diário 2o PA'!$A$5:$A$1412)+ROW()-4)</f>
        <v/>
      </c>
      <c r="B1358" s="104"/>
      <c r="C1358" s="154"/>
      <c r="D1358" s="105"/>
      <c r="E1358" s="105"/>
      <c r="F1358" s="106"/>
      <c r="G1358" s="105"/>
      <c r="H1358" s="105"/>
      <c r="I1358" s="108"/>
      <c r="J1358" s="105"/>
      <c r="K1358" s="105"/>
      <c r="L1358" s="108"/>
      <c r="M1358" s="105"/>
      <c r="N1358" s="103"/>
      <c r="O1358" s="456"/>
      <c r="P1358" s="431">
        <f t="shared" si="43"/>
        <v>0</v>
      </c>
      <c r="Q1358" s="79">
        <f t="shared" si="43"/>
        <v>0</v>
      </c>
      <c r="R1358" s="102" t="str">
        <f t="shared" si="42"/>
        <v/>
      </c>
      <c r="S1358" s="96" t="str">
        <f>IF(D1358="","",IF(OR(D1358=Plano!$A$1,D1358=Plano!$B$1),"entrada","saída"))</f>
        <v/>
      </c>
    </row>
    <row r="1359" spans="1:19" ht="13.2" hidden="1" x14ac:dyDescent="0.25">
      <c r="A1359" s="119" t="str">
        <f>IF(B1359="","",COUNT('Diário 2o PA'!$A$5:$A$1412)+ROW()-4)</f>
        <v/>
      </c>
      <c r="B1359" s="104"/>
      <c r="C1359" s="154"/>
      <c r="D1359" s="105"/>
      <c r="E1359" s="105"/>
      <c r="F1359" s="106"/>
      <c r="G1359" s="105"/>
      <c r="H1359" s="105"/>
      <c r="I1359" s="108"/>
      <c r="J1359" s="105"/>
      <c r="K1359" s="105"/>
      <c r="L1359" s="108"/>
      <c r="M1359" s="105"/>
      <c r="N1359" s="103"/>
      <c r="O1359" s="456"/>
      <c r="P1359" s="431">
        <f t="shared" si="43"/>
        <v>0</v>
      </c>
      <c r="Q1359" s="79">
        <f t="shared" si="43"/>
        <v>0</v>
      </c>
      <c r="R1359" s="102" t="str">
        <f t="shared" si="42"/>
        <v/>
      </c>
      <c r="S1359" s="96" t="str">
        <f>IF(D1359="","",IF(OR(D1359=Plano!$A$1,D1359=Plano!$B$1),"entrada","saída"))</f>
        <v/>
      </c>
    </row>
    <row r="1360" spans="1:19" ht="13.2" hidden="1" x14ac:dyDescent="0.25">
      <c r="A1360" s="119" t="str">
        <f>IF(B1360="","",COUNT('Diário 2o PA'!$A$5:$A$1412)+ROW()-4)</f>
        <v/>
      </c>
      <c r="B1360" s="104"/>
      <c r="C1360" s="154"/>
      <c r="D1360" s="105"/>
      <c r="E1360" s="105"/>
      <c r="F1360" s="106"/>
      <c r="G1360" s="105"/>
      <c r="H1360" s="105"/>
      <c r="I1360" s="108"/>
      <c r="J1360" s="105"/>
      <c r="K1360" s="105"/>
      <c r="L1360" s="108"/>
      <c r="M1360" s="105"/>
      <c r="N1360" s="103"/>
      <c r="O1360" s="456"/>
      <c r="P1360" s="431">
        <f t="shared" si="43"/>
        <v>0</v>
      </c>
      <c r="Q1360" s="79">
        <f t="shared" si="43"/>
        <v>0</v>
      </c>
      <c r="R1360" s="102" t="str">
        <f t="shared" si="42"/>
        <v/>
      </c>
      <c r="S1360" s="96" t="str">
        <f>IF(D1360="","",IF(OR(D1360=Plano!$A$1,D1360=Plano!$B$1),"entrada","saída"))</f>
        <v/>
      </c>
    </row>
    <row r="1361" spans="1:19" ht="13.2" hidden="1" x14ac:dyDescent="0.25">
      <c r="A1361" s="119" t="str">
        <f>IF(B1361="","",COUNT('Diário 2o PA'!$A$5:$A$1412)+ROW()-4)</f>
        <v/>
      </c>
      <c r="B1361" s="104"/>
      <c r="C1361" s="154"/>
      <c r="D1361" s="105"/>
      <c r="E1361" s="105"/>
      <c r="F1361" s="106"/>
      <c r="G1361" s="105"/>
      <c r="H1361" s="105"/>
      <c r="I1361" s="108"/>
      <c r="J1361" s="105"/>
      <c r="K1361" s="105"/>
      <c r="L1361" s="108"/>
      <c r="M1361" s="105"/>
      <c r="N1361" s="103"/>
      <c r="O1361" s="456"/>
      <c r="P1361" s="431">
        <f t="shared" si="43"/>
        <v>0</v>
      </c>
      <c r="Q1361" s="79">
        <f t="shared" si="43"/>
        <v>0</v>
      </c>
      <c r="R1361" s="102" t="str">
        <f t="shared" si="42"/>
        <v/>
      </c>
      <c r="S1361" s="96" t="str">
        <f>IF(D1361="","",IF(OR(D1361=Plano!$A$1,D1361=Plano!$B$1),"entrada","saída"))</f>
        <v/>
      </c>
    </row>
    <row r="1362" spans="1:19" ht="13.2" hidden="1" x14ac:dyDescent="0.25">
      <c r="A1362" s="119" t="str">
        <f>IF(B1362="","",COUNT('Diário 2o PA'!$A$5:$A$1412)+ROW()-4)</f>
        <v/>
      </c>
      <c r="B1362" s="104"/>
      <c r="C1362" s="154"/>
      <c r="D1362" s="105"/>
      <c r="E1362" s="105"/>
      <c r="F1362" s="106"/>
      <c r="G1362" s="105"/>
      <c r="H1362" s="105"/>
      <c r="I1362" s="108"/>
      <c r="J1362" s="105"/>
      <c r="K1362" s="105"/>
      <c r="L1362" s="108"/>
      <c r="M1362" s="105"/>
      <c r="N1362" s="103"/>
      <c r="O1362" s="456"/>
      <c r="P1362" s="431">
        <f t="shared" si="43"/>
        <v>0</v>
      </c>
      <c r="Q1362" s="79">
        <f t="shared" si="43"/>
        <v>0</v>
      </c>
      <c r="R1362" s="102" t="str">
        <f t="shared" si="42"/>
        <v/>
      </c>
      <c r="S1362" s="96" t="str">
        <f>IF(D1362="","",IF(OR(D1362=Plano!$A$1,D1362=Plano!$B$1),"entrada","saída"))</f>
        <v/>
      </c>
    </row>
    <row r="1363" spans="1:19" ht="13.2" hidden="1" x14ac:dyDescent="0.25">
      <c r="A1363" s="119" t="str">
        <f>IF(B1363="","",COUNT('Diário 2o PA'!$A$5:$A$1412)+ROW()-4)</f>
        <v/>
      </c>
      <c r="B1363" s="104"/>
      <c r="C1363" s="154"/>
      <c r="D1363" s="105"/>
      <c r="E1363" s="105"/>
      <c r="F1363" s="106"/>
      <c r="G1363" s="105"/>
      <c r="H1363" s="105"/>
      <c r="I1363" s="108"/>
      <c r="J1363" s="105"/>
      <c r="K1363" s="105"/>
      <c r="L1363" s="108"/>
      <c r="M1363" s="105"/>
      <c r="N1363" s="103"/>
      <c r="O1363" s="456"/>
      <c r="P1363" s="431">
        <f t="shared" si="43"/>
        <v>0</v>
      </c>
      <c r="Q1363" s="79">
        <f t="shared" si="43"/>
        <v>0</v>
      </c>
      <c r="R1363" s="102" t="str">
        <f t="shared" si="42"/>
        <v/>
      </c>
      <c r="S1363" s="96" t="str">
        <f>IF(D1363="","",IF(OR(D1363=Plano!$A$1,D1363=Plano!$B$1),"entrada","saída"))</f>
        <v/>
      </c>
    </row>
    <row r="1364" spans="1:19" ht="13.2" hidden="1" x14ac:dyDescent="0.25">
      <c r="A1364" s="119" t="str">
        <f>IF(B1364="","",COUNT('Diário 2o PA'!$A$5:$A$1412)+ROW()-4)</f>
        <v/>
      </c>
      <c r="B1364" s="104"/>
      <c r="C1364" s="154"/>
      <c r="D1364" s="105"/>
      <c r="E1364" s="105"/>
      <c r="F1364" s="106"/>
      <c r="G1364" s="105"/>
      <c r="H1364" s="105"/>
      <c r="I1364" s="108"/>
      <c r="J1364" s="105"/>
      <c r="K1364" s="105"/>
      <c r="L1364" s="108"/>
      <c r="M1364" s="105"/>
      <c r="N1364" s="103"/>
      <c r="O1364" s="456"/>
      <c r="P1364" s="431">
        <f t="shared" si="43"/>
        <v>0</v>
      </c>
      <c r="Q1364" s="79">
        <f t="shared" si="43"/>
        <v>0</v>
      </c>
      <c r="R1364" s="102" t="str">
        <f t="shared" si="42"/>
        <v/>
      </c>
      <c r="S1364" s="96" t="str">
        <f>IF(D1364="","",IF(OR(D1364=Plano!$A$1,D1364=Plano!$B$1),"entrada","saída"))</f>
        <v/>
      </c>
    </row>
    <row r="1365" spans="1:19" ht="13.2" hidden="1" x14ac:dyDescent="0.25">
      <c r="A1365" s="119" t="str">
        <f>IF(B1365="","",COUNT('Diário 2o PA'!$A$5:$A$1412)+ROW()-4)</f>
        <v/>
      </c>
      <c r="B1365" s="104"/>
      <c r="C1365" s="154"/>
      <c r="D1365" s="105"/>
      <c r="E1365" s="105"/>
      <c r="F1365" s="106"/>
      <c r="G1365" s="105"/>
      <c r="H1365" s="105"/>
      <c r="I1365" s="108"/>
      <c r="J1365" s="105"/>
      <c r="K1365" s="105"/>
      <c r="L1365" s="108"/>
      <c r="M1365" s="105"/>
      <c r="N1365" s="103"/>
      <c r="O1365" s="456"/>
      <c r="P1365" s="431">
        <f t="shared" si="43"/>
        <v>0</v>
      </c>
      <c r="Q1365" s="79">
        <f t="shared" si="43"/>
        <v>0</v>
      </c>
      <c r="R1365" s="102" t="str">
        <f t="shared" si="42"/>
        <v/>
      </c>
      <c r="S1365" s="96" t="str">
        <f>IF(D1365="","",IF(OR(D1365=Plano!$A$1,D1365=Plano!$B$1),"entrada","saída"))</f>
        <v/>
      </c>
    </row>
    <row r="1366" spans="1:19" ht="13.2" hidden="1" x14ac:dyDescent="0.25">
      <c r="A1366" s="119" t="str">
        <f>IF(B1366="","",COUNT('Diário 2o PA'!$A$5:$A$1412)+ROW()-4)</f>
        <v/>
      </c>
      <c r="B1366" s="104"/>
      <c r="C1366" s="154"/>
      <c r="D1366" s="105"/>
      <c r="E1366" s="105"/>
      <c r="F1366" s="106"/>
      <c r="G1366" s="105"/>
      <c r="H1366" s="105"/>
      <c r="I1366" s="108"/>
      <c r="J1366" s="105"/>
      <c r="K1366" s="105"/>
      <c r="L1366" s="108"/>
      <c r="M1366" s="105"/>
      <c r="N1366" s="103"/>
      <c r="O1366" s="456"/>
      <c r="P1366" s="431">
        <f t="shared" si="43"/>
        <v>0</v>
      </c>
      <c r="Q1366" s="79">
        <f t="shared" si="43"/>
        <v>0</v>
      </c>
      <c r="R1366" s="102" t="str">
        <f t="shared" si="42"/>
        <v/>
      </c>
      <c r="S1366" s="96" t="str">
        <f>IF(D1366="","",IF(OR(D1366=Plano!$A$1,D1366=Plano!$B$1),"entrada","saída"))</f>
        <v/>
      </c>
    </row>
    <row r="1367" spans="1:19" ht="13.2" hidden="1" x14ac:dyDescent="0.25">
      <c r="A1367" s="119" t="str">
        <f>IF(B1367="","",COUNT('Diário 2o PA'!$A$5:$A$1412)+ROW()-4)</f>
        <v/>
      </c>
      <c r="B1367" s="104"/>
      <c r="C1367" s="154"/>
      <c r="D1367" s="105"/>
      <c r="E1367" s="105"/>
      <c r="F1367" s="106"/>
      <c r="G1367" s="105"/>
      <c r="H1367" s="105"/>
      <c r="I1367" s="108"/>
      <c r="J1367" s="105"/>
      <c r="K1367" s="105"/>
      <c r="L1367" s="108"/>
      <c r="M1367" s="105"/>
      <c r="N1367" s="103"/>
      <c r="O1367" s="456"/>
      <c r="P1367" s="431">
        <f t="shared" si="43"/>
        <v>0</v>
      </c>
      <c r="Q1367" s="79">
        <f t="shared" si="43"/>
        <v>0</v>
      </c>
      <c r="R1367" s="102" t="str">
        <f t="shared" si="42"/>
        <v/>
      </c>
      <c r="S1367" s="96" t="str">
        <f>IF(D1367="","",IF(OR(D1367=Plano!$A$1,D1367=Plano!$B$1),"entrada","saída"))</f>
        <v/>
      </c>
    </row>
    <row r="1368" spans="1:19" ht="13.2" hidden="1" x14ac:dyDescent="0.25">
      <c r="A1368" s="119" t="str">
        <f>IF(B1368="","",COUNT('Diário 2o PA'!$A$5:$A$1412)+ROW()-4)</f>
        <v/>
      </c>
      <c r="B1368" s="104"/>
      <c r="C1368" s="154"/>
      <c r="D1368" s="105"/>
      <c r="E1368" s="105"/>
      <c r="F1368" s="106"/>
      <c r="G1368" s="105"/>
      <c r="H1368" s="105"/>
      <c r="I1368" s="108"/>
      <c r="J1368" s="105"/>
      <c r="K1368" s="105"/>
      <c r="L1368" s="108"/>
      <c r="M1368" s="105"/>
      <c r="N1368" s="103"/>
      <c r="O1368" s="456"/>
      <c r="P1368" s="431">
        <f t="shared" si="43"/>
        <v>0</v>
      </c>
      <c r="Q1368" s="79">
        <f t="shared" si="43"/>
        <v>0</v>
      </c>
      <c r="R1368" s="102" t="str">
        <f t="shared" si="42"/>
        <v/>
      </c>
      <c r="S1368" s="96" t="str">
        <f>IF(D1368="","",IF(OR(D1368=Plano!$A$1,D1368=Plano!$B$1),"entrada","saída"))</f>
        <v/>
      </c>
    </row>
    <row r="1369" spans="1:19" ht="13.2" hidden="1" x14ac:dyDescent="0.25">
      <c r="A1369" s="119" t="str">
        <f>IF(B1369="","",COUNT('Diário 2o PA'!$A$5:$A$1412)+ROW()-4)</f>
        <v/>
      </c>
      <c r="B1369" s="104"/>
      <c r="C1369" s="154"/>
      <c r="D1369" s="105"/>
      <c r="E1369" s="105"/>
      <c r="F1369" s="106"/>
      <c r="G1369" s="105"/>
      <c r="H1369" s="105"/>
      <c r="I1369" s="108"/>
      <c r="J1369" s="105"/>
      <c r="K1369" s="105"/>
      <c r="L1369" s="108"/>
      <c r="M1369" s="105"/>
      <c r="N1369" s="103"/>
      <c r="O1369" s="456"/>
      <c r="P1369" s="431">
        <f t="shared" si="43"/>
        <v>0</v>
      </c>
      <c r="Q1369" s="79">
        <f t="shared" si="43"/>
        <v>0</v>
      </c>
      <c r="R1369" s="102" t="str">
        <f t="shared" si="42"/>
        <v/>
      </c>
      <c r="S1369" s="96" t="str">
        <f>IF(D1369="","",IF(OR(D1369=Plano!$A$1,D1369=Plano!$B$1),"entrada","saída"))</f>
        <v/>
      </c>
    </row>
    <row r="1370" spans="1:19" ht="13.2" hidden="1" x14ac:dyDescent="0.25">
      <c r="A1370" s="119" t="str">
        <f>IF(B1370="","",COUNT('Diário 2o PA'!$A$5:$A$1412)+ROW()-4)</f>
        <v/>
      </c>
      <c r="B1370" s="104"/>
      <c r="C1370" s="154"/>
      <c r="D1370" s="105"/>
      <c r="E1370" s="105"/>
      <c r="F1370" s="106"/>
      <c r="G1370" s="105"/>
      <c r="H1370" s="105"/>
      <c r="I1370" s="108"/>
      <c r="J1370" s="105"/>
      <c r="K1370" s="105"/>
      <c r="L1370" s="108"/>
      <c r="M1370" s="105"/>
      <c r="N1370" s="103"/>
      <c r="O1370" s="456"/>
      <c r="P1370" s="431">
        <f t="shared" si="43"/>
        <v>0</v>
      </c>
      <c r="Q1370" s="79">
        <f t="shared" si="43"/>
        <v>0</v>
      </c>
      <c r="R1370" s="102" t="str">
        <f t="shared" si="42"/>
        <v/>
      </c>
      <c r="S1370" s="96" t="str">
        <f>IF(D1370="","",IF(OR(D1370=Plano!$A$1,D1370=Plano!$B$1),"entrada","saída"))</f>
        <v/>
      </c>
    </row>
    <row r="1371" spans="1:19" ht="13.2" hidden="1" x14ac:dyDescent="0.25">
      <c r="A1371" s="119" t="str">
        <f>IF(B1371="","",COUNT('Diário 2o PA'!$A$5:$A$1412)+ROW()-4)</f>
        <v/>
      </c>
      <c r="B1371" s="104"/>
      <c r="C1371" s="154"/>
      <c r="D1371" s="105"/>
      <c r="E1371" s="105"/>
      <c r="F1371" s="106"/>
      <c r="G1371" s="105"/>
      <c r="H1371" s="105"/>
      <c r="I1371" s="108"/>
      <c r="J1371" s="105"/>
      <c r="K1371" s="105"/>
      <c r="L1371" s="108"/>
      <c r="M1371" s="105"/>
      <c r="N1371" s="103"/>
      <c r="O1371" s="456"/>
      <c r="P1371" s="431">
        <f t="shared" si="43"/>
        <v>0</v>
      </c>
      <c r="Q1371" s="79">
        <f t="shared" si="43"/>
        <v>0</v>
      </c>
      <c r="R1371" s="102" t="str">
        <f t="shared" si="42"/>
        <v/>
      </c>
      <c r="S1371" s="96" t="str">
        <f>IF(D1371="","",IF(OR(D1371=Plano!$A$1,D1371=Plano!$B$1),"entrada","saída"))</f>
        <v/>
      </c>
    </row>
    <row r="1372" spans="1:19" ht="13.2" hidden="1" x14ac:dyDescent="0.25">
      <c r="A1372" s="119" t="str">
        <f>IF(B1372="","",COUNT('Diário 2o PA'!$A$5:$A$1412)+ROW()-4)</f>
        <v/>
      </c>
      <c r="B1372" s="104"/>
      <c r="C1372" s="154"/>
      <c r="D1372" s="105"/>
      <c r="E1372" s="105"/>
      <c r="F1372" s="106"/>
      <c r="G1372" s="105"/>
      <c r="H1372" s="105"/>
      <c r="I1372" s="108"/>
      <c r="J1372" s="105"/>
      <c r="K1372" s="105"/>
      <c r="L1372" s="108"/>
      <c r="M1372" s="105"/>
      <c r="N1372" s="103"/>
      <c r="O1372" s="456"/>
      <c r="P1372" s="431">
        <f t="shared" si="43"/>
        <v>0</v>
      </c>
      <c r="Q1372" s="79">
        <f t="shared" si="43"/>
        <v>0</v>
      </c>
      <c r="R1372" s="102" t="str">
        <f t="shared" si="42"/>
        <v/>
      </c>
      <c r="S1372" s="96" t="str">
        <f>IF(D1372="","",IF(OR(D1372=Plano!$A$1,D1372=Plano!$B$1),"entrada","saída"))</f>
        <v/>
      </c>
    </row>
    <row r="1373" spans="1:19" ht="13.2" hidden="1" x14ac:dyDescent="0.25">
      <c r="A1373" s="119" t="str">
        <f>IF(B1373="","",COUNT('Diário 2o PA'!$A$5:$A$1412)+ROW()-4)</f>
        <v/>
      </c>
      <c r="B1373" s="104"/>
      <c r="C1373" s="154"/>
      <c r="D1373" s="105"/>
      <c r="E1373" s="105"/>
      <c r="F1373" s="106"/>
      <c r="G1373" s="105"/>
      <c r="H1373" s="105"/>
      <c r="I1373" s="108"/>
      <c r="J1373" s="105"/>
      <c r="K1373" s="105"/>
      <c r="L1373" s="108"/>
      <c r="M1373" s="105"/>
      <c r="N1373" s="103"/>
      <c r="O1373" s="456"/>
      <c r="P1373" s="431">
        <f t="shared" si="43"/>
        <v>0</v>
      </c>
      <c r="Q1373" s="79">
        <f t="shared" si="43"/>
        <v>0</v>
      </c>
      <c r="R1373" s="102" t="str">
        <f t="shared" si="42"/>
        <v/>
      </c>
      <c r="S1373" s="96" t="str">
        <f>IF(D1373="","",IF(OR(D1373=Plano!$A$1,D1373=Plano!$B$1),"entrada","saída"))</f>
        <v/>
      </c>
    </row>
    <row r="1374" spans="1:19" ht="13.2" hidden="1" x14ac:dyDescent="0.25">
      <c r="A1374" s="119" t="str">
        <f>IF(B1374="","",COUNT('Diário 2o PA'!$A$5:$A$1412)+ROW()-4)</f>
        <v/>
      </c>
      <c r="B1374" s="104"/>
      <c r="C1374" s="154"/>
      <c r="D1374" s="105"/>
      <c r="E1374" s="105"/>
      <c r="F1374" s="106"/>
      <c r="G1374" s="105"/>
      <c r="H1374" s="105"/>
      <c r="I1374" s="108"/>
      <c r="J1374" s="105"/>
      <c r="K1374" s="105"/>
      <c r="L1374" s="108"/>
      <c r="M1374" s="105"/>
      <c r="N1374" s="103"/>
      <c r="O1374" s="456"/>
      <c r="P1374" s="431">
        <f t="shared" si="43"/>
        <v>0</v>
      </c>
      <c r="Q1374" s="79">
        <f t="shared" si="43"/>
        <v>0</v>
      </c>
      <c r="R1374" s="102" t="str">
        <f t="shared" si="42"/>
        <v/>
      </c>
      <c r="S1374" s="96" t="str">
        <f>IF(D1374="","",IF(OR(D1374=Plano!$A$1,D1374=Plano!$B$1),"entrada","saída"))</f>
        <v/>
      </c>
    </row>
    <row r="1375" spans="1:19" ht="13.2" hidden="1" x14ac:dyDescent="0.25">
      <c r="A1375" s="119" t="str">
        <f>IF(B1375="","",COUNT('Diário 2o PA'!$A$5:$A$1412)+ROW()-4)</f>
        <v/>
      </c>
      <c r="B1375" s="104"/>
      <c r="C1375" s="154"/>
      <c r="D1375" s="105"/>
      <c r="E1375" s="105"/>
      <c r="F1375" s="106"/>
      <c r="G1375" s="105"/>
      <c r="H1375" s="105"/>
      <c r="I1375" s="108"/>
      <c r="J1375" s="105"/>
      <c r="K1375" s="105"/>
      <c r="L1375" s="108"/>
      <c r="M1375" s="105"/>
      <c r="N1375" s="103"/>
      <c r="O1375" s="456"/>
      <c r="P1375" s="431">
        <f t="shared" si="43"/>
        <v>0</v>
      </c>
      <c r="Q1375" s="79">
        <f t="shared" si="43"/>
        <v>0</v>
      </c>
      <c r="R1375" s="102" t="str">
        <f t="shared" si="42"/>
        <v/>
      </c>
      <c r="S1375" s="96" t="str">
        <f>IF(D1375="","",IF(OR(D1375=Plano!$A$1,D1375=Plano!$B$1),"entrada","saída"))</f>
        <v/>
      </c>
    </row>
    <row r="1376" spans="1:19" ht="13.2" hidden="1" x14ac:dyDescent="0.25">
      <c r="A1376" s="119" t="str">
        <f>IF(B1376="","",COUNT('Diário 2o PA'!$A$5:$A$1412)+ROW()-4)</f>
        <v/>
      </c>
      <c r="B1376" s="104"/>
      <c r="C1376" s="154"/>
      <c r="D1376" s="105"/>
      <c r="E1376" s="105"/>
      <c r="F1376" s="106"/>
      <c r="G1376" s="105"/>
      <c r="H1376" s="105"/>
      <c r="I1376" s="108"/>
      <c r="J1376" s="105"/>
      <c r="K1376" s="105"/>
      <c r="L1376" s="108"/>
      <c r="M1376" s="105"/>
      <c r="N1376" s="103"/>
      <c r="O1376" s="456"/>
      <c r="P1376" s="431">
        <f t="shared" si="43"/>
        <v>0</v>
      </c>
      <c r="Q1376" s="79">
        <f t="shared" si="43"/>
        <v>0</v>
      </c>
      <c r="R1376" s="102" t="str">
        <f t="shared" si="42"/>
        <v/>
      </c>
      <c r="S1376" s="96" t="str">
        <f>IF(D1376="","",IF(OR(D1376=Plano!$A$1,D1376=Plano!$B$1),"entrada","saída"))</f>
        <v/>
      </c>
    </row>
    <row r="1377" spans="1:19" ht="13.2" hidden="1" x14ac:dyDescent="0.25">
      <c r="A1377" s="119" t="str">
        <f>IF(B1377="","",COUNT('Diário 2o PA'!$A$5:$A$1412)+ROW()-4)</f>
        <v/>
      </c>
      <c r="B1377" s="104"/>
      <c r="C1377" s="154"/>
      <c r="D1377" s="105"/>
      <c r="E1377" s="105"/>
      <c r="F1377" s="106"/>
      <c r="G1377" s="105"/>
      <c r="H1377" s="105"/>
      <c r="I1377" s="108"/>
      <c r="J1377" s="105"/>
      <c r="K1377" s="105"/>
      <c r="L1377" s="108"/>
      <c r="M1377" s="105"/>
      <c r="N1377" s="103"/>
      <c r="O1377" s="456"/>
      <c r="P1377" s="431">
        <f t="shared" si="43"/>
        <v>0</v>
      </c>
      <c r="Q1377" s="79">
        <f t="shared" si="43"/>
        <v>0</v>
      </c>
      <c r="R1377" s="102" t="str">
        <f t="shared" si="42"/>
        <v/>
      </c>
      <c r="S1377" s="96" t="str">
        <f>IF(D1377="","",IF(OR(D1377=Plano!$A$1,D1377=Plano!$B$1),"entrada","saída"))</f>
        <v/>
      </c>
    </row>
    <row r="1378" spans="1:19" ht="13.2" hidden="1" x14ac:dyDescent="0.25">
      <c r="A1378" s="119" t="str">
        <f>IF(B1378="","",COUNT('Diário 2o PA'!$A$5:$A$1412)+ROW()-4)</f>
        <v/>
      </c>
      <c r="B1378" s="104"/>
      <c r="C1378" s="154"/>
      <c r="D1378" s="105"/>
      <c r="E1378" s="105"/>
      <c r="F1378" s="106"/>
      <c r="G1378" s="105"/>
      <c r="H1378" s="105"/>
      <c r="I1378" s="108"/>
      <c r="J1378" s="105"/>
      <c r="K1378" s="105"/>
      <c r="L1378" s="108"/>
      <c r="M1378" s="105"/>
      <c r="N1378" s="103"/>
      <c r="O1378" s="456"/>
      <c r="P1378" s="431">
        <f t="shared" si="43"/>
        <v>0</v>
      </c>
      <c r="Q1378" s="79">
        <f t="shared" si="43"/>
        <v>0</v>
      </c>
      <c r="R1378" s="102" t="str">
        <f t="shared" si="42"/>
        <v/>
      </c>
      <c r="S1378" s="96" t="str">
        <f>IF(D1378="","",IF(OR(D1378=Plano!$A$1,D1378=Plano!$B$1),"entrada","saída"))</f>
        <v/>
      </c>
    </row>
    <row r="1379" spans="1:19" ht="13.2" hidden="1" x14ac:dyDescent="0.25">
      <c r="A1379" s="119" t="str">
        <f>IF(B1379="","",COUNT('Diário 2o PA'!$A$5:$A$1412)+ROW()-4)</f>
        <v/>
      </c>
      <c r="B1379" s="104"/>
      <c r="C1379" s="154"/>
      <c r="D1379" s="105"/>
      <c r="E1379" s="105"/>
      <c r="F1379" s="106"/>
      <c r="G1379" s="105"/>
      <c r="H1379" s="105"/>
      <c r="I1379" s="108"/>
      <c r="J1379" s="105"/>
      <c r="K1379" s="105"/>
      <c r="L1379" s="108"/>
      <c r="M1379" s="105"/>
      <c r="N1379" s="103"/>
      <c r="O1379" s="456"/>
      <c r="P1379" s="431">
        <f t="shared" si="43"/>
        <v>0</v>
      </c>
      <c r="Q1379" s="79">
        <f t="shared" si="43"/>
        <v>0</v>
      </c>
      <c r="R1379" s="102" t="str">
        <f t="shared" si="42"/>
        <v/>
      </c>
      <c r="S1379" s="96" t="str">
        <f>IF(D1379="","",IF(OR(D1379=Plano!$A$1,D1379=Plano!$B$1),"entrada","saída"))</f>
        <v/>
      </c>
    </row>
    <row r="1380" spans="1:19" ht="13.2" hidden="1" x14ac:dyDescent="0.25">
      <c r="A1380" s="119" t="str">
        <f>IF(B1380="","",COUNT('Diário 2o PA'!$A$5:$A$1412)+ROW()-4)</f>
        <v/>
      </c>
      <c r="B1380" s="104"/>
      <c r="C1380" s="154"/>
      <c r="D1380" s="105"/>
      <c r="E1380" s="105"/>
      <c r="F1380" s="106"/>
      <c r="G1380" s="105"/>
      <c r="H1380" s="105"/>
      <c r="I1380" s="108"/>
      <c r="J1380" s="105"/>
      <c r="K1380" s="105"/>
      <c r="L1380" s="108"/>
      <c r="M1380" s="105"/>
      <c r="N1380" s="103"/>
      <c r="O1380" s="456"/>
      <c r="P1380" s="431">
        <f t="shared" si="43"/>
        <v>0</v>
      </c>
      <c r="Q1380" s="79">
        <f t="shared" si="43"/>
        <v>0</v>
      </c>
      <c r="R1380" s="102" t="str">
        <f t="shared" si="42"/>
        <v/>
      </c>
      <c r="S1380" s="96" t="str">
        <f>IF(D1380="","",IF(OR(D1380=Plano!$A$1,D1380=Plano!$B$1),"entrada","saída"))</f>
        <v/>
      </c>
    </row>
    <row r="1381" spans="1:19" ht="13.2" hidden="1" x14ac:dyDescent="0.25">
      <c r="A1381" s="119" t="str">
        <f>IF(B1381="","",COUNT('Diário 2o PA'!$A$5:$A$1412)+ROW()-4)</f>
        <v/>
      </c>
      <c r="B1381" s="104"/>
      <c r="C1381" s="154"/>
      <c r="D1381" s="105"/>
      <c r="E1381" s="105"/>
      <c r="F1381" s="106"/>
      <c r="G1381" s="105"/>
      <c r="H1381" s="105"/>
      <c r="I1381" s="108"/>
      <c r="J1381" s="105"/>
      <c r="K1381" s="105"/>
      <c r="L1381" s="108"/>
      <c r="M1381" s="105"/>
      <c r="N1381" s="103"/>
      <c r="O1381" s="456"/>
      <c r="P1381" s="431">
        <f t="shared" si="43"/>
        <v>0</v>
      </c>
      <c r="Q1381" s="79">
        <f t="shared" si="43"/>
        <v>0</v>
      </c>
      <c r="R1381" s="102" t="str">
        <f t="shared" si="42"/>
        <v/>
      </c>
      <c r="S1381" s="96" t="str">
        <f>IF(D1381="","",IF(OR(D1381=Plano!$A$1,D1381=Plano!$B$1),"entrada","saída"))</f>
        <v/>
      </c>
    </row>
    <row r="1382" spans="1:19" ht="13.2" hidden="1" x14ac:dyDescent="0.25">
      <c r="A1382" s="119" t="str">
        <f>IF(B1382="","",COUNT('Diário 2o PA'!$A$5:$A$1412)+ROW()-4)</f>
        <v/>
      </c>
      <c r="B1382" s="104"/>
      <c r="C1382" s="154"/>
      <c r="D1382" s="105"/>
      <c r="E1382" s="105"/>
      <c r="F1382" s="106"/>
      <c r="G1382" s="105"/>
      <c r="H1382" s="105"/>
      <c r="I1382" s="108"/>
      <c r="J1382" s="105"/>
      <c r="K1382" s="105"/>
      <c r="L1382" s="108"/>
      <c r="M1382" s="105"/>
      <c r="N1382" s="103"/>
      <c r="O1382" s="456"/>
      <c r="P1382" s="431">
        <f t="shared" si="43"/>
        <v>0</v>
      </c>
      <c r="Q1382" s="79">
        <f t="shared" si="43"/>
        <v>0</v>
      </c>
      <c r="R1382" s="102" t="str">
        <f t="shared" si="42"/>
        <v/>
      </c>
      <c r="S1382" s="96" t="str">
        <f>IF(D1382="","",IF(OR(D1382=Plano!$A$1,D1382=Plano!$B$1),"entrada","saída"))</f>
        <v/>
      </c>
    </row>
    <row r="1383" spans="1:19" ht="13.2" hidden="1" x14ac:dyDescent="0.25">
      <c r="A1383" s="119" t="str">
        <f>IF(B1383="","",COUNT('Diário 2o PA'!$A$5:$A$1412)+ROW()-4)</f>
        <v/>
      </c>
      <c r="B1383" s="104"/>
      <c r="C1383" s="154"/>
      <c r="D1383" s="105"/>
      <c r="E1383" s="105"/>
      <c r="F1383" s="106"/>
      <c r="G1383" s="105"/>
      <c r="H1383" s="105"/>
      <c r="I1383" s="108"/>
      <c r="J1383" s="105"/>
      <c r="K1383" s="105"/>
      <c r="L1383" s="108"/>
      <c r="M1383" s="105"/>
      <c r="N1383" s="103"/>
      <c r="O1383" s="456"/>
      <c r="P1383" s="431">
        <f t="shared" si="43"/>
        <v>0</v>
      </c>
      <c r="Q1383" s="79">
        <f t="shared" si="43"/>
        <v>0</v>
      </c>
      <c r="R1383" s="102" t="str">
        <f t="shared" si="42"/>
        <v/>
      </c>
      <c r="S1383" s="96" t="str">
        <f>IF(D1383="","",IF(OR(D1383=Plano!$A$1,D1383=Plano!$B$1),"entrada","saída"))</f>
        <v/>
      </c>
    </row>
    <row r="1384" spans="1:19" ht="13.2" hidden="1" x14ac:dyDescent="0.25">
      <c r="A1384" s="119" t="str">
        <f>IF(B1384="","",COUNT('Diário 2o PA'!$A$5:$A$1412)+ROW()-4)</f>
        <v/>
      </c>
      <c r="B1384" s="104"/>
      <c r="C1384" s="154"/>
      <c r="D1384" s="105"/>
      <c r="E1384" s="105"/>
      <c r="F1384" s="106"/>
      <c r="G1384" s="105"/>
      <c r="H1384" s="105"/>
      <c r="I1384" s="108"/>
      <c r="J1384" s="105"/>
      <c r="K1384" s="105"/>
      <c r="L1384" s="108"/>
      <c r="M1384" s="105"/>
      <c r="N1384" s="103"/>
      <c r="O1384" s="456"/>
      <c r="P1384" s="431">
        <f t="shared" si="43"/>
        <v>0</v>
      </c>
      <c r="Q1384" s="79">
        <f t="shared" si="43"/>
        <v>0</v>
      </c>
      <c r="R1384" s="102" t="str">
        <f t="shared" si="42"/>
        <v/>
      </c>
      <c r="S1384" s="96" t="str">
        <f>IF(D1384="","",IF(OR(D1384=Plano!$A$1,D1384=Plano!$B$1),"entrada","saída"))</f>
        <v/>
      </c>
    </row>
    <row r="1385" spans="1:19" ht="13.2" hidden="1" x14ac:dyDescent="0.25">
      <c r="A1385" s="119" t="str">
        <f>IF(B1385="","",COUNT('Diário 2o PA'!$A$5:$A$1412)+ROW()-4)</f>
        <v/>
      </c>
      <c r="B1385" s="104"/>
      <c r="C1385" s="154"/>
      <c r="D1385" s="105"/>
      <c r="E1385" s="105"/>
      <c r="F1385" s="106"/>
      <c r="G1385" s="105"/>
      <c r="H1385" s="105"/>
      <c r="I1385" s="108"/>
      <c r="J1385" s="105"/>
      <c r="K1385" s="105"/>
      <c r="L1385" s="108"/>
      <c r="M1385" s="105"/>
      <c r="N1385" s="103"/>
      <c r="O1385" s="456"/>
      <c r="P1385" s="431">
        <f t="shared" si="43"/>
        <v>0</v>
      </c>
      <c r="Q1385" s="79">
        <f t="shared" si="43"/>
        <v>0</v>
      </c>
      <c r="R1385" s="102" t="str">
        <f t="shared" si="42"/>
        <v/>
      </c>
      <c r="S1385" s="96" t="str">
        <f>IF(D1385="","",IF(OR(D1385=Plano!$A$1,D1385=Plano!$B$1),"entrada","saída"))</f>
        <v/>
      </c>
    </row>
    <row r="1386" spans="1:19" ht="13.2" hidden="1" x14ac:dyDescent="0.25">
      <c r="A1386" s="119" t="str">
        <f>IF(B1386="","",COUNT('Diário 2o PA'!$A$5:$A$1412)+ROW()-4)</f>
        <v/>
      </c>
      <c r="B1386" s="104"/>
      <c r="C1386" s="154"/>
      <c r="D1386" s="105"/>
      <c r="E1386" s="105"/>
      <c r="F1386" s="106"/>
      <c r="G1386" s="105"/>
      <c r="H1386" s="105"/>
      <c r="I1386" s="108"/>
      <c r="J1386" s="105"/>
      <c r="K1386" s="105"/>
      <c r="L1386" s="108"/>
      <c r="M1386" s="105"/>
      <c r="N1386" s="103"/>
      <c r="O1386" s="456"/>
      <c r="P1386" s="431">
        <f t="shared" si="43"/>
        <v>0</v>
      </c>
      <c r="Q1386" s="79">
        <f t="shared" si="43"/>
        <v>0</v>
      </c>
      <c r="R1386" s="102" t="str">
        <f t="shared" si="42"/>
        <v/>
      </c>
      <c r="S1386" s="96" t="str">
        <f>IF(D1386="","",IF(OR(D1386=Plano!$A$1,D1386=Plano!$B$1),"entrada","saída"))</f>
        <v/>
      </c>
    </row>
    <row r="1387" spans="1:19" ht="13.2" hidden="1" x14ac:dyDescent="0.25">
      <c r="A1387" s="119" t="str">
        <f>IF(B1387="","",COUNT('Diário 2o PA'!$A$5:$A$1412)+ROW()-4)</f>
        <v/>
      </c>
      <c r="B1387" s="104"/>
      <c r="C1387" s="154"/>
      <c r="D1387" s="105"/>
      <c r="E1387" s="105"/>
      <c r="F1387" s="106"/>
      <c r="G1387" s="105"/>
      <c r="H1387" s="105"/>
      <c r="I1387" s="108"/>
      <c r="J1387" s="105"/>
      <c r="K1387" s="105"/>
      <c r="L1387" s="108"/>
      <c r="M1387" s="105"/>
      <c r="N1387" s="103"/>
      <c r="O1387" s="456"/>
      <c r="P1387" s="431">
        <f t="shared" si="43"/>
        <v>0</v>
      </c>
      <c r="Q1387" s="79">
        <f t="shared" si="43"/>
        <v>0</v>
      </c>
      <c r="R1387" s="102" t="str">
        <f t="shared" si="42"/>
        <v/>
      </c>
      <c r="S1387" s="96" t="str">
        <f>IF(D1387="","",IF(OR(D1387=Plano!$A$1,D1387=Plano!$B$1),"entrada","saída"))</f>
        <v/>
      </c>
    </row>
    <row r="1388" spans="1:19" ht="13.2" hidden="1" x14ac:dyDescent="0.25">
      <c r="A1388" s="119" t="str">
        <f>IF(B1388="","",COUNT('Diário 2o PA'!$A$5:$A$1412)+ROW()-4)</f>
        <v/>
      </c>
      <c r="B1388" s="104"/>
      <c r="C1388" s="154"/>
      <c r="D1388" s="105"/>
      <c r="E1388" s="105"/>
      <c r="F1388" s="106"/>
      <c r="G1388" s="105"/>
      <c r="H1388" s="105"/>
      <c r="I1388" s="108"/>
      <c r="J1388" s="105"/>
      <c r="K1388" s="105"/>
      <c r="L1388" s="108"/>
      <c r="M1388" s="105"/>
      <c r="N1388" s="103"/>
      <c r="O1388" s="456"/>
      <c r="P1388" s="431">
        <f t="shared" si="43"/>
        <v>0</v>
      </c>
      <c r="Q1388" s="79">
        <f t="shared" si="43"/>
        <v>0</v>
      </c>
      <c r="R1388" s="102" t="str">
        <f t="shared" si="42"/>
        <v/>
      </c>
      <c r="S1388" s="96" t="str">
        <f>IF(D1388="","",IF(OR(D1388=Plano!$A$1,D1388=Plano!$B$1),"entrada","saída"))</f>
        <v/>
      </c>
    </row>
    <row r="1389" spans="1:19" ht="13.2" hidden="1" x14ac:dyDescent="0.25">
      <c r="A1389" s="119" t="str">
        <f>IF(B1389="","",COUNT('Diário 2o PA'!$A$5:$A$1412)+ROW()-4)</f>
        <v/>
      </c>
      <c r="B1389" s="104"/>
      <c r="C1389" s="154"/>
      <c r="D1389" s="105"/>
      <c r="E1389" s="105"/>
      <c r="F1389" s="106"/>
      <c r="G1389" s="105"/>
      <c r="H1389" s="105"/>
      <c r="I1389" s="108"/>
      <c r="J1389" s="105"/>
      <c r="K1389" s="105"/>
      <c r="L1389" s="108"/>
      <c r="M1389" s="105"/>
      <c r="N1389" s="103"/>
      <c r="O1389" s="456"/>
      <c r="P1389" s="431">
        <f t="shared" si="43"/>
        <v>0</v>
      </c>
      <c r="Q1389" s="79">
        <f t="shared" si="43"/>
        <v>0</v>
      </c>
      <c r="R1389" s="102" t="str">
        <f t="shared" si="42"/>
        <v/>
      </c>
      <c r="S1389" s="96" t="str">
        <f>IF(D1389="","",IF(OR(D1389=Plano!$A$1,D1389=Plano!$B$1),"entrada","saída"))</f>
        <v/>
      </c>
    </row>
    <row r="1390" spans="1:19" ht="13.2" hidden="1" x14ac:dyDescent="0.25">
      <c r="A1390" s="119" t="str">
        <f>IF(B1390="","",COUNT('Diário 2o PA'!$A$5:$A$1412)+ROW()-4)</f>
        <v/>
      </c>
      <c r="B1390" s="104"/>
      <c r="C1390" s="154"/>
      <c r="D1390" s="105"/>
      <c r="E1390" s="105"/>
      <c r="F1390" s="106"/>
      <c r="G1390" s="105"/>
      <c r="H1390" s="105"/>
      <c r="I1390" s="108"/>
      <c r="J1390" s="105"/>
      <c r="K1390" s="105"/>
      <c r="L1390" s="108"/>
      <c r="M1390" s="105"/>
      <c r="N1390" s="103"/>
      <c r="O1390" s="456"/>
      <c r="P1390" s="431">
        <f t="shared" si="43"/>
        <v>0</v>
      </c>
      <c r="Q1390" s="79">
        <f t="shared" si="43"/>
        <v>0</v>
      </c>
      <c r="R1390" s="102" t="str">
        <f t="shared" si="42"/>
        <v/>
      </c>
      <c r="S1390" s="96" t="str">
        <f>IF(D1390="","",IF(OR(D1390=Plano!$A$1,D1390=Plano!$B$1),"entrada","saída"))</f>
        <v/>
      </c>
    </row>
    <row r="1391" spans="1:19" ht="13.2" hidden="1" x14ac:dyDescent="0.25">
      <c r="A1391" s="119" t="str">
        <f>IF(B1391="","",COUNT('Diário 2o PA'!$A$5:$A$1412)+ROW()-4)</f>
        <v/>
      </c>
      <c r="B1391" s="104"/>
      <c r="C1391" s="154"/>
      <c r="D1391" s="105"/>
      <c r="E1391" s="105"/>
      <c r="F1391" s="106"/>
      <c r="G1391" s="105"/>
      <c r="H1391" s="105"/>
      <c r="I1391" s="108"/>
      <c r="J1391" s="105"/>
      <c r="K1391" s="105"/>
      <c r="L1391" s="108"/>
      <c r="M1391" s="105"/>
      <c r="N1391" s="103"/>
      <c r="O1391" s="456"/>
      <c r="P1391" s="431">
        <f t="shared" si="43"/>
        <v>0</v>
      </c>
      <c r="Q1391" s="79">
        <f t="shared" si="43"/>
        <v>0</v>
      </c>
      <c r="R1391" s="102" t="str">
        <f t="shared" si="42"/>
        <v/>
      </c>
      <c r="S1391" s="96" t="str">
        <f>IF(D1391="","",IF(OR(D1391=Plano!$A$1,D1391=Plano!$B$1),"entrada","saída"))</f>
        <v/>
      </c>
    </row>
    <row r="1392" spans="1:19" ht="13.2" hidden="1" x14ac:dyDescent="0.25">
      <c r="A1392" s="119" t="str">
        <f>IF(B1392="","",COUNT('Diário 2o PA'!$A$5:$A$1412)+ROW()-4)</f>
        <v/>
      </c>
      <c r="B1392" s="104"/>
      <c r="C1392" s="154"/>
      <c r="D1392" s="105"/>
      <c r="E1392" s="105"/>
      <c r="F1392" s="106"/>
      <c r="G1392" s="105"/>
      <c r="H1392" s="105"/>
      <c r="I1392" s="108"/>
      <c r="J1392" s="105"/>
      <c r="K1392" s="105"/>
      <c r="L1392" s="108"/>
      <c r="M1392" s="105"/>
      <c r="N1392" s="103"/>
      <c r="O1392" s="456"/>
      <c r="P1392" s="431">
        <f t="shared" si="43"/>
        <v>0</v>
      </c>
      <c r="Q1392" s="79">
        <f t="shared" si="43"/>
        <v>0</v>
      </c>
      <c r="R1392" s="102" t="str">
        <f t="shared" si="42"/>
        <v/>
      </c>
      <c r="S1392" s="96" t="str">
        <f>IF(D1392="","",IF(OR(D1392=Plano!$A$1,D1392=Plano!$B$1),"entrada","saída"))</f>
        <v/>
      </c>
    </row>
    <row r="1393" spans="1:19" ht="13.2" hidden="1" x14ac:dyDescent="0.25">
      <c r="A1393" s="119" t="str">
        <f>IF(B1393="","",COUNT('Diário 2o PA'!$A$5:$A$1412)+ROW()-4)</f>
        <v/>
      </c>
      <c r="B1393" s="104"/>
      <c r="C1393" s="154"/>
      <c r="D1393" s="105"/>
      <c r="E1393" s="105"/>
      <c r="F1393" s="106"/>
      <c r="G1393" s="105"/>
      <c r="H1393" s="105"/>
      <c r="I1393" s="108"/>
      <c r="J1393" s="105"/>
      <c r="K1393" s="105"/>
      <c r="L1393" s="108"/>
      <c r="M1393" s="105"/>
      <c r="N1393" s="103"/>
      <c r="O1393" s="456"/>
      <c r="P1393" s="431">
        <f t="shared" si="43"/>
        <v>0</v>
      </c>
      <c r="Q1393" s="79">
        <f t="shared" si="43"/>
        <v>0</v>
      </c>
      <c r="R1393" s="102" t="str">
        <f t="shared" si="42"/>
        <v/>
      </c>
      <c r="S1393" s="96" t="str">
        <f>IF(D1393="","",IF(OR(D1393=Plano!$A$1,D1393=Plano!$B$1),"entrada","saída"))</f>
        <v/>
      </c>
    </row>
    <row r="1394" spans="1:19" ht="13.2" hidden="1" x14ac:dyDescent="0.25">
      <c r="A1394" s="119" t="str">
        <f>IF(B1394="","",COUNT('Diário 2o PA'!$A$5:$A$1412)+ROW()-4)</f>
        <v/>
      </c>
      <c r="B1394" s="104"/>
      <c r="C1394" s="154"/>
      <c r="D1394" s="105"/>
      <c r="E1394" s="105"/>
      <c r="F1394" s="106"/>
      <c r="G1394" s="105"/>
      <c r="H1394" s="105"/>
      <c r="I1394" s="108"/>
      <c r="J1394" s="105"/>
      <c r="K1394" s="105"/>
      <c r="L1394" s="108"/>
      <c r="M1394" s="105"/>
      <c r="N1394" s="103"/>
      <c r="O1394" s="456"/>
      <c r="P1394" s="431">
        <f t="shared" si="43"/>
        <v>0</v>
      </c>
      <c r="Q1394" s="79">
        <f t="shared" si="43"/>
        <v>0</v>
      </c>
      <c r="R1394" s="102" t="str">
        <f t="shared" si="42"/>
        <v/>
      </c>
      <c r="S1394" s="96" t="str">
        <f>IF(D1394="","",IF(OR(D1394=Plano!$A$1,D1394=Plano!$B$1),"entrada","saída"))</f>
        <v/>
      </c>
    </row>
    <row r="1395" spans="1:19" ht="13.2" hidden="1" x14ac:dyDescent="0.25">
      <c r="A1395" s="119" t="str">
        <f>IF(B1395="","",COUNT('Diário 2o PA'!$A$5:$A$1412)+ROW()-4)</f>
        <v/>
      </c>
      <c r="B1395" s="104"/>
      <c r="C1395" s="154"/>
      <c r="D1395" s="105"/>
      <c r="E1395" s="105"/>
      <c r="F1395" s="106"/>
      <c r="G1395" s="105"/>
      <c r="H1395" s="105"/>
      <c r="I1395" s="108"/>
      <c r="J1395" s="105"/>
      <c r="K1395" s="105"/>
      <c r="L1395" s="108"/>
      <c r="M1395" s="105"/>
      <c r="N1395" s="103"/>
      <c r="O1395" s="456"/>
      <c r="P1395" s="431">
        <f t="shared" si="43"/>
        <v>0</v>
      </c>
      <c r="Q1395" s="79">
        <f t="shared" si="43"/>
        <v>0</v>
      </c>
      <c r="R1395" s="102" t="str">
        <f t="shared" si="42"/>
        <v/>
      </c>
      <c r="S1395" s="96" t="str">
        <f>IF(D1395="","",IF(OR(D1395=Plano!$A$1,D1395=Plano!$B$1),"entrada","saída"))</f>
        <v/>
      </c>
    </row>
    <row r="1396" spans="1:19" ht="13.2" hidden="1" x14ac:dyDescent="0.25">
      <c r="A1396" s="119" t="str">
        <f>IF(B1396="","",COUNT('Diário 2o PA'!$A$5:$A$1412)+ROW()-4)</f>
        <v/>
      </c>
      <c r="B1396" s="104"/>
      <c r="C1396" s="154"/>
      <c r="D1396" s="105"/>
      <c r="E1396" s="105"/>
      <c r="F1396" s="106"/>
      <c r="G1396" s="105"/>
      <c r="H1396" s="105"/>
      <c r="I1396" s="108"/>
      <c r="J1396" s="105"/>
      <c r="K1396" s="105"/>
      <c r="L1396" s="108"/>
      <c r="M1396" s="105"/>
      <c r="N1396" s="103"/>
      <c r="O1396" s="456"/>
      <c r="P1396" s="431">
        <f t="shared" si="43"/>
        <v>0</v>
      </c>
      <c r="Q1396" s="79">
        <f t="shared" si="43"/>
        <v>0</v>
      </c>
      <c r="R1396" s="102" t="str">
        <f t="shared" si="42"/>
        <v/>
      </c>
      <c r="S1396" s="96" t="str">
        <f>IF(D1396="","",IF(OR(D1396=Plano!$A$1,D1396=Plano!$B$1),"entrada","saída"))</f>
        <v/>
      </c>
    </row>
    <row r="1397" spans="1:19" ht="13.2" hidden="1" x14ac:dyDescent="0.25">
      <c r="A1397" s="119" t="str">
        <f>IF(B1397="","",COUNT('Diário 2o PA'!$A$5:$A$1412)+ROW()-4)</f>
        <v/>
      </c>
      <c r="B1397" s="104"/>
      <c r="C1397" s="154"/>
      <c r="D1397" s="105"/>
      <c r="E1397" s="105"/>
      <c r="F1397" s="106"/>
      <c r="G1397" s="105"/>
      <c r="H1397" s="105"/>
      <c r="I1397" s="108"/>
      <c r="J1397" s="105"/>
      <c r="K1397" s="105"/>
      <c r="L1397" s="108"/>
      <c r="M1397" s="105"/>
      <c r="N1397" s="103"/>
      <c r="O1397" s="456"/>
      <c r="P1397" s="431">
        <f t="shared" si="43"/>
        <v>0</v>
      </c>
      <c r="Q1397" s="79">
        <f t="shared" si="43"/>
        <v>0</v>
      </c>
      <c r="R1397" s="102" t="str">
        <f t="shared" si="42"/>
        <v/>
      </c>
      <c r="S1397" s="96" t="str">
        <f>IF(D1397="","",IF(OR(D1397=Plano!$A$1,D1397=Plano!$B$1),"entrada","saída"))</f>
        <v/>
      </c>
    </row>
    <row r="1398" spans="1:19" ht="13.2" hidden="1" x14ac:dyDescent="0.25">
      <c r="A1398" s="119" t="str">
        <f>IF(B1398="","",COUNT('Diário 2o PA'!$A$5:$A$1412)+ROW()-4)</f>
        <v/>
      </c>
      <c r="B1398" s="104"/>
      <c r="C1398" s="154"/>
      <c r="D1398" s="105"/>
      <c r="E1398" s="105"/>
      <c r="F1398" s="106"/>
      <c r="G1398" s="105"/>
      <c r="H1398" s="105"/>
      <c r="I1398" s="108"/>
      <c r="J1398" s="105"/>
      <c r="K1398" s="105"/>
      <c r="L1398" s="108"/>
      <c r="M1398" s="105"/>
      <c r="N1398" s="103"/>
      <c r="O1398" s="456"/>
      <c r="P1398" s="431">
        <f t="shared" si="43"/>
        <v>0</v>
      </c>
      <c r="Q1398" s="79">
        <f t="shared" si="43"/>
        <v>0</v>
      </c>
      <c r="R1398" s="102" t="str">
        <f t="shared" si="42"/>
        <v/>
      </c>
      <c r="S1398" s="96" t="str">
        <f>IF(D1398="","",IF(OR(D1398=Plano!$A$1,D1398=Plano!$B$1),"entrada","saída"))</f>
        <v/>
      </c>
    </row>
    <row r="1399" spans="1:19" ht="13.2" hidden="1" x14ac:dyDescent="0.25">
      <c r="A1399" s="119" t="str">
        <f>IF(B1399="","",COUNT('Diário 2o PA'!$A$5:$A$1412)+ROW()-4)</f>
        <v/>
      </c>
      <c r="B1399" s="104"/>
      <c r="C1399" s="154"/>
      <c r="D1399" s="105"/>
      <c r="E1399" s="105"/>
      <c r="F1399" s="106"/>
      <c r="G1399" s="105"/>
      <c r="H1399" s="105"/>
      <c r="I1399" s="108"/>
      <c r="J1399" s="105"/>
      <c r="K1399" s="105"/>
      <c r="L1399" s="108"/>
      <c r="M1399" s="105"/>
      <c r="N1399" s="103"/>
      <c r="O1399" s="456"/>
      <c r="P1399" s="431">
        <f t="shared" si="43"/>
        <v>0</v>
      </c>
      <c r="Q1399" s="79">
        <f t="shared" si="43"/>
        <v>0</v>
      </c>
      <c r="R1399" s="102" t="str">
        <f t="shared" si="42"/>
        <v/>
      </c>
      <c r="S1399" s="96" t="str">
        <f>IF(D1399="","",IF(OR(D1399=Plano!$A$1,D1399=Plano!$B$1),"entrada","saída"))</f>
        <v/>
      </c>
    </row>
    <row r="1400" spans="1:19" ht="13.2" hidden="1" x14ac:dyDescent="0.25">
      <c r="A1400" s="119" t="str">
        <f>IF(B1400="","",COUNT('Diário 2o PA'!$A$5:$A$1412)+ROW()-4)</f>
        <v/>
      </c>
      <c r="B1400" s="104"/>
      <c r="C1400" s="154"/>
      <c r="D1400" s="105"/>
      <c r="E1400" s="105"/>
      <c r="F1400" s="106"/>
      <c r="G1400" s="105"/>
      <c r="H1400" s="105"/>
      <c r="I1400" s="108"/>
      <c r="J1400" s="105"/>
      <c r="K1400" s="105"/>
      <c r="L1400" s="108"/>
      <c r="M1400" s="105"/>
      <c r="N1400" s="103"/>
      <c r="O1400" s="456"/>
      <c r="P1400" s="431">
        <f t="shared" si="43"/>
        <v>0</v>
      </c>
      <c r="Q1400" s="79">
        <f t="shared" si="43"/>
        <v>0</v>
      </c>
      <c r="R1400" s="102" t="str">
        <f t="shared" si="42"/>
        <v/>
      </c>
      <c r="S1400" s="96" t="str">
        <f>IF(D1400="","",IF(OR(D1400=Plano!$A$1,D1400=Plano!$B$1),"entrada","saída"))</f>
        <v/>
      </c>
    </row>
    <row r="1401" spans="1:19" ht="13.2" hidden="1" x14ac:dyDescent="0.25">
      <c r="A1401" s="119" t="str">
        <f>IF(B1401="","",COUNT('Diário 2o PA'!$A$5:$A$1412)+ROW()-4)</f>
        <v/>
      </c>
      <c r="B1401" s="104"/>
      <c r="C1401" s="154"/>
      <c r="D1401" s="105"/>
      <c r="E1401" s="105"/>
      <c r="F1401" s="106"/>
      <c r="G1401" s="105"/>
      <c r="H1401" s="105"/>
      <c r="I1401" s="108"/>
      <c r="J1401" s="105"/>
      <c r="K1401" s="105"/>
      <c r="L1401" s="108"/>
      <c r="M1401" s="105"/>
      <c r="N1401" s="103"/>
      <c r="O1401" s="456"/>
      <c r="P1401" s="431">
        <f t="shared" si="43"/>
        <v>0</v>
      </c>
      <c r="Q1401" s="79">
        <f t="shared" si="43"/>
        <v>0</v>
      </c>
      <c r="R1401" s="102" t="str">
        <f t="shared" si="42"/>
        <v/>
      </c>
      <c r="S1401" s="96" t="str">
        <f>IF(D1401="","",IF(OR(D1401=Plano!$A$1,D1401=Plano!$B$1),"entrada","saída"))</f>
        <v/>
      </c>
    </row>
    <row r="1402" spans="1:19" ht="13.2" hidden="1" x14ac:dyDescent="0.25">
      <c r="A1402" s="119" t="str">
        <f>IF(B1402="","",COUNT('Diário 2o PA'!$A$5:$A$1412)+ROW()-4)</f>
        <v/>
      </c>
      <c r="B1402" s="104"/>
      <c r="C1402" s="154"/>
      <c r="D1402" s="105"/>
      <c r="E1402" s="105"/>
      <c r="F1402" s="106"/>
      <c r="G1402" s="105"/>
      <c r="H1402" s="105"/>
      <c r="I1402" s="108"/>
      <c r="J1402" s="105"/>
      <c r="K1402" s="105"/>
      <c r="L1402" s="108"/>
      <c r="M1402" s="105"/>
      <c r="N1402" s="103"/>
      <c r="O1402" s="456"/>
      <c r="P1402" s="431">
        <f t="shared" si="43"/>
        <v>0</v>
      </c>
      <c r="Q1402" s="79">
        <f t="shared" si="43"/>
        <v>0</v>
      </c>
      <c r="R1402" s="102" t="str">
        <f t="shared" si="42"/>
        <v/>
      </c>
      <c r="S1402" s="96" t="str">
        <f>IF(D1402="","",IF(OR(D1402=Plano!$A$1,D1402=Plano!$B$1),"entrada","saída"))</f>
        <v/>
      </c>
    </row>
    <row r="1403" spans="1:19" ht="13.2" hidden="1" x14ac:dyDescent="0.25">
      <c r="A1403" s="119" t="str">
        <f>IF(B1403="","",COUNT('Diário 2o PA'!$A$5:$A$1412)+ROW()-4)</f>
        <v/>
      </c>
      <c r="B1403" s="104"/>
      <c r="C1403" s="154"/>
      <c r="D1403" s="105"/>
      <c r="E1403" s="105"/>
      <c r="F1403" s="106"/>
      <c r="G1403" s="105"/>
      <c r="H1403" s="105"/>
      <c r="I1403" s="108"/>
      <c r="J1403" s="105"/>
      <c r="K1403" s="105"/>
      <c r="L1403" s="108"/>
      <c r="M1403" s="105"/>
      <c r="N1403" s="103"/>
      <c r="O1403" s="456"/>
      <c r="P1403" s="431">
        <f t="shared" si="43"/>
        <v>0</v>
      </c>
      <c r="Q1403" s="79">
        <f t="shared" si="43"/>
        <v>0</v>
      </c>
      <c r="R1403" s="102" t="str">
        <f t="shared" si="42"/>
        <v/>
      </c>
      <c r="S1403" s="96" t="str">
        <f>IF(D1403="","",IF(OR(D1403=Plano!$A$1,D1403=Plano!$B$1),"entrada","saída"))</f>
        <v/>
      </c>
    </row>
    <row r="1404" spans="1:19" ht="13.2" hidden="1" x14ac:dyDescent="0.25">
      <c r="A1404" s="119" t="str">
        <f>IF(B1404="","",COUNT('Diário 2o PA'!$A$5:$A$1412)+ROW()-4)</f>
        <v/>
      </c>
      <c r="B1404" s="104"/>
      <c r="C1404" s="154"/>
      <c r="D1404" s="105"/>
      <c r="E1404" s="105"/>
      <c r="F1404" s="106"/>
      <c r="G1404" s="105"/>
      <c r="H1404" s="105"/>
      <c r="I1404" s="108"/>
      <c r="J1404" s="105"/>
      <c r="K1404" s="105"/>
      <c r="L1404" s="108"/>
      <c r="M1404" s="105"/>
      <c r="N1404" s="103"/>
      <c r="O1404" s="456"/>
      <c r="P1404" s="431">
        <f t="shared" si="43"/>
        <v>0</v>
      </c>
      <c r="Q1404" s="79">
        <f t="shared" si="43"/>
        <v>0</v>
      </c>
      <c r="R1404" s="102" t="str">
        <f t="shared" si="42"/>
        <v/>
      </c>
      <c r="S1404" s="96" t="str">
        <f>IF(D1404="","",IF(OR(D1404=Plano!$A$1,D1404=Plano!$B$1),"entrada","saída"))</f>
        <v/>
      </c>
    </row>
    <row r="1405" spans="1:19" ht="13.2" hidden="1" x14ac:dyDescent="0.25">
      <c r="A1405" s="119" t="str">
        <f>IF(B1405="","",COUNT('Diário 2o PA'!$A$5:$A$1412)+ROW()-4)</f>
        <v/>
      </c>
      <c r="B1405" s="104"/>
      <c r="C1405" s="154"/>
      <c r="D1405" s="105"/>
      <c r="E1405" s="105"/>
      <c r="F1405" s="106"/>
      <c r="G1405" s="105"/>
      <c r="H1405" s="105"/>
      <c r="I1405" s="108"/>
      <c r="J1405" s="105"/>
      <c r="K1405" s="105"/>
      <c r="L1405" s="108"/>
      <c r="M1405" s="105"/>
      <c r="N1405" s="103"/>
      <c r="O1405" s="456"/>
      <c r="P1405" s="431">
        <f t="shared" si="43"/>
        <v>0</v>
      </c>
      <c r="Q1405" s="79">
        <f t="shared" si="43"/>
        <v>0</v>
      </c>
      <c r="R1405" s="102" t="str">
        <f t="shared" si="42"/>
        <v/>
      </c>
      <c r="S1405" s="96" t="str">
        <f>IF(D1405="","",IF(OR(D1405=Plano!$A$1,D1405=Plano!$B$1),"entrada","saída"))</f>
        <v/>
      </c>
    </row>
    <row r="1406" spans="1:19" ht="13.2" hidden="1" x14ac:dyDescent="0.25">
      <c r="A1406" s="119" t="str">
        <f>IF(B1406="","",COUNT('Diário 2o PA'!$A$5:$A$1412)+ROW()-4)</f>
        <v/>
      </c>
      <c r="B1406" s="104"/>
      <c r="C1406" s="154"/>
      <c r="D1406" s="105"/>
      <c r="E1406" s="105"/>
      <c r="F1406" s="106"/>
      <c r="G1406" s="105"/>
      <c r="H1406" s="105"/>
      <c r="I1406" s="108"/>
      <c r="J1406" s="105"/>
      <c r="K1406" s="105"/>
      <c r="L1406" s="108"/>
      <c r="M1406" s="105"/>
      <c r="N1406" s="103"/>
      <c r="O1406" s="456"/>
      <c r="P1406" s="431">
        <f t="shared" si="43"/>
        <v>0</v>
      </c>
      <c r="Q1406" s="79">
        <f t="shared" si="43"/>
        <v>0</v>
      </c>
      <c r="R1406" s="102" t="str">
        <f t="shared" si="42"/>
        <v/>
      </c>
      <c r="S1406" s="96" t="str">
        <f>IF(D1406="","",IF(OR(D1406=Plano!$A$1,D1406=Plano!$B$1),"entrada","saída"))</f>
        <v/>
      </c>
    </row>
    <row r="1407" spans="1:19" ht="13.2" hidden="1" x14ac:dyDescent="0.25">
      <c r="A1407" s="119" t="str">
        <f>IF(B1407="","",COUNT('Diário 2o PA'!$A$5:$A$1412)+ROW()-4)</f>
        <v/>
      </c>
      <c r="B1407" s="104"/>
      <c r="C1407" s="154"/>
      <c r="D1407" s="105"/>
      <c r="E1407" s="105"/>
      <c r="F1407" s="106"/>
      <c r="G1407" s="105"/>
      <c r="H1407" s="105"/>
      <c r="I1407" s="108"/>
      <c r="J1407" s="105"/>
      <c r="K1407" s="105"/>
      <c r="L1407" s="108"/>
      <c r="M1407" s="105"/>
      <c r="N1407" s="103"/>
      <c r="O1407" s="456"/>
      <c r="P1407" s="431">
        <f t="shared" si="43"/>
        <v>0</v>
      </c>
      <c r="Q1407" s="79">
        <f t="shared" si="43"/>
        <v>0</v>
      </c>
      <c r="R1407" s="102" t="str">
        <f t="shared" si="42"/>
        <v/>
      </c>
      <c r="S1407" s="96" t="str">
        <f>IF(D1407="","",IF(OR(D1407=Plano!$A$1,D1407=Plano!$B$1),"entrada","saída"))</f>
        <v/>
      </c>
    </row>
    <row r="1408" spans="1:19" ht="13.2" hidden="1" x14ac:dyDescent="0.25">
      <c r="A1408" s="119" t="str">
        <f>IF(B1408="","",COUNT('Diário 2o PA'!$A$5:$A$1412)+ROW()-4)</f>
        <v/>
      </c>
      <c r="B1408" s="104"/>
      <c r="C1408" s="154"/>
      <c r="D1408" s="105"/>
      <c r="E1408" s="105"/>
      <c r="F1408" s="106"/>
      <c r="G1408" s="105"/>
      <c r="H1408" s="105"/>
      <c r="I1408" s="108"/>
      <c r="J1408" s="105"/>
      <c r="K1408" s="105"/>
      <c r="L1408" s="108"/>
      <c r="M1408" s="105"/>
      <c r="N1408" s="103"/>
      <c r="O1408" s="456"/>
      <c r="P1408" s="431">
        <f t="shared" si="43"/>
        <v>0</v>
      </c>
      <c r="Q1408" s="79">
        <f t="shared" si="43"/>
        <v>0</v>
      </c>
      <c r="R1408" s="102" t="str">
        <f t="shared" si="42"/>
        <v/>
      </c>
      <c r="S1408" s="96" t="str">
        <f>IF(D1408="","",IF(OR(D1408=Plano!$A$1,D1408=Plano!$B$1),"entrada","saída"))</f>
        <v/>
      </c>
    </row>
    <row r="1409" spans="1:19" ht="13.2" hidden="1" x14ac:dyDescent="0.25">
      <c r="A1409" s="119" t="str">
        <f>IF(B1409="","",COUNT('Diário 2o PA'!$A$5:$A$1412)+ROW()-4)</f>
        <v/>
      </c>
      <c r="B1409" s="104"/>
      <c r="C1409" s="154"/>
      <c r="D1409" s="105"/>
      <c r="E1409" s="105"/>
      <c r="F1409" s="106"/>
      <c r="G1409" s="105"/>
      <c r="H1409" s="105"/>
      <c r="I1409" s="108"/>
      <c r="J1409" s="105"/>
      <c r="K1409" s="105"/>
      <c r="L1409" s="108"/>
      <c r="M1409" s="105"/>
      <c r="N1409" s="103"/>
      <c r="O1409" s="456"/>
      <c r="P1409" s="431">
        <f t="shared" si="43"/>
        <v>0</v>
      </c>
      <c r="Q1409" s="79">
        <f t="shared" si="43"/>
        <v>0</v>
      </c>
      <c r="R1409" s="102" t="str">
        <f t="shared" si="42"/>
        <v/>
      </c>
      <c r="S1409" s="96" t="str">
        <f>IF(D1409="","",IF(OR(D1409=Plano!$A$1,D1409=Plano!$B$1),"entrada","saída"))</f>
        <v/>
      </c>
    </row>
    <row r="1410" spans="1:19" ht="13.2" hidden="1" x14ac:dyDescent="0.25">
      <c r="A1410" s="119" t="str">
        <f>IF(B1410="","",COUNT('Diário 2o PA'!$A$5:$A$1412)+ROW()-4)</f>
        <v/>
      </c>
      <c r="B1410" s="104"/>
      <c r="C1410" s="154"/>
      <c r="D1410" s="105"/>
      <c r="E1410" s="105"/>
      <c r="F1410" s="106"/>
      <c r="G1410" s="105"/>
      <c r="H1410" s="105"/>
      <c r="I1410" s="108"/>
      <c r="J1410" s="105"/>
      <c r="K1410" s="105"/>
      <c r="L1410" s="108"/>
      <c r="M1410" s="105"/>
      <c r="N1410" s="103"/>
      <c r="O1410" s="456"/>
      <c r="P1410" s="431">
        <f t="shared" si="43"/>
        <v>0</v>
      </c>
      <c r="Q1410" s="79">
        <f t="shared" si="43"/>
        <v>0</v>
      </c>
      <c r="R1410" s="102" t="str">
        <f t="shared" si="42"/>
        <v/>
      </c>
      <c r="S1410" s="96" t="str">
        <f>IF(D1410="","",IF(OR(D1410=Plano!$A$1,D1410=Plano!$B$1),"entrada","saída"))</f>
        <v/>
      </c>
    </row>
    <row r="1411" spans="1:19" ht="13.2" hidden="1" x14ac:dyDescent="0.25">
      <c r="A1411" s="119" t="str">
        <f>IF(B1411="","",COUNT('Diário 2o PA'!$A$5:$A$1412)+ROW()-4)</f>
        <v/>
      </c>
      <c r="B1411" s="104"/>
      <c r="C1411" s="154"/>
      <c r="D1411" s="105"/>
      <c r="E1411" s="105"/>
      <c r="F1411" s="106"/>
      <c r="G1411" s="105"/>
      <c r="H1411" s="105"/>
      <c r="I1411" s="108"/>
      <c r="J1411" s="105"/>
      <c r="K1411" s="105"/>
      <c r="L1411" s="108"/>
      <c r="M1411" s="105"/>
      <c r="N1411" s="103"/>
      <c r="O1411" s="456"/>
      <c r="P1411" s="431">
        <f t="shared" si="43"/>
        <v>0</v>
      </c>
      <c r="Q1411" s="79">
        <f t="shared" si="43"/>
        <v>0</v>
      </c>
      <c r="R1411" s="102" t="str">
        <f t="shared" si="42"/>
        <v/>
      </c>
      <c r="S1411" s="96" t="str">
        <f>IF(D1411="","",IF(OR(D1411=Plano!$A$1,D1411=Plano!$B$1),"entrada","saída"))</f>
        <v/>
      </c>
    </row>
    <row r="1412" spans="1:19" ht="13.2" hidden="1" x14ac:dyDescent="0.25">
      <c r="A1412" s="119" t="str">
        <f>IF(B1412="","",COUNT('Diário 2o PA'!$A$5:$A$1412)+ROW()-4)</f>
        <v/>
      </c>
      <c r="B1412" s="104"/>
      <c r="C1412" s="154"/>
      <c r="D1412" s="105"/>
      <c r="E1412" s="105"/>
      <c r="F1412" s="106"/>
      <c r="G1412" s="105"/>
      <c r="H1412" s="105"/>
      <c r="I1412" s="108"/>
      <c r="J1412" s="105"/>
      <c r="K1412" s="105"/>
      <c r="L1412" s="108"/>
      <c r="M1412" s="105"/>
      <c r="N1412" s="103"/>
      <c r="O1412" s="456"/>
      <c r="P1412" s="431">
        <f t="shared" si="43"/>
        <v>0</v>
      </c>
      <c r="Q1412" s="79">
        <f t="shared" si="43"/>
        <v>0</v>
      </c>
      <c r="R1412" s="102" t="str">
        <f t="shared" si="42"/>
        <v/>
      </c>
      <c r="S1412" s="96" t="str">
        <f>IF(D1412="","",IF(OR(D1412=Plano!$A$1,D1412=Plano!$B$1),"entrada","saída"))</f>
        <v/>
      </c>
    </row>
    <row r="1413" spans="1:19" ht="13.2" hidden="1" x14ac:dyDescent="0.25">
      <c r="A1413" s="119" t="str">
        <f>IF(B1413="","",COUNT('Diário 2o PA'!$A$5:$A$1412)+ROW()-4)</f>
        <v/>
      </c>
      <c r="B1413" s="104"/>
      <c r="C1413" s="154"/>
      <c r="D1413" s="105"/>
      <c r="E1413" s="105"/>
      <c r="F1413" s="106"/>
      <c r="G1413" s="105"/>
      <c r="H1413" s="105"/>
      <c r="I1413" s="108"/>
      <c r="J1413" s="105"/>
      <c r="K1413" s="105"/>
      <c r="L1413" s="108"/>
      <c r="M1413" s="105"/>
      <c r="N1413" s="103"/>
      <c r="O1413" s="456"/>
      <c r="P1413" s="431">
        <f t="shared" si="43"/>
        <v>0</v>
      </c>
      <c r="Q1413" s="79">
        <f t="shared" si="43"/>
        <v>0</v>
      </c>
      <c r="R1413" s="102" t="str">
        <f t="shared" ref="R1413:R1476" si="44">SUBSTITUTE(D1413," ","_")</f>
        <v/>
      </c>
      <c r="S1413" s="96" t="str">
        <f>IF(D1413="","",IF(OR(D1413=Plano!$A$1,D1413=Plano!$B$1),"entrada","saída"))</f>
        <v/>
      </c>
    </row>
    <row r="1414" spans="1:19" ht="13.2" hidden="1" x14ac:dyDescent="0.25">
      <c r="A1414" s="119" t="str">
        <f>IF(B1414="","",COUNT('Diário 2o PA'!$A$5:$A$1412)+ROW()-4)</f>
        <v/>
      </c>
      <c r="B1414" s="104"/>
      <c r="C1414" s="154"/>
      <c r="D1414" s="105"/>
      <c r="E1414" s="105"/>
      <c r="F1414" s="106"/>
      <c r="G1414" s="105"/>
      <c r="H1414" s="105"/>
      <c r="I1414" s="108"/>
      <c r="J1414" s="105"/>
      <c r="K1414" s="105"/>
      <c r="L1414" s="108"/>
      <c r="M1414" s="105"/>
      <c r="N1414" s="103"/>
      <c r="O1414" s="456"/>
      <c r="P1414" s="431">
        <f t="shared" ref="P1414:Q1477" si="45">IF(B1414=0,0,IF(YEAR(B1414)=$Q$1,MONTH(B1414)-$P$1+1,(YEAR(B1414)-$Q$1)*12-$P$1+1+MONTH(B1414)))</f>
        <v>0</v>
      </c>
      <c r="Q1414" s="79">
        <f t="shared" si="45"/>
        <v>0</v>
      </c>
      <c r="R1414" s="102" t="str">
        <f t="shared" si="44"/>
        <v/>
      </c>
      <c r="S1414" s="96" t="str">
        <f>IF(D1414="","",IF(OR(D1414=Plano!$A$1,D1414=Plano!$B$1),"entrada","saída"))</f>
        <v/>
      </c>
    </row>
    <row r="1415" spans="1:19" ht="13.2" hidden="1" x14ac:dyDescent="0.25">
      <c r="A1415" s="119" t="str">
        <f>IF(B1415="","",COUNT('Diário 2o PA'!$A$5:$A$1412)+ROW()-4)</f>
        <v/>
      </c>
      <c r="B1415" s="104"/>
      <c r="C1415" s="154"/>
      <c r="D1415" s="105"/>
      <c r="E1415" s="105"/>
      <c r="F1415" s="106"/>
      <c r="G1415" s="105"/>
      <c r="H1415" s="105"/>
      <c r="I1415" s="108"/>
      <c r="J1415" s="105"/>
      <c r="K1415" s="105"/>
      <c r="L1415" s="108"/>
      <c r="M1415" s="105"/>
      <c r="N1415" s="103"/>
      <c r="O1415" s="456"/>
      <c r="P1415" s="431">
        <f t="shared" si="45"/>
        <v>0</v>
      </c>
      <c r="Q1415" s="79">
        <f t="shared" si="45"/>
        <v>0</v>
      </c>
      <c r="R1415" s="102" t="str">
        <f t="shared" si="44"/>
        <v/>
      </c>
      <c r="S1415" s="96" t="str">
        <f>IF(D1415="","",IF(OR(D1415=Plano!$A$1,D1415=Plano!$B$1),"entrada","saída"))</f>
        <v/>
      </c>
    </row>
    <row r="1416" spans="1:19" ht="13.2" hidden="1" x14ac:dyDescent="0.25">
      <c r="A1416" s="119" t="str">
        <f>IF(B1416="","",COUNT('Diário 2o PA'!$A$5:$A$1412)+ROW()-4)</f>
        <v/>
      </c>
      <c r="B1416" s="104"/>
      <c r="C1416" s="154"/>
      <c r="D1416" s="105"/>
      <c r="E1416" s="105"/>
      <c r="F1416" s="106"/>
      <c r="G1416" s="105"/>
      <c r="H1416" s="105"/>
      <c r="I1416" s="108"/>
      <c r="J1416" s="105"/>
      <c r="K1416" s="105"/>
      <c r="L1416" s="108"/>
      <c r="M1416" s="105"/>
      <c r="N1416" s="103"/>
      <c r="O1416" s="456"/>
      <c r="P1416" s="431">
        <f t="shared" si="45"/>
        <v>0</v>
      </c>
      <c r="Q1416" s="79">
        <f t="shared" si="45"/>
        <v>0</v>
      </c>
      <c r="R1416" s="102" t="str">
        <f t="shared" si="44"/>
        <v/>
      </c>
      <c r="S1416" s="96" t="str">
        <f>IF(D1416="","",IF(OR(D1416=Plano!$A$1,D1416=Plano!$B$1),"entrada","saída"))</f>
        <v/>
      </c>
    </row>
    <row r="1417" spans="1:19" ht="13.2" hidden="1" x14ac:dyDescent="0.25">
      <c r="A1417" s="119" t="str">
        <f>IF(B1417="","",COUNT('Diário 2o PA'!$A$5:$A$1412)+ROW()-4)</f>
        <v/>
      </c>
      <c r="B1417" s="104"/>
      <c r="C1417" s="154"/>
      <c r="D1417" s="105"/>
      <c r="E1417" s="105"/>
      <c r="F1417" s="106"/>
      <c r="G1417" s="105"/>
      <c r="H1417" s="105"/>
      <c r="I1417" s="108"/>
      <c r="J1417" s="105"/>
      <c r="K1417" s="105"/>
      <c r="L1417" s="108"/>
      <c r="M1417" s="105"/>
      <c r="N1417" s="103"/>
      <c r="O1417" s="456"/>
      <c r="P1417" s="431">
        <f t="shared" si="45"/>
        <v>0</v>
      </c>
      <c r="Q1417" s="79">
        <f t="shared" si="45"/>
        <v>0</v>
      </c>
      <c r="R1417" s="102" t="str">
        <f t="shared" si="44"/>
        <v/>
      </c>
      <c r="S1417" s="96" t="str">
        <f>IF(D1417="","",IF(OR(D1417=Plano!$A$1,D1417=Plano!$B$1),"entrada","saída"))</f>
        <v/>
      </c>
    </row>
    <row r="1418" spans="1:19" ht="13.2" hidden="1" x14ac:dyDescent="0.25">
      <c r="A1418" s="119" t="str">
        <f>IF(B1418="","",COUNT('Diário 2o PA'!$A$5:$A$1412)+ROW()-4)</f>
        <v/>
      </c>
      <c r="B1418" s="104"/>
      <c r="C1418" s="154"/>
      <c r="D1418" s="105"/>
      <c r="E1418" s="105"/>
      <c r="F1418" s="106"/>
      <c r="G1418" s="105"/>
      <c r="H1418" s="105"/>
      <c r="I1418" s="108"/>
      <c r="J1418" s="105"/>
      <c r="K1418" s="105"/>
      <c r="L1418" s="108"/>
      <c r="M1418" s="105"/>
      <c r="N1418" s="103"/>
      <c r="O1418" s="456"/>
      <c r="P1418" s="431">
        <f t="shared" si="45"/>
        <v>0</v>
      </c>
      <c r="Q1418" s="79">
        <f t="shared" si="45"/>
        <v>0</v>
      </c>
      <c r="R1418" s="102" t="str">
        <f t="shared" si="44"/>
        <v/>
      </c>
      <c r="S1418" s="96" t="str">
        <f>IF(D1418="","",IF(OR(D1418=Plano!$A$1,D1418=Plano!$B$1),"entrada","saída"))</f>
        <v/>
      </c>
    </row>
    <row r="1419" spans="1:19" ht="13.2" hidden="1" x14ac:dyDescent="0.25">
      <c r="A1419" s="119" t="str">
        <f>IF(B1419="","",COUNT('Diário 2o PA'!$A$5:$A$1412)+ROW()-4)</f>
        <v/>
      </c>
      <c r="B1419" s="104"/>
      <c r="C1419" s="154"/>
      <c r="D1419" s="105"/>
      <c r="E1419" s="105"/>
      <c r="F1419" s="106"/>
      <c r="G1419" s="105"/>
      <c r="H1419" s="105"/>
      <c r="I1419" s="108"/>
      <c r="J1419" s="105"/>
      <c r="K1419" s="105"/>
      <c r="L1419" s="108"/>
      <c r="M1419" s="105"/>
      <c r="N1419" s="103"/>
      <c r="O1419" s="456"/>
      <c r="P1419" s="431">
        <f t="shared" si="45"/>
        <v>0</v>
      </c>
      <c r="Q1419" s="79">
        <f t="shared" si="45"/>
        <v>0</v>
      </c>
      <c r="R1419" s="102" t="str">
        <f t="shared" si="44"/>
        <v/>
      </c>
      <c r="S1419" s="96" t="str">
        <f>IF(D1419="","",IF(OR(D1419=Plano!$A$1,D1419=Plano!$B$1),"entrada","saída"))</f>
        <v/>
      </c>
    </row>
    <row r="1420" spans="1:19" ht="13.2" hidden="1" x14ac:dyDescent="0.25">
      <c r="A1420" s="119" t="str">
        <f>IF(B1420="","",COUNT('Diário 2o PA'!$A$5:$A$1412)+ROW()-4)</f>
        <v/>
      </c>
      <c r="B1420" s="104"/>
      <c r="C1420" s="154"/>
      <c r="D1420" s="105"/>
      <c r="E1420" s="105"/>
      <c r="F1420" s="106"/>
      <c r="G1420" s="105"/>
      <c r="H1420" s="105"/>
      <c r="I1420" s="108"/>
      <c r="J1420" s="105"/>
      <c r="K1420" s="105"/>
      <c r="L1420" s="108"/>
      <c r="M1420" s="105"/>
      <c r="N1420" s="103"/>
      <c r="O1420" s="456"/>
      <c r="P1420" s="431">
        <f t="shared" si="45"/>
        <v>0</v>
      </c>
      <c r="Q1420" s="79">
        <f t="shared" si="45"/>
        <v>0</v>
      </c>
      <c r="R1420" s="102" t="str">
        <f t="shared" si="44"/>
        <v/>
      </c>
      <c r="S1420" s="96" t="str">
        <f>IF(D1420="","",IF(OR(D1420=Plano!$A$1,D1420=Plano!$B$1),"entrada","saída"))</f>
        <v/>
      </c>
    </row>
    <row r="1421" spans="1:19" ht="13.2" hidden="1" x14ac:dyDescent="0.25">
      <c r="A1421" s="119" t="str">
        <f>IF(B1421="","",COUNT('Diário 2o PA'!$A$5:$A$1412)+ROW()-4)</f>
        <v/>
      </c>
      <c r="B1421" s="104"/>
      <c r="C1421" s="154"/>
      <c r="D1421" s="105"/>
      <c r="E1421" s="105"/>
      <c r="F1421" s="106"/>
      <c r="G1421" s="105"/>
      <c r="H1421" s="105"/>
      <c r="I1421" s="108"/>
      <c r="J1421" s="105"/>
      <c r="K1421" s="105"/>
      <c r="L1421" s="108"/>
      <c r="M1421" s="105"/>
      <c r="N1421" s="103"/>
      <c r="O1421" s="456"/>
      <c r="P1421" s="431">
        <f t="shared" si="45"/>
        <v>0</v>
      </c>
      <c r="Q1421" s="79">
        <f t="shared" si="45"/>
        <v>0</v>
      </c>
      <c r="R1421" s="102" t="str">
        <f t="shared" si="44"/>
        <v/>
      </c>
      <c r="S1421" s="96" t="str">
        <f>IF(D1421="","",IF(OR(D1421=Plano!$A$1,D1421=Plano!$B$1),"entrada","saída"))</f>
        <v/>
      </c>
    </row>
    <row r="1422" spans="1:19" ht="13.2" hidden="1" x14ac:dyDescent="0.25">
      <c r="A1422" s="119" t="str">
        <f>IF(B1422="","",COUNT('Diário 2o PA'!$A$5:$A$1412)+ROW()-4)</f>
        <v/>
      </c>
      <c r="B1422" s="104"/>
      <c r="C1422" s="154"/>
      <c r="D1422" s="105"/>
      <c r="E1422" s="105"/>
      <c r="F1422" s="106"/>
      <c r="G1422" s="105"/>
      <c r="H1422" s="105"/>
      <c r="I1422" s="108"/>
      <c r="J1422" s="105"/>
      <c r="K1422" s="105"/>
      <c r="L1422" s="108"/>
      <c r="M1422" s="105"/>
      <c r="N1422" s="103"/>
      <c r="O1422" s="456"/>
      <c r="P1422" s="431">
        <f t="shared" si="45"/>
        <v>0</v>
      </c>
      <c r="Q1422" s="79">
        <f t="shared" si="45"/>
        <v>0</v>
      </c>
      <c r="R1422" s="102" t="str">
        <f t="shared" si="44"/>
        <v/>
      </c>
      <c r="S1422" s="96" t="str">
        <f>IF(D1422="","",IF(OR(D1422=Plano!$A$1,D1422=Plano!$B$1),"entrada","saída"))</f>
        <v/>
      </c>
    </row>
    <row r="1423" spans="1:19" ht="13.2" hidden="1" x14ac:dyDescent="0.25">
      <c r="A1423" s="119" t="str">
        <f>IF(B1423="","",COUNT('Diário 2o PA'!$A$5:$A$1412)+ROW()-4)</f>
        <v/>
      </c>
      <c r="B1423" s="104"/>
      <c r="C1423" s="154"/>
      <c r="D1423" s="105"/>
      <c r="E1423" s="105"/>
      <c r="F1423" s="106"/>
      <c r="G1423" s="105"/>
      <c r="H1423" s="105"/>
      <c r="I1423" s="108"/>
      <c r="J1423" s="105"/>
      <c r="K1423" s="105"/>
      <c r="L1423" s="108"/>
      <c r="M1423" s="105"/>
      <c r="N1423" s="103"/>
      <c r="O1423" s="456"/>
      <c r="P1423" s="431">
        <f t="shared" si="45"/>
        <v>0</v>
      </c>
      <c r="Q1423" s="79">
        <f t="shared" si="45"/>
        <v>0</v>
      </c>
      <c r="R1423" s="102" t="str">
        <f t="shared" si="44"/>
        <v/>
      </c>
      <c r="S1423" s="96" t="str">
        <f>IF(D1423="","",IF(OR(D1423=Plano!$A$1,D1423=Plano!$B$1),"entrada","saída"))</f>
        <v/>
      </c>
    </row>
    <row r="1424" spans="1:19" ht="13.2" hidden="1" x14ac:dyDescent="0.25">
      <c r="A1424" s="119" t="str">
        <f>IF(B1424="","",COUNT('Diário 2o PA'!$A$5:$A$1412)+ROW()-4)</f>
        <v/>
      </c>
      <c r="B1424" s="104"/>
      <c r="C1424" s="154"/>
      <c r="D1424" s="105"/>
      <c r="E1424" s="105"/>
      <c r="F1424" s="106"/>
      <c r="G1424" s="105"/>
      <c r="H1424" s="105"/>
      <c r="I1424" s="108"/>
      <c r="J1424" s="105"/>
      <c r="K1424" s="105"/>
      <c r="L1424" s="108"/>
      <c r="M1424" s="105"/>
      <c r="N1424" s="103"/>
      <c r="O1424" s="456"/>
      <c r="P1424" s="431">
        <f t="shared" si="45"/>
        <v>0</v>
      </c>
      <c r="Q1424" s="79">
        <f t="shared" si="45"/>
        <v>0</v>
      </c>
      <c r="R1424" s="102" t="str">
        <f t="shared" si="44"/>
        <v/>
      </c>
      <c r="S1424" s="96" t="str">
        <f>IF(D1424="","",IF(OR(D1424=Plano!$A$1,D1424=Plano!$B$1),"entrada","saída"))</f>
        <v/>
      </c>
    </row>
    <row r="1425" spans="1:19" ht="13.2" hidden="1" x14ac:dyDescent="0.25">
      <c r="A1425" s="119" t="str">
        <f>IF(B1425="","",COUNT('Diário 2o PA'!$A$5:$A$1412)+ROW()-4)</f>
        <v/>
      </c>
      <c r="B1425" s="104"/>
      <c r="C1425" s="154"/>
      <c r="D1425" s="105"/>
      <c r="E1425" s="105"/>
      <c r="F1425" s="106"/>
      <c r="G1425" s="105"/>
      <c r="H1425" s="105"/>
      <c r="I1425" s="108"/>
      <c r="J1425" s="105"/>
      <c r="K1425" s="105"/>
      <c r="L1425" s="108"/>
      <c r="M1425" s="105"/>
      <c r="N1425" s="103"/>
      <c r="O1425" s="456"/>
      <c r="P1425" s="431">
        <f t="shared" si="45"/>
        <v>0</v>
      </c>
      <c r="Q1425" s="79">
        <f t="shared" si="45"/>
        <v>0</v>
      </c>
      <c r="R1425" s="102" t="str">
        <f t="shared" si="44"/>
        <v/>
      </c>
      <c r="S1425" s="96" t="str">
        <f>IF(D1425="","",IF(OR(D1425=Plano!$A$1,D1425=Plano!$B$1),"entrada","saída"))</f>
        <v/>
      </c>
    </row>
    <row r="1426" spans="1:19" ht="13.2" hidden="1" x14ac:dyDescent="0.25">
      <c r="A1426" s="119" t="str">
        <f>IF(B1426="","",COUNT('Diário 2o PA'!$A$5:$A$1412)+ROW()-4)</f>
        <v/>
      </c>
      <c r="B1426" s="104"/>
      <c r="C1426" s="154"/>
      <c r="D1426" s="105"/>
      <c r="E1426" s="105"/>
      <c r="F1426" s="106"/>
      <c r="G1426" s="105"/>
      <c r="H1426" s="105"/>
      <c r="I1426" s="108"/>
      <c r="J1426" s="105"/>
      <c r="K1426" s="105"/>
      <c r="L1426" s="108"/>
      <c r="M1426" s="105"/>
      <c r="N1426" s="103"/>
      <c r="O1426" s="456"/>
      <c r="P1426" s="431">
        <f t="shared" si="45"/>
        <v>0</v>
      </c>
      <c r="Q1426" s="79">
        <f t="shared" si="45"/>
        <v>0</v>
      </c>
      <c r="R1426" s="102" t="str">
        <f t="shared" si="44"/>
        <v/>
      </c>
      <c r="S1426" s="96" t="str">
        <f>IF(D1426="","",IF(OR(D1426=Plano!$A$1,D1426=Plano!$B$1),"entrada","saída"))</f>
        <v/>
      </c>
    </row>
    <row r="1427" spans="1:19" ht="13.2" hidden="1" x14ac:dyDescent="0.25">
      <c r="A1427" s="119" t="str">
        <f>IF(B1427="","",COUNT('Diário 2o PA'!$A$5:$A$1412)+ROW()-4)</f>
        <v/>
      </c>
      <c r="B1427" s="104"/>
      <c r="C1427" s="154"/>
      <c r="D1427" s="105"/>
      <c r="E1427" s="105"/>
      <c r="F1427" s="106"/>
      <c r="G1427" s="105"/>
      <c r="H1427" s="105"/>
      <c r="I1427" s="108"/>
      <c r="J1427" s="105"/>
      <c r="K1427" s="105"/>
      <c r="L1427" s="108"/>
      <c r="M1427" s="105"/>
      <c r="N1427" s="103"/>
      <c r="O1427" s="456"/>
      <c r="P1427" s="431">
        <f t="shared" si="45"/>
        <v>0</v>
      </c>
      <c r="Q1427" s="79">
        <f t="shared" si="45"/>
        <v>0</v>
      </c>
      <c r="R1427" s="102" t="str">
        <f t="shared" si="44"/>
        <v/>
      </c>
      <c r="S1427" s="96" t="str">
        <f>IF(D1427="","",IF(OR(D1427=Plano!$A$1,D1427=Plano!$B$1),"entrada","saída"))</f>
        <v/>
      </c>
    </row>
    <row r="1428" spans="1:19" ht="13.2" hidden="1" x14ac:dyDescent="0.25">
      <c r="A1428" s="119" t="str">
        <f>IF(B1428="","",COUNT('Diário 2o PA'!$A$5:$A$1412)+ROW()-4)</f>
        <v/>
      </c>
      <c r="B1428" s="104"/>
      <c r="C1428" s="154"/>
      <c r="D1428" s="105"/>
      <c r="E1428" s="105"/>
      <c r="F1428" s="106"/>
      <c r="G1428" s="105"/>
      <c r="H1428" s="105"/>
      <c r="I1428" s="108"/>
      <c r="J1428" s="105"/>
      <c r="K1428" s="105"/>
      <c r="L1428" s="108"/>
      <c r="M1428" s="105"/>
      <c r="N1428" s="103"/>
      <c r="O1428" s="456"/>
      <c r="P1428" s="431">
        <f t="shared" si="45"/>
        <v>0</v>
      </c>
      <c r="Q1428" s="79">
        <f t="shared" si="45"/>
        <v>0</v>
      </c>
      <c r="R1428" s="102" t="str">
        <f t="shared" si="44"/>
        <v/>
      </c>
      <c r="S1428" s="96" t="str">
        <f>IF(D1428="","",IF(OR(D1428=Plano!$A$1,D1428=Plano!$B$1),"entrada","saída"))</f>
        <v/>
      </c>
    </row>
    <row r="1429" spans="1:19" ht="13.2" hidden="1" x14ac:dyDescent="0.25">
      <c r="A1429" s="119" t="str">
        <f>IF(B1429="","",COUNT('Diário 2o PA'!$A$5:$A$1412)+ROW()-4)</f>
        <v/>
      </c>
      <c r="B1429" s="104"/>
      <c r="C1429" s="154"/>
      <c r="D1429" s="105"/>
      <c r="E1429" s="105"/>
      <c r="F1429" s="106"/>
      <c r="G1429" s="105"/>
      <c r="H1429" s="105"/>
      <c r="I1429" s="108"/>
      <c r="J1429" s="105"/>
      <c r="K1429" s="105"/>
      <c r="L1429" s="108"/>
      <c r="M1429" s="105"/>
      <c r="N1429" s="103"/>
      <c r="O1429" s="456"/>
      <c r="P1429" s="431">
        <f t="shared" si="45"/>
        <v>0</v>
      </c>
      <c r="Q1429" s="79">
        <f t="shared" si="45"/>
        <v>0</v>
      </c>
      <c r="R1429" s="102" t="str">
        <f t="shared" si="44"/>
        <v/>
      </c>
      <c r="S1429" s="96" t="str">
        <f>IF(D1429="","",IF(OR(D1429=Plano!$A$1,D1429=Plano!$B$1),"entrada","saída"))</f>
        <v/>
      </c>
    </row>
    <row r="1430" spans="1:19" ht="13.2" hidden="1" x14ac:dyDescent="0.25">
      <c r="A1430" s="119" t="str">
        <f>IF(B1430="","",COUNT('Diário 2o PA'!$A$5:$A$1412)+ROW()-4)</f>
        <v/>
      </c>
      <c r="B1430" s="104"/>
      <c r="C1430" s="154"/>
      <c r="D1430" s="105"/>
      <c r="E1430" s="105"/>
      <c r="F1430" s="106"/>
      <c r="G1430" s="105"/>
      <c r="H1430" s="105"/>
      <c r="I1430" s="108"/>
      <c r="J1430" s="105"/>
      <c r="K1430" s="105"/>
      <c r="L1430" s="108"/>
      <c r="M1430" s="105"/>
      <c r="N1430" s="103"/>
      <c r="O1430" s="456"/>
      <c r="P1430" s="431">
        <f t="shared" si="45"/>
        <v>0</v>
      </c>
      <c r="Q1430" s="79">
        <f t="shared" si="45"/>
        <v>0</v>
      </c>
      <c r="R1430" s="102" t="str">
        <f t="shared" si="44"/>
        <v/>
      </c>
      <c r="S1430" s="96" t="str">
        <f>IF(D1430="","",IF(OR(D1430=Plano!$A$1,D1430=Plano!$B$1),"entrada","saída"))</f>
        <v/>
      </c>
    </row>
    <row r="1431" spans="1:19" ht="13.2" hidden="1" x14ac:dyDescent="0.25">
      <c r="A1431" s="119" t="str">
        <f>IF(B1431="","",COUNT('Diário 2o PA'!$A$5:$A$1412)+ROW()-4)</f>
        <v/>
      </c>
      <c r="B1431" s="104"/>
      <c r="C1431" s="154"/>
      <c r="D1431" s="105"/>
      <c r="E1431" s="105"/>
      <c r="F1431" s="106"/>
      <c r="G1431" s="105"/>
      <c r="H1431" s="105"/>
      <c r="I1431" s="108"/>
      <c r="J1431" s="105"/>
      <c r="K1431" s="105"/>
      <c r="L1431" s="108"/>
      <c r="M1431" s="105"/>
      <c r="N1431" s="103"/>
      <c r="O1431" s="456"/>
      <c r="P1431" s="431">
        <f t="shared" si="45"/>
        <v>0</v>
      </c>
      <c r="Q1431" s="79">
        <f t="shared" si="45"/>
        <v>0</v>
      </c>
      <c r="R1431" s="102" t="str">
        <f t="shared" si="44"/>
        <v/>
      </c>
      <c r="S1431" s="96" t="str">
        <f>IF(D1431="","",IF(OR(D1431=Plano!$A$1,D1431=Plano!$B$1),"entrada","saída"))</f>
        <v/>
      </c>
    </row>
    <row r="1432" spans="1:19" ht="13.2" hidden="1" x14ac:dyDescent="0.25">
      <c r="A1432" s="119" t="str">
        <f>IF(B1432="","",COUNT('Diário 2o PA'!$A$5:$A$1412)+ROW()-4)</f>
        <v/>
      </c>
      <c r="B1432" s="104"/>
      <c r="C1432" s="154"/>
      <c r="D1432" s="105"/>
      <c r="E1432" s="105"/>
      <c r="F1432" s="106"/>
      <c r="G1432" s="105"/>
      <c r="H1432" s="105"/>
      <c r="I1432" s="108"/>
      <c r="J1432" s="105"/>
      <c r="K1432" s="105"/>
      <c r="L1432" s="108"/>
      <c r="M1432" s="105"/>
      <c r="N1432" s="103"/>
      <c r="O1432" s="456"/>
      <c r="P1432" s="431">
        <f t="shared" si="45"/>
        <v>0</v>
      </c>
      <c r="Q1432" s="79">
        <f t="shared" si="45"/>
        <v>0</v>
      </c>
      <c r="R1432" s="102" t="str">
        <f t="shared" si="44"/>
        <v/>
      </c>
      <c r="S1432" s="96" t="str">
        <f>IF(D1432="","",IF(OR(D1432=Plano!$A$1,D1432=Plano!$B$1),"entrada","saída"))</f>
        <v/>
      </c>
    </row>
    <row r="1433" spans="1:19" ht="13.2" hidden="1" x14ac:dyDescent="0.25">
      <c r="A1433" s="119" t="str">
        <f>IF(B1433="","",COUNT('Diário 2o PA'!$A$5:$A$1412)+ROW()-4)</f>
        <v/>
      </c>
      <c r="B1433" s="104"/>
      <c r="C1433" s="154"/>
      <c r="D1433" s="105"/>
      <c r="E1433" s="105"/>
      <c r="F1433" s="106"/>
      <c r="G1433" s="105"/>
      <c r="H1433" s="105"/>
      <c r="I1433" s="108"/>
      <c r="J1433" s="105"/>
      <c r="K1433" s="105"/>
      <c r="L1433" s="108"/>
      <c r="M1433" s="105"/>
      <c r="N1433" s="103"/>
      <c r="O1433" s="456"/>
      <c r="P1433" s="431">
        <f t="shared" si="45"/>
        <v>0</v>
      </c>
      <c r="Q1433" s="79">
        <f t="shared" si="45"/>
        <v>0</v>
      </c>
      <c r="R1433" s="102" t="str">
        <f t="shared" si="44"/>
        <v/>
      </c>
      <c r="S1433" s="96" t="str">
        <f>IF(D1433="","",IF(OR(D1433=Plano!$A$1,D1433=Plano!$B$1),"entrada","saída"))</f>
        <v/>
      </c>
    </row>
    <row r="1434" spans="1:19" ht="13.2" hidden="1" x14ac:dyDescent="0.25">
      <c r="A1434" s="119" t="str">
        <f>IF(B1434="","",COUNT('Diário 2o PA'!$A$5:$A$1412)+ROW()-4)</f>
        <v/>
      </c>
      <c r="B1434" s="104"/>
      <c r="C1434" s="154"/>
      <c r="D1434" s="105"/>
      <c r="E1434" s="105"/>
      <c r="F1434" s="106"/>
      <c r="G1434" s="105"/>
      <c r="H1434" s="105"/>
      <c r="I1434" s="108"/>
      <c r="J1434" s="105"/>
      <c r="K1434" s="105"/>
      <c r="L1434" s="108"/>
      <c r="M1434" s="105"/>
      <c r="N1434" s="103"/>
      <c r="O1434" s="456"/>
      <c r="P1434" s="431">
        <f t="shared" si="45"/>
        <v>0</v>
      </c>
      <c r="Q1434" s="79">
        <f t="shared" si="45"/>
        <v>0</v>
      </c>
      <c r="R1434" s="102" t="str">
        <f t="shared" si="44"/>
        <v/>
      </c>
      <c r="S1434" s="96" t="str">
        <f>IF(D1434="","",IF(OR(D1434=Plano!$A$1,D1434=Plano!$B$1),"entrada","saída"))</f>
        <v/>
      </c>
    </row>
    <row r="1435" spans="1:19" ht="13.2" hidden="1" x14ac:dyDescent="0.25">
      <c r="A1435" s="119" t="str">
        <f>IF(B1435="","",COUNT('Diário 2o PA'!$A$5:$A$1412)+ROW()-4)</f>
        <v/>
      </c>
      <c r="B1435" s="104"/>
      <c r="C1435" s="154"/>
      <c r="D1435" s="105"/>
      <c r="E1435" s="105"/>
      <c r="F1435" s="106"/>
      <c r="G1435" s="105"/>
      <c r="H1435" s="105"/>
      <c r="I1435" s="108"/>
      <c r="J1435" s="105"/>
      <c r="K1435" s="105"/>
      <c r="L1435" s="108"/>
      <c r="M1435" s="105"/>
      <c r="N1435" s="103"/>
      <c r="O1435" s="456"/>
      <c r="P1435" s="431">
        <f t="shared" si="45"/>
        <v>0</v>
      </c>
      <c r="Q1435" s="79">
        <f t="shared" si="45"/>
        <v>0</v>
      </c>
      <c r="R1435" s="102" t="str">
        <f t="shared" si="44"/>
        <v/>
      </c>
      <c r="S1435" s="96" t="str">
        <f>IF(D1435="","",IF(OR(D1435=Plano!$A$1,D1435=Plano!$B$1),"entrada","saída"))</f>
        <v/>
      </c>
    </row>
    <row r="1436" spans="1:19" ht="13.2" hidden="1" x14ac:dyDescent="0.25">
      <c r="A1436" s="119" t="str">
        <f>IF(B1436="","",COUNT('Diário 2o PA'!$A$5:$A$1412)+ROW()-4)</f>
        <v/>
      </c>
      <c r="B1436" s="104"/>
      <c r="C1436" s="154"/>
      <c r="D1436" s="105"/>
      <c r="E1436" s="105"/>
      <c r="F1436" s="106"/>
      <c r="G1436" s="105"/>
      <c r="H1436" s="105"/>
      <c r="I1436" s="108"/>
      <c r="J1436" s="105"/>
      <c r="K1436" s="105"/>
      <c r="L1436" s="108"/>
      <c r="M1436" s="105"/>
      <c r="N1436" s="103"/>
      <c r="O1436" s="456"/>
      <c r="P1436" s="431">
        <f t="shared" si="45"/>
        <v>0</v>
      </c>
      <c r="Q1436" s="79">
        <f t="shared" si="45"/>
        <v>0</v>
      </c>
      <c r="R1436" s="102" t="str">
        <f t="shared" si="44"/>
        <v/>
      </c>
      <c r="S1436" s="96" t="str">
        <f>IF(D1436="","",IF(OR(D1436=Plano!$A$1,D1436=Plano!$B$1),"entrada","saída"))</f>
        <v/>
      </c>
    </row>
    <row r="1437" spans="1:19" ht="13.2" hidden="1" x14ac:dyDescent="0.25">
      <c r="A1437" s="119" t="str">
        <f>IF(B1437="","",COUNT('Diário 2o PA'!$A$5:$A$1412)+ROW()-4)</f>
        <v/>
      </c>
      <c r="B1437" s="104"/>
      <c r="C1437" s="154"/>
      <c r="D1437" s="105"/>
      <c r="E1437" s="105"/>
      <c r="F1437" s="106"/>
      <c r="G1437" s="105"/>
      <c r="H1437" s="105"/>
      <c r="I1437" s="108"/>
      <c r="J1437" s="105"/>
      <c r="K1437" s="105"/>
      <c r="L1437" s="108"/>
      <c r="M1437" s="105"/>
      <c r="N1437" s="103"/>
      <c r="O1437" s="456"/>
      <c r="P1437" s="431">
        <f t="shared" si="45"/>
        <v>0</v>
      </c>
      <c r="Q1437" s="79">
        <f t="shared" si="45"/>
        <v>0</v>
      </c>
      <c r="R1437" s="102" t="str">
        <f t="shared" si="44"/>
        <v/>
      </c>
      <c r="S1437" s="96" t="str">
        <f>IF(D1437="","",IF(OR(D1437=Plano!$A$1,D1437=Plano!$B$1),"entrada","saída"))</f>
        <v/>
      </c>
    </row>
    <row r="1438" spans="1:19" ht="13.2" hidden="1" x14ac:dyDescent="0.25">
      <c r="A1438" s="119" t="str">
        <f>IF(B1438="","",COUNT('Diário 2o PA'!$A$5:$A$1412)+ROW()-4)</f>
        <v/>
      </c>
      <c r="B1438" s="104"/>
      <c r="C1438" s="154"/>
      <c r="D1438" s="105"/>
      <c r="E1438" s="105"/>
      <c r="F1438" s="106"/>
      <c r="G1438" s="105"/>
      <c r="H1438" s="105"/>
      <c r="I1438" s="108"/>
      <c r="J1438" s="105"/>
      <c r="K1438" s="105"/>
      <c r="L1438" s="108"/>
      <c r="M1438" s="105"/>
      <c r="N1438" s="103"/>
      <c r="O1438" s="456"/>
      <c r="P1438" s="431">
        <f t="shared" si="45"/>
        <v>0</v>
      </c>
      <c r="Q1438" s="79">
        <f t="shared" si="45"/>
        <v>0</v>
      </c>
      <c r="R1438" s="102" t="str">
        <f t="shared" si="44"/>
        <v/>
      </c>
      <c r="S1438" s="96" t="str">
        <f>IF(D1438="","",IF(OR(D1438=Plano!$A$1,D1438=Plano!$B$1),"entrada","saída"))</f>
        <v/>
      </c>
    </row>
    <row r="1439" spans="1:19" ht="13.2" hidden="1" x14ac:dyDescent="0.25">
      <c r="A1439" s="119" t="str">
        <f>IF(B1439="","",COUNT('Diário 2o PA'!$A$5:$A$1412)+ROW()-4)</f>
        <v/>
      </c>
      <c r="B1439" s="104"/>
      <c r="C1439" s="154"/>
      <c r="D1439" s="105"/>
      <c r="E1439" s="105"/>
      <c r="F1439" s="106"/>
      <c r="G1439" s="105"/>
      <c r="H1439" s="105"/>
      <c r="I1439" s="108"/>
      <c r="J1439" s="105"/>
      <c r="K1439" s="105"/>
      <c r="L1439" s="108"/>
      <c r="M1439" s="105"/>
      <c r="N1439" s="103"/>
      <c r="O1439" s="456"/>
      <c r="P1439" s="431">
        <f t="shared" si="45"/>
        <v>0</v>
      </c>
      <c r="Q1439" s="79">
        <f t="shared" si="45"/>
        <v>0</v>
      </c>
      <c r="R1439" s="102" t="str">
        <f t="shared" si="44"/>
        <v/>
      </c>
      <c r="S1439" s="96" t="str">
        <f>IF(D1439="","",IF(OR(D1439=Plano!$A$1,D1439=Plano!$B$1),"entrada","saída"))</f>
        <v/>
      </c>
    </row>
    <row r="1440" spans="1:19" ht="13.2" hidden="1" x14ac:dyDescent="0.25">
      <c r="A1440" s="119" t="str">
        <f>IF(B1440="","",COUNT('Diário 2o PA'!$A$5:$A$1412)+ROW()-4)</f>
        <v/>
      </c>
      <c r="B1440" s="104"/>
      <c r="C1440" s="154"/>
      <c r="D1440" s="105"/>
      <c r="E1440" s="105"/>
      <c r="F1440" s="106"/>
      <c r="G1440" s="105"/>
      <c r="H1440" s="105"/>
      <c r="I1440" s="108"/>
      <c r="J1440" s="105"/>
      <c r="K1440" s="105"/>
      <c r="L1440" s="108"/>
      <c r="M1440" s="105"/>
      <c r="N1440" s="103"/>
      <c r="O1440" s="456"/>
      <c r="P1440" s="431">
        <f t="shared" si="45"/>
        <v>0</v>
      </c>
      <c r="Q1440" s="79">
        <f t="shared" si="45"/>
        <v>0</v>
      </c>
      <c r="R1440" s="102" t="str">
        <f t="shared" si="44"/>
        <v/>
      </c>
      <c r="S1440" s="96" t="str">
        <f>IF(D1440="","",IF(OR(D1440=Plano!$A$1,D1440=Plano!$B$1),"entrada","saída"))</f>
        <v/>
      </c>
    </row>
    <row r="1441" spans="1:19" ht="13.2" hidden="1" x14ac:dyDescent="0.25">
      <c r="A1441" s="119" t="str">
        <f>IF(B1441="","",COUNT('Diário 2o PA'!$A$5:$A$1412)+ROW()-4)</f>
        <v/>
      </c>
      <c r="B1441" s="104"/>
      <c r="C1441" s="154"/>
      <c r="D1441" s="105"/>
      <c r="E1441" s="105"/>
      <c r="F1441" s="106"/>
      <c r="G1441" s="105"/>
      <c r="H1441" s="105"/>
      <c r="I1441" s="108"/>
      <c r="J1441" s="105"/>
      <c r="K1441" s="105"/>
      <c r="L1441" s="108"/>
      <c r="M1441" s="105"/>
      <c r="N1441" s="103"/>
      <c r="O1441" s="456"/>
      <c r="P1441" s="431">
        <f t="shared" si="45"/>
        <v>0</v>
      </c>
      <c r="Q1441" s="79">
        <f t="shared" si="45"/>
        <v>0</v>
      </c>
      <c r="R1441" s="102" t="str">
        <f t="shared" si="44"/>
        <v/>
      </c>
      <c r="S1441" s="96" t="str">
        <f>IF(D1441="","",IF(OR(D1441=Plano!$A$1,D1441=Plano!$B$1),"entrada","saída"))</f>
        <v/>
      </c>
    </row>
    <row r="1442" spans="1:19" ht="13.2" hidden="1" x14ac:dyDescent="0.25">
      <c r="A1442" s="119" t="str">
        <f>IF(B1442="","",COUNT('Diário 2o PA'!$A$5:$A$1412)+ROW()-4)</f>
        <v/>
      </c>
      <c r="B1442" s="104"/>
      <c r="C1442" s="154"/>
      <c r="D1442" s="105"/>
      <c r="E1442" s="105"/>
      <c r="F1442" s="106"/>
      <c r="G1442" s="105"/>
      <c r="H1442" s="105"/>
      <c r="I1442" s="108"/>
      <c r="J1442" s="105"/>
      <c r="K1442" s="105"/>
      <c r="L1442" s="108"/>
      <c r="M1442" s="105"/>
      <c r="N1442" s="103"/>
      <c r="O1442" s="456"/>
      <c r="P1442" s="431">
        <f t="shared" si="45"/>
        <v>0</v>
      </c>
      <c r="Q1442" s="79">
        <f t="shared" si="45"/>
        <v>0</v>
      </c>
      <c r="R1442" s="102" t="str">
        <f t="shared" si="44"/>
        <v/>
      </c>
      <c r="S1442" s="96" t="str">
        <f>IF(D1442="","",IF(OR(D1442=Plano!$A$1,D1442=Plano!$B$1),"entrada","saída"))</f>
        <v/>
      </c>
    </row>
    <row r="1443" spans="1:19" ht="13.2" hidden="1" x14ac:dyDescent="0.25">
      <c r="A1443" s="119" t="str">
        <f>IF(B1443="","",COUNT('Diário 2o PA'!$A$5:$A$1412)+ROW()-4)</f>
        <v/>
      </c>
      <c r="B1443" s="104"/>
      <c r="C1443" s="154"/>
      <c r="D1443" s="105"/>
      <c r="E1443" s="105"/>
      <c r="F1443" s="106"/>
      <c r="G1443" s="105"/>
      <c r="H1443" s="105"/>
      <c r="I1443" s="108"/>
      <c r="J1443" s="105"/>
      <c r="K1443" s="105"/>
      <c r="L1443" s="108"/>
      <c r="M1443" s="105"/>
      <c r="N1443" s="103"/>
      <c r="O1443" s="456"/>
      <c r="P1443" s="431">
        <f t="shared" si="45"/>
        <v>0</v>
      </c>
      <c r="Q1443" s="79">
        <f t="shared" si="45"/>
        <v>0</v>
      </c>
      <c r="R1443" s="102" t="str">
        <f t="shared" si="44"/>
        <v/>
      </c>
      <c r="S1443" s="96" t="str">
        <f>IF(D1443="","",IF(OR(D1443=Plano!$A$1,D1443=Plano!$B$1),"entrada","saída"))</f>
        <v/>
      </c>
    </row>
    <row r="1444" spans="1:19" ht="13.2" hidden="1" x14ac:dyDescent="0.25">
      <c r="A1444" s="119" t="str">
        <f>IF(B1444="","",COUNT('Diário 2o PA'!$A$5:$A$1412)+ROW()-4)</f>
        <v/>
      </c>
      <c r="B1444" s="104"/>
      <c r="C1444" s="154"/>
      <c r="D1444" s="105"/>
      <c r="E1444" s="105"/>
      <c r="F1444" s="106"/>
      <c r="G1444" s="105"/>
      <c r="H1444" s="105"/>
      <c r="I1444" s="108"/>
      <c r="J1444" s="105"/>
      <c r="K1444" s="105"/>
      <c r="L1444" s="108"/>
      <c r="M1444" s="105"/>
      <c r="N1444" s="103"/>
      <c r="O1444" s="456"/>
      <c r="P1444" s="431">
        <f t="shared" si="45"/>
        <v>0</v>
      </c>
      <c r="Q1444" s="79">
        <f t="shared" si="45"/>
        <v>0</v>
      </c>
      <c r="R1444" s="102" t="str">
        <f t="shared" si="44"/>
        <v/>
      </c>
      <c r="S1444" s="96" t="str">
        <f>IF(D1444="","",IF(OR(D1444=Plano!$A$1,D1444=Plano!$B$1),"entrada","saída"))</f>
        <v/>
      </c>
    </row>
    <row r="1445" spans="1:19" ht="13.2" hidden="1" x14ac:dyDescent="0.25">
      <c r="A1445" s="119" t="str">
        <f>IF(B1445="","",COUNT('Diário 2o PA'!$A$5:$A$1412)+ROW()-4)</f>
        <v/>
      </c>
      <c r="B1445" s="104"/>
      <c r="C1445" s="154"/>
      <c r="D1445" s="105"/>
      <c r="E1445" s="105"/>
      <c r="F1445" s="106"/>
      <c r="G1445" s="105"/>
      <c r="H1445" s="105"/>
      <c r="I1445" s="108"/>
      <c r="J1445" s="105"/>
      <c r="K1445" s="105"/>
      <c r="L1445" s="108"/>
      <c r="M1445" s="105"/>
      <c r="N1445" s="103"/>
      <c r="O1445" s="456"/>
      <c r="P1445" s="431">
        <f t="shared" si="45"/>
        <v>0</v>
      </c>
      <c r="Q1445" s="79">
        <f t="shared" si="45"/>
        <v>0</v>
      </c>
      <c r="R1445" s="102" t="str">
        <f t="shared" si="44"/>
        <v/>
      </c>
      <c r="S1445" s="96" t="str">
        <f>IF(D1445="","",IF(OR(D1445=Plano!$A$1,D1445=Plano!$B$1),"entrada","saída"))</f>
        <v/>
      </c>
    </row>
    <row r="1446" spans="1:19" ht="13.2" hidden="1" x14ac:dyDescent="0.25">
      <c r="A1446" s="119" t="str">
        <f>IF(B1446="","",COUNT('Diário 2o PA'!$A$5:$A$1412)+ROW()-4)</f>
        <v/>
      </c>
      <c r="B1446" s="104"/>
      <c r="C1446" s="154"/>
      <c r="D1446" s="105"/>
      <c r="E1446" s="105"/>
      <c r="F1446" s="106"/>
      <c r="G1446" s="105"/>
      <c r="H1446" s="105"/>
      <c r="I1446" s="108"/>
      <c r="J1446" s="105"/>
      <c r="K1446" s="105"/>
      <c r="L1446" s="108"/>
      <c r="M1446" s="105"/>
      <c r="N1446" s="103"/>
      <c r="O1446" s="456"/>
      <c r="P1446" s="431">
        <f t="shared" si="45"/>
        <v>0</v>
      </c>
      <c r="Q1446" s="79">
        <f t="shared" si="45"/>
        <v>0</v>
      </c>
      <c r="R1446" s="102" t="str">
        <f t="shared" si="44"/>
        <v/>
      </c>
      <c r="S1446" s="96" t="str">
        <f>IF(D1446="","",IF(OR(D1446=Plano!$A$1,D1446=Plano!$B$1),"entrada","saída"))</f>
        <v/>
      </c>
    </row>
    <row r="1447" spans="1:19" ht="13.2" hidden="1" x14ac:dyDescent="0.25">
      <c r="A1447" s="119" t="str">
        <f>IF(B1447="","",COUNT('Diário 2o PA'!$A$5:$A$1412)+ROW()-4)</f>
        <v/>
      </c>
      <c r="B1447" s="104"/>
      <c r="C1447" s="154"/>
      <c r="D1447" s="105"/>
      <c r="E1447" s="105"/>
      <c r="F1447" s="106"/>
      <c r="G1447" s="105"/>
      <c r="H1447" s="105"/>
      <c r="I1447" s="108"/>
      <c r="J1447" s="105"/>
      <c r="K1447" s="105"/>
      <c r="L1447" s="108"/>
      <c r="M1447" s="105"/>
      <c r="N1447" s="103"/>
      <c r="O1447" s="456"/>
      <c r="P1447" s="431">
        <f t="shared" si="45"/>
        <v>0</v>
      </c>
      <c r="Q1447" s="79">
        <f t="shared" si="45"/>
        <v>0</v>
      </c>
      <c r="R1447" s="102" t="str">
        <f t="shared" si="44"/>
        <v/>
      </c>
      <c r="S1447" s="96" t="str">
        <f>IF(D1447="","",IF(OR(D1447=Plano!$A$1,D1447=Plano!$B$1),"entrada","saída"))</f>
        <v/>
      </c>
    </row>
    <row r="1448" spans="1:19" ht="13.2" hidden="1" x14ac:dyDescent="0.25">
      <c r="A1448" s="119" t="str">
        <f>IF(B1448="","",COUNT('Diário 2o PA'!$A$5:$A$1412)+ROW()-4)</f>
        <v/>
      </c>
      <c r="B1448" s="104"/>
      <c r="C1448" s="154"/>
      <c r="D1448" s="105"/>
      <c r="E1448" s="105"/>
      <c r="F1448" s="106"/>
      <c r="G1448" s="105"/>
      <c r="H1448" s="105"/>
      <c r="I1448" s="108"/>
      <c r="J1448" s="105"/>
      <c r="K1448" s="105"/>
      <c r="L1448" s="108"/>
      <c r="M1448" s="105"/>
      <c r="N1448" s="103"/>
      <c r="O1448" s="456"/>
      <c r="P1448" s="431">
        <f t="shared" si="45"/>
        <v>0</v>
      </c>
      <c r="Q1448" s="79">
        <f t="shared" si="45"/>
        <v>0</v>
      </c>
      <c r="R1448" s="102" t="str">
        <f t="shared" si="44"/>
        <v/>
      </c>
      <c r="S1448" s="96" t="str">
        <f>IF(D1448="","",IF(OR(D1448=Plano!$A$1,D1448=Plano!$B$1),"entrada","saída"))</f>
        <v/>
      </c>
    </row>
    <row r="1449" spans="1:19" ht="13.2" hidden="1" x14ac:dyDescent="0.25">
      <c r="A1449" s="119" t="str">
        <f>IF(B1449="","",COUNT('Diário 2o PA'!$A$5:$A$1412)+ROW()-4)</f>
        <v/>
      </c>
      <c r="B1449" s="104"/>
      <c r="C1449" s="154"/>
      <c r="D1449" s="105"/>
      <c r="E1449" s="105"/>
      <c r="F1449" s="106"/>
      <c r="G1449" s="105"/>
      <c r="H1449" s="105"/>
      <c r="I1449" s="108"/>
      <c r="J1449" s="105"/>
      <c r="K1449" s="105"/>
      <c r="L1449" s="108"/>
      <c r="M1449" s="105"/>
      <c r="N1449" s="103"/>
      <c r="O1449" s="456"/>
      <c r="P1449" s="431">
        <f t="shared" si="45"/>
        <v>0</v>
      </c>
      <c r="Q1449" s="79">
        <f t="shared" si="45"/>
        <v>0</v>
      </c>
      <c r="R1449" s="102" t="str">
        <f t="shared" si="44"/>
        <v/>
      </c>
      <c r="S1449" s="96" t="str">
        <f>IF(D1449="","",IF(OR(D1449=Plano!$A$1,D1449=Plano!$B$1),"entrada","saída"))</f>
        <v/>
      </c>
    </row>
    <row r="1450" spans="1:19" ht="13.2" hidden="1" x14ac:dyDescent="0.25">
      <c r="A1450" s="119" t="str">
        <f>IF(B1450="","",COUNT('Diário 2o PA'!$A$5:$A$1412)+ROW()-4)</f>
        <v/>
      </c>
      <c r="B1450" s="104"/>
      <c r="C1450" s="154"/>
      <c r="D1450" s="105"/>
      <c r="E1450" s="105"/>
      <c r="F1450" s="106"/>
      <c r="G1450" s="105"/>
      <c r="H1450" s="105"/>
      <c r="I1450" s="108"/>
      <c r="J1450" s="105"/>
      <c r="K1450" s="105"/>
      <c r="L1450" s="108"/>
      <c r="M1450" s="105"/>
      <c r="N1450" s="103"/>
      <c r="O1450" s="456"/>
      <c r="P1450" s="431">
        <f t="shared" si="45"/>
        <v>0</v>
      </c>
      <c r="Q1450" s="79">
        <f t="shared" si="45"/>
        <v>0</v>
      </c>
      <c r="R1450" s="102" t="str">
        <f t="shared" si="44"/>
        <v/>
      </c>
      <c r="S1450" s="96" t="str">
        <f>IF(D1450="","",IF(OR(D1450=Plano!$A$1,D1450=Plano!$B$1),"entrada","saída"))</f>
        <v/>
      </c>
    </row>
    <row r="1451" spans="1:19" ht="13.2" hidden="1" x14ac:dyDescent="0.25">
      <c r="A1451" s="119" t="str">
        <f>IF(B1451="","",COUNT('Diário 2o PA'!$A$5:$A$1412)+ROW()-4)</f>
        <v/>
      </c>
      <c r="B1451" s="104"/>
      <c r="C1451" s="154"/>
      <c r="D1451" s="105"/>
      <c r="E1451" s="105"/>
      <c r="F1451" s="106"/>
      <c r="G1451" s="105"/>
      <c r="H1451" s="105"/>
      <c r="I1451" s="108"/>
      <c r="J1451" s="105"/>
      <c r="K1451" s="105"/>
      <c r="L1451" s="108"/>
      <c r="M1451" s="105"/>
      <c r="N1451" s="103"/>
      <c r="O1451" s="456"/>
      <c r="P1451" s="431">
        <f t="shared" si="45"/>
        <v>0</v>
      </c>
      <c r="Q1451" s="79">
        <f t="shared" si="45"/>
        <v>0</v>
      </c>
      <c r="R1451" s="102" t="str">
        <f t="shared" si="44"/>
        <v/>
      </c>
      <c r="S1451" s="96" t="str">
        <f>IF(D1451="","",IF(OR(D1451=Plano!$A$1,D1451=Plano!$B$1),"entrada","saída"))</f>
        <v/>
      </c>
    </row>
    <row r="1452" spans="1:19" ht="13.2" hidden="1" x14ac:dyDescent="0.25">
      <c r="A1452" s="119" t="str">
        <f>IF(B1452="","",COUNT('Diário 2o PA'!$A$5:$A$1412)+ROW()-4)</f>
        <v/>
      </c>
      <c r="B1452" s="104"/>
      <c r="C1452" s="154"/>
      <c r="D1452" s="105"/>
      <c r="E1452" s="105"/>
      <c r="F1452" s="106"/>
      <c r="G1452" s="105"/>
      <c r="H1452" s="105"/>
      <c r="I1452" s="108"/>
      <c r="J1452" s="105"/>
      <c r="K1452" s="105"/>
      <c r="L1452" s="108"/>
      <c r="M1452" s="105"/>
      <c r="N1452" s="103"/>
      <c r="O1452" s="456"/>
      <c r="P1452" s="431">
        <f t="shared" si="45"/>
        <v>0</v>
      </c>
      <c r="Q1452" s="79">
        <f t="shared" si="45"/>
        <v>0</v>
      </c>
      <c r="R1452" s="102" t="str">
        <f t="shared" si="44"/>
        <v/>
      </c>
      <c r="S1452" s="96" t="str">
        <f>IF(D1452="","",IF(OR(D1452=Plano!$A$1,D1452=Plano!$B$1),"entrada","saída"))</f>
        <v/>
      </c>
    </row>
    <row r="1453" spans="1:19" ht="13.2" hidden="1" x14ac:dyDescent="0.25">
      <c r="A1453" s="119" t="str">
        <f>IF(B1453="","",COUNT('Diário 2o PA'!$A$5:$A$1412)+ROW()-4)</f>
        <v/>
      </c>
      <c r="B1453" s="104"/>
      <c r="C1453" s="154"/>
      <c r="D1453" s="105"/>
      <c r="E1453" s="105"/>
      <c r="F1453" s="106"/>
      <c r="G1453" s="105"/>
      <c r="H1453" s="105"/>
      <c r="I1453" s="108"/>
      <c r="J1453" s="105"/>
      <c r="K1453" s="105"/>
      <c r="L1453" s="108"/>
      <c r="M1453" s="105"/>
      <c r="N1453" s="103"/>
      <c r="O1453" s="456"/>
      <c r="P1453" s="431">
        <f t="shared" si="45"/>
        <v>0</v>
      </c>
      <c r="Q1453" s="79">
        <f t="shared" si="45"/>
        <v>0</v>
      </c>
      <c r="R1453" s="102" t="str">
        <f t="shared" si="44"/>
        <v/>
      </c>
      <c r="S1453" s="96" t="str">
        <f>IF(D1453="","",IF(OR(D1453=Plano!$A$1,D1453=Plano!$B$1),"entrada","saída"))</f>
        <v/>
      </c>
    </row>
    <row r="1454" spans="1:19" ht="13.2" hidden="1" x14ac:dyDescent="0.25">
      <c r="A1454" s="119" t="str">
        <f>IF(B1454="","",COUNT('Diário 2o PA'!$A$5:$A$1412)+ROW()-4)</f>
        <v/>
      </c>
      <c r="B1454" s="104"/>
      <c r="C1454" s="154"/>
      <c r="D1454" s="105"/>
      <c r="E1454" s="105"/>
      <c r="F1454" s="106"/>
      <c r="G1454" s="105"/>
      <c r="H1454" s="105"/>
      <c r="I1454" s="108"/>
      <c r="J1454" s="105"/>
      <c r="K1454" s="105"/>
      <c r="L1454" s="108"/>
      <c r="M1454" s="105"/>
      <c r="N1454" s="103"/>
      <c r="O1454" s="456"/>
      <c r="P1454" s="431">
        <f t="shared" si="45"/>
        <v>0</v>
      </c>
      <c r="Q1454" s="79">
        <f t="shared" si="45"/>
        <v>0</v>
      </c>
      <c r="R1454" s="102" t="str">
        <f t="shared" si="44"/>
        <v/>
      </c>
      <c r="S1454" s="96" t="str">
        <f>IF(D1454="","",IF(OR(D1454=Plano!$A$1,D1454=Plano!$B$1),"entrada","saída"))</f>
        <v/>
      </c>
    </row>
    <row r="1455" spans="1:19" ht="13.2" hidden="1" x14ac:dyDescent="0.25">
      <c r="A1455" s="119" t="str">
        <f>IF(B1455="","",COUNT('Diário 2o PA'!$A$5:$A$1412)+ROW()-4)</f>
        <v/>
      </c>
      <c r="B1455" s="104"/>
      <c r="C1455" s="154"/>
      <c r="D1455" s="105"/>
      <c r="E1455" s="105"/>
      <c r="F1455" s="106"/>
      <c r="G1455" s="105"/>
      <c r="H1455" s="105"/>
      <c r="I1455" s="108"/>
      <c r="J1455" s="105"/>
      <c r="K1455" s="105"/>
      <c r="L1455" s="108"/>
      <c r="M1455" s="105"/>
      <c r="N1455" s="103"/>
      <c r="O1455" s="456"/>
      <c r="P1455" s="431">
        <f t="shared" si="45"/>
        <v>0</v>
      </c>
      <c r="Q1455" s="79">
        <f t="shared" si="45"/>
        <v>0</v>
      </c>
      <c r="R1455" s="102" t="str">
        <f t="shared" si="44"/>
        <v/>
      </c>
      <c r="S1455" s="96" t="str">
        <f>IF(D1455="","",IF(OR(D1455=Plano!$A$1,D1455=Plano!$B$1),"entrada","saída"))</f>
        <v/>
      </c>
    </row>
    <row r="1456" spans="1:19" ht="13.2" hidden="1" x14ac:dyDescent="0.25">
      <c r="A1456" s="119" t="str">
        <f>IF(B1456="","",COUNT('Diário 2o PA'!$A$5:$A$1412)+ROW()-4)</f>
        <v/>
      </c>
      <c r="B1456" s="104"/>
      <c r="C1456" s="154"/>
      <c r="D1456" s="105"/>
      <c r="E1456" s="105"/>
      <c r="F1456" s="106"/>
      <c r="G1456" s="105"/>
      <c r="H1456" s="105"/>
      <c r="I1456" s="108"/>
      <c r="J1456" s="105"/>
      <c r="K1456" s="105"/>
      <c r="L1456" s="108"/>
      <c r="M1456" s="105"/>
      <c r="N1456" s="103"/>
      <c r="O1456" s="456"/>
      <c r="P1456" s="431">
        <f t="shared" si="45"/>
        <v>0</v>
      </c>
      <c r="Q1456" s="79">
        <f t="shared" si="45"/>
        <v>0</v>
      </c>
      <c r="R1456" s="102" t="str">
        <f t="shared" si="44"/>
        <v/>
      </c>
      <c r="S1456" s="96" t="str">
        <f>IF(D1456="","",IF(OR(D1456=Plano!$A$1,D1456=Plano!$B$1),"entrada","saída"))</f>
        <v/>
      </c>
    </row>
    <row r="1457" spans="1:19" ht="13.2" hidden="1" x14ac:dyDescent="0.25">
      <c r="A1457" s="119" t="str">
        <f>IF(B1457="","",COUNT('Diário 2o PA'!$A$5:$A$1412)+ROW()-4)</f>
        <v/>
      </c>
      <c r="B1457" s="104"/>
      <c r="C1457" s="154"/>
      <c r="D1457" s="105"/>
      <c r="E1457" s="105"/>
      <c r="F1457" s="106"/>
      <c r="G1457" s="105"/>
      <c r="H1457" s="105"/>
      <c r="I1457" s="108"/>
      <c r="J1457" s="105"/>
      <c r="K1457" s="105"/>
      <c r="L1457" s="108"/>
      <c r="M1457" s="105"/>
      <c r="N1457" s="103"/>
      <c r="O1457" s="456"/>
      <c r="P1457" s="431">
        <f t="shared" si="45"/>
        <v>0</v>
      </c>
      <c r="Q1457" s="79">
        <f t="shared" si="45"/>
        <v>0</v>
      </c>
      <c r="R1457" s="102" t="str">
        <f t="shared" si="44"/>
        <v/>
      </c>
      <c r="S1457" s="96" t="str">
        <f>IF(D1457="","",IF(OR(D1457=Plano!$A$1,D1457=Plano!$B$1),"entrada","saída"))</f>
        <v/>
      </c>
    </row>
    <row r="1458" spans="1:19" ht="13.2" hidden="1" x14ac:dyDescent="0.25">
      <c r="A1458" s="119" t="str">
        <f>IF(B1458="","",COUNT('Diário 2o PA'!$A$5:$A$1412)+ROW()-4)</f>
        <v/>
      </c>
      <c r="B1458" s="104"/>
      <c r="C1458" s="154"/>
      <c r="D1458" s="105"/>
      <c r="E1458" s="105"/>
      <c r="F1458" s="106"/>
      <c r="G1458" s="105"/>
      <c r="H1458" s="105"/>
      <c r="I1458" s="108"/>
      <c r="J1458" s="105"/>
      <c r="K1458" s="105"/>
      <c r="L1458" s="108"/>
      <c r="M1458" s="105"/>
      <c r="N1458" s="103"/>
      <c r="O1458" s="456"/>
      <c r="P1458" s="431">
        <f t="shared" si="45"/>
        <v>0</v>
      </c>
      <c r="Q1458" s="79">
        <f t="shared" si="45"/>
        <v>0</v>
      </c>
      <c r="R1458" s="102" t="str">
        <f t="shared" si="44"/>
        <v/>
      </c>
      <c r="S1458" s="96" t="str">
        <f>IF(D1458="","",IF(OR(D1458=Plano!$A$1,D1458=Plano!$B$1),"entrada","saída"))</f>
        <v/>
      </c>
    </row>
    <row r="1459" spans="1:19" ht="13.2" hidden="1" x14ac:dyDescent="0.25">
      <c r="A1459" s="119" t="str">
        <f>IF(B1459="","",COUNT('Diário 2o PA'!$A$5:$A$1412)+ROW()-4)</f>
        <v/>
      </c>
      <c r="B1459" s="104"/>
      <c r="C1459" s="154"/>
      <c r="D1459" s="105"/>
      <c r="E1459" s="105"/>
      <c r="F1459" s="106"/>
      <c r="G1459" s="105"/>
      <c r="H1459" s="105"/>
      <c r="I1459" s="108"/>
      <c r="J1459" s="105"/>
      <c r="K1459" s="105"/>
      <c r="L1459" s="108"/>
      <c r="M1459" s="105"/>
      <c r="N1459" s="103"/>
      <c r="O1459" s="456"/>
      <c r="P1459" s="431">
        <f t="shared" si="45"/>
        <v>0</v>
      </c>
      <c r="Q1459" s="79">
        <f t="shared" si="45"/>
        <v>0</v>
      </c>
      <c r="R1459" s="102" t="str">
        <f t="shared" si="44"/>
        <v/>
      </c>
      <c r="S1459" s="96" t="str">
        <f>IF(D1459="","",IF(OR(D1459=Plano!$A$1,D1459=Plano!$B$1),"entrada","saída"))</f>
        <v/>
      </c>
    </row>
    <row r="1460" spans="1:19" ht="13.2" hidden="1" x14ac:dyDescent="0.25">
      <c r="A1460" s="119" t="str">
        <f>IF(B1460="","",COUNT('Diário 2o PA'!$A$5:$A$1412)+ROW()-4)</f>
        <v/>
      </c>
      <c r="B1460" s="104"/>
      <c r="C1460" s="154"/>
      <c r="D1460" s="105"/>
      <c r="E1460" s="105"/>
      <c r="F1460" s="106"/>
      <c r="G1460" s="105"/>
      <c r="H1460" s="105"/>
      <c r="I1460" s="108"/>
      <c r="J1460" s="105"/>
      <c r="K1460" s="105"/>
      <c r="L1460" s="108"/>
      <c r="M1460" s="105"/>
      <c r="N1460" s="103"/>
      <c r="O1460" s="456"/>
      <c r="P1460" s="431">
        <f t="shared" si="45"/>
        <v>0</v>
      </c>
      <c r="Q1460" s="79">
        <f t="shared" si="45"/>
        <v>0</v>
      </c>
      <c r="R1460" s="102" t="str">
        <f t="shared" si="44"/>
        <v/>
      </c>
      <c r="S1460" s="96" t="str">
        <f>IF(D1460="","",IF(OR(D1460=Plano!$A$1,D1460=Plano!$B$1),"entrada","saída"))</f>
        <v/>
      </c>
    </row>
    <row r="1461" spans="1:19" ht="13.2" hidden="1" x14ac:dyDescent="0.25">
      <c r="A1461" s="119" t="str">
        <f>IF(B1461="","",COUNT('Diário 2o PA'!$A$5:$A$1412)+ROW()-4)</f>
        <v/>
      </c>
      <c r="B1461" s="104"/>
      <c r="C1461" s="154"/>
      <c r="D1461" s="105"/>
      <c r="E1461" s="105"/>
      <c r="F1461" s="106"/>
      <c r="G1461" s="105"/>
      <c r="H1461" s="105"/>
      <c r="I1461" s="108"/>
      <c r="J1461" s="105"/>
      <c r="K1461" s="105"/>
      <c r="L1461" s="108"/>
      <c r="M1461" s="105"/>
      <c r="N1461" s="103"/>
      <c r="O1461" s="456"/>
      <c r="P1461" s="431">
        <f t="shared" si="45"/>
        <v>0</v>
      </c>
      <c r="Q1461" s="79">
        <f t="shared" si="45"/>
        <v>0</v>
      </c>
      <c r="R1461" s="102" t="str">
        <f t="shared" si="44"/>
        <v/>
      </c>
      <c r="S1461" s="96" t="str">
        <f>IF(D1461="","",IF(OR(D1461=Plano!$A$1,D1461=Plano!$B$1),"entrada","saída"))</f>
        <v/>
      </c>
    </row>
    <row r="1462" spans="1:19" ht="13.2" hidden="1" x14ac:dyDescent="0.25">
      <c r="A1462" s="119" t="str">
        <f>IF(B1462="","",COUNT('Diário 2o PA'!$A$5:$A$1412)+ROW()-4)</f>
        <v/>
      </c>
      <c r="B1462" s="104"/>
      <c r="C1462" s="154"/>
      <c r="D1462" s="105"/>
      <c r="E1462" s="105"/>
      <c r="F1462" s="106"/>
      <c r="G1462" s="105"/>
      <c r="H1462" s="105"/>
      <c r="I1462" s="108"/>
      <c r="J1462" s="105"/>
      <c r="K1462" s="105"/>
      <c r="L1462" s="108"/>
      <c r="M1462" s="105"/>
      <c r="N1462" s="103"/>
      <c r="O1462" s="456"/>
      <c r="P1462" s="431">
        <f t="shared" si="45"/>
        <v>0</v>
      </c>
      <c r="Q1462" s="79">
        <f t="shared" si="45"/>
        <v>0</v>
      </c>
      <c r="R1462" s="102" t="str">
        <f t="shared" si="44"/>
        <v/>
      </c>
      <c r="S1462" s="96" t="str">
        <f>IF(D1462="","",IF(OR(D1462=Plano!$A$1,D1462=Plano!$B$1),"entrada","saída"))</f>
        <v/>
      </c>
    </row>
    <row r="1463" spans="1:19" ht="13.2" hidden="1" x14ac:dyDescent="0.25">
      <c r="A1463" s="119" t="str">
        <f>IF(B1463="","",COUNT('Diário 2o PA'!$A$5:$A$1412)+ROW()-4)</f>
        <v/>
      </c>
      <c r="B1463" s="104"/>
      <c r="C1463" s="154"/>
      <c r="D1463" s="105"/>
      <c r="E1463" s="105"/>
      <c r="F1463" s="106"/>
      <c r="G1463" s="105"/>
      <c r="H1463" s="105"/>
      <c r="I1463" s="108"/>
      <c r="J1463" s="105"/>
      <c r="K1463" s="105"/>
      <c r="L1463" s="108"/>
      <c r="M1463" s="105"/>
      <c r="N1463" s="103"/>
      <c r="O1463" s="456"/>
      <c r="P1463" s="431">
        <f t="shared" si="45"/>
        <v>0</v>
      </c>
      <c r="Q1463" s="79">
        <f t="shared" si="45"/>
        <v>0</v>
      </c>
      <c r="R1463" s="102" t="str">
        <f t="shared" si="44"/>
        <v/>
      </c>
      <c r="S1463" s="96" t="str">
        <f>IF(D1463="","",IF(OR(D1463=Plano!$A$1,D1463=Plano!$B$1),"entrada","saída"))</f>
        <v/>
      </c>
    </row>
    <row r="1464" spans="1:19" ht="13.2" hidden="1" x14ac:dyDescent="0.25">
      <c r="A1464" s="119" t="str">
        <f>IF(B1464="","",COUNT('Diário 2o PA'!$A$5:$A$1412)+ROW()-4)</f>
        <v/>
      </c>
      <c r="B1464" s="104"/>
      <c r="C1464" s="154"/>
      <c r="D1464" s="105"/>
      <c r="E1464" s="105"/>
      <c r="F1464" s="106"/>
      <c r="G1464" s="105"/>
      <c r="H1464" s="105"/>
      <c r="I1464" s="108"/>
      <c r="J1464" s="105"/>
      <c r="K1464" s="105"/>
      <c r="L1464" s="108"/>
      <c r="M1464" s="105"/>
      <c r="N1464" s="103"/>
      <c r="O1464" s="456"/>
      <c r="P1464" s="431">
        <f t="shared" si="45"/>
        <v>0</v>
      </c>
      <c r="Q1464" s="79">
        <f t="shared" si="45"/>
        <v>0</v>
      </c>
      <c r="R1464" s="102" t="str">
        <f t="shared" si="44"/>
        <v/>
      </c>
      <c r="S1464" s="96" t="str">
        <f>IF(D1464="","",IF(OR(D1464=Plano!$A$1,D1464=Plano!$B$1),"entrada","saída"))</f>
        <v/>
      </c>
    </row>
    <row r="1465" spans="1:19" ht="13.2" hidden="1" x14ac:dyDescent="0.25">
      <c r="A1465" s="119" t="str">
        <f>IF(B1465="","",COUNT('Diário 2o PA'!$A$5:$A$1412)+ROW()-4)</f>
        <v/>
      </c>
      <c r="B1465" s="104"/>
      <c r="C1465" s="154"/>
      <c r="D1465" s="105"/>
      <c r="E1465" s="105"/>
      <c r="F1465" s="106"/>
      <c r="G1465" s="105"/>
      <c r="H1465" s="105"/>
      <c r="I1465" s="108"/>
      <c r="J1465" s="105"/>
      <c r="K1465" s="105"/>
      <c r="L1465" s="108"/>
      <c r="M1465" s="105"/>
      <c r="N1465" s="103"/>
      <c r="O1465" s="456"/>
      <c r="P1465" s="431">
        <f t="shared" si="45"/>
        <v>0</v>
      </c>
      <c r="Q1465" s="79">
        <f t="shared" si="45"/>
        <v>0</v>
      </c>
      <c r="R1465" s="102" t="str">
        <f t="shared" si="44"/>
        <v/>
      </c>
      <c r="S1465" s="96" t="str">
        <f>IF(D1465="","",IF(OR(D1465=Plano!$A$1,D1465=Plano!$B$1),"entrada","saída"))</f>
        <v/>
      </c>
    </row>
    <row r="1466" spans="1:19" ht="13.2" hidden="1" x14ac:dyDescent="0.25">
      <c r="A1466" s="119" t="str">
        <f>IF(B1466="","",COUNT('Diário 2o PA'!$A$5:$A$1412)+ROW()-4)</f>
        <v/>
      </c>
      <c r="B1466" s="104"/>
      <c r="C1466" s="154"/>
      <c r="D1466" s="105"/>
      <c r="E1466" s="105"/>
      <c r="F1466" s="106"/>
      <c r="G1466" s="105"/>
      <c r="H1466" s="105"/>
      <c r="I1466" s="108"/>
      <c r="J1466" s="105"/>
      <c r="K1466" s="105"/>
      <c r="L1466" s="108"/>
      <c r="M1466" s="105"/>
      <c r="N1466" s="103"/>
      <c r="O1466" s="456"/>
      <c r="P1466" s="431">
        <f t="shared" si="45"/>
        <v>0</v>
      </c>
      <c r="Q1466" s="79">
        <f t="shared" si="45"/>
        <v>0</v>
      </c>
      <c r="R1466" s="102" t="str">
        <f t="shared" si="44"/>
        <v/>
      </c>
      <c r="S1466" s="96" t="str">
        <f>IF(D1466="","",IF(OR(D1466=Plano!$A$1,D1466=Plano!$B$1),"entrada","saída"))</f>
        <v/>
      </c>
    </row>
    <row r="1467" spans="1:19" ht="13.2" hidden="1" x14ac:dyDescent="0.25">
      <c r="A1467" s="119" t="str">
        <f>IF(B1467="","",COUNT('Diário 2o PA'!$A$5:$A$1412)+ROW()-4)</f>
        <v/>
      </c>
      <c r="B1467" s="104"/>
      <c r="C1467" s="154"/>
      <c r="D1467" s="105"/>
      <c r="E1467" s="105"/>
      <c r="F1467" s="106"/>
      <c r="G1467" s="105"/>
      <c r="H1467" s="105"/>
      <c r="I1467" s="108"/>
      <c r="J1467" s="105"/>
      <c r="K1467" s="105"/>
      <c r="L1467" s="108"/>
      <c r="M1467" s="105"/>
      <c r="N1467" s="103"/>
      <c r="O1467" s="456"/>
      <c r="P1467" s="431">
        <f t="shared" si="45"/>
        <v>0</v>
      </c>
      <c r="Q1467" s="79">
        <f t="shared" si="45"/>
        <v>0</v>
      </c>
      <c r="R1467" s="102" t="str">
        <f t="shared" si="44"/>
        <v/>
      </c>
      <c r="S1467" s="96" t="str">
        <f>IF(D1467="","",IF(OR(D1467=Plano!$A$1,D1467=Plano!$B$1),"entrada","saída"))</f>
        <v/>
      </c>
    </row>
    <row r="1468" spans="1:19" ht="13.2" hidden="1" x14ac:dyDescent="0.25">
      <c r="A1468" s="119" t="str">
        <f>IF(B1468="","",COUNT('Diário 2o PA'!$A$5:$A$1412)+ROW()-4)</f>
        <v/>
      </c>
      <c r="B1468" s="104"/>
      <c r="C1468" s="154"/>
      <c r="D1468" s="105"/>
      <c r="E1468" s="105"/>
      <c r="F1468" s="106"/>
      <c r="G1468" s="105"/>
      <c r="H1468" s="105"/>
      <c r="I1468" s="108"/>
      <c r="J1468" s="105"/>
      <c r="K1468" s="105"/>
      <c r="L1468" s="108"/>
      <c r="M1468" s="105"/>
      <c r="N1468" s="103"/>
      <c r="O1468" s="456"/>
      <c r="P1468" s="431">
        <f t="shared" si="45"/>
        <v>0</v>
      </c>
      <c r="Q1468" s="79">
        <f t="shared" si="45"/>
        <v>0</v>
      </c>
      <c r="R1468" s="102" t="str">
        <f t="shared" si="44"/>
        <v/>
      </c>
      <c r="S1468" s="96" t="str">
        <f>IF(D1468="","",IF(OR(D1468=Plano!$A$1,D1468=Plano!$B$1),"entrada","saída"))</f>
        <v/>
      </c>
    </row>
    <row r="1469" spans="1:19" ht="13.2" hidden="1" x14ac:dyDescent="0.25">
      <c r="A1469" s="119" t="str">
        <f>IF(B1469="","",COUNT('Diário 2o PA'!$A$5:$A$1412)+ROW()-4)</f>
        <v/>
      </c>
      <c r="B1469" s="104"/>
      <c r="C1469" s="154"/>
      <c r="D1469" s="105"/>
      <c r="E1469" s="105"/>
      <c r="F1469" s="106"/>
      <c r="G1469" s="105"/>
      <c r="H1469" s="105"/>
      <c r="I1469" s="108"/>
      <c r="J1469" s="105"/>
      <c r="K1469" s="105"/>
      <c r="L1469" s="108"/>
      <c r="M1469" s="105"/>
      <c r="N1469" s="103"/>
      <c r="O1469" s="456"/>
      <c r="P1469" s="431">
        <f t="shared" si="45"/>
        <v>0</v>
      </c>
      <c r="Q1469" s="79">
        <f t="shared" si="45"/>
        <v>0</v>
      </c>
      <c r="R1469" s="102" t="str">
        <f t="shared" si="44"/>
        <v/>
      </c>
      <c r="S1469" s="96" t="str">
        <f>IF(D1469="","",IF(OR(D1469=Plano!$A$1,D1469=Plano!$B$1),"entrada","saída"))</f>
        <v/>
      </c>
    </row>
    <row r="1470" spans="1:19" ht="13.2" hidden="1" x14ac:dyDescent="0.25">
      <c r="A1470" s="119" t="str">
        <f>IF(B1470="","",COUNT('Diário 2o PA'!$A$5:$A$1412)+ROW()-4)</f>
        <v/>
      </c>
      <c r="B1470" s="104"/>
      <c r="C1470" s="154"/>
      <c r="D1470" s="105"/>
      <c r="E1470" s="105"/>
      <c r="F1470" s="106"/>
      <c r="G1470" s="105"/>
      <c r="H1470" s="105"/>
      <c r="I1470" s="108"/>
      <c r="J1470" s="105"/>
      <c r="K1470" s="105"/>
      <c r="L1470" s="108"/>
      <c r="M1470" s="105"/>
      <c r="N1470" s="103"/>
      <c r="O1470" s="456"/>
      <c r="P1470" s="431">
        <f t="shared" si="45"/>
        <v>0</v>
      </c>
      <c r="Q1470" s="79">
        <f t="shared" si="45"/>
        <v>0</v>
      </c>
      <c r="R1470" s="102" t="str">
        <f t="shared" si="44"/>
        <v/>
      </c>
      <c r="S1470" s="96" t="str">
        <f>IF(D1470="","",IF(OR(D1470=Plano!$A$1,D1470=Plano!$B$1),"entrada","saída"))</f>
        <v/>
      </c>
    </row>
    <row r="1471" spans="1:19" ht="13.2" hidden="1" x14ac:dyDescent="0.25">
      <c r="A1471" s="119" t="str">
        <f>IF(B1471="","",COUNT('Diário 2o PA'!$A$5:$A$1412)+ROW()-4)</f>
        <v/>
      </c>
      <c r="B1471" s="104"/>
      <c r="C1471" s="154"/>
      <c r="D1471" s="105"/>
      <c r="E1471" s="105"/>
      <c r="F1471" s="106"/>
      <c r="G1471" s="105"/>
      <c r="H1471" s="105"/>
      <c r="I1471" s="108"/>
      <c r="J1471" s="105"/>
      <c r="K1471" s="105"/>
      <c r="L1471" s="108"/>
      <c r="M1471" s="105"/>
      <c r="N1471" s="103"/>
      <c r="O1471" s="456"/>
      <c r="P1471" s="431">
        <f t="shared" si="45"/>
        <v>0</v>
      </c>
      <c r="Q1471" s="79">
        <f t="shared" si="45"/>
        <v>0</v>
      </c>
      <c r="R1471" s="102" t="str">
        <f t="shared" si="44"/>
        <v/>
      </c>
      <c r="S1471" s="96" t="str">
        <f>IF(D1471="","",IF(OR(D1471=Plano!$A$1,D1471=Plano!$B$1),"entrada","saída"))</f>
        <v/>
      </c>
    </row>
    <row r="1472" spans="1:19" ht="13.2" hidden="1" x14ac:dyDescent="0.25">
      <c r="A1472" s="119" t="str">
        <f>IF(B1472="","",COUNT('Diário 2o PA'!$A$5:$A$1412)+ROW()-4)</f>
        <v/>
      </c>
      <c r="B1472" s="104"/>
      <c r="C1472" s="154"/>
      <c r="D1472" s="105"/>
      <c r="E1472" s="105"/>
      <c r="F1472" s="106"/>
      <c r="G1472" s="105"/>
      <c r="H1472" s="105"/>
      <c r="I1472" s="108"/>
      <c r="J1472" s="105"/>
      <c r="K1472" s="105"/>
      <c r="L1472" s="108"/>
      <c r="M1472" s="105"/>
      <c r="N1472" s="103"/>
      <c r="O1472" s="456"/>
      <c r="P1472" s="431">
        <f t="shared" si="45"/>
        <v>0</v>
      </c>
      <c r="Q1472" s="79">
        <f t="shared" si="45"/>
        <v>0</v>
      </c>
      <c r="R1472" s="102" t="str">
        <f t="shared" si="44"/>
        <v/>
      </c>
      <c r="S1472" s="96" t="str">
        <f>IF(D1472="","",IF(OR(D1472=Plano!$A$1,D1472=Plano!$B$1),"entrada","saída"))</f>
        <v/>
      </c>
    </row>
    <row r="1473" spans="1:19" ht="13.2" hidden="1" x14ac:dyDescent="0.25">
      <c r="A1473" s="119" t="str">
        <f>IF(B1473="","",COUNT('Diário 2o PA'!$A$5:$A$1412)+ROW()-4)</f>
        <v/>
      </c>
      <c r="B1473" s="104"/>
      <c r="C1473" s="154"/>
      <c r="D1473" s="105"/>
      <c r="E1473" s="105"/>
      <c r="F1473" s="106"/>
      <c r="G1473" s="105"/>
      <c r="H1473" s="105"/>
      <c r="I1473" s="108"/>
      <c r="J1473" s="105"/>
      <c r="K1473" s="105"/>
      <c r="L1473" s="108"/>
      <c r="M1473" s="105"/>
      <c r="N1473" s="103"/>
      <c r="O1473" s="456"/>
      <c r="P1473" s="431">
        <f t="shared" si="45"/>
        <v>0</v>
      </c>
      <c r="Q1473" s="79">
        <f t="shared" si="45"/>
        <v>0</v>
      </c>
      <c r="R1473" s="102" t="str">
        <f t="shared" si="44"/>
        <v/>
      </c>
      <c r="S1473" s="96" t="str">
        <f>IF(D1473="","",IF(OR(D1473=Plano!$A$1,D1473=Plano!$B$1),"entrada","saída"))</f>
        <v/>
      </c>
    </row>
    <row r="1474" spans="1:19" ht="13.2" hidden="1" x14ac:dyDescent="0.25">
      <c r="A1474" s="119" t="str">
        <f>IF(B1474="","",COUNT('Diário 2o PA'!$A$5:$A$1412)+ROW()-4)</f>
        <v/>
      </c>
      <c r="B1474" s="104"/>
      <c r="C1474" s="154"/>
      <c r="D1474" s="105"/>
      <c r="E1474" s="105"/>
      <c r="F1474" s="106"/>
      <c r="G1474" s="105"/>
      <c r="H1474" s="105"/>
      <c r="I1474" s="108"/>
      <c r="J1474" s="105"/>
      <c r="K1474" s="105"/>
      <c r="L1474" s="108"/>
      <c r="M1474" s="105"/>
      <c r="N1474" s="103"/>
      <c r="O1474" s="456"/>
      <c r="P1474" s="431">
        <f t="shared" si="45"/>
        <v>0</v>
      </c>
      <c r="Q1474" s="79">
        <f t="shared" si="45"/>
        <v>0</v>
      </c>
      <c r="R1474" s="102" t="str">
        <f t="shared" si="44"/>
        <v/>
      </c>
      <c r="S1474" s="96" t="str">
        <f>IF(D1474="","",IF(OR(D1474=Plano!$A$1,D1474=Plano!$B$1),"entrada","saída"))</f>
        <v/>
      </c>
    </row>
    <row r="1475" spans="1:19" ht="13.2" hidden="1" x14ac:dyDescent="0.25">
      <c r="A1475" s="119" t="str">
        <f>IF(B1475="","",COUNT('Diário 2o PA'!$A$5:$A$1412)+ROW()-4)</f>
        <v/>
      </c>
      <c r="B1475" s="104"/>
      <c r="C1475" s="154"/>
      <c r="D1475" s="105"/>
      <c r="E1475" s="105"/>
      <c r="F1475" s="106"/>
      <c r="G1475" s="105"/>
      <c r="H1475" s="105"/>
      <c r="I1475" s="108"/>
      <c r="J1475" s="105"/>
      <c r="K1475" s="105"/>
      <c r="L1475" s="108"/>
      <c r="M1475" s="105"/>
      <c r="N1475" s="103"/>
      <c r="O1475" s="456"/>
      <c r="P1475" s="431">
        <f t="shared" si="45"/>
        <v>0</v>
      </c>
      <c r="Q1475" s="79">
        <f t="shared" si="45"/>
        <v>0</v>
      </c>
      <c r="R1475" s="102" t="str">
        <f t="shared" si="44"/>
        <v/>
      </c>
      <c r="S1475" s="96" t="str">
        <f>IF(D1475="","",IF(OR(D1475=Plano!$A$1,D1475=Plano!$B$1),"entrada","saída"))</f>
        <v/>
      </c>
    </row>
    <row r="1476" spans="1:19" ht="13.2" hidden="1" x14ac:dyDescent="0.25">
      <c r="A1476" s="119" t="str">
        <f>IF(B1476="","",COUNT('Diário 2o PA'!$A$5:$A$1412)+ROW()-4)</f>
        <v/>
      </c>
      <c r="B1476" s="104"/>
      <c r="C1476" s="154"/>
      <c r="D1476" s="105"/>
      <c r="E1476" s="105"/>
      <c r="F1476" s="106"/>
      <c r="G1476" s="105"/>
      <c r="H1476" s="105"/>
      <c r="I1476" s="108"/>
      <c r="J1476" s="105"/>
      <c r="K1476" s="105"/>
      <c r="L1476" s="108"/>
      <c r="M1476" s="105"/>
      <c r="N1476" s="103"/>
      <c r="O1476" s="456"/>
      <c r="P1476" s="431">
        <f t="shared" si="45"/>
        <v>0</v>
      </c>
      <c r="Q1476" s="79">
        <f t="shared" si="45"/>
        <v>0</v>
      </c>
      <c r="R1476" s="102" t="str">
        <f t="shared" si="44"/>
        <v/>
      </c>
      <c r="S1476" s="96" t="str">
        <f>IF(D1476="","",IF(OR(D1476=Plano!$A$1,D1476=Plano!$B$1),"entrada","saída"))</f>
        <v/>
      </c>
    </row>
    <row r="1477" spans="1:19" ht="13.2" hidden="1" x14ac:dyDescent="0.25">
      <c r="A1477" s="119" t="str">
        <f>IF(B1477="","",COUNT('Diário 2o PA'!$A$5:$A$1412)+ROW()-4)</f>
        <v/>
      </c>
      <c r="B1477" s="104"/>
      <c r="C1477" s="154"/>
      <c r="D1477" s="105"/>
      <c r="E1477" s="105"/>
      <c r="F1477" s="106"/>
      <c r="G1477" s="105"/>
      <c r="H1477" s="105"/>
      <c r="I1477" s="108"/>
      <c r="J1477" s="105"/>
      <c r="K1477" s="105"/>
      <c r="L1477" s="108"/>
      <c r="M1477" s="105"/>
      <c r="N1477" s="103"/>
      <c r="O1477" s="456"/>
      <c r="P1477" s="431">
        <f t="shared" si="45"/>
        <v>0</v>
      </c>
      <c r="Q1477" s="79">
        <f t="shared" si="45"/>
        <v>0</v>
      </c>
      <c r="R1477" s="102" t="str">
        <f t="shared" ref="R1477:R1540" si="46">SUBSTITUTE(D1477," ","_")</f>
        <v/>
      </c>
      <c r="S1477" s="96" t="str">
        <f>IF(D1477="","",IF(OR(D1477=Plano!$A$1,D1477=Plano!$B$1),"entrada","saída"))</f>
        <v/>
      </c>
    </row>
    <row r="1478" spans="1:19" ht="13.2" hidden="1" x14ac:dyDescent="0.25">
      <c r="A1478" s="119" t="str">
        <f>IF(B1478="","",COUNT('Diário 2o PA'!$A$5:$A$1412)+ROW()-4)</f>
        <v/>
      </c>
      <c r="B1478" s="104"/>
      <c r="C1478" s="154"/>
      <c r="D1478" s="105"/>
      <c r="E1478" s="105"/>
      <c r="F1478" s="106"/>
      <c r="G1478" s="105"/>
      <c r="H1478" s="105"/>
      <c r="I1478" s="108"/>
      <c r="J1478" s="105"/>
      <c r="K1478" s="105"/>
      <c r="L1478" s="108"/>
      <c r="M1478" s="105"/>
      <c r="N1478" s="103"/>
      <c r="O1478" s="456"/>
      <c r="P1478" s="431">
        <f t="shared" ref="P1478:Q1541" si="47">IF(B1478=0,0,IF(YEAR(B1478)=$Q$1,MONTH(B1478)-$P$1+1,(YEAR(B1478)-$Q$1)*12-$P$1+1+MONTH(B1478)))</f>
        <v>0</v>
      </c>
      <c r="Q1478" s="79">
        <f t="shared" si="47"/>
        <v>0</v>
      </c>
      <c r="R1478" s="102" t="str">
        <f t="shared" si="46"/>
        <v/>
      </c>
      <c r="S1478" s="96" t="str">
        <f>IF(D1478="","",IF(OR(D1478=Plano!$A$1,D1478=Plano!$B$1),"entrada","saída"))</f>
        <v/>
      </c>
    </row>
    <row r="1479" spans="1:19" ht="13.2" hidden="1" x14ac:dyDescent="0.25">
      <c r="A1479" s="119" t="str">
        <f>IF(B1479="","",COUNT('Diário 2o PA'!$A$5:$A$1412)+ROW()-4)</f>
        <v/>
      </c>
      <c r="B1479" s="104"/>
      <c r="C1479" s="154"/>
      <c r="D1479" s="105"/>
      <c r="E1479" s="105"/>
      <c r="F1479" s="106"/>
      <c r="G1479" s="105"/>
      <c r="H1479" s="105"/>
      <c r="I1479" s="108"/>
      <c r="J1479" s="105"/>
      <c r="K1479" s="105"/>
      <c r="L1479" s="108"/>
      <c r="M1479" s="105"/>
      <c r="N1479" s="103"/>
      <c r="O1479" s="456"/>
      <c r="P1479" s="431">
        <f t="shared" si="47"/>
        <v>0</v>
      </c>
      <c r="Q1479" s="79">
        <f t="shared" si="47"/>
        <v>0</v>
      </c>
      <c r="R1479" s="102" t="str">
        <f t="shared" si="46"/>
        <v/>
      </c>
      <c r="S1479" s="96" t="str">
        <f>IF(D1479="","",IF(OR(D1479=Plano!$A$1,D1479=Plano!$B$1),"entrada","saída"))</f>
        <v/>
      </c>
    </row>
    <row r="1480" spans="1:19" ht="13.2" hidden="1" x14ac:dyDescent="0.25">
      <c r="A1480" s="119" t="str">
        <f>IF(B1480="","",COUNT('Diário 2o PA'!$A$5:$A$1412)+ROW()-4)</f>
        <v/>
      </c>
      <c r="B1480" s="104"/>
      <c r="C1480" s="154"/>
      <c r="D1480" s="105"/>
      <c r="E1480" s="105"/>
      <c r="F1480" s="106"/>
      <c r="G1480" s="105"/>
      <c r="H1480" s="105"/>
      <c r="I1480" s="108"/>
      <c r="J1480" s="105"/>
      <c r="K1480" s="105"/>
      <c r="L1480" s="108"/>
      <c r="M1480" s="105"/>
      <c r="N1480" s="103"/>
      <c r="O1480" s="456"/>
      <c r="P1480" s="431">
        <f t="shared" si="47"/>
        <v>0</v>
      </c>
      <c r="Q1480" s="79">
        <f t="shared" si="47"/>
        <v>0</v>
      </c>
      <c r="R1480" s="102" t="str">
        <f t="shared" si="46"/>
        <v/>
      </c>
      <c r="S1480" s="96" t="str">
        <f>IF(D1480="","",IF(OR(D1480=Plano!$A$1,D1480=Plano!$B$1),"entrada","saída"))</f>
        <v/>
      </c>
    </row>
    <row r="1481" spans="1:19" ht="13.2" hidden="1" x14ac:dyDescent="0.25">
      <c r="A1481" s="119" t="str">
        <f>IF(B1481="","",COUNT('Diário 2o PA'!$A$5:$A$1412)+ROW()-4)</f>
        <v/>
      </c>
      <c r="B1481" s="104"/>
      <c r="C1481" s="154"/>
      <c r="D1481" s="105"/>
      <c r="E1481" s="105"/>
      <c r="F1481" s="106"/>
      <c r="G1481" s="105"/>
      <c r="H1481" s="105"/>
      <c r="I1481" s="108"/>
      <c r="J1481" s="105"/>
      <c r="K1481" s="105"/>
      <c r="L1481" s="108"/>
      <c r="M1481" s="105"/>
      <c r="N1481" s="103"/>
      <c r="O1481" s="456"/>
      <c r="P1481" s="431">
        <f t="shared" si="47"/>
        <v>0</v>
      </c>
      <c r="Q1481" s="79">
        <f t="shared" si="47"/>
        <v>0</v>
      </c>
      <c r="R1481" s="102" t="str">
        <f t="shared" si="46"/>
        <v/>
      </c>
      <c r="S1481" s="96" t="str">
        <f>IF(D1481="","",IF(OR(D1481=Plano!$A$1,D1481=Plano!$B$1),"entrada","saída"))</f>
        <v/>
      </c>
    </row>
    <row r="1482" spans="1:19" ht="13.2" hidden="1" x14ac:dyDescent="0.25">
      <c r="A1482" s="119" t="str">
        <f>IF(B1482="","",COUNT('Diário 2o PA'!$A$5:$A$1412)+ROW()-4)</f>
        <v/>
      </c>
      <c r="B1482" s="104"/>
      <c r="C1482" s="154"/>
      <c r="D1482" s="105"/>
      <c r="E1482" s="105"/>
      <c r="F1482" s="106"/>
      <c r="G1482" s="105"/>
      <c r="H1482" s="105"/>
      <c r="I1482" s="108"/>
      <c r="J1482" s="105"/>
      <c r="K1482" s="105"/>
      <c r="L1482" s="108"/>
      <c r="M1482" s="105"/>
      <c r="N1482" s="103"/>
      <c r="O1482" s="456"/>
      <c r="P1482" s="431">
        <f t="shared" si="47"/>
        <v>0</v>
      </c>
      <c r="Q1482" s="79">
        <f t="shared" si="47"/>
        <v>0</v>
      </c>
      <c r="R1482" s="102" t="str">
        <f t="shared" si="46"/>
        <v/>
      </c>
      <c r="S1482" s="96" t="str">
        <f>IF(D1482="","",IF(OR(D1482=Plano!$A$1,D1482=Plano!$B$1),"entrada","saída"))</f>
        <v/>
      </c>
    </row>
    <row r="1483" spans="1:19" ht="13.2" hidden="1" x14ac:dyDescent="0.25">
      <c r="A1483" s="119" t="str">
        <f>IF(B1483="","",COUNT('Diário 2o PA'!$A$5:$A$1412)+ROW()-4)</f>
        <v/>
      </c>
      <c r="B1483" s="104"/>
      <c r="C1483" s="154"/>
      <c r="D1483" s="105"/>
      <c r="E1483" s="105"/>
      <c r="F1483" s="106"/>
      <c r="G1483" s="105"/>
      <c r="H1483" s="105"/>
      <c r="I1483" s="108"/>
      <c r="J1483" s="105"/>
      <c r="K1483" s="105"/>
      <c r="L1483" s="108"/>
      <c r="M1483" s="105"/>
      <c r="N1483" s="103"/>
      <c r="O1483" s="456"/>
      <c r="P1483" s="431">
        <f t="shared" si="47"/>
        <v>0</v>
      </c>
      <c r="Q1483" s="79">
        <f t="shared" si="47"/>
        <v>0</v>
      </c>
      <c r="R1483" s="102" t="str">
        <f t="shared" si="46"/>
        <v/>
      </c>
      <c r="S1483" s="96" t="str">
        <f>IF(D1483="","",IF(OR(D1483=Plano!$A$1,D1483=Plano!$B$1),"entrada","saída"))</f>
        <v/>
      </c>
    </row>
    <row r="1484" spans="1:19" ht="13.2" hidden="1" x14ac:dyDescent="0.25">
      <c r="A1484" s="119" t="str">
        <f>IF(B1484="","",COUNT('Diário 2o PA'!$A$5:$A$1412)+ROW()-4)</f>
        <v/>
      </c>
      <c r="B1484" s="104"/>
      <c r="C1484" s="154"/>
      <c r="D1484" s="105"/>
      <c r="E1484" s="105"/>
      <c r="F1484" s="106"/>
      <c r="G1484" s="105"/>
      <c r="H1484" s="105"/>
      <c r="I1484" s="108"/>
      <c r="J1484" s="105"/>
      <c r="K1484" s="105"/>
      <c r="L1484" s="108"/>
      <c r="M1484" s="105"/>
      <c r="N1484" s="103"/>
      <c r="O1484" s="456"/>
      <c r="P1484" s="431">
        <f t="shared" si="47"/>
        <v>0</v>
      </c>
      <c r="Q1484" s="79">
        <f t="shared" si="47"/>
        <v>0</v>
      </c>
      <c r="R1484" s="102" t="str">
        <f t="shared" si="46"/>
        <v/>
      </c>
      <c r="S1484" s="96" t="str">
        <f>IF(D1484="","",IF(OR(D1484=Plano!$A$1,D1484=Plano!$B$1),"entrada","saída"))</f>
        <v/>
      </c>
    </row>
    <row r="1485" spans="1:19" ht="13.2" hidden="1" x14ac:dyDescent="0.25">
      <c r="A1485" s="119" t="str">
        <f>IF(B1485="","",COUNT('Diário 2o PA'!$A$5:$A$1412)+ROW()-4)</f>
        <v/>
      </c>
      <c r="B1485" s="104"/>
      <c r="C1485" s="154"/>
      <c r="D1485" s="105"/>
      <c r="E1485" s="105"/>
      <c r="F1485" s="106"/>
      <c r="G1485" s="105"/>
      <c r="H1485" s="105"/>
      <c r="I1485" s="108"/>
      <c r="J1485" s="105"/>
      <c r="K1485" s="105"/>
      <c r="L1485" s="108"/>
      <c r="M1485" s="105"/>
      <c r="N1485" s="103"/>
      <c r="O1485" s="456"/>
      <c r="P1485" s="431">
        <f t="shared" si="47"/>
        <v>0</v>
      </c>
      <c r="Q1485" s="79">
        <f t="shared" si="47"/>
        <v>0</v>
      </c>
      <c r="R1485" s="102" t="str">
        <f t="shared" si="46"/>
        <v/>
      </c>
      <c r="S1485" s="96" t="str">
        <f>IF(D1485="","",IF(OR(D1485=Plano!$A$1,D1485=Plano!$B$1),"entrada","saída"))</f>
        <v/>
      </c>
    </row>
    <row r="1486" spans="1:19" ht="13.2" hidden="1" x14ac:dyDescent="0.25">
      <c r="A1486" s="119" t="str">
        <f>IF(B1486="","",COUNT('Diário 2o PA'!$A$5:$A$1412)+ROW()-4)</f>
        <v/>
      </c>
      <c r="B1486" s="104"/>
      <c r="C1486" s="154"/>
      <c r="D1486" s="105"/>
      <c r="E1486" s="105"/>
      <c r="F1486" s="106"/>
      <c r="G1486" s="105"/>
      <c r="H1486" s="105"/>
      <c r="I1486" s="108"/>
      <c r="J1486" s="105"/>
      <c r="K1486" s="105"/>
      <c r="L1486" s="108"/>
      <c r="M1486" s="105"/>
      <c r="N1486" s="103"/>
      <c r="O1486" s="456"/>
      <c r="P1486" s="431">
        <f t="shared" si="47"/>
        <v>0</v>
      </c>
      <c r="Q1486" s="79">
        <f t="shared" si="47"/>
        <v>0</v>
      </c>
      <c r="R1486" s="102" t="str">
        <f t="shared" si="46"/>
        <v/>
      </c>
      <c r="S1486" s="96" t="str">
        <f>IF(D1486="","",IF(OR(D1486=Plano!$A$1,D1486=Plano!$B$1),"entrada","saída"))</f>
        <v/>
      </c>
    </row>
    <row r="1487" spans="1:19" ht="13.2" hidden="1" x14ac:dyDescent="0.25">
      <c r="A1487" s="119" t="str">
        <f>IF(B1487="","",COUNT('Diário 2o PA'!$A$5:$A$1412)+ROW()-4)</f>
        <v/>
      </c>
      <c r="B1487" s="104"/>
      <c r="C1487" s="154"/>
      <c r="D1487" s="105"/>
      <c r="E1487" s="105"/>
      <c r="F1487" s="106"/>
      <c r="G1487" s="105"/>
      <c r="H1487" s="105"/>
      <c r="I1487" s="108"/>
      <c r="J1487" s="105"/>
      <c r="K1487" s="105"/>
      <c r="L1487" s="108"/>
      <c r="M1487" s="105"/>
      <c r="N1487" s="103"/>
      <c r="O1487" s="456"/>
      <c r="P1487" s="431">
        <f t="shared" si="47"/>
        <v>0</v>
      </c>
      <c r="Q1487" s="79">
        <f t="shared" si="47"/>
        <v>0</v>
      </c>
      <c r="R1487" s="102" t="str">
        <f t="shared" si="46"/>
        <v/>
      </c>
      <c r="S1487" s="96" t="str">
        <f>IF(D1487="","",IF(OR(D1487=Plano!$A$1,D1487=Plano!$B$1),"entrada","saída"))</f>
        <v/>
      </c>
    </row>
    <row r="1488" spans="1:19" ht="13.2" hidden="1" x14ac:dyDescent="0.25">
      <c r="A1488" s="119" t="str">
        <f>IF(B1488="","",COUNT('Diário 2o PA'!$A$5:$A$1412)+ROW()-4)</f>
        <v/>
      </c>
      <c r="B1488" s="104"/>
      <c r="C1488" s="154"/>
      <c r="D1488" s="105"/>
      <c r="E1488" s="105"/>
      <c r="F1488" s="106"/>
      <c r="G1488" s="105"/>
      <c r="H1488" s="105"/>
      <c r="I1488" s="108"/>
      <c r="J1488" s="105"/>
      <c r="K1488" s="105"/>
      <c r="L1488" s="108"/>
      <c r="M1488" s="105"/>
      <c r="N1488" s="103"/>
      <c r="O1488" s="456"/>
      <c r="P1488" s="431">
        <f t="shared" si="47"/>
        <v>0</v>
      </c>
      <c r="Q1488" s="79">
        <f t="shared" si="47"/>
        <v>0</v>
      </c>
      <c r="R1488" s="102" t="str">
        <f t="shared" si="46"/>
        <v/>
      </c>
      <c r="S1488" s="96" t="str">
        <f>IF(D1488="","",IF(OR(D1488=Plano!$A$1,D1488=Plano!$B$1),"entrada","saída"))</f>
        <v/>
      </c>
    </row>
    <row r="1489" spans="1:19" ht="13.2" hidden="1" x14ac:dyDescent="0.25">
      <c r="A1489" s="119" t="str">
        <f>IF(B1489="","",COUNT('Diário 2o PA'!$A$5:$A$1412)+ROW()-4)</f>
        <v/>
      </c>
      <c r="B1489" s="104"/>
      <c r="C1489" s="154"/>
      <c r="D1489" s="105"/>
      <c r="E1489" s="105"/>
      <c r="F1489" s="106"/>
      <c r="G1489" s="105"/>
      <c r="H1489" s="105"/>
      <c r="I1489" s="108"/>
      <c r="J1489" s="105"/>
      <c r="K1489" s="105"/>
      <c r="L1489" s="108"/>
      <c r="M1489" s="105"/>
      <c r="N1489" s="103"/>
      <c r="O1489" s="456"/>
      <c r="P1489" s="431">
        <f t="shared" si="47"/>
        <v>0</v>
      </c>
      <c r="Q1489" s="79">
        <f t="shared" si="47"/>
        <v>0</v>
      </c>
      <c r="R1489" s="102" t="str">
        <f t="shared" si="46"/>
        <v/>
      </c>
      <c r="S1489" s="96" t="str">
        <f>IF(D1489="","",IF(OR(D1489=Plano!$A$1,D1489=Plano!$B$1),"entrada","saída"))</f>
        <v/>
      </c>
    </row>
    <row r="1490" spans="1:19" ht="13.2" hidden="1" x14ac:dyDescent="0.25">
      <c r="A1490" s="119" t="str">
        <f>IF(B1490="","",COUNT('Diário 2o PA'!$A$5:$A$1412)+ROW()-4)</f>
        <v/>
      </c>
      <c r="B1490" s="104"/>
      <c r="C1490" s="154"/>
      <c r="D1490" s="105"/>
      <c r="E1490" s="105"/>
      <c r="F1490" s="106"/>
      <c r="G1490" s="105"/>
      <c r="H1490" s="105"/>
      <c r="I1490" s="108"/>
      <c r="J1490" s="105"/>
      <c r="K1490" s="105"/>
      <c r="L1490" s="108"/>
      <c r="M1490" s="105"/>
      <c r="N1490" s="103"/>
      <c r="O1490" s="456"/>
      <c r="P1490" s="431">
        <f t="shared" si="47"/>
        <v>0</v>
      </c>
      <c r="Q1490" s="79">
        <f t="shared" si="47"/>
        <v>0</v>
      </c>
      <c r="R1490" s="102" t="str">
        <f t="shared" si="46"/>
        <v/>
      </c>
      <c r="S1490" s="96" t="str">
        <f>IF(D1490="","",IF(OR(D1490=Plano!$A$1,D1490=Plano!$B$1),"entrada","saída"))</f>
        <v/>
      </c>
    </row>
    <row r="1491" spans="1:19" ht="13.2" hidden="1" x14ac:dyDescent="0.25">
      <c r="A1491" s="119" t="str">
        <f>IF(B1491="","",COUNT('Diário 2o PA'!$A$5:$A$1412)+ROW()-4)</f>
        <v/>
      </c>
      <c r="B1491" s="104"/>
      <c r="C1491" s="154"/>
      <c r="D1491" s="105"/>
      <c r="E1491" s="105"/>
      <c r="F1491" s="106"/>
      <c r="G1491" s="105"/>
      <c r="H1491" s="105"/>
      <c r="I1491" s="108"/>
      <c r="J1491" s="105"/>
      <c r="K1491" s="105"/>
      <c r="L1491" s="108"/>
      <c r="M1491" s="105"/>
      <c r="N1491" s="103"/>
      <c r="O1491" s="456"/>
      <c r="P1491" s="431">
        <f t="shared" si="47"/>
        <v>0</v>
      </c>
      <c r="Q1491" s="79">
        <f t="shared" si="47"/>
        <v>0</v>
      </c>
      <c r="R1491" s="102" t="str">
        <f t="shared" si="46"/>
        <v/>
      </c>
      <c r="S1491" s="96" t="str">
        <f>IF(D1491="","",IF(OR(D1491=Plano!$A$1,D1491=Plano!$B$1),"entrada","saída"))</f>
        <v/>
      </c>
    </row>
    <row r="1492" spans="1:19" ht="13.2" hidden="1" x14ac:dyDescent="0.25">
      <c r="A1492" s="119" t="str">
        <f>IF(B1492="","",COUNT('Diário 2o PA'!$A$5:$A$1412)+ROW()-4)</f>
        <v/>
      </c>
      <c r="B1492" s="104"/>
      <c r="C1492" s="154"/>
      <c r="D1492" s="105"/>
      <c r="E1492" s="105"/>
      <c r="F1492" s="106"/>
      <c r="G1492" s="105"/>
      <c r="H1492" s="105"/>
      <c r="I1492" s="108"/>
      <c r="J1492" s="105"/>
      <c r="K1492" s="105"/>
      <c r="L1492" s="108"/>
      <c r="M1492" s="105"/>
      <c r="N1492" s="103"/>
      <c r="O1492" s="456"/>
      <c r="P1492" s="431">
        <f t="shared" si="47"/>
        <v>0</v>
      </c>
      <c r="Q1492" s="79">
        <f t="shared" si="47"/>
        <v>0</v>
      </c>
      <c r="R1492" s="102" t="str">
        <f t="shared" si="46"/>
        <v/>
      </c>
      <c r="S1492" s="96" t="str">
        <f>IF(D1492="","",IF(OR(D1492=Plano!$A$1,D1492=Plano!$B$1),"entrada","saída"))</f>
        <v/>
      </c>
    </row>
    <row r="1493" spans="1:19" ht="13.2" hidden="1" x14ac:dyDescent="0.25">
      <c r="A1493" s="119" t="str">
        <f>IF(B1493="","",COUNT('Diário 2o PA'!$A$5:$A$1412)+ROW()-4)</f>
        <v/>
      </c>
      <c r="B1493" s="104"/>
      <c r="C1493" s="154"/>
      <c r="D1493" s="105"/>
      <c r="E1493" s="105"/>
      <c r="F1493" s="106"/>
      <c r="G1493" s="105"/>
      <c r="H1493" s="105"/>
      <c r="I1493" s="108"/>
      <c r="J1493" s="105"/>
      <c r="K1493" s="105"/>
      <c r="L1493" s="108"/>
      <c r="M1493" s="105"/>
      <c r="N1493" s="103"/>
      <c r="O1493" s="456"/>
      <c r="P1493" s="431">
        <f t="shared" si="47"/>
        <v>0</v>
      </c>
      <c r="Q1493" s="79">
        <f t="shared" si="47"/>
        <v>0</v>
      </c>
      <c r="R1493" s="102" t="str">
        <f t="shared" si="46"/>
        <v/>
      </c>
      <c r="S1493" s="96" t="str">
        <f>IF(D1493="","",IF(OR(D1493=Plano!$A$1,D1493=Plano!$B$1),"entrada","saída"))</f>
        <v/>
      </c>
    </row>
    <row r="1494" spans="1:19" ht="13.2" hidden="1" x14ac:dyDescent="0.25">
      <c r="A1494" s="119" t="str">
        <f>IF(B1494="","",COUNT('Diário 2o PA'!$A$5:$A$1412)+ROW()-4)</f>
        <v/>
      </c>
      <c r="B1494" s="104"/>
      <c r="C1494" s="154"/>
      <c r="D1494" s="105"/>
      <c r="E1494" s="105"/>
      <c r="F1494" s="106"/>
      <c r="G1494" s="105"/>
      <c r="H1494" s="105"/>
      <c r="I1494" s="108"/>
      <c r="J1494" s="105"/>
      <c r="K1494" s="105"/>
      <c r="L1494" s="108"/>
      <c r="M1494" s="105"/>
      <c r="N1494" s="103"/>
      <c r="O1494" s="456"/>
      <c r="P1494" s="431">
        <f t="shared" si="47"/>
        <v>0</v>
      </c>
      <c r="Q1494" s="79">
        <f t="shared" si="47"/>
        <v>0</v>
      </c>
      <c r="R1494" s="102" t="str">
        <f t="shared" si="46"/>
        <v/>
      </c>
      <c r="S1494" s="96" t="str">
        <f>IF(D1494="","",IF(OR(D1494=Plano!$A$1,D1494=Plano!$B$1),"entrada","saída"))</f>
        <v/>
      </c>
    </row>
    <row r="1495" spans="1:19" ht="13.2" hidden="1" x14ac:dyDescent="0.25">
      <c r="A1495" s="119" t="str">
        <f>IF(B1495="","",COUNT('Diário 2o PA'!$A$5:$A$1412)+ROW()-4)</f>
        <v/>
      </c>
      <c r="B1495" s="104"/>
      <c r="C1495" s="154"/>
      <c r="D1495" s="105"/>
      <c r="E1495" s="105"/>
      <c r="F1495" s="106"/>
      <c r="G1495" s="105"/>
      <c r="H1495" s="105"/>
      <c r="I1495" s="108"/>
      <c r="J1495" s="105"/>
      <c r="K1495" s="105"/>
      <c r="L1495" s="108"/>
      <c r="M1495" s="105"/>
      <c r="N1495" s="103"/>
      <c r="O1495" s="456"/>
      <c r="P1495" s="431">
        <f t="shared" si="47"/>
        <v>0</v>
      </c>
      <c r="Q1495" s="79">
        <f t="shared" si="47"/>
        <v>0</v>
      </c>
      <c r="R1495" s="102" t="str">
        <f t="shared" si="46"/>
        <v/>
      </c>
      <c r="S1495" s="96" t="str">
        <f>IF(D1495="","",IF(OR(D1495=Plano!$A$1,D1495=Plano!$B$1),"entrada","saída"))</f>
        <v/>
      </c>
    </row>
    <row r="1496" spans="1:19" ht="13.2" hidden="1" x14ac:dyDescent="0.25">
      <c r="A1496" s="119" t="str">
        <f>IF(B1496="","",COUNT('Diário 2o PA'!$A$5:$A$1412)+ROW()-4)</f>
        <v/>
      </c>
      <c r="B1496" s="104"/>
      <c r="C1496" s="154"/>
      <c r="D1496" s="105"/>
      <c r="E1496" s="105"/>
      <c r="F1496" s="106"/>
      <c r="G1496" s="105"/>
      <c r="H1496" s="105"/>
      <c r="I1496" s="108"/>
      <c r="J1496" s="105"/>
      <c r="K1496" s="105"/>
      <c r="L1496" s="108"/>
      <c r="M1496" s="105"/>
      <c r="N1496" s="103"/>
      <c r="O1496" s="456"/>
      <c r="P1496" s="431">
        <f t="shared" si="47"/>
        <v>0</v>
      </c>
      <c r="Q1496" s="79">
        <f t="shared" si="47"/>
        <v>0</v>
      </c>
      <c r="R1496" s="102" t="str">
        <f t="shared" si="46"/>
        <v/>
      </c>
      <c r="S1496" s="96" t="str">
        <f>IF(D1496="","",IF(OR(D1496=Plano!$A$1,D1496=Plano!$B$1),"entrada","saída"))</f>
        <v/>
      </c>
    </row>
    <row r="1497" spans="1:19" ht="13.2" hidden="1" x14ac:dyDescent="0.25">
      <c r="A1497" s="119" t="str">
        <f>IF(B1497="","",COUNT('Diário 2o PA'!$A$5:$A$1412)+ROW()-4)</f>
        <v/>
      </c>
      <c r="B1497" s="104"/>
      <c r="C1497" s="154"/>
      <c r="D1497" s="105"/>
      <c r="E1497" s="105"/>
      <c r="F1497" s="106"/>
      <c r="G1497" s="105"/>
      <c r="H1497" s="105"/>
      <c r="I1497" s="108"/>
      <c r="J1497" s="105"/>
      <c r="K1497" s="105"/>
      <c r="L1497" s="108"/>
      <c r="M1497" s="105"/>
      <c r="N1497" s="103"/>
      <c r="O1497" s="456"/>
      <c r="P1497" s="431">
        <f t="shared" si="47"/>
        <v>0</v>
      </c>
      <c r="Q1497" s="79">
        <f t="shared" si="47"/>
        <v>0</v>
      </c>
      <c r="R1497" s="102" t="str">
        <f t="shared" si="46"/>
        <v/>
      </c>
      <c r="S1497" s="96" t="str">
        <f>IF(D1497="","",IF(OR(D1497=Plano!$A$1,D1497=Plano!$B$1),"entrada","saída"))</f>
        <v/>
      </c>
    </row>
    <row r="1498" spans="1:19" ht="13.2" hidden="1" x14ac:dyDescent="0.25">
      <c r="A1498" s="119" t="str">
        <f>IF(B1498="","",COUNT('Diário 2o PA'!$A$5:$A$1412)+ROW()-4)</f>
        <v/>
      </c>
      <c r="B1498" s="104"/>
      <c r="C1498" s="154"/>
      <c r="D1498" s="105"/>
      <c r="E1498" s="105"/>
      <c r="F1498" s="106"/>
      <c r="G1498" s="105"/>
      <c r="H1498" s="105"/>
      <c r="I1498" s="108"/>
      <c r="J1498" s="105"/>
      <c r="K1498" s="105"/>
      <c r="L1498" s="108"/>
      <c r="M1498" s="105"/>
      <c r="N1498" s="103"/>
      <c r="O1498" s="456"/>
      <c r="P1498" s="431">
        <f t="shared" si="47"/>
        <v>0</v>
      </c>
      <c r="Q1498" s="79">
        <f t="shared" si="47"/>
        <v>0</v>
      </c>
      <c r="R1498" s="102" t="str">
        <f t="shared" si="46"/>
        <v/>
      </c>
      <c r="S1498" s="96" t="str">
        <f>IF(D1498="","",IF(OR(D1498=Plano!$A$1,D1498=Plano!$B$1),"entrada","saída"))</f>
        <v/>
      </c>
    </row>
    <row r="1499" spans="1:19" ht="13.2" hidden="1" x14ac:dyDescent="0.25">
      <c r="A1499" s="119" t="str">
        <f>IF(B1499="","",COUNT('Diário 2o PA'!$A$5:$A$1412)+ROW()-4)</f>
        <v/>
      </c>
      <c r="B1499" s="104"/>
      <c r="C1499" s="154"/>
      <c r="D1499" s="105"/>
      <c r="E1499" s="105"/>
      <c r="F1499" s="106"/>
      <c r="G1499" s="105"/>
      <c r="H1499" s="105"/>
      <c r="I1499" s="108"/>
      <c r="J1499" s="105"/>
      <c r="K1499" s="105"/>
      <c r="L1499" s="108"/>
      <c r="M1499" s="105"/>
      <c r="N1499" s="103"/>
      <c r="O1499" s="456"/>
      <c r="P1499" s="431">
        <f t="shared" si="47"/>
        <v>0</v>
      </c>
      <c r="Q1499" s="79">
        <f t="shared" si="47"/>
        <v>0</v>
      </c>
      <c r="R1499" s="102" t="str">
        <f t="shared" si="46"/>
        <v/>
      </c>
      <c r="S1499" s="96" t="str">
        <f>IF(D1499="","",IF(OR(D1499=Plano!$A$1,D1499=Plano!$B$1),"entrada","saída"))</f>
        <v/>
      </c>
    </row>
    <row r="1500" spans="1:19" ht="13.2" hidden="1" x14ac:dyDescent="0.25">
      <c r="A1500" s="119" t="str">
        <f>IF(B1500="","",COUNT('Diário 2o PA'!$A$5:$A$1412)+ROW()-4)</f>
        <v/>
      </c>
      <c r="B1500" s="104"/>
      <c r="C1500" s="154"/>
      <c r="D1500" s="105"/>
      <c r="E1500" s="105"/>
      <c r="F1500" s="106"/>
      <c r="G1500" s="105"/>
      <c r="H1500" s="105"/>
      <c r="I1500" s="108"/>
      <c r="J1500" s="105"/>
      <c r="K1500" s="105"/>
      <c r="L1500" s="108"/>
      <c r="M1500" s="105"/>
      <c r="N1500" s="103"/>
      <c r="O1500" s="456"/>
      <c r="P1500" s="431">
        <f t="shared" si="47"/>
        <v>0</v>
      </c>
      <c r="Q1500" s="79">
        <f t="shared" si="47"/>
        <v>0</v>
      </c>
      <c r="R1500" s="102" t="str">
        <f t="shared" si="46"/>
        <v/>
      </c>
      <c r="S1500" s="96" t="str">
        <f>IF(D1500="","",IF(OR(D1500=Plano!$A$1,D1500=Plano!$B$1),"entrada","saída"))</f>
        <v/>
      </c>
    </row>
    <row r="1501" spans="1:19" ht="13.2" hidden="1" x14ac:dyDescent="0.25">
      <c r="A1501" s="119" t="str">
        <f>IF(B1501="","",COUNT('Diário 2o PA'!$A$5:$A$1412)+ROW()-4)</f>
        <v/>
      </c>
      <c r="B1501" s="104"/>
      <c r="C1501" s="154"/>
      <c r="D1501" s="105"/>
      <c r="E1501" s="105"/>
      <c r="F1501" s="106"/>
      <c r="G1501" s="105"/>
      <c r="H1501" s="105"/>
      <c r="I1501" s="108"/>
      <c r="J1501" s="105"/>
      <c r="K1501" s="105"/>
      <c r="L1501" s="108"/>
      <c r="M1501" s="105"/>
      <c r="N1501" s="103"/>
      <c r="O1501" s="456"/>
      <c r="P1501" s="431">
        <f t="shared" si="47"/>
        <v>0</v>
      </c>
      <c r="Q1501" s="79">
        <f t="shared" si="47"/>
        <v>0</v>
      </c>
      <c r="R1501" s="102" t="str">
        <f t="shared" si="46"/>
        <v/>
      </c>
      <c r="S1501" s="96" t="str">
        <f>IF(D1501="","",IF(OR(D1501=Plano!$A$1,D1501=Plano!$B$1),"entrada","saída"))</f>
        <v/>
      </c>
    </row>
    <row r="1502" spans="1:19" ht="13.2" hidden="1" x14ac:dyDescent="0.25">
      <c r="A1502" s="119" t="str">
        <f>IF(B1502="","",COUNT('Diário 2o PA'!$A$5:$A$1412)+ROW()-4)</f>
        <v/>
      </c>
      <c r="B1502" s="104"/>
      <c r="C1502" s="154"/>
      <c r="D1502" s="105"/>
      <c r="E1502" s="105"/>
      <c r="F1502" s="106"/>
      <c r="G1502" s="105"/>
      <c r="H1502" s="105"/>
      <c r="I1502" s="108"/>
      <c r="J1502" s="105"/>
      <c r="K1502" s="105"/>
      <c r="L1502" s="108"/>
      <c r="M1502" s="105"/>
      <c r="N1502" s="103"/>
      <c r="O1502" s="456"/>
      <c r="P1502" s="431">
        <f t="shared" si="47"/>
        <v>0</v>
      </c>
      <c r="Q1502" s="79">
        <f t="shared" si="47"/>
        <v>0</v>
      </c>
      <c r="R1502" s="102" t="str">
        <f t="shared" si="46"/>
        <v/>
      </c>
      <c r="S1502" s="96" t="str">
        <f>IF(D1502="","",IF(OR(D1502=Plano!$A$1,D1502=Plano!$B$1),"entrada","saída"))</f>
        <v/>
      </c>
    </row>
    <row r="1503" spans="1:19" ht="13.2" hidden="1" x14ac:dyDescent="0.25">
      <c r="A1503" s="119" t="str">
        <f>IF(B1503="","",COUNT('Diário 2o PA'!$A$5:$A$1412)+ROW()-4)</f>
        <v/>
      </c>
      <c r="B1503" s="104"/>
      <c r="C1503" s="154"/>
      <c r="D1503" s="105"/>
      <c r="E1503" s="105"/>
      <c r="F1503" s="106"/>
      <c r="G1503" s="105"/>
      <c r="H1503" s="105"/>
      <c r="I1503" s="108"/>
      <c r="J1503" s="105"/>
      <c r="K1503" s="105"/>
      <c r="L1503" s="108"/>
      <c r="M1503" s="105"/>
      <c r="N1503" s="103"/>
      <c r="O1503" s="456"/>
      <c r="P1503" s="431">
        <f t="shared" si="47"/>
        <v>0</v>
      </c>
      <c r="Q1503" s="79">
        <f t="shared" si="47"/>
        <v>0</v>
      </c>
      <c r="R1503" s="102" t="str">
        <f t="shared" si="46"/>
        <v/>
      </c>
      <c r="S1503" s="96" t="str">
        <f>IF(D1503="","",IF(OR(D1503=Plano!$A$1,D1503=Plano!$B$1),"entrada","saída"))</f>
        <v/>
      </c>
    </row>
    <row r="1504" spans="1:19" ht="13.2" hidden="1" x14ac:dyDescent="0.25">
      <c r="A1504" s="119" t="str">
        <f>IF(B1504="","",COUNT('Diário 2o PA'!$A$5:$A$1412)+ROW()-4)</f>
        <v/>
      </c>
      <c r="B1504" s="104"/>
      <c r="C1504" s="154"/>
      <c r="D1504" s="105"/>
      <c r="E1504" s="105"/>
      <c r="F1504" s="106"/>
      <c r="G1504" s="105"/>
      <c r="H1504" s="105"/>
      <c r="I1504" s="108"/>
      <c r="J1504" s="105"/>
      <c r="K1504" s="105"/>
      <c r="L1504" s="108"/>
      <c r="M1504" s="105"/>
      <c r="N1504" s="103"/>
      <c r="O1504" s="456"/>
      <c r="P1504" s="431">
        <f t="shared" si="47"/>
        <v>0</v>
      </c>
      <c r="Q1504" s="79">
        <f t="shared" si="47"/>
        <v>0</v>
      </c>
      <c r="R1504" s="102" t="str">
        <f t="shared" si="46"/>
        <v/>
      </c>
      <c r="S1504" s="96" t="str">
        <f>IF(D1504="","",IF(OR(D1504=Plano!$A$1,D1504=Plano!$B$1),"entrada","saída"))</f>
        <v/>
      </c>
    </row>
    <row r="1505" spans="1:19" ht="13.2" hidden="1" x14ac:dyDescent="0.25">
      <c r="A1505" s="119" t="str">
        <f>IF(B1505="","",COUNT('Diário 2o PA'!$A$5:$A$1412)+ROW()-4)</f>
        <v/>
      </c>
      <c r="B1505" s="104"/>
      <c r="C1505" s="154"/>
      <c r="D1505" s="105"/>
      <c r="E1505" s="105"/>
      <c r="F1505" s="106"/>
      <c r="G1505" s="105"/>
      <c r="H1505" s="105"/>
      <c r="I1505" s="108"/>
      <c r="J1505" s="105"/>
      <c r="K1505" s="105"/>
      <c r="L1505" s="108"/>
      <c r="M1505" s="105"/>
      <c r="N1505" s="103"/>
      <c r="O1505" s="456"/>
      <c r="P1505" s="431">
        <f t="shared" si="47"/>
        <v>0</v>
      </c>
      <c r="Q1505" s="79">
        <f t="shared" si="47"/>
        <v>0</v>
      </c>
      <c r="R1505" s="102" t="str">
        <f t="shared" si="46"/>
        <v/>
      </c>
      <c r="S1505" s="96" t="str">
        <f>IF(D1505="","",IF(OR(D1505=Plano!$A$1,D1505=Plano!$B$1),"entrada","saída"))</f>
        <v/>
      </c>
    </row>
    <row r="1506" spans="1:19" ht="13.2" hidden="1" x14ac:dyDescent="0.25">
      <c r="A1506" s="119" t="str">
        <f>IF(B1506="","",COUNT('Diário 2o PA'!$A$5:$A$1412)+ROW()-4)</f>
        <v/>
      </c>
      <c r="B1506" s="104"/>
      <c r="C1506" s="154"/>
      <c r="D1506" s="105"/>
      <c r="E1506" s="105"/>
      <c r="F1506" s="106"/>
      <c r="G1506" s="105"/>
      <c r="H1506" s="105"/>
      <c r="I1506" s="108"/>
      <c r="J1506" s="105"/>
      <c r="K1506" s="105"/>
      <c r="L1506" s="108"/>
      <c r="M1506" s="105"/>
      <c r="N1506" s="103"/>
      <c r="O1506" s="456"/>
      <c r="P1506" s="431">
        <f t="shared" si="47"/>
        <v>0</v>
      </c>
      <c r="Q1506" s="79">
        <f t="shared" si="47"/>
        <v>0</v>
      </c>
      <c r="R1506" s="102" t="str">
        <f t="shared" si="46"/>
        <v/>
      </c>
      <c r="S1506" s="96" t="str">
        <f>IF(D1506="","",IF(OR(D1506=Plano!$A$1,D1506=Plano!$B$1),"entrada","saída"))</f>
        <v/>
      </c>
    </row>
    <row r="1507" spans="1:19" ht="13.2" hidden="1" x14ac:dyDescent="0.25">
      <c r="A1507" s="119" t="str">
        <f>IF(B1507="","",COUNT('Diário 2o PA'!$A$5:$A$1412)+ROW()-4)</f>
        <v/>
      </c>
      <c r="B1507" s="104"/>
      <c r="C1507" s="154"/>
      <c r="D1507" s="105"/>
      <c r="E1507" s="105"/>
      <c r="F1507" s="106"/>
      <c r="G1507" s="105"/>
      <c r="H1507" s="105"/>
      <c r="I1507" s="108"/>
      <c r="J1507" s="105"/>
      <c r="K1507" s="105"/>
      <c r="L1507" s="108"/>
      <c r="M1507" s="105"/>
      <c r="N1507" s="103"/>
      <c r="O1507" s="456"/>
      <c r="P1507" s="431">
        <f t="shared" si="47"/>
        <v>0</v>
      </c>
      <c r="Q1507" s="79">
        <f t="shared" si="47"/>
        <v>0</v>
      </c>
      <c r="R1507" s="102" t="str">
        <f t="shared" si="46"/>
        <v/>
      </c>
      <c r="S1507" s="96" t="str">
        <f>IF(D1507="","",IF(OR(D1507=Plano!$A$1,D1507=Plano!$B$1),"entrada","saída"))</f>
        <v/>
      </c>
    </row>
    <row r="1508" spans="1:19" ht="13.2" hidden="1" x14ac:dyDescent="0.25">
      <c r="A1508" s="119" t="str">
        <f>IF(B1508="","",COUNT('Diário 2o PA'!$A$5:$A$1412)+ROW()-4)</f>
        <v/>
      </c>
      <c r="B1508" s="104"/>
      <c r="C1508" s="154"/>
      <c r="D1508" s="105"/>
      <c r="E1508" s="105"/>
      <c r="F1508" s="106"/>
      <c r="G1508" s="105"/>
      <c r="H1508" s="105"/>
      <c r="I1508" s="108"/>
      <c r="J1508" s="105"/>
      <c r="K1508" s="105"/>
      <c r="L1508" s="108"/>
      <c r="M1508" s="105"/>
      <c r="N1508" s="103"/>
      <c r="O1508" s="456"/>
      <c r="P1508" s="431">
        <f t="shared" si="47"/>
        <v>0</v>
      </c>
      <c r="Q1508" s="79">
        <f t="shared" si="47"/>
        <v>0</v>
      </c>
      <c r="R1508" s="102" t="str">
        <f t="shared" si="46"/>
        <v/>
      </c>
      <c r="S1508" s="96" t="str">
        <f>IF(D1508="","",IF(OR(D1508=Plano!$A$1,D1508=Plano!$B$1),"entrada","saída"))</f>
        <v/>
      </c>
    </row>
    <row r="1509" spans="1:19" ht="13.2" hidden="1" x14ac:dyDescent="0.25">
      <c r="A1509" s="119" t="str">
        <f>IF(B1509="","",COUNT('Diário 2o PA'!$A$5:$A$1412)+ROW()-4)</f>
        <v/>
      </c>
      <c r="B1509" s="104"/>
      <c r="C1509" s="154"/>
      <c r="D1509" s="105"/>
      <c r="E1509" s="105"/>
      <c r="F1509" s="106"/>
      <c r="G1509" s="105"/>
      <c r="H1509" s="105"/>
      <c r="I1509" s="108"/>
      <c r="J1509" s="105"/>
      <c r="K1509" s="105"/>
      <c r="L1509" s="108"/>
      <c r="M1509" s="105"/>
      <c r="N1509" s="103"/>
      <c r="O1509" s="456"/>
      <c r="P1509" s="431">
        <f t="shared" si="47"/>
        <v>0</v>
      </c>
      <c r="Q1509" s="79">
        <f t="shared" si="47"/>
        <v>0</v>
      </c>
      <c r="R1509" s="102" t="str">
        <f t="shared" si="46"/>
        <v/>
      </c>
      <c r="S1509" s="96" t="str">
        <f>IF(D1509="","",IF(OR(D1509=Plano!$A$1,D1509=Plano!$B$1),"entrada","saída"))</f>
        <v/>
      </c>
    </row>
    <row r="1510" spans="1:19" ht="13.2" hidden="1" x14ac:dyDescent="0.25">
      <c r="A1510" s="119" t="str">
        <f>IF(B1510="","",COUNT('Diário 2o PA'!$A$5:$A$1412)+ROW()-4)</f>
        <v/>
      </c>
      <c r="B1510" s="104"/>
      <c r="C1510" s="154"/>
      <c r="D1510" s="105"/>
      <c r="E1510" s="105"/>
      <c r="F1510" s="106"/>
      <c r="G1510" s="105"/>
      <c r="H1510" s="105"/>
      <c r="I1510" s="108"/>
      <c r="J1510" s="105"/>
      <c r="K1510" s="105"/>
      <c r="L1510" s="108"/>
      <c r="M1510" s="105"/>
      <c r="N1510" s="103"/>
      <c r="O1510" s="456"/>
      <c r="P1510" s="431">
        <f t="shared" si="47"/>
        <v>0</v>
      </c>
      <c r="Q1510" s="79">
        <f t="shared" si="47"/>
        <v>0</v>
      </c>
      <c r="R1510" s="102" t="str">
        <f t="shared" si="46"/>
        <v/>
      </c>
      <c r="S1510" s="96" t="str">
        <f>IF(D1510="","",IF(OR(D1510=Plano!$A$1,D1510=Plano!$B$1),"entrada","saída"))</f>
        <v/>
      </c>
    </row>
    <row r="1511" spans="1:19" ht="13.2" hidden="1" x14ac:dyDescent="0.25">
      <c r="A1511" s="119" t="str">
        <f>IF(B1511="","",COUNT('Diário 2o PA'!$A$5:$A$1412)+ROW()-4)</f>
        <v/>
      </c>
      <c r="B1511" s="104"/>
      <c r="C1511" s="154"/>
      <c r="D1511" s="105"/>
      <c r="E1511" s="105"/>
      <c r="F1511" s="106"/>
      <c r="G1511" s="105"/>
      <c r="H1511" s="105"/>
      <c r="I1511" s="108"/>
      <c r="J1511" s="105"/>
      <c r="K1511" s="105"/>
      <c r="L1511" s="108"/>
      <c r="M1511" s="105"/>
      <c r="N1511" s="103"/>
      <c r="O1511" s="456"/>
      <c r="P1511" s="431">
        <f t="shared" si="47"/>
        <v>0</v>
      </c>
      <c r="Q1511" s="79">
        <f t="shared" si="47"/>
        <v>0</v>
      </c>
      <c r="R1511" s="102" t="str">
        <f t="shared" si="46"/>
        <v/>
      </c>
      <c r="S1511" s="96" t="str">
        <f>IF(D1511="","",IF(OR(D1511=Plano!$A$1,D1511=Plano!$B$1),"entrada","saída"))</f>
        <v/>
      </c>
    </row>
    <row r="1512" spans="1:19" ht="13.2" hidden="1" x14ac:dyDescent="0.25">
      <c r="A1512" s="119" t="str">
        <f>IF(B1512="","",COUNT('Diário 2o PA'!$A$5:$A$1412)+ROW()-4)</f>
        <v/>
      </c>
      <c r="B1512" s="104"/>
      <c r="C1512" s="154"/>
      <c r="D1512" s="105"/>
      <c r="E1512" s="105"/>
      <c r="F1512" s="106"/>
      <c r="G1512" s="105"/>
      <c r="H1512" s="105"/>
      <c r="I1512" s="108"/>
      <c r="J1512" s="105"/>
      <c r="K1512" s="105"/>
      <c r="L1512" s="108"/>
      <c r="M1512" s="105"/>
      <c r="N1512" s="103"/>
      <c r="O1512" s="456"/>
      <c r="P1512" s="431">
        <f t="shared" si="47"/>
        <v>0</v>
      </c>
      <c r="Q1512" s="79">
        <f t="shared" si="47"/>
        <v>0</v>
      </c>
      <c r="R1512" s="102" t="str">
        <f t="shared" si="46"/>
        <v/>
      </c>
      <c r="S1512" s="96" t="str">
        <f>IF(D1512="","",IF(OR(D1512=Plano!$A$1,D1512=Plano!$B$1),"entrada","saída"))</f>
        <v/>
      </c>
    </row>
    <row r="1513" spans="1:19" ht="13.2" hidden="1" x14ac:dyDescent="0.25">
      <c r="A1513" s="119" t="str">
        <f>IF(B1513="","",COUNT('Diário 2o PA'!$A$5:$A$1412)+ROW()-4)</f>
        <v/>
      </c>
      <c r="B1513" s="104"/>
      <c r="C1513" s="154"/>
      <c r="D1513" s="105"/>
      <c r="E1513" s="105"/>
      <c r="F1513" s="106"/>
      <c r="G1513" s="105"/>
      <c r="H1513" s="105"/>
      <c r="I1513" s="108"/>
      <c r="J1513" s="105"/>
      <c r="K1513" s="105"/>
      <c r="L1513" s="108"/>
      <c r="M1513" s="105"/>
      <c r="N1513" s="103"/>
      <c r="O1513" s="456"/>
      <c r="P1513" s="431">
        <f t="shared" si="47"/>
        <v>0</v>
      </c>
      <c r="Q1513" s="79">
        <f t="shared" si="47"/>
        <v>0</v>
      </c>
      <c r="R1513" s="102" t="str">
        <f t="shared" si="46"/>
        <v/>
      </c>
      <c r="S1513" s="96" t="str">
        <f>IF(D1513="","",IF(OR(D1513=Plano!$A$1,D1513=Plano!$B$1),"entrada","saída"))</f>
        <v/>
      </c>
    </row>
    <row r="1514" spans="1:19" ht="13.2" hidden="1" x14ac:dyDescent="0.25">
      <c r="A1514" s="119" t="str">
        <f>IF(B1514="","",COUNT('Diário 2o PA'!$A$5:$A$1412)+ROW()-4)</f>
        <v/>
      </c>
      <c r="B1514" s="104"/>
      <c r="C1514" s="154"/>
      <c r="D1514" s="105"/>
      <c r="E1514" s="105"/>
      <c r="F1514" s="106"/>
      <c r="G1514" s="105"/>
      <c r="H1514" s="105"/>
      <c r="I1514" s="108"/>
      <c r="J1514" s="105"/>
      <c r="K1514" s="105"/>
      <c r="L1514" s="108"/>
      <c r="M1514" s="105"/>
      <c r="N1514" s="103"/>
      <c r="O1514" s="456"/>
      <c r="P1514" s="431">
        <f t="shared" si="47"/>
        <v>0</v>
      </c>
      <c r="Q1514" s="79">
        <f t="shared" si="47"/>
        <v>0</v>
      </c>
      <c r="R1514" s="102" t="str">
        <f t="shared" si="46"/>
        <v/>
      </c>
      <c r="S1514" s="96" t="str">
        <f>IF(D1514="","",IF(OR(D1514=Plano!$A$1,D1514=Plano!$B$1),"entrada","saída"))</f>
        <v/>
      </c>
    </row>
    <row r="1515" spans="1:19" ht="13.2" hidden="1" x14ac:dyDescent="0.25">
      <c r="A1515" s="119" t="str">
        <f>IF(B1515="","",COUNT('Diário 2o PA'!$A$5:$A$1412)+ROW()-4)</f>
        <v/>
      </c>
      <c r="B1515" s="104"/>
      <c r="C1515" s="154"/>
      <c r="D1515" s="105"/>
      <c r="E1515" s="105"/>
      <c r="F1515" s="106"/>
      <c r="G1515" s="105"/>
      <c r="H1515" s="105"/>
      <c r="I1515" s="108"/>
      <c r="J1515" s="105"/>
      <c r="K1515" s="105"/>
      <c r="L1515" s="108"/>
      <c r="M1515" s="105"/>
      <c r="N1515" s="103"/>
      <c r="O1515" s="456"/>
      <c r="P1515" s="431">
        <f t="shared" si="47"/>
        <v>0</v>
      </c>
      <c r="Q1515" s="79">
        <f t="shared" si="47"/>
        <v>0</v>
      </c>
      <c r="R1515" s="102" t="str">
        <f t="shared" si="46"/>
        <v/>
      </c>
      <c r="S1515" s="96" t="str">
        <f>IF(D1515="","",IF(OR(D1515=Plano!$A$1,D1515=Plano!$B$1),"entrada","saída"))</f>
        <v/>
      </c>
    </row>
    <row r="1516" spans="1:19" ht="13.2" hidden="1" x14ac:dyDescent="0.25">
      <c r="A1516" s="119" t="str">
        <f>IF(B1516="","",COUNT('Diário 2o PA'!$A$5:$A$1412)+ROW()-4)</f>
        <v/>
      </c>
      <c r="B1516" s="104"/>
      <c r="C1516" s="154"/>
      <c r="D1516" s="105"/>
      <c r="E1516" s="105"/>
      <c r="F1516" s="106"/>
      <c r="G1516" s="105"/>
      <c r="H1516" s="105"/>
      <c r="I1516" s="108"/>
      <c r="J1516" s="105"/>
      <c r="K1516" s="105"/>
      <c r="L1516" s="108"/>
      <c r="M1516" s="105"/>
      <c r="N1516" s="103"/>
      <c r="O1516" s="456"/>
      <c r="P1516" s="431">
        <f t="shared" si="47"/>
        <v>0</v>
      </c>
      <c r="Q1516" s="79">
        <f t="shared" si="47"/>
        <v>0</v>
      </c>
      <c r="R1516" s="102" t="str">
        <f t="shared" si="46"/>
        <v/>
      </c>
      <c r="S1516" s="96" t="str">
        <f>IF(D1516="","",IF(OR(D1516=Plano!$A$1,D1516=Plano!$B$1),"entrada","saída"))</f>
        <v/>
      </c>
    </row>
    <row r="1517" spans="1:19" ht="13.2" hidden="1" x14ac:dyDescent="0.25">
      <c r="A1517" s="119" t="str">
        <f>IF(B1517="","",COUNT('Diário 2o PA'!$A$5:$A$1412)+ROW()-4)</f>
        <v/>
      </c>
      <c r="B1517" s="104"/>
      <c r="C1517" s="154"/>
      <c r="D1517" s="105"/>
      <c r="E1517" s="105"/>
      <c r="F1517" s="106"/>
      <c r="G1517" s="105"/>
      <c r="H1517" s="105"/>
      <c r="I1517" s="108"/>
      <c r="J1517" s="105"/>
      <c r="K1517" s="105"/>
      <c r="L1517" s="108"/>
      <c r="M1517" s="105"/>
      <c r="N1517" s="103"/>
      <c r="O1517" s="456"/>
      <c r="P1517" s="431">
        <f t="shared" si="47"/>
        <v>0</v>
      </c>
      <c r="Q1517" s="79">
        <f t="shared" si="47"/>
        <v>0</v>
      </c>
      <c r="R1517" s="102" t="str">
        <f t="shared" si="46"/>
        <v/>
      </c>
      <c r="S1517" s="96" t="str">
        <f>IF(D1517="","",IF(OR(D1517=Plano!$A$1,D1517=Plano!$B$1),"entrada","saída"))</f>
        <v/>
      </c>
    </row>
    <row r="1518" spans="1:19" ht="13.2" hidden="1" x14ac:dyDescent="0.25">
      <c r="A1518" s="119" t="str">
        <f>IF(B1518="","",COUNT('Diário 2o PA'!$A$5:$A$1412)+ROW()-4)</f>
        <v/>
      </c>
      <c r="B1518" s="104"/>
      <c r="C1518" s="154"/>
      <c r="D1518" s="105"/>
      <c r="E1518" s="105"/>
      <c r="F1518" s="106"/>
      <c r="G1518" s="105"/>
      <c r="H1518" s="105"/>
      <c r="I1518" s="108"/>
      <c r="J1518" s="105"/>
      <c r="K1518" s="105"/>
      <c r="L1518" s="108"/>
      <c r="M1518" s="105"/>
      <c r="N1518" s="103"/>
      <c r="O1518" s="456"/>
      <c r="P1518" s="431">
        <f t="shared" si="47"/>
        <v>0</v>
      </c>
      <c r="Q1518" s="79">
        <f t="shared" si="47"/>
        <v>0</v>
      </c>
      <c r="R1518" s="102" t="str">
        <f t="shared" si="46"/>
        <v/>
      </c>
      <c r="S1518" s="96" t="str">
        <f>IF(D1518="","",IF(OR(D1518=Plano!$A$1,D1518=Plano!$B$1),"entrada","saída"))</f>
        <v/>
      </c>
    </row>
    <row r="1519" spans="1:19" ht="13.2" hidden="1" x14ac:dyDescent="0.25">
      <c r="A1519" s="119" t="str">
        <f>IF(B1519="","",COUNT('Diário 2o PA'!$A$5:$A$1412)+ROW()-4)</f>
        <v/>
      </c>
      <c r="B1519" s="104"/>
      <c r="C1519" s="154"/>
      <c r="D1519" s="105"/>
      <c r="E1519" s="105"/>
      <c r="F1519" s="106"/>
      <c r="G1519" s="105"/>
      <c r="H1519" s="105"/>
      <c r="I1519" s="108"/>
      <c r="J1519" s="105"/>
      <c r="K1519" s="105"/>
      <c r="L1519" s="108"/>
      <c r="M1519" s="105"/>
      <c r="N1519" s="103"/>
      <c r="O1519" s="456"/>
      <c r="P1519" s="431">
        <f t="shared" si="47"/>
        <v>0</v>
      </c>
      <c r="Q1519" s="79">
        <f t="shared" si="47"/>
        <v>0</v>
      </c>
      <c r="R1519" s="102" t="str">
        <f t="shared" si="46"/>
        <v/>
      </c>
      <c r="S1519" s="96" t="str">
        <f>IF(D1519="","",IF(OR(D1519=Plano!$A$1,D1519=Plano!$B$1),"entrada","saída"))</f>
        <v/>
      </c>
    </row>
    <row r="1520" spans="1:19" ht="13.2" hidden="1" x14ac:dyDescent="0.25">
      <c r="A1520" s="119" t="str">
        <f>IF(B1520="","",COUNT('Diário 2o PA'!$A$5:$A$1412)+ROW()-4)</f>
        <v/>
      </c>
      <c r="B1520" s="104"/>
      <c r="C1520" s="154"/>
      <c r="D1520" s="105"/>
      <c r="E1520" s="105"/>
      <c r="F1520" s="106"/>
      <c r="G1520" s="105"/>
      <c r="H1520" s="105"/>
      <c r="I1520" s="108"/>
      <c r="J1520" s="105"/>
      <c r="K1520" s="105"/>
      <c r="L1520" s="108"/>
      <c r="M1520" s="105"/>
      <c r="N1520" s="103"/>
      <c r="O1520" s="456"/>
      <c r="P1520" s="431">
        <f t="shared" si="47"/>
        <v>0</v>
      </c>
      <c r="Q1520" s="79">
        <f t="shared" si="47"/>
        <v>0</v>
      </c>
      <c r="R1520" s="102" t="str">
        <f t="shared" si="46"/>
        <v/>
      </c>
      <c r="S1520" s="96" t="str">
        <f>IF(D1520="","",IF(OR(D1520=Plano!$A$1,D1520=Plano!$B$1),"entrada","saída"))</f>
        <v/>
      </c>
    </row>
    <row r="1521" spans="1:19" ht="13.2" hidden="1" x14ac:dyDescent="0.25">
      <c r="A1521" s="119" t="str">
        <f>IF(B1521="","",COUNT('Diário 2o PA'!$A$5:$A$1412)+ROW()-4)</f>
        <v/>
      </c>
      <c r="B1521" s="104"/>
      <c r="C1521" s="154"/>
      <c r="D1521" s="105"/>
      <c r="E1521" s="105"/>
      <c r="F1521" s="106"/>
      <c r="G1521" s="105"/>
      <c r="H1521" s="105"/>
      <c r="I1521" s="108"/>
      <c r="J1521" s="105"/>
      <c r="K1521" s="105"/>
      <c r="L1521" s="108"/>
      <c r="M1521" s="105"/>
      <c r="N1521" s="103"/>
      <c r="O1521" s="456"/>
      <c r="P1521" s="431">
        <f t="shared" si="47"/>
        <v>0</v>
      </c>
      <c r="Q1521" s="79">
        <f t="shared" si="47"/>
        <v>0</v>
      </c>
      <c r="R1521" s="102" t="str">
        <f t="shared" si="46"/>
        <v/>
      </c>
      <c r="S1521" s="96" t="str">
        <f>IF(D1521="","",IF(OR(D1521=Plano!$A$1,D1521=Plano!$B$1),"entrada","saída"))</f>
        <v/>
      </c>
    </row>
    <row r="1522" spans="1:19" ht="13.2" hidden="1" x14ac:dyDescent="0.25">
      <c r="A1522" s="119" t="str">
        <f>IF(B1522="","",COUNT('Diário 2o PA'!$A$5:$A$1412)+ROW()-4)</f>
        <v/>
      </c>
      <c r="B1522" s="104"/>
      <c r="C1522" s="154"/>
      <c r="D1522" s="105"/>
      <c r="E1522" s="105"/>
      <c r="F1522" s="106"/>
      <c r="G1522" s="105"/>
      <c r="H1522" s="105"/>
      <c r="I1522" s="108"/>
      <c r="J1522" s="105"/>
      <c r="K1522" s="105"/>
      <c r="L1522" s="108"/>
      <c r="M1522" s="105"/>
      <c r="N1522" s="103"/>
      <c r="O1522" s="456"/>
      <c r="P1522" s="431">
        <f t="shared" si="47"/>
        <v>0</v>
      </c>
      <c r="Q1522" s="79">
        <f t="shared" si="47"/>
        <v>0</v>
      </c>
      <c r="R1522" s="102" t="str">
        <f t="shared" si="46"/>
        <v/>
      </c>
      <c r="S1522" s="96" t="str">
        <f>IF(D1522="","",IF(OR(D1522=Plano!$A$1,D1522=Plano!$B$1),"entrada","saída"))</f>
        <v/>
      </c>
    </row>
    <row r="1523" spans="1:19" ht="13.2" hidden="1" x14ac:dyDescent="0.25">
      <c r="A1523" s="119" t="str">
        <f>IF(B1523="","",COUNT('Diário 2o PA'!$A$5:$A$1412)+ROW()-4)</f>
        <v/>
      </c>
      <c r="B1523" s="104"/>
      <c r="C1523" s="154"/>
      <c r="D1523" s="105"/>
      <c r="E1523" s="105"/>
      <c r="F1523" s="106"/>
      <c r="G1523" s="105"/>
      <c r="H1523" s="105"/>
      <c r="I1523" s="108"/>
      <c r="J1523" s="105"/>
      <c r="K1523" s="105"/>
      <c r="L1523" s="108"/>
      <c r="M1523" s="105"/>
      <c r="N1523" s="103"/>
      <c r="O1523" s="456"/>
      <c r="P1523" s="431">
        <f t="shared" si="47"/>
        <v>0</v>
      </c>
      <c r="Q1523" s="79">
        <f t="shared" si="47"/>
        <v>0</v>
      </c>
      <c r="R1523" s="102" t="str">
        <f t="shared" si="46"/>
        <v/>
      </c>
      <c r="S1523" s="96" t="str">
        <f>IF(D1523="","",IF(OR(D1523=Plano!$A$1,D1523=Plano!$B$1),"entrada","saída"))</f>
        <v/>
      </c>
    </row>
    <row r="1524" spans="1:19" ht="13.2" hidden="1" x14ac:dyDescent="0.25">
      <c r="A1524" s="119" t="str">
        <f>IF(B1524="","",COUNT('Diário 2o PA'!$A$5:$A$1412)+ROW()-4)</f>
        <v/>
      </c>
      <c r="B1524" s="104"/>
      <c r="C1524" s="154"/>
      <c r="D1524" s="105"/>
      <c r="E1524" s="105"/>
      <c r="F1524" s="106"/>
      <c r="G1524" s="105"/>
      <c r="H1524" s="105"/>
      <c r="I1524" s="108"/>
      <c r="J1524" s="105"/>
      <c r="K1524" s="105"/>
      <c r="L1524" s="108"/>
      <c r="M1524" s="105"/>
      <c r="N1524" s="103"/>
      <c r="O1524" s="456"/>
      <c r="P1524" s="431">
        <f t="shared" si="47"/>
        <v>0</v>
      </c>
      <c r="Q1524" s="79">
        <f t="shared" si="47"/>
        <v>0</v>
      </c>
      <c r="R1524" s="102" t="str">
        <f t="shared" si="46"/>
        <v/>
      </c>
      <c r="S1524" s="96" t="str">
        <f>IF(D1524="","",IF(OR(D1524=Plano!$A$1,D1524=Plano!$B$1),"entrada","saída"))</f>
        <v/>
      </c>
    </row>
    <row r="1525" spans="1:19" ht="13.2" hidden="1" x14ac:dyDescent="0.25">
      <c r="A1525" s="119" t="str">
        <f>IF(B1525="","",COUNT('Diário 2o PA'!$A$5:$A$1412)+ROW()-4)</f>
        <v/>
      </c>
      <c r="B1525" s="104"/>
      <c r="C1525" s="154"/>
      <c r="D1525" s="105"/>
      <c r="E1525" s="105"/>
      <c r="F1525" s="106"/>
      <c r="G1525" s="105"/>
      <c r="H1525" s="105"/>
      <c r="I1525" s="108"/>
      <c r="J1525" s="105"/>
      <c r="K1525" s="105"/>
      <c r="L1525" s="108"/>
      <c r="M1525" s="105"/>
      <c r="N1525" s="103"/>
      <c r="O1525" s="456"/>
      <c r="P1525" s="431">
        <f t="shared" si="47"/>
        <v>0</v>
      </c>
      <c r="Q1525" s="79">
        <f t="shared" si="47"/>
        <v>0</v>
      </c>
      <c r="R1525" s="102" t="str">
        <f t="shared" si="46"/>
        <v/>
      </c>
      <c r="S1525" s="96" t="str">
        <f>IF(D1525="","",IF(OR(D1525=Plano!$A$1,D1525=Plano!$B$1),"entrada","saída"))</f>
        <v/>
      </c>
    </row>
    <row r="1526" spans="1:19" ht="13.2" hidden="1" x14ac:dyDescent="0.25">
      <c r="A1526" s="119" t="str">
        <f>IF(B1526="","",COUNT('Diário 2o PA'!$A$5:$A$1412)+ROW()-4)</f>
        <v/>
      </c>
      <c r="B1526" s="104"/>
      <c r="C1526" s="154"/>
      <c r="D1526" s="105"/>
      <c r="E1526" s="105"/>
      <c r="F1526" s="106"/>
      <c r="G1526" s="105"/>
      <c r="H1526" s="105"/>
      <c r="I1526" s="108"/>
      <c r="J1526" s="105"/>
      <c r="K1526" s="105"/>
      <c r="L1526" s="108"/>
      <c r="M1526" s="105"/>
      <c r="N1526" s="103"/>
      <c r="O1526" s="456"/>
      <c r="P1526" s="431">
        <f t="shared" si="47"/>
        <v>0</v>
      </c>
      <c r="Q1526" s="79">
        <f t="shared" si="47"/>
        <v>0</v>
      </c>
      <c r="R1526" s="102" t="str">
        <f t="shared" si="46"/>
        <v/>
      </c>
      <c r="S1526" s="96" t="str">
        <f>IF(D1526="","",IF(OR(D1526=Plano!$A$1,D1526=Plano!$B$1),"entrada","saída"))</f>
        <v/>
      </c>
    </row>
    <row r="1527" spans="1:19" ht="13.2" hidden="1" x14ac:dyDescent="0.25">
      <c r="A1527" s="119" t="str">
        <f>IF(B1527="","",COUNT('Diário 2o PA'!$A$5:$A$1412)+ROW()-4)</f>
        <v/>
      </c>
      <c r="B1527" s="104"/>
      <c r="C1527" s="154"/>
      <c r="D1527" s="105"/>
      <c r="E1527" s="105"/>
      <c r="F1527" s="106"/>
      <c r="G1527" s="105"/>
      <c r="H1527" s="105"/>
      <c r="I1527" s="108"/>
      <c r="J1527" s="105"/>
      <c r="K1527" s="105"/>
      <c r="L1527" s="108"/>
      <c r="M1527" s="105"/>
      <c r="N1527" s="103"/>
      <c r="O1527" s="456"/>
      <c r="P1527" s="431">
        <f t="shared" si="47"/>
        <v>0</v>
      </c>
      <c r="Q1527" s="79">
        <f t="shared" si="47"/>
        <v>0</v>
      </c>
      <c r="R1527" s="102" t="str">
        <f t="shared" si="46"/>
        <v/>
      </c>
      <c r="S1527" s="96" t="str">
        <f>IF(D1527="","",IF(OR(D1527=Plano!$A$1,D1527=Plano!$B$1),"entrada","saída"))</f>
        <v/>
      </c>
    </row>
    <row r="1528" spans="1:19" ht="13.2" hidden="1" x14ac:dyDescent="0.25">
      <c r="A1528" s="119" t="str">
        <f>IF(B1528="","",COUNT('Diário 2o PA'!$A$5:$A$1412)+ROW()-4)</f>
        <v/>
      </c>
      <c r="B1528" s="104"/>
      <c r="C1528" s="154"/>
      <c r="D1528" s="105"/>
      <c r="E1528" s="105"/>
      <c r="F1528" s="106"/>
      <c r="G1528" s="105"/>
      <c r="H1528" s="105"/>
      <c r="I1528" s="108"/>
      <c r="J1528" s="105"/>
      <c r="K1528" s="105"/>
      <c r="L1528" s="108"/>
      <c r="M1528" s="105"/>
      <c r="N1528" s="103"/>
      <c r="O1528" s="456"/>
      <c r="P1528" s="431">
        <f t="shared" si="47"/>
        <v>0</v>
      </c>
      <c r="Q1528" s="79">
        <f t="shared" si="47"/>
        <v>0</v>
      </c>
      <c r="R1528" s="102" t="str">
        <f t="shared" si="46"/>
        <v/>
      </c>
      <c r="S1528" s="96" t="str">
        <f>IF(D1528="","",IF(OR(D1528=Plano!$A$1,D1528=Plano!$B$1),"entrada","saída"))</f>
        <v/>
      </c>
    </row>
    <row r="1529" spans="1:19" ht="13.2" hidden="1" x14ac:dyDescent="0.25">
      <c r="A1529" s="119" t="str">
        <f>IF(B1529="","",COUNT('Diário 2o PA'!$A$5:$A$1412)+ROW()-4)</f>
        <v/>
      </c>
      <c r="B1529" s="104"/>
      <c r="C1529" s="154"/>
      <c r="D1529" s="105"/>
      <c r="E1529" s="105"/>
      <c r="F1529" s="106"/>
      <c r="G1529" s="105"/>
      <c r="H1529" s="105"/>
      <c r="I1529" s="108"/>
      <c r="J1529" s="105"/>
      <c r="K1529" s="105"/>
      <c r="L1529" s="108"/>
      <c r="M1529" s="105"/>
      <c r="N1529" s="103"/>
      <c r="O1529" s="456"/>
      <c r="P1529" s="431">
        <f t="shared" si="47"/>
        <v>0</v>
      </c>
      <c r="Q1529" s="79">
        <f t="shared" si="47"/>
        <v>0</v>
      </c>
      <c r="R1529" s="102" t="str">
        <f t="shared" si="46"/>
        <v/>
      </c>
      <c r="S1529" s="96" t="str">
        <f>IF(D1529="","",IF(OR(D1529=Plano!$A$1,D1529=Plano!$B$1),"entrada","saída"))</f>
        <v/>
      </c>
    </row>
    <row r="1530" spans="1:19" ht="13.2" hidden="1" x14ac:dyDescent="0.25">
      <c r="A1530" s="119" t="str">
        <f>IF(B1530="","",COUNT('Diário 2o PA'!$A$5:$A$1412)+ROW()-4)</f>
        <v/>
      </c>
      <c r="B1530" s="104"/>
      <c r="C1530" s="154"/>
      <c r="D1530" s="105"/>
      <c r="E1530" s="105"/>
      <c r="F1530" s="106"/>
      <c r="G1530" s="105"/>
      <c r="H1530" s="105"/>
      <c r="I1530" s="108"/>
      <c r="J1530" s="105"/>
      <c r="K1530" s="105"/>
      <c r="L1530" s="108"/>
      <c r="M1530" s="105"/>
      <c r="N1530" s="103"/>
      <c r="O1530" s="456"/>
      <c r="P1530" s="431">
        <f t="shared" si="47"/>
        <v>0</v>
      </c>
      <c r="Q1530" s="79">
        <f t="shared" si="47"/>
        <v>0</v>
      </c>
      <c r="R1530" s="102" t="str">
        <f t="shared" si="46"/>
        <v/>
      </c>
      <c r="S1530" s="96" t="str">
        <f>IF(D1530="","",IF(OR(D1530=Plano!$A$1,D1530=Plano!$B$1),"entrada","saída"))</f>
        <v/>
      </c>
    </row>
    <row r="1531" spans="1:19" ht="13.2" hidden="1" x14ac:dyDescent="0.25">
      <c r="A1531" s="119" t="str">
        <f>IF(B1531="","",COUNT('Diário 2o PA'!$A$5:$A$1412)+ROW()-4)</f>
        <v/>
      </c>
      <c r="B1531" s="104"/>
      <c r="C1531" s="154"/>
      <c r="D1531" s="105"/>
      <c r="E1531" s="105"/>
      <c r="F1531" s="106"/>
      <c r="G1531" s="105"/>
      <c r="H1531" s="105"/>
      <c r="I1531" s="108"/>
      <c r="J1531" s="105"/>
      <c r="K1531" s="105"/>
      <c r="L1531" s="108"/>
      <c r="M1531" s="105"/>
      <c r="N1531" s="103"/>
      <c r="O1531" s="456"/>
      <c r="P1531" s="431">
        <f t="shared" si="47"/>
        <v>0</v>
      </c>
      <c r="Q1531" s="79">
        <f t="shared" si="47"/>
        <v>0</v>
      </c>
      <c r="R1531" s="102" t="str">
        <f t="shared" si="46"/>
        <v/>
      </c>
      <c r="S1531" s="96" t="str">
        <f>IF(D1531="","",IF(OR(D1531=Plano!$A$1,D1531=Plano!$B$1),"entrada","saída"))</f>
        <v/>
      </c>
    </row>
    <row r="1532" spans="1:19" ht="13.2" hidden="1" x14ac:dyDescent="0.25">
      <c r="A1532" s="119" t="str">
        <f>IF(B1532="","",COUNT('Diário 2o PA'!$A$5:$A$1412)+ROW()-4)</f>
        <v/>
      </c>
      <c r="B1532" s="104"/>
      <c r="C1532" s="154"/>
      <c r="D1532" s="105"/>
      <c r="E1532" s="105"/>
      <c r="F1532" s="106"/>
      <c r="G1532" s="105"/>
      <c r="H1532" s="105"/>
      <c r="I1532" s="108"/>
      <c r="J1532" s="105"/>
      <c r="K1532" s="105"/>
      <c r="L1532" s="108"/>
      <c r="M1532" s="105"/>
      <c r="N1532" s="103"/>
      <c r="O1532" s="456"/>
      <c r="P1532" s="431">
        <f t="shared" si="47"/>
        <v>0</v>
      </c>
      <c r="Q1532" s="79">
        <f t="shared" si="47"/>
        <v>0</v>
      </c>
      <c r="R1532" s="102" t="str">
        <f t="shared" si="46"/>
        <v/>
      </c>
      <c r="S1532" s="96" t="str">
        <f>IF(D1532="","",IF(OR(D1532=Plano!$A$1,D1532=Plano!$B$1),"entrada","saída"))</f>
        <v/>
      </c>
    </row>
    <row r="1533" spans="1:19" ht="13.2" hidden="1" x14ac:dyDescent="0.25">
      <c r="A1533" s="119" t="str">
        <f>IF(B1533="","",COUNT('Diário 2o PA'!$A$5:$A$1412)+ROW()-4)</f>
        <v/>
      </c>
      <c r="B1533" s="104"/>
      <c r="C1533" s="154"/>
      <c r="D1533" s="105"/>
      <c r="E1533" s="105"/>
      <c r="F1533" s="106"/>
      <c r="G1533" s="105"/>
      <c r="H1533" s="105"/>
      <c r="I1533" s="108"/>
      <c r="J1533" s="105"/>
      <c r="K1533" s="105"/>
      <c r="L1533" s="108"/>
      <c r="M1533" s="105"/>
      <c r="N1533" s="103"/>
      <c r="O1533" s="456"/>
      <c r="P1533" s="431">
        <f t="shared" si="47"/>
        <v>0</v>
      </c>
      <c r="Q1533" s="79">
        <f t="shared" si="47"/>
        <v>0</v>
      </c>
      <c r="R1533" s="102" t="str">
        <f t="shared" si="46"/>
        <v/>
      </c>
      <c r="S1533" s="96" t="str">
        <f>IF(D1533="","",IF(OR(D1533=Plano!$A$1,D1533=Plano!$B$1),"entrada","saída"))</f>
        <v/>
      </c>
    </row>
    <row r="1534" spans="1:19" ht="13.2" hidden="1" x14ac:dyDescent="0.25">
      <c r="A1534" s="119" t="str">
        <f>IF(B1534="","",COUNT('Diário 2o PA'!$A$5:$A$1412)+ROW()-4)</f>
        <v/>
      </c>
      <c r="B1534" s="104"/>
      <c r="C1534" s="154"/>
      <c r="D1534" s="105"/>
      <c r="E1534" s="105"/>
      <c r="F1534" s="106"/>
      <c r="G1534" s="105"/>
      <c r="H1534" s="105"/>
      <c r="I1534" s="108"/>
      <c r="J1534" s="105"/>
      <c r="K1534" s="105"/>
      <c r="L1534" s="108"/>
      <c r="M1534" s="105"/>
      <c r="N1534" s="103"/>
      <c r="O1534" s="456"/>
      <c r="P1534" s="431">
        <f t="shared" si="47"/>
        <v>0</v>
      </c>
      <c r="Q1534" s="79">
        <f t="shared" si="47"/>
        <v>0</v>
      </c>
      <c r="R1534" s="102" t="str">
        <f t="shared" si="46"/>
        <v/>
      </c>
      <c r="S1534" s="96" t="str">
        <f>IF(D1534="","",IF(OR(D1534=Plano!$A$1,D1534=Plano!$B$1),"entrada","saída"))</f>
        <v/>
      </c>
    </row>
    <row r="1535" spans="1:19" ht="13.2" hidden="1" x14ac:dyDescent="0.25">
      <c r="A1535" s="119" t="str">
        <f>IF(B1535="","",COUNT('Diário 2o PA'!$A$5:$A$1412)+ROW()-4)</f>
        <v/>
      </c>
      <c r="B1535" s="104"/>
      <c r="C1535" s="154"/>
      <c r="D1535" s="105"/>
      <c r="E1535" s="105"/>
      <c r="F1535" s="106"/>
      <c r="G1535" s="105"/>
      <c r="H1535" s="105"/>
      <c r="I1535" s="108"/>
      <c r="J1535" s="105"/>
      <c r="K1535" s="105"/>
      <c r="L1535" s="108"/>
      <c r="M1535" s="105"/>
      <c r="N1535" s="103"/>
      <c r="O1535" s="456"/>
      <c r="P1535" s="431">
        <f t="shared" si="47"/>
        <v>0</v>
      </c>
      <c r="Q1535" s="79">
        <f t="shared" si="47"/>
        <v>0</v>
      </c>
      <c r="R1535" s="102" t="str">
        <f t="shared" si="46"/>
        <v/>
      </c>
      <c r="S1535" s="96" t="str">
        <f>IF(D1535="","",IF(OR(D1535=Plano!$A$1,D1535=Plano!$B$1),"entrada","saída"))</f>
        <v/>
      </c>
    </row>
    <row r="1536" spans="1:19" ht="13.2" hidden="1" x14ac:dyDescent="0.25">
      <c r="A1536" s="119" t="str">
        <f>IF(B1536="","",COUNT('Diário 2o PA'!$A$5:$A$1412)+ROW()-4)</f>
        <v/>
      </c>
      <c r="B1536" s="104"/>
      <c r="C1536" s="154"/>
      <c r="D1536" s="105"/>
      <c r="E1536" s="105"/>
      <c r="F1536" s="106"/>
      <c r="G1536" s="105"/>
      <c r="H1536" s="105"/>
      <c r="I1536" s="108"/>
      <c r="J1536" s="105"/>
      <c r="K1536" s="105"/>
      <c r="L1536" s="108"/>
      <c r="M1536" s="105"/>
      <c r="N1536" s="103"/>
      <c r="O1536" s="456"/>
      <c r="P1536" s="431">
        <f t="shared" si="47"/>
        <v>0</v>
      </c>
      <c r="Q1536" s="79">
        <f t="shared" si="47"/>
        <v>0</v>
      </c>
      <c r="R1536" s="102" t="str">
        <f t="shared" si="46"/>
        <v/>
      </c>
      <c r="S1536" s="96" t="str">
        <f>IF(D1536="","",IF(OR(D1536=Plano!$A$1,D1536=Plano!$B$1),"entrada","saída"))</f>
        <v/>
      </c>
    </row>
    <row r="1537" spans="1:19" ht="13.2" hidden="1" x14ac:dyDescent="0.25">
      <c r="A1537" s="119" t="str">
        <f>IF(B1537="","",COUNT('Diário 2o PA'!$A$5:$A$1412)+ROW()-4)</f>
        <v/>
      </c>
      <c r="B1537" s="104"/>
      <c r="C1537" s="154"/>
      <c r="D1537" s="105"/>
      <c r="E1537" s="105"/>
      <c r="F1537" s="106"/>
      <c r="G1537" s="105"/>
      <c r="H1537" s="105"/>
      <c r="I1537" s="108"/>
      <c r="J1537" s="105"/>
      <c r="K1537" s="105"/>
      <c r="L1537" s="108"/>
      <c r="M1537" s="105"/>
      <c r="N1537" s="103"/>
      <c r="O1537" s="456"/>
      <c r="P1537" s="431">
        <f t="shared" si="47"/>
        <v>0</v>
      </c>
      <c r="Q1537" s="79">
        <f t="shared" si="47"/>
        <v>0</v>
      </c>
      <c r="R1537" s="102" t="str">
        <f t="shared" si="46"/>
        <v/>
      </c>
      <c r="S1537" s="96" t="str">
        <f>IF(D1537="","",IF(OR(D1537=Plano!$A$1,D1537=Plano!$B$1),"entrada","saída"))</f>
        <v/>
      </c>
    </row>
    <row r="1538" spans="1:19" ht="13.2" hidden="1" x14ac:dyDescent="0.25">
      <c r="A1538" s="119" t="str">
        <f>IF(B1538="","",COUNT('Diário 2o PA'!$A$5:$A$1412)+ROW()-4)</f>
        <v/>
      </c>
      <c r="B1538" s="104"/>
      <c r="C1538" s="154"/>
      <c r="D1538" s="105"/>
      <c r="E1538" s="105"/>
      <c r="F1538" s="106"/>
      <c r="G1538" s="105"/>
      <c r="H1538" s="105"/>
      <c r="I1538" s="108"/>
      <c r="J1538" s="105"/>
      <c r="K1538" s="105"/>
      <c r="L1538" s="108"/>
      <c r="M1538" s="105"/>
      <c r="N1538" s="103"/>
      <c r="O1538" s="456"/>
      <c r="P1538" s="431">
        <f t="shared" si="47"/>
        <v>0</v>
      </c>
      <c r="Q1538" s="79">
        <f t="shared" si="47"/>
        <v>0</v>
      </c>
      <c r="R1538" s="102" t="str">
        <f t="shared" si="46"/>
        <v/>
      </c>
      <c r="S1538" s="96" t="str">
        <f>IF(D1538="","",IF(OR(D1538=Plano!$A$1,D1538=Plano!$B$1),"entrada","saída"))</f>
        <v/>
      </c>
    </row>
    <row r="1539" spans="1:19" ht="13.2" hidden="1" x14ac:dyDescent="0.25">
      <c r="A1539" s="119" t="str">
        <f>IF(B1539="","",COUNT('Diário 2o PA'!$A$5:$A$1412)+ROW()-4)</f>
        <v/>
      </c>
      <c r="B1539" s="104"/>
      <c r="C1539" s="154"/>
      <c r="D1539" s="105"/>
      <c r="E1539" s="105"/>
      <c r="F1539" s="106"/>
      <c r="G1539" s="105"/>
      <c r="H1539" s="105"/>
      <c r="I1539" s="108"/>
      <c r="J1539" s="105"/>
      <c r="K1539" s="105"/>
      <c r="L1539" s="108"/>
      <c r="M1539" s="105"/>
      <c r="N1539" s="103"/>
      <c r="O1539" s="456"/>
      <c r="P1539" s="431">
        <f t="shared" si="47"/>
        <v>0</v>
      </c>
      <c r="Q1539" s="79">
        <f t="shared" si="47"/>
        <v>0</v>
      </c>
      <c r="R1539" s="102" t="str">
        <f t="shared" si="46"/>
        <v/>
      </c>
      <c r="S1539" s="96" t="str">
        <f>IF(D1539="","",IF(OR(D1539=Plano!$A$1,D1539=Plano!$B$1),"entrada","saída"))</f>
        <v/>
      </c>
    </row>
    <row r="1540" spans="1:19" ht="13.2" hidden="1" x14ac:dyDescent="0.25">
      <c r="A1540" s="119" t="str">
        <f>IF(B1540="","",COUNT('Diário 2o PA'!$A$5:$A$1412)+ROW()-4)</f>
        <v/>
      </c>
      <c r="B1540" s="104"/>
      <c r="C1540" s="154"/>
      <c r="D1540" s="105"/>
      <c r="E1540" s="105"/>
      <c r="F1540" s="106"/>
      <c r="G1540" s="105"/>
      <c r="H1540" s="105"/>
      <c r="I1540" s="108"/>
      <c r="J1540" s="105"/>
      <c r="K1540" s="105"/>
      <c r="L1540" s="108"/>
      <c r="M1540" s="105"/>
      <c r="N1540" s="103"/>
      <c r="O1540" s="456"/>
      <c r="P1540" s="431">
        <f t="shared" si="47"/>
        <v>0</v>
      </c>
      <c r="Q1540" s="79">
        <f t="shared" si="47"/>
        <v>0</v>
      </c>
      <c r="R1540" s="102" t="str">
        <f t="shared" si="46"/>
        <v/>
      </c>
      <c r="S1540" s="96" t="str">
        <f>IF(D1540="","",IF(OR(D1540=Plano!$A$1,D1540=Plano!$B$1),"entrada","saída"))</f>
        <v/>
      </c>
    </row>
    <row r="1541" spans="1:19" ht="13.2" hidden="1" x14ac:dyDescent="0.25">
      <c r="A1541" s="119" t="str">
        <f>IF(B1541="","",COUNT('Diário 2o PA'!$A$5:$A$1412)+ROW()-4)</f>
        <v/>
      </c>
      <c r="B1541" s="104"/>
      <c r="C1541" s="154"/>
      <c r="D1541" s="105"/>
      <c r="E1541" s="105"/>
      <c r="F1541" s="106"/>
      <c r="G1541" s="105"/>
      <c r="H1541" s="105"/>
      <c r="I1541" s="108"/>
      <c r="J1541" s="105"/>
      <c r="K1541" s="105"/>
      <c r="L1541" s="108"/>
      <c r="M1541" s="105"/>
      <c r="N1541" s="103"/>
      <c r="O1541" s="456"/>
      <c r="P1541" s="431">
        <f t="shared" si="47"/>
        <v>0</v>
      </c>
      <c r="Q1541" s="79">
        <f t="shared" si="47"/>
        <v>0</v>
      </c>
      <c r="R1541" s="102" t="str">
        <f t="shared" ref="R1541:R1604" si="48">SUBSTITUTE(D1541," ","_")</f>
        <v/>
      </c>
      <c r="S1541" s="96" t="str">
        <f>IF(D1541="","",IF(OR(D1541=Plano!$A$1,D1541=Plano!$B$1),"entrada","saída"))</f>
        <v/>
      </c>
    </row>
    <row r="1542" spans="1:19" ht="13.2" hidden="1" x14ac:dyDescent="0.25">
      <c r="A1542" s="119" t="str">
        <f>IF(B1542="","",COUNT('Diário 2o PA'!$A$5:$A$1412)+ROW()-4)</f>
        <v/>
      </c>
      <c r="B1542" s="104"/>
      <c r="C1542" s="154"/>
      <c r="D1542" s="105"/>
      <c r="E1542" s="105"/>
      <c r="F1542" s="106"/>
      <c r="G1542" s="105"/>
      <c r="H1542" s="105"/>
      <c r="I1542" s="108"/>
      <c r="J1542" s="105"/>
      <c r="K1542" s="105"/>
      <c r="L1542" s="108"/>
      <c r="M1542" s="105"/>
      <c r="N1542" s="103"/>
      <c r="O1542" s="456"/>
      <c r="P1542" s="431">
        <f t="shared" ref="P1542:Q1605" si="49">IF(B1542=0,0,IF(YEAR(B1542)=$Q$1,MONTH(B1542)-$P$1+1,(YEAR(B1542)-$Q$1)*12-$P$1+1+MONTH(B1542)))</f>
        <v>0</v>
      </c>
      <c r="Q1542" s="79">
        <f t="shared" si="49"/>
        <v>0</v>
      </c>
      <c r="R1542" s="102" t="str">
        <f t="shared" si="48"/>
        <v/>
      </c>
      <c r="S1542" s="96" t="str">
        <f>IF(D1542="","",IF(OR(D1542=Plano!$A$1,D1542=Plano!$B$1),"entrada","saída"))</f>
        <v/>
      </c>
    </row>
    <row r="1543" spans="1:19" ht="13.2" hidden="1" x14ac:dyDescent="0.25">
      <c r="A1543" s="119" t="str">
        <f>IF(B1543="","",COUNT('Diário 2o PA'!$A$5:$A$1412)+ROW()-4)</f>
        <v/>
      </c>
      <c r="B1543" s="104"/>
      <c r="C1543" s="154"/>
      <c r="D1543" s="105"/>
      <c r="E1543" s="105"/>
      <c r="F1543" s="106"/>
      <c r="G1543" s="105"/>
      <c r="H1543" s="105"/>
      <c r="I1543" s="108"/>
      <c r="J1543" s="105"/>
      <c r="K1543" s="105"/>
      <c r="L1543" s="108"/>
      <c r="M1543" s="105"/>
      <c r="N1543" s="103"/>
      <c r="O1543" s="456"/>
      <c r="P1543" s="431">
        <f t="shared" si="49"/>
        <v>0</v>
      </c>
      <c r="Q1543" s="79">
        <f t="shared" si="49"/>
        <v>0</v>
      </c>
      <c r="R1543" s="102" t="str">
        <f t="shared" si="48"/>
        <v/>
      </c>
      <c r="S1543" s="96" t="str">
        <f>IF(D1543="","",IF(OR(D1543=Plano!$A$1,D1543=Plano!$B$1),"entrada","saída"))</f>
        <v/>
      </c>
    </row>
    <row r="1544" spans="1:19" ht="13.2" hidden="1" x14ac:dyDescent="0.25">
      <c r="A1544" s="119" t="str">
        <f>IF(B1544="","",COUNT('Diário 2o PA'!$A$5:$A$1412)+ROW()-4)</f>
        <v/>
      </c>
      <c r="B1544" s="104"/>
      <c r="C1544" s="154"/>
      <c r="D1544" s="105"/>
      <c r="E1544" s="105"/>
      <c r="F1544" s="106"/>
      <c r="G1544" s="105"/>
      <c r="H1544" s="105"/>
      <c r="I1544" s="108"/>
      <c r="J1544" s="105"/>
      <c r="K1544" s="105"/>
      <c r="L1544" s="108"/>
      <c r="M1544" s="105"/>
      <c r="N1544" s="103"/>
      <c r="O1544" s="456"/>
      <c r="P1544" s="431">
        <f t="shared" si="49"/>
        <v>0</v>
      </c>
      <c r="Q1544" s="79">
        <f t="shared" si="49"/>
        <v>0</v>
      </c>
      <c r="R1544" s="102" t="str">
        <f t="shared" si="48"/>
        <v/>
      </c>
      <c r="S1544" s="96" t="str">
        <f>IF(D1544="","",IF(OR(D1544=Plano!$A$1,D1544=Plano!$B$1),"entrada","saída"))</f>
        <v/>
      </c>
    </row>
    <row r="1545" spans="1:19" ht="13.2" hidden="1" x14ac:dyDescent="0.25">
      <c r="A1545" s="119" t="str">
        <f>IF(B1545="","",COUNT('Diário 2o PA'!$A$5:$A$1412)+ROW()-4)</f>
        <v/>
      </c>
      <c r="B1545" s="104"/>
      <c r="C1545" s="154"/>
      <c r="D1545" s="105"/>
      <c r="E1545" s="105"/>
      <c r="F1545" s="106"/>
      <c r="G1545" s="105"/>
      <c r="H1545" s="105"/>
      <c r="I1545" s="108"/>
      <c r="J1545" s="105"/>
      <c r="K1545" s="105"/>
      <c r="L1545" s="108"/>
      <c r="M1545" s="105"/>
      <c r="N1545" s="103"/>
      <c r="O1545" s="456"/>
      <c r="P1545" s="431">
        <f t="shared" si="49"/>
        <v>0</v>
      </c>
      <c r="Q1545" s="79">
        <f t="shared" si="49"/>
        <v>0</v>
      </c>
      <c r="R1545" s="102" t="str">
        <f t="shared" si="48"/>
        <v/>
      </c>
      <c r="S1545" s="96" t="str">
        <f>IF(D1545="","",IF(OR(D1545=Plano!$A$1,D1545=Plano!$B$1),"entrada","saída"))</f>
        <v/>
      </c>
    </row>
    <row r="1546" spans="1:19" ht="13.2" hidden="1" x14ac:dyDescent="0.25">
      <c r="A1546" s="119" t="str">
        <f>IF(B1546="","",COUNT('Diário 2o PA'!$A$5:$A$1412)+ROW()-4)</f>
        <v/>
      </c>
      <c r="B1546" s="104"/>
      <c r="C1546" s="154"/>
      <c r="D1546" s="105"/>
      <c r="E1546" s="105"/>
      <c r="F1546" s="106"/>
      <c r="G1546" s="105"/>
      <c r="H1546" s="105"/>
      <c r="I1546" s="108"/>
      <c r="J1546" s="105"/>
      <c r="K1546" s="105"/>
      <c r="L1546" s="108"/>
      <c r="M1546" s="105"/>
      <c r="N1546" s="103"/>
      <c r="O1546" s="456"/>
      <c r="P1546" s="431">
        <f t="shared" si="49"/>
        <v>0</v>
      </c>
      <c r="Q1546" s="79">
        <f t="shared" si="49"/>
        <v>0</v>
      </c>
      <c r="R1546" s="102" t="str">
        <f t="shared" si="48"/>
        <v/>
      </c>
      <c r="S1546" s="96" t="str">
        <f>IF(D1546="","",IF(OR(D1546=Plano!$A$1,D1546=Plano!$B$1),"entrada","saída"))</f>
        <v/>
      </c>
    </row>
    <row r="1547" spans="1:19" ht="13.2" hidden="1" x14ac:dyDescent="0.25">
      <c r="A1547" s="119" t="str">
        <f>IF(B1547="","",COUNT('Diário 2o PA'!$A$5:$A$1412)+ROW()-4)</f>
        <v/>
      </c>
      <c r="B1547" s="104"/>
      <c r="C1547" s="154"/>
      <c r="D1547" s="105"/>
      <c r="E1547" s="105"/>
      <c r="F1547" s="106"/>
      <c r="G1547" s="105"/>
      <c r="H1547" s="105"/>
      <c r="I1547" s="108"/>
      <c r="J1547" s="105"/>
      <c r="K1547" s="105"/>
      <c r="L1547" s="108"/>
      <c r="M1547" s="105"/>
      <c r="N1547" s="103"/>
      <c r="O1547" s="456"/>
      <c r="P1547" s="431">
        <f t="shared" si="49"/>
        <v>0</v>
      </c>
      <c r="Q1547" s="79">
        <f t="shared" si="49"/>
        <v>0</v>
      </c>
      <c r="R1547" s="102" t="str">
        <f t="shared" si="48"/>
        <v/>
      </c>
      <c r="S1547" s="96" t="str">
        <f>IF(D1547="","",IF(OR(D1547=Plano!$A$1,D1547=Plano!$B$1),"entrada","saída"))</f>
        <v/>
      </c>
    </row>
    <row r="1548" spans="1:19" ht="13.2" hidden="1" x14ac:dyDescent="0.25">
      <c r="A1548" s="119" t="str">
        <f>IF(B1548="","",COUNT('Diário 2o PA'!$A$5:$A$1412)+ROW()-4)</f>
        <v/>
      </c>
      <c r="B1548" s="104"/>
      <c r="C1548" s="154"/>
      <c r="D1548" s="105"/>
      <c r="E1548" s="105"/>
      <c r="F1548" s="106"/>
      <c r="G1548" s="105"/>
      <c r="H1548" s="105"/>
      <c r="I1548" s="108"/>
      <c r="J1548" s="105"/>
      <c r="K1548" s="105"/>
      <c r="L1548" s="108"/>
      <c r="M1548" s="105"/>
      <c r="N1548" s="103"/>
      <c r="O1548" s="456"/>
      <c r="P1548" s="431">
        <f t="shared" si="49"/>
        <v>0</v>
      </c>
      <c r="Q1548" s="79">
        <f t="shared" si="49"/>
        <v>0</v>
      </c>
      <c r="R1548" s="102" t="str">
        <f t="shared" si="48"/>
        <v/>
      </c>
      <c r="S1548" s="96" t="str">
        <f>IF(D1548="","",IF(OR(D1548=Plano!$A$1,D1548=Plano!$B$1),"entrada","saída"))</f>
        <v/>
      </c>
    </row>
    <row r="1549" spans="1:19" ht="13.2" hidden="1" x14ac:dyDescent="0.25">
      <c r="A1549" s="119" t="str">
        <f>IF(B1549="","",COUNT('Diário 2o PA'!$A$5:$A$1412)+ROW()-4)</f>
        <v/>
      </c>
      <c r="B1549" s="104"/>
      <c r="C1549" s="154"/>
      <c r="D1549" s="105"/>
      <c r="E1549" s="105"/>
      <c r="F1549" s="106"/>
      <c r="G1549" s="105"/>
      <c r="H1549" s="105"/>
      <c r="I1549" s="108"/>
      <c r="J1549" s="105"/>
      <c r="K1549" s="105"/>
      <c r="L1549" s="108"/>
      <c r="M1549" s="105"/>
      <c r="N1549" s="103"/>
      <c r="O1549" s="456"/>
      <c r="P1549" s="431">
        <f t="shared" si="49"/>
        <v>0</v>
      </c>
      <c r="Q1549" s="79">
        <f t="shared" si="49"/>
        <v>0</v>
      </c>
      <c r="R1549" s="102" t="str">
        <f t="shared" si="48"/>
        <v/>
      </c>
      <c r="S1549" s="96" t="str">
        <f>IF(D1549="","",IF(OR(D1549=Plano!$A$1,D1549=Plano!$B$1),"entrada","saída"))</f>
        <v/>
      </c>
    </row>
    <row r="1550" spans="1:19" ht="13.2" hidden="1" x14ac:dyDescent="0.25">
      <c r="A1550" s="119" t="str">
        <f>IF(B1550="","",COUNT('Diário 2o PA'!$A$5:$A$1412)+ROW()-4)</f>
        <v/>
      </c>
      <c r="B1550" s="104"/>
      <c r="C1550" s="154"/>
      <c r="D1550" s="105"/>
      <c r="E1550" s="105"/>
      <c r="F1550" s="106"/>
      <c r="G1550" s="105"/>
      <c r="H1550" s="105"/>
      <c r="I1550" s="108"/>
      <c r="J1550" s="105"/>
      <c r="K1550" s="105"/>
      <c r="L1550" s="108"/>
      <c r="M1550" s="105"/>
      <c r="N1550" s="103"/>
      <c r="O1550" s="456"/>
      <c r="P1550" s="431">
        <f t="shared" si="49"/>
        <v>0</v>
      </c>
      <c r="Q1550" s="79">
        <f t="shared" si="49"/>
        <v>0</v>
      </c>
      <c r="R1550" s="102" t="str">
        <f t="shared" si="48"/>
        <v/>
      </c>
      <c r="S1550" s="96" t="str">
        <f>IF(D1550="","",IF(OR(D1550=Plano!$A$1,D1550=Plano!$B$1),"entrada","saída"))</f>
        <v/>
      </c>
    </row>
    <row r="1551" spans="1:19" ht="13.2" hidden="1" x14ac:dyDescent="0.25">
      <c r="A1551" s="119" t="str">
        <f>IF(B1551="","",COUNT('Diário 2o PA'!$A$5:$A$1412)+ROW()-4)</f>
        <v/>
      </c>
      <c r="B1551" s="104"/>
      <c r="C1551" s="154"/>
      <c r="D1551" s="105"/>
      <c r="E1551" s="105"/>
      <c r="F1551" s="106"/>
      <c r="G1551" s="105"/>
      <c r="H1551" s="105"/>
      <c r="I1551" s="108"/>
      <c r="J1551" s="105"/>
      <c r="K1551" s="105"/>
      <c r="L1551" s="108"/>
      <c r="M1551" s="105"/>
      <c r="N1551" s="103"/>
      <c r="O1551" s="456"/>
      <c r="P1551" s="431">
        <f t="shared" si="49"/>
        <v>0</v>
      </c>
      <c r="Q1551" s="79">
        <f t="shared" si="49"/>
        <v>0</v>
      </c>
      <c r="R1551" s="102" t="str">
        <f t="shared" si="48"/>
        <v/>
      </c>
      <c r="S1551" s="96" t="str">
        <f>IF(D1551="","",IF(OR(D1551=Plano!$A$1,D1551=Plano!$B$1),"entrada","saída"))</f>
        <v/>
      </c>
    </row>
    <row r="1552" spans="1:19" ht="13.2" hidden="1" x14ac:dyDescent="0.25">
      <c r="A1552" s="119" t="str">
        <f>IF(B1552="","",COUNT('Diário 2o PA'!$A$5:$A$1412)+ROW()-4)</f>
        <v/>
      </c>
      <c r="B1552" s="104"/>
      <c r="C1552" s="154"/>
      <c r="D1552" s="105"/>
      <c r="E1552" s="105"/>
      <c r="F1552" s="106"/>
      <c r="G1552" s="105"/>
      <c r="H1552" s="105"/>
      <c r="I1552" s="108"/>
      <c r="J1552" s="105"/>
      <c r="K1552" s="105"/>
      <c r="L1552" s="108"/>
      <c r="M1552" s="105"/>
      <c r="N1552" s="103"/>
      <c r="O1552" s="456"/>
      <c r="P1552" s="431">
        <f t="shared" si="49"/>
        <v>0</v>
      </c>
      <c r="Q1552" s="79">
        <f t="shared" si="49"/>
        <v>0</v>
      </c>
      <c r="R1552" s="102" t="str">
        <f t="shared" si="48"/>
        <v/>
      </c>
      <c r="S1552" s="96" t="str">
        <f>IF(D1552="","",IF(OR(D1552=Plano!$A$1,D1552=Plano!$B$1),"entrada","saída"))</f>
        <v/>
      </c>
    </row>
    <row r="1553" spans="1:19" ht="13.2" hidden="1" x14ac:dyDescent="0.25">
      <c r="A1553" s="119" t="str">
        <f>IF(B1553="","",COUNT('Diário 2o PA'!$A$5:$A$1412)+ROW()-4)</f>
        <v/>
      </c>
      <c r="B1553" s="104"/>
      <c r="C1553" s="154"/>
      <c r="D1553" s="105"/>
      <c r="E1553" s="105"/>
      <c r="F1553" s="106"/>
      <c r="G1553" s="105"/>
      <c r="H1553" s="105"/>
      <c r="I1553" s="108"/>
      <c r="J1553" s="105"/>
      <c r="K1553" s="105"/>
      <c r="L1553" s="108"/>
      <c r="M1553" s="105"/>
      <c r="N1553" s="103"/>
      <c r="O1553" s="456"/>
      <c r="P1553" s="431">
        <f t="shared" si="49"/>
        <v>0</v>
      </c>
      <c r="Q1553" s="79">
        <f t="shared" si="49"/>
        <v>0</v>
      </c>
      <c r="R1553" s="102" t="str">
        <f t="shared" si="48"/>
        <v/>
      </c>
      <c r="S1553" s="96" t="str">
        <f>IF(D1553="","",IF(OR(D1553=Plano!$A$1,D1553=Plano!$B$1),"entrada","saída"))</f>
        <v/>
      </c>
    </row>
    <row r="1554" spans="1:19" ht="13.2" hidden="1" x14ac:dyDescent="0.25">
      <c r="A1554" s="119" t="str">
        <f>IF(B1554="","",COUNT('Diário 2o PA'!$A$5:$A$1412)+ROW()-4)</f>
        <v/>
      </c>
      <c r="B1554" s="104"/>
      <c r="C1554" s="154"/>
      <c r="D1554" s="105"/>
      <c r="E1554" s="105"/>
      <c r="F1554" s="106"/>
      <c r="G1554" s="105"/>
      <c r="H1554" s="105"/>
      <c r="I1554" s="108"/>
      <c r="J1554" s="105"/>
      <c r="K1554" s="105"/>
      <c r="L1554" s="108"/>
      <c r="M1554" s="105"/>
      <c r="N1554" s="103"/>
      <c r="O1554" s="456"/>
      <c r="P1554" s="431">
        <f t="shared" si="49"/>
        <v>0</v>
      </c>
      <c r="Q1554" s="79">
        <f t="shared" si="49"/>
        <v>0</v>
      </c>
      <c r="R1554" s="102" t="str">
        <f t="shared" si="48"/>
        <v/>
      </c>
      <c r="S1554" s="96" t="str">
        <f>IF(D1554="","",IF(OR(D1554=Plano!$A$1,D1554=Plano!$B$1),"entrada","saída"))</f>
        <v/>
      </c>
    </row>
    <row r="1555" spans="1:19" ht="13.2" hidden="1" x14ac:dyDescent="0.25">
      <c r="A1555" s="119" t="str">
        <f>IF(B1555="","",COUNT('Diário 2o PA'!$A$5:$A$1412)+ROW()-4)</f>
        <v/>
      </c>
      <c r="B1555" s="104"/>
      <c r="C1555" s="154"/>
      <c r="D1555" s="105"/>
      <c r="E1555" s="105"/>
      <c r="F1555" s="106"/>
      <c r="G1555" s="105"/>
      <c r="H1555" s="105"/>
      <c r="I1555" s="108"/>
      <c r="J1555" s="105"/>
      <c r="K1555" s="105"/>
      <c r="L1555" s="108"/>
      <c r="M1555" s="105"/>
      <c r="N1555" s="103"/>
      <c r="O1555" s="456"/>
      <c r="P1555" s="431">
        <f t="shared" si="49"/>
        <v>0</v>
      </c>
      <c r="Q1555" s="79">
        <f t="shared" si="49"/>
        <v>0</v>
      </c>
      <c r="R1555" s="102" t="str">
        <f t="shared" si="48"/>
        <v/>
      </c>
      <c r="S1555" s="96" t="str">
        <f>IF(D1555="","",IF(OR(D1555=Plano!$A$1,D1555=Plano!$B$1),"entrada","saída"))</f>
        <v/>
      </c>
    </row>
    <row r="1556" spans="1:19" ht="13.2" hidden="1" x14ac:dyDescent="0.25">
      <c r="A1556" s="119" t="str">
        <f>IF(B1556="","",COUNT('Diário 2o PA'!$A$5:$A$1412)+ROW()-4)</f>
        <v/>
      </c>
      <c r="B1556" s="104"/>
      <c r="C1556" s="154"/>
      <c r="D1556" s="105"/>
      <c r="E1556" s="105"/>
      <c r="F1556" s="106"/>
      <c r="G1556" s="105"/>
      <c r="H1556" s="105"/>
      <c r="I1556" s="108"/>
      <c r="J1556" s="105"/>
      <c r="K1556" s="105"/>
      <c r="L1556" s="108"/>
      <c r="M1556" s="105"/>
      <c r="N1556" s="103"/>
      <c r="O1556" s="456"/>
      <c r="P1556" s="431">
        <f t="shared" si="49"/>
        <v>0</v>
      </c>
      <c r="Q1556" s="79">
        <f t="shared" si="49"/>
        <v>0</v>
      </c>
      <c r="R1556" s="102" t="str">
        <f t="shared" si="48"/>
        <v/>
      </c>
      <c r="S1556" s="96" t="str">
        <f>IF(D1556="","",IF(OR(D1556=Plano!$A$1,D1556=Plano!$B$1),"entrada","saída"))</f>
        <v/>
      </c>
    </row>
    <row r="1557" spans="1:19" ht="13.2" hidden="1" x14ac:dyDescent="0.25">
      <c r="A1557" s="119" t="str">
        <f>IF(B1557="","",COUNT('Diário 2o PA'!$A$5:$A$1412)+ROW()-4)</f>
        <v/>
      </c>
      <c r="B1557" s="104"/>
      <c r="C1557" s="154"/>
      <c r="D1557" s="105"/>
      <c r="E1557" s="105"/>
      <c r="F1557" s="106"/>
      <c r="G1557" s="105"/>
      <c r="H1557" s="105"/>
      <c r="I1557" s="108"/>
      <c r="J1557" s="105"/>
      <c r="K1557" s="105"/>
      <c r="L1557" s="108"/>
      <c r="M1557" s="105"/>
      <c r="N1557" s="103"/>
      <c r="O1557" s="456"/>
      <c r="P1557" s="431">
        <f t="shared" si="49"/>
        <v>0</v>
      </c>
      <c r="Q1557" s="79">
        <f t="shared" si="49"/>
        <v>0</v>
      </c>
      <c r="R1557" s="102" t="str">
        <f t="shared" si="48"/>
        <v/>
      </c>
      <c r="S1557" s="96" t="str">
        <f>IF(D1557="","",IF(OR(D1557=Plano!$A$1,D1557=Plano!$B$1),"entrada","saída"))</f>
        <v/>
      </c>
    </row>
    <row r="1558" spans="1:19" ht="13.2" hidden="1" x14ac:dyDescent="0.25">
      <c r="A1558" s="119" t="str">
        <f>IF(B1558="","",COUNT('Diário 2o PA'!$A$5:$A$1412)+ROW()-4)</f>
        <v/>
      </c>
      <c r="B1558" s="104"/>
      <c r="C1558" s="154"/>
      <c r="D1558" s="105"/>
      <c r="E1558" s="105"/>
      <c r="F1558" s="106"/>
      <c r="G1558" s="105"/>
      <c r="H1558" s="105"/>
      <c r="I1558" s="108"/>
      <c r="J1558" s="105"/>
      <c r="K1558" s="105"/>
      <c r="L1558" s="108"/>
      <c r="M1558" s="105"/>
      <c r="N1558" s="103"/>
      <c r="O1558" s="456"/>
      <c r="P1558" s="431">
        <f t="shared" si="49"/>
        <v>0</v>
      </c>
      <c r="Q1558" s="79">
        <f t="shared" si="49"/>
        <v>0</v>
      </c>
      <c r="R1558" s="102" t="str">
        <f t="shared" si="48"/>
        <v/>
      </c>
      <c r="S1558" s="96" t="str">
        <f>IF(D1558="","",IF(OR(D1558=Plano!$A$1,D1558=Plano!$B$1),"entrada","saída"))</f>
        <v/>
      </c>
    </row>
    <row r="1559" spans="1:19" ht="13.2" hidden="1" x14ac:dyDescent="0.25">
      <c r="A1559" s="119" t="str">
        <f>IF(B1559="","",COUNT('Diário 2o PA'!$A$5:$A$1412)+ROW()-4)</f>
        <v/>
      </c>
      <c r="B1559" s="104"/>
      <c r="C1559" s="154"/>
      <c r="D1559" s="105"/>
      <c r="E1559" s="105"/>
      <c r="F1559" s="106"/>
      <c r="G1559" s="105"/>
      <c r="H1559" s="105"/>
      <c r="I1559" s="108"/>
      <c r="J1559" s="105"/>
      <c r="K1559" s="105"/>
      <c r="L1559" s="108"/>
      <c r="M1559" s="105"/>
      <c r="N1559" s="103"/>
      <c r="O1559" s="456"/>
      <c r="P1559" s="431">
        <f t="shared" si="49"/>
        <v>0</v>
      </c>
      <c r="Q1559" s="79">
        <f t="shared" si="49"/>
        <v>0</v>
      </c>
      <c r="R1559" s="102" t="str">
        <f t="shared" si="48"/>
        <v/>
      </c>
      <c r="S1559" s="96" t="str">
        <f>IF(D1559="","",IF(OR(D1559=Plano!$A$1,D1559=Plano!$B$1),"entrada","saída"))</f>
        <v/>
      </c>
    </row>
    <row r="1560" spans="1:19" ht="13.2" hidden="1" x14ac:dyDescent="0.25">
      <c r="A1560" s="119" t="str">
        <f>IF(B1560="","",COUNT('Diário 2o PA'!$A$5:$A$1412)+ROW()-4)</f>
        <v/>
      </c>
      <c r="B1560" s="104"/>
      <c r="C1560" s="154"/>
      <c r="D1560" s="105"/>
      <c r="E1560" s="105"/>
      <c r="F1560" s="106"/>
      <c r="G1560" s="105"/>
      <c r="H1560" s="105"/>
      <c r="I1560" s="108"/>
      <c r="J1560" s="105"/>
      <c r="K1560" s="105"/>
      <c r="L1560" s="108"/>
      <c r="M1560" s="105"/>
      <c r="N1560" s="103"/>
      <c r="O1560" s="456"/>
      <c r="P1560" s="431">
        <f t="shared" si="49"/>
        <v>0</v>
      </c>
      <c r="Q1560" s="79">
        <f t="shared" si="49"/>
        <v>0</v>
      </c>
      <c r="R1560" s="102" t="str">
        <f t="shared" si="48"/>
        <v/>
      </c>
      <c r="S1560" s="96" t="str">
        <f>IF(D1560="","",IF(OR(D1560=Plano!$A$1,D1560=Plano!$B$1),"entrada","saída"))</f>
        <v/>
      </c>
    </row>
    <row r="1561" spans="1:19" ht="13.2" hidden="1" x14ac:dyDescent="0.25">
      <c r="A1561" s="119" t="str">
        <f>IF(B1561="","",COUNT('Diário 2o PA'!$A$5:$A$1412)+ROW()-4)</f>
        <v/>
      </c>
      <c r="B1561" s="104"/>
      <c r="C1561" s="154"/>
      <c r="D1561" s="105"/>
      <c r="E1561" s="105"/>
      <c r="F1561" s="106"/>
      <c r="G1561" s="105"/>
      <c r="H1561" s="105"/>
      <c r="I1561" s="108"/>
      <c r="J1561" s="105"/>
      <c r="K1561" s="105"/>
      <c r="L1561" s="108"/>
      <c r="M1561" s="105"/>
      <c r="N1561" s="103"/>
      <c r="O1561" s="456"/>
      <c r="P1561" s="431">
        <f t="shared" si="49"/>
        <v>0</v>
      </c>
      <c r="Q1561" s="79">
        <f t="shared" si="49"/>
        <v>0</v>
      </c>
      <c r="R1561" s="102" t="str">
        <f t="shared" si="48"/>
        <v/>
      </c>
      <c r="S1561" s="96" t="str">
        <f>IF(D1561="","",IF(OR(D1561=Plano!$A$1,D1561=Plano!$B$1),"entrada","saída"))</f>
        <v/>
      </c>
    </row>
    <row r="1562" spans="1:19" ht="13.2" hidden="1" x14ac:dyDescent="0.25">
      <c r="A1562" s="119" t="str">
        <f>IF(B1562="","",COUNT('Diário 2o PA'!$A$5:$A$1412)+ROW()-4)</f>
        <v/>
      </c>
      <c r="B1562" s="104"/>
      <c r="C1562" s="154"/>
      <c r="D1562" s="105"/>
      <c r="E1562" s="105"/>
      <c r="F1562" s="106"/>
      <c r="G1562" s="105"/>
      <c r="H1562" s="105"/>
      <c r="I1562" s="108"/>
      <c r="J1562" s="105"/>
      <c r="K1562" s="105"/>
      <c r="L1562" s="108"/>
      <c r="M1562" s="105"/>
      <c r="N1562" s="103"/>
      <c r="O1562" s="456"/>
      <c r="P1562" s="431">
        <f t="shared" si="49"/>
        <v>0</v>
      </c>
      <c r="Q1562" s="79">
        <f t="shared" si="49"/>
        <v>0</v>
      </c>
      <c r="R1562" s="102" t="str">
        <f t="shared" si="48"/>
        <v/>
      </c>
      <c r="S1562" s="96" t="str">
        <f>IF(D1562="","",IF(OR(D1562=Plano!$A$1,D1562=Plano!$B$1),"entrada","saída"))</f>
        <v/>
      </c>
    </row>
    <row r="1563" spans="1:19" ht="13.2" hidden="1" x14ac:dyDescent="0.25">
      <c r="A1563" s="119" t="str">
        <f>IF(B1563="","",COUNT('Diário 2o PA'!$A$5:$A$1412)+ROW()-4)</f>
        <v/>
      </c>
      <c r="B1563" s="104"/>
      <c r="C1563" s="154"/>
      <c r="D1563" s="105"/>
      <c r="E1563" s="105"/>
      <c r="F1563" s="106"/>
      <c r="G1563" s="105"/>
      <c r="H1563" s="105"/>
      <c r="I1563" s="108"/>
      <c r="J1563" s="105"/>
      <c r="K1563" s="105"/>
      <c r="L1563" s="108"/>
      <c r="M1563" s="105"/>
      <c r="N1563" s="103"/>
      <c r="O1563" s="456"/>
      <c r="P1563" s="431">
        <f t="shared" si="49"/>
        <v>0</v>
      </c>
      <c r="Q1563" s="79">
        <f t="shared" si="49"/>
        <v>0</v>
      </c>
      <c r="R1563" s="102" t="str">
        <f t="shared" si="48"/>
        <v/>
      </c>
      <c r="S1563" s="96" t="str">
        <f>IF(D1563="","",IF(OR(D1563=Plano!$A$1,D1563=Plano!$B$1),"entrada","saída"))</f>
        <v/>
      </c>
    </row>
    <row r="1564" spans="1:19" ht="13.2" hidden="1" x14ac:dyDescent="0.25">
      <c r="A1564" s="119" t="str">
        <f>IF(B1564="","",COUNT('Diário 2o PA'!$A$5:$A$1412)+ROW()-4)</f>
        <v/>
      </c>
      <c r="B1564" s="104"/>
      <c r="C1564" s="154"/>
      <c r="D1564" s="105"/>
      <c r="E1564" s="105"/>
      <c r="F1564" s="106"/>
      <c r="G1564" s="105"/>
      <c r="H1564" s="105"/>
      <c r="I1564" s="108"/>
      <c r="J1564" s="105"/>
      <c r="K1564" s="105"/>
      <c r="L1564" s="108"/>
      <c r="M1564" s="105"/>
      <c r="N1564" s="103"/>
      <c r="O1564" s="456"/>
      <c r="P1564" s="431">
        <f t="shared" si="49"/>
        <v>0</v>
      </c>
      <c r="Q1564" s="79">
        <f t="shared" si="49"/>
        <v>0</v>
      </c>
      <c r="R1564" s="102" t="str">
        <f t="shared" si="48"/>
        <v/>
      </c>
      <c r="S1564" s="96" t="str">
        <f>IF(D1564="","",IF(OR(D1564=Plano!$A$1,D1564=Plano!$B$1),"entrada","saída"))</f>
        <v/>
      </c>
    </row>
    <row r="1565" spans="1:19" ht="13.2" hidden="1" x14ac:dyDescent="0.25">
      <c r="A1565" s="119" t="str">
        <f>IF(B1565="","",COUNT('Diário 2o PA'!$A$5:$A$1412)+ROW()-4)</f>
        <v/>
      </c>
      <c r="B1565" s="104"/>
      <c r="C1565" s="154"/>
      <c r="D1565" s="105"/>
      <c r="E1565" s="105"/>
      <c r="F1565" s="106"/>
      <c r="G1565" s="105"/>
      <c r="H1565" s="105"/>
      <c r="I1565" s="108"/>
      <c r="J1565" s="105"/>
      <c r="K1565" s="105"/>
      <c r="L1565" s="108"/>
      <c r="M1565" s="105"/>
      <c r="N1565" s="103"/>
      <c r="O1565" s="456"/>
      <c r="P1565" s="431">
        <f t="shared" si="49"/>
        <v>0</v>
      </c>
      <c r="Q1565" s="79">
        <f t="shared" si="49"/>
        <v>0</v>
      </c>
      <c r="R1565" s="102" t="str">
        <f t="shared" si="48"/>
        <v/>
      </c>
      <c r="S1565" s="96" t="str">
        <f>IF(D1565="","",IF(OR(D1565=Plano!$A$1,D1565=Plano!$B$1),"entrada","saída"))</f>
        <v/>
      </c>
    </row>
    <row r="1566" spans="1:19" ht="13.2" hidden="1" x14ac:dyDescent="0.25">
      <c r="A1566" s="119" t="str">
        <f>IF(B1566="","",COUNT('Diário 2o PA'!$A$5:$A$1412)+ROW()-4)</f>
        <v/>
      </c>
      <c r="B1566" s="104"/>
      <c r="C1566" s="154"/>
      <c r="D1566" s="105"/>
      <c r="E1566" s="105"/>
      <c r="F1566" s="106"/>
      <c r="G1566" s="105"/>
      <c r="H1566" s="105"/>
      <c r="I1566" s="108"/>
      <c r="J1566" s="105"/>
      <c r="K1566" s="105"/>
      <c r="L1566" s="108"/>
      <c r="M1566" s="105"/>
      <c r="N1566" s="103"/>
      <c r="O1566" s="456"/>
      <c r="P1566" s="431">
        <f t="shared" si="49"/>
        <v>0</v>
      </c>
      <c r="Q1566" s="79">
        <f t="shared" si="49"/>
        <v>0</v>
      </c>
      <c r="R1566" s="102" t="str">
        <f t="shared" si="48"/>
        <v/>
      </c>
      <c r="S1566" s="96" t="str">
        <f>IF(D1566="","",IF(OR(D1566=Plano!$A$1,D1566=Plano!$B$1),"entrada","saída"))</f>
        <v/>
      </c>
    </row>
    <row r="1567" spans="1:19" ht="13.2" hidden="1" x14ac:dyDescent="0.25">
      <c r="A1567" s="119" t="str">
        <f>IF(B1567="","",COUNT('Diário 2o PA'!$A$5:$A$1412)+ROW()-4)</f>
        <v/>
      </c>
      <c r="B1567" s="104"/>
      <c r="C1567" s="154"/>
      <c r="D1567" s="105"/>
      <c r="E1567" s="105"/>
      <c r="F1567" s="106"/>
      <c r="G1567" s="105"/>
      <c r="H1567" s="105"/>
      <c r="I1567" s="108"/>
      <c r="J1567" s="105"/>
      <c r="K1567" s="105"/>
      <c r="L1567" s="108"/>
      <c r="M1567" s="105"/>
      <c r="N1567" s="103"/>
      <c r="O1567" s="456"/>
      <c r="P1567" s="431">
        <f t="shared" si="49"/>
        <v>0</v>
      </c>
      <c r="Q1567" s="79">
        <f t="shared" si="49"/>
        <v>0</v>
      </c>
      <c r="R1567" s="102" t="str">
        <f t="shared" si="48"/>
        <v/>
      </c>
      <c r="S1567" s="96" t="str">
        <f>IF(D1567="","",IF(OR(D1567=Plano!$A$1,D1567=Plano!$B$1),"entrada","saída"))</f>
        <v/>
      </c>
    </row>
    <row r="1568" spans="1:19" ht="13.2" hidden="1" x14ac:dyDescent="0.25">
      <c r="A1568" s="119" t="str">
        <f>IF(B1568="","",COUNT('Diário 2o PA'!$A$5:$A$1412)+ROW()-4)</f>
        <v/>
      </c>
      <c r="B1568" s="104"/>
      <c r="C1568" s="154"/>
      <c r="D1568" s="105"/>
      <c r="E1568" s="105"/>
      <c r="F1568" s="106"/>
      <c r="G1568" s="105"/>
      <c r="H1568" s="105"/>
      <c r="I1568" s="108"/>
      <c r="J1568" s="105"/>
      <c r="K1568" s="105"/>
      <c r="L1568" s="108"/>
      <c r="M1568" s="105"/>
      <c r="N1568" s="103"/>
      <c r="O1568" s="456"/>
      <c r="P1568" s="431">
        <f t="shared" si="49"/>
        <v>0</v>
      </c>
      <c r="Q1568" s="79">
        <f t="shared" si="49"/>
        <v>0</v>
      </c>
      <c r="R1568" s="102" t="str">
        <f t="shared" si="48"/>
        <v/>
      </c>
      <c r="S1568" s="96" t="str">
        <f>IF(D1568="","",IF(OR(D1568=Plano!$A$1,D1568=Plano!$B$1),"entrada","saída"))</f>
        <v/>
      </c>
    </row>
    <row r="1569" spans="1:19" ht="13.2" hidden="1" x14ac:dyDescent="0.25">
      <c r="A1569" s="119" t="str">
        <f>IF(B1569="","",COUNT('Diário 2o PA'!$A$5:$A$1412)+ROW()-4)</f>
        <v/>
      </c>
      <c r="B1569" s="104"/>
      <c r="C1569" s="154"/>
      <c r="D1569" s="105"/>
      <c r="E1569" s="105"/>
      <c r="F1569" s="106"/>
      <c r="G1569" s="105"/>
      <c r="H1569" s="105"/>
      <c r="I1569" s="108"/>
      <c r="J1569" s="105"/>
      <c r="K1569" s="105"/>
      <c r="L1569" s="108"/>
      <c r="M1569" s="105"/>
      <c r="N1569" s="103"/>
      <c r="O1569" s="456"/>
      <c r="P1569" s="431">
        <f t="shared" si="49"/>
        <v>0</v>
      </c>
      <c r="Q1569" s="79">
        <f t="shared" si="49"/>
        <v>0</v>
      </c>
      <c r="R1569" s="102" t="str">
        <f t="shared" si="48"/>
        <v/>
      </c>
      <c r="S1569" s="96" t="str">
        <f>IF(D1569="","",IF(OR(D1569=Plano!$A$1,D1569=Plano!$B$1),"entrada","saída"))</f>
        <v/>
      </c>
    </row>
    <row r="1570" spans="1:19" ht="13.2" hidden="1" x14ac:dyDescent="0.25">
      <c r="A1570" s="119" t="str">
        <f>IF(B1570="","",COUNT('Diário 2o PA'!$A$5:$A$1412)+ROW()-4)</f>
        <v/>
      </c>
      <c r="B1570" s="104"/>
      <c r="C1570" s="154"/>
      <c r="D1570" s="105"/>
      <c r="E1570" s="105"/>
      <c r="F1570" s="106"/>
      <c r="G1570" s="105"/>
      <c r="H1570" s="105"/>
      <c r="I1570" s="108"/>
      <c r="J1570" s="105"/>
      <c r="K1570" s="105"/>
      <c r="L1570" s="108"/>
      <c r="M1570" s="105"/>
      <c r="N1570" s="103"/>
      <c r="O1570" s="456"/>
      <c r="P1570" s="431">
        <f t="shared" si="49"/>
        <v>0</v>
      </c>
      <c r="Q1570" s="79">
        <f t="shared" si="49"/>
        <v>0</v>
      </c>
      <c r="R1570" s="102" t="str">
        <f t="shared" si="48"/>
        <v/>
      </c>
      <c r="S1570" s="96" t="str">
        <f>IF(D1570="","",IF(OR(D1570=Plano!$A$1,D1570=Plano!$B$1),"entrada","saída"))</f>
        <v/>
      </c>
    </row>
    <row r="1571" spans="1:19" ht="13.2" hidden="1" x14ac:dyDescent="0.25">
      <c r="A1571" s="119" t="str">
        <f>IF(B1571="","",COUNT('Diário 2o PA'!$A$5:$A$1412)+ROW()-4)</f>
        <v/>
      </c>
      <c r="B1571" s="104"/>
      <c r="C1571" s="154"/>
      <c r="D1571" s="105"/>
      <c r="E1571" s="105"/>
      <c r="F1571" s="106"/>
      <c r="G1571" s="105"/>
      <c r="H1571" s="105"/>
      <c r="I1571" s="108"/>
      <c r="J1571" s="105"/>
      <c r="K1571" s="105"/>
      <c r="L1571" s="108"/>
      <c r="M1571" s="105"/>
      <c r="N1571" s="103"/>
      <c r="O1571" s="456"/>
      <c r="P1571" s="431">
        <f t="shared" si="49"/>
        <v>0</v>
      </c>
      <c r="Q1571" s="79">
        <f t="shared" si="49"/>
        <v>0</v>
      </c>
      <c r="R1571" s="102" t="str">
        <f t="shared" si="48"/>
        <v/>
      </c>
      <c r="S1571" s="96" t="str">
        <f>IF(D1571="","",IF(OR(D1571=Plano!$A$1,D1571=Plano!$B$1),"entrada","saída"))</f>
        <v/>
      </c>
    </row>
    <row r="1572" spans="1:19" ht="13.2" hidden="1" x14ac:dyDescent="0.25">
      <c r="A1572" s="119" t="str">
        <f>IF(B1572="","",COUNT('Diário 2o PA'!$A$5:$A$1412)+ROW()-4)</f>
        <v/>
      </c>
      <c r="B1572" s="104"/>
      <c r="C1572" s="154"/>
      <c r="D1572" s="105"/>
      <c r="E1572" s="105"/>
      <c r="F1572" s="106"/>
      <c r="G1572" s="105"/>
      <c r="H1572" s="105"/>
      <c r="I1572" s="108"/>
      <c r="J1572" s="105"/>
      <c r="K1572" s="105"/>
      <c r="L1572" s="108"/>
      <c r="M1572" s="105"/>
      <c r="N1572" s="103"/>
      <c r="O1572" s="456"/>
      <c r="P1572" s="431">
        <f t="shared" si="49"/>
        <v>0</v>
      </c>
      <c r="Q1572" s="79">
        <f t="shared" si="49"/>
        <v>0</v>
      </c>
      <c r="R1572" s="102" t="str">
        <f t="shared" si="48"/>
        <v/>
      </c>
      <c r="S1572" s="96" t="str">
        <f>IF(D1572="","",IF(OR(D1572=Plano!$A$1,D1572=Plano!$B$1),"entrada","saída"))</f>
        <v/>
      </c>
    </row>
    <row r="1573" spans="1:19" ht="13.2" hidden="1" x14ac:dyDescent="0.25">
      <c r="A1573" s="119" t="str">
        <f>IF(B1573="","",COUNT('Diário 2o PA'!$A$5:$A$1412)+ROW()-4)</f>
        <v/>
      </c>
      <c r="B1573" s="104"/>
      <c r="C1573" s="154"/>
      <c r="D1573" s="105"/>
      <c r="E1573" s="105"/>
      <c r="F1573" s="106"/>
      <c r="G1573" s="105"/>
      <c r="H1573" s="105"/>
      <c r="I1573" s="108"/>
      <c r="J1573" s="105"/>
      <c r="K1573" s="105"/>
      <c r="L1573" s="108"/>
      <c r="M1573" s="105"/>
      <c r="N1573" s="103"/>
      <c r="O1573" s="456"/>
      <c r="P1573" s="431">
        <f t="shared" si="49"/>
        <v>0</v>
      </c>
      <c r="Q1573" s="79">
        <f t="shared" si="49"/>
        <v>0</v>
      </c>
      <c r="R1573" s="102" t="str">
        <f t="shared" si="48"/>
        <v/>
      </c>
      <c r="S1573" s="96" t="str">
        <f>IF(D1573="","",IF(OR(D1573=Plano!$A$1,D1573=Plano!$B$1),"entrada","saída"))</f>
        <v/>
      </c>
    </row>
    <row r="1574" spans="1:19" ht="13.2" hidden="1" x14ac:dyDescent="0.25">
      <c r="A1574" s="119" t="str">
        <f>IF(B1574="","",COUNT('Diário 2o PA'!$A$5:$A$1412)+ROW()-4)</f>
        <v/>
      </c>
      <c r="B1574" s="104"/>
      <c r="C1574" s="154"/>
      <c r="D1574" s="105"/>
      <c r="E1574" s="105"/>
      <c r="F1574" s="106"/>
      <c r="G1574" s="105"/>
      <c r="H1574" s="105"/>
      <c r="I1574" s="108"/>
      <c r="J1574" s="105"/>
      <c r="K1574" s="105"/>
      <c r="L1574" s="108"/>
      <c r="M1574" s="105"/>
      <c r="N1574" s="103"/>
      <c r="O1574" s="456"/>
      <c r="P1574" s="431">
        <f t="shared" si="49"/>
        <v>0</v>
      </c>
      <c r="Q1574" s="79">
        <f t="shared" si="49"/>
        <v>0</v>
      </c>
      <c r="R1574" s="102" t="str">
        <f t="shared" si="48"/>
        <v/>
      </c>
      <c r="S1574" s="96" t="str">
        <f>IF(D1574="","",IF(OR(D1574=Plano!$A$1,D1574=Plano!$B$1),"entrada","saída"))</f>
        <v/>
      </c>
    </row>
    <row r="1575" spans="1:19" ht="13.2" hidden="1" x14ac:dyDescent="0.25">
      <c r="A1575" s="119" t="str">
        <f>IF(B1575="","",COUNT('Diário 2o PA'!$A$5:$A$1412)+ROW()-4)</f>
        <v/>
      </c>
      <c r="B1575" s="104"/>
      <c r="C1575" s="154"/>
      <c r="D1575" s="105"/>
      <c r="E1575" s="105"/>
      <c r="F1575" s="106"/>
      <c r="G1575" s="105"/>
      <c r="H1575" s="105"/>
      <c r="I1575" s="108"/>
      <c r="J1575" s="105"/>
      <c r="K1575" s="105"/>
      <c r="L1575" s="108"/>
      <c r="M1575" s="105"/>
      <c r="N1575" s="103"/>
      <c r="O1575" s="456"/>
      <c r="P1575" s="431">
        <f t="shared" si="49"/>
        <v>0</v>
      </c>
      <c r="Q1575" s="79">
        <f t="shared" si="49"/>
        <v>0</v>
      </c>
      <c r="R1575" s="102" t="str">
        <f t="shared" si="48"/>
        <v/>
      </c>
      <c r="S1575" s="96" t="str">
        <f>IF(D1575="","",IF(OR(D1575=Plano!$A$1,D1575=Plano!$B$1),"entrada","saída"))</f>
        <v/>
      </c>
    </row>
    <row r="1576" spans="1:19" ht="13.2" hidden="1" x14ac:dyDescent="0.25">
      <c r="A1576" s="119" t="str">
        <f>IF(B1576="","",COUNT('Diário 2o PA'!$A$5:$A$1412)+ROW()-4)</f>
        <v/>
      </c>
      <c r="B1576" s="104"/>
      <c r="C1576" s="154"/>
      <c r="D1576" s="105"/>
      <c r="E1576" s="105"/>
      <c r="F1576" s="106"/>
      <c r="G1576" s="105"/>
      <c r="H1576" s="105"/>
      <c r="I1576" s="108"/>
      <c r="J1576" s="105"/>
      <c r="K1576" s="105"/>
      <c r="L1576" s="108"/>
      <c r="M1576" s="105"/>
      <c r="N1576" s="103"/>
      <c r="O1576" s="456"/>
      <c r="P1576" s="431">
        <f t="shared" si="49"/>
        <v>0</v>
      </c>
      <c r="Q1576" s="79">
        <f t="shared" si="49"/>
        <v>0</v>
      </c>
      <c r="R1576" s="102" t="str">
        <f t="shared" si="48"/>
        <v/>
      </c>
      <c r="S1576" s="96" t="str">
        <f>IF(D1576="","",IF(OR(D1576=Plano!$A$1,D1576=Plano!$B$1),"entrada","saída"))</f>
        <v/>
      </c>
    </row>
    <row r="1577" spans="1:19" ht="13.2" hidden="1" x14ac:dyDescent="0.25">
      <c r="A1577" s="119" t="str">
        <f>IF(B1577="","",COUNT('Diário 2o PA'!$A$5:$A$1412)+ROW()-4)</f>
        <v/>
      </c>
      <c r="B1577" s="104"/>
      <c r="C1577" s="154"/>
      <c r="D1577" s="105"/>
      <c r="E1577" s="105"/>
      <c r="F1577" s="106"/>
      <c r="G1577" s="105"/>
      <c r="H1577" s="105"/>
      <c r="I1577" s="108"/>
      <c r="J1577" s="105"/>
      <c r="K1577" s="105"/>
      <c r="L1577" s="108"/>
      <c r="M1577" s="105"/>
      <c r="N1577" s="103"/>
      <c r="O1577" s="456"/>
      <c r="P1577" s="431">
        <f t="shared" si="49"/>
        <v>0</v>
      </c>
      <c r="Q1577" s="79">
        <f t="shared" si="49"/>
        <v>0</v>
      </c>
      <c r="R1577" s="102" t="str">
        <f t="shared" si="48"/>
        <v/>
      </c>
      <c r="S1577" s="96" t="str">
        <f>IF(D1577="","",IF(OR(D1577=Plano!$A$1,D1577=Plano!$B$1),"entrada","saída"))</f>
        <v/>
      </c>
    </row>
    <row r="1578" spans="1:19" ht="13.2" hidden="1" x14ac:dyDescent="0.25">
      <c r="A1578" s="119" t="str">
        <f>IF(B1578="","",COUNT('Diário 2o PA'!$A$5:$A$1412)+ROW()-4)</f>
        <v/>
      </c>
      <c r="B1578" s="104"/>
      <c r="C1578" s="154"/>
      <c r="D1578" s="105"/>
      <c r="E1578" s="105"/>
      <c r="F1578" s="106"/>
      <c r="G1578" s="105"/>
      <c r="H1578" s="105"/>
      <c r="I1578" s="108"/>
      <c r="J1578" s="105"/>
      <c r="K1578" s="105"/>
      <c r="L1578" s="108"/>
      <c r="M1578" s="105"/>
      <c r="N1578" s="103"/>
      <c r="O1578" s="456"/>
      <c r="P1578" s="431">
        <f t="shared" si="49"/>
        <v>0</v>
      </c>
      <c r="Q1578" s="79">
        <f t="shared" si="49"/>
        <v>0</v>
      </c>
      <c r="R1578" s="102" t="str">
        <f t="shared" si="48"/>
        <v/>
      </c>
      <c r="S1578" s="96" t="str">
        <f>IF(D1578="","",IF(OR(D1578=Plano!$A$1,D1578=Plano!$B$1),"entrada","saída"))</f>
        <v/>
      </c>
    </row>
    <row r="1579" spans="1:19" ht="13.2" hidden="1" x14ac:dyDescent="0.25">
      <c r="A1579" s="119" t="str">
        <f>IF(B1579="","",COUNT('Diário 2o PA'!$A$5:$A$1412)+ROW()-4)</f>
        <v/>
      </c>
      <c r="B1579" s="104"/>
      <c r="C1579" s="154"/>
      <c r="D1579" s="105"/>
      <c r="E1579" s="105"/>
      <c r="F1579" s="106"/>
      <c r="G1579" s="105"/>
      <c r="H1579" s="105"/>
      <c r="I1579" s="108"/>
      <c r="J1579" s="105"/>
      <c r="K1579" s="105"/>
      <c r="L1579" s="108"/>
      <c r="M1579" s="105"/>
      <c r="N1579" s="103"/>
      <c r="O1579" s="456"/>
      <c r="P1579" s="431">
        <f t="shared" si="49"/>
        <v>0</v>
      </c>
      <c r="Q1579" s="79">
        <f t="shared" si="49"/>
        <v>0</v>
      </c>
      <c r="R1579" s="102" t="str">
        <f t="shared" si="48"/>
        <v/>
      </c>
      <c r="S1579" s="96" t="str">
        <f>IF(D1579="","",IF(OR(D1579=Plano!$A$1,D1579=Plano!$B$1),"entrada","saída"))</f>
        <v/>
      </c>
    </row>
    <row r="1580" spans="1:19" ht="13.2" hidden="1" x14ac:dyDescent="0.25">
      <c r="A1580" s="119" t="str">
        <f>IF(B1580="","",COUNT('Diário 2o PA'!$A$5:$A$1412)+ROW()-4)</f>
        <v/>
      </c>
      <c r="B1580" s="104"/>
      <c r="C1580" s="154"/>
      <c r="D1580" s="105"/>
      <c r="E1580" s="105"/>
      <c r="F1580" s="106"/>
      <c r="G1580" s="105"/>
      <c r="H1580" s="105"/>
      <c r="I1580" s="108"/>
      <c r="J1580" s="105"/>
      <c r="K1580" s="105"/>
      <c r="L1580" s="108"/>
      <c r="M1580" s="105"/>
      <c r="N1580" s="103"/>
      <c r="O1580" s="456"/>
      <c r="P1580" s="431">
        <f t="shared" si="49"/>
        <v>0</v>
      </c>
      <c r="Q1580" s="79">
        <f t="shared" si="49"/>
        <v>0</v>
      </c>
      <c r="R1580" s="102" t="str">
        <f t="shared" si="48"/>
        <v/>
      </c>
      <c r="S1580" s="96" t="str">
        <f>IF(D1580="","",IF(OR(D1580=Plano!$A$1,D1580=Plano!$B$1),"entrada","saída"))</f>
        <v/>
      </c>
    </row>
    <row r="1581" spans="1:19" ht="13.2" hidden="1" x14ac:dyDescent="0.25">
      <c r="A1581" s="119" t="str">
        <f>IF(B1581="","",COUNT('Diário 2o PA'!$A$5:$A$1412)+ROW()-4)</f>
        <v/>
      </c>
      <c r="B1581" s="104"/>
      <c r="C1581" s="154"/>
      <c r="D1581" s="105"/>
      <c r="E1581" s="105"/>
      <c r="F1581" s="106"/>
      <c r="G1581" s="105"/>
      <c r="H1581" s="105"/>
      <c r="I1581" s="108"/>
      <c r="J1581" s="105"/>
      <c r="K1581" s="105"/>
      <c r="L1581" s="108"/>
      <c r="M1581" s="105"/>
      <c r="N1581" s="103"/>
      <c r="O1581" s="456"/>
      <c r="P1581" s="431">
        <f t="shared" si="49"/>
        <v>0</v>
      </c>
      <c r="Q1581" s="79">
        <f t="shared" si="49"/>
        <v>0</v>
      </c>
      <c r="R1581" s="102" t="str">
        <f t="shared" si="48"/>
        <v/>
      </c>
      <c r="S1581" s="96" t="str">
        <f>IF(D1581="","",IF(OR(D1581=Plano!$A$1,D1581=Plano!$B$1),"entrada","saída"))</f>
        <v/>
      </c>
    </row>
    <row r="1582" spans="1:19" ht="13.2" hidden="1" x14ac:dyDescent="0.25">
      <c r="A1582" s="119" t="str">
        <f>IF(B1582="","",COUNT('Diário 2o PA'!$A$5:$A$1412)+ROW()-4)</f>
        <v/>
      </c>
      <c r="B1582" s="104"/>
      <c r="C1582" s="154"/>
      <c r="D1582" s="105"/>
      <c r="E1582" s="105"/>
      <c r="F1582" s="106"/>
      <c r="G1582" s="105"/>
      <c r="H1582" s="105"/>
      <c r="I1582" s="108"/>
      <c r="J1582" s="105"/>
      <c r="K1582" s="105"/>
      <c r="L1582" s="108"/>
      <c r="M1582" s="105"/>
      <c r="N1582" s="103"/>
      <c r="O1582" s="456"/>
      <c r="P1582" s="431">
        <f t="shared" si="49"/>
        <v>0</v>
      </c>
      <c r="Q1582" s="79">
        <f t="shared" si="49"/>
        <v>0</v>
      </c>
      <c r="R1582" s="102" t="str">
        <f t="shared" si="48"/>
        <v/>
      </c>
      <c r="S1582" s="96" t="str">
        <f>IF(D1582="","",IF(OR(D1582=Plano!$A$1,D1582=Plano!$B$1),"entrada","saída"))</f>
        <v/>
      </c>
    </row>
    <row r="1583" spans="1:19" ht="13.2" hidden="1" x14ac:dyDescent="0.25">
      <c r="A1583" s="119" t="str">
        <f>IF(B1583="","",COUNT('Diário 2o PA'!$A$5:$A$1412)+ROW()-4)</f>
        <v/>
      </c>
      <c r="B1583" s="104"/>
      <c r="C1583" s="154"/>
      <c r="D1583" s="105"/>
      <c r="E1583" s="105"/>
      <c r="F1583" s="106"/>
      <c r="G1583" s="105"/>
      <c r="H1583" s="105"/>
      <c r="I1583" s="108"/>
      <c r="J1583" s="105"/>
      <c r="K1583" s="105"/>
      <c r="L1583" s="108"/>
      <c r="M1583" s="105"/>
      <c r="N1583" s="103"/>
      <c r="O1583" s="456"/>
      <c r="P1583" s="431">
        <f t="shared" si="49"/>
        <v>0</v>
      </c>
      <c r="Q1583" s="79">
        <f t="shared" si="49"/>
        <v>0</v>
      </c>
      <c r="R1583" s="102" t="str">
        <f t="shared" si="48"/>
        <v/>
      </c>
      <c r="S1583" s="96" t="str">
        <f>IF(D1583="","",IF(OR(D1583=Plano!$A$1,D1583=Plano!$B$1),"entrada","saída"))</f>
        <v/>
      </c>
    </row>
    <row r="1584" spans="1:19" ht="13.2" hidden="1" x14ac:dyDescent="0.25">
      <c r="A1584" s="119" t="str">
        <f>IF(B1584="","",COUNT('Diário 2o PA'!$A$5:$A$1412)+ROW()-4)</f>
        <v/>
      </c>
      <c r="B1584" s="104"/>
      <c r="C1584" s="154"/>
      <c r="D1584" s="105"/>
      <c r="E1584" s="105"/>
      <c r="F1584" s="106"/>
      <c r="G1584" s="105"/>
      <c r="H1584" s="105"/>
      <c r="I1584" s="108"/>
      <c r="J1584" s="105"/>
      <c r="K1584" s="105"/>
      <c r="L1584" s="108"/>
      <c r="M1584" s="105"/>
      <c r="N1584" s="103"/>
      <c r="O1584" s="456"/>
      <c r="P1584" s="431">
        <f t="shared" si="49"/>
        <v>0</v>
      </c>
      <c r="Q1584" s="79">
        <f t="shared" si="49"/>
        <v>0</v>
      </c>
      <c r="R1584" s="102" t="str">
        <f t="shared" si="48"/>
        <v/>
      </c>
      <c r="S1584" s="96" t="str">
        <f>IF(D1584="","",IF(OR(D1584=Plano!$A$1,D1584=Plano!$B$1),"entrada","saída"))</f>
        <v/>
      </c>
    </row>
    <row r="1585" spans="1:19" ht="13.2" hidden="1" x14ac:dyDescent="0.25">
      <c r="A1585" s="119" t="str">
        <f>IF(B1585="","",COUNT('Diário 2o PA'!$A$5:$A$1412)+ROW()-4)</f>
        <v/>
      </c>
      <c r="B1585" s="104"/>
      <c r="C1585" s="154"/>
      <c r="D1585" s="105"/>
      <c r="E1585" s="105"/>
      <c r="F1585" s="106"/>
      <c r="G1585" s="105"/>
      <c r="H1585" s="105"/>
      <c r="I1585" s="108"/>
      <c r="J1585" s="105"/>
      <c r="K1585" s="105"/>
      <c r="L1585" s="108"/>
      <c r="M1585" s="105"/>
      <c r="N1585" s="103"/>
      <c r="O1585" s="456"/>
      <c r="P1585" s="431">
        <f t="shared" si="49"/>
        <v>0</v>
      </c>
      <c r="Q1585" s="79">
        <f t="shared" si="49"/>
        <v>0</v>
      </c>
      <c r="R1585" s="102" t="str">
        <f t="shared" si="48"/>
        <v/>
      </c>
      <c r="S1585" s="96" t="str">
        <f>IF(D1585="","",IF(OR(D1585=Plano!$A$1,D1585=Plano!$B$1),"entrada","saída"))</f>
        <v/>
      </c>
    </row>
    <row r="1586" spans="1:19" ht="13.2" hidden="1" x14ac:dyDescent="0.25">
      <c r="A1586" s="119" t="str">
        <f>IF(B1586="","",COUNT('Diário 2o PA'!$A$5:$A$1412)+ROW()-4)</f>
        <v/>
      </c>
      <c r="B1586" s="104"/>
      <c r="C1586" s="154"/>
      <c r="D1586" s="105"/>
      <c r="E1586" s="105"/>
      <c r="F1586" s="106"/>
      <c r="G1586" s="105"/>
      <c r="H1586" s="105"/>
      <c r="I1586" s="108"/>
      <c r="J1586" s="105"/>
      <c r="K1586" s="105"/>
      <c r="L1586" s="108"/>
      <c r="M1586" s="105"/>
      <c r="N1586" s="103"/>
      <c r="O1586" s="456"/>
      <c r="P1586" s="431">
        <f t="shared" si="49"/>
        <v>0</v>
      </c>
      <c r="Q1586" s="79">
        <f t="shared" si="49"/>
        <v>0</v>
      </c>
      <c r="R1586" s="102" t="str">
        <f t="shared" si="48"/>
        <v/>
      </c>
      <c r="S1586" s="96" t="str">
        <f>IF(D1586="","",IF(OR(D1586=Plano!$A$1,D1586=Plano!$B$1),"entrada","saída"))</f>
        <v/>
      </c>
    </row>
    <row r="1587" spans="1:19" ht="13.2" hidden="1" x14ac:dyDescent="0.25">
      <c r="A1587" s="119" t="str">
        <f>IF(B1587="","",COUNT('Diário 2o PA'!$A$5:$A$1412)+ROW()-4)</f>
        <v/>
      </c>
      <c r="B1587" s="104"/>
      <c r="C1587" s="154"/>
      <c r="D1587" s="105"/>
      <c r="E1587" s="105"/>
      <c r="F1587" s="106"/>
      <c r="G1587" s="105"/>
      <c r="H1587" s="105"/>
      <c r="I1587" s="108"/>
      <c r="J1587" s="105"/>
      <c r="K1587" s="105"/>
      <c r="L1587" s="108"/>
      <c r="M1587" s="105"/>
      <c r="N1587" s="103"/>
      <c r="O1587" s="456"/>
      <c r="P1587" s="431">
        <f t="shared" si="49"/>
        <v>0</v>
      </c>
      <c r="Q1587" s="79">
        <f t="shared" si="49"/>
        <v>0</v>
      </c>
      <c r="R1587" s="102" t="str">
        <f t="shared" si="48"/>
        <v/>
      </c>
      <c r="S1587" s="96" t="str">
        <f>IF(D1587="","",IF(OR(D1587=Plano!$A$1,D1587=Plano!$B$1),"entrada","saída"))</f>
        <v/>
      </c>
    </row>
    <row r="1588" spans="1:19" ht="13.2" hidden="1" x14ac:dyDescent="0.25">
      <c r="A1588" s="119" t="str">
        <f>IF(B1588="","",COUNT('Diário 2o PA'!$A$5:$A$1412)+ROW()-4)</f>
        <v/>
      </c>
      <c r="B1588" s="104"/>
      <c r="C1588" s="154"/>
      <c r="D1588" s="105"/>
      <c r="E1588" s="105"/>
      <c r="F1588" s="106"/>
      <c r="G1588" s="105"/>
      <c r="H1588" s="105"/>
      <c r="I1588" s="108"/>
      <c r="J1588" s="105"/>
      <c r="K1588" s="105"/>
      <c r="L1588" s="108"/>
      <c r="M1588" s="105"/>
      <c r="N1588" s="103"/>
      <c r="O1588" s="456"/>
      <c r="P1588" s="431">
        <f t="shared" si="49"/>
        <v>0</v>
      </c>
      <c r="Q1588" s="79">
        <f t="shared" si="49"/>
        <v>0</v>
      </c>
      <c r="R1588" s="102" t="str">
        <f t="shared" si="48"/>
        <v/>
      </c>
      <c r="S1588" s="96" t="str">
        <f>IF(D1588="","",IF(OR(D1588=Plano!$A$1,D1588=Plano!$B$1),"entrada","saída"))</f>
        <v/>
      </c>
    </row>
    <row r="1589" spans="1:19" ht="13.2" hidden="1" x14ac:dyDescent="0.25">
      <c r="A1589" s="119" t="str">
        <f>IF(B1589="","",COUNT('Diário 2o PA'!$A$5:$A$1412)+ROW()-4)</f>
        <v/>
      </c>
      <c r="B1589" s="104"/>
      <c r="C1589" s="154"/>
      <c r="D1589" s="105"/>
      <c r="E1589" s="105"/>
      <c r="F1589" s="106"/>
      <c r="G1589" s="105"/>
      <c r="H1589" s="105"/>
      <c r="I1589" s="108"/>
      <c r="J1589" s="105"/>
      <c r="K1589" s="105"/>
      <c r="L1589" s="108"/>
      <c r="M1589" s="105"/>
      <c r="N1589" s="103"/>
      <c r="O1589" s="456"/>
      <c r="P1589" s="431">
        <f t="shared" si="49"/>
        <v>0</v>
      </c>
      <c r="Q1589" s="79">
        <f t="shared" si="49"/>
        <v>0</v>
      </c>
      <c r="R1589" s="102" t="str">
        <f t="shared" si="48"/>
        <v/>
      </c>
      <c r="S1589" s="96" t="str">
        <f>IF(D1589="","",IF(OR(D1589=Plano!$A$1,D1589=Plano!$B$1),"entrada","saída"))</f>
        <v/>
      </c>
    </row>
    <row r="1590" spans="1:19" ht="13.2" hidden="1" x14ac:dyDescent="0.25">
      <c r="A1590" s="119" t="str">
        <f>IF(B1590="","",COUNT('Diário 2o PA'!$A$5:$A$1412)+ROW()-4)</f>
        <v/>
      </c>
      <c r="B1590" s="104"/>
      <c r="C1590" s="154"/>
      <c r="D1590" s="105"/>
      <c r="E1590" s="105"/>
      <c r="F1590" s="106"/>
      <c r="G1590" s="105"/>
      <c r="H1590" s="105"/>
      <c r="I1590" s="108"/>
      <c r="J1590" s="105"/>
      <c r="K1590" s="105"/>
      <c r="L1590" s="108"/>
      <c r="M1590" s="105"/>
      <c r="N1590" s="103"/>
      <c r="O1590" s="456"/>
      <c r="P1590" s="431">
        <f t="shared" si="49"/>
        <v>0</v>
      </c>
      <c r="Q1590" s="79">
        <f t="shared" si="49"/>
        <v>0</v>
      </c>
      <c r="R1590" s="102" t="str">
        <f t="shared" si="48"/>
        <v/>
      </c>
      <c r="S1590" s="96" t="str">
        <f>IF(D1590="","",IF(OR(D1590=Plano!$A$1,D1590=Plano!$B$1),"entrada","saída"))</f>
        <v/>
      </c>
    </row>
    <row r="1591" spans="1:19" ht="13.2" hidden="1" x14ac:dyDescent="0.25">
      <c r="A1591" s="119" t="str">
        <f>IF(B1591="","",COUNT('Diário 2o PA'!$A$5:$A$1412)+ROW()-4)</f>
        <v/>
      </c>
      <c r="B1591" s="104"/>
      <c r="C1591" s="154"/>
      <c r="D1591" s="105"/>
      <c r="E1591" s="105"/>
      <c r="F1591" s="106"/>
      <c r="G1591" s="105"/>
      <c r="H1591" s="105"/>
      <c r="I1591" s="108"/>
      <c r="J1591" s="105"/>
      <c r="K1591" s="105"/>
      <c r="L1591" s="108"/>
      <c r="M1591" s="105"/>
      <c r="N1591" s="103"/>
      <c r="O1591" s="456"/>
      <c r="P1591" s="431">
        <f t="shared" si="49"/>
        <v>0</v>
      </c>
      <c r="Q1591" s="79">
        <f t="shared" si="49"/>
        <v>0</v>
      </c>
      <c r="R1591" s="102" t="str">
        <f t="shared" si="48"/>
        <v/>
      </c>
      <c r="S1591" s="96" t="str">
        <f>IF(D1591="","",IF(OR(D1591=Plano!$A$1,D1591=Plano!$B$1),"entrada","saída"))</f>
        <v/>
      </c>
    </row>
    <row r="1592" spans="1:19" ht="13.2" hidden="1" x14ac:dyDescent="0.25">
      <c r="A1592" s="119" t="str">
        <f>IF(B1592="","",COUNT('Diário 2o PA'!$A$5:$A$1412)+ROW()-4)</f>
        <v/>
      </c>
      <c r="B1592" s="104"/>
      <c r="C1592" s="154"/>
      <c r="D1592" s="105"/>
      <c r="E1592" s="105"/>
      <c r="F1592" s="106"/>
      <c r="G1592" s="105"/>
      <c r="H1592" s="105"/>
      <c r="I1592" s="108"/>
      <c r="J1592" s="105"/>
      <c r="K1592" s="105"/>
      <c r="L1592" s="108"/>
      <c r="M1592" s="105"/>
      <c r="N1592" s="103"/>
      <c r="O1592" s="456"/>
      <c r="P1592" s="431">
        <f t="shared" si="49"/>
        <v>0</v>
      </c>
      <c r="Q1592" s="79">
        <f t="shared" si="49"/>
        <v>0</v>
      </c>
      <c r="R1592" s="102" t="str">
        <f t="shared" si="48"/>
        <v/>
      </c>
      <c r="S1592" s="96" t="str">
        <f>IF(D1592="","",IF(OR(D1592=Plano!$A$1,D1592=Plano!$B$1),"entrada","saída"))</f>
        <v/>
      </c>
    </row>
    <row r="1593" spans="1:19" ht="13.2" hidden="1" x14ac:dyDescent="0.25">
      <c r="A1593" s="119" t="str">
        <f>IF(B1593="","",COUNT('Diário 2o PA'!$A$5:$A$1412)+ROW()-4)</f>
        <v/>
      </c>
      <c r="B1593" s="104"/>
      <c r="C1593" s="154"/>
      <c r="D1593" s="105"/>
      <c r="E1593" s="105"/>
      <c r="F1593" s="106"/>
      <c r="G1593" s="105"/>
      <c r="H1593" s="105"/>
      <c r="I1593" s="108"/>
      <c r="J1593" s="105"/>
      <c r="K1593" s="105"/>
      <c r="L1593" s="108"/>
      <c r="M1593" s="105"/>
      <c r="N1593" s="103"/>
      <c r="O1593" s="456"/>
      <c r="P1593" s="431">
        <f t="shared" si="49"/>
        <v>0</v>
      </c>
      <c r="Q1593" s="79">
        <f t="shared" si="49"/>
        <v>0</v>
      </c>
      <c r="R1593" s="102" t="str">
        <f t="shared" si="48"/>
        <v/>
      </c>
      <c r="S1593" s="96" t="str">
        <f>IF(D1593="","",IF(OR(D1593=Plano!$A$1,D1593=Plano!$B$1),"entrada","saída"))</f>
        <v/>
      </c>
    </row>
    <row r="1594" spans="1:19" ht="13.2" hidden="1" x14ac:dyDescent="0.25">
      <c r="A1594" s="119" t="str">
        <f>IF(B1594="","",COUNT('Diário 2o PA'!$A$5:$A$1412)+ROW()-4)</f>
        <v/>
      </c>
      <c r="B1594" s="104"/>
      <c r="C1594" s="154"/>
      <c r="D1594" s="105"/>
      <c r="E1594" s="105"/>
      <c r="F1594" s="106"/>
      <c r="G1594" s="105"/>
      <c r="H1594" s="105"/>
      <c r="I1594" s="108"/>
      <c r="J1594" s="105"/>
      <c r="K1594" s="105"/>
      <c r="L1594" s="108"/>
      <c r="M1594" s="105"/>
      <c r="N1594" s="103"/>
      <c r="O1594" s="456"/>
      <c r="P1594" s="431">
        <f t="shared" si="49"/>
        <v>0</v>
      </c>
      <c r="Q1594" s="79">
        <f t="shared" si="49"/>
        <v>0</v>
      </c>
      <c r="R1594" s="102" t="str">
        <f t="shared" si="48"/>
        <v/>
      </c>
      <c r="S1594" s="96" t="str">
        <f>IF(D1594="","",IF(OR(D1594=Plano!$A$1,D1594=Plano!$B$1),"entrada","saída"))</f>
        <v/>
      </c>
    </row>
    <row r="1595" spans="1:19" ht="13.2" hidden="1" x14ac:dyDescent="0.25">
      <c r="A1595" s="119" t="str">
        <f>IF(B1595="","",COUNT('Diário 2o PA'!$A$5:$A$1412)+ROW()-4)</f>
        <v/>
      </c>
      <c r="B1595" s="104"/>
      <c r="C1595" s="154"/>
      <c r="D1595" s="105"/>
      <c r="E1595" s="105"/>
      <c r="F1595" s="106"/>
      <c r="G1595" s="105"/>
      <c r="H1595" s="105"/>
      <c r="I1595" s="108"/>
      <c r="J1595" s="105"/>
      <c r="K1595" s="105"/>
      <c r="L1595" s="108"/>
      <c r="M1595" s="105"/>
      <c r="N1595" s="103"/>
      <c r="O1595" s="456"/>
      <c r="P1595" s="431">
        <f t="shared" si="49"/>
        <v>0</v>
      </c>
      <c r="Q1595" s="79">
        <f t="shared" si="49"/>
        <v>0</v>
      </c>
      <c r="R1595" s="102" t="str">
        <f t="shared" si="48"/>
        <v/>
      </c>
      <c r="S1595" s="96" t="str">
        <f>IF(D1595="","",IF(OR(D1595=Plano!$A$1,D1595=Plano!$B$1),"entrada","saída"))</f>
        <v/>
      </c>
    </row>
    <row r="1596" spans="1:19" ht="13.2" hidden="1" x14ac:dyDescent="0.25">
      <c r="A1596" s="119" t="str">
        <f>IF(B1596="","",COUNT('Diário 2o PA'!$A$5:$A$1412)+ROW()-4)</f>
        <v/>
      </c>
      <c r="B1596" s="104"/>
      <c r="C1596" s="154"/>
      <c r="D1596" s="105"/>
      <c r="E1596" s="105"/>
      <c r="F1596" s="106"/>
      <c r="G1596" s="105"/>
      <c r="H1596" s="105"/>
      <c r="I1596" s="108"/>
      <c r="J1596" s="105"/>
      <c r="K1596" s="105"/>
      <c r="L1596" s="108"/>
      <c r="M1596" s="105"/>
      <c r="N1596" s="103"/>
      <c r="O1596" s="456"/>
      <c r="P1596" s="431">
        <f t="shared" si="49"/>
        <v>0</v>
      </c>
      <c r="Q1596" s="79">
        <f t="shared" si="49"/>
        <v>0</v>
      </c>
      <c r="R1596" s="102" t="str">
        <f t="shared" si="48"/>
        <v/>
      </c>
      <c r="S1596" s="96" t="str">
        <f>IF(D1596="","",IF(OR(D1596=Plano!$A$1,D1596=Plano!$B$1),"entrada","saída"))</f>
        <v/>
      </c>
    </row>
    <row r="1597" spans="1:19" ht="13.2" hidden="1" x14ac:dyDescent="0.25">
      <c r="A1597" s="119" t="str">
        <f>IF(B1597="","",COUNT('Diário 2o PA'!$A$5:$A$1412)+ROW()-4)</f>
        <v/>
      </c>
      <c r="B1597" s="104"/>
      <c r="C1597" s="154"/>
      <c r="D1597" s="105"/>
      <c r="E1597" s="105"/>
      <c r="F1597" s="106"/>
      <c r="G1597" s="105"/>
      <c r="H1597" s="105"/>
      <c r="I1597" s="108"/>
      <c r="J1597" s="105"/>
      <c r="K1597" s="105"/>
      <c r="L1597" s="108"/>
      <c r="M1597" s="105"/>
      <c r="N1597" s="103"/>
      <c r="O1597" s="456"/>
      <c r="P1597" s="431">
        <f t="shared" si="49"/>
        <v>0</v>
      </c>
      <c r="Q1597" s="79">
        <f t="shared" si="49"/>
        <v>0</v>
      </c>
      <c r="R1597" s="102" t="str">
        <f t="shared" si="48"/>
        <v/>
      </c>
      <c r="S1597" s="96" t="str">
        <f>IF(D1597="","",IF(OR(D1597=Plano!$A$1,D1597=Plano!$B$1),"entrada","saída"))</f>
        <v/>
      </c>
    </row>
    <row r="1598" spans="1:19" ht="13.2" hidden="1" x14ac:dyDescent="0.25">
      <c r="A1598" s="119" t="str">
        <f>IF(B1598="","",COUNT('Diário 2o PA'!$A$5:$A$1412)+ROW()-4)</f>
        <v/>
      </c>
      <c r="B1598" s="104"/>
      <c r="C1598" s="154"/>
      <c r="D1598" s="105"/>
      <c r="E1598" s="105"/>
      <c r="F1598" s="106"/>
      <c r="G1598" s="105"/>
      <c r="H1598" s="105"/>
      <c r="I1598" s="108"/>
      <c r="J1598" s="105"/>
      <c r="K1598" s="105"/>
      <c r="L1598" s="108"/>
      <c r="M1598" s="105"/>
      <c r="N1598" s="103"/>
      <c r="O1598" s="456"/>
      <c r="P1598" s="431">
        <f t="shared" si="49"/>
        <v>0</v>
      </c>
      <c r="Q1598" s="79">
        <f t="shared" si="49"/>
        <v>0</v>
      </c>
      <c r="R1598" s="102" t="str">
        <f t="shared" si="48"/>
        <v/>
      </c>
      <c r="S1598" s="96" t="str">
        <f>IF(D1598="","",IF(OR(D1598=Plano!$A$1,D1598=Plano!$B$1),"entrada","saída"))</f>
        <v/>
      </c>
    </row>
    <row r="1599" spans="1:19" ht="13.2" hidden="1" x14ac:dyDescent="0.25">
      <c r="A1599" s="119" t="str">
        <f>IF(B1599="","",COUNT('Diário 2o PA'!$A$5:$A$1412)+ROW()-4)</f>
        <v/>
      </c>
      <c r="B1599" s="104"/>
      <c r="C1599" s="154"/>
      <c r="D1599" s="105"/>
      <c r="E1599" s="105"/>
      <c r="F1599" s="106"/>
      <c r="G1599" s="105"/>
      <c r="H1599" s="105"/>
      <c r="I1599" s="108"/>
      <c r="J1599" s="105"/>
      <c r="K1599" s="105"/>
      <c r="L1599" s="108"/>
      <c r="M1599" s="105"/>
      <c r="N1599" s="103"/>
      <c r="O1599" s="456"/>
      <c r="P1599" s="431">
        <f t="shared" si="49"/>
        <v>0</v>
      </c>
      <c r="Q1599" s="79">
        <f t="shared" si="49"/>
        <v>0</v>
      </c>
      <c r="R1599" s="102" t="str">
        <f t="shared" si="48"/>
        <v/>
      </c>
      <c r="S1599" s="96" t="str">
        <f>IF(D1599="","",IF(OR(D1599=Plano!$A$1,D1599=Plano!$B$1),"entrada","saída"))</f>
        <v/>
      </c>
    </row>
    <row r="1600" spans="1:19" ht="13.2" hidden="1" x14ac:dyDescent="0.25">
      <c r="A1600" s="119" t="str">
        <f>IF(B1600="","",COUNT('Diário 2o PA'!$A$5:$A$1412)+ROW()-4)</f>
        <v/>
      </c>
      <c r="B1600" s="104"/>
      <c r="C1600" s="154"/>
      <c r="D1600" s="105"/>
      <c r="E1600" s="105"/>
      <c r="F1600" s="106"/>
      <c r="G1600" s="105"/>
      <c r="H1600" s="105"/>
      <c r="I1600" s="108"/>
      <c r="J1600" s="105"/>
      <c r="K1600" s="105"/>
      <c r="L1600" s="108"/>
      <c r="M1600" s="105"/>
      <c r="N1600" s="103"/>
      <c r="O1600" s="456"/>
      <c r="P1600" s="431">
        <f t="shared" si="49"/>
        <v>0</v>
      </c>
      <c r="Q1600" s="79">
        <f t="shared" si="49"/>
        <v>0</v>
      </c>
      <c r="R1600" s="102" t="str">
        <f t="shared" si="48"/>
        <v/>
      </c>
      <c r="S1600" s="96" t="str">
        <f>IF(D1600="","",IF(OR(D1600=Plano!$A$1,D1600=Plano!$B$1),"entrada","saída"))</f>
        <v/>
      </c>
    </row>
    <row r="1601" spans="1:19" ht="13.2" hidden="1" x14ac:dyDescent="0.25">
      <c r="A1601" s="119" t="str">
        <f>IF(B1601="","",COUNT('Diário 2o PA'!$A$5:$A$1412)+ROW()-4)</f>
        <v/>
      </c>
      <c r="B1601" s="104"/>
      <c r="C1601" s="154"/>
      <c r="D1601" s="105"/>
      <c r="E1601" s="105"/>
      <c r="F1601" s="106"/>
      <c r="G1601" s="105"/>
      <c r="H1601" s="105"/>
      <c r="I1601" s="108"/>
      <c r="J1601" s="105"/>
      <c r="K1601" s="105"/>
      <c r="L1601" s="108"/>
      <c r="M1601" s="105"/>
      <c r="N1601" s="103"/>
      <c r="O1601" s="456"/>
      <c r="P1601" s="431">
        <f t="shared" si="49"/>
        <v>0</v>
      </c>
      <c r="Q1601" s="79">
        <f t="shared" si="49"/>
        <v>0</v>
      </c>
      <c r="R1601" s="102" t="str">
        <f t="shared" si="48"/>
        <v/>
      </c>
      <c r="S1601" s="96" t="str">
        <f>IF(D1601="","",IF(OR(D1601=Plano!$A$1,D1601=Plano!$B$1),"entrada","saída"))</f>
        <v/>
      </c>
    </row>
    <row r="1602" spans="1:19" ht="13.2" hidden="1" x14ac:dyDescent="0.25">
      <c r="A1602" s="119" t="str">
        <f>IF(B1602="","",COUNT('Diário 2o PA'!$A$5:$A$1412)+ROW()-4)</f>
        <v/>
      </c>
      <c r="B1602" s="104"/>
      <c r="C1602" s="154"/>
      <c r="D1602" s="105"/>
      <c r="E1602" s="105"/>
      <c r="F1602" s="106"/>
      <c r="G1602" s="105"/>
      <c r="H1602" s="105"/>
      <c r="I1602" s="108"/>
      <c r="J1602" s="105"/>
      <c r="K1602" s="105"/>
      <c r="L1602" s="108"/>
      <c r="M1602" s="105"/>
      <c r="N1602" s="103"/>
      <c r="O1602" s="456"/>
      <c r="P1602" s="431">
        <f t="shared" si="49"/>
        <v>0</v>
      </c>
      <c r="Q1602" s="79">
        <f t="shared" si="49"/>
        <v>0</v>
      </c>
      <c r="R1602" s="102" t="str">
        <f t="shared" si="48"/>
        <v/>
      </c>
      <c r="S1602" s="96" t="str">
        <f>IF(D1602="","",IF(OR(D1602=Plano!$A$1,D1602=Plano!$B$1),"entrada","saída"))</f>
        <v/>
      </c>
    </row>
    <row r="1603" spans="1:19" ht="13.2" hidden="1" x14ac:dyDescent="0.25">
      <c r="A1603" s="119" t="str">
        <f>IF(B1603="","",COUNT('Diário 2o PA'!$A$5:$A$1412)+ROW()-4)</f>
        <v/>
      </c>
      <c r="B1603" s="104"/>
      <c r="C1603" s="154"/>
      <c r="D1603" s="105"/>
      <c r="E1603" s="105"/>
      <c r="F1603" s="106"/>
      <c r="G1603" s="105"/>
      <c r="H1603" s="105"/>
      <c r="I1603" s="108"/>
      <c r="J1603" s="105"/>
      <c r="K1603" s="105"/>
      <c r="L1603" s="108"/>
      <c r="M1603" s="105"/>
      <c r="N1603" s="103"/>
      <c r="O1603" s="456"/>
      <c r="P1603" s="431">
        <f t="shared" si="49"/>
        <v>0</v>
      </c>
      <c r="Q1603" s="79">
        <f t="shared" si="49"/>
        <v>0</v>
      </c>
      <c r="R1603" s="102" t="str">
        <f t="shared" si="48"/>
        <v/>
      </c>
      <c r="S1603" s="96" t="str">
        <f>IF(D1603="","",IF(OR(D1603=Plano!$A$1,D1603=Plano!$B$1),"entrada","saída"))</f>
        <v/>
      </c>
    </row>
    <row r="1604" spans="1:19" ht="13.2" hidden="1" x14ac:dyDescent="0.25">
      <c r="A1604" s="119" t="str">
        <f>IF(B1604="","",COUNT('Diário 2o PA'!$A$5:$A$1412)+ROW()-4)</f>
        <v/>
      </c>
      <c r="B1604" s="104"/>
      <c r="C1604" s="154"/>
      <c r="D1604" s="105"/>
      <c r="E1604" s="105"/>
      <c r="F1604" s="106"/>
      <c r="G1604" s="105"/>
      <c r="H1604" s="105"/>
      <c r="I1604" s="108"/>
      <c r="J1604" s="105"/>
      <c r="K1604" s="105"/>
      <c r="L1604" s="108"/>
      <c r="M1604" s="105"/>
      <c r="N1604" s="103"/>
      <c r="O1604" s="456"/>
      <c r="P1604" s="431">
        <f t="shared" si="49"/>
        <v>0</v>
      </c>
      <c r="Q1604" s="79">
        <f t="shared" si="49"/>
        <v>0</v>
      </c>
      <c r="R1604" s="102" t="str">
        <f t="shared" si="48"/>
        <v/>
      </c>
      <c r="S1604" s="96" t="str">
        <f>IF(D1604="","",IF(OR(D1604=Plano!$A$1,D1604=Plano!$B$1),"entrada","saída"))</f>
        <v/>
      </c>
    </row>
    <row r="1605" spans="1:19" ht="13.2" hidden="1" x14ac:dyDescent="0.25">
      <c r="A1605" s="119" t="str">
        <f>IF(B1605="","",COUNT('Diário 2o PA'!$A$5:$A$1412)+ROW()-4)</f>
        <v/>
      </c>
      <c r="B1605" s="104"/>
      <c r="C1605" s="154"/>
      <c r="D1605" s="105"/>
      <c r="E1605" s="105"/>
      <c r="F1605" s="106"/>
      <c r="G1605" s="105"/>
      <c r="H1605" s="105"/>
      <c r="I1605" s="108"/>
      <c r="J1605" s="105"/>
      <c r="K1605" s="105"/>
      <c r="L1605" s="108"/>
      <c r="M1605" s="105"/>
      <c r="N1605" s="103"/>
      <c r="O1605" s="456"/>
      <c r="P1605" s="431">
        <f t="shared" si="49"/>
        <v>0</v>
      </c>
      <c r="Q1605" s="79">
        <f t="shared" si="49"/>
        <v>0</v>
      </c>
      <c r="R1605" s="102" t="str">
        <f t="shared" ref="R1605:R1668" si="50">SUBSTITUTE(D1605," ","_")</f>
        <v/>
      </c>
      <c r="S1605" s="96" t="str">
        <f>IF(D1605="","",IF(OR(D1605=Plano!$A$1,D1605=Plano!$B$1),"entrada","saída"))</f>
        <v/>
      </c>
    </row>
    <row r="1606" spans="1:19" ht="13.2" hidden="1" x14ac:dyDescent="0.25">
      <c r="A1606" s="119" t="str">
        <f>IF(B1606="","",COUNT('Diário 2o PA'!$A$5:$A$1412)+ROW()-4)</f>
        <v/>
      </c>
      <c r="B1606" s="104"/>
      <c r="C1606" s="154"/>
      <c r="D1606" s="105"/>
      <c r="E1606" s="105"/>
      <c r="F1606" s="106"/>
      <c r="G1606" s="105"/>
      <c r="H1606" s="105"/>
      <c r="I1606" s="108"/>
      <c r="J1606" s="105"/>
      <c r="K1606" s="105"/>
      <c r="L1606" s="108"/>
      <c r="M1606" s="105"/>
      <c r="N1606" s="103"/>
      <c r="O1606" s="456"/>
      <c r="P1606" s="431">
        <f t="shared" ref="P1606:Q1669" si="51">IF(B1606=0,0,IF(YEAR(B1606)=$Q$1,MONTH(B1606)-$P$1+1,(YEAR(B1606)-$Q$1)*12-$P$1+1+MONTH(B1606)))</f>
        <v>0</v>
      </c>
      <c r="Q1606" s="79">
        <f t="shared" si="51"/>
        <v>0</v>
      </c>
      <c r="R1606" s="102" t="str">
        <f t="shared" si="50"/>
        <v/>
      </c>
      <c r="S1606" s="96" t="str">
        <f>IF(D1606="","",IF(OR(D1606=Plano!$A$1,D1606=Plano!$B$1),"entrada","saída"))</f>
        <v/>
      </c>
    </row>
    <row r="1607" spans="1:19" ht="13.2" hidden="1" x14ac:dyDescent="0.25">
      <c r="A1607" s="119" t="str">
        <f>IF(B1607="","",COUNT('Diário 2o PA'!$A$5:$A$1412)+ROW()-4)</f>
        <v/>
      </c>
      <c r="B1607" s="104"/>
      <c r="C1607" s="154"/>
      <c r="D1607" s="105"/>
      <c r="E1607" s="105"/>
      <c r="F1607" s="106"/>
      <c r="G1607" s="105"/>
      <c r="H1607" s="105"/>
      <c r="I1607" s="108"/>
      <c r="J1607" s="105"/>
      <c r="K1607" s="105"/>
      <c r="L1607" s="108"/>
      <c r="M1607" s="105"/>
      <c r="N1607" s="103"/>
      <c r="O1607" s="456"/>
      <c r="P1607" s="431">
        <f t="shared" si="51"/>
        <v>0</v>
      </c>
      <c r="Q1607" s="79">
        <f t="shared" si="51"/>
        <v>0</v>
      </c>
      <c r="R1607" s="102" t="str">
        <f t="shared" si="50"/>
        <v/>
      </c>
      <c r="S1607" s="96" t="str">
        <f>IF(D1607="","",IF(OR(D1607=Plano!$A$1,D1607=Plano!$B$1),"entrada","saída"))</f>
        <v/>
      </c>
    </row>
    <row r="1608" spans="1:19" ht="13.2" hidden="1" x14ac:dyDescent="0.25">
      <c r="A1608" s="119" t="str">
        <f>IF(B1608="","",COUNT('Diário 2o PA'!$A$5:$A$1412)+ROW()-4)</f>
        <v/>
      </c>
      <c r="B1608" s="104"/>
      <c r="C1608" s="154"/>
      <c r="D1608" s="105"/>
      <c r="E1608" s="105"/>
      <c r="F1608" s="106"/>
      <c r="G1608" s="105"/>
      <c r="H1608" s="105"/>
      <c r="I1608" s="108"/>
      <c r="J1608" s="105"/>
      <c r="K1608" s="105"/>
      <c r="L1608" s="108"/>
      <c r="M1608" s="105"/>
      <c r="N1608" s="103"/>
      <c r="O1608" s="456"/>
      <c r="P1608" s="431">
        <f t="shared" si="51"/>
        <v>0</v>
      </c>
      <c r="Q1608" s="79">
        <f t="shared" si="51"/>
        <v>0</v>
      </c>
      <c r="R1608" s="102" t="str">
        <f t="shared" si="50"/>
        <v/>
      </c>
      <c r="S1608" s="96" t="str">
        <f>IF(D1608="","",IF(OR(D1608=Plano!$A$1,D1608=Plano!$B$1),"entrada","saída"))</f>
        <v/>
      </c>
    </row>
    <row r="1609" spans="1:19" ht="13.2" hidden="1" x14ac:dyDescent="0.25">
      <c r="A1609" s="119" t="str">
        <f>IF(B1609="","",COUNT('Diário 2o PA'!$A$5:$A$1412)+ROW()-4)</f>
        <v/>
      </c>
      <c r="B1609" s="104"/>
      <c r="C1609" s="154"/>
      <c r="D1609" s="105"/>
      <c r="E1609" s="105"/>
      <c r="F1609" s="106"/>
      <c r="G1609" s="105"/>
      <c r="H1609" s="105"/>
      <c r="I1609" s="108"/>
      <c r="J1609" s="105"/>
      <c r="K1609" s="105"/>
      <c r="L1609" s="108"/>
      <c r="M1609" s="105"/>
      <c r="N1609" s="103"/>
      <c r="O1609" s="456"/>
      <c r="P1609" s="431">
        <f t="shared" si="51"/>
        <v>0</v>
      </c>
      <c r="Q1609" s="79">
        <f t="shared" si="51"/>
        <v>0</v>
      </c>
      <c r="R1609" s="102" t="str">
        <f t="shared" si="50"/>
        <v/>
      </c>
      <c r="S1609" s="96" t="str">
        <f>IF(D1609="","",IF(OR(D1609=Plano!$A$1,D1609=Plano!$B$1),"entrada","saída"))</f>
        <v/>
      </c>
    </row>
    <row r="1610" spans="1:19" ht="13.2" hidden="1" x14ac:dyDescent="0.25">
      <c r="A1610" s="119" t="str">
        <f>IF(B1610="","",COUNT('Diário 2o PA'!$A$5:$A$1412)+ROW()-4)</f>
        <v/>
      </c>
      <c r="B1610" s="104"/>
      <c r="C1610" s="154"/>
      <c r="D1610" s="105"/>
      <c r="E1610" s="105"/>
      <c r="F1610" s="106"/>
      <c r="G1610" s="105"/>
      <c r="H1610" s="105"/>
      <c r="I1610" s="108"/>
      <c r="J1610" s="105"/>
      <c r="K1610" s="105"/>
      <c r="L1610" s="108"/>
      <c r="M1610" s="105"/>
      <c r="N1610" s="103"/>
      <c r="O1610" s="456"/>
      <c r="P1610" s="431">
        <f t="shared" si="51"/>
        <v>0</v>
      </c>
      <c r="Q1610" s="79">
        <f t="shared" si="51"/>
        <v>0</v>
      </c>
      <c r="R1610" s="102" t="str">
        <f t="shared" si="50"/>
        <v/>
      </c>
      <c r="S1610" s="96" t="str">
        <f>IF(D1610="","",IF(OR(D1610=Plano!$A$1,D1610=Plano!$B$1),"entrada","saída"))</f>
        <v/>
      </c>
    </row>
    <row r="1611" spans="1:19" ht="13.2" hidden="1" x14ac:dyDescent="0.25">
      <c r="A1611" s="119" t="str">
        <f>IF(B1611="","",COUNT('Diário 2o PA'!$A$5:$A$1412)+ROW()-4)</f>
        <v/>
      </c>
      <c r="B1611" s="104"/>
      <c r="C1611" s="154"/>
      <c r="D1611" s="105"/>
      <c r="E1611" s="105"/>
      <c r="F1611" s="106"/>
      <c r="G1611" s="105"/>
      <c r="H1611" s="105"/>
      <c r="I1611" s="108"/>
      <c r="J1611" s="105"/>
      <c r="K1611" s="105"/>
      <c r="L1611" s="108"/>
      <c r="M1611" s="105"/>
      <c r="N1611" s="103"/>
      <c r="O1611" s="456"/>
      <c r="P1611" s="431">
        <f t="shared" si="51"/>
        <v>0</v>
      </c>
      <c r="Q1611" s="79">
        <f t="shared" si="51"/>
        <v>0</v>
      </c>
      <c r="R1611" s="102" t="str">
        <f t="shared" si="50"/>
        <v/>
      </c>
      <c r="S1611" s="96" t="str">
        <f>IF(D1611="","",IF(OR(D1611=Plano!$A$1,D1611=Plano!$B$1),"entrada","saída"))</f>
        <v/>
      </c>
    </row>
    <row r="1612" spans="1:19" ht="13.2" hidden="1" x14ac:dyDescent="0.25">
      <c r="A1612" s="119" t="str">
        <f>IF(B1612="","",COUNT('Diário 2o PA'!$A$5:$A$1412)+ROW()-4)</f>
        <v/>
      </c>
      <c r="B1612" s="104"/>
      <c r="C1612" s="154"/>
      <c r="D1612" s="105"/>
      <c r="E1612" s="105"/>
      <c r="F1612" s="106"/>
      <c r="G1612" s="105"/>
      <c r="H1612" s="105"/>
      <c r="I1612" s="108"/>
      <c r="J1612" s="105"/>
      <c r="K1612" s="105"/>
      <c r="L1612" s="108"/>
      <c r="M1612" s="105"/>
      <c r="N1612" s="103"/>
      <c r="O1612" s="456"/>
      <c r="P1612" s="431">
        <f t="shared" si="51"/>
        <v>0</v>
      </c>
      <c r="Q1612" s="79">
        <f t="shared" si="51"/>
        <v>0</v>
      </c>
      <c r="R1612" s="102" t="str">
        <f t="shared" si="50"/>
        <v/>
      </c>
      <c r="S1612" s="96" t="str">
        <f>IF(D1612="","",IF(OR(D1612=Plano!$A$1,D1612=Plano!$B$1),"entrada","saída"))</f>
        <v/>
      </c>
    </row>
    <row r="1613" spans="1:19" ht="13.2" hidden="1" x14ac:dyDescent="0.25">
      <c r="A1613" s="119" t="str">
        <f>IF(B1613="","",COUNT('Diário 2o PA'!$A$5:$A$1412)+ROW()-4)</f>
        <v/>
      </c>
      <c r="B1613" s="104"/>
      <c r="C1613" s="154"/>
      <c r="D1613" s="105"/>
      <c r="E1613" s="105"/>
      <c r="F1613" s="106"/>
      <c r="G1613" s="105"/>
      <c r="H1613" s="105"/>
      <c r="I1613" s="108"/>
      <c r="J1613" s="105"/>
      <c r="K1613" s="105"/>
      <c r="L1613" s="108"/>
      <c r="M1613" s="105"/>
      <c r="N1613" s="103"/>
      <c r="O1613" s="456"/>
      <c r="P1613" s="431">
        <f t="shared" si="51"/>
        <v>0</v>
      </c>
      <c r="Q1613" s="79">
        <f t="shared" si="51"/>
        <v>0</v>
      </c>
      <c r="R1613" s="102" t="str">
        <f t="shared" si="50"/>
        <v/>
      </c>
      <c r="S1613" s="96" t="str">
        <f>IF(D1613="","",IF(OR(D1613=Plano!$A$1,D1613=Plano!$B$1),"entrada","saída"))</f>
        <v/>
      </c>
    </row>
    <row r="1614" spans="1:19" ht="13.2" hidden="1" x14ac:dyDescent="0.25">
      <c r="A1614" s="119" t="str">
        <f>IF(B1614="","",COUNT('Diário 2o PA'!$A$5:$A$1412)+ROW()-4)</f>
        <v/>
      </c>
      <c r="B1614" s="104"/>
      <c r="C1614" s="154"/>
      <c r="D1614" s="105"/>
      <c r="E1614" s="105"/>
      <c r="F1614" s="106"/>
      <c r="G1614" s="105"/>
      <c r="H1614" s="105"/>
      <c r="I1614" s="108"/>
      <c r="J1614" s="105"/>
      <c r="K1614" s="105"/>
      <c r="L1614" s="108"/>
      <c r="M1614" s="105"/>
      <c r="N1614" s="103"/>
      <c r="O1614" s="456"/>
      <c r="P1614" s="431">
        <f t="shared" si="51"/>
        <v>0</v>
      </c>
      <c r="Q1614" s="79">
        <f t="shared" si="51"/>
        <v>0</v>
      </c>
      <c r="R1614" s="102" t="str">
        <f t="shared" si="50"/>
        <v/>
      </c>
      <c r="S1614" s="96" t="str">
        <f>IF(D1614="","",IF(OR(D1614=Plano!$A$1,D1614=Plano!$B$1),"entrada","saída"))</f>
        <v/>
      </c>
    </row>
    <row r="1615" spans="1:19" ht="13.2" hidden="1" x14ac:dyDescent="0.25">
      <c r="A1615" s="119" t="str">
        <f>IF(B1615="","",COUNT('Diário 2o PA'!$A$5:$A$1412)+ROW()-4)</f>
        <v/>
      </c>
      <c r="B1615" s="104"/>
      <c r="C1615" s="154"/>
      <c r="D1615" s="105"/>
      <c r="E1615" s="105"/>
      <c r="F1615" s="106"/>
      <c r="G1615" s="105"/>
      <c r="H1615" s="105"/>
      <c r="I1615" s="108"/>
      <c r="J1615" s="105"/>
      <c r="K1615" s="105"/>
      <c r="L1615" s="108"/>
      <c r="M1615" s="105"/>
      <c r="N1615" s="103"/>
      <c r="O1615" s="456"/>
      <c r="P1615" s="431">
        <f t="shared" si="51"/>
        <v>0</v>
      </c>
      <c r="Q1615" s="79">
        <f t="shared" si="51"/>
        <v>0</v>
      </c>
      <c r="R1615" s="102" t="str">
        <f t="shared" si="50"/>
        <v/>
      </c>
      <c r="S1615" s="96" t="str">
        <f>IF(D1615="","",IF(OR(D1615=Plano!$A$1,D1615=Plano!$B$1),"entrada","saída"))</f>
        <v/>
      </c>
    </row>
    <row r="1616" spans="1:19" ht="13.2" hidden="1" x14ac:dyDescent="0.25">
      <c r="A1616" s="119" t="str">
        <f>IF(B1616="","",COUNT('Diário 2o PA'!$A$5:$A$1412)+ROW()-4)</f>
        <v/>
      </c>
      <c r="B1616" s="104"/>
      <c r="C1616" s="154"/>
      <c r="D1616" s="105"/>
      <c r="E1616" s="105"/>
      <c r="F1616" s="106"/>
      <c r="G1616" s="105"/>
      <c r="H1616" s="105"/>
      <c r="I1616" s="108"/>
      <c r="J1616" s="105"/>
      <c r="K1616" s="105"/>
      <c r="L1616" s="108"/>
      <c r="M1616" s="105"/>
      <c r="N1616" s="103"/>
      <c r="O1616" s="456"/>
      <c r="P1616" s="431">
        <f t="shared" si="51"/>
        <v>0</v>
      </c>
      <c r="Q1616" s="79">
        <f t="shared" si="51"/>
        <v>0</v>
      </c>
      <c r="R1616" s="102" t="str">
        <f t="shared" si="50"/>
        <v/>
      </c>
      <c r="S1616" s="96" t="str">
        <f>IF(D1616="","",IF(OR(D1616=Plano!$A$1,D1616=Plano!$B$1),"entrada","saída"))</f>
        <v/>
      </c>
    </row>
    <row r="1617" spans="1:19" ht="13.2" hidden="1" x14ac:dyDescent="0.25">
      <c r="A1617" s="119" t="str">
        <f>IF(B1617="","",COUNT('Diário 2o PA'!$A$5:$A$1412)+ROW()-4)</f>
        <v/>
      </c>
      <c r="B1617" s="104"/>
      <c r="C1617" s="154"/>
      <c r="D1617" s="105"/>
      <c r="E1617" s="105"/>
      <c r="F1617" s="106"/>
      <c r="G1617" s="105"/>
      <c r="H1617" s="105"/>
      <c r="I1617" s="108"/>
      <c r="J1617" s="105"/>
      <c r="K1617" s="105"/>
      <c r="L1617" s="108"/>
      <c r="M1617" s="105"/>
      <c r="N1617" s="103"/>
      <c r="O1617" s="456"/>
      <c r="P1617" s="431">
        <f t="shared" si="51"/>
        <v>0</v>
      </c>
      <c r="Q1617" s="79">
        <f t="shared" si="51"/>
        <v>0</v>
      </c>
      <c r="R1617" s="102" t="str">
        <f t="shared" si="50"/>
        <v/>
      </c>
      <c r="S1617" s="96" t="str">
        <f>IF(D1617="","",IF(OR(D1617=Plano!$A$1,D1617=Plano!$B$1),"entrada","saída"))</f>
        <v/>
      </c>
    </row>
    <row r="1618" spans="1:19" ht="13.2" hidden="1" x14ac:dyDescent="0.25">
      <c r="A1618" s="119" t="str">
        <f>IF(B1618="","",COUNT('Diário 2o PA'!$A$5:$A$1412)+ROW()-4)</f>
        <v/>
      </c>
      <c r="B1618" s="104"/>
      <c r="C1618" s="154"/>
      <c r="D1618" s="105"/>
      <c r="E1618" s="105"/>
      <c r="F1618" s="106"/>
      <c r="G1618" s="105"/>
      <c r="H1618" s="105"/>
      <c r="I1618" s="108"/>
      <c r="J1618" s="105"/>
      <c r="K1618" s="105"/>
      <c r="L1618" s="108"/>
      <c r="M1618" s="105"/>
      <c r="N1618" s="103"/>
      <c r="O1618" s="456"/>
      <c r="P1618" s="431">
        <f t="shared" si="51"/>
        <v>0</v>
      </c>
      <c r="Q1618" s="79">
        <f t="shared" si="51"/>
        <v>0</v>
      </c>
      <c r="R1618" s="102" t="str">
        <f t="shared" si="50"/>
        <v/>
      </c>
      <c r="S1618" s="96" t="str">
        <f>IF(D1618="","",IF(OR(D1618=Plano!$A$1,D1618=Plano!$B$1),"entrada","saída"))</f>
        <v/>
      </c>
    </row>
    <row r="1619" spans="1:19" ht="13.2" hidden="1" x14ac:dyDescent="0.25">
      <c r="A1619" s="119" t="str">
        <f>IF(B1619="","",COUNT('Diário 2o PA'!$A$5:$A$1412)+ROW()-4)</f>
        <v/>
      </c>
      <c r="B1619" s="104"/>
      <c r="C1619" s="154"/>
      <c r="D1619" s="105"/>
      <c r="E1619" s="105"/>
      <c r="F1619" s="106"/>
      <c r="G1619" s="105"/>
      <c r="H1619" s="105"/>
      <c r="I1619" s="108"/>
      <c r="J1619" s="105"/>
      <c r="K1619" s="105"/>
      <c r="L1619" s="108"/>
      <c r="M1619" s="105"/>
      <c r="N1619" s="103"/>
      <c r="O1619" s="456"/>
      <c r="P1619" s="431">
        <f t="shared" si="51"/>
        <v>0</v>
      </c>
      <c r="Q1619" s="79">
        <f t="shared" si="51"/>
        <v>0</v>
      </c>
      <c r="R1619" s="102" t="str">
        <f t="shared" si="50"/>
        <v/>
      </c>
      <c r="S1619" s="96" t="str">
        <f>IF(D1619="","",IF(OR(D1619=Plano!$A$1,D1619=Plano!$B$1),"entrada","saída"))</f>
        <v/>
      </c>
    </row>
    <row r="1620" spans="1:19" ht="13.2" hidden="1" x14ac:dyDescent="0.25">
      <c r="A1620" s="119" t="str">
        <f>IF(B1620="","",COUNT('Diário 2o PA'!$A$5:$A$1412)+ROW()-4)</f>
        <v/>
      </c>
      <c r="B1620" s="104"/>
      <c r="C1620" s="154"/>
      <c r="D1620" s="105"/>
      <c r="E1620" s="105"/>
      <c r="F1620" s="106"/>
      <c r="G1620" s="105"/>
      <c r="H1620" s="105"/>
      <c r="I1620" s="108"/>
      <c r="J1620" s="105"/>
      <c r="K1620" s="105"/>
      <c r="L1620" s="108"/>
      <c r="M1620" s="105"/>
      <c r="N1620" s="103"/>
      <c r="O1620" s="456"/>
      <c r="P1620" s="431">
        <f t="shared" si="51"/>
        <v>0</v>
      </c>
      <c r="Q1620" s="79">
        <f t="shared" si="51"/>
        <v>0</v>
      </c>
      <c r="R1620" s="102" t="str">
        <f t="shared" si="50"/>
        <v/>
      </c>
      <c r="S1620" s="96" t="str">
        <f>IF(D1620="","",IF(OR(D1620=Plano!$A$1,D1620=Plano!$B$1),"entrada","saída"))</f>
        <v/>
      </c>
    </row>
    <row r="1621" spans="1:19" ht="13.2" hidden="1" x14ac:dyDescent="0.25">
      <c r="A1621" s="119" t="str">
        <f>IF(B1621="","",COUNT('Diário 2o PA'!$A$5:$A$1412)+ROW()-4)</f>
        <v/>
      </c>
      <c r="B1621" s="104"/>
      <c r="C1621" s="154"/>
      <c r="D1621" s="105"/>
      <c r="E1621" s="105"/>
      <c r="F1621" s="106"/>
      <c r="G1621" s="105"/>
      <c r="H1621" s="105"/>
      <c r="I1621" s="108"/>
      <c r="J1621" s="105"/>
      <c r="K1621" s="105"/>
      <c r="L1621" s="108"/>
      <c r="M1621" s="105"/>
      <c r="N1621" s="103"/>
      <c r="O1621" s="456"/>
      <c r="P1621" s="431">
        <f t="shared" si="51"/>
        <v>0</v>
      </c>
      <c r="Q1621" s="79">
        <f t="shared" si="51"/>
        <v>0</v>
      </c>
      <c r="R1621" s="102" t="str">
        <f t="shared" si="50"/>
        <v/>
      </c>
      <c r="S1621" s="96" t="str">
        <f>IF(D1621="","",IF(OR(D1621=Plano!$A$1,D1621=Plano!$B$1),"entrada","saída"))</f>
        <v/>
      </c>
    </row>
    <row r="1622" spans="1:19" ht="13.2" hidden="1" x14ac:dyDescent="0.25">
      <c r="A1622" s="119" t="str">
        <f>IF(B1622="","",COUNT('Diário 2o PA'!$A$5:$A$1412)+ROW()-4)</f>
        <v/>
      </c>
      <c r="B1622" s="104"/>
      <c r="C1622" s="154"/>
      <c r="D1622" s="105"/>
      <c r="E1622" s="105"/>
      <c r="F1622" s="106"/>
      <c r="G1622" s="105"/>
      <c r="H1622" s="105"/>
      <c r="I1622" s="108"/>
      <c r="J1622" s="105"/>
      <c r="K1622" s="105"/>
      <c r="L1622" s="108"/>
      <c r="M1622" s="105"/>
      <c r="N1622" s="103"/>
      <c r="O1622" s="456"/>
      <c r="P1622" s="431">
        <f t="shared" si="51"/>
        <v>0</v>
      </c>
      <c r="Q1622" s="79">
        <f t="shared" si="51"/>
        <v>0</v>
      </c>
      <c r="R1622" s="102" t="str">
        <f t="shared" si="50"/>
        <v/>
      </c>
      <c r="S1622" s="96" t="str">
        <f>IF(D1622="","",IF(OR(D1622=Plano!$A$1,D1622=Plano!$B$1),"entrada","saída"))</f>
        <v/>
      </c>
    </row>
    <row r="1623" spans="1:19" ht="13.2" hidden="1" x14ac:dyDescent="0.25">
      <c r="A1623" s="119" t="str">
        <f>IF(B1623="","",COUNT('Diário 2o PA'!$A$5:$A$1412)+ROW()-4)</f>
        <v/>
      </c>
      <c r="B1623" s="104"/>
      <c r="C1623" s="154"/>
      <c r="D1623" s="105"/>
      <c r="E1623" s="105"/>
      <c r="F1623" s="106"/>
      <c r="G1623" s="105"/>
      <c r="H1623" s="105"/>
      <c r="I1623" s="108"/>
      <c r="J1623" s="105"/>
      <c r="K1623" s="105"/>
      <c r="L1623" s="108"/>
      <c r="M1623" s="105"/>
      <c r="N1623" s="103"/>
      <c r="O1623" s="456"/>
      <c r="P1623" s="431">
        <f t="shared" si="51"/>
        <v>0</v>
      </c>
      <c r="Q1623" s="79">
        <f t="shared" si="51"/>
        <v>0</v>
      </c>
      <c r="R1623" s="102" t="str">
        <f t="shared" si="50"/>
        <v/>
      </c>
      <c r="S1623" s="96" t="str">
        <f>IF(D1623="","",IF(OR(D1623=Plano!$A$1,D1623=Plano!$B$1),"entrada","saída"))</f>
        <v/>
      </c>
    </row>
    <row r="1624" spans="1:19" ht="13.2" hidden="1" x14ac:dyDescent="0.25">
      <c r="A1624" s="119" t="str">
        <f>IF(B1624="","",COUNT('Diário 2o PA'!$A$5:$A$1412)+ROW()-4)</f>
        <v/>
      </c>
      <c r="B1624" s="104"/>
      <c r="C1624" s="154"/>
      <c r="D1624" s="105"/>
      <c r="E1624" s="105"/>
      <c r="F1624" s="106"/>
      <c r="G1624" s="105"/>
      <c r="H1624" s="105"/>
      <c r="I1624" s="108"/>
      <c r="J1624" s="105"/>
      <c r="K1624" s="105"/>
      <c r="L1624" s="108"/>
      <c r="M1624" s="105"/>
      <c r="N1624" s="103"/>
      <c r="O1624" s="456"/>
      <c r="P1624" s="431">
        <f t="shared" si="51"/>
        <v>0</v>
      </c>
      <c r="Q1624" s="79">
        <f t="shared" si="51"/>
        <v>0</v>
      </c>
      <c r="R1624" s="102" t="str">
        <f t="shared" si="50"/>
        <v/>
      </c>
      <c r="S1624" s="96" t="str">
        <f>IF(D1624="","",IF(OR(D1624=Plano!$A$1,D1624=Plano!$B$1),"entrada","saída"))</f>
        <v/>
      </c>
    </row>
    <row r="1625" spans="1:19" ht="13.2" hidden="1" x14ac:dyDescent="0.25">
      <c r="A1625" s="119" t="str">
        <f>IF(B1625="","",COUNT('Diário 2o PA'!$A$5:$A$1412)+ROW()-4)</f>
        <v/>
      </c>
      <c r="B1625" s="104"/>
      <c r="C1625" s="154"/>
      <c r="D1625" s="105"/>
      <c r="E1625" s="105"/>
      <c r="F1625" s="106"/>
      <c r="G1625" s="105"/>
      <c r="H1625" s="105"/>
      <c r="I1625" s="108"/>
      <c r="J1625" s="105"/>
      <c r="K1625" s="105"/>
      <c r="L1625" s="108"/>
      <c r="M1625" s="105"/>
      <c r="N1625" s="103"/>
      <c r="O1625" s="456"/>
      <c r="P1625" s="431">
        <f t="shared" si="51"/>
        <v>0</v>
      </c>
      <c r="Q1625" s="79">
        <f t="shared" si="51"/>
        <v>0</v>
      </c>
      <c r="R1625" s="102" t="str">
        <f t="shared" si="50"/>
        <v/>
      </c>
      <c r="S1625" s="96" t="str">
        <f>IF(D1625="","",IF(OR(D1625=Plano!$A$1,D1625=Plano!$B$1),"entrada","saída"))</f>
        <v/>
      </c>
    </row>
    <row r="1626" spans="1:19" ht="13.2" hidden="1" x14ac:dyDescent="0.25">
      <c r="A1626" s="119" t="str">
        <f>IF(B1626="","",COUNT('Diário 2o PA'!$A$5:$A$1412)+ROW()-4)</f>
        <v/>
      </c>
      <c r="B1626" s="104"/>
      <c r="C1626" s="154"/>
      <c r="D1626" s="105"/>
      <c r="E1626" s="105"/>
      <c r="F1626" s="106"/>
      <c r="G1626" s="105"/>
      <c r="H1626" s="105"/>
      <c r="I1626" s="108"/>
      <c r="J1626" s="105"/>
      <c r="K1626" s="105"/>
      <c r="L1626" s="108"/>
      <c r="M1626" s="105"/>
      <c r="N1626" s="103"/>
      <c r="O1626" s="456"/>
      <c r="P1626" s="431">
        <f t="shared" si="51"/>
        <v>0</v>
      </c>
      <c r="Q1626" s="79">
        <f t="shared" si="51"/>
        <v>0</v>
      </c>
      <c r="R1626" s="102" t="str">
        <f t="shared" si="50"/>
        <v/>
      </c>
      <c r="S1626" s="96" t="str">
        <f>IF(D1626="","",IF(OR(D1626=Plano!$A$1,D1626=Plano!$B$1),"entrada","saída"))</f>
        <v/>
      </c>
    </row>
    <row r="1627" spans="1:19" ht="13.2" hidden="1" x14ac:dyDescent="0.25">
      <c r="A1627" s="119" t="str">
        <f>IF(B1627="","",COUNT('Diário 2o PA'!$A$5:$A$1412)+ROW()-4)</f>
        <v/>
      </c>
      <c r="B1627" s="104"/>
      <c r="C1627" s="154"/>
      <c r="D1627" s="105"/>
      <c r="E1627" s="105"/>
      <c r="F1627" s="106"/>
      <c r="G1627" s="105"/>
      <c r="H1627" s="105"/>
      <c r="I1627" s="108"/>
      <c r="J1627" s="105"/>
      <c r="K1627" s="105"/>
      <c r="L1627" s="108"/>
      <c r="M1627" s="105"/>
      <c r="N1627" s="103"/>
      <c r="O1627" s="456"/>
      <c r="P1627" s="431">
        <f t="shared" si="51"/>
        <v>0</v>
      </c>
      <c r="Q1627" s="79">
        <f t="shared" si="51"/>
        <v>0</v>
      </c>
      <c r="R1627" s="102" t="str">
        <f t="shared" si="50"/>
        <v/>
      </c>
      <c r="S1627" s="96" t="str">
        <f>IF(D1627="","",IF(OR(D1627=Plano!$A$1,D1627=Plano!$B$1),"entrada","saída"))</f>
        <v/>
      </c>
    </row>
    <row r="1628" spans="1:19" ht="13.2" hidden="1" x14ac:dyDescent="0.25">
      <c r="A1628" s="119" t="str">
        <f>IF(B1628="","",COUNT('Diário 2o PA'!$A$5:$A$1412)+ROW()-4)</f>
        <v/>
      </c>
      <c r="B1628" s="104"/>
      <c r="C1628" s="154"/>
      <c r="D1628" s="105"/>
      <c r="E1628" s="105"/>
      <c r="F1628" s="106"/>
      <c r="G1628" s="105"/>
      <c r="H1628" s="105"/>
      <c r="I1628" s="108"/>
      <c r="J1628" s="105"/>
      <c r="K1628" s="105"/>
      <c r="L1628" s="108"/>
      <c r="M1628" s="105"/>
      <c r="N1628" s="103"/>
      <c r="O1628" s="456"/>
      <c r="P1628" s="431">
        <f t="shared" si="51"/>
        <v>0</v>
      </c>
      <c r="Q1628" s="79">
        <f t="shared" si="51"/>
        <v>0</v>
      </c>
      <c r="R1628" s="102" t="str">
        <f t="shared" si="50"/>
        <v/>
      </c>
      <c r="S1628" s="96" t="str">
        <f>IF(D1628="","",IF(OR(D1628=Plano!$A$1,D1628=Plano!$B$1),"entrada","saída"))</f>
        <v/>
      </c>
    </row>
    <row r="1629" spans="1:19" ht="13.2" hidden="1" x14ac:dyDescent="0.25">
      <c r="A1629" s="119" t="str">
        <f>IF(B1629="","",COUNT('Diário 2o PA'!$A$5:$A$1412)+ROW()-4)</f>
        <v/>
      </c>
      <c r="B1629" s="104"/>
      <c r="C1629" s="154"/>
      <c r="D1629" s="105"/>
      <c r="E1629" s="105"/>
      <c r="F1629" s="106"/>
      <c r="G1629" s="105"/>
      <c r="H1629" s="105"/>
      <c r="I1629" s="108"/>
      <c r="J1629" s="105"/>
      <c r="K1629" s="105"/>
      <c r="L1629" s="108"/>
      <c r="M1629" s="105"/>
      <c r="N1629" s="103"/>
      <c r="O1629" s="456"/>
      <c r="P1629" s="431">
        <f t="shared" si="51"/>
        <v>0</v>
      </c>
      <c r="Q1629" s="79">
        <f t="shared" si="51"/>
        <v>0</v>
      </c>
      <c r="R1629" s="102" t="str">
        <f t="shared" si="50"/>
        <v/>
      </c>
      <c r="S1629" s="96" t="str">
        <f>IF(D1629="","",IF(OR(D1629=Plano!$A$1,D1629=Plano!$B$1),"entrada","saída"))</f>
        <v/>
      </c>
    </row>
    <row r="1630" spans="1:19" ht="13.2" hidden="1" x14ac:dyDescent="0.25">
      <c r="A1630" s="119" t="str">
        <f>IF(B1630="","",COUNT('Diário 2o PA'!$A$5:$A$1412)+ROW()-4)</f>
        <v/>
      </c>
      <c r="B1630" s="104"/>
      <c r="C1630" s="154"/>
      <c r="D1630" s="105"/>
      <c r="E1630" s="105"/>
      <c r="F1630" s="106"/>
      <c r="G1630" s="105"/>
      <c r="H1630" s="105"/>
      <c r="I1630" s="108"/>
      <c r="J1630" s="105"/>
      <c r="K1630" s="105"/>
      <c r="L1630" s="108"/>
      <c r="M1630" s="105"/>
      <c r="N1630" s="103"/>
      <c r="O1630" s="456"/>
      <c r="P1630" s="431">
        <f t="shared" si="51"/>
        <v>0</v>
      </c>
      <c r="Q1630" s="79">
        <f t="shared" si="51"/>
        <v>0</v>
      </c>
      <c r="R1630" s="102" t="str">
        <f t="shared" si="50"/>
        <v/>
      </c>
      <c r="S1630" s="96" t="str">
        <f>IF(D1630="","",IF(OR(D1630=Plano!$A$1,D1630=Plano!$B$1),"entrada","saída"))</f>
        <v/>
      </c>
    </row>
    <row r="1631" spans="1:19" ht="13.2" hidden="1" x14ac:dyDescent="0.25">
      <c r="A1631" s="119" t="str">
        <f>IF(B1631="","",COUNT('Diário 2o PA'!$A$5:$A$1412)+ROW()-4)</f>
        <v/>
      </c>
      <c r="B1631" s="104"/>
      <c r="C1631" s="154"/>
      <c r="D1631" s="105"/>
      <c r="E1631" s="105"/>
      <c r="F1631" s="106"/>
      <c r="G1631" s="105"/>
      <c r="H1631" s="105"/>
      <c r="I1631" s="108"/>
      <c r="J1631" s="105"/>
      <c r="K1631" s="105"/>
      <c r="L1631" s="108"/>
      <c r="M1631" s="105"/>
      <c r="N1631" s="103"/>
      <c r="O1631" s="456"/>
      <c r="P1631" s="431">
        <f t="shared" si="51"/>
        <v>0</v>
      </c>
      <c r="Q1631" s="79">
        <f t="shared" si="51"/>
        <v>0</v>
      </c>
      <c r="R1631" s="102" t="str">
        <f t="shared" si="50"/>
        <v/>
      </c>
      <c r="S1631" s="96" t="str">
        <f>IF(D1631="","",IF(OR(D1631=Plano!$A$1,D1631=Plano!$B$1),"entrada","saída"))</f>
        <v/>
      </c>
    </row>
    <row r="1632" spans="1:19" ht="13.2" hidden="1" x14ac:dyDescent="0.25">
      <c r="A1632" s="119" t="str">
        <f>IF(B1632="","",COUNT('Diário 2o PA'!$A$5:$A$1412)+ROW()-4)</f>
        <v/>
      </c>
      <c r="B1632" s="104"/>
      <c r="C1632" s="154"/>
      <c r="D1632" s="105"/>
      <c r="E1632" s="105"/>
      <c r="F1632" s="106"/>
      <c r="G1632" s="105"/>
      <c r="H1632" s="105"/>
      <c r="I1632" s="108"/>
      <c r="J1632" s="105"/>
      <c r="K1632" s="105"/>
      <c r="L1632" s="108"/>
      <c r="M1632" s="105"/>
      <c r="N1632" s="103"/>
      <c r="O1632" s="456"/>
      <c r="P1632" s="431">
        <f t="shared" si="51"/>
        <v>0</v>
      </c>
      <c r="Q1632" s="79">
        <f t="shared" si="51"/>
        <v>0</v>
      </c>
      <c r="R1632" s="102" t="str">
        <f t="shared" si="50"/>
        <v/>
      </c>
      <c r="S1632" s="96" t="str">
        <f>IF(D1632="","",IF(OR(D1632=Plano!$A$1,D1632=Plano!$B$1),"entrada","saída"))</f>
        <v/>
      </c>
    </row>
    <row r="1633" spans="1:19" ht="13.2" hidden="1" x14ac:dyDescent="0.25">
      <c r="A1633" s="119" t="str">
        <f>IF(B1633="","",COUNT('Diário 2o PA'!$A$5:$A$1412)+ROW()-4)</f>
        <v/>
      </c>
      <c r="B1633" s="104"/>
      <c r="C1633" s="154"/>
      <c r="D1633" s="105"/>
      <c r="E1633" s="105"/>
      <c r="F1633" s="106"/>
      <c r="G1633" s="105"/>
      <c r="H1633" s="105"/>
      <c r="I1633" s="108"/>
      <c r="J1633" s="105"/>
      <c r="K1633" s="105"/>
      <c r="L1633" s="108"/>
      <c r="M1633" s="105"/>
      <c r="N1633" s="103"/>
      <c r="O1633" s="456"/>
      <c r="P1633" s="431">
        <f t="shared" si="51"/>
        <v>0</v>
      </c>
      <c r="Q1633" s="79">
        <f t="shared" si="51"/>
        <v>0</v>
      </c>
      <c r="R1633" s="102" t="str">
        <f t="shared" si="50"/>
        <v/>
      </c>
      <c r="S1633" s="96" t="str">
        <f>IF(D1633="","",IF(OR(D1633=Plano!$A$1,D1633=Plano!$B$1),"entrada","saída"))</f>
        <v/>
      </c>
    </row>
    <row r="1634" spans="1:19" ht="13.2" hidden="1" x14ac:dyDescent="0.25">
      <c r="A1634" s="119" t="str">
        <f>IF(B1634="","",COUNT('Diário 2o PA'!$A$5:$A$1412)+ROW()-4)</f>
        <v/>
      </c>
      <c r="B1634" s="104"/>
      <c r="C1634" s="154"/>
      <c r="D1634" s="105"/>
      <c r="E1634" s="105"/>
      <c r="F1634" s="106"/>
      <c r="G1634" s="105"/>
      <c r="H1634" s="105"/>
      <c r="I1634" s="108"/>
      <c r="J1634" s="105"/>
      <c r="K1634" s="105"/>
      <c r="L1634" s="108"/>
      <c r="M1634" s="105"/>
      <c r="N1634" s="103"/>
      <c r="O1634" s="456"/>
      <c r="P1634" s="431">
        <f t="shared" si="51"/>
        <v>0</v>
      </c>
      <c r="Q1634" s="79">
        <f t="shared" si="51"/>
        <v>0</v>
      </c>
      <c r="R1634" s="102" t="str">
        <f t="shared" si="50"/>
        <v/>
      </c>
      <c r="S1634" s="96" t="str">
        <f>IF(D1634="","",IF(OR(D1634=Plano!$A$1,D1634=Plano!$B$1),"entrada","saída"))</f>
        <v/>
      </c>
    </row>
    <row r="1635" spans="1:19" ht="13.2" hidden="1" x14ac:dyDescent="0.25">
      <c r="A1635" s="119" t="str">
        <f>IF(B1635="","",COUNT('Diário 2o PA'!$A$5:$A$1412)+ROW()-4)</f>
        <v/>
      </c>
      <c r="B1635" s="104"/>
      <c r="C1635" s="154"/>
      <c r="D1635" s="105"/>
      <c r="E1635" s="105"/>
      <c r="F1635" s="106"/>
      <c r="G1635" s="105"/>
      <c r="H1635" s="105"/>
      <c r="I1635" s="108"/>
      <c r="J1635" s="105"/>
      <c r="K1635" s="105"/>
      <c r="L1635" s="108"/>
      <c r="M1635" s="105"/>
      <c r="N1635" s="103"/>
      <c r="O1635" s="456"/>
      <c r="P1635" s="431">
        <f t="shared" si="51"/>
        <v>0</v>
      </c>
      <c r="Q1635" s="79">
        <f t="shared" si="51"/>
        <v>0</v>
      </c>
      <c r="R1635" s="102" t="str">
        <f t="shared" si="50"/>
        <v/>
      </c>
      <c r="S1635" s="96" t="str">
        <f>IF(D1635="","",IF(OR(D1635=Plano!$A$1,D1635=Plano!$B$1),"entrada","saída"))</f>
        <v/>
      </c>
    </row>
    <row r="1636" spans="1:19" ht="13.2" hidden="1" x14ac:dyDescent="0.25">
      <c r="A1636" s="119" t="str">
        <f>IF(B1636="","",COUNT('Diário 2o PA'!$A$5:$A$1412)+ROW()-4)</f>
        <v/>
      </c>
      <c r="B1636" s="104"/>
      <c r="C1636" s="154"/>
      <c r="D1636" s="105"/>
      <c r="E1636" s="105"/>
      <c r="F1636" s="106"/>
      <c r="G1636" s="105"/>
      <c r="H1636" s="105"/>
      <c r="I1636" s="108"/>
      <c r="J1636" s="105"/>
      <c r="K1636" s="105"/>
      <c r="L1636" s="108"/>
      <c r="M1636" s="105"/>
      <c r="N1636" s="103"/>
      <c r="O1636" s="456"/>
      <c r="P1636" s="431">
        <f t="shared" si="51"/>
        <v>0</v>
      </c>
      <c r="Q1636" s="79">
        <f t="shared" si="51"/>
        <v>0</v>
      </c>
      <c r="R1636" s="102" t="str">
        <f t="shared" si="50"/>
        <v/>
      </c>
      <c r="S1636" s="96" t="str">
        <f>IF(D1636="","",IF(OR(D1636=Plano!$A$1,D1636=Plano!$B$1),"entrada","saída"))</f>
        <v/>
      </c>
    </row>
    <row r="1637" spans="1:19" ht="13.2" hidden="1" x14ac:dyDescent="0.25">
      <c r="A1637" s="119" t="str">
        <f>IF(B1637="","",COUNT('Diário 2o PA'!$A$5:$A$1412)+ROW()-4)</f>
        <v/>
      </c>
      <c r="B1637" s="104"/>
      <c r="C1637" s="154"/>
      <c r="D1637" s="105"/>
      <c r="E1637" s="105"/>
      <c r="F1637" s="106"/>
      <c r="G1637" s="105"/>
      <c r="H1637" s="105"/>
      <c r="I1637" s="108"/>
      <c r="J1637" s="105"/>
      <c r="K1637" s="105"/>
      <c r="L1637" s="108"/>
      <c r="M1637" s="105"/>
      <c r="N1637" s="103"/>
      <c r="O1637" s="456"/>
      <c r="P1637" s="431">
        <f t="shared" si="51"/>
        <v>0</v>
      </c>
      <c r="Q1637" s="79">
        <f t="shared" si="51"/>
        <v>0</v>
      </c>
      <c r="R1637" s="102" t="str">
        <f t="shared" si="50"/>
        <v/>
      </c>
      <c r="S1637" s="96" t="str">
        <f>IF(D1637="","",IF(OR(D1637=Plano!$A$1,D1637=Plano!$B$1),"entrada","saída"))</f>
        <v/>
      </c>
    </row>
    <row r="1638" spans="1:19" ht="13.2" hidden="1" x14ac:dyDescent="0.25">
      <c r="A1638" s="119" t="str">
        <f>IF(B1638="","",COUNT('Diário 2o PA'!$A$5:$A$1412)+ROW()-4)</f>
        <v/>
      </c>
      <c r="B1638" s="104"/>
      <c r="C1638" s="154"/>
      <c r="D1638" s="105"/>
      <c r="E1638" s="105"/>
      <c r="F1638" s="106"/>
      <c r="G1638" s="105"/>
      <c r="H1638" s="105"/>
      <c r="I1638" s="108"/>
      <c r="J1638" s="105"/>
      <c r="K1638" s="105"/>
      <c r="L1638" s="108"/>
      <c r="M1638" s="105"/>
      <c r="N1638" s="103"/>
      <c r="O1638" s="456"/>
      <c r="P1638" s="431">
        <f t="shared" si="51"/>
        <v>0</v>
      </c>
      <c r="Q1638" s="79">
        <f t="shared" si="51"/>
        <v>0</v>
      </c>
      <c r="R1638" s="102" t="str">
        <f t="shared" si="50"/>
        <v/>
      </c>
      <c r="S1638" s="96" t="str">
        <f>IF(D1638="","",IF(OR(D1638=Plano!$A$1,D1638=Plano!$B$1),"entrada","saída"))</f>
        <v/>
      </c>
    </row>
    <row r="1639" spans="1:19" ht="13.2" hidden="1" x14ac:dyDescent="0.25">
      <c r="A1639" s="119" t="str">
        <f>IF(B1639="","",COUNT('Diário 2o PA'!$A$5:$A$1412)+ROW()-4)</f>
        <v/>
      </c>
      <c r="B1639" s="104"/>
      <c r="C1639" s="154"/>
      <c r="D1639" s="105"/>
      <c r="E1639" s="105"/>
      <c r="F1639" s="106"/>
      <c r="G1639" s="105"/>
      <c r="H1639" s="105"/>
      <c r="I1639" s="108"/>
      <c r="J1639" s="105"/>
      <c r="K1639" s="105"/>
      <c r="L1639" s="108"/>
      <c r="M1639" s="105"/>
      <c r="N1639" s="103"/>
      <c r="O1639" s="456"/>
      <c r="P1639" s="431">
        <f t="shared" si="51"/>
        <v>0</v>
      </c>
      <c r="Q1639" s="79">
        <f t="shared" si="51"/>
        <v>0</v>
      </c>
      <c r="R1639" s="102" t="str">
        <f t="shared" si="50"/>
        <v/>
      </c>
      <c r="S1639" s="96" t="str">
        <f>IF(D1639="","",IF(OR(D1639=Plano!$A$1,D1639=Plano!$B$1),"entrada","saída"))</f>
        <v/>
      </c>
    </row>
    <row r="1640" spans="1:19" ht="13.2" hidden="1" x14ac:dyDescent="0.25">
      <c r="A1640" s="119" t="str">
        <f>IF(B1640="","",COUNT('Diário 2o PA'!$A$5:$A$1412)+ROW()-4)</f>
        <v/>
      </c>
      <c r="B1640" s="104"/>
      <c r="C1640" s="154"/>
      <c r="D1640" s="105"/>
      <c r="E1640" s="105"/>
      <c r="F1640" s="106"/>
      <c r="G1640" s="105"/>
      <c r="H1640" s="105"/>
      <c r="I1640" s="108"/>
      <c r="J1640" s="105"/>
      <c r="K1640" s="105"/>
      <c r="L1640" s="108"/>
      <c r="M1640" s="105"/>
      <c r="N1640" s="103"/>
      <c r="O1640" s="456"/>
      <c r="P1640" s="431">
        <f t="shared" si="51"/>
        <v>0</v>
      </c>
      <c r="Q1640" s="79">
        <f t="shared" si="51"/>
        <v>0</v>
      </c>
      <c r="R1640" s="102" t="str">
        <f t="shared" si="50"/>
        <v/>
      </c>
      <c r="S1640" s="96" t="str">
        <f>IF(D1640="","",IF(OR(D1640=Plano!$A$1,D1640=Plano!$B$1),"entrada","saída"))</f>
        <v/>
      </c>
    </row>
    <row r="1641" spans="1:19" ht="13.2" hidden="1" x14ac:dyDescent="0.25">
      <c r="A1641" s="119" t="str">
        <f>IF(B1641="","",COUNT('Diário 2o PA'!$A$5:$A$1412)+ROW()-4)</f>
        <v/>
      </c>
      <c r="B1641" s="104"/>
      <c r="C1641" s="154"/>
      <c r="D1641" s="105"/>
      <c r="E1641" s="105"/>
      <c r="F1641" s="106"/>
      <c r="G1641" s="105"/>
      <c r="H1641" s="105"/>
      <c r="I1641" s="108"/>
      <c r="J1641" s="105"/>
      <c r="K1641" s="105"/>
      <c r="L1641" s="108"/>
      <c r="M1641" s="105"/>
      <c r="N1641" s="103"/>
      <c r="O1641" s="456"/>
      <c r="P1641" s="431">
        <f t="shared" si="51"/>
        <v>0</v>
      </c>
      <c r="Q1641" s="79">
        <f t="shared" si="51"/>
        <v>0</v>
      </c>
      <c r="R1641" s="102" t="str">
        <f t="shared" si="50"/>
        <v/>
      </c>
      <c r="S1641" s="96" t="str">
        <f>IF(D1641="","",IF(OR(D1641=Plano!$A$1,D1641=Plano!$B$1),"entrada","saída"))</f>
        <v/>
      </c>
    </row>
    <row r="1642" spans="1:19" ht="13.2" hidden="1" x14ac:dyDescent="0.25">
      <c r="A1642" s="119" t="str">
        <f>IF(B1642="","",COUNT('Diário 2o PA'!$A$5:$A$1412)+ROW()-4)</f>
        <v/>
      </c>
      <c r="B1642" s="104"/>
      <c r="C1642" s="154"/>
      <c r="D1642" s="105"/>
      <c r="E1642" s="105"/>
      <c r="F1642" s="106"/>
      <c r="G1642" s="105"/>
      <c r="H1642" s="105"/>
      <c r="I1642" s="108"/>
      <c r="J1642" s="105"/>
      <c r="K1642" s="105"/>
      <c r="L1642" s="108"/>
      <c r="M1642" s="105"/>
      <c r="N1642" s="103"/>
      <c r="O1642" s="456"/>
      <c r="P1642" s="431">
        <f t="shared" si="51"/>
        <v>0</v>
      </c>
      <c r="Q1642" s="79">
        <f t="shared" si="51"/>
        <v>0</v>
      </c>
      <c r="R1642" s="102" t="str">
        <f t="shared" si="50"/>
        <v/>
      </c>
      <c r="S1642" s="96" t="str">
        <f>IF(D1642="","",IF(OR(D1642=Plano!$A$1,D1642=Plano!$B$1),"entrada","saída"))</f>
        <v/>
      </c>
    </row>
    <row r="1643" spans="1:19" ht="13.2" hidden="1" x14ac:dyDescent="0.25">
      <c r="A1643" s="119" t="str">
        <f>IF(B1643="","",COUNT('Diário 2o PA'!$A$5:$A$1412)+ROW()-4)</f>
        <v/>
      </c>
      <c r="B1643" s="104"/>
      <c r="C1643" s="154"/>
      <c r="D1643" s="105"/>
      <c r="E1643" s="105"/>
      <c r="F1643" s="106"/>
      <c r="G1643" s="105"/>
      <c r="H1643" s="105"/>
      <c r="I1643" s="108"/>
      <c r="J1643" s="105"/>
      <c r="K1643" s="105"/>
      <c r="L1643" s="108"/>
      <c r="M1643" s="105"/>
      <c r="N1643" s="103"/>
      <c r="O1643" s="456"/>
      <c r="P1643" s="431">
        <f t="shared" si="51"/>
        <v>0</v>
      </c>
      <c r="Q1643" s="79">
        <f t="shared" si="51"/>
        <v>0</v>
      </c>
      <c r="R1643" s="102" t="str">
        <f t="shared" si="50"/>
        <v/>
      </c>
      <c r="S1643" s="96" t="str">
        <f>IF(D1643="","",IF(OR(D1643=Plano!$A$1,D1643=Plano!$B$1),"entrada","saída"))</f>
        <v/>
      </c>
    </row>
    <row r="1644" spans="1:19" ht="13.2" hidden="1" x14ac:dyDescent="0.25">
      <c r="A1644" s="119" t="str">
        <f>IF(B1644="","",COUNT('Diário 2o PA'!$A$5:$A$1412)+ROW()-4)</f>
        <v/>
      </c>
      <c r="B1644" s="104"/>
      <c r="C1644" s="154"/>
      <c r="D1644" s="105"/>
      <c r="E1644" s="105"/>
      <c r="F1644" s="106"/>
      <c r="G1644" s="105"/>
      <c r="H1644" s="105"/>
      <c r="I1644" s="108"/>
      <c r="J1644" s="105"/>
      <c r="K1644" s="105"/>
      <c r="L1644" s="108"/>
      <c r="M1644" s="105"/>
      <c r="N1644" s="103"/>
      <c r="O1644" s="456"/>
      <c r="P1644" s="431">
        <f t="shared" si="51"/>
        <v>0</v>
      </c>
      <c r="Q1644" s="79">
        <f t="shared" si="51"/>
        <v>0</v>
      </c>
      <c r="R1644" s="102" t="str">
        <f t="shared" si="50"/>
        <v/>
      </c>
      <c r="S1644" s="96" t="str">
        <f>IF(D1644="","",IF(OR(D1644=Plano!$A$1,D1644=Plano!$B$1),"entrada","saída"))</f>
        <v/>
      </c>
    </row>
    <row r="1645" spans="1:19" ht="13.2" hidden="1" x14ac:dyDescent="0.25">
      <c r="A1645" s="119" t="str">
        <f>IF(B1645="","",COUNT('Diário 2o PA'!$A$5:$A$1412)+ROW()-4)</f>
        <v/>
      </c>
      <c r="B1645" s="104"/>
      <c r="C1645" s="154"/>
      <c r="D1645" s="105"/>
      <c r="E1645" s="105"/>
      <c r="F1645" s="106"/>
      <c r="G1645" s="105"/>
      <c r="H1645" s="105"/>
      <c r="I1645" s="108"/>
      <c r="J1645" s="105"/>
      <c r="K1645" s="105"/>
      <c r="L1645" s="108"/>
      <c r="M1645" s="105"/>
      <c r="N1645" s="103"/>
      <c r="O1645" s="456"/>
      <c r="P1645" s="431">
        <f t="shared" si="51"/>
        <v>0</v>
      </c>
      <c r="Q1645" s="79">
        <f t="shared" si="51"/>
        <v>0</v>
      </c>
      <c r="R1645" s="102" t="str">
        <f t="shared" si="50"/>
        <v/>
      </c>
      <c r="S1645" s="96" t="str">
        <f>IF(D1645="","",IF(OR(D1645=Plano!$A$1,D1645=Plano!$B$1),"entrada","saída"))</f>
        <v/>
      </c>
    </row>
    <row r="1646" spans="1:19" ht="13.2" hidden="1" x14ac:dyDescent="0.25">
      <c r="A1646" s="119" t="str">
        <f>IF(B1646="","",COUNT('Diário 2o PA'!$A$5:$A$1412)+ROW()-4)</f>
        <v/>
      </c>
      <c r="B1646" s="104"/>
      <c r="C1646" s="154"/>
      <c r="D1646" s="105"/>
      <c r="E1646" s="105"/>
      <c r="F1646" s="106"/>
      <c r="G1646" s="105"/>
      <c r="H1646" s="105"/>
      <c r="I1646" s="108"/>
      <c r="J1646" s="105"/>
      <c r="K1646" s="105"/>
      <c r="L1646" s="108"/>
      <c r="M1646" s="105"/>
      <c r="N1646" s="103"/>
      <c r="O1646" s="456"/>
      <c r="P1646" s="431">
        <f t="shared" si="51"/>
        <v>0</v>
      </c>
      <c r="Q1646" s="79">
        <f t="shared" si="51"/>
        <v>0</v>
      </c>
      <c r="R1646" s="102" t="str">
        <f t="shared" si="50"/>
        <v/>
      </c>
      <c r="S1646" s="96" t="str">
        <f>IF(D1646="","",IF(OR(D1646=Plano!$A$1,D1646=Plano!$B$1),"entrada","saída"))</f>
        <v/>
      </c>
    </row>
    <row r="1647" spans="1:19" ht="13.2" hidden="1" x14ac:dyDescent="0.25">
      <c r="A1647" s="119" t="str">
        <f>IF(B1647="","",COUNT('Diário 2o PA'!$A$5:$A$1412)+ROW()-4)</f>
        <v/>
      </c>
      <c r="B1647" s="104"/>
      <c r="C1647" s="154"/>
      <c r="D1647" s="105"/>
      <c r="E1647" s="105"/>
      <c r="F1647" s="106"/>
      <c r="G1647" s="105"/>
      <c r="H1647" s="105"/>
      <c r="I1647" s="108"/>
      <c r="J1647" s="105"/>
      <c r="K1647" s="105"/>
      <c r="L1647" s="108"/>
      <c r="M1647" s="105"/>
      <c r="N1647" s="103"/>
      <c r="O1647" s="456"/>
      <c r="P1647" s="431">
        <f t="shared" si="51"/>
        <v>0</v>
      </c>
      <c r="Q1647" s="79">
        <f t="shared" si="51"/>
        <v>0</v>
      </c>
      <c r="R1647" s="102" t="str">
        <f t="shared" si="50"/>
        <v/>
      </c>
      <c r="S1647" s="96" t="str">
        <f>IF(D1647="","",IF(OR(D1647=Plano!$A$1,D1647=Plano!$B$1),"entrada","saída"))</f>
        <v/>
      </c>
    </row>
    <row r="1648" spans="1:19" ht="13.2" hidden="1" x14ac:dyDescent="0.25">
      <c r="A1648" s="119" t="str">
        <f>IF(B1648="","",COUNT('Diário 2o PA'!$A$5:$A$1412)+ROW()-4)</f>
        <v/>
      </c>
      <c r="B1648" s="104"/>
      <c r="C1648" s="154"/>
      <c r="D1648" s="105"/>
      <c r="E1648" s="105"/>
      <c r="F1648" s="106"/>
      <c r="G1648" s="105"/>
      <c r="H1648" s="105"/>
      <c r="I1648" s="108"/>
      <c r="J1648" s="105"/>
      <c r="K1648" s="105"/>
      <c r="L1648" s="108"/>
      <c r="M1648" s="105"/>
      <c r="N1648" s="103"/>
      <c r="O1648" s="456"/>
      <c r="P1648" s="431">
        <f t="shared" si="51"/>
        <v>0</v>
      </c>
      <c r="Q1648" s="79">
        <f t="shared" si="51"/>
        <v>0</v>
      </c>
      <c r="R1648" s="102" t="str">
        <f t="shared" si="50"/>
        <v/>
      </c>
      <c r="S1648" s="96" t="str">
        <f>IF(D1648="","",IF(OR(D1648=Plano!$A$1,D1648=Plano!$B$1),"entrada","saída"))</f>
        <v/>
      </c>
    </row>
    <row r="1649" spans="1:19" ht="13.2" hidden="1" x14ac:dyDescent="0.25">
      <c r="A1649" s="119" t="str">
        <f>IF(B1649="","",COUNT('Diário 2o PA'!$A$5:$A$1412)+ROW()-4)</f>
        <v/>
      </c>
      <c r="B1649" s="104"/>
      <c r="C1649" s="154"/>
      <c r="D1649" s="105"/>
      <c r="E1649" s="105"/>
      <c r="F1649" s="106"/>
      <c r="G1649" s="105"/>
      <c r="H1649" s="105"/>
      <c r="I1649" s="108"/>
      <c r="J1649" s="105"/>
      <c r="K1649" s="105"/>
      <c r="L1649" s="108"/>
      <c r="M1649" s="105"/>
      <c r="N1649" s="103"/>
      <c r="O1649" s="456"/>
      <c r="P1649" s="431">
        <f t="shared" si="51"/>
        <v>0</v>
      </c>
      <c r="Q1649" s="79">
        <f t="shared" si="51"/>
        <v>0</v>
      </c>
      <c r="R1649" s="102" t="str">
        <f t="shared" si="50"/>
        <v/>
      </c>
      <c r="S1649" s="96" t="str">
        <f>IF(D1649="","",IF(OR(D1649=Plano!$A$1,D1649=Plano!$B$1),"entrada","saída"))</f>
        <v/>
      </c>
    </row>
    <row r="1650" spans="1:19" ht="13.2" hidden="1" x14ac:dyDescent="0.25">
      <c r="A1650" s="119" t="str">
        <f>IF(B1650="","",COUNT('Diário 2o PA'!$A$5:$A$1412)+ROW()-4)</f>
        <v/>
      </c>
      <c r="B1650" s="104"/>
      <c r="C1650" s="154"/>
      <c r="D1650" s="105"/>
      <c r="E1650" s="105"/>
      <c r="F1650" s="106"/>
      <c r="G1650" s="105"/>
      <c r="H1650" s="105"/>
      <c r="I1650" s="108"/>
      <c r="J1650" s="105"/>
      <c r="K1650" s="105"/>
      <c r="L1650" s="108"/>
      <c r="M1650" s="105"/>
      <c r="N1650" s="103"/>
      <c r="O1650" s="456"/>
      <c r="P1650" s="431">
        <f t="shared" si="51"/>
        <v>0</v>
      </c>
      <c r="Q1650" s="79">
        <f t="shared" si="51"/>
        <v>0</v>
      </c>
      <c r="R1650" s="102" t="str">
        <f t="shared" si="50"/>
        <v/>
      </c>
      <c r="S1650" s="96" t="str">
        <f>IF(D1650="","",IF(OR(D1650=Plano!$A$1,D1650=Plano!$B$1),"entrada","saída"))</f>
        <v/>
      </c>
    </row>
    <row r="1651" spans="1:19" ht="13.2" hidden="1" x14ac:dyDescent="0.25">
      <c r="A1651" s="119" t="str">
        <f>IF(B1651="","",COUNT('Diário 2o PA'!$A$5:$A$1412)+ROW()-4)</f>
        <v/>
      </c>
      <c r="B1651" s="104"/>
      <c r="C1651" s="154"/>
      <c r="D1651" s="105"/>
      <c r="E1651" s="105"/>
      <c r="F1651" s="106"/>
      <c r="G1651" s="105"/>
      <c r="H1651" s="105"/>
      <c r="I1651" s="108"/>
      <c r="J1651" s="105"/>
      <c r="K1651" s="105"/>
      <c r="L1651" s="108"/>
      <c r="M1651" s="105"/>
      <c r="N1651" s="103"/>
      <c r="O1651" s="456"/>
      <c r="P1651" s="431">
        <f t="shared" si="51"/>
        <v>0</v>
      </c>
      <c r="Q1651" s="79">
        <f t="shared" si="51"/>
        <v>0</v>
      </c>
      <c r="R1651" s="102" t="str">
        <f t="shared" si="50"/>
        <v/>
      </c>
      <c r="S1651" s="96" t="str">
        <f>IF(D1651="","",IF(OR(D1651=Plano!$A$1,D1651=Plano!$B$1),"entrada","saída"))</f>
        <v/>
      </c>
    </row>
    <row r="1652" spans="1:19" ht="13.2" hidden="1" x14ac:dyDescent="0.25">
      <c r="A1652" s="119" t="str">
        <f>IF(B1652="","",COUNT('Diário 2o PA'!$A$5:$A$1412)+ROW()-4)</f>
        <v/>
      </c>
      <c r="B1652" s="104"/>
      <c r="C1652" s="154"/>
      <c r="D1652" s="105"/>
      <c r="E1652" s="105"/>
      <c r="F1652" s="106"/>
      <c r="G1652" s="105"/>
      <c r="H1652" s="105"/>
      <c r="I1652" s="108"/>
      <c r="J1652" s="105"/>
      <c r="K1652" s="105"/>
      <c r="L1652" s="108"/>
      <c r="M1652" s="105"/>
      <c r="N1652" s="103"/>
      <c r="O1652" s="456"/>
      <c r="P1652" s="431">
        <f t="shared" si="51"/>
        <v>0</v>
      </c>
      <c r="Q1652" s="79">
        <f t="shared" si="51"/>
        <v>0</v>
      </c>
      <c r="R1652" s="102" t="str">
        <f t="shared" si="50"/>
        <v/>
      </c>
      <c r="S1652" s="96" t="str">
        <f>IF(D1652="","",IF(OR(D1652=Plano!$A$1,D1652=Plano!$B$1),"entrada","saída"))</f>
        <v/>
      </c>
    </row>
    <row r="1653" spans="1:19" ht="13.2" hidden="1" x14ac:dyDescent="0.25">
      <c r="A1653" s="119" t="str">
        <f>IF(B1653="","",COUNT('Diário 2o PA'!$A$5:$A$1412)+ROW()-4)</f>
        <v/>
      </c>
      <c r="B1653" s="104"/>
      <c r="C1653" s="154"/>
      <c r="D1653" s="105"/>
      <c r="E1653" s="105"/>
      <c r="F1653" s="106"/>
      <c r="G1653" s="105"/>
      <c r="H1653" s="105"/>
      <c r="I1653" s="108"/>
      <c r="J1653" s="105"/>
      <c r="K1653" s="105"/>
      <c r="L1653" s="108"/>
      <c r="M1653" s="105"/>
      <c r="N1653" s="103"/>
      <c r="O1653" s="456"/>
      <c r="P1653" s="431">
        <f t="shared" si="51"/>
        <v>0</v>
      </c>
      <c r="Q1653" s="79">
        <f t="shared" si="51"/>
        <v>0</v>
      </c>
      <c r="R1653" s="102" t="str">
        <f t="shared" si="50"/>
        <v/>
      </c>
      <c r="S1653" s="96" t="str">
        <f>IF(D1653="","",IF(OR(D1653=Plano!$A$1,D1653=Plano!$B$1),"entrada","saída"))</f>
        <v/>
      </c>
    </row>
    <row r="1654" spans="1:19" ht="13.2" hidden="1" x14ac:dyDescent="0.25">
      <c r="A1654" s="119" t="str">
        <f>IF(B1654="","",COUNT('Diário 2o PA'!$A$5:$A$1412)+ROW()-4)</f>
        <v/>
      </c>
      <c r="B1654" s="104"/>
      <c r="C1654" s="154"/>
      <c r="D1654" s="105"/>
      <c r="E1654" s="105"/>
      <c r="F1654" s="106"/>
      <c r="G1654" s="105"/>
      <c r="H1654" s="105"/>
      <c r="I1654" s="108"/>
      <c r="J1654" s="105"/>
      <c r="K1654" s="105"/>
      <c r="L1654" s="108"/>
      <c r="M1654" s="105"/>
      <c r="N1654" s="103"/>
      <c r="O1654" s="456"/>
      <c r="P1654" s="431">
        <f t="shared" si="51"/>
        <v>0</v>
      </c>
      <c r="Q1654" s="79">
        <f t="shared" si="51"/>
        <v>0</v>
      </c>
      <c r="R1654" s="102" t="str">
        <f t="shared" si="50"/>
        <v/>
      </c>
      <c r="S1654" s="96" t="str">
        <f>IF(D1654="","",IF(OR(D1654=Plano!$A$1,D1654=Plano!$B$1),"entrada","saída"))</f>
        <v/>
      </c>
    </row>
    <row r="1655" spans="1:19" ht="13.2" hidden="1" x14ac:dyDescent="0.25">
      <c r="A1655" s="119" t="str">
        <f>IF(B1655="","",COUNT('Diário 2o PA'!$A$5:$A$1412)+ROW()-4)</f>
        <v/>
      </c>
      <c r="B1655" s="104"/>
      <c r="C1655" s="154"/>
      <c r="D1655" s="105"/>
      <c r="E1655" s="105"/>
      <c r="F1655" s="106"/>
      <c r="G1655" s="105"/>
      <c r="H1655" s="105"/>
      <c r="I1655" s="108"/>
      <c r="J1655" s="105"/>
      <c r="K1655" s="105"/>
      <c r="L1655" s="108"/>
      <c r="M1655" s="105"/>
      <c r="N1655" s="103"/>
      <c r="O1655" s="456"/>
      <c r="P1655" s="431">
        <f t="shared" si="51"/>
        <v>0</v>
      </c>
      <c r="Q1655" s="79">
        <f t="shared" si="51"/>
        <v>0</v>
      </c>
      <c r="R1655" s="102" t="str">
        <f t="shared" si="50"/>
        <v/>
      </c>
      <c r="S1655" s="96" t="str">
        <f>IF(D1655="","",IF(OR(D1655=Plano!$A$1,D1655=Plano!$B$1),"entrada","saída"))</f>
        <v/>
      </c>
    </row>
    <row r="1656" spans="1:19" ht="13.2" hidden="1" x14ac:dyDescent="0.25">
      <c r="A1656" s="119" t="str">
        <f>IF(B1656="","",COUNT('Diário 2o PA'!$A$5:$A$1412)+ROW()-4)</f>
        <v/>
      </c>
      <c r="B1656" s="104"/>
      <c r="C1656" s="154"/>
      <c r="D1656" s="105"/>
      <c r="E1656" s="105"/>
      <c r="F1656" s="106"/>
      <c r="G1656" s="105"/>
      <c r="H1656" s="105"/>
      <c r="I1656" s="108"/>
      <c r="J1656" s="105"/>
      <c r="K1656" s="105"/>
      <c r="L1656" s="108"/>
      <c r="M1656" s="105"/>
      <c r="N1656" s="103"/>
      <c r="O1656" s="456"/>
      <c r="P1656" s="431">
        <f t="shared" si="51"/>
        <v>0</v>
      </c>
      <c r="Q1656" s="79">
        <f t="shared" si="51"/>
        <v>0</v>
      </c>
      <c r="R1656" s="102" t="str">
        <f t="shared" si="50"/>
        <v/>
      </c>
      <c r="S1656" s="96" t="str">
        <f>IF(D1656="","",IF(OR(D1656=Plano!$A$1,D1656=Plano!$B$1),"entrada","saída"))</f>
        <v/>
      </c>
    </row>
    <row r="1657" spans="1:19" ht="13.2" hidden="1" x14ac:dyDescent="0.25">
      <c r="A1657" s="119" t="str">
        <f>IF(B1657="","",COUNT('Diário 2o PA'!$A$5:$A$1412)+ROW()-4)</f>
        <v/>
      </c>
      <c r="B1657" s="104"/>
      <c r="C1657" s="154"/>
      <c r="D1657" s="105"/>
      <c r="E1657" s="105"/>
      <c r="F1657" s="106"/>
      <c r="G1657" s="105"/>
      <c r="H1657" s="105"/>
      <c r="I1657" s="108"/>
      <c r="J1657" s="105"/>
      <c r="K1657" s="105"/>
      <c r="L1657" s="108"/>
      <c r="M1657" s="105"/>
      <c r="N1657" s="103"/>
      <c r="O1657" s="456"/>
      <c r="P1657" s="431">
        <f t="shared" si="51"/>
        <v>0</v>
      </c>
      <c r="Q1657" s="79">
        <f t="shared" si="51"/>
        <v>0</v>
      </c>
      <c r="R1657" s="102" t="str">
        <f t="shared" si="50"/>
        <v/>
      </c>
      <c r="S1657" s="96" t="str">
        <f>IF(D1657="","",IF(OR(D1657=Plano!$A$1,D1657=Plano!$B$1),"entrada","saída"))</f>
        <v/>
      </c>
    </row>
    <row r="1658" spans="1:19" ht="13.2" hidden="1" x14ac:dyDescent="0.25">
      <c r="A1658" s="119" t="str">
        <f>IF(B1658="","",COUNT('Diário 2o PA'!$A$5:$A$1412)+ROW()-4)</f>
        <v/>
      </c>
      <c r="B1658" s="104"/>
      <c r="C1658" s="154"/>
      <c r="D1658" s="105"/>
      <c r="E1658" s="105"/>
      <c r="F1658" s="106"/>
      <c r="G1658" s="105"/>
      <c r="H1658" s="105"/>
      <c r="I1658" s="108"/>
      <c r="J1658" s="105"/>
      <c r="K1658" s="105"/>
      <c r="L1658" s="108"/>
      <c r="M1658" s="105"/>
      <c r="N1658" s="103"/>
      <c r="O1658" s="456"/>
      <c r="P1658" s="431">
        <f t="shared" si="51"/>
        <v>0</v>
      </c>
      <c r="Q1658" s="79">
        <f t="shared" si="51"/>
        <v>0</v>
      </c>
      <c r="R1658" s="102" t="str">
        <f t="shared" si="50"/>
        <v/>
      </c>
      <c r="S1658" s="96" t="str">
        <f>IF(D1658="","",IF(OR(D1658=Plano!$A$1,D1658=Plano!$B$1),"entrada","saída"))</f>
        <v/>
      </c>
    </row>
    <row r="1659" spans="1:19" ht="13.2" hidden="1" x14ac:dyDescent="0.25">
      <c r="A1659" s="119" t="str">
        <f>IF(B1659="","",COUNT('Diário 2o PA'!$A$5:$A$1412)+ROW()-4)</f>
        <v/>
      </c>
      <c r="B1659" s="104"/>
      <c r="C1659" s="154"/>
      <c r="D1659" s="105"/>
      <c r="E1659" s="105"/>
      <c r="F1659" s="106"/>
      <c r="G1659" s="105"/>
      <c r="H1659" s="105"/>
      <c r="I1659" s="108"/>
      <c r="J1659" s="105"/>
      <c r="K1659" s="105"/>
      <c r="L1659" s="108"/>
      <c r="M1659" s="105"/>
      <c r="N1659" s="103"/>
      <c r="O1659" s="456"/>
      <c r="P1659" s="431">
        <f t="shared" si="51"/>
        <v>0</v>
      </c>
      <c r="Q1659" s="79">
        <f t="shared" si="51"/>
        <v>0</v>
      </c>
      <c r="R1659" s="102" t="str">
        <f t="shared" si="50"/>
        <v/>
      </c>
      <c r="S1659" s="96" t="str">
        <f>IF(D1659="","",IF(OR(D1659=Plano!$A$1,D1659=Plano!$B$1),"entrada","saída"))</f>
        <v/>
      </c>
    </row>
    <row r="1660" spans="1:19" ht="13.2" hidden="1" x14ac:dyDescent="0.25">
      <c r="A1660" s="119" t="str">
        <f>IF(B1660="","",COUNT('Diário 2o PA'!$A$5:$A$1412)+ROW()-4)</f>
        <v/>
      </c>
      <c r="B1660" s="104"/>
      <c r="C1660" s="154"/>
      <c r="D1660" s="105"/>
      <c r="E1660" s="105"/>
      <c r="F1660" s="106"/>
      <c r="G1660" s="105"/>
      <c r="H1660" s="105"/>
      <c r="I1660" s="108"/>
      <c r="J1660" s="105"/>
      <c r="K1660" s="105"/>
      <c r="L1660" s="108"/>
      <c r="M1660" s="105"/>
      <c r="N1660" s="103"/>
      <c r="O1660" s="456"/>
      <c r="P1660" s="431">
        <f t="shared" si="51"/>
        <v>0</v>
      </c>
      <c r="Q1660" s="79">
        <f t="shared" si="51"/>
        <v>0</v>
      </c>
      <c r="R1660" s="102" t="str">
        <f t="shared" si="50"/>
        <v/>
      </c>
      <c r="S1660" s="96" t="str">
        <f>IF(D1660="","",IF(OR(D1660=Plano!$A$1,D1660=Plano!$B$1),"entrada","saída"))</f>
        <v/>
      </c>
    </row>
    <row r="1661" spans="1:19" ht="13.2" hidden="1" x14ac:dyDescent="0.25">
      <c r="A1661" s="119" t="str">
        <f>IF(B1661="","",COUNT('Diário 2o PA'!$A$5:$A$1412)+ROW()-4)</f>
        <v/>
      </c>
      <c r="B1661" s="104"/>
      <c r="C1661" s="154"/>
      <c r="D1661" s="105"/>
      <c r="E1661" s="105"/>
      <c r="F1661" s="106"/>
      <c r="G1661" s="105"/>
      <c r="H1661" s="105"/>
      <c r="I1661" s="108"/>
      <c r="J1661" s="105"/>
      <c r="K1661" s="105"/>
      <c r="L1661" s="108"/>
      <c r="M1661" s="105"/>
      <c r="N1661" s="103"/>
      <c r="O1661" s="456"/>
      <c r="P1661" s="431">
        <f t="shared" si="51"/>
        <v>0</v>
      </c>
      <c r="Q1661" s="79">
        <f t="shared" si="51"/>
        <v>0</v>
      </c>
      <c r="R1661" s="102" t="str">
        <f t="shared" si="50"/>
        <v/>
      </c>
      <c r="S1661" s="96" t="str">
        <f>IF(D1661="","",IF(OR(D1661=Plano!$A$1,D1661=Plano!$B$1),"entrada","saída"))</f>
        <v/>
      </c>
    </row>
    <row r="1662" spans="1:19" ht="13.2" hidden="1" x14ac:dyDescent="0.25">
      <c r="A1662" s="119" t="str">
        <f>IF(B1662="","",COUNT('Diário 2o PA'!$A$5:$A$1412)+ROW()-4)</f>
        <v/>
      </c>
      <c r="B1662" s="104"/>
      <c r="C1662" s="154"/>
      <c r="D1662" s="105"/>
      <c r="E1662" s="105"/>
      <c r="F1662" s="106"/>
      <c r="G1662" s="105"/>
      <c r="H1662" s="105"/>
      <c r="I1662" s="108"/>
      <c r="J1662" s="105"/>
      <c r="K1662" s="105"/>
      <c r="L1662" s="108"/>
      <c r="M1662" s="105"/>
      <c r="N1662" s="103"/>
      <c r="O1662" s="456"/>
      <c r="P1662" s="431">
        <f t="shared" si="51"/>
        <v>0</v>
      </c>
      <c r="Q1662" s="79">
        <f t="shared" si="51"/>
        <v>0</v>
      </c>
      <c r="R1662" s="102" t="str">
        <f t="shared" si="50"/>
        <v/>
      </c>
      <c r="S1662" s="96" t="str">
        <f>IF(D1662="","",IF(OR(D1662=Plano!$A$1,D1662=Plano!$B$1),"entrada","saída"))</f>
        <v/>
      </c>
    </row>
    <row r="1663" spans="1:19" ht="13.2" hidden="1" x14ac:dyDescent="0.25">
      <c r="A1663" s="119" t="str">
        <f>IF(B1663="","",COUNT('Diário 2o PA'!$A$5:$A$1412)+ROW()-4)</f>
        <v/>
      </c>
      <c r="B1663" s="104"/>
      <c r="C1663" s="154"/>
      <c r="D1663" s="105"/>
      <c r="E1663" s="105"/>
      <c r="F1663" s="106"/>
      <c r="G1663" s="105"/>
      <c r="H1663" s="105"/>
      <c r="I1663" s="108"/>
      <c r="J1663" s="105"/>
      <c r="K1663" s="105"/>
      <c r="L1663" s="108"/>
      <c r="M1663" s="105"/>
      <c r="N1663" s="103"/>
      <c r="O1663" s="456"/>
      <c r="P1663" s="431">
        <f t="shared" si="51"/>
        <v>0</v>
      </c>
      <c r="Q1663" s="79">
        <f t="shared" si="51"/>
        <v>0</v>
      </c>
      <c r="R1663" s="102" t="str">
        <f t="shared" si="50"/>
        <v/>
      </c>
      <c r="S1663" s="96" t="str">
        <f>IF(D1663="","",IF(OR(D1663=Plano!$A$1,D1663=Plano!$B$1),"entrada","saída"))</f>
        <v/>
      </c>
    </row>
    <row r="1664" spans="1:19" ht="13.2" hidden="1" x14ac:dyDescent="0.25">
      <c r="A1664" s="119" t="str">
        <f>IF(B1664="","",COUNT('Diário 2o PA'!$A$5:$A$1412)+ROW()-4)</f>
        <v/>
      </c>
      <c r="B1664" s="104"/>
      <c r="C1664" s="154"/>
      <c r="D1664" s="105"/>
      <c r="E1664" s="105"/>
      <c r="F1664" s="106"/>
      <c r="G1664" s="105"/>
      <c r="H1664" s="105"/>
      <c r="I1664" s="108"/>
      <c r="J1664" s="105"/>
      <c r="K1664" s="105"/>
      <c r="L1664" s="108"/>
      <c r="M1664" s="105"/>
      <c r="N1664" s="103"/>
      <c r="O1664" s="456"/>
      <c r="P1664" s="431">
        <f t="shared" si="51"/>
        <v>0</v>
      </c>
      <c r="Q1664" s="79">
        <f t="shared" si="51"/>
        <v>0</v>
      </c>
      <c r="R1664" s="102" t="str">
        <f t="shared" si="50"/>
        <v/>
      </c>
      <c r="S1664" s="96" t="str">
        <f>IF(D1664="","",IF(OR(D1664=Plano!$A$1,D1664=Plano!$B$1),"entrada","saída"))</f>
        <v/>
      </c>
    </row>
    <row r="1665" spans="1:19" ht="13.2" hidden="1" x14ac:dyDescent="0.25">
      <c r="A1665" s="119" t="str">
        <f>IF(B1665="","",COUNT('Diário 2o PA'!$A$5:$A$1412)+ROW()-4)</f>
        <v/>
      </c>
      <c r="B1665" s="104"/>
      <c r="C1665" s="154"/>
      <c r="D1665" s="105"/>
      <c r="E1665" s="105"/>
      <c r="F1665" s="106"/>
      <c r="G1665" s="105"/>
      <c r="H1665" s="105"/>
      <c r="I1665" s="108"/>
      <c r="J1665" s="105"/>
      <c r="K1665" s="105"/>
      <c r="L1665" s="108"/>
      <c r="M1665" s="105"/>
      <c r="N1665" s="103"/>
      <c r="O1665" s="456"/>
      <c r="P1665" s="431">
        <f t="shared" si="51"/>
        <v>0</v>
      </c>
      <c r="Q1665" s="79">
        <f t="shared" si="51"/>
        <v>0</v>
      </c>
      <c r="R1665" s="102" t="str">
        <f t="shared" si="50"/>
        <v/>
      </c>
      <c r="S1665" s="96" t="str">
        <f>IF(D1665="","",IF(OR(D1665=Plano!$A$1,D1665=Plano!$B$1),"entrada","saída"))</f>
        <v/>
      </c>
    </row>
    <row r="1666" spans="1:19" ht="13.2" hidden="1" x14ac:dyDescent="0.25">
      <c r="A1666" s="119" t="str">
        <f>IF(B1666="","",COUNT('Diário 2o PA'!$A$5:$A$1412)+ROW()-4)</f>
        <v/>
      </c>
      <c r="B1666" s="104"/>
      <c r="C1666" s="154"/>
      <c r="D1666" s="105"/>
      <c r="E1666" s="105"/>
      <c r="F1666" s="106"/>
      <c r="G1666" s="105"/>
      <c r="H1666" s="105"/>
      <c r="I1666" s="108"/>
      <c r="J1666" s="105"/>
      <c r="K1666" s="105"/>
      <c r="L1666" s="108"/>
      <c r="M1666" s="105"/>
      <c r="N1666" s="103"/>
      <c r="O1666" s="456"/>
      <c r="P1666" s="431">
        <f t="shared" si="51"/>
        <v>0</v>
      </c>
      <c r="Q1666" s="79">
        <f t="shared" si="51"/>
        <v>0</v>
      </c>
      <c r="R1666" s="102" t="str">
        <f t="shared" si="50"/>
        <v/>
      </c>
      <c r="S1666" s="96" t="str">
        <f>IF(D1666="","",IF(OR(D1666=Plano!$A$1,D1666=Plano!$B$1),"entrada","saída"))</f>
        <v/>
      </c>
    </row>
    <row r="1667" spans="1:19" ht="13.2" hidden="1" x14ac:dyDescent="0.25">
      <c r="A1667" s="119" t="str">
        <f>IF(B1667="","",COUNT('Diário 2o PA'!$A$5:$A$1412)+ROW()-4)</f>
        <v/>
      </c>
      <c r="B1667" s="104"/>
      <c r="C1667" s="154"/>
      <c r="D1667" s="105"/>
      <c r="E1667" s="105"/>
      <c r="F1667" s="106"/>
      <c r="G1667" s="105"/>
      <c r="H1667" s="105"/>
      <c r="I1667" s="108"/>
      <c r="J1667" s="105"/>
      <c r="K1667" s="105"/>
      <c r="L1667" s="108"/>
      <c r="M1667" s="105"/>
      <c r="N1667" s="103"/>
      <c r="O1667" s="456"/>
      <c r="P1667" s="431">
        <f t="shared" si="51"/>
        <v>0</v>
      </c>
      <c r="Q1667" s="79">
        <f t="shared" si="51"/>
        <v>0</v>
      </c>
      <c r="R1667" s="102" t="str">
        <f t="shared" si="50"/>
        <v/>
      </c>
      <c r="S1667" s="96" t="str">
        <f>IF(D1667="","",IF(OR(D1667=Plano!$A$1,D1667=Plano!$B$1),"entrada","saída"))</f>
        <v/>
      </c>
    </row>
    <row r="1668" spans="1:19" ht="13.2" hidden="1" x14ac:dyDescent="0.25">
      <c r="A1668" s="119" t="str">
        <f>IF(B1668="","",COUNT('Diário 2o PA'!$A$5:$A$1412)+ROW()-4)</f>
        <v/>
      </c>
      <c r="B1668" s="104"/>
      <c r="C1668" s="154"/>
      <c r="D1668" s="105"/>
      <c r="E1668" s="105"/>
      <c r="F1668" s="106"/>
      <c r="G1668" s="105"/>
      <c r="H1668" s="105"/>
      <c r="I1668" s="108"/>
      <c r="J1668" s="105"/>
      <c r="K1668" s="105"/>
      <c r="L1668" s="108"/>
      <c r="M1668" s="105"/>
      <c r="N1668" s="103"/>
      <c r="O1668" s="456"/>
      <c r="P1668" s="431">
        <f t="shared" si="51"/>
        <v>0</v>
      </c>
      <c r="Q1668" s="79">
        <f t="shared" si="51"/>
        <v>0</v>
      </c>
      <c r="R1668" s="102" t="str">
        <f t="shared" si="50"/>
        <v/>
      </c>
      <c r="S1668" s="96" t="str">
        <f>IF(D1668="","",IF(OR(D1668=Plano!$A$1,D1668=Plano!$B$1),"entrada","saída"))</f>
        <v/>
      </c>
    </row>
    <row r="1669" spans="1:19" ht="13.2" hidden="1" x14ac:dyDescent="0.25">
      <c r="A1669" s="119" t="str">
        <f>IF(B1669="","",COUNT('Diário 2o PA'!$A$5:$A$1412)+ROW()-4)</f>
        <v/>
      </c>
      <c r="B1669" s="104"/>
      <c r="C1669" s="154"/>
      <c r="D1669" s="105"/>
      <c r="E1669" s="105"/>
      <c r="F1669" s="106"/>
      <c r="G1669" s="105"/>
      <c r="H1669" s="105"/>
      <c r="I1669" s="108"/>
      <c r="J1669" s="105"/>
      <c r="K1669" s="105"/>
      <c r="L1669" s="108"/>
      <c r="M1669" s="105"/>
      <c r="N1669" s="103"/>
      <c r="O1669" s="456"/>
      <c r="P1669" s="431">
        <f t="shared" si="51"/>
        <v>0</v>
      </c>
      <c r="Q1669" s="79">
        <f t="shared" si="51"/>
        <v>0</v>
      </c>
      <c r="R1669" s="102" t="str">
        <f t="shared" ref="R1669:R1732" si="52">SUBSTITUTE(D1669," ","_")</f>
        <v/>
      </c>
      <c r="S1669" s="96" t="str">
        <f>IF(D1669="","",IF(OR(D1669=Plano!$A$1,D1669=Plano!$B$1),"entrada","saída"))</f>
        <v/>
      </c>
    </row>
    <row r="1670" spans="1:19" ht="13.2" hidden="1" x14ac:dyDescent="0.25">
      <c r="A1670" s="119" t="str">
        <f>IF(B1670="","",COUNT('Diário 2o PA'!$A$5:$A$1412)+ROW()-4)</f>
        <v/>
      </c>
      <c r="B1670" s="104"/>
      <c r="C1670" s="154"/>
      <c r="D1670" s="105"/>
      <c r="E1670" s="105"/>
      <c r="F1670" s="106"/>
      <c r="G1670" s="105"/>
      <c r="H1670" s="105"/>
      <c r="I1670" s="108"/>
      <c r="J1670" s="105"/>
      <c r="K1670" s="105"/>
      <c r="L1670" s="108"/>
      <c r="M1670" s="105"/>
      <c r="N1670" s="103"/>
      <c r="O1670" s="456"/>
      <c r="P1670" s="431">
        <f t="shared" ref="P1670:Q1733" si="53">IF(B1670=0,0,IF(YEAR(B1670)=$Q$1,MONTH(B1670)-$P$1+1,(YEAR(B1670)-$Q$1)*12-$P$1+1+MONTH(B1670)))</f>
        <v>0</v>
      </c>
      <c r="Q1670" s="79">
        <f t="shared" si="53"/>
        <v>0</v>
      </c>
      <c r="R1670" s="102" t="str">
        <f t="shared" si="52"/>
        <v/>
      </c>
      <c r="S1670" s="96" t="str">
        <f>IF(D1670="","",IF(OR(D1670=Plano!$A$1,D1670=Plano!$B$1),"entrada","saída"))</f>
        <v/>
      </c>
    </row>
    <row r="1671" spans="1:19" ht="13.2" hidden="1" x14ac:dyDescent="0.25">
      <c r="A1671" s="119" t="str">
        <f>IF(B1671="","",COUNT('Diário 2o PA'!$A$5:$A$1412)+ROW()-4)</f>
        <v/>
      </c>
      <c r="B1671" s="104"/>
      <c r="C1671" s="154"/>
      <c r="D1671" s="105"/>
      <c r="E1671" s="105"/>
      <c r="F1671" s="106"/>
      <c r="G1671" s="105"/>
      <c r="H1671" s="105"/>
      <c r="I1671" s="108"/>
      <c r="J1671" s="105"/>
      <c r="K1671" s="105"/>
      <c r="L1671" s="108"/>
      <c r="M1671" s="105"/>
      <c r="N1671" s="103"/>
      <c r="O1671" s="456"/>
      <c r="P1671" s="431">
        <f t="shared" si="53"/>
        <v>0</v>
      </c>
      <c r="Q1671" s="79">
        <f t="shared" si="53"/>
        <v>0</v>
      </c>
      <c r="R1671" s="102" t="str">
        <f t="shared" si="52"/>
        <v/>
      </c>
      <c r="S1671" s="96" t="str">
        <f>IF(D1671="","",IF(OR(D1671=Plano!$A$1,D1671=Plano!$B$1),"entrada","saída"))</f>
        <v/>
      </c>
    </row>
    <row r="1672" spans="1:19" ht="13.2" hidden="1" x14ac:dyDescent="0.25">
      <c r="A1672" s="119" t="str">
        <f>IF(B1672="","",COUNT('Diário 2o PA'!$A$5:$A$1412)+ROW()-4)</f>
        <v/>
      </c>
      <c r="B1672" s="104"/>
      <c r="C1672" s="154"/>
      <c r="D1672" s="105"/>
      <c r="E1672" s="105"/>
      <c r="F1672" s="106"/>
      <c r="G1672" s="105"/>
      <c r="H1672" s="105"/>
      <c r="I1672" s="108"/>
      <c r="J1672" s="105"/>
      <c r="K1672" s="105"/>
      <c r="L1672" s="108"/>
      <c r="M1672" s="105"/>
      <c r="N1672" s="103"/>
      <c r="O1672" s="456"/>
      <c r="P1672" s="431">
        <f t="shared" si="53"/>
        <v>0</v>
      </c>
      <c r="Q1672" s="79">
        <f t="shared" si="53"/>
        <v>0</v>
      </c>
      <c r="R1672" s="102" t="str">
        <f t="shared" si="52"/>
        <v/>
      </c>
      <c r="S1672" s="96" t="str">
        <f>IF(D1672="","",IF(OR(D1672=Plano!$A$1,D1672=Plano!$B$1),"entrada","saída"))</f>
        <v/>
      </c>
    </row>
    <row r="1673" spans="1:19" ht="13.2" hidden="1" x14ac:dyDescent="0.25">
      <c r="A1673" s="119" t="str">
        <f>IF(B1673="","",COUNT('Diário 2o PA'!$A$5:$A$1412)+ROW()-4)</f>
        <v/>
      </c>
      <c r="B1673" s="104"/>
      <c r="C1673" s="154"/>
      <c r="D1673" s="105"/>
      <c r="E1673" s="105"/>
      <c r="F1673" s="106"/>
      <c r="G1673" s="105"/>
      <c r="H1673" s="105"/>
      <c r="I1673" s="108"/>
      <c r="J1673" s="105"/>
      <c r="K1673" s="105"/>
      <c r="L1673" s="108"/>
      <c r="M1673" s="105"/>
      <c r="N1673" s="103"/>
      <c r="O1673" s="456"/>
      <c r="P1673" s="431">
        <f t="shared" si="53"/>
        <v>0</v>
      </c>
      <c r="Q1673" s="79">
        <f t="shared" si="53"/>
        <v>0</v>
      </c>
      <c r="R1673" s="102" t="str">
        <f t="shared" si="52"/>
        <v/>
      </c>
      <c r="S1673" s="96" t="str">
        <f>IF(D1673="","",IF(OR(D1673=Plano!$A$1,D1673=Plano!$B$1),"entrada","saída"))</f>
        <v/>
      </c>
    </row>
    <row r="1674" spans="1:19" ht="13.2" hidden="1" x14ac:dyDescent="0.25">
      <c r="A1674" s="119" t="str">
        <f>IF(B1674="","",COUNT('Diário 2o PA'!$A$5:$A$1412)+ROW()-4)</f>
        <v/>
      </c>
      <c r="B1674" s="104"/>
      <c r="C1674" s="154"/>
      <c r="D1674" s="105"/>
      <c r="E1674" s="105"/>
      <c r="F1674" s="106"/>
      <c r="G1674" s="105"/>
      <c r="H1674" s="105"/>
      <c r="I1674" s="108"/>
      <c r="J1674" s="105"/>
      <c r="K1674" s="105"/>
      <c r="L1674" s="108"/>
      <c r="M1674" s="105"/>
      <c r="N1674" s="103"/>
      <c r="O1674" s="456"/>
      <c r="P1674" s="431">
        <f t="shared" si="53"/>
        <v>0</v>
      </c>
      <c r="Q1674" s="79">
        <f t="shared" si="53"/>
        <v>0</v>
      </c>
      <c r="R1674" s="102" t="str">
        <f t="shared" si="52"/>
        <v/>
      </c>
      <c r="S1674" s="96" t="str">
        <f>IF(D1674="","",IF(OR(D1674=Plano!$A$1,D1674=Plano!$B$1),"entrada","saída"))</f>
        <v/>
      </c>
    </row>
    <row r="1675" spans="1:19" ht="13.2" hidden="1" x14ac:dyDescent="0.25">
      <c r="A1675" s="119" t="str">
        <f>IF(B1675="","",COUNT('Diário 2o PA'!$A$5:$A$1412)+ROW()-4)</f>
        <v/>
      </c>
      <c r="B1675" s="104"/>
      <c r="C1675" s="154"/>
      <c r="D1675" s="105"/>
      <c r="E1675" s="105"/>
      <c r="F1675" s="106"/>
      <c r="G1675" s="105"/>
      <c r="H1675" s="105"/>
      <c r="I1675" s="108"/>
      <c r="J1675" s="105"/>
      <c r="K1675" s="105"/>
      <c r="L1675" s="108"/>
      <c r="M1675" s="105"/>
      <c r="N1675" s="103"/>
      <c r="O1675" s="456"/>
      <c r="P1675" s="431">
        <f t="shared" si="53"/>
        <v>0</v>
      </c>
      <c r="Q1675" s="79">
        <f t="shared" si="53"/>
        <v>0</v>
      </c>
      <c r="R1675" s="102" t="str">
        <f t="shared" si="52"/>
        <v/>
      </c>
      <c r="S1675" s="96" t="str">
        <f>IF(D1675="","",IF(OR(D1675=Plano!$A$1,D1675=Plano!$B$1),"entrada","saída"))</f>
        <v/>
      </c>
    </row>
    <row r="1676" spans="1:19" ht="13.2" hidden="1" x14ac:dyDescent="0.25">
      <c r="A1676" s="119" t="str">
        <f>IF(B1676="","",COUNT('Diário 2o PA'!$A$5:$A$1412)+ROW()-4)</f>
        <v/>
      </c>
      <c r="B1676" s="104"/>
      <c r="C1676" s="154"/>
      <c r="D1676" s="105"/>
      <c r="E1676" s="105"/>
      <c r="F1676" s="106"/>
      <c r="G1676" s="105"/>
      <c r="H1676" s="105"/>
      <c r="I1676" s="108"/>
      <c r="J1676" s="105"/>
      <c r="K1676" s="105"/>
      <c r="L1676" s="108"/>
      <c r="M1676" s="105"/>
      <c r="N1676" s="103"/>
      <c r="O1676" s="456"/>
      <c r="P1676" s="431">
        <f t="shared" si="53"/>
        <v>0</v>
      </c>
      <c r="Q1676" s="79">
        <f t="shared" si="53"/>
        <v>0</v>
      </c>
      <c r="R1676" s="102" t="str">
        <f t="shared" si="52"/>
        <v/>
      </c>
      <c r="S1676" s="96" t="str">
        <f>IF(D1676="","",IF(OR(D1676=Plano!$A$1,D1676=Plano!$B$1),"entrada","saída"))</f>
        <v/>
      </c>
    </row>
    <row r="1677" spans="1:19" ht="13.2" hidden="1" x14ac:dyDescent="0.25">
      <c r="A1677" s="119" t="str">
        <f>IF(B1677="","",COUNT('Diário 2o PA'!$A$5:$A$1412)+ROW()-4)</f>
        <v/>
      </c>
      <c r="B1677" s="104"/>
      <c r="C1677" s="154"/>
      <c r="D1677" s="105"/>
      <c r="E1677" s="105"/>
      <c r="F1677" s="106"/>
      <c r="G1677" s="105"/>
      <c r="H1677" s="105"/>
      <c r="I1677" s="108"/>
      <c r="J1677" s="105"/>
      <c r="K1677" s="105"/>
      <c r="L1677" s="108"/>
      <c r="M1677" s="105"/>
      <c r="N1677" s="103"/>
      <c r="O1677" s="456"/>
      <c r="P1677" s="431">
        <f t="shared" si="53"/>
        <v>0</v>
      </c>
      <c r="Q1677" s="79">
        <f t="shared" si="53"/>
        <v>0</v>
      </c>
      <c r="R1677" s="102" t="str">
        <f t="shared" si="52"/>
        <v/>
      </c>
      <c r="S1677" s="96" t="str">
        <f>IF(D1677="","",IF(OR(D1677=Plano!$A$1,D1677=Plano!$B$1),"entrada","saída"))</f>
        <v/>
      </c>
    </row>
    <row r="1678" spans="1:19" ht="13.2" hidden="1" x14ac:dyDescent="0.25">
      <c r="A1678" s="119" t="str">
        <f>IF(B1678="","",COUNT('Diário 2o PA'!$A$5:$A$1412)+ROW()-4)</f>
        <v/>
      </c>
      <c r="B1678" s="104"/>
      <c r="C1678" s="154"/>
      <c r="D1678" s="105"/>
      <c r="E1678" s="105"/>
      <c r="F1678" s="106"/>
      <c r="G1678" s="105"/>
      <c r="H1678" s="105"/>
      <c r="I1678" s="108"/>
      <c r="J1678" s="105"/>
      <c r="K1678" s="105"/>
      <c r="L1678" s="108"/>
      <c r="M1678" s="105"/>
      <c r="N1678" s="103"/>
      <c r="O1678" s="456"/>
      <c r="P1678" s="431">
        <f t="shared" si="53"/>
        <v>0</v>
      </c>
      <c r="Q1678" s="79">
        <f t="shared" si="53"/>
        <v>0</v>
      </c>
      <c r="R1678" s="102" t="str">
        <f t="shared" si="52"/>
        <v/>
      </c>
      <c r="S1678" s="96" t="str">
        <f>IF(D1678="","",IF(OR(D1678=Plano!$A$1,D1678=Plano!$B$1),"entrada","saída"))</f>
        <v/>
      </c>
    </row>
    <row r="1679" spans="1:19" ht="13.2" hidden="1" x14ac:dyDescent="0.25">
      <c r="A1679" s="119" t="str">
        <f>IF(B1679="","",COUNT('Diário 2o PA'!$A$5:$A$1412)+ROW()-4)</f>
        <v/>
      </c>
      <c r="B1679" s="104"/>
      <c r="C1679" s="154"/>
      <c r="D1679" s="105"/>
      <c r="E1679" s="105"/>
      <c r="F1679" s="106"/>
      <c r="G1679" s="105"/>
      <c r="H1679" s="105"/>
      <c r="I1679" s="108"/>
      <c r="J1679" s="105"/>
      <c r="K1679" s="105"/>
      <c r="L1679" s="108"/>
      <c r="M1679" s="105"/>
      <c r="N1679" s="103"/>
      <c r="O1679" s="456"/>
      <c r="P1679" s="431">
        <f t="shared" si="53"/>
        <v>0</v>
      </c>
      <c r="Q1679" s="79">
        <f t="shared" si="53"/>
        <v>0</v>
      </c>
      <c r="R1679" s="102" t="str">
        <f t="shared" si="52"/>
        <v/>
      </c>
      <c r="S1679" s="96" t="str">
        <f>IF(D1679="","",IF(OR(D1679=Plano!$A$1,D1679=Plano!$B$1),"entrada","saída"))</f>
        <v/>
      </c>
    </row>
    <row r="1680" spans="1:19" ht="13.2" hidden="1" x14ac:dyDescent="0.25">
      <c r="A1680" s="119" t="str">
        <f>IF(B1680="","",COUNT('Diário 2o PA'!$A$5:$A$1412)+ROW()-4)</f>
        <v/>
      </c>
      <c r="B1680" s="104"/>
      <c r="C1680" s="154"/>
      <c r="D1680" s="105"/>
      <c r="E1680" s="105"/>
      <c r="F1680" s="106"/>
      <c r="G1680" s="105"/>
      <c r="H1680" s="105"/>
      <c r="I1680" s="108"/>
      <c r="J1680" s="105"/>
      <c r="K1680" s="105"/>
      <c r="L1680" s="108"/>
      <c r="M1680" s="105"/>
      <c r="N1680" s="103"/>
      <c r="O1680" s="456"/>
      <c r="P1680" s="431">
        <f t="shared" si="53"/>
        <v>0</v>
      </c>
      <c r="Q1680" s="79">
        <f t="shared" si="53"/>
        <v>0</v>
      </c>
      <c r="R1680" s="102" t="str">
        <f t="shared" si="52"/>
        <v/>
      </c>
      <c r="S1680" s="96" t="str">
        <f>IF(D1680="","",IF(OR(D1680=Plano!$A$1,D1680=Plano!$B$1),"entrada","saída"))</f>
        <v/>
      </c>
    </row>
    <row r="1681" spans="1:19" ht="13.2" hidden="1" x14ac:dyDescent="0.25">
      <c r="A1681" s="119" t="str">
        <f>IF(B1681="","",COUNT('Diário 2o PA'!$A$5:$A$1412)+ROW()-4)</f>
        <v/>
      </c>
      <c r="B1681" s="104"/>
      <c r="C1681" s="154"/>
      <c r="D1681" s="105"/>
      <c r="E1681" s="105"/>
      <c r="F1681" s="106"/>
      <c r="G1681" s="105"/>
      <c r="H1681" s="105"/>
      <c r="I1681" s="108"/>
      <c r="J1681" s="105"/>
      <c r="K1681" s="105"/>
      <c r="L1681" s="108"/>
      <c r="M1681" s="105"/>
      <c r="N1681" s="103"/>
      <c r="O1681" s="456"/>
      <c r="P1681" s="431">
        <f t="shared" si="53"/>
        <v>0</v>
      </c>
      <c r="Q1681" s="79">
        <f t="shared" si="53"/>
        <v>0</v>
      </c>
      <c r="R1681" s="102" t="str">
        <f t="shared" si="52"/>
        <v/>
      </c>
      <c r="S1681" s="96" t="str">
        <f>IF(D1681="","",IF(OR(D1681=Plano!$A$1,D1681=Plano!$B$1),"entrada","saída"))</f>
        <v/>
      </c>
    </row>
    <row r="1682" spans="1:19" ht="13.2" hidden="1" x14ac:dyDescent="0.25">
      <c r="A1682" s="119" t="str">
        <f>IF(B1682="","",COUNT('Diário 2o PA'!$A$5:$A$1412)+ROW()-4)</f>
        <v/>
      </c>
      <c r="B1682" s="104"/>
      <c r="C1682" s="154"/>
      <c r="D1682" s="105"/>
      <c r="E1682" s="105"/>
      <c r="F1682" s="106"/>
      <c r="G1682" s="105"/>
      <c r="H1682" s="105"/>
      <c r="I1682" s="108"/>
      <c r="J1682" s="105"/>
      <c r="K1682" s="105"/>
      <c r="L1682" s="108"/>
      <c r="M1682" s="105"/>
      <c r="N1682" s="103"/>
      <c r="O1682" s="456"/>
      <c r="P1682" s="431">
        <f t="shared" si="53"/>
        <v>0</v>
      </c>
      <c r="Q1682" s="79">
        <f t="shared" si="53"/>
        <v>0</v>
      </c>
      <c r="R1682" s="102" t="str">
        <f t="shared" si="52"/>
        <v/>
      </c>
      <c r="S1682" s="96" t="str">
        <f>IF(D1682="","",IF(OR(D1682=Plano!$A$1,D1682=Plano!$B$1),"entrada","saída"))</f>
        <v/>
      </c>
    </row>
    <row r="1683" spans="1:19" ht="13.2" hidden="1" x14ac:dyDescent="0.25">
      <c r="A1683" s="119" t="str">
        <f>IF(B1683="","",COUNT('Diário 2o PA'!$A$5:$A$1412)+ROW()-4)</f>
        <v/>
      </c>
      <c r="B1683" s="104"/>
      <c r="C1683" s="154"/>
      <c r="D1683" s="105"/>
      <c r="E1683" s="105"/>
      <c r="F1683" s="106"/>
      <c r="G1683" s="105"/>
      <c r="H1683" s="105"/>
      <c r="I1683" s="108"/>
      <c r="J1683" s="105"/>
      <c r="K1683" s="105"/>
      <c r="L1683" s="108"/>
      <c r="M1683" s="105"/>
      <c r="N1683" s="103"/>
      <c r="O1683" s="456"/>
      <c r="P1683" s="431">
        <f t="shared" si="53"/>
        <v>0</v>
      </c>
      <c r="Q1683" s="79">
        <f t="shared" si="53"/>
        <v>0</v>
      </c>
      <c r="R1683" s="102" t="str">
        <f t="shared" si="52"/>
        <v/>
      </c>
      <c r="S1683" s="96" t="str">
        <f>IF(D1683="","",IF(OR(D1683=Plano!$A$1,D1683=Plano!$B$1),"entrada","saída"))</f>
        <v/>
      </c>
    </row>
    <row r="1684" spans="1:19" ht="13.2" hidden="1" x14ac:dyDescent="0.25">
      <c r="A1684" s="119" t="str">
        <f>IF(B1684="","",COUNT('Diário 2o PA'!$A$5:$A$1412)+ROW()-4)</f>
        <v/>
      </c>
      <c r="B1684" s="104"/>
      <c r="C1684" s="154"/>
      <c r="D1684" s="105"/>
      <c r="E1684" s="105"/>
      <c r="F1684" s="106"/>
      <c r="G1684" s="105"/>
      <c r="H1684" s="105"/>
      <c r="I1684" s="108"/>
      <c r="J1684" s="105"/>
      <c r="K1684" s="105"/>
      <c r="L1684" s="108"/>
      <c r="M1684" s="105"/>
      <c r="N1684" s="103"/>
      <c r="O1684" s="456"/>
      <c r="P1684" s="431">
        <f t="shared" si="53"/>
        <v>0</v>
      </c>
      <c r="Q1684" s="79">
        <f t="shared" si="53"/>
        <v>0</v>
      </c>
      <c r="R1684" s="102" t="str">
        <f t="shared" si="52"/>
        <v/>
      </c>
      <c r="S1684" s="96" t="str">
        <f>IF(D1684="","",IF(OR(D1684=Plano!$A$1,D1684=Plano!$B$1),"entrada","saída"))</f>
        <v/>
      </c>
    </row>
    <row r="1685" spans="1:19" ht="13.2" hidden="1" x14ac:dyDescent="0.25">
      <c r="A1685" s="119" t="str">
        <f>IF(B1685="","",COUNT('Diário 2o PA'!$A$5:$A$1412)+ROW()-4)</f>
        <v/>
      </c>
      <c r="B1685" s="104"/>
      <c r="C1685" s="154"/>
      <c r="D1685" s="105"/>
      <c r="E1685" s="105"/>
      <c r="F1685" s="106"/>
      <c r="G1685" s="105"/>
      <c r="H1685" s="105"/>
      <c r="I1685" s="108"/>
      <c r="J1685" s="105"/>
      <c r="K1685" s="105"/>
      <c r="L1685" s="108"/>
      <c r="M1685" s="105"/>
      <c r="N1685" s="103"/>
      <c r="O1685" s="456"/>
      <c r="P1685" s="431">
        <f t="shared" si="53"/>
        <v>0</v>
      </c>
      <c r="Q1685" s="79">
        <f t="shared" si="53"/>
        <v>0</v>
      </c>
      <c r="R1685" s="102" t="str">
        <f t="shared" si="52"/>
        <v/>
      </c>
      <c r="S1685" s="96" t="str">
        <f>IF(D1685="","",IF(OR(D1685=Plano!$A$1,D1685=Plano!$B$1),"entrada","saída"))</f>
        <v/>
      </c>
    </row>
    <row r="1686" spans="1:19" ht="13.2" hidden="1" x14ac:dyDescent="0.25">
      <c r="A1686" s="119" t="str">
        <f>IF(B1686="","",COUNT('Diário 2o PA'!$A$5:$A$1412)+ROW()-4)</f>
        <v/>
      </c>
      <c r="B1686" s="104"/>
      <c r="C1686" s="154"/>
      <c r="D1686" s="105"/>
      <c r="E1686" s="105"/>
      <c r="F1686" s="106"/>
      <c r="G1686" s="105"/>
      <c r="H1686" s="105"/>
      <c r="I1686" s="108"/>
      <c r="J1686" s="105"/>
      <c r="K1686" s="105"/>
      <c r="L1686" s="108"/>
      <c r="M1686" s="105"/>
      <c r="N1686" s="103"/>
      <c r="O1686" s="456"/>
      <c r="P1686" s="431">
        <f t="shared" si="53"/>
        <v>0</v>
      </c>
      <c r="Q1686" s="79">
        <f t="shared" si="53"/>
        <v>0</v>
      </c>
      <c r="R1686" s="102" t="str">
        <f t="shared" si="52"/>
        <v/>
      </c>
      <c r="S1686" s="96" t="str">
        <f>IF(D1686="","",IF(OR(D1686=Plano!$A$1,D1686=Plano!$B$1),"entrada","saída"))</f>
        <v/>
      </c>
    </row>
    <row r="1687" spans="1:19" ht="13.2" hidden="1" x14ac:dyDescent="0.25">
      <c r="A1687" s="119" t="str">
        <f>IF(B1687="","",COUNT('Diário 2o PA'!$A$5:$A$1412)+ROW()-4)</f>
        <v/>
      </c>
      <c r="B1687" s="104"/>
      <c r="C1687" s="154"/>
      <c r="D1687" s="105"/>
      <c r="E1687" s="105"/>
      <c r="F1687" s="106"/>
      <c r="G1687" s="105"/>
      <c r="H1687" s="105"/>
      <c r="I1687" s="108"/>
      <c r="J1687" s="105"/>
      <c r="K1687" s="105"/>
      <c r="L1687" s="108"/>
      <c r="M1687" s="105"/>
      <c r="N1687" s="103"/>
      <c r="O1687" s="456"/>
      <c r="P1687" s="431">
        <f t="shared" si="53"/>
        <v>0</v>
      </c>
      <c r="Q1687" s="79">
        <f t="shared" si="53"/>
        <v>0</v>
      </c>
      <c r="R1687" s="102" t="str">
        <f t="shared" si="52"/>
        <v/>
      </c>
      <c r="S1687" s="96" t="str">
        <f>IF(D1687="","",IF(OR(D1687=Plano!$A$1,D1687=Plano!$B$1),"entrada","saída"))</f>
        <v/>
      </c>
    </row>
    <row r="1688" spans="1:19" ht="13.2" hidden="1" x14ac:dyDescent="0.25">
      <c r="A1688" s="119" t="str">
        <f>IF(B1688="","",COUNT('Diário 2o PA'!$A$5:$A$1412)+ROW()-4)</f>
        <v/>
      </c>
      <c r="B1688" s="104"/>
      <c r="C1688" s="154"/>
      <c r="D1688" s="105"/>
      <c r="E1688" s="105"/>
      <c r="F1688" s="106"/>
      <c r="G1688" s="105"/>
      <c r="H1688" s="105"/>
      <c r="I1688" s="108"/>
      <c r="J1688" s="105"/>
      <c r="K1688" s="105"/>
      <c r="L1688" s="108"/>
      <c r="M1688" s="105"/>
      <c r="N1688" s="103"/>
      <c r="O1688" s="456"/>
      <c r="P1688" s="431">
        <f t="shared" si="53"/>
        <v>0</v>
      </c>
      <c r="Q1688" s="79">
        <f t="shared" si="53"/>
        <v>0</v>
      </c>
      <c r="R1688" s="102" t="str">
        <f t="shared" si="52"/>
        <v/>
      </c>
      <c r="S1688" s="96" t="str">
        <f>IF(D1688="","",IF(OR(D1688=Plano!$A$1,D1688=Plano!$B$1),"entrada","saída"))</f>
        <v/>
      </c>
    </row>
    <row r="1689" spans="1:19" ht="13.2" hidden="1" x14ac:dyDescent="0.25">
      <c r="A1689" s="119" t="str">
        <f>IF(B1689="","",COUNT('Diário 2o PA'!$A$5:$A$1412)+ROW()-4)</f>
        <v/>
      </c>
      <c r="B1689" s="104"/>
      <c r="C1689" s="154"/>
      <c r="D1689" s="105"/>
      <c r="E1689" s="105"/>
      <c r="F1689" s="106"/>
      <c r="G1689" s="105"/>
      <c r="H1689" s="105"/>
      <c r="I1689" s="108"/>
      <c r="J1689" s="105"/>
      <c r="K1689" s="105"/>
      <c r="L1689" s="108"/>
      <c r="M1689" s="105"/>
      <c r="N1689" s="103"/>
      <c r="O1689" s="456"/>
      <c r="P1689" s="431">
        <f t="shared" si="53"/>
        <v>0</v>
      </c>
      <c r="Q1689" s="79">
        <f t="shared" si="53"/>
        <v>0</v>
      </c>
      <c r="R1689" s="102" t="str">
        <f t="shared" si="52"/>
        <v/>
      </c>
      <c r="S1689" s="96" t="str">
        <f>IF(D1689="","",IF(OR(D1689=Plano!$A$1,D1689=Plano!$B$1),"entrada","saída"))</f>
        <v/>
      </c>
    </row>
    <row r="1690" spans="1:19" ht="13.2" hidden="1" x14ac:dyDescent="0.25">
      <c r="A1690" s="119" t="str">
        <f>IF(B1690="","",COUNT('Diário 2o PA'!$A$5:$A$1412)+ROW()-4)</f>
        <v/>
      </c>
      <c r="B1690" s="104"/>
      <c r="C1690" s="154"/>
      <c r="D1690" s="105"/>
      <c r="E1690" s="105"/>
      <c r="F1690" s="106"/>
      <c r="G1690" s="105"/>
      <c r="H1690" s="105"/>
      <c r="I1690" s="108"/>
      <c r="J1690" s="105"/>
      <c r="K1690" s="105"/>
      <c r="L1690" s="108"/>
      <c r="M1690" s="105"/>
      <c r="N1690" s="103"/>
      <c r="O1690" s="456"/>
      <c r="P1690" s="431">
        <f t="shared" si="53"/>
        <v>0</v>
      </c>
      <c r="Q1690" s="79">
        <f t="shared" si="53"/>
        <v>0</v>
      </c>
      <c r="R1690" s="102" t="str">
        <f t="shared" si="52"/>
        <v/>
      </c>
      <c r="S1690" s="96" t="str">
        <f>IF(D1690="","",IF(OR(D1690=Plano!$A$1,D1690=Plano!$B$1),"entrada","saída"))</f>
        <v/>
      </c>
    </row>
    <row r="1691" spans="1:19" ht="13.2" hidden="1" x14ac:dyDescent="0.25">
      <c r="A1691" s="119" t="str">
        <f>IF(B1691="","",COUNT('Diário 2o PA'!$A$5:$A$1412)+ROW()-4)</f>
        <v/>
      </c>
      <c r="B1691" s="104"/>
      <c r="C1691" s="154"/>
      <c r="D1691" s="105"/>
      <c r="E1691" s="105"/>
      <c r="F1691" s="106"/>
      <c r="G1691" s="105"/>
      <c r="H1691" s="105"/>
      <c r="I1691" s="108"/>
      <c r="J1691" s="105"/>
      <c r="K1691" s="105"/>
      <c r="L1691" s="108"/>
      <c r="M1691" s="105"/>
      <c r="N1691" s="103"/>
      <c r="O1691" s="456"/>
      <c r="P1691" s="431">
        <f t="shared" si="53"/>
        <v>0</v>
      </c>
      <c r="Q1691" s="79">
        <f t="shared" si="53"/>
        <v>0</v>
      </c>
      <c r="R1691" s="102" t="str">
        <f t="shared" si="52"/>
        <v/>
      </c>
      <c r="S1691" s="96" t="str">
        <f>IF(D1691="","",IF(OR(D1691=Plano!$A$1,D1691=Plano!$B$1),"entrada","saída"))</f>
        <v/>
      </c>
    </row>
    <row r="1692" spans="1:19" ht="13.2" hidden="1" x14ac:dyDescent="0.25">
      <c r="A1692" s="119" t="str">
        <f>IF(B1692="","",COUNT('Diário 2o PA'!$A$5:$A$1412)+ROW()-4)</f>
        <v/>
      </c>
      <c r="B1692" s="104"/>
      <c r="C1692" s="154"/>
      <c r="D1692" s="105"/>
      <c r="E1692" s="105"/>
      <c r="F1692" s="106"/>
      <c r="G1692" s="105"/>
      <c r="H1692" s="105"/>
      <c r="I1692" s="108"/>
      <c r="J1692" s="105"/>
      <c r="K1692" s="105"/>
      <c r="L1692" s="108"/>
      <c r="M1692" s="105"/>
      <c r="N1692" s="103"/>
      <c r="O1692" s="456"/>
      <c r="P1692" s="431">
        <f t="shared" si="53"/>
        <v>0</v>
      </c>
      <c r="Q1692" s="79">
        <f t="shared" si="53"/>
        <v>0</v>
      </c>
      <c r="R1692" s="102" t="str">
        <f t="shared" si="52"/>
        <v/>
      </c>
      <c r="S1692" s="96" t="str">
        <f>IF(D1692="","",IF(OR(D1692=Plano!$A$1,D1692=Plano!$B$1),"entrada","saída"))</f>
        <v/>
      </c>
    </row>
    <row r="1693" spans="1:19" ht="13.2" hidden="1" x14ac:dyDescent="0.25">
      <c r="A1693" s="119" t="str">
        <f>IF(B1693="","",COUNT('Diário 2o PA'!$A$5:$A$1412)+ROW()-4)</f>
        <v/>
      </c>
      <c r="B1693" s="104"/>
      <c r="C1693" s="154"/>
      <c r="D1693" s="105"/>
      <c r="E1693" s="105"/>
      <c r="F1693" s="106"/>
      <c r="G1693" s="105"/>
      <c r="H1693" s="105"/>
      <c r="I1693" s="108"/>
      <c r="J1693" s="105"/>
      <c r="K1693" s="105"/>
      <c r="L1693" s="108"/>
      <c r="M1693" s="105"/>
      <c r="N1693" s="103"/>
      <c r="O1693" s="456"/>
      <c r="P1693" s="431">
        <f t="shared" si="53"/>
        <v>0</v>
      </c>
      <c r="Q1693" s="79">
        <f t="shared" si="53"/>
        <v>0</v>
      </c>
      <c r="R1693" s="102" t="str">
        <f t="shared" si="52"/>
        <v/>
      </c>
      <c r="S1693" s="96" t="str">
        <f>IF(D1693="","",IF(OR(D1693=Plano!$A$1,D1693=Plano!$B$1),"entrada","saída"))</f>
        <v/>
      </c>
    </row>
    <row r="1694" spans="1:19" ht="13.2" hidden="1" x14ac:dyDescent="0.25">
      <c r="A1694" s="119" t="str">
        <f>IF(B1694="","",COUNT('Diário 2o PA'!$A$5:$A$1412)+ROW()-4)</f>
        <v/>
      </c>
      <c r="B1694" s="104"/>
      <c r="C1694" s="154"/>
      <c r="D1694" s="105"/>
      <c r="E1694" s="105"/>
      <c r="F1694" s="106"/>
      <c r="G1694" s="105"/>
      <c r="H1694" s="105"/>
      <c r="I1694" s="108"/>
      <c r="J1694" s="105"/>
      <c r="K1694" s="105"/>
      <c r="L1694" s="108"/>
      <c r="M1694" s="105"/>
      <c r="N1694" s="103"/>
      <c r="O1694" s="456"/>
      <c r="P1694" s="431">
        <f t="shared" si="53"/>
        <v>0</v>
      </c>
      <c r="Q1694" s="79">
        <f t="shared" si="53"/>
        <v>0</v>
      </c>
      <c r="R1694" s="102" t="str">
        <f t="shared" si="52"/>
        <v/>
      </c>
      <c r="S1694" s="96" t="str">
        <f>IF(D1694="","",IF(OR(D1694=Plano!$A$1,D1694=Plano!$B$1),"entrada","saída"))</f>
        <v/>
      </c>
    </row>
    <row r="1695" spans="1:19" ht="13.2" hidden="1" x14ac:dyDescent="0.25">
      <c r="A1695" s="119" t="str">
        <f>IF(B1695="","",COUNT('Diário 2o PA'!$A$5:$A$1412)+ROW()-4)</f>
        <v/>
      </c>
      <c r="B1695" s="104"/>
      <c r="C1695" s="154"/>
      <c r="D1695" s="105"/>
      <c r="E1695" s="105"/>
      <c r="F1695" s="106"/>
      <c r="G1695" s="105"/>
      <c r="H1695" s="105"/>
      <c r="I1695" s="108"/>
      <c r="J1695" s="105"/>
      <c r="K1695" s="105"/>
      <c r="L1695" s="108"/>
      <c r="M1695" s="105"/>
      <c r="N1695" s="103"/>
      <c r="O1695" s="456"/>
      <c r="P1695" s="431">
        <f t="shared" si="53"/>
        <v>0</v>
      </c>
      <c r="Q1695" s="79">
        <f t="shared" si="53"/>
        <v>0</v>
      </c>
      <c r="R1695" s="102" t="str">
        <f t="shared" si="52"/>
        <v/>
      </c>
      <c r="S1695" s="96" t="str">
        <f>IF(D1695="","",IF(OR(D1695=Plano!$A$1,D1695=Plano!$B$1),"entrada","saída"))</f>
        <v/>
      </c>
    </row>
    <row r="1696" spans="1:19" ht="13.2" hidden="1" x14ac:dyDescent="0.25">
      <c r="A1696" s="119" t="str">
        <f>IF(B1696="","",COUNT('Diário 2o PA'!$A$5:$A$1412)+ROW()-4)</f>
        <v/>
      </c>
      <c r="B1696" s="104"/>
      <c r="C1696" s="154"/>
      <c r="D1696" s="105"/>
      <c r="E1696" s="105"/>
      <c r="F1696" s="106"/>
      <c r="G1696" s="105"/>
      <c r="H1696" s="105"/>
      <c r="I1696" s="108"/>
      <c r="J1696" s="105"/>
      <c r="K1696" s="105"/>
      <c r="L1696" s="108"/>
      <c r="M1696" s="105"/>
      <c r="N1696" s="103"/>
      <c r="O1696" s="456"/>
      <c r="P1696" s="431">
        <f t="shared" si="53"/>
        <v>0</v>
      </c>
      <c r="Q1696" s="79">
        <f t="shared" si="53"/>
        <v>0</v>
      </c>
      <c r="R1696" s="102" t="str">
        <f t="shared" si="52"/>
        <v/>
      </c>
      <c r="S1696" s="96" t="str">
        <f>IF(D1696="","",IF(OR(D1696=Plano!$A$1,D1696=Plano!$B$1),"entrada","saída"))</f>
        <v/>
      </c>
    </row>
    <row r="1697" spans="1:19" ht="13.2" hidden="1" x14ac:dyDescent="0.25">
      <c r="A1697" s="119" t="str">
        <f>IF(B1697="","",COUNT('Diário 2o PA'!$A$5:$A$1412)+ROW()-4)</f>
        <v/>
      </c>
      <c r="B1697" s="104"/>
      <c r="C1697" s="154"/>
      <c r="D1697" s="105"/>
      <c r="E1697" s="105"/>
      <c r="F1697" s="106"/>
      <c r="G1697" s="105"/>
      <c r="H1697" s="105"/>
      <c r="I1697" s="108"/>
      <c r="J1697" s="105"/>
      <c r="K1697" s="105"/>
      <c r="L1697" s="108"/>
      <c r="M1697" s="105"/>
      <c r="N1697" s="103"/>
      <c r="O1697" s="456"/>
      <c r="P1697" s="431">
        <f t="shared" si="53"/>
        <v>0</v>
      </c>
      <c r="Q1697" s="79">
        <f t="shared" si="53"/>
        <v>0</v>
      </c>
      <c r="R1697" s="102" t="str">
        <f t="shared" si="52"/>
        <v/>
      </c>
      <c r="S1697" s="96" t="str">
        <f>IF(D1697="","",IF(OR(D1697=Plano!$A$1,D1697=Plano!$B$1),"entrada","saída"))</f>
        <v/>
      </c>
    </row>
    <row r="1698" spans="1:19" ht="13.2" hidden="1" x14ac:dyDescent="0.25">
      <c r="A1698" s="119" t="str">
        <f>IF(B1698="","",COUNT('Diário 2o PA'!$A$5:$A$1412)+ROW()-4)</f>
        <v/>
      </c>
      <c r="B1698" s="104"/>
      <c r="C1698" s="154"/>
      <c r="D1698" s="105"/>
      <c r="E1698" s="105"/>
      <c r="F1698" s="106"/>
      <c r="G1698" s="105"/>
      <c r="H1698" s="105"/>
      <c r="I1698" s="108"/>
      <c r="J1698" s="105"/>
      <c r="K1698" s="105"/>
      <c r="L1698" s="108"/>
      <c r="M1698" s="105"/>
      <c r="N1698" s="103"/>
      <c r="O1698" s="456"/>
      <c r="P1698" s="431">
        <f t="shared" si="53"/>
        <v>0</v>
      </c>
      <c r="Q1698" s="79">
        <f t="shared" si="53"/>
        <v>0</v>
      </c>
      <c r="R1698" s="102" t="str">
        <f t="shared" si="52"/>
        <v/>
      </c>
      <c r="S1698" s="96" t="str">
        <f>IF(D1698="","",IF(OR(D1698=Plano!$A$1,D1698=Plano!$B$1),"entrada","saída"))</f>
        <v/>
      </c>
    </row>
    <row r="1699" spans="1:19" ht="13.2" hidden="1" x14ac:dyDescent="0.25">
      <c r="A1699" s="119" t="str">
        <f>IF(B1699="","",COUNT('Diário 2o PA'!$A$5:$A$1412)+ROW()-4)</f>
        <v/>
      </c>
      <c r="B1699" s="104"/>
      <c r="C1699" s="154"/>
      <c r="D1699" s="105"/>
      <c r="E1699" s="105"/>
      <c r="F1699" s="106"/>
      <c r="G1699" s="105"/>
      <c r="H1699" s="105"/>
      <c r="I1699" s="108"/>
      <c r="J1699" s="105"/>
      <c r="K1699" s="105"/>
      <c r="L1699" s="108"/>
      <c r="M1699" s="105"/>
      <c r="N1699" s="103"/>
      <c r="O1699" s="456"/>
      <c r="P1699" s="431">
        <f t="shared" si="53"/>
        <v>0</v>
      </c>
      <c r="Q1699" s="79">
        <f t="shared" si="53"/>
        <v>0</v>
      </c>
      <c r="R1699" s="102" t="str">
        <f t="shared" si="52"/>
        <v/>
      </c>
      <c r="S1699" s="96" t="str">
        <f>IF(D1699="","",IF(OR(D1699=Plano!$A$1,D1699=Plano!$B$1),"entrada","saída"))</f>
        <v/>
      </c>
    </row>
    <row r="1700" spans="1:19" ht="13.2" hidden="1" x14ac:dyDescent="0.25">
      <c r="A1700" s="119" t="str">
        <f>IF(B1700="","",COUNT('Diário 2o PA'!$A$5:$A$1412)+ROW()-4)</f>
        <v/>
      </c>
      <c r="B1700" s="104"/>
      <c r="C1700" s="154"/>
      <c r="D1700" s="105"/>
      <c r="E1700" s="105"/>
      <c r="F1700" s="106"/>
      <c r="G1700" s="105"/>
      <c r="H1700" s="105"/>
      <c r="I1700" s="108"/>
      <c r="J1700" s="105"/>
      <c r="K1700" s="105"/>
      <c r="L1700" s="108"/>
      <c r="M1700" s="105"/>
      <c r="N1700" s="103"/>
      <c r="O1700" s="456"/>
      <c r="P1700" s="431">
        <f t="shared" si="53"/>
        <v>0</v>
      </c>
      <c r="Q1700" s="79">
        <f t="shared" si="53"/>
        <v>0</v>
      </c>
      <c r="R1700" s="102" t="str">
        <f t="shared" si="52"/>
        <v/>
      </c>
      <c r="S1700" s="96" t="str">
        <f>IF(D1700="","",IF(OR(D1700=Plano!$A$1,D1700=Plano!$B$1),"entrada","saída"))</f>
        <v/>
      </c>
    </row>
    <row r="1701" spans="1:19" ht="13.2" hidden="1" x14ac:dyDescent="0.25">
      <c r="A1701" s="119" t="str">
        <f>IF(B1701="","",COUNT('Diário 2o PA'!$A$5:$A$1412)+ROW()-4)</f>
        <v/>
      </c>
      <c r="B1701" s="104"/>
      <c r="C1701" s="154"/>
      <c r="D1701" s="105"/>
      <c r="E1701" s="105"/>
      <c r="F1701" s="106"/>
      <c r="G1701" s="105"/>
      <c r="H1701" s="105"/>
      <c r="I1701" s="108"/>
      <c r="J1701" s="105"/>
      <c r="K1701" s="105"/>
      <c r="L1701" s="108"/>
      <c r="M1701" s="105"/>
      <c r="N1701" s="103"/>
      <c r="O1701" s="456"/>
      <c r="P1701" s="431">
        <f t="shared" si="53"/>
        <v>0</v>
      </c>
      <c r="Q1701" s="79">
        <f t="shared" si="53"/>
        <v>0</v>
      </c>
      <c r="R1701" s="102" t="str">
        <f t="shared" si="52"/>
        <v/>
      </c>
      <c r="S1701" s="96" t="str">
        <f>IF(D1701="","",IF(OR(D1701=Plano!$A$1,D1701=Plano!$B$1),"entrada","saída"))</f>
        <v/>
      </c>
    </row>
    <row r="1702" spans="1:19" ht="13.2" hidden="1" x14ac:dyDescent="0.25">
      <c r="A1702" s="119" t="str">
        <f>IF(B1702="","",COUNT('Diário 2o PA'!$A$5:$A$1412)+ROW()-4)</f>
        <v/>
      </c>
      <c r="B1702" s="104"/>
      <c r="C1702" s="154"/>
      <c r="D1702" s="105"/>
      <c r="E1702" s="105"/>
      <c r="F1702" s="106"/>
      <c r="G1702" s="105"/>
      <c r="H1702" s="105"/>
      <c r="I1702" s="108"/>
      <c r="J1702" s="105"/>
      <c r="K1702" s="105"/>
      <c r="L1702" s="108"/>
      <c r="M1702" s="105"/>
      <c r="N1702" s="103"/>
      <c r="O1702" s="456"/>
      <c r="P1702" s="431">
        <f t="shared" si="53"/>
        <v>0</v>
      </c>
      <c r="Q1702" s="79">
        <f t="shared" si="53"/>
        <v>0</v>
      </c>
      <c r="R1702" s="102" t="str">
        <f t="shared" si="52"/>
        <v/>
      </c>
      <c r="S1702" s="96" t="str">
        <f>IF(D1702="","",IF(OR(D1702=Plano!$A$1,D1702=Plano!$B$1),"entrada","saída"))</f>
        <v/>
      </c>
    </row>
    <row r="1703" spans="1:19" ht="13.2" hidden="1" x14ac:dyDescent="0.25">
      <c r="A1703" s="119" t="str">
        <f>IF(B1703="","",COUNT('Diário 2o PA'!$A$5:$A$1412)+ROW()-4)</f>
        <v/>
      </c>
      <c r="B1703" s="104"/>
      <c r="C1703" s="154"/>
      <c r="D1703" s="105"/>
      <c r="E1703" s="105"/>
      <c r="F1703" s="106"/>
      <c r="G1703" s="105"/>
      <c r="H1703" s="105"/>
      <c r="I1703" s="108"/>
      <c r="J1703" s="105"/>
      <c r="K1703" s="105"/>
      <c r="L1703" s="108"/>
      <c r="M1703" s="105"/>
      <c r="N1703" s="103"/>
      <c r="O1703" s="456"/>
      <c r="P1703" s="431">
        <f t="shared" si="53"/>
        <v>0</v>
      </c>
      <c r="Q1703" s="79">
        <f t="shared" si="53"/>
        <v>0</v>
      </c>
      <c r="R1703" s="102" t="str">
        <f t="shared" si="52"/>
        <v/>
      </c>
      <c r="S1703" s="96" t="str">
        <f>IF(D1703="","",IF(OR(D1703=Plano!$A$1,D1703=Plano!$B$1),"entrada","saída"))</f>
        <v/>
      </c>
    </row>
    <row r="1704" spans="1:19" ht="13.2" hidden="1" x14ac:dyDescent="0.25">
      <c r="A1704" s="119" t="str">
        <f>IF(B1704="","",COUNT('Diário 2o PA'!$A$5:$A$1412)+ROW()-4)</f>
        <v/>
      </c>
      <c r="B1704" s="104"/>
      <c r="C1704" s="154"/>
      <c r="D1704" s="105"/>
      <c r="E1704" s="105"/>
      <c r="F1704" s="106"/>
      <c r="G1704" s="105"/>
      <c r="H1704" s="105"/>
      <c r="I1704" s="108"/>
      <c r="J1704" s="105"/>
      <c r="K1704" s="105"/>
      <c r="L1704" s="108"/>
      <c r="M1704" s="105"/>
      <c r="N1704" s="103"/>
      <c r="O1704" s="456"/>
      <c r="P1704" s="431">
        <f t="shared" si="53"/>
        <v>0</v>
      </c>
      <c r="Q1704" s="79">
        <f t="shared" si="53"/>
        <v>0</v>
      </c>
      <c r="R1704" s="102" t="str">
        <f t="shared" si="52"/>
        <v/>
      </c>
      <c r="S1704" s="96" t="str">
        <f>IF(D1704="","",IF(OR(D1704=Plano!$A$1,D1704=Plano!$B$1),"entrada","saída"))</f>
        <v/>
      </c>
    </row>
    <row r="1705" spans="1:19" ht="13.2" hidden="1" x14ac:dyDescent="0.25">
      <c r="A1705" s="119" t="str">
        <f>IF(B1705="","",COUNT('Diário 2o PA'!$A$5:$A$1412)+ROW()-4)</f>
        <v/>
      </c>
      <c r="B1705" s="104"/>
      <c r="C1705" s="154"/>
      <c r="D1705" s="105"/>
      <c r="E1705" s="105"/>
      <c r="F1705" s="106"/>
      <c r="G1705" s="105"/>
      <c r="H1705" s="105"/>
      <c r="I1705" s="108"/>
      <c r="J1705" s="105"/>
      <c r="K1705" s="105"/>
      <c r="L1705" s="108"/>
      <c r="M1705" s="105"/>
      <c r="N1705" s="103"/>
      <c r="O1705" s="456"/>
      <c r="P1705" s="431">
        <f t="shared" si="53"/>
        <v>0</v>
      </c>
      <c r="Q1705" s="79">
        <f t="shared" si="53"/>
        <v>0</v>
      </c>
      <c r="R1705" s="102" t="str">
        <f t="shared" si="52"/>
        <v/>
      </c>
      <c r="S1705" s="96" t="str">
        <f>IF(D1705="","",IF(OR(D1705=Plano!$A$1,D1705=Plano!$B$1),"entrada","saída"))</f>
        <v/>
      </c>
    </row>
    <row r="1706" spans="1:19" ht="13.2" hidden="1" x14ac:dyDescent="0.25">
      <c r="A1706" s="119" t="str">
        <f>IF(B1706="","",COUNT('Diário 2o PA'!$A$5:$A$1412)+ROW()-4)</f>
        <v/>
      </c>
      <c r="B1706" s="104"/>
      <c r="C1706" s="154"/>
      <c r="D1706" s="105"/>
      <c r="E1706" s="105"/>
      <c r="F1706" s="106"/>
      <c r="G1706" s="105"/>
      <c r="H1706" s="105"/>
      <c r="I1706" s="108"/>
      <c r="J1706" s="105"/>
      <c r="K1706" s="105"/>
      <c r="L1706" s="108"/>
      <c r="M1706" s="105"/>
      <c r="N1706" s="103"/>
      <c r="O1706" s="456"/>
      <c r="P1706" s="431">
        <f t="shared" si="53"/>
        <v>0</v>
      </c>
      <c r="Q1706" s="79">
        <f t="shared" si="53"/>
        <v>0</v>
      </c>
      <c r="R1706" s="102" t="str">
        <f t="shared" si="52"/>
        <v/>
      </c>
      <c r="S1706" s="96" t="str">
        <f>IF(D1706="","",IF(OR(D1706=Plano!$A$1,D1706=Plano!$B$1),"entrada","saída"))</f>
        <v/>
      </c>
    </row>
    <row r="1707" spans="1:19" ht="13.2" hidden="1" x14ac:dyDescent="0.25">
      <c r="A1707" s="119" t="str">
        <f>IF(B1707="","",COUNT('Diário 2o PA'!$A$5:$A$1412)+ROW()-4)</f>
        <v/>
      </c>
      <c r="B1707" s="104"/>
      <c r="C1707" s="154"/>
      <c r="D1707" s="105"/>
      <c r="E1707" s="105"/>
      <c r="F1707" s="106"/>
      <c r="G1707" s="105"/>
      <c r="H1707" s="105"/>
      <c r="I1707" s="108"/>
      <c r="J1707" s="105"/>
      <c r="K1707" s="105"/>
      <c r="L1707" s="108"/>
      <c r="M1707" s="105"/>
      <c r="N1707" s="103"/>
      <c r="O1707" s="456"/>
      <c r="P1707" s="431">
        <f t="shared" si="53"/>
        <v>0</v>
      </c>
      <c r="Q1707" s="79">
        <f t="shared" si="53"/>
        <v>0</v>
      </c>
      <c r="R1707" s="102" t="str">
        <f t="shared" si="52"/>
        <v/>
      </c>
      <c r="S1707" s="96" t="str">
        <f>IF(D1707="","",IF(OR(D1707=Plano!$A$1,D1707=Plano!$B$1),"entrada","saída"))</f>
        <v/>
      </c>
    </row>
    <row r="1708" spans="1:19" ht="13.2" hidden="1" x14ac:dyDescent="0.25">
      <c r="A1708" s="119" t="str">
        <f>IF(B1708="","",COUNT('Diário 2o PA'!$A$5:$A$1412)+ROW()-4)</f>
        <v/>
      </c>
      <c r="B1708" s="104"/>
      <c r="C1708" s="154"/>
      <c r="D1708" s="105"/>
      <c r="E1708" s="105"/>
      <c r="F1708" s="106"/>
      <c r="G1708" s="105"/>
      <c r="H1708" s="105"/>
      <c r="I1708" s="108"/>
      <c r="J1708" s="105"/>
      <c r="K1708" s="105"/>
      <c r="L1708" s="108"/>
      <c r="M1708" s="105"/>
      <c r="N1708" s="103"/>
      <c r="O1708" s="456"/>
      <c r="P1708" s="431">
        <f t="shared" si="53"/>
        <v>0</v>
      </c>
      <c r="Q1708" s="79">
        <f t="shared" si="53"/>
        <v>0</v>
      </c>
      <c r="R1708" s="102" t="str">
        <f t="shared" si="52"/>
        <v/>
      </c>
      <c r="S1708" s="96" t="str">
        <f>IF(D1708="","",IF(OR(D1708=Plano!$A$1,D1708=Plano!$B$1),"entrada","saída"))</f>
        <v/>
      </c>
    </row>
    <row r="1709" spans="1:19" ht="13.2" hidden="1" x14ac:dyDescent="0.25">
      <c r="A1709" s="119" t="str">
        <f>IF(B1709="","",COUNT('Diário 2o PA'!$A$5:$A$1412)+ROW()-4)</f>
        <v/>
      </c>
      <c r="B1709" s="104"/>
      <c r="C1709" s="154"/>
      <c r="D1709" s="105"/>
      <c r="E1709" s="105"/>
      <c r="F1709" s="106"/>
      <c r="G1709" s="105"/>
      <c r="H1709" s="105"/>
      <c r="I1709" s="108"/>
      <c r="J1709" s="105"/>
      <c r="K1709" s="105"/>
      <c r="L1709" s="108"/>
      <c r="M1709" s="105"/>
      <c r="N1709" s="103"/>
      <c r="O1709" s="456"/>
      <c r="P1709" s="431">
        <f t="shared" si="53"/>
        <v>0</v>
      </c>
      <c r="Q1709" s="79">
        <f t="shared" si="53"/>
        <v>0</v>
      </c>
      <c r="R1709" s="102" t="str">
        <f t="shared" si="52"/>
        <v/>
      </c>
      <c r="S1709" s="96" t="str">
        <f>IF(D1709="","",IF(OR(D1709=Plano!$A$1,D1709=Plano!$B$1),"entrada","saída"))</f>
        <v/>
      </c>
    </row>
    <row r="1710" spans="1:19" ht="13.2" hidden="1" x14ac:dyDescent="0.25">
      <c r="A1710" s="119" t="str">
        <f>IF(B1710="","",COUNT('Diário 2o PA'!$A$5:$A$1412)+ROW()-4)</f>
        <v/>
      </c>
      <c r="B1710" s="104"/>
      <c r="C1710" s="154"/>
      <c r="D1710" s="105"/>
      <c r="E1710" s="105"/>
      <c r="F1710" s="106"/>
      <c r="G1710" s="105"/>
      <c r="H1710" s="105"/>
      <c r="I1710" s="108"/>
      <c r="J1710" s="105"/>
      <c r="K1710" s="105"/>
      <c r="L1710" s="108"/>
      <c r="M1710" s="105"/>
      <c r="N1710" s="103"/>
      <c r="O1710" s="456"/>
      <c r="P1710" s="431">
        <f t="shared" si="53"/>
        <v>0</v>
      </c>
      <c r="Q1710" s="79">
        <f t="shared" si="53"/>
        <v>0</v>
      </c>
      <c r="R1710" s="102" t="str">
        <f t="shared" si="52"/>
        <v/>
      </c>
      <c r="S1710" s="96" t="str">
        <f>IF(D1710="","",IF(OR(D1710=Plano!$A$1,D1710=Plano!$B$1),"entrada","saída"))</f>
        <v/>
      </c>
    </row>
    <row r="1711" spans="1:19" ht="13.2" hidden="1" x14ac:dyDescent="0.25">
      <c r="A1711" s="119" t="str">
        <f>IF(B1711="","",COUNT('Diário 2o PA'!$A$5:$A$1412)+ROW()-4)</f>
        <v/>
      </c>
      <c r="B1711" s="104"/>
      <c r="C1711" s="154"/>
      <c r="D1711" s="105"/>
      <c r="E1711" s="105"/>
      <c r="F1711" s="106"/>
      <c r="G1711" s="105"/>
      <c r="H1711" s="105"/>
      <c r="I1711" s="108"/>
      <c r="J1711" s="105"/>
      <c r="K1711" s="105"/>
      <c r="L1711" s="108"/>
      <c r="M1711" s="105"/>
      <c r="N1711" s="103"/>
      <c r="O1711" s="456"/>
      <c r="P1711" s="431">
        <f t="shared" si="53"/>
        <v>0</v>
      </c>
      <c r="Q1711" s="79">
        <f t="shared" si="53"/>
        <v>0</v>
      </c>
      <c r="R1711" s="102" t="str">
        <f t="shared" si="52"/>
        <v/>
      </c>
      <c r="S1711" s="96" t="str">
        <f>IF(D1711="","",IF(OR(D1711=Plano!$A$1,D1711=Plano!$B$1),"entrada","saída"))</f>
        <v/>
      </c>
    </row>
    <row r="1712" spans="1:19" ht="13.2" hidden="1" x14ac:dyDescent="0.25">
      <c r="A1712" s="119" t="str">
        <f>IF(B1712="","",COUNT('Diário 2o PA'!$A$5:$A$1412)+ROW()-4)</f>
        <v/>
      </c>
      <c r="B1712" s="104"/>
      <c r="C1712" s="154"/>
      <c r="D1712" s="105"/>
      <c r="E1712" s="105"/>
      <c r="F1712" s="106"/>
      <c r="G1712" s="105"/>
      <c r="H1712" s="105"/>
      <c r="I1712" s="108"/>
      <c r="J1712" s="105"/>
      <c r="K1712" s="105"/>
      <c r="L1712" s="108"/>
      <c r="M1712" s="105"/>
      <c r="N1712" s="103"/>
      <c r="O1712" s="456"/>
      <c r="P1712" s="431">
        <f t="shared" si="53"/>
        <v>0</v>
      </c>
      <c r="Q1712" s="79">
        <f t="shared" si="53"/>
        <v>0</v>
      </c>
      <c r="R1712" s="102" t="str">
        <f t="shared" si="52"/>
        <v/>
      </c>
      <c r="S1712" s="96" t="str">
        <f>IF(D1712="","",IF(OR(D1712=Plano!$A$1,D1712=Plano!$B$1),"entrada","saída"))</f>
        <v/>
      </c>
    </row>
    <row r="1713" spans="1:19" ht="13.2" hidden="1" x14ac:dyDescent="0.25">
      <c r="A1713" s="119" t="str">
        <f>IF(B1713="","",COUNT('Diário 2o PA'!$A$5:$A$1412)+ROW()-4)</f>
        <v/>
      </c>
      <c r="B1713" s="104"/>
      <c r="C1713" s="154"/>
      <c r="D1713" s="105"/>
      <c r="E1713" s="105"/>
      <c r="F1713" s="106"/>
      <c r="G1713" s="105"/>
      <c r="H1713" s="105"/>
      <c r="I1713" s="108"/>
      <c r="J1713" s="105"/>
      <c r="K1713" s="105"/>
      <c r="L1713" s="108"/>
      <c r="M1713" s="105"/>
      <c r="N1713" s="103"/>
      <c r="O1713" s="456"/>
      <c r="P1713" s="431">
        <f t="shared" si="53"/>
        <v>0</v>
      </c>
      <c r="Q1713" s="79">
        <f t="shared" si="53"/>
        <v>0</v>
      </c>
      <c r="R1713" s="102" t="str">
        <f t="shared" si="52"/>
        <v/>
      </c>
      <c r="S1713" s="96" t="str">
        <f>IF(D1713="","",IF(OR(D1713=Plano!$A$1,D1713=Plano!$B$1),"entrada","saída"))</f>
        <v/>
      </c>
    </row>
    <row r="1714" spans="1:19" ht="13.2" hidden="1" x14ac:dyDescent="0.25">
      <c r="A1714" s="119" t="str">
        <f>IF(B1714="","",COUNT('Diário 2o PA'!$A$5:$A$1412)+ROW()-4)</f>
        <v/>
      </c>
      <c r="B1714" s="104"/>
      <c r="C1714" s="154"/>
      <c r="D1714" s="105"/>
      <c r="E1714" s="105"/>
      <c r="F1714" s="106"/>
      <c r="G1714" s="105"/>
      <c r="H1714" s="105"/>
      <c r="I1714" s="108"/>
      <c r="J1714" s="105"/>
      <c r="K1714" s="105"/>
      <c r="L1714" s="108"/>
      <c r="M1714" s="105"/>
      <c r="N1714" s="103"/>
      <c r="O1714" s="456"/>
      <c r="P1714" s="431">
        <f t="shared" si="53"/>
        <v>0</v>
      </c>
      <c r="Q1714" s="79">
        <f t="shared" si="53"/>
        <v>0</v>
      </c>
      <c r="R1714" s="102" t="str">
        <f t="shared" si="52"/>
        <v/>
      </c>
      <c r="S1714" s="96" t="str">
        <f>IF(D1714="","",IF(OR(D1714=Plano!$A$1,D1714=Plano!$B$1),"entrada","saída"))</f>
        <v/>
      </c>
    </row>
    <row r="1715" spans="1:19" ht="13.2" hidden="1" x14ac:dyDescent="0.25">
      <c r="A1715" s="119" t="str">
        <f>IF(B1715="","",COUNT('Diário 2o PA'!$A$5:$A$1412)+ROW()-4)</f>
        <v/>
      </c>
      <c r="B1715" s="104"/>
      <c r="C1715" s="154"/>
      <c r="D1715" s="105"/>
      <c r="E1715" s="105"/>
      <c r="F1715" s="106"/>
      <c r="G1715" s="105"/>
      <c r="H1715" s="105"/>
      <c r="I1715" s="108"/>
      <c r="J1715" s="105"/>
      <c r="K1715" s="105"/>
      <c r="L1715" s="108"/>
      <c r="M1715" s="105"/>
      <c r="N1715" s="103"/>
      <c r="O1715" s="456"/>
      <c r="P1715" s="431">
        <f t="shared" si="53"/>
        <v>0</v>
      </c>
      <c r="Q1715" s="79">
        <f t="shared" si="53"/>
        <v>0</v>
      </c>
      <c r="R1715" s="102" t="str">
        <f t="shared" si="52"/>
        <v/>
      </c>
      <c r="S1715" s="96" t="str">
        <f>IF(D1715="","",IF(OR(D1715=Plano!$A$1,D1715=Plano!$B$1),"entrada","saída"))</f>
        <v/>
      </c>
    </row>
    <row r="1716" spans="1:19" ht="13.2" hidden="1" x14ac:dyDescent="0.25">
      <c r="A1716" s="119" t="str">
        <f>IF(B1716="","",COUNT('Diário 2o PA'!$A$5:$A$1412)+ROW()-4)</f>
        <v/>
      </c>
      <c r="B1716" s="104"/>
      <c r="C1716" s="154"/>
      <c r="D1716" s="105"/>
      <c r="E1716" s="105"/>
      <c r="F1716" s="106"/>
      <c r="G1716" s="105"/>
      <c r="H1716" s="105"/>
      <c r="I1716" s="108"/>
      <c r="J1716" s="105"/>
      <c r="K1716" s="105"/>
      <c r="L1716" s="108"/>
      <c r="M1716" s="105"/>
      <c r="N1716" s="103"/>
      <c r="O1716" s="456"/>
      <c r="P1716" s="431">
        <f t="shared" si="53"/>
        <v>0</v>
      </c>
      <c r="Q1716" s="79">
        <f t="shared" si="53"/>
        <v>0</v>
      </c>
      <c r="R1716" s="102" t="str">
        <f t="shared" si="52"/>
        <v/>
      </c>
      <c r="S1716" s="96" t="str">
        <f>IF(D1716="","",IF(OR(D1716=Plano!$A$1,D1716=Plano!$B$1),"entrada","saída"))</f>
        <v/>
      </c>
    </row>
    <row r="1717" spans="1:19" ht="13.2" hidden="1" x14ac:dyDescent="0.25">
      <c r="A1717" s="119" t="str">
        <f>IF(B1717="","",COUNT('Diário 2o PA'!$A$5:$A$1412)+ROW()-4)</f>
        <v/>
      </c>
      <c r="B1717" s="104"/>
      <c r="C1717" s="154"/>
      <c r="D1717" s="105"/>
      <c r="E1717" s="105"/>
      <c r="F1717" s="106"/>
      <c r="G1717" s="105"/>
      <c r="H1717" s="105"/>
      <c r="I1717" s="108"/>
      <c r="J1717" s="105"/>
      <c r="K1717" s="105"/>
      <c r="L1717" s="108"/>
      <c r="M1717" s="105"/>
      <c r="N1717" s="103"/>
      <c r="O1717" s="456"/>
      <c r="P1717" s="431">
        <f t="shared" si="53"/>
        <v>0</v>
      </c>
      <c r="Q1717" s="79">
        <f t="shared" si="53"/>
        <v>0</v>
      </c>
      <c r="R1717" s="102" t="str">
        <f t="shared" si="52"/>
        <v/>
      </c>
      <c r="S1717" s="96" t="str">
        <f>IF(D1717="","",IF(OR(D1717=Plano!$A$1,D1717=Plano!$B$1),"entrada","saída"))</f>
        <v/>
      </c>
    </row>
    <row r="1718" spans="1:19" ht="13.2" hidden="1" x14ac:dyDescent="0.25">
      <c r="A1718" s="119" t="str">
        <f>IF(B1718="","",COUNT('Diário 2o PA'!$A$5:$A$1412)+ROW()-4)</f>
        <v/>
      </c>
      <c r="B1718" s="104"/>
      <c r="C1718" s="154"/>
      <c r="D1718" s="105"/>
      <c r="E1718" s="105"/>
      <c r="F1718" s="106"/>
      <c r="G1718" s="105"/>
      <c r="H1718" s="105"/>
      <c r="I1718" s="108"/>
      <c r="J1718" s="105"/>
      <c r="K1718" s="105"/>
      <c r="L1718" s="108"/>
      <c r="M1718" s="105"/>
      <c r="N1718" s="103"/>
      <c r="O1718" s="456"/>
      <c r="P1718" s="431">
        <f t="shared" si="53"/>
        <v>0</v>
      </c>
      <c r="Q1718" s="79">
        <f t="shared" si="53"/>
        <v>0</v>
      </c>
      <c r="R1718" s="102" t="str">
        <f t="shared" si="52"/>
        <v/>
      </c>
      <c r="S1718" s="96" t="str">
        <f>IF(D1718="","",IF(OR(D1718=Plano!$A$1,D1718=Plano!$B$1),"entrada","saída"))</f>
        <v/>
      </c>
    </row>
    <row r="1719" spans="1:19" ht="13.2" hidden="1" x14ac:dyDescent="0.25">
      <c r="A1719" s="119" t="str">
        <f>IF(B1719="","",COUNT('Diário 2o PA'!$A$5:$A$1412)+ROW()-4)</f>
        <v/>
      </c>
      <c r="B1719" s="104"/>
      <c r="C1719" s="154"/>
      <c r="D1719" s="105"/>
      <c r="E1719" s="105"/>
      <c r="F1719" s="106"/>
      <c r="G1719" s="105"/>
      <c r="H1719" s="105"/>
      <c r="I1719" s="108"/>
      <c r="J1719" s="105"/>
      <c r="K1719" s="105"/>
      <c r="L1719" s="108"/>
      <c r="M1719" s="105"/>
      <c r="N1719" s="103"/>
      <c r="O1719" s="456"/>
      <c r="P1719" s="431">
        <f t="shared" si="53"/>
        <v>0</v>
      </c>
      <c r="Q1719" s="79">
        <f t="shared" si="53"/>
        <v>0</v>
      </c>
      <c r="R1719" s="102" t="str">
        <f t="shared" si="52"/>
        <v/>
      </c>
      <c r="S1719" s="96" t="str">
        <f>IF(D1719="","",IF(OR(D1719=Plano!$A$1,D1719=Plano!$B$1),"entrada","saída"))</f>
        <v/>
      </c>
    </row>
    <row r="1720" spans="1:19" ht="13.2" hidden="1" x14ac:dyDescent="0.25">
      <c r="A1720" s="119" t="str">
        <f>IF(B1720="","",COUNT('Diário 2o PA'!$A$5:$A$1412)+ROW()-4)</f>
        <v/>
      </c>
      <c r="B1720" s="104"/>
      <c r="C1720" s="154"/>
      <c r="D1720" s="105"/>
      <c r="E1720" s="105"/>
      <c r="F1720" s="106"/>
      <c r="G1720" s="105"/>
      <c r="H1720" s="105"/>
      <c r="I1720" s="108"/>
      <c r="J1720" s="105"/>
      <c r="K1720" s="105"/>
      <c r="L1720" s="108"/>
      <c r="M1720" s="105"/>
      <c r="N1720" s="103"/>
      <c r="O1720" s="456"/>
      <c r="P1720" s="431">
        <f t="shared" si="53"/>
        <v>0</v>
      </c>
      <c r="Q1720" s="79">
        <f t="shared" si="53"/>
        <v>0</v>
      </c>
      <c r="R1720" s="102" t="str">
        <f t="shared" si="52"/>
        <v/>
      </c>
      <c r="S1720" s="96" t="str">
        <f>IF(D1720="","",IF(OR(D1720=Plano!$A$1,D1720=Plano!$B$1),"entrada","saída"))</f>
        <v/>
      </c>
    </row>
    <row r="1721" spans="1:19" ht="13.2" hidden="1" x14ac:dyDescent="0.25">
      <c r="A1721" s="119" t="str">
        <f>IF(B1721="","",COUNT('Diário 2o PA'!$A$5:$A$1412)+ROW()-4)</f>
        <v/>
      </c>
      <c r="B1721" s="104"/>
      <c r="C1721" s="154"/>
      <c r="D1721" s="105"/>
      <c r="E1721" s="105"/>
      <c r="F1721" s="106"/>
      <c r="G1721" s="105"/>
      <c r="H1721" s="105"/>
      <c r="I1721" s="108"/>
      <c r="J1721" s="105"/>
      <c r="K1721" s="105"/>
      <c r="L1721" s="108"/>
      <c r="M1721" s="105"/>
      <c r="N1721" s="103"/>
      <c r="O1721" s="456"/>
      <c r="P1721" s="431">
        <f t="shared" si="53"/>
        <v>0</v>
      </c>
      <c r="Q1721" s="79">
        <f t="shared" si="53"/>
        <v>0</v>
      </c>
      <c r="R1721" s="102" t="str">
        <f t="shared" si="52"/>
        <v/>
      </c>
      <c r="S1721" s="96" t="str">
        <f>IF(D1721="","",IF(OR(D1721=Plano!$A$1,D1721=Plano!$B$1),"entrada","saída"))</f>
        <v/>
      </c>
    </row>
    <row r="1722" spans="1:19" ht="13.2" hidden="1" x14ac:dyDescent="0.25">
      <c r="A1722" s="119" t="str">
        <f>IF(B1722="","",COUNT('Diário 2o PA'!$A$5:$A$1412)+ROW()-4)</f>
        <v/>
      </c>
      <c r="B1722" s="104"/>
      <c r="C1722" s="154"/>
      <c r="D1722" s="105"/>
      <c r="E1722" s="105"/>
      <c r="F1722" s="106"/>
      <c r="G1722" s="105"/>
      <c r="H1722" s="105"/>
      <c r="I1722" s="108"/>
      <c r="J1722" s="105"/>
      <c r="K1722" s="105"/>
      <c r="L1722" s="108"/>
      <c r="M1722" s="105"/>
      <c r="N1722" s="103"/>
      <c r="O1722" s="456"/>
      <c r="P1722" s="431">
        <f t="shared" si="53"/>
        <v>0</v>
      </c>
      <c r="Q1722" s="79">
        <f t="shared" si="53"/>
        <v>0</v>
      </c>
      <c r="R1722" s="102" t="str">
        <f t="shared" si="52"/>
        <v/>
      </c>
      <c r="S1722" s="96" t="str">
        <f>IF(D1722="","",IF(OR(D1722=Plano!$A$1,D1722=Plano!$B$1),"entrada","saída"))</f>
        <v/>
      </c>
    </row>
    <row r="1723" spans="1:19" ht="13.2" hidden="1" x14ac:dyDescent="0.25">
      <c r="A1723" s="119" t="str">
        <f>IF(B1723="","",COUNT('Diário 2o PA'!$A$5:$A$1412)+ROW()-4)</f>
        <v/>
      </c>
      <c r="B1723" s="104"/>
      <c r="C1723" s="154"/>
      <c r="D1723" s="105"/>
      <c r="E1723" s="105"/>
      <c r="F1723" s="106"/>
      <c r="G1723" s="105"/>
      <c r="H1723" s="105"/>
      <c r="I1723" s="108"/>
      <c r="J1723" s="105"/>
      <c r="K1723" s="105"/>
      <c r="L1723" s="108"/>
      <c r="M1723" s="105"/>
      <c r="N1723" s="103"/>
      <c r="O1723" s="456"/>
      <c r="P1723" s="431">
        <f t="shared" si="53"/>
        <v>0</v>
      </c>
      <c r="Q1723" s="79">
        <f t="shared" si="53"/>
        <v>0</v>
      </c>
      <c r="R1723" s="102" t="str">
        <f t="shared" si="52"/>
        <v/>
      </c>
      <c r="S1723" s="96" t="str">
        <f>IF(D1723="","",IF(OR(D1723=Plano!$A$1,D1723=Plano!$B$1),"entrada","saída"))</f>
        <v/>
      </c>
    </row>
    <row r="1724" spans="1:19" ht="13.2" hidden="1" x14ac:dyDescent="0.25">
      <c r="A1724" s="119" t="str">
        <f>IF(B1724="","",COUNT('Diário 2o PA'!$A$5:$A$1412)+ROW()-4)</f>
        <v/>
      </c>
      <c r="B1724" s="104"/>
      <c r="C1724" s="154"/>
      <c r="D1724" s="105"/>
      <c r="E1724" s="105"/>
      <c r="F1724" s="106"/>
      <c r="G1724" s="105"/>
      <c r="H1724" s="105"/>
      <c r="I1724" s="108"/>
      <c r="J1724" s="105"/>
      <c r="K1724" s="105"/>
      <c r="L1724" s="108"/>
      <c r="M1724" s="105"/>
      <c r="N1724" s="103"/>
      <c r="O1724" s="456"/>
      <c r="P1724" s="431">
        <f t="shared" si="53"/>
        <v>0</v>
      </c>
      <c r="Q1724" s="79">
        <f t="shared" si="53"/>
        <v>0</v>
      </c>
      <c r="R1724" s="102" t="str">
        <f t="shared" si="52"/>
        <v/>
      </c>
      <c r="S1724" s="96" t="str">
        <f>IF(D1724="","",IF(OR(D1724=Plano!$A$1,D1724=Plano!$B$1),"entrada","saída"))</f>
        <v/>
      </c>
    </row>
    <row r="1725" spans="1:19" ht="13.2" hidden="1" x14ac:dyDescent="0.25">
      <c r="A1725" s="119" t="str">
        <f>IF(B1725="","",COUNT('Diário 2o PA'!$A$5:$A$1412)+ROW()-4)</f>
        <v/>
      </c>
      <c r="B1725" s="104"/>
      <c r="C1725" s="154"/>
      <c r="D1725" s="105"/>
      <c r="E1725" s="105"/>
      <c r="F1725" s="106"/>
      <c r="G1725" s="105"/>
      <c r="H1725" s="105"/>
      <c r="I1725" s="108"/>
      <c r="J1725" s="105"/>
      <c r="K1725" s="105"/>
      <c r="L1725" s="108"/>
      <c r="M1725" s="105"/>
      <c r="N1725" s="103"/>
      <c r="O1725" s="456"/>
      <c r="P1725" s="431">
        <f t="shared" si="53"/>
        <v>0</v>
      </c>
      <c r="Q1725" s="79">
        <f t="shared" si="53"/>
        <v>0</v>
      </c>
      <c r="R1725" s="102" t="str">
        <f t="shared" si="52"/>
        <v/>
      </c>
      <c r="S1725" s="96" t="str">
        <f>IF(D1725="","",IF(OR(D1725=Plano!$A$1,D1725=Plano!$B$1),"entrada","saída"))</f>
        <v/>
      </c>
    </row>
    <row r="1726" spans="1:19" ht="13.2" hidden="1" x14ac:dyDescent="0.25">
      <c r="A1726" s="119" t="str">
        <f>IF(B1726="","",COUNT('Diário 2o PA'!$A$5:$A$1412)+ROW()-4)</f>
        <v/>
      </c>
      <c r="B1726" s="104"/>
      <c r="C1726" s="154"/>
      <c r="D1726" s="105"/>
      <c r="E1726" s="105"/>
      <c r="F1726" s="106"/>
      <c r="G1726" s="105"/>
      <c r="H1726" s="105"/>
      <c r="I1726" s="108"/>
      <c r="J1726" s="105"/>
      <c r="K1726" s="105"/>
      <c r="L1726" s="108"/>
      <c r="M1726" s="105"/>
      <c r="N1726" s="103"/>
      <c r="O1726" s="456"/>
      <c r="P1726" s="431">
        <f t="shared" si="53"/>
        <v>0</v>
      </c>
      <c r="Q1726" s="79">
        <f t="shared" si="53"/>
        <v>0</v>
      </c>
      <c r="R1726" s="102" t="str">
        <f t="shared" si="52"/>
        <v/>
      </c>
      <c r="S1726" s="96" t="str">
        <f>IF(D1726="","",IF(OR(D1726=Plano!$A$1,D1726=Plano!$B$1),"entrada","saída"))</f>
        <v/>
      </c>
    </row>
    <row r="1727" spans="1:19" ht="13.2" hidden="1" x14ac:dyDescent="0.25">
      <c r="A1727" s="119" t="str">
        <f>IF(B1727="","",COUNT('Diário 2o PA'!$A$5:$A$1412)+ROW()-4)</f>
        <v/>
      </c>
      <c r="B1727" s="104"/>
      <c r="C1727" s="154"/>
      <c r="D1727" s="105"/>
      <c r="E1727" s="105"/>
      <c r="F1727" s="106"/>
      <c r="G1727" s="105"/>
      <c r="H1727" s="105"/>
      <c r="I1727" s="108"/>
      <c r="J1727" s="105"/>
      <c r="K1727" s="105"/>
      <c r="L1727" s="108"/>
      <c r="M1727" s="105"/>
      <c r="N1727" s="103"/>
      <c r="O1727" s="456"/>
      <c r="P1727" s="431">
        <f t="shared" si="53"/>
        <v>0</v>
      </c>
      <c r="Q1727" s="79">
        <f t="shared" si="53"/>
        <v>0</v>
      </c>
      <c r="R1727" s="102" t="str">
        <f t="shared" si="52"/>
        <v/>
      </c>
      <c r="S1727" s="96" t="str">
        <f>IF(D1727="","",IF(OR(D1727=Plano!$A$1,D1727=Plano!$B$1),"entrada","saída"))</f>
        <v/>
      </c>
    </row>
    <row r="1728" spans="1:19" ht="13.2" hidden="1" x14ac:dyDescent="0.25">
      <c r="A1728" s="119" t="str">
        <f>IF(B1728="","",COUNT('Diário 2o PA'!$A$5:$A$1412)+ROW()-4)</f>
        <v/>
      </c>
      <c r="B1728" s="104"/>
      <c r="C1728" s="154"/>
      <c r="D1728" s="105"/>
      <c r="E1728" s="105"/>
      <c r="F1728" s="106"/>
      <c r="G1728" s="105"/>
      <c r="H1728" s="105"/>
      <c r="I1728" s="108"/>
      <c r="J1728" s="105"/>
      <c r="K1728" s="105"/>
      <c r="L1728" s="108"/>
      <c r="M1728" s="105"/>
      <c r="N1728" s="103"/>
      <c r="O1728" s="456"/>
      <c r="P1728" s="431">
        <f t="shared" si="53"/>
        <v>0</v>
      </c>
      <c r="Q1728" s="79">
        <f t="shared" si="53"/>
        <v>0</v>
      </c>
      <c r="R1728" s="102" t="str">
        <f t="shared" si="52"/>
        <v/>
      </c>
      <c r="S1728" s="96" t="str">
        <f>IF(D1728="","",IF(OR(D1728=Plano!$A$1,D1728=Plano!$B$1),"entrada","saída"))</f>
        <v/>
      </c>
    </row>
    <row r="1729" spans="1:19" ht="13.2" hidden="1" x14ac:dyDescent="0.25">
      <c r="A1729" s="119" t="str">
        <f>IF(B1729="","",COUNT('Diário 2o PA'!$A$5:$A$1412)+ROW()-4)</f>
        <v/>
      </c>
      <c r="B1729" s="104"/>
      <c r="C1729" s="154"/>
      <c r="D1729" s="105"/>
      <c r="E1729" s="105"/>
      <c r="F1729" s="106"/>
      <c r="G1729" s="105"/>
      <c r="H1729" s="105"/>
      <c r="I1729" s="108"/>
      <c r="J1729" s="105"/>
      <c r="K1729" s="105"/>
      <c r="L1729" s="108"/>
      <c r="M1729" s="105"/>
      <c r="N1729" s="103"/>
      <c r="O1729" s="456"/>
      <c r="P1729" s="431">
        <f t="shared" si="53"/>
        <v>0</v>
      </c>
      <c r="Q1729" s="79">
        <f t="shared" si="53"/>
        <v>0</v>
      </c>
      <c r="R1729" s="102" t="str">
        <f t="shared" si="52"/>
        <v/>
      </c>
      <c r="S1729" s="96" t="str">
        <f>IF(D1729="","",IF(OR(D1729=Plano!$A$1,D1729=Plano!$B$1),"entrada","saída"))</f>
        <v/>
      </c>
    </row>
    <row r="1730" spans="1:19" ht="13.2" hidden="1" x14ac:dyDescent="0.25">
      <c r="A1730" s="119" t="str">
        <f>IF(B1730="","",COUNT('Diário 2o PA'!$A$5:$A$1412)+ROW()-4)</f>
        <v/>
      </c>
      <c r="B1730" s="104"/>
      <c r="C1730" s="154"/>
      <c r="D1730" s="105"/>
      <c r="E1730" s="105"/>
      <c r="F1730" s="106"/>
      <c r="G1730" s="105"/>
      <c r="H1730" s="105"/>
      <c r="I1730" s="108"/>
      <c r="J1730" s="105"/>
      <c r="K1730" s="105"/>
      <c r="L1730" s="108"/>
      <c r="M1730" s="105"/>
      <c r="N1730" s="103"/>
      <c r="O1730" s="456"/>
      <c r="P1730" s="431">
        <f t="shared" si="53"/>
        <v>0</v>
      </c>
      <c r="Q1730" s="79">
        <f t="shared" si="53"/>
        <v>0</v>
      </c>
      <c r="R1730" s="102" t="str">
        <f t="shared" si="52"/>
        <v/>
      </c>
      <c r="S1730" s="96" t="str">
        <f>IF(D1730="","",IF(OR(D1730=Plano!$A$1,D1730=Plano!$B$1),"entrada","saída"))</f>
        <v/>
      </c>
    </row>
    <row r="1731" spans="1:19" ht="13.2" hidden="1" x14ac:dyDescent="0.25">
      <c r="A1731" s="119" t="str">
        <f>IF(B1731="","",COUNT('Diário 2o PA'!$A$5:$A$1412)+ROW()-4)</f>
        <v/>
      </c>
      <c r="B1731" s="104"/>
      <c r="C1731" s="154"/>
      <c r="D1731" s="105"/>
      <c r="E1731" s="105"/>
      <c r="F1731" s="106"/>
      <c r="G1731" s="105"/>
      <c r="H1731" s="105"/>
      <c r="I1731" s="108"/>
      <c r="J1731" s="105"/>
      <c r="K1731" s="105"/>
      <c r="L1731" s="108"/>
      <c r="M1731" s="105"/>
      <c r="N1731" s="103"/>
      <c r="O1731" s="456"/>
      <c r="P1731" s="431">
        <f t="shared" si="53"/>
        <v>0</v>
      </c>
      <c r="Q1731" s="79">
        <f t="shared" si="53"/>
        <v>0</v>
      </c>
      <c r="R1731" s="102" t="str">
        <f t="shared" si="52"/>
        <v/>
      </c>
      <c r="S1731" s="96" t="str">
        <f>IF(D1731="","",IF(OR(D1731=Plano!$A$1,D1731=Plano!$B$1),"entrada","saída"))</f>
        <v/>
      </c>
    </row>
    <row r="1732" spans="1:19" ht="13.2" hidden="1" x14ac:dyDescent="0.25">
      <c r="A1732" s="119" t="str">
        <f>IF(B1732="","",COUNT('Diário 2o PA'!$A$5:$A$1412)+ROW()-4)</f>
        <v/>
      </c>
      <c r="B1732" s="104"/>
      <c r="C1732" s="154"/>
      <c r="D1732" s="105"/>
      <c r="E1732" s="105"/>
      <c r="F1732" s="106"/>
      <c r="G1732" s="105"/>
      <c r="H1732" s="105"/>
      <c r="I1732" s="108"/>
      <c r="J1732" s="105"/>
      <c r="K1732" s="105"/>
      <c r="L1732" s="108"/>
      <c r="M1732" s="105"/>
      <c r="N1732" s="103"/>
      <c r="O1732" s="456"/>
      <c r="P1732" s="431">
        <f t="shared" si="53"/>
        <v>0</v>
      </c>
      <c r="Q1732" s="79">
        <f t="shared" si="53"/>
        <v>0</v>
      </c>
      <c r="R1732" s="102" t="str">
        <f t="shared" si="52"/>
        <v/>
      </c>
      <c r="S1732" s="96" t="str">
        <f>IF(D1732="","",IF(OR(D1732=Plano!$A$1,D1732=Plano!$B$1),"entrada","saída"))</f>
        <v/>
      </c>
    </row>
    <row r="1733" spans="1:19" ht="13.2" hidden="1" x14ac:dyDescent="0.25">
      <c r="A1733" s="119" t="str">
        <f>IF(B1733="","",COUNT('Diário 2o PA'!$A$5:$A$1412)+ROW()-4)</f>
        <v/>
      </c>
      <c r="B1733" s="104"/>
      <c r="C1733" s="154"/>
      <c r="D1733" s="105"/>
      <c r="E1733" s="105"/>
      <c r="F1733" s="106"/>
      <c r="G1733" s="105"/>
      <c r="H1733" s="105"/>
      <c r="I1733" s="108"/>
      <c r="J1733" s="105"/>
      <c r="K1733" s="105"/>
      <c r="L1733" s="108"/>
      <c r="M1733" s="105"/>
      <c r="N1733" s="103"/>
      <c r="O1733" s="456"/>
      <c r="P1733" s="431">
        <f t="shared" si="53"/>
        <v>0</v>
      </c>
      <c r="Q1733" s="79">
        <f t="shared" si="53"/>
        <v>0</v>
      </c>
      <c r="R1733" s="102" t="str">
        <f t="shared" ref="R1733:R1796" si="54">SUBSTITUTE(D1733," ","_")</f>
        <v/>
      </c>
      <c r="S1733" s="96" t="str">
        <f>IF(D1733="","",IF(OR(D1733=Plano!$A$1,D1733=Plano!$B$1),"entrada","saída"))</f>
        <v/>
      </c>
    </row>
    <row r="1734" spans="1:19" ht="13.2" hidden="1" x14ac:dyDescent="0.25">
      <c r="A1734" s="119" t="str">
        <f>IF(B1734="","",COUNT('Diário 2o PA'!$A$5:$A$1412)+ROW()-4)</f>
        <v/>
      </c>
      <c r="B1734" s="104"/>
      <c r="C1734" s="154"/>
      <c r="D1734" s="105"/>
      <c r="E1734" s="105"/>
      <c r="F1734" s="106"/>
      <c r="G1734" s="105"/>
      <c r="H1734" s="105"/>
      <c r="I1734" s="108"/>
      <c r="J1734" s="105"/>
      <c r="K1734" s="105"/>
      <c r="L1734" s="108"/>
      <c r="M1734" s="105"/>
      <c r="N1734" s="103"/>
      <c r="O1734" s="456"/>
      <c r="P1734" s="431">
        <f t="shared" ref="P1734:Q1797" si="55">IF(B1734=0,0,IF(YEAR(B1734)=$Q$1,MONTH(B1734)-$P$1+1,(YEAR(B1734)-$Q$1)*12-$P$1+1+MONTH(B1734)))</f>
        <v>0</v>
      </c>
      <c r="Q1734" s="79">
        <f t="shared" si="55"/>
        <v>0</v>
      </c>
      <c r="R1734" s="102" t="str">
        <f t="shared" si="54"/>
        <v/>
      </c>
      <c r="S1734" s="96" t="str">
        <f>IF(D1734="","",IF(OR(D1734=Plano!$A$1,D1734=Plano!$B$1),"entrada","saída"))</f>
        <v/>
      </c>
    </row>
    <row r="1735" spans="1:19" ht="13.2" hidden="1" x14ac:dyDescent="0.25">
      <c r="A1735" s="119" t="str">
        <f>IF(B1735="","",COUNT('Diário 2o PA'!$A$5:$A$1412)+ROW()-4)</f>
        <v/>
      </c>
      <c r="B1735" s="104"/>
      <c r="C1735" s="154"/>
      <c r="D1735" s="105"/>
      <c r="E1735" s="105"/>
      <c r="F1735" s="106"/>
      <c r="G1735" s="105"/>
      <c r="H1735" s="105"/>
      <c r="I1735" s="108"/>
      <c r="J1735" s="105"/>
      <c r="K1735" s="105"/>
      <c r="L1735" s="108"/>
      <c r="M1735" s="105"/>
      <c r="N1735" s="103"/>
      <c r="O1735" s="456"/>
      <c r="P1735" s="431">
        <f t="shared" si="55"/>
        <v>0</v>
      </c>
      <c r="Q1735" s="79">
        <f t="shared" si="55"/>
        <v>0</v>
      </c>
      <c r="R1735" s="102" t="str">
        <f t="shared" si="54"/>
        <v/>
      </c>
      <c r="S1735" s="96" t="str">
        <f>IF(D1735="","",IF(OR(D1735=Plano!$A$1,D1735=Plano!$B$1),"entrada","saída"))</f>
        <v/>
      </c>
    </row>
    <row r="1736" spans="1:19" ht="13.2" hidden="1" x14ac:dyDescent="0.25">
      <c r="A1736" s="119" t="str">
        <f>IF(B1736="","",COUNT('Diário 2o PA'!$A$5:$A$1412)+ROW()-4)</f>
        <v/>
      </c>
      <c r="B1736" s="104"/>
      <c r="C1736" s="154"/>
      <c r="D1736" s="105"/>
      <c r="E1736" s="105"/>
      <c r="F1736" s="106"/>
      <c r="G1736" s="105"/>
      <c r="H1736" s="105"/>
      <c r="I1736" s="108"/>
      <c r="J1736" s="105"/>
      <c r="K1736" s="105"/>
      <c r="L1736" s="108"/>
      <c r="M1736" s="105"/>
      <c r="N1736" s="103"/>
      <c r="O1736" s="456"/>
      <c r="P1736" s="431">
        <f t="shared" si="55"/>
        <v>0</v>
      </c>
      <c r="Q1736" s="79">
        <f t="shared" si="55"/>
        <v>0</v>
      </c>
      <c r="R1736" s="102" t="str">
        <f t="shared" si="54"/>
        <v/>
      </c>
      <c r="S1736" s="96" t="str">
        <f>IF(D1736="","",IF(OR(D1736=Plano!$A$1,D1736=Plano!$B$1),"entrada","saída"))</f>
        <v/>
      </c>
    </row>
    <row r="1737" spans="1:19" ht="13.2" hidden="1" x14ac:dyDescent="0.25">
      <c r="A1737" s="119" t="str">
        <f>IF(B1737="","",COUNT('Diário 2o PA'!$A$5:$A$1412)+ROW()-4)</f>
        <v/>
      </c>
      <c r="B1737" s="104"/>
      <c r="C1737" s="154"/>
      <c r="D1737" s="105"/>
      <c r="E1737" s="105"/>
      <c r="F1737" s="106"/>
      <c r="G1737" s="105"/>
      <c r="H1737" s="105"/>
      <c r="I1737" s="108"/>
      <c r="J1737" s="105"/>
      <c r="K1737" s="105"/>
      <c r="L1737" s="108"/>
      <c r="M1737" s="105"/>
      <c r="N1737" s="103"/>
      <c r="O1737" s="456"/>
      <c r="P1737" s="431">
        <f t="shared" si="55"/>
        <v>0</v>
      </c>
      <c r="Q1737" s="79">
        <f t="shared" si="55"/>
        <v>0</v>
      </c>
      <c r="R1737" s="102" t="str">
        <f t="shared" si="54"/>
        <v/>
      </c>
      <c r="S1737" s="96" t="str">
        <f>IF(D1737="","",IF(OR(D1737=Plano!$A$1,D1737=Plano!$B$1),"entrada","saída"))</f>
        <v/>
      </c>
    </row>
    <row r="1738" spans="1:19" ht="13.2" hidden="1" x14ac:dyDescent="0.25">
      <c r="A1738" s="119" t="str">
        <f>IF(B1738="","",COUNT('Diário 2o PA'!$A$5:$A$1412)+ROW()-4)</f>
        <v/>
      </c>
      <c r="B1738" s="104"/>
      <c r="C1738" s="154"/>
      <c r="D1738" s="105"/>
      <c r="E1738" s="105"/>
      <c r="F1738" s="106"/>
      <c r="G1738" s="105"/>
      <c r="H1738" s="105"/>
      <c r="I1738" s="108"/>
      <c r="J1738" s="105"/>
      <c r="K1738" s="105"/>
      <c r="L1738" s="108"/>
      <c r="M1738" s="105"/>
      <c r="N1738" s="103"/>
      <c r="O1738" s="456"/>
      <c r="P1738" s="431">
        <f t="shared" si="55"/>
        <v>0</v>
      </c>
      <c r="Q1738" s="79">
        <f t="shared" si="55"/>
        <v>0</v>
      </c>
      <c r="R1738" s="102" t="str">
        <f t="shared" si="54"/>
        <v/>
      </c>
      <c r="S1738" s="96" t="str">
        <f>IF(D1738="","",IF(OR(D1738=Plano!$A$1,D1738=Plano!$B$1),"entrada","saída"))</f>
        <v/>
      </c>
    </row>
    <row r="1739" spans="1:19" ht="13.2" hidden="1" x14ac:dyDescent="0.25">
      <c r="A1739" s="119" t="str">
        <f>IF(B1739="","",COUNT('Diário 2o PA'!$A$5:$A$1412)+ROW()-4)</f>
        <v/>
      </c>
      <c r="B1739" s="104"/>
      <c r="C1739" s="154"/>
      <c r="D1739" s="105"/>
      <c r="E1739" s="105"/>
      <c r="F1739" s="106"/>
      <c r="G1739" s="105"/>
      <c r="H1739" s="105"/>
      <c r="I1739" s="108"/>
      <c r="J1739" s="105"/>
      <c r="K1739" s="105"/>
      <c r="L1739" s="108"/>
      <c r="M1739" s="105"/>
      <c r="N1739" s="103"/>
      <c r="O1739" s="456"/>
      <c r="P1739" s="431">
        <f t="shared" si="55"/>
        <v>0</v>
      </c>
      <c r="Q1739" s="79">
        <f t="shared" si="55"/>
        <v>0</v>
      </c>
      <c r="R1739" s="102" t="str">
        <f t="shared" si="54"/>
        <v/>
      </c>
      <c r="S1739" s="96" t="str">
        <f>IF(D1739="","",IF(OR(D1739=Plano!$A$1,D1739=Plano!$B$1),"entrada","saída"))</f>
        <v/>
      </c>
    </row>
    <row r="1740" spans="1:19" ht="13.2" hidden="1" x14ac:dyDescent="0.25">
      <c r="A1740" s="119" t="str">
        <f>IF(B1740="","",COUNT('Diário 2o PA'!$A$5:$A$1412)+ROW()-4)</f>
        <v/>
      </c>
      <c r="B1740" s="104"/>
      <c r="C1740" s="154"/>
      <c r="D1740" s="105"/>
      <c r="E1740" s="105"/>
      <c r="F1740" s="106"/>
      <c r="G1740" s="105"/>
      <c r="H1740" s="105"/>
      <c r="I1740" s="108"/>
      <c r="J1740" s="105"/>
      <c r="K1740" s="105"/>
      <c r="L1740" s="108"/>
      <c r="M1740" s="105"/>
      <c r="N1740" s="103"/>
      <c r="O1740" s="456"/>
      <c r="P1740" s="431">
        <f t="shared" si="55"/>
        <v>0</v>
      </c>
      <c r="Q1740" s="79">
        <f t="shared" si="55"/>
        <v>0</v>
      </c>
      <c r="R1740" s="102" t="str">
        <f t="shared" si="54"/>
        <v/>
      </c>
      <c r="S1740" s="96" t="str">
        <f>IF(D1740="","",IF(OR(D1740=Plano!$A$1,D1740=Plano!$B$1),"entrada","saída"))</f>
        <v/>
      </c>
    </row>
    <row r="1741" spans="1:19" ht="13.2" hidden="1" x14ac:dyDescent="0.25">
      <c r="A1741" s="119" t="str">
        <f>IF(B1741="","",COUNT('Diário 2o PA'!$A$5:$A$1412)+ROW()-4)</f>
        <v/>
      </c>
      <c r="B1741" s="104"/>
      <c r="C1741" s="154"/>
      <c r="D1741" s="105"/>
      <c r="E1741" s="105"/>
      <c r="F1741" s="106"/>
      <c r="G1741" s="105"/>
      <c r="H1741" s="105"/>
      <c r="I1741" s="108"/>
      <c r="J1741" s="105"/>
      <c r="K1741" s="105"/>
      <c r="L1741" s="108"/>
      <c r="M1741" s="105"/>
      <c r="N1741" s="103"/>
      <c r="O1741" s="456"/>
      <c r="P1741" s="431">
        <f t="shared" si="55"/>
        <v>0</v>
      </c>
      <c r="Q1741" s="79">
        <f t="shared" si="55"/>
        <v>0</v>
      </c>
      <c r="R1741" s="102" t="str">
        <f t="shared" si="54"/>
        <v/>
      </c>
      <c r="S1741" s="96" t="str">
        <f>IF(D1741="","",IF(OR(D1741=Plano!$A$1,D1741=Plano!$B$1),"entrada","saída"))</f>
        <v/>
      </c>
    </row>
    <row r="1742" spans="1:19" ht="13.2" hidden="1" x14ac:dyDescent="0.25">
      <c r="A1742" s="119" t="str">
        <f>IF(B1742="","",COUNT('Diário 2o PA'!$A$5:$A$1412)+ROW()-4)</f>
        <v/>
      </c>
      <c r="B1742" s="104"/>
      <c r="C1742" s="154"/>
      <c r="D1742" s="105"/>
      <c r="E1742" s="105"/>
      <c r="F1742" s="106"/>
      <c r="G1742" s="105"/>
      <c r="H1742" s="105"/>
      <c r="I1742" s="108"/>
      <c r="J1742" s="105"/>
      <c r="K1742" s="105"/>
      <c r="L1742" s="108"/>
      <c r="M1742" s="105"/>
      <c r="N1742" s="103"/>
      <c r="O1742" s="456"/>
      <c r="P1742" s="431">
        <f t="shared" si="55"/>
        <v>0</v>
      </c>
      <c r="Q1742" s="79">
        <f t="shared" si="55"/>
        <v>0</v>
      </c>
      <c r="R1742" s="102" t="str">
        <f t="shared" si="54"/>
        <v/>
      </c>
      <c r="S1742" s="96" t="str">
        <f>IF(D1742="","",IF(OR(D1742=Plano!$A$1,D1742=Plano!$B$1),"entrada","saída"))</f>
        <v/>
      </c>
    </row>
    <row r="1743" spans="1:19" ht="13.2" hidden="1" x14ac:dyDescent="0.25">
      <c r="A1743" s="119" t="str">
        <f>IF(B1743="","",COUNT('Diário 2o PA'!$A$5:$A$1412)+ROW()-4)</f>
        <v/>
      </c>
      <c r="B1743" s="104"/>
      <c r="C1743" s="154"/>
      <c r="D1743" s="105"/>
      <c r="E1743" s="105"/>
      <c r="F1743" s="106"/>
      <c r="G1743" s="105"/>
      <c r="H1743" s="105"/>
      <c r="I1743" s="108"/>
      <c r="J1743" s="105"/>
      <c r="K1743" s="105"/>
      <c r="L1743" s="108"/>
      <c r="M1743" s="105"/>
      <c r="N1743" s="103"/>
      <c r="O1743" s="456"/>
      <c r="P1743" s="431">
        <f t="shared" si="55"/>
        <v>0</v>
      </c>
      <c r="Q1743" s="79">
        <f t="shared" si="55"/>
        <v>0</v>
      </c>
      <c r="R1743" s="102" t="str">
        <f t="shared" si="54"/>
        <v/>
      </c>
      <c r="S1743" s="96" t="str">
        <f>IF(D1743="","",IF(OR(D1743=Plano!$A$1,D1743=Plano!$B$1),"entrada","saída"))</f>
        <v/>
      </c>
    </row>
    <row r="1744" spans="1:19" ht="13.2" hidden="1" x14ac:dyDescent="0.25">
      <c r="A1744" s="119" t="str">
        <f>IF(B1744="","",COUNT('Diário 2o PA'!$A$5:$A$1412)+ROW()-4)</f>
        <v/>
      </c>
      <c r="B1744" s="104"/>
      <c r="C1744" s="154"/>
      <c r="D1744" s="105"/>
      <c r="E1744" s="105"/>
      <c r="F1744" s="106"/>
      <c r="G1744" s="105"/>
      <c r="H1744" s="105"/>
      <c r="I1744" s="108"/>
      <c r="J1744" s="105"/>
      <c r="K1744" s="105"/>
      <c r="L1744" s="108"/>
      <c r="M1744" s="105"/>
      <c r="N1744" s="103"/>
      <c r="O1744" s="456"/>
      <c r="P1744" s="431">
        <f t="shared" si="55"/>
        <v>0</v>
      </c>
      <c r="Q1744" s="79">
        <f t="shared" si="55"/>
        <v>0</v>
      </c>
      <c r="R1744" s="102" t="str">
        <f t="shared" si="54"/>
        <v/>
      </c>
      <c r="S1744" s="96" t="str">
        <f>IF(D1744="","",IF(OR(D1744=Plano!$A$1,D1744=Plano!$B$1),"entrada","saída"))</f>
        <v/>
      </c>
    </row>
    <row r="1745" spans="1:19" ht="13.2" hidden="1" x14ac:dyDescent="0.25">
      <c r="A1745" s="119" t="str">
        <f>IF(B1745="","",COUNT('Diário 2o PA'!$A$5:$A$1412)+ROW()-4)</f>
        <v/>
      </c>
      <c r="B1745" s="104"/>
      <c r="C1745" s="154"/>
      <c r="D1745" s="105"/>
      <c r="E1745" s="105"/>
      <c r="F1745" s="106"/>
      <c r="G1745" s="105"/>
      <c r="H1745" s="105"/>
      <c r="I1745" s="108"/>
      <c r="J1745" s="105"/>
      <c r="K1745" s="105"/>
      <c r="L1745" s="108"/>
      <c r="M1745" s="105"/>
      <c r="N1745" s="103"/>
      <c r="O1745" s="456"/>
      <c r="P1745" s="431">
        <f t="shared" si="55"/>
        <v>0</v>
      </c>
      <c r="Q1745" s="79">
        <f t="shared" si="55"/>
        <v>0</v>
      </c>
      <c r="R1745" s="102" t="str">
        <f t="shared" si="54"/>
        <v/>
      </c>
      <c r="S1745" s="96" t="str">
        <f>IF(D1745="","",IF(OR(D1745=Plano!$A$1,D1745=Plano!$B$1),"entrada","saída"))</f>
        <v/>
      </c>
    </row>
    <row r="1746" spans="1:19" ht="13.2" hidden="1" x14ac:dyDescent="0.25">
      <c r="A1746" s="119" t="str">
        <f>IF(B1746="","",COUNT('Diário 2o PA'!$A$5:$A$1412)+ROW()-4)</f>
        <v/>
      </c>
      <c r="B1746" s="104"/>
      <c r="C1746" s="154"/>
      <c r="D1746" s="105"/>
      <c r="E1746" s="105"/>
      <c r="F1746" s="106"/>
      <c r="G1746" s="105"/>
      <c r="H1746" s="105"/>
      <c r="I1746" s="108"/>
      <c r="J1746" s="105"/>
      <c r="K1746" s="105"/>
      <c r="L1746" s="108"/>
      <c r="M1746" s="105"/>
      <c r="N1746" s="103"/>
      <c r="O1746" s="456"/>
      <c r="P1746" s="431">
        <f t="shared" si="55"/>
        <v>0</v>
      </c>
      <c r="Q1746" s="79">
        <f t="shared" si="55"/>
        <v>0</v>
      </c>
      <c r="R1746" s="102" t="str">
        <f t="shared" si="54"/>
        <v/>
      </c>
      <c r="S1746" s="96" t="str">
        <f>IF(D1746="","",IF(OR(D1746=Plano!$A$1,D1746=Plano!$B$1),"entrada","saída"))</f>
        <v/>
      </c>
    </row>
    <row r="1747" spans="1:19" ht="13.2" hidden="1" x14ac:dyDescent="0.25">
      <c r="A1747" s="119" t="str">
        <f>IF(B1747="","",COUNT('Diário 2o PA'!$A$5:$A$1412)+ROW()-4)</f>
        <v/>
      </c>
      <c r="B1747" s="104"/>
      <c r="C1747" s="154"/>
      <c r="D1747" s="105"/>
      <c r="E1747" s="105"/>
      <c r="F1747" s="106"/>
      <c r="G1747" s="105"/>
      <c r="H1747" s="105"/>
      <c r="I1747" s="108"/>
      <c r="J1747" s="105"/>
      <c r="K1747" s="105"/>
      <c r="L1747" s="108"/>
      <c r="M1747" s="105"/>
      <c r="N1747" s="103"/>
      <c r="O1747" s="456"/>
      <c r="P1747" s="431">
        <f t="shared" si="55"/>
        <v>0</v>
      </c>
      <c r="Q1747" s="79">
        <f t="shared" si="55"/>
        <v>0</v>
      </c>
      <c r="R1747" s="102" t="str">
        <f t="shared" si="54"/>
        <v/>
      </c>
      <c r="S1747" s="96" t="str">
        <f>IF(D1747="","",IF(OR(D1747=Plano!$A$1,D1747=Plano!$B$1),"entrada","saída"))</f>
        <v/>
      </c>
    </row>
    <row r="1748" spans="1:19" ht="13.2" hidden="1" x14ac:dyDescent="0.25">
      <c r="A1748" s="119" t="str">
        <f>IF(B1748="","",COUNT('Diário 2o PA'!$A$5:$A$1412)+ROW()-4)</f>
        <v/>
      </c>
      <c r="B1748" s="104"/>
      <c r="C1748" s="154"/>
      <c r="D1748" s="105"/>
      <c r="E1748" s="105"/>
      <c r="F1748" s="106"/>
      <c r="G1748" s="105"/>
      <c r="H1748" s="105"/>
      <c r="I1748" s="108"/>
      <c r="J1748" s="105"/>
      <c r="K1748" s="105"/>
      <c r="L1748" s="108"/>
      <c r="M1748" s="105"/>
      <c r="N1748" s="103"/>
      <c r="O1748" s="456"/>
      <c r="P1748" s="431">
        <f t="shared" si="55"/>
        <v>0</v>
      </c>
      <c r="Q1748" s="79">
        <f t="shared" si="55"/>
        <v>0</v>
      </c>
      <c r="R1748" s="102" t="str">
        <f t="shared" si="54"/>
        <v/>
      </c>
      <c r="S1748" s="96" t="str">
        <f>IF(D1748="","",IF(OR(D1748=Plano!$A$1,D1748=Plano!$B$1),"entrada","saída"))</f>
        <v/>
      </c>
    </row>
    <row r="1749" spans="1:19" ht="13.2" hidden="1" x14ac:dyDescent="0.25">
      <c r="A1749" s="119" t="str">
        <f>IF(B1749="","",COUNT('Diário 2o PA'!$A$5:$A$1412)+ROW()-4)</f>
        <v/>
      </c>
      <c r="B1749" s="104"/>
      <c r="C1749" s="154"/>
      <c r="D1749" s="105"/>
      <c r="E1749" s="105"/>
      <c r="F1749" s="106"/>
      <c r="G1749" s="105"/>
      <c r="H1749" s="105"/>
      <c r="I1749" s="108"/>
      <c r="J1749" s="105"/>
      <c r="K1749" s="105"/>
      <c r="L1749" s="108"/>
      <c r="M1749" s="105"/>
      <c r="N1749" s="103"/>
      <c r="O1749" s="456"/>
      <c r="P1749" s="431">
        <f t="shared" si="55"/>
        <v>0</v>
      </c>
      <c r="Q1749" s="79">
        <f t="shared" si="55"/>
        <v>0</v>
      </c>
      <c r="R1749" s="102" t="str">
        <f t="shared" si="54"/>
        <v/>
      </c>
      <c r="S1749" s="96" t="str">
        <f>IF(D1749="","",IF(OR(D1749=Plano!$A$1,D1749=Plano!$B$1),"entrada","saída"))</f>
        <v/>
      </c>
    </row>
    <row r="1750" spans="1:19" ht="13.2" hidden="1" x14ac:dyDescent="0.25">
      <c r="A1750" s="119" t="str">
        <f>IF(B1750="","",COUNT('Diário 2o PA'!$A$5:$A$1412)+ROW()-4)</f>
        <v/>
      </c>
      <c r="B1750" s="104"/>
      <c r="C1750" s="154"/>
      <c r="D1750" s="105"/>
      <c r="E1750" s="105"/>
      <c r="F1750" s="106"/>
      <c r="G1750" s="105"/>
      <c r="H1750" s="105"/>
      <c r="I1750" s="108"/>
      <c r="J1750" s="105"/>
      <c r="K1750" s="105"/>
      <c r="L1750" s="108"/>
      <c r="M1750" s="105"/>
      <c r="N1750" s="103"/>
      <c r="O1750" s="456"/>
      <c r="P1750" s="431">
        <f t="shared" si="55"/>
        <v>0</v>
      </c>
      <c r="Q1750" s="79">
        <f t="shared" si="55"/>
        <v>0</v>
      </c>
      <c r="R1750" s="102" t="str">
        <f t="shared" si="54"/>
        <v/>
      </c>
      <c r="S1750" s="96" t="str">
        <f>IF(D1750="","",IF(OR(D1750=Plano!$A$1,D1750=Plano!$B$1),"entrada","saída"))</f>
        <v/>
      </c>
    </row>
    <row r="1751" spans="1:19" ht="13.2" hidden="1" x14ac:dyDescent="0.25">
      <c r="A1751" s="119" t="str">
        <f>IF(B1751="","",COUNT('Diário 2o PA'!$A$5:$A$1412)+ROW()-4)</f>
        <v/>
      </c>
      <c r="B1751" s="104"/>
      <c r="C1751" s="154"/>
      <c r="D1751" s="105"/>
      <c r="E1751" s="105"/>
      <c r="F1751" s="106"/>
      <c r="G1751" s="105"/>
      <c r="H1751" s="105"/>
      <c r="I1751" s="108"/>
      <c r="J1751" s="105"/>
      <c r="K1751" s="105"/>
      <c r="L1751" s="108"/>
      <c r="M1751" s="105"/>
      <c r="N1751" s="103"/>
      <c r="O1751" s="456"/>
      <c r="P1751" s="431">
        <f t="shared" si="55"/>
        <v>0</v>
      </c>
      <c r="Q1751" s="79">
        <f t="shared" si="55"/>
        <v>0</v>
      </c>
      <c r="R1751" s="102" t="str">
        <f t="shared" si="54"/>
        <v/>
      </c>
      <c r="S1751" s="96" t="str">
        <f>IF(D1751="","",IF(OR(D1751=Plano!$A$1,D1751=Plano!$B$1),"entrada","saída"))</f>
        <v/>
      </c>
    </row>
    <row r="1752" spans="1:19" ht="13.2" hidden="1" x14ac:dyDescent="0.25">
      <c r="A1752" s="119" t="str">
        <f>IF(B1752="","",COUNT('Diário 2o PA'!$A$5:$A$1412)+ROW()-4)</f>
        <v/>
      </c>
      <c r="B1752" s="104"/>
      <c r="C1752" s="154"/>
      <c r="D1752" s="105"/>
      <c r="E1752" s="105"/>
      <c r="F1752" s="106"/>
      <c r="G1752" s="105"/>
      <c r="H1752" s="105"/>
      <c r="I1752" s="108"/>
      <c r="J1752" s="105"/>
      <c r="K1752" s="105"/>
      <c r="L1752" s="108"/>
      <c r="M1752" s="105"/>
      <c r="N1752" s="103"/>
      <c r="O1752" s="456"/>
      <c r="P1752" s="431">
        <f t="shared" si="55"/>
        <v>0</v>
      </c>
      <c r="Q1752" s="79">
        <f t="shared" si="55"/>
        <v>0</v>
      </c>
      <c r="R1752" s="102" t="str">
        <f t="shared" si="54"/>
        <v/>
      </c>
      <c r="S1752" s="96" t="str">
        <f>IF(D1752="","",IF(OR(D1752=Plano!$A$1,D1752=Plano!$B$1),"entrada","saída"))</f>
        <v/>
      </c>
    </row>
    <row r="1753" spans="1:19" ht="13.2" hidden="1" x14ac:dyDescent="0.25">
      <c r="A1753" s="119" t="str">
        <f>IF(B1753="","",COUNT('Diário 2o PA'!$A$5:$A$1412)+ROW()-4)</f>
        <v/>
      </c>
      <c r="B1753" s="104"/>
      <c r="C1753" s="154"/>
      <c r="D1753" s="105"/>
      <c r="E1753" s="105"/>
      <c r="F1753" s="106"/>
      <c r="G1753" s="105"/>
      <c r="H1753" s="105"/>
      <c r="I1753" s="108"/>
      <c r="J1753" s="105"/>
      <c r="K1753" s="105"/>
      <c r="L1753" s="108"/>
      <c r="M1753" s="105"/>
      <c r="N1753" s="103"/>
      <c r="O1753" s="456"/>
      <c r="P1753" s="431">
        <f t="shared" si="55"/>
        <v>0</v>
      </c>
      <c r="Q1753" s="79">
        <f t="shared" si="55"/>
        <v>0</v>
      </c>
      <c r="R1753" s="102" t="str">
        <f t="shared" si="54"/>
        <v/>
      </c>
      <c r="S1753" s="96" t="str">
        <f>IF(D1753="","",IF(OR(D1753=Plano!$A$1,D1753=Plano!$B$1),"entrada","saída"))</f>
        <v/>
      </c>
    </row>
    <row r="1754" spans="1:19" ht="13.2" hidden="1" x14ac:dyDescent="0.25">
      <c r="A1754" s="119" t="str">
        <f>IF(B1754="","",COUNT('Diário 2o PA'!$A$5:$A$1412)+ROW()-4)</f>
        <v/>
      </c>
      <c r="B1754" s="104"/>
      <c r="C1754" s="154"/>
      <c r="D1754" s="105"/>
      <c r="E1754" s="105"/>
      <c r="F1754" s="106"/>
      <c r="G1754" s="105"/>
      <c r="H1754" s="105"/>
      <c r="I1754" s="108"/>
      <c r="J1754" s="105"/>
      <c r="K1754" s="105"/>
      <c r="L1754" s="108"/>
      <c r="M1754" s="105"/>
      <c r="N1754" s="103"/>
      <c r="O1754" s="456"/>
      <c r="P1754" s="431">
        <f t="shared" si="55"/>
        <v>0</v>
      </c>
      <c r="Q1754" s="79">
        <f t="shared" si="55"/>
        <v>0</v>
      </c>
      <c r="R1754" s="102" t="str">
        <f t="shared" si="54"/>
        <v/>
      </c>
      <c r="S1754" s="96" t="str">
        <f>IF(D1754="","",IF(OR(D1754=Plano!$A$1,D1754=Plano!$B$1),"entrada","saída"))</f>
        <v/>
      </c>
    </row>
    <row r="1755" spans="1:19" ht="13.2" hidden="1" x14ac:dyDescent="0.25">
      <c r="A1755" s="119" t="str">
        <f>IF(B1755="","",COUNT('Diário 2o PA'!$A$5:$A$1412)+ROW()-4)</f>
        <v/>
      </c>
      <c r="B1755" s="104"/>
      <c r="C1755" s="154"/>
      <c r="D1755" s="105"/>
      <c r="E1755" s="105"/>
      <c r="F1755" s="106"/>
      <c r="G1755" s="105"/>
      <c r="H1755" s="105"/>
      <c r="I1755" s="108"/>
      <c r="J1755" s="105"/>
      <c r="K1755" s="105"/>
      <c r="L1755" s="108"/>
      <c r="M1755" s="105"/>
      <c r="N1755" s="103"/>
      <c r="O1755" s="456"/>
      <c r="P1755" s="431">
        <f t="shared" si="55"/>
        <v>0</v>
      </c>
      <c r="Q1755" s="79">
        <f t="shared" si="55"/>
        <v>0</v>
      </c>
      <c r="R1755" s="102" t="str">
        <f t="shared" si="54"/>
        <v/>
      </c>
      <c r="S1755" s="96" t="str">
        <f>IF(D1755="","",IF(OR(D1755=Plano!$A$1,D1755=Plano!$B$1),"entrada","saída"))</f>
        <v/>
      </c>
    </row>
    <row r="1756" spans="1:19" ht="13.2" hidden="1" x14ac:dyDescent="0.25">
      <c r="A1756" s="119" t="str">
        <f>IF(B1756="","",COUNT('Diário 2o PA'!$A$5:$A$1412)+ROW()-4)</f>
        <v/>
      </c>
      <c r="B1756" s="104"/>
      <c r="C1756" s="154"/>
      <c r="D1756" s="105"/>
      <c r="E1756" s="105"/>
      <c r="F1756" s="106"/>
      <c r="G1756" s="105"/>
      <c r="H1756" s="105"/>
      <c r="I1756" s="108"/>
      <c r="J1756" s="105"/>
      <c r="K1756" s="105"/>
      <c r="L1756" s="108"/>
      <c r="M1756" s="105"/>
      <c r="N1756" s="103"/>
      <c r="O1756" s="456"/>
      <c r="P1756" s="431">
        <f t="shared" si="55"/>
        <v>0</v>
      </c>
      <c r="Q1756" s="79">
        <f t="shared" si="55"/>
        <v>0</v>
      </c>
      <c r="R1756" s="102" t="str">
        <f t="shared" si="54"/>
        <v/>
      </c>
      <c r="S1756" s="96" t="str">
        <f>IF(D1756="","",IF(OR(D1756=Plano!$A$1,D1756=Plano!$B$1),"entrada","saída"))</f>
        <v/>
      </c>
    </row>
    <row r="1757" spans="1:19" ht="13.2" hidden="1" x14ac:dyDescent="0.25">
      <c r="A1757" s="119" t="str">
        <f>IF(B1757="","",COUNT('Diário 2o PA'!$A$5:$A$1412)+ROW()-4)</f>
        <v/>
      </c>
      <c r="B1757" s="104"/>
      <c r="C1757" s="154"/>
      <c r="D1757" s="105"/>
      <c r="E1757" s="105"/>
      <c r="F1757" s="106"/>
      <c r="G1757" s="105"/>
      <c r="H1757" s="105"/>
      <c r="I1757" s="108"/>
      <c r="J1757" s="105"/>
      <c r="K1757" s="105"/>
      <c r="L1757" s="108"/>
      <c r="M1757" s="105"/>
      <c r="N1757" s="103"/>
      <c r="O1757" s="456"/>
      <c r="P1757" s="431">
        <f t="shared" si="55"/>
        <v>0</v>
      </c>
      <c r="Q1757" s="79">
        <f t="shared" si="55"/>
        <v>0</v>
      </c>
      <c r="R1757" s="102" t="str">
        <f t="shared" si="54"/>
        <v/>
      </c>
      <c r="S1757" s="96" t="str">
        <f>IF(D1757="","",IF(OR(D1757=Plano!$A$1,D1757=Plano!$B$1),"entrada","saída"))</f>
        <v/>
      </c>
    </row>
    <row r="1758" spans="1:19" ht="13.2" hidden="1" x14ac:dyDescent="0.25">
      <c r="A1758" s="119" t="str">
        <f>IF(B1758="","",COUNT('Diário 2o PA'!$A$5:$A$1412)+ROW()-4)</f>
        <v/>
      </c>
      <c r="B1758" s="104"/>
      <c r="C1758" s="154"/>
      <c r="D1758" s="105"/>
      <c r="E1758" s="105"/>
      <c r="F1758" s="106"/>
      <c r="G1758" s="105"/>
      <c r="H1758" s="105"/>
      <c r="I1758" s="108"/>
      <c r="J1758" s="105"/>
      <c r="K1758" s="105"/>
      <c r="L1758" s="108"/>
      <c r="M1758" s="105"/>
      <c r="N1758" s="103"/>
      <c r="O1758" s="456"/>
      <c r="P1758" s="431">
        <f t="shared" si="55"/>
        <v>0</v>
      </c>
      <c r="Q1758" s="79">
        <f t="shared" si="55"/>
        <v>0</v>
      </c>
      <c r="R1758" s="102" t="str">
        <f t="shared" si="54"/>
        <v/>
      </c>
      <c r="S1758" s="96" t="str">
        <f>IF(D1758="","",IF(OR(D1758=Plano!$A$1,D1758=Plano!$B$1),"entrada","saída"))</f>
        <v/>
      </c>
    </row>
    <row r="1759" spans="1:19" ht="13.2" hidden="1" x14ac:dyDescent="0.25">
      <c r="A1759" s="119" t="str">
        <f>IF(B1759="","",COUNT('Diário 2o PA'!$A$5:$A$1412)+ROW()-4)</f>
        <v/>
      </c>
      <c r="B1759" s="104"/>
      <c r="C1759" s="154"/>
      <c r="D1759" s="105"/>
      <c r="E1759" s="105"/>
      <c r="F1759" s="106"/>
      <c r="G1759" s="105"/>
      <c r="H1759" s="105"/>
      <c r="I1759" s="108"/>
      <c r="J1759" s="105"/>
      <c r="K1759" s="105"/>
      <c r="L1759" s="108"/>
      <c r="M1759" s="105"/>
      <c r="N1759" s="103"/>
      <c r="O1759" s="456"/>
      <c r="P1759" s="431">
        <f t="shared" si="55"/>
        <v>0</v>
      </c>
      <c r="Q1759" s="79">
        <f t="shared" si="55"/>
        <v>0</v>
      </c>
      <c r="R1759" s="102" t="str">
        <f t="shared" si="54"/>
        <v/>
      </c>
      <c r="S1759" s="96" t="str">
        <f>IF(D1759="","",IF(OR(D1759=Plano!$A$1,D1759=Plano!$B$1),"entrada","saída"))</f>
        <v/>
      </c>
    </row>
    <row r="1760" spans="1:19" ht="13.2" hidden="1" x14ac:dyDescent="0.25">
      <c r="A1760" s="119" t="str">
        <f>IF(B1760="","",COUNT('Diário 2o PA'!$A$5:$A$1412)+ROW()-4)</f>
        <v/>
      </c>
      <c r="B1760" s="104"/>
      <c r="C1760" s="154"/>
      <c r="D1760" s="105"/>
      <c r="E1760" s="105"/>
      <c r="F1760" s="106"/>
      <c r="G1760" s="105"/>
      <c r="H1760" s="105"/>
      <c r="I1760" s="108"/>
      <c r="J1760" s="105"/>
      <c r="K1760" s="105"/>
      <c r="L1760" s="108"/>
      <c r="M1760" s="105"/>
      <c r="N1760" s="103"/>
      <c r="O1760" s="456"/>
      <c r="P1760" s="431">
        <f t="shared" si="55"/>
        <v>0</v>
      </c>
      <c r="Q1760" s="79">
        <f t="shared" si="55"/>
        <v>0</v>
      </c>
      <c r="R1760" s="102" t="str">
        <f t="shared" si="54"/>
        <v/>
      </c>
      <c r="S1760" s="96" t="str">
        <f>IF(D1760="","",IF(OR(D1760=Plano!$A$1,D1760=Plano!$B$1),"entrada","saída"))</f>
        <v/>
      </c>
    </row>
    <row r="1761" spans="1:19" ht="13.2" hidden="1" x14ac:dyDescent="0.25">
      <c r="A1761" s="119" t="str">
        <f>IF(B1761="","",COUNT('Diário 2o PA'!$A$5:$A$1412)+ROW()-4)</f>
        <v/>
      </c>
      <c r="B1761" s="104"/>
      <c r="C1761" s="154"/>
      <c r="D1761" s="105"/>
      <c r="E1761" s="105"/>
      <c r="F1761" s="106"/>
      <c r="G1761" s="105"/>
      <c r="H1761" s="105"/>
      <c r="I1761" s="108"/>
      <c r="J1761" s="105"/>
      <c r="K1761" s="105"/>
      <c r="L1761" s="108"/>
      <c r="M1761" s="105"/>
      <c r="N1761" s="103"/>
      <c r="O1761" s="456"/>
      <c r="P1761" s="431">
        <f t="shared" si="55"/>
        <v>0</v>
      </c>
      <c r="Q1761" s="79">
        <f t="shared" si="55"/>
        <v>0</v>
      </c>
      <c r="R1761" s="102" t="str">
        <f t="shared" si="54"/>
        <v/>
      </c>
      <c r="S1761" s="96" t="str">
        <f>IF(D1761="","",IF(OR(D1761=Plano!$A$1,D1761=Plano!$B$1),"entrada","saída"))</f>
        <v/>
      </c>
    </row>
    <row r="1762" spans="1:19" ht="13.2" hidden="1" x14ac:dyDescent="0.25">
      <c r="A1762" s="119" t="str">
        <f>IF(B1762="","",COUNT('Diário 2o PA'!$A$5:$A$1412)+ROW()-4)</f>
        <v/>
      </c>
      <c r="B1762" s="104"/>
      <c r="C1762" s="154"/>
      <c r="D1762" s="105"/>
      <c r="E1762" s="105"/>
      <c r="F1762" s="106"/>
      <c r="G1762" s="105"/>
      <c r="H1762" s="105"/>
      <c r="I1762" s="108"/>
      <c r="J1762" s="105"/>
      <c r="K1762" s="105"/>
      <c r="L1762" s="108"/>
      <c r="M1762" s="105"/>
      <c r="N1762" s="103"/>
      <c r="O1762" s="456"/>
      <c r="P1762" s="431">
        <f t="shared" si="55"/>
        <v>0</v>
      </c>
      <c r="Q1762" s="79">
        <f t="shared" si="55"/>
        <v>0</v>
      </c>
      <c r="R1762" s="102" t="str">
        <f t="shared" si="54"/>
        <v/>
      </c>
      <c r="S1762" s="96" t="str">
        <f>IF(D1762="","",IF(OR(D1762=Plano!$A$1,D1762=Plano!$B$1),"entrada","saída"))</f>
        <v/>
      </c>
    </row>
    <row r="1763" spans="1:19" ht="13.2" hidden="1" x14ac:dyDescent="0.25">
      <c r="A1763" s="119" t="str">
        <f>IF(B1763="","",COUNT('Diário 2o PA'!$A$5:$A$1412)+ROW()-4)</f>
        <v/>
      </c>
      <c r="B1763" s="104"/>
      <c r="C1763" s="154"/>
      <c r="D1763" s="105"/>
      <c r="E1763" s="105"/>
      <c r="F1763" s="106"/>
      <c r="G1763" s="105"/>
      <c r="H1763" s="105"/>
      <c r="I1763" s="108"/>
      <c r="J1763" s="105"/>
      <c r="K1763" s="105"/>
      <c r="L1763" s="108"/>
      <c r="M1763" s="105"/>
      <c r="N1763" s="103"/>
      <c r="O1763" s="456"/>
      <c r="P1763" s="431">
        <f t="shared" si="55"/>
        <v>0</v>
      </c>
      <c r="Q1763" s="79">
        <f t="shared" si="55"/>
        <v>0</v>
      </c>
      <c r="R1763" s="102" t="str">
        <f t="shared" si="54"/>
        <v/>
      </c>
      <c r="S1763" s="96" t="str">
        <f>IF(D1763="","",IF(OR(D1763=Plano!$A$1,D1763=Plano!$B$1),"entrada","saída"))</f>
        <v/>
      </c>
    </row>
    <row r="1764" spans="1:19" ht="13.2" hidden="1" x14ac:dyDescent="0.25">
      <c r="A1764" s="119" t="str">
        <f>IF(B1764="","",COUNT('Diário 2o PA'!$A$5:$A$1412)+ROW()-4)</f>
        <v/>
      </c>
      <c r="B1764" s="104"/>
      <c r="C1764" s="154"/>
      <c r="D1764" s="105"/>
      <c r="E1764" s="105"/>
      <c r="F1764" s="106"/>
      <c r="G1764" s="105"/>
      <c r="H1764" s="105"/>
      <c r="I1764" s="108"/>
      <c r="J1764" s="105"/>
      <c r="K1764" s="105"/>
      <c r="L1764" s="108"/>
      <c r="M1764" s="105"/>
      <c r="N1764" s="103"/>
      <c r="O1764" s="456"/>
      <c r="P1764" s="431">
        <f t="shared" si="55"/>
        <v>0</v>
      </c>
      <c r="Q1764" s="79">
        <f t="shared" si="55"/>
        <v>0</v>
      </c>
      <c r="R1764" s="102" t="str">
        <f t="shared" si="54"/>
        <v/>
      </c>
      <c r="S1764" s="96" t="str">
        <f>IF(D1764="","",IF(OR(D1764=Plano!$A$1,D1764=Plano!$B$1),"entrada","saída"))</f>
        <v/>
      </c>
    </row>
    <row r="1765" spans="1:19" ht="13.2" hidden="1" x14ac:dyDescent="0.25">
      <c r="A1765" s="119" t="str">
        <f>IF(B1765="","",COUNT('Diário 2o PA'!$A$5:$A$1412)+ROW()-4)</f>
        <v/>
      </c>
      <c r="B1765" s="104"/>
      <c r="C1765" s="154"/>
      <c r="D1765" s="105"/>
      <c r="E1765" s="105"/>
      <c r="F1765" s="106"/>
      <c r="G1765" s="105"/>
      <c r="H1765" s="105"/>
      <c r="I1765" s="108"/>
      <c r="J1765" s="105"/>
      <c r="K1765" s="105"/>
      <c r="L1765" s="108"/>
      <c r="M1765" s="105"/>
      <c r="N1765" s="103"/>
      <c r="O1765" s="456"/>
      <c r="P1765" s="431">
        <f t="shared" si="55"/>
        <v>0</v>
      </c>
      <c r="Q1765" s="79">
        <f t="shared" si="55"/>
        <v>0</v>
      </c>
      <c r="R1765" s="102" t="str">
        <f t="shared" si="54"/>
        <v/>
      </c>
      <c r="S1765" s="96" t="str">
        <f>IF(D1765="","",IF(OR(D1765=Plano!$A$1,D1765=Plano!$B$1),"entrada","saída"))</f>
        <v/>
      </c>
    </row>
    <row r="1766" spans="1:19" ht="13.2" hidden="1" x14ac:dyDescent="0.25">
      <c r="A1766" s="119" t="str">
        <f>IF(B1766="","",COUNT('Diário 2o PA'!$A$5:$A$1412)+ROW()-4)</f>
        <v/>
      </c>
      <c r="B1766" s="104"/>
      <c r="C1766" s="154"/>
      <c r="D1766" s="105"/>
      <c r="E1766" s="105"/>
      <c r="F1766" s="106"/>
      <c r="G1766" s="105"/>
      <c r="H1766" s="105"/>
      <c r="I1766" s="108"/>
      <c r="J1766" s="105"/>
      <c r="K1766" s="105"/>
      <c r="L1766" s="108"/>
      <c r="M1766" s="105"/>
      <c r="N1766" s="103"/>
      <c r="O1766" s="456"/>
      <c r="P1766" s="431">
        <f t="shared" si="55"/>
        <v>0</v>
      </c>
      <c r="Q1766" s="79">
        <f t="shared" si="55"/>
        <v>0</v>
      </c>
      <c r="R1766" s="102" t="str">
        <f t="shared" si="54"/>
        <v/>
      </c>
      <c r="S1766" s="96" t="str">
        <f>IF(D1766="","",IF(OR(D1766=Plano!$A$1,D1766=Plano!$B$1),"entrada","saída"))</f>
        <v/>
      </c>
    </row>
    <row r="1767" spans="1:19" ht="13.2" hidden="1" x14ac:dyDescent="0.25">
      <c r="A1767" s="119" t="str">
        <f>IF(B1767="","",COUNT('Diário 2o PA'!$A$5:$A$1412)+ROW()-4)</f>
        <v/>
      </c>
      <c r="B1767" s="104"/>
      <c r="C1767" s="154"/>
      <c r="D1767" s="105"/>
      <c r="E1767" s="105"/>
      <c r="F1767" s="106"/>
      <c r="G1767" s="105"/>
      <c r="H1767" s="105"/>
      <c r="I1767" s="108"/>
      <c r="J1767" s="105"/>
      <c r="K1767" s="105"/>
      <c r="L1767" s="108"/>
      <c r="M1767" s="105"/>
      <c r="N1767" s="103"/>
      <c r="O1767" s="456"/>
      <c r="P1767" s="431">
        <f t="shared" si="55"/>
        <v>0</v>
      </c>
      <c r="Q1767" s="79">
        <f t="shared" si="55"/>
        <v>0</v>
      </c>
      <c r="R1767" s="102" t="str">
        <f t="shared" si="54"/>
        <v/>
      </c>
      <c r="S1767" s="96" t="str">
        <f>IF(D1767="","",IF(OR(D1767=Plano!$A$1,D1767=Plano!$B$1),"entrada","saída"))</f>
        <v/>
      </c>
    </row>
    <row r="1768" spans="1:19" ht="13.2" hidden="1" x14ac:dyDescent="0.25">
      <c r="A1768" s="119" t="str">
        <f>IF(B1768="","",COUNT('Diário 2o PA'!$A$5:$A$1412)+ROW()-4)</f>
        <v/>
      </c>
      <c r="B1768" s="104"/>
      <c r="C1768" s="154"/>
      <c r="D1768" s="105"/>
      <c r="E1768" s="105"/>
      <c r="F1768" s="106"/>
      <c r="G1768" s="105"/>
      <c r="H1768" s="105"/>
      <c r="I1768" s="108"/>
      <c r="J1768" s="105"/>
      <c r="K1768" s="105"/>
      <c r="L1768" s="108"/>
      <c r="M1768" s="105"/>
      <c r="N1768" s="103"/>
      <c r="O1768" s="456"/>
      <c r="P1768" s="431">
        <f t="shared" si="55"/>
        <v>0</v>
      </c>
      <c r="Q1768" s="79">
        <f t="shared" si="55"/>
        <v>0</v>
      </c>
      <c r="R1768" s="102" t="str">
        <f t="shared" si="54"/>
        <v/>
      </c>
      <c r="S1768" s="96" t="str">
        <f>IF(D1768="","",IF(OR(D1768=Plano!$A$1,D1768=Plano!$B$1),"entrada","saída"))</f>
        <v/>
      </c>
    </row>
    <row r="1769" spans="1:19" ht="13.2" hidden="1" x14ac:dyDescent="0.25">
      <c r="A1769" s="119" t="str">
        <f>IF(B1769="","",COUNT('Diário 2o PA'!$A$5:$A$1412)+ROW()-4)</f>
        <v/>
      </c>
      <c r="B1769" s="104"/>
      <c r="C1769" s="154"/>
      <c r="D1769" s="105"/>
      <c r="E1769" s="105"/>
      <c r="F1769" s="106"/>
      <c r="G1769" s="105"/>
      <c r="H1769" s="105"/>
      <c r="I1769" s="108"/>
      <c r="J1769" s="105"/>
      <c r="K1769" s="105"/>
      <c r="L1769" s="108"/>
      <c r="M1769" s="105"/>
      <c r="N1769" s="103"/>
      <c r="O1769" s="456"/>
      <c r="P1769" s="431">
        <f t="shared" si="55"/>
        <v>0</v>
      </c>
      <c r="Q1769" s="79">
        <f t="shared" si="55"/>
        <v>0</v>
      </c>
      <c r="R1769" s="102" t="str">
        <f t="shared" si="54"/>
        <v/>
      </c>
      <c r="S1769" s="96" t="str">
        <f>IF(D1769="","",IF(OR(D1769=Plano!$A$1,D1769=Plano!$B$1),"entrada","saída"))</f>
        <v/>
      </c>
    </row>
    <row r="1770" spans="1:19" ht="13.2" hidden="1" x14ac:dyDescent="0.25">
      <c r="A1770" s="119" t="str">
        <f>IF(B1770="","",COUNT('Diário 2o PA'!$A$5:$A$1412)+ROW()-4)</f>
        <v/>
      </c>
      <c r="B1770" s="104"/>
      <c r="C1770" s="154"/>
      <c r="D1770" s="105"/>
      <c r="E1770" s="105"/>
      <c r="F1770" s="106"/>
      <c r="G1770" s="105"/>
      <c r="H1770" s="105"/>
      <c r="I1770" s="108"/>
      <c r="J1770" s="105"/>
      <c r="K1770" s="105"/>
      <c r="L1770" s="108"/>
      <c r="M1770" s="105"/>
      <c r="N1770" s="103"/>
      <c r="O1770" s="456"/>
      <c r="P1770" s="431">
        <f t="shared" si="55"/>
        <v>0</v>
      </c>
      <c r="Q1770" s="79">
        <f t="shared" si="55"/>
        <v>0</v>
      </c>
      <c r="R1770" s="102" t="str">
        <f t="shared" si="54"/>
        <v/>
      </c>
      <c r="S1770" s="96" t="str">
        <f>IF(D1770="","",IF(OR(D1770=Plano!$A$1,D1770=Plano!$B$1),"entrada","saída"))</f>
        <v/>
      </c>
    </row>
    <row r="1771" spans="1:19" ht="13.2" hidden="1" x14ac:dyDescent="0.25">
      <c r="A1771" s="119" t="str">
        <f>IF(B1771="","",COUNT('Diário 2o PA'!$A$5:$A$1412)+ROW()-4)</f>
        <v/>
      </c>
      <c r="B1771" s="104"/>
      <c r="C1771" s="154"/>
      <c r="D1771" s="105"/>
      <c r="E1771" s="105"/>
      <c r="F1771" s="106"/>
      <c r="G1771" s="105"/>
      <c r="H1771" s="105"/>
      <c r="I1771" s="108"/>
      <c r="J1771" s="105"/>
      <c r="K1771" s="105"/>
      <c r="L1771" s="108"/>
      <c r="M1771" s="105"/>
      <c r="N1771" s="103"/>
      <c r="O1771" s="456"/>
      <c r="P1771" s="431">
        <f t="shared" si="55"/>
        <v>0</v>
      </c>
      <c r="Q1771" s="79">
        <f t="shared" si="55"/>
        <v>0</v>
      </c>
      <c r="R1771" s="102" t="str">
        <f t="shared" si="54"/>
        <v/>
      </c>
      <c r="S1771" s="96" t="str">
        <f>IF(D1771="","",IF(OR(D1771=Plano!$A$1,D1771=Plano!$B$1),"entrada","saída"))</f>
        <v/>
      </c>
    </row>
    <row r="1772" spans="1:19" ht="13.2" hidden="1" x14ac:dyDescent="0.25">
      <c r="A1772" s="119" t="str">
        <f>IF(B1772="","",COUNT('Diário 2o PA'!$A$5:$A$1412)+ROW()-4)</f>
        <v/>
      </c>
      <c r="B1772" s="104"/>
      <c r="C1772" s="154"/>
      <c r="D1772" s="105"/>
      <c r="E1772" s="105"/>
      <c r="F1772" s="106"/>
      <c r="G1772" s="105"/>
      <c r="H1772" s="105"/>
      <c r="I1772" s="108"/>
      <c r="J1772" s="105"/>
      <c r="K1772" s="105"/>
      <c r="L1772" s="108"/>
      <c r="M1772" s="105"/>
      <c r="N1772" s="103"/>
      <c r="O1772" s="456"/>
      <c r="P1772" s="431">
        <f t="shared" si="55"/>
        <v>0</v>
      </c>
      <c r="Q1772" s="79">
        <f t="shared" si="55"/>
        <v>0</v>
      </c>
      <c r="R1772" s="102" t="str">
        <f t="shared" si="54"/>
        <v/>
      </c>
      <c r="S1772" s="96" t="str">
        <f>IF(D1772="","",IF(OR(D1772=Plano!$A$1,D1772=Plano!$B$1),"entrada","saída"))</f>
        <v/>
      </c>
    </row>
    <row r="1773" spans="1:19" ht="13.2" hidden="1" x14ac:dyDescent="0.25">
      <c r="A1773" s="119" t="str">
        <f>IF(B1773="","",COUNT('Diário 2o PA'!$A$5:$A$1412)+ROW()-4)</f>
        <v/>
      </c>
      <c r="B1773" s="104"/>
      <c r="C1773" s="154"/>
      <c r="D1773" s="105"/>
      <c r="E1773" s="105"/>
      <c r="F1773" s="106"/>
      <c r="G1773" s="105"/>
      <c r="H1773" s="105"/>
      <c r="I1773" s="108"/>
      <c r="J1773" s="105"/>
      <c r="K1773" s="105"/>
      <c r="L1773" s="108"/>
      <c r="M1773" s="105"/>
      <c r="N1773" s="103"/>
      <c r="O1773" s="456"/>
      <c r="P1773" s="431">
        <f t="shared" si="55"/>
        <v>0</v>
      </c>
      <c r="Q1773" s="79">
        <f t="shared" si="55"/>
        <v>0</v>
      </c>
      <c r="R1773" s="102" t="str">
        <f t="shared" si="54"/>
        <v/>
      </c>
      <c r="S1773" s="96" t="str">
        <f>IF(D1773="","",IF(OR(D1773=Plano!$A$1,D1773=Plano!$B$1),"entrada","saída"))</f>
        <v/>
      </c>
    </row>
    <row r="1774" spans="1:19" ht="13.2" hidden="1" x14ac:dyDescent="0.25">
      <c r="A1774" s="119" t="str">
        <f>IF(B1774="","",COUNT('Diário 2o PA'!$A$5:$A$1412)+ROW()-4)</f>
        <v/>
      </c>
      <c r="B1774" s="104"/>
      <c r="C1774" s="154"/>
      <c r="D1774" s="105"/>
      <c r="E1774" s="105"/>
      <c r="F1774" s="106"/>
      <c r="G1774" s="105"/>
      <c r="H1774" s="105"/>
      <c r="I1774" s="108"/>
      <c r="J1774" s="105"/>
      <c r="K1774" s="105"/>
      <c r="L1774" s="108"/>
      <c r="M1774" s="105"/>
      <c r="N1774" s="103"/>
      <c r="O1774" s="456"/>
      <c r="P1774" s="431">
        <f t="shared" si="55"/>
        <v>0</v>
      </c>
      <c r="Q1774" s="79">
        <f t="shared" si="55"/>
        <v>0</v>
      </c>
      <c r="R1774" s="102" t="str">
        <f t="shared" si="54"/>
        <v/>
      </c>
      <c r="S1774" s="96" t="str">
        <f>IF(D1774="","",IF(OR(D1774=Plano!$A$1,D1774=Plano!$B$1),"entrada","saída"))</f>
        <v/>
      </c>
    </row>
    <row r="1775" spans="1:19" ht="13.2" hidden="1" x14ac:dyDescent="0.25">
      <c r="A1775" s="119" t="str">
        <f>IF(B1775="","",COUNT('Diário 2o PA'!$A$5:$A$1412)+ROW()-4)</f>
        <v/>
      </c>
      <c r="B1775" s="104"/>
      <c r="C1775" s="154"/>
      <c r="D1775" s="105"/>
      <c r="E1775" s="105"/>
      <c r="F1775" s="106"/>
      <c r="G1775" s="105"/>
      <c r="H1775" s="105"/>
      <c r="I1775" s="108"/>
      <c r="J1775" s="105"/>
      <c r="K1775" s="105"/>
      <c r="L1775" s="108"/>
      <c r="M1775" s="105"/>
      <c r="N1775" s="103"/>
      <c r="O1775" s="456"/>
      <c r="P1775" s="431">
        <f t="shared" si="55"/>
        <v>0</v>
      </c>
      <c r="Q1775" s="79">
        <f t="shared" si="55"/>
        <v>0</v>
      </c>
      <c r="R1775" s="102" t="str">
        <f t="shared" si="54"/>
        <v/>
      </c>
      <c r="S1775" s="96" t="str">
        <f>IF(D1775="","",IF(OR(D1775=Plano!$A$1,D1775=Plano!$B$1),"entrada","saída"))</f>
        <v/>
      </c>
    </row>
    <row r="1776" spans="1:19" ht="13.2" hidden="1" x14ac:dyDescent="0.25">
      <c r="A1776" s="119" t="str">
        <f>IF(B1776="","",COUNT('Diário 2o PA'!$A$5:$A$1412)+ROW()-4)</f>
        <v/>
      </c>
      <c r="B1776" s="104"/>
      <c r="C1776" s="154"/>
      <c r="D1776" s="105"/>
      <c r="E1776" s="105"/>
      <c r="F1776" s="106"/>
      <c r="G1776" s="105"/>
      <c r="H1776" s="105"/>
      <c r="I1776" s="108"/>
      <c r="J1776" s="105"/>
      <c r="K1776" s="105"/>
      <c r="L1776" s="108"/>
      <c r="M1776" s="105"/>
      <c r="N1776" s="103"/>
      <c r="O1776" s="456"/>
      <c r="P1776" s="431">
        <f t="shared" si="55"/>
        <v>0</v>
      </c>
      <c r="Q1776" s="79">
        <f t="shared" si="55"/>
        <v>0</v>
      </c>
      <c r="R1776" s="102" t="str">
        <f t="shared" si="54"/>
        <v/>
      </c>
      <c r="S1776" s="96" t="str">
        <f>IF(D1776="","",IF(OR(D1776=Plano!$A$1,D1776=Plano!$B$1),"entrada","saída"))</f>
        <v/>
      </c>
    </row>
    <row r="1777" spans="1:19" ht="13.2" hidden="1" x14ac:dyDescent="0.25">
      <c r="A1777" s="119" t="str">
        <f>IF(B1777="","",COUNT('Diário 2o PA'!$A$5:$A$1412)+ROW()-4)</f>
        <v/>
      </c>
      <c r="B1777" s="104"/>
      <c r="C1777" s="154"/>
      <c r="D1777" s="105"/>
      <c r="E1777" s="105"/>
      <c r="F1777" s="106"/>
      <c r="G1777" s="105"/>
      <c r="H1777" s="105"/>
      <c r="I1777" s="108"/>
      <c r="J1777" s="105"/>
      <c r="K1777" s="105"/>
      <c r="L1777" s="108"/>
      <c r="M1777" s="105"/>
      <c r="N1777" s="103"/>
      <c r="O1777" s="456"/>
      <c r="P1777" s="431">
        <f t="shared" si="55"/>
        <v>0</v>
      </c>
      <c r="Q1777" s="79">
        <f t="shared" si="55"/>
        <v>0</v>
      </c>
      <c r="R1777" s="102" t="str">
        <f t="shared" si="54"/>
        <v/>
      </c>
      <c r="S1777" s="96" t="str">
        <f>IF(D1777="","",IF(OR(D1777=Plano!$A$1,D1777=Plano!$B$1),"entrada","saída"))</f>
        <v/>
      </c>
    </row>
    <row r="1778" spans="1:19" ht="13.2" hidden="1" x14ac:dyDescent="0.25">
      <c r="A1778" s="119" t="str">
        <f>IF(B1778="","",COUNT('Diário 2o PA'!$A$5:$A$1412)+ROW()-4)</f>
        <v/>
      </c>
      <c r="B1778" s="104"/>
      <c r="C1778" s="154"/>
      <c r="D1778" s="105"/>
      <c r="E1778" s="105"/>
      <c r="F1778" s="106"/>
      <c r="G1778" s="105"/>
      <c r="H1778" s="105"/>
      <c r="I1778" s="108"/>
      <c r="J1778" s="105"/>
      <c r="K1778" s="105"/>
      <c r="L1778" s="108"/>
      <c r="M1778" s="105"/>
      <c r="N1778" s="103"/>
      <c r="O1778" s="456"/>
      <c r="P1778" s="431">
        <f t="shared" si="55"/>
        <v>0</v>
      </c>
      <c r="Q1778" s="79">
        <f t="shared" si="55"/>
        <v>0</v>
      </c>
      <c r="R1778" s="102" t="str">
        <f t="shared" si="54"/>
        <v/>
      </c>
      <c r="S1778" s="96" t="str">
        <f>IF(D1778="","",IF(OR(D1778=Plano!$A$1,D1778=Plano!$B$1),"entrada","saída"))</f>
        <v/>
      </c>
    </row>
    <row r="1779" spans="1:19" ht="13.2" hidden="1" x14ac:dyDescent="0.25">
      <c r="A1779" s="119" t="str">
        <f>IF(B1779="","",COUNT('Diário 2o PA'!$A$5:$A$1412)+ROW()-4)</f>
        <v/>
      </c>
      <c r="B1779" s="104"/>
      <c r="C1779" s="154"/>
      <c r="D1779" s="105"/>
      <c r="E1779" s="105"/>
      <c r="F1779" s="106"/>
      <c r="G1779" s="105"/>
      <c r="H1779" s="105"/>
      <c r="I1779" s="108"/>
      <c r="J1779" s="105"/>
      <c r="K1779" s="105"/>
      <c r="L1779" s="108"/>
      <c r="M1779" s="105"/>
      <c r="N1779" s="103"/>
      <c r="O1779" s="456"/>
      <c r="P1779" s="431">
        <f t="shared" si="55"/>
        <v>0</v>
      </c>
      <c r="Q1779" s="79">
        <f t="shared" si="55"/>
        <v>0</v>
      </c>
      <c r="R1779" s="102" t="str">
        <f t="shared" si="54"/>
        <v/>
      </c>
      <c r="S1779" s="96" t="str">
        <f>IF(D1779="","",IF(OR(D1779=Plano!$A$1,D1779=Plano!$B$1),"entrada","saída"))</f>
        <v/>
      </c>
    </row>
    <row r="1780" spans="1:19" ht="13.2" hidden="1" x14ac:dyDescent="0.25">
      <c r="A1780" s="119" t="str">
        <f>IF(B1780="","",COUNT('Diário 2o PA'!$A$5:$A$1412)+ROW()-4)</f>
        <v/>
      </c>
      <c r="B1780" s="104"/>
      <c r="C1780" s="154"/>
      <c r="D1780" s="105"/>
      <c r="E1780" s="105"/>
      <c r="F1780" s="106"/>
      <c r="G1780" s="105"/>
      <c r="H1780" s="105"/>
      <c r="I1780" s="108"/>
      <c r="J1780" s="105"/>
      <c r="K1780" s="105"/>
      <c r="L1780" s="108"/>
      <c r="M1780" s="105"/>
      <c r="N1780" s="103"/>
      <c r="O1780" s="456"/>
      <c r="P1780" s="431">
        <f t="shared" si="55"/>
        <v>0</v>
      </c>
      <c r="Q1780" s="79">
        <f t="shared" si="55"/>
        <v>0</v>
      </c>
      <c r="R1780" s="102" t="str">
        <f t="shared" si="54"/>
        <v/>
      </c>
      <c r="S1780" s="96" t="str">
        <f>IF(D1780="","",IF(OR(D1780=Plano!$A$1,D1780=Plano!$B$1),"entrada","saída"))</f>
        <v/>
      </c>
    </row>
    <row r="1781" spans="1:19" ht="13.2" hidden="1" x14ac:dyDescent="0.25">
      <c r="A1781" s="119" t="str">
        <f>IF(B1781="","",COUNT('Diário 2o PA'!$A$5:$A$1412)+ROW()-4)</f>
        <v/>
      </c>
      <c r="B1781" s="104"/>
      <c r="C1781" s="154"/>
      <c r="D1781" s="105"/>
      <c r="E1781" s="105"/>
      <c r="F1781" s="106"/>
      <c r="G1781" s="105"/>
      <c r="H1781" s="105"/>
      <c r="I1781" s="108"/>
      <c r="J1781" s="105"/>
      <c r="K1781" s="105"/>
      <c r="L1781" s="108"/>
      <c r="M1781" s="105"/>
      <c r="N1781" s="103"/>
      <c r="O1781" s="456"/>
      <c r="P1781" s="431">
        <f t="shared" si="55"/>
        <v>0</v>
      </c>
      <c r="Q1781" s="79">
        <f t="shared" si="55"/>
        <v>0</v>
      </c>
      <c r="R1781" s="102" t="str">
        <f t="shared" si="54"/>
        <v/>
      </c>
      <c r="S1781" s="96" t="str">
        <f>IF(D1781="","",IF(OR(D1781=Plano!$A$1,D1781=Plano!$B$1),"entrada","saída"))</f>
        <v/>
      </c>
    </row>
    <row r="1782" spans="1:19" ht="13.2" hidden="1" x14ac:dyDescent="0.25">
      <c r="A1782" s="119" t="str">
        <f>IF(B1782="","",COUNT('Diário 2o PA'!$A$5:$A$1412)+ROW()-4)</f>
        <v/>
      </c>
      <c r="B1782" s="104"/>
      <c r="C1782" s="154"/>
      <c r="D1782" s="105"/>
      <c r="E1782" s="105"/>
      <c r="F1782" s="106"/>
      <c r="G1782" s="105"/>
      <c r="H1782" s="105"/>
      <c r="I1782" s="108"/>
      <c r="J1782" s="105"/>
      <c r="K1782" s="105"/>
      <c r="L1782" s="108"/>
      <c r="M1782" s="105"/>
      <c r="N1782" s="103"/>
      <c r="O1782" s="456"/>
      <c r="P1782" s="431">
        <f t="shared" si="55"/>
        <v>0</v>
      </c>
      <c r="Q1782" s="79">
        <f t="shared" si="55"/>
        <v>0</v>
      </c>
      <c r="R1782" s="102" t="str">
        <f t="shared" si="54"/>
        <v/>
      </c>
      <c r="S1782" s="96" t="str">
        <f>IF(D1782="","",IF(OR(D1782=Plano!$A$1,D1782=Plano!$B$1),"entrada","saída"))</f>
        <v/>
      </c>
    </row>
    <row r="1783" spans="1:19" ht="13.2" hidden="1" x14ac:dyDescent="0.25">
      <c r="A1783" s="119" t="str">
        <f>IF(B1783="","",COUNT('Diário 2o PA'!$A$5:$A$1412)+ROW()-4)</f>
        <v/>
      </c>
      <c r="B1783" s="104"/>
      <c r="C1783" s="154"/>
      <c r="D1783" s="105"/>
      <c r="E1783" s="105"/>
      <c r="F1783" s="106"/>
      <c r="G1783" s="105"/>
      <c r="H1783" s="105"/>
      <c r="I1783" s="108"/>
      <c r="J1783" s="105"/>
      <c r="K1783" s="105"/>
      <c r="L1783" s="108"/>
      <c r="M1783" s="105"/>
      <c r="N1783" s="103"/>
      <c r="O1783" s="456"/>
      <c r="P1783" s="431">
        <f t="shared" si="55"/>
        <v>0</v>
      </c>
      <c r="Q1783" s="79">
        <f t="shared" si="55"/>
        <v>0</v>
      </c>
      <c r="R1783" s="102" t="str">
        <f t="shared" si="54"/>
        <v/>
      </c>
      <c r="S1783" s="96" t="str">
        <f>IF(D1783="","",IF(OR(D1783=Plano!$A$1,D1783=Plano!$B$1),"entrada","saída"))</f>
        <v/>
      </c>
    </row>
    <row r="1784" spans="1:19" ht="13.2" hidden="1" x14ac:dyDescent="0.25">
      <c r="A1784" s="119" t="str">
        <f>IF(B1784="","",COUNT('Diário 2o PA'!$A$5:$A$1412)+ROW()-4)</f>
        <v/>
      </c>
      <c r="B1784" s="104"/>
      <c r="C1784" s="154"/>
      <c r="D1784" s="105"/>
      <c r="E1784" s="105"/>
      <c r="F1784" s="106"/>
      <c r="G1784" s="105"/>
      <c r="H1784" s="105"/>
      <c r="I1784" s="108"/>
      <c r="J1784" s="105"/>
      <c r="K1784" s="105"/>
      <c r="L1784" s="108"/>
      <c r="M1784" s="105"/>
      <c r="N1784" s="103"/>
      <c r="O1784" s="456"/>
      <c r="P1784" s="431">
        <f t="shared" si="55"/>
        <v>0</v>
      </c>
      <c r="Q1784" s="79">
        <f t="shared" si="55"/>
        <v>0</v>
      </c>
      <c r="R1784" s="102" t="str">
        <f t="shared" si="54"/>
        <v/>
      </c>
      <c r="S1784" s="96" t="str">
        <f>IF(D1784="","",IF(OR(D1784=Plano!$A$1,D1784=Plano!$B$1),"entrada","saída"))</f>
        <v/>
      </c>
    </row>
    <row r="1785" spans="1:19" ht="13.2" hidden="1" x14ac:dyDescent="0.25">
      <c r="A1785" s="119" t="str">
        <f>IF(B1785="","",COUNT('Diário 2o PA'!$A$5:$A$1412)+ROW()-4)</f>
        <v/>
      </c>
      <c r="B1785" s="104"/>
      <c r="C1785" s="154"/>
      <c r="D1785" s="105"/>
      <c r="E1785" s="105"/>
      <c r="F1785" s="106"/>
      <c r="G1785" s="105"/>
      <c r="H1785" s="105"/>
      <c r="I1785" s="108"/>
      <c r="J1785" s="105"/>
      <c r="K1785" s="105"/>
      <c r="L1785" s="108"/>
      <c r="M1785" s="105"/>
      <c r="N1785" s="103"/>
      <c r="O1785" s="456"/>
      <c r="P1785" s="431">
        <f t="shared" si="55"/>
        <v>0</v>
      </c>
      <c r="Q1785" s="79">
        <f t="shared" si="55"/>
        <v>0</v>
      </c>
      <c r="R1785" s="102" t="str">
        <f t="shared" si="54"/>
        <v/>
      </c>
      <c r="S1785" s="96" t="str">
        <f>IF(D1785="","",IF(OR(D1785=Plano!$A$1,D1785=Plano!$B$1),"entrada","saída"))</f>
        <v/>
      </c>
    </row>
    <row r="1786" spans="1:19" ht="13.2" hidden="1" x14ac:dyDescent="0.25">
      <c r="A1786" s="119" t="str">
        <f>IF(B1786="","",COUNT('Diário 2o PA'!$A$5:$A$1412)+ROW()-4)</f>
        <v/>
      </c>
      <c r="B1786" s="104"/>
      <c r="C1786" s="154"/>
      <c r="D1786" s="105"/>
      <c r="E1786" s="105"/>
      <c r="F1786" s="106"/>
      <c r="G1786" s="105"/>
      <c r="H1786" s="105"/>
      <c r="I1786" s="108"/>
      <c r="J1786" s="105"/>
      <c r="K1786" s="105"/>
      <c r="L1786" s="108"/>
      <c r="M1786" s="105"/>
      <c r="N1786" s="103"/>
      <c r="O1786" s="456"/>
      <c r="P1786" s="431">
        <f t="shared" si="55"/>
        <v>0</v>
      </c>
      <c r="Q1786" s="79">
        <f t="shared" si="55"/>
        <v>0</v>
      </c>
      <c r="R1786" s="102" t="str">
        <f t="shared" si="54"/>
        <v/>
      </c>
      <c r="S1786" s="96" t="str">
        <f>IF(D1786="","",IF(OR(D1786=Plano!$A$1,D1786=Plano!$B$1),"entrada","saída"))</f>
        <v/>
      </c>
    </row>
    <row r="1787" spans="1:19" ht="13.2" hidden="1" x14ac:dyDescent="0.25">
      <c r="A1787" s="119" t="str">
        <f>IF(B1787="","",COUNT('Diário 2o PA'!$A$5:$A$1412)+ROW()-4)</f>
        <v/>
      </c>
      <c r="B1787" s="104"/>
      <c r="C1787" s="154"/>
      <c r="D1787" s="105"/>
      <c r="E1787" s="105"/>
      <c r="F1787" s="106"/>
      <c r="G1787" s="105"/>
      <c r="H1787" s="105"/>
      <c r="I1787" s="108"/>
      <c r="J1787" s="105"/>
      <c r="K1787" s="105"/>
      <c r="L1787" s="108"/>
      <c r="M1787" s="105"/>
      <c r="N1787" s="103"/>
      <c r="O1787" s="456"/>
      <c r="P1787" s="431">
        <f t="shared" si="55"/>
        <v>0</v>
      </c>
      <c r="Q1787" s="79">
        <f t="shared" si="55"/>
        <v>0</v>
      </c>
      <c r="R1787" s="102" t="str">
        <f t="shared" si="54"/>
        <v/>
      </c>
      <c r="S1787" s="96" t="str">
        <f>IF(D1787="","",IF(OR(D1787=Plano!$A$1,D1787=Plano!$B$1),"entrada","saída"))</f>
        <v/>
      </c>
    </row>
    <row r="1788" spans="1:19" ht="13.2" hidden="1" x14ac:dyDescent="0.25">
      <c r="A1788" s="119" t="str">
        <f>IF(B1788="","",COUNT('Diário 2o PA'!$A$5:$A$1412)+ROW()-4)</f>
        <v/>
      </c>
      <c r="B1788" s="104"/>
      <c r="C1788" s="154"/>
      <c r="D1788" s="105"/>
      <c r="E1788" s="105"/>
      <c r="F1788" s="106"/>
      <c r="G1788" s="105"/>
      <c r="H1788" s="105"/>
      <c r="I1788" s="108"/>
      <c r="J1788" s="105"/>
      <c r="K1788" s="105"/>
      <c r="L1788" s="108"/>
      <c r="M1788" s="105"/>
      <c r="N1788" s="103"/>
      <c r="O1788" s="456"/>
      <c r="P1788" s="431">
        <f t="shared" si="55"/>
        <v>0</v>
      </c>
      <c r="Q1788" s="79">
        <f t="shared" si="55"/>
        <v>0</v>
      </c>
      <c r="R1788" s="102" t="str">
        <f t="shared" si="54"/>
        <v/>
      </c>
      <c r="S1788" s="96" t="str">
        <f>IF(D1788="","",IF(OR(D1788=Plano!$A$1,D1788=Plano!$B$1),"entrada","saída"))</f>
        <v/>
      </c>
    </row>
    <row r="1789" spans="1:19" ht="13.2" hidden="1" x14ac:dyDescent="0.25">
      <c r="A1789" s="119" t="str">
        <f>IF(B1789="","",COUNT('Diário 2o PA'!$A$5:$A$1412)+ROW()-4)</f>
        <v/>
      </c>
      <c r="B1789" s="104"/>
      <c r="C1789" s="154"/>
      <c r="D1789" s="105"/>
      <c r="E1789" s="105"/>
      <c r="F1789" s="106"/>
      <c r="G1789" s="105"/>
      <c r="H1789" s="105"/>
      <c r="I1789" s="108"/>
      <c r="J1789" s="105"/>
      <c r="K1789" s="105"/>
      <c r="L1789" s="108"/>
      <c r="M1789" s="105"/>
      <c r="N1789" s="103"/>
      <c r="O1789" s="456"/>
      <c r="P1789" s="431">
        <f t="shared" si="55"/>
        <v>0</v>
      </c>
      <c r="Q1789" s="79">
        <f t="shared" si="55"/>
        <v>0</v>
      </c>
      <c r="R1789" s="102" t="str">
        <f t="shared" si="54"/>
        <v/>
      </c>
      <c r="S1789" s="96" t="str">
        <f>IF(D1789="","",IF(OR(D1789=Plano!$A$1,D1789=Plano!$B$1),"entrada","saída"))</f>
        <v/>
      </c>
    </row>
    <row r="1790" spans="1:19" ht="13.2" hidden="1" x14ac:dyDescent="0.25">
      <c r="A1790" s="119" t="str">
        <f>IF(B1790="","",COUNT('Diário 2o PA'!$A$5:$A$1412)+ROW()-4)</f>
        <v/>
      </c>
      <c r="B1790" s="104"/>
      <c r="C1790" s="154"/>
      <c r="D1790" s="105"/>
      <c r="E1790" s="105"/>
      <c r="F1790" s="106"/>
      <c r="G1790" s="105"/>
      <c r="H1790" s="105"/>
      <c r="I1790" s="108"/>
      <c r="J1790" s="105"/>
      <c r="K1790" s="105"/>
      <c r="L1790" s="108"/>
      <c r="M1790" s="105"/>
      <c r="N1790" s="103"/>
      <c r="O1790" s="456"/>
      <c r="P1790" s="431">
        <f t="shared" si="55"/>
        <v>0</v>
      </c>
      <c r="Q1790" s="79">
        <f t="shared" si="55"/>
        <v>0</v>
      </c>
      <c r="R1790" s="102" t="str">
        <f t="shared" si="54"/>
        <v/>
      </c>
      <c r="S1790" s="96" t="str">
        <f>IF(D1790="","",IF(OR(D1790=Plano!$A$1,D1790=Plano!$B$1),"entrada","saída"))</f>
        <v/>
      </c>
    </row>
    <row r="1791" spans="1:19" ht="13.2" hidden="1" x14ac:dyDescent="0.25">
      <c r="A1791" s="119" t="str">
        <f>IF(B1791="","",COUNT('Diário 2o PA'!$A$5:$A$1412)+ROW()-4)</f>
        <v/>
      </c>
      <c r="B1791" s="104"/>
      <c r="C1791" s="154"/>
      <c r="D1791" s="105"/>
      <c r="E1791" s="105"/>
      <c r="F1791" s="106"/>
      <c r="G1791" s="105"/>
      <c r="H1791" s="105"/>
      <c r="I1791" s="108"/>
      <c r="J1791" s="105"/>
      <c r="K1791" s="105"/>
      <c r="L1791" s="108"/>
      <c r="M1791" s="105"/>
      <c r="N1791" s="103"/>
      <c r="O1791" s="456"/>
      <c r="P1791" s="431">
        <f t="shared" si="55"/>
        <v>0</v>
      </c>
      <c r="Q1791" s="79">
        <f t="shared" si="55"/>
        <v>0</v>
      </c>
      <c r="R1791" s="102" t="str">
        <f t="shared" si="54"/>
        <v/>
      </c>
      <c r="S1791" s="96" t="str">
        <f>IF(D1791="","",IF(OR(D1791=Plano!$A$1,D1791=Plano!$B$1),"entrada","saída"))</f>
        <v/>
      </c>
    </row>
    <row r="1792" spans="1:19" ht="13.2" hidden="1" x14ac:dyDescent="0.25">
      <c r="A1792" s="119" t="str">
        <f>IF(B1792="","",COUNT('Diário 2o PA'!$A$5:$A$1412)+ROW()-4)</f>
        <v/>
      </c>
      <c r="B1792" s="104"/>
      <c r="C1792" s="154"/>
      <c r="D1792" s="105"/>
      <c r="E1792" s="105"/>
      <c r="F1792" s="106"/>
      <c r="G1792" s="105"/>
      <c r="H1792" s="105"/>
      <c r="I1792" s="108"/>
      <c r="J1792" s="105"/>
      <c r="K1792" s="105"/>
      <c r="L1792" s="108"/>
      <c r="M1792" s="105"/>
      <c r="N1792" s="103"/>
      <c r="O1792" s="456"/>
      <c r="P1792" s="431">
        <f t="shared" si="55"/>
        <v>0</v>
      </c>
      <c r="Q1792" s="79">
        <f t="shared" si="55"/>
        <v>0</v>
      </c>
      <c r="R1792" s="102" t="str">
        <f t="shared" si="54"/>
        <v/>
      </c>
      <c r="S1792" s="96" t="str">
        <f>IF(D1792="","",IF(OR(D1792=Plano!$A$1,D1792=Plano!$B$1),"entrada","saída"))</f>
        <v/>
      </c>
    </row>
    <row r="1793" spans="1:19" ht="13.2" hidden="1" x14ac:dyDescent="0.25">
      <c r="A1793" s="119" t="str">
        <f>IF(B1793="","",COUNT('Diário 2o PA'!$A$5:$A$1412)+ROW()-4)</f>
        <v/>
      </c>
      <c r="B1793" s="104"/>
      <c r="C1793" s="154"/>
      <c r="D1793" s="105"/>
      <c r="E1793" s="105"/>
      <c r="F1793" s="106"/>
      <c r="G1793" s="105"/>
      <c r="H1793" s="105"/>
      <c r="I1793" s="108"/>
      <c r="J1793" s="105"/>
      <c r="K1793" s="105"/>
      <c r="L1793" s="108"/>
      <c r="M1793" s="105"/>
      <c r="N1793" s="103"/>
      <c r="O1793" s="456"/>
      <c r="P1793" s="431">
        <f t="shared" si="55"/>
        <v>0</v>
      </c>
      <c r="Q1793" s="79">
        <f t="shared" si="55"/>
        <v>0</v>
      </c>
      <c r="R1793" s="102" t="str">
        <f t="shared" si="54"/>
        <v/>
      </c>
      <c r="S1793" s="96" t="str">
        <f>IF(D1793="","",IF(OR(D1793=Plano!$A$1,D1793=Plano!$B$1),"entrada","saída"))</f>
        <v/>
      </c>
    </row>
    <row r="1794" spans="1:19" ht="13.2" hidden="1" x14ac:dyDescent="0.25">
      <c r="A1794" s="119" t="str">
        <f>IF(B1794="","",COUNT('Diário 2o PA'!$A$5:$A$1412)+ROW()-4)</f>
        <v/>
      </c>
      <c r="B1794" s="104"/>
      <c r="C1794" s="154"/>
      <c r="D1794" s="105"/>
      <c r="E1794" s="105"/>
      <c r="F1794" s="106"/>
      <c r="G1794" s="105"/>
      <c r="H1794" s="105"/>
      <c r="I1794" s="108"/>
      <c r="J1794" s="105"/>
      <c r="K1794" s="105"/>
      <c r="L1794" s="108"/>
      <c r="M1794" s="105"/>
      <c r="N1794" s="103"/>
      <c r="O1794" s="456"/>
      <c r="P1794" s="431">
        <f t="shared" si="55"/>
        <v>0</v>
      </c>
      <c r="Q1794" s="79">
        <f t="shared" si="55"/>
        <v>0</v>
      </c>
      <c r="R1794" s="102" t="str">
        <f t="shared" si="54"/>
        <v/>
      </c>
      <c r="S1794" s="96" t="str">
        <f>IF(D1794="","",IF(OR(D1794=Plano!$A$1,D1794=Plano!$B$1),"entrada","saída"))</f>
        <v/>
      </c>
    </row>
    <row r="1795" spans="1:19" ht="13.2" hidden="1" x14ac:dyDescent="0.25">
      <c r="A1795" s="119" t="str">
        <f>IF(B1795="","",COUNT('Diário 2o PA'!$A$5:$A$1412)+ROW()-4)</f>
        <v/>
      </c>
      <c r="B1795" s="104"/>
      <c r="C1795" s="154"/>
      <c r="D1795" s="105"/>
      <c r="E1795" s="105"/>
      <c r="F1795" s="106"/>
      <c r="G1795" s="105"/>
      <c r="H1795" s="105"/>
      <c r="I1795" s="108"/>
      <c r="J1795" s="105"/>
      <c r="K1795" s="105"/>
      <c r="L1795" s="108"/>
      <c r="M1795" s="105"/>
      <c r="N1795" s="103"/>
      <c r="O1795" s="456"/>
      <c r="P1795" s="431">
        <f t="shared" si="55"/>
        <v>0</v>
      </c>
      <c r="Q1795" s="79">
        <f t="shared" si="55"/>
        <v>0</v>
      </c>
      <c r="R1795" s="102" t="str">
        <f t="shared" si="54"/>
        <v/>
      </c>
      <c r="S1795" s="96" t="str">
        <f>IF(D1795="","",IF(OR(D1795=Plano!$A$1,D1795=Plano!$B$1),"entrada","saída"))</f>
        <v/>
      </c>
    </row>
    <row r="1796" spans="1:19" ht="13.2" hidden="1" x14ac:dyDescent="0.25">
      <c r="A1796" s="119" t="str">
        <f>IF(B1796="","",COUNT('Diário 2o PA'!$A$5:$A$1412)+ROW()-4)</f>
        <v/>
      </c>
      <c r="B1796" s="104"/>
      <c r="C1796" s="154"/>
      <c r="D1796" s="105"/>
      <c r="E1796" s="105"/>
      <c r="F1796" s="106"/>
      <c r="G1796" s="105"/>
      <c r="H1796" s="105"/>
      <c r="I1796" s="108"/>
      <c r="J1796" s="105"/>
      <c r="K1796" s="105"/>
      <c r="L1796" s="108"/>
      <c r="M1796" s="105"/>
      <c r="N1796" s="103"/>
      <c r="O1796" s="456"/>
      <c r="P1796" s="431">
        <f t="shared" si="55"/>
        <v>0</v>
      </c>
      <c r="Q1796" s="79">
        <f t="shared" si="55"/>
        <v>0</v>
      </c>
      <c r="R1796" s="102" t="str">
        <f t="shared" si="54"/>
        <v/>
      </c>
      <c r="S1796" s="96" t="str">
        <f>IF(D1796="","",IF(OR(D1796=Plano!$A$1,D1796=Plano!$B$1),"entrada","saída"))</f>
        <v/>
      </c>
    </row>
    <row r="1797" spans="1:19" ht="13.2" hidden="1" x14ac:dyDescent="0.25">
      <c r="A1797" s="119" t="str">
        <f>IF(B1797="","",COUNT('Diário 2o PA'!$A$5:$A$1412)+ROW()-4)</f>
        <v/>
      </c>
      <c r="B1797" s="104"/>
      <c r="C1797" s="154"/>
      <c r="D1797" s="105"/>
      <c r="E1797" s="105"/>
      <c r="F1797" s="106"/>
      <c r="G1797" s="105"/>
      <c r="H1797" s="105"/>
      <c r="I1797" s="108"/>
      <c r="J1797" s="105"/>
      <c r="K1797" s="105"/>
      <c r="L1797" s="108"/>
      <c r="M1797" s="105"/>
      <c r="N1797" s="103"/>
      <c r="O1797" s="456"/>
      <c r="P1797" s="431">
        <f t="shared" si="55"/>
        <v>0</v>
      </c>
      <c r="Q1797" s="79">
        <f t="shared" si="55"/>
        <v>0</v>
      </c>
      <c r="R1797" s="102" t="str">
        <f t="shared" ref="R1797:R1860" si="56">SUBSTITUTE(D1797," ","_")</f>
        <v/>
      </c>
      <c r="S1797" s="96" t="str">
        <f>IF(D1797="","",IF(OR(D1797=Plano!$A$1,D1797=Plano!$B$1),"entrada","saída"))</f>
        <v/>
      </c>
    </row>
    <row r="1798" spans="1:19" ht="13.2" hidden="1" x14ac:dyDescent="0.25">
      <c r="A1798" s="119" t="str">
        <f>IF(B1798="","",COUNT('Diário 2o PA'!$A$5:$A$1412)+ROW()-4)</f>
        <v/>
      </c>
      <c r="B1798" s="104"/>
      <c r="C1798" s="154"/>
      <c r="D1798" s="105"/>
      <c r="E1798" s="105"/>
      <c r="F1798" s="106"/>
      <c r="G1798" s="105"/>
      <c r="H1798" s="105"/>
      <c r="I1798" s="108"/>
      <c r="J1798" s="105"/>
      <c r="K1798" s="105"/>
      <c r="L1798" s="108"/>
      <c r="M1798" s="105"/>
      <c r="N1798" s="103"/>
      <c r="O1798" s="456"/>
      <c r="P1798" s="431">
        <f t="shared" ref="P1798:Q1861" si="57">IF(B1798=0,0,IF(YEAR(B1798)=$Q$1,MONTH(B1798)-$P$1+1,(YEAR(B1798)-$Q$1)*12-$P$1+1+MONTH(B1798)))</f>
        <v>0</v>
      </c>
      <c r="Q1798" s="79">
        <f t="shared" si="57"/>
        <v>0</v>
      </c>
      <c r="R1798" s="102" t="str">
        <f t="shared" si="56"/>
        <v/>
      </c>
      <c r="S1798" s="96" t="str">
        <f>IF(D1798="","",IF(OR(D1798=Plano!$A$1,D1798=Plano!$B$1),"entrada","saída"))</f>
        <v/>
      </c>
    </row>
    <row r="1799" spans="1:19" ht="13.2" hidden="1" x14ac:dyDescent="0.25">
      <c r="A1799" s="119" t="str">
        <f>IF(B1799="","",COUNT('Diário 2o PA'!$A$5:$A$1412)+ROW()-4)</f>
        <v/>
      </c>
      <c r="B1799" s="104"/>
      <c r="C1799" s="154"/>
      <c r="D1799" s="105"/>
      <c r="E1799" s="105"/>
      <c r="F1799" s="106"/>
      <c r="G1799" s="105"/>
      <c r="H1799" s="105"/>
      <c r="I1799" s="108"/>
      <c r="J1799" s="105"/>
      <c r="K1799" s="105"/>
      <c r="L1799" s="108"/>
      <c r="M1799" s="105"/>
      <c r="N1799" s="103"/>
      <c r="O1799" s="456"/>
      <c r="P1799" s="431">
        <f t="shared" si="57"/>
        <v>0</v>
      </c>
      <c r="Q1799" s="79">
        <f t="shared" si="57"/>
        <v>0</v>
      </c>
      <c r="R1799" s="102" t="str">
        <f t="shared" si="56"/>
        <v/>
      </c>
      <c r="S1799" s="96" t="str">
        <f>IF(D1799="","",IF(OR(D1799=Plano!$A$1,D1799=Plano!$B$1),"entrada","saída"))</f>
        <v/>
      </c>
    </row>
    <row r="1800" spans="1:19" ht="13.2" hidden="1" x14ac:dyDescent="0.25">
      <c r="A1800" s="119" t="str">
        <f>IF(B1800="","",COUNT('Diário 2o PA'!$A$5:$A$1412)+ROW()-4)</f>
        <v/>
      </c>
      <c r="B1800" s="104"/>
      <c r="C1800" s="154"/>
      <c r="D1800" s="105"/>
      <c r="E1800" s="105"/>
      <c r="F1800" s="106"/>
      <c r="G1800" s="105"/>
      <c r="H1800" s="105"/>
      <c r="I1800" s="108"/>
      <c r="J1800" s="105"/>
      <c r="K1800" s="105"/>
      <c r="L1800" s="108"/>
      <c r="M1800" s="105"/>
      <c r="N1800" s="103"/>
      <c r="O1800" s="456"/>
      <c r="P1800" s="431">
        <f t="shared" si="57"/>
        <v>0</v>
      </c>
      <c r="Q1800" s="79">
        <f t="shared" si="57"/>
        <v>0</v>
      </c>
      <c r="R1800" s="102" t="str">
        <f t="shared" si="56"/>
        <v/>
      </c>
      <c r="S1800" s="96" t="str">
        <f>IF(D1800="","",IF(OR(D1800=Plano!$A$1,D1800=Plano!$B$1),"entrada","saída"))</f>
        <v/>
      </c>
    </row>
    <row r="1801" spans="1:19" ht="13.2" hidden="1" x14ac:dyDescent="0.25">
      <c r="A1801" s="119" t="str">
        <f>IF(B1801="","",COUNT('Diário 2o PA'!$A$5:$A$1412)+ROW()-4)</f>
        <v/>
      </c>
      <c r="B1801" s="104"/>
      <c r="C1801" s="154"/>
      <c r="D1801" s="105"/>
      <c r="E1801" s="105"/>
      <c r="F1801" s="106"/>
      <c r="G1801" s="105"/>
      <c r="H1801" s="105"/>
      <c r="I1801" s="108"/>
      <c r="J1801" s="105"/>
      <c r="K1801" s="105"/>
      <c r="L1801" s="108"/>
      <c r="M1801" s="105"/>
      <c r="N1801" s="103"/>
      <c r="O1801" s="456"/>
      <c r="P1801" s="431">
        <f t="shared" si="57"/>
        <v>0</v>
      </c>
      <c r="Q1801" s="79">
        <f t="shared" si="57"/>
        <v>0</v>
      </c>
      <c r="R1801" s="102" t="str">
        <f t="shared" si="56"/>
        <v/>
      </c>
      <c r="S1801" s="96" t="str">
        <f>IF(D1801="","",IF(OR(D1801=Plano!$A$1,D1801=Plano!$B$1),"entrada","saída"))</f>
        <v/>
      </c>
    </row>
    <row r="1802" spans="1:19" ht="13.2" hidden="1" x14ac:dyDescent="0.25">
      <c r="A1802" s="119" t="str">
        <f>IF(B1802="","",COUNT('Diário 2o PA'!$A$5:$A$1412)+ROW()-4)</f>
        <v/>
      </c>
      <c r="B1802" s="104"/>
      <c r="C1802" s="154"/>
      <c r="D1802" s="105"/>
      <c r="E1802" s="105"/>
      <c r="F1802" s="106"/>
      <c r="G1802" s="105"/>
      <c r="H1802" s="105"/>
      <c r="I1802" s="108"/>
      <c r="J1802" s="105"/>
      <c r="K1802" s="105"/>
      <c r="L1802" s="108"/>
      <c r="M1802" s="105"/>
      <c r="N1802" s="103"/>
      <c r="O1802" s="456"/>
      <c r="P1802" s="431">
        <f t="shared" si="57"/>
        <v>0</v>
      </c>
      <c r="Q1802" s="79">
        <f t="shared" si="57"/>
        <v>0</v>
      </c>
      <c r="R1802" s="102" t="str">
        <f t="shared" si="56"/>
        <v/>
      </c>
      <c r="S1802" s="96" t="str">
        <f>IF(D1802="","",IF(OR(D1802=Plano!$A$1,D1802=Plano!$B$1),"entrada","saída"))</f>
        <v/>
      </c>
    </row>
    <row r="1803" spans="1:19" ht="13.2" hidden="1" x14ac:dyDescent="0.25">
      <c r="A1803" s="119" t="str">
        <f>IF(B1803="","",COUNT('Diário 2o PA'!$A$5:$A$1412)+ROW()-4)</f>
        <v/>
      </c>
      <c r="B1803" s="104"/>
      <c r="C1803" s="154"/>
      <c r="D1803" s="105"/>
      <c r="E1803" s="105"/>
      <c r="F1803" s="106"/>
      <c r="G1803" s="105"/>
      <c r="H1803" s="105"/>
      <c r="I1803" s="108"/>
      <c r="J1803" s="105"/>
      <c r="K1803" s="105"/>
      <c r="L1803" s="108"/>
      <c r="M1803" s="105"/>
      <c r="N1803" s="103"/>
      <c r="O1803" s="456"/>
      <c r="P1803" s="431">
        <f t="shared" si="57"/>
        <v>0</v>
      </c>
      <c r="Q1803" s="79">
        <f t="shared" si="57"/>
        <v>0</v>
      </c>
      <c r="R1803" s="102" t="str">
        <f t="shared" si="56"/>
        <v/>
      </c>
      <c r="S1803" s="96" t="str">
        <f>IF(D1803="","",IF(OR(D1803=Plano!$A$1,D1803=Plano!$B$1),"entrada","saída"))</f>
        <v/>
      </c>
    </row>
    <row r="1804" spans="1:19" ht="13.2" hidden="1" x14ac:dyDescent="0.25">
      <c r="A1804" s="119" t="str">
        <f>IF(B1804="","",COUNT('Diário 2o PA'!$A$5:$A$1412)+ROW()-4)</f>
        <v/>
      </c>
      <c r="B1804" s="104"/>
      <c r="C1804" s="154"/>
      <c r="D1804" s="105"/>
      <c r="E1804" s="105"/>
      <c r="F1804" s="106"/>
      <c r="G1804" s="105"/>
      <c r="H1804" s="105"/>
      <c r="I1804" s="108"/>
      <c r="J1804" s="105"/>
      <c r="K1804" s="105"/>
      <c r="L1804" s="108"/>
      <c r="M1804" s="105"/>
      <c r="N1804" s="103"/>
      <c r="O1804" s="456"/>
      <c r="P1804" s="431">
        <f t="shared" si="57"/>
        <v>0</v>
      </c>
      <c r="Q1804" s="79">
        <f t="shared" si="57"/>
        <v>0</v>
      </c>
      <c r="R1804" s="102" t="str">
        <f t="shared" si="56"/>
        <v/>
      </c>
      <c r="S1804" s="96" t="str">
        <f>IF(D1804="","",IF(OR(D1804=Plano!$A$1,D1804=Plano!$B$1),"entrada","saída"))</f>
        <v/>
      </c>
    </row>
    <row r="1805" spans="1:19" ht="13.2" hidden="1" x14ac:dyDescent="0.25">
      <c r="A1805" s="119" t="str">
        <f>IF(B1805="","",COUNT('Diário 2o PA'!$A$5:$A$1412)+ROW()-4)</f>
        <v/>
      </c>
      <c r="B1805" s="104"/>
      <c r="C1805" s="154"/>
      <c r="D1805" s="105"/>
      <c r="E1805" s="105"/>
      <c r="F1805" s="106"/>
      <c r="G1805" s="105"/>
      <c r="H1805" s="105"/>
      <c r="I1805" s="108"/>
      <c r="J1805" s="105"/>
      <c r="K1805" s="105"/>
      <c r="L1805" s="108"/>
      <c r="M1805" s="105"/>
      <c r="N1805" s="103"/>
      <c r="O1805" s="456"/>
      <c r="P1805" s="431">
        <f t="shared" si="57"/>
        <v>0</v>
      </c>
      <c r="Q1805" s="79">
        <f t="shared" si="57"/>
        <v>0</v>
      </c>
      <c r="R1805" s="102" t="str">
        <f t="shared" si="56"/>
        <v/>
      </c>
      <c r="S1805" s="96" t="str">
        <f>IF(D1805="","",IF(OR(D1805=Plano!$A$1,D1805=Plano!$B$1),"entrada","saída"))</f>
        <v/>
      </c>
    </row>
    <row r="1806" spans="1:19" ht="13.2" hidden="1" x14ac:dyDescent="0.25">
      <c r="A1806" s="119" t="str">
        <f>IF(B1806="","",COUNT('Diário 2o PA'!$A$5:$A$1412)+ROW()-4)</f>
        <v/>
      </c>
      <c r="B1806" s="104"/>
      <c r="C1806" s="154"/>
      <c r="D1806" s="105"/>
      <c r="E1806" s="105"/>
      <c r="F1806" s="106"/>
      <c r="G1806" s="105"/>
      <c r="H1806" s="105"/>
      <c r="I1806" s="108"/>
      <c r="J1806" s="105"/>
      <c r="K1806" s="105"/>
      <c r="L1806" s="108"/>
      <c r="M1806" s="105"/>
      <c r="N1806" s="103"/>
      <c r="O1806" s="456"/>
      <c r="P1806" s="431">
        <f t="shared" si="57"/>
        <v>0</v>
      </c>
      <c r="Q1806" s="79">
        <f t="shared" si="57"/>
        <v>0</v>
      </c>
      <c r="R1806" s="102" t="str">
        <f t="shared" si="56"/>
        <v/>
      </c>
      <c r="S1806" s="96" t="str">
        <f>IF(D1806="","",IF(OR(D1806=Plano!$A$1,D1806=Plano!$B$1),"entrada","saída"))</f>
        <v/>
      </c>
    </row>
    <row r="1807" spans="1:19" ht="13.2" hidden="1" x14ac:dyDescent="0.25">
      <c r="A1807" s="119" t="str">
        <f>IF(B1807="","",COUNT('Diário 2o PA'!$A$5:$A$1412)+ROW()-4)</f>
        <v/>
      </c>
      <c r="B1807" s="104"/>
      <c r="C1807" s="154"/>
      <c r="D1807" s="105"/>
      <c r="E1807" s="105"/>
      <c r="F1807" s="106"/>
      <c r="G1807" s="105"/>
      <c r="H1807" s="105"/>
      <c r="I1807" s="108"/>
      <c r="J1807" s="105"/>
      <c r="K1807" s="105"/>
      <c r="L1807" s="108"/>
      <c r="M1807" s="105"/>
      <c r="N1807" s="103"/>
      <c r="O1807" s="456"/>
      <c r="P1807" s="431">
        <f t="shared" si="57"/>
        <v>0</v>
      </c>
      <c r="Q1807" s="79">
        <f t="shared" si="57"/>
        <v>0</v>
      </c>
      <c r="R1807" s="102" t="str">
        <f t="shared" si="56"/>
        <v/>
      </c>
      <c r="S1807" s="96" t="str">
        <f>IF(D1807="","",IF(OR(D1807=Plano!$A$1,D1807=Plano!$B$1),"entrada","saída"))</f>
        <v/>
      </c>
    </row>
    <row r="1808" spans="1:19" ht="13.2" hidden="1" x14ac:dyDescent="0.25">
      <c r="A1808" s="119" t="str">
        <f>IF(B1808="","",COUNT('Diário 2o PA'!$A$5:$A$1412)+ROW()-4)</f>
        <v/>
      </c>
      <c r="B1808" s="104"/>
      <c r="C1808" s="154"/>
      <c r="D1808" s="105"/>
      <c r="E1808" s="105"/>
      <c r="F1808" s="106"/>
      <c r="G1808" s="105"/>
      <c r="H1808" s="105"/>
      <c r="I1808" s="108"/>
      <c r="J1808" s="105"/>
      <c r="K1808" s="105"/>
      <c r="L1808" s="108"/>
      <c r="M1808" s="105"/>
      <c r="N1808" s="103"/>
      <c r="O1808" s="456"/>
      <c r="P1808" s="431">
        <f t="shared" si="57"/>
        <v>0</v>
      </c>
      <c r="Q1808" s="79">
        <f t="shared" si="57"/>
        <v>0</v>
      </c>
      <c r="R1808" s="102" t="str">
        <f t="shared" si="56"/>
        <v/>
      </c>
      <c r="S1808" s="96" t="str">
        <f>IF(D1808="","",IF(OR(D1808=Plano!$A$1,D1808=Plano!$B$1),"entrada","saída"))</f>
        <v/>
      </c>
    </row>
    <row r="1809" spans="1:19" ht="13.2" hidden="1" x14ac:dyDescent="0.25">
      <c r="A1809" s="119" t="str">
        <f>IF(B1809="","",COUNT('Diário 2o PA'!$A$5:$A$1412)+ROW()-4)</f>
        <v/>
      </c>
      <c r="B1809" s="104"/>
      <c r="C1809" s="154"/>
      <c r="D1809" s="105"/>
      <c r="E1809" s="105"/>
      <c r="F1809" s="106"/>
      <c r="G1809" s="105"/>
      <c r="H1809" s="105"/>
      <c r="I1809" s="108"/>
      <c r="J1809" s="105"/>
      <c r="K1809" s="105"/>
      <c r="L1809" s="108"/>
      <c r="M1809" s="105"/>
      <c r="N1809" s="103"/>
      <c r="O1809" s="456"/>
      <c r="P1809" s="431">
        <f t="shared" si="57"/>
        <v>0</v>
      </c>
      <c r="Q1809" s="79">
        <f t="shared" si="57"/>
        <v>0</v>
      </c>
      <c r="R1809" s="102" t="str">
        <f t="shared" si="56"/>
        <v/>
      </c>
      <c r="S1809" s="96" t="str">
        <f>IF(D1809="","",IF(OR(D1809=Plano!$A$1,D1809=Plano!$B$1),"entrada","saída"))</f>
        <v/>
      </c>
    </row>
    <row r="1810" spans="1:19" ht="13.2" hidden="1" x14ac:dyDescent="0.25">
      <c r="A1810" s="119" t="str">
        <f>IF(B1810="","",COUNT('Diário 2o PA'!$A$5:$A$1412)+ROW()-4)</f>
        <v/>
      </c>
      <c r="B1810" s="104"/>
      <c r="C1810" s="154"/>
      <c r="D1810" s="105"/>
      <c r="E1810" s="105"/>
      <c r="F1810" s="106"/>
      <c r="G1810" s="105"/>
      <c r="H1810" s="105"/>
      <c r="I1810" s="108"/>
      <c r="J1810" s="105"/>
      <c r="K1810" s="105"/>
      <c r="L1810" s="108"/>
      <c r="M1810" s="105"/>
      <c r="N1810" s="103"/>
      <c r="O1810" s="456"/>
      <c r="P1810" s="431">
        <f t="shared" si="57"/>
        <v>0</v>
      </c>
      <c r="Q1810" s="79">
        <f t="shared" si="57"/>
        <v>0</v>
      </c>
      <c r="R1810" s="102" t="str">
        <f t="shared" si="56"/>
        <v/>
      </c>
      <c r="S1810" s="96" t="str">
        <f>IF(D1810="","",IF(OR(D1810=Plano!$A$1,D1810=Plano!$B$1),"entrada","saída"))</f>
        <v/>
      </c>
    </row>
    <row r="1811" spans="1:19" ht="13.2" hidden="1" x14ac:dyDescent="0.25">
      <c r="A1811" s="119" t="str">
        <f>IF(B1811="","",COUNT('Diário 2o PA'!$A$5:$A$1412)+ROW()-4)</f>
        <v/>
      </c>
      <c r="B1811" s="104"/>
      <c r="C1811" s="154"/>
      <c r="D1811" s="105"/>
      <c r="E1811" s="105"/>
      <c r="F1811" s="106"/>
      <c r="G1811" s="105"/>
      <c r="H1811" s="105"/>
      <c r="I1811" s="108"/>
      <c r="J1811" s="105"/>
      <c r="K1811" s="105"/>
      <c r="L1811" s="108"/>
      <c r="M1811" s="105"/>
      <c r="N1811" s="103"/>
      <c r="O1811" s="456"/>
      <c r="P1811" s="431">
        <f t="shared" si="57"/>
        <v>0</v>
      </c>
      <c r="Q1811" s="79">
        <f t="shared" si="57"/>
        <v>0</v>
      </c>
      <c r="R1811" s="102" t="str">
        <f t="shared" si="56"/>
        <v/>
      </c>
      <c r="S1811" s="96" t="str">
        <f>IF(D1811="","",IF(OR(D1811=Plano!$A$1,D1811=Plano!$B$1),"entrada","saída"))</f>
        <v/>
      </c>
    </row>
    <row r="1812" spans="1:19" ht="13.2" hidden="1" x14ac:dyDescent="0.25">
      <c r="A1812" s="119" t="str">
        <f>IF(B1812="","",COUNT('Diário 2o PA'!$A$5:$A$1412)+ROW()-4)</f>
        <v/>
      </c>
      <c r="B1812" s="104"/>
      <c r="C1812" s="154"/>
      <c r="D1812" s="105"/>
      <c r="E1812" s="105"/>
      <c r="F1812" s="106"/>
      <c r="G1812" s="105"/>
      <c r="H1812" s="105"/>
      <c r="I1812" s="108"/>
      <c r="J1812" s="105"/>
      <c r="K1812" s="105"/>
      <c r="L1812" s="108"/>
      <c r="M1812" s="105"/>
      <c r="N1812" s="103"/>
      <c r="O1812" s="456"/>
      <c r="P1812" s="431">
        <f t="shared" si="57"/>
        <v>0</v>
      </c>
      <c r="Q1812" s="79">
        <f t="shared" si="57"/>
        <v>0</v>
      </c>
      <c r="R1812" s="102" t="str">
        <f t="shared" si="56"/>
        <v/>
      </c>
      <c r="S1812" s="96" t="str">
        <f>IF(D1812="","",IF(OR(D1812=Plano!$A$1,D1812=Plano!$B$1),"entrada","saída"))</f>
        <v/>
      </c>
    </row>
    <row r="1813" spans="1:19" ht="13.2" hidden="1" x14ac:dyDescent="0.25">
      <c r="A1813" s="119" t="str">
        <f>IF(B1813="","",COUNT('Diário 2o PA'!$A$5:$A$1412)+ROW()-4)</f>
        <v/>
      </c>
      <c r="B1813" s="104"/>
      <c r="C1813" s="154"/>
      <c r="D1813" s="105"/>
      <c r="E1813" s="105"/>
      <c r="F1813" s="106"/>
      <c r="G1813" s="105"/>
      <c r="H1813" s="105"/>
      <c r="I1813" s="108"/>
      <c r="J1813" s="105"/>
      <c r="K1813" s="105"/>
      <c r="L1813" s="108"/>
      <c r="M1813" s="105"/>
      <c r="N1813" s="103"/>
      <c r="O1813" s="456"/>
      <c r="P1813" s="431">
        <f t="shared" si="57"/>
        <v>0</v>
      </c>
      <c r="Q1813" s="79">
        <f t="shared" si="57"/>
        <v>0</v>
      </c>
      <c r="R1813" s="102" t="str">
        <f t="shared" si="56"/>
        <v/>
      </c>
      <c r="S1813" s="96" t="str">
        <f>IF(D1813="","",IF(OR(D1813=Plano!$A$1,D1813=Plano!$B$1),"entrada","saída"))</f>
        <v/>
      </c>
    </row>
    <row r="1814" spans="1:19" ht="13.2" hidden="1" x14ac:dyDescent="0.25">
      <c r="A1814" s="119" t="str">
        <f>IF(B1814="","",COUNT('Diário 2o PA'!$A$5:$A$1412)+ROW()-4)</f>
        <v/>
      </c>
      <c r="B1814" s="104"/>
      <c r="C1814" s="154"/>
      <c r="D1814" s="105"/>
      <c r="E1814" s="105"/>
      <c r="F1814" s="106"/>
      <c r="G1814" s="105"/>
      <c r="H1814" s="105"/>
      <c r="I1814" s="108"/>
      <c r="J1814" s="105"/>
      <c r="K1814" s="105"/>
      <c r="L1814" s="108"/>
      <c r="M1814" s="105"/>
      <c r="N1814" s="103"/>
      <c r="O1814" s="456"/>
      <c r="P1814" s="431">
        <f t="shared" si="57"/>
        <v>0</v>
      </c>
      <c r="Q1814" s="79">
        <f t="shared" si="57"/>
        <v>0</v>
      </c>
      <c r="R1814" s="102" t="str">
        <f t="shared" si="56"/>
        <v/>
      </c>
      <c r="S1814" s="96" t="str">
        <f>IF(D1814="","",IF(OR(D1814=Plano!$A$1,D1814=Plano!$B$1),"entrada","saída"))</f>
        <v/>
      </c>
    </row>
    <row r="1815" spans="1:19" ht="13.2" hidden="1" x14ac:dyDescent="0.25">
      <c r="A1815" s="119" t="str">
        <f>IF(B1815="","",COUNT('Diário 2o PA'!$A$5:$A$1412)+ROW()-4)</f>
        <v/>
      </c>
      <c r="B1815" s="104"/>
      <c r="C1815" s="154"/>
      <c r="D1815" s="105"/>
      <c r="E1815" s="105"/>
      <c r="F1815" s="106"/>
      <c r="G1815" s="105"/>
      <c r="H1815" s="105"/>
      <c r="I1815" s="108"/>
      <c r="J1815" s="105"/>
      <c r="K1815" s="105"/>
      <c r="L1815" s="108"/>
      <c r="M1815" s="105"/>
      <c r="N1815" s="103"/>
      <c r="O1815" s="456"/>
      <c r="P1815" s="431">
        <f t="shared" si="57"/>
        <v>0</v>
      </c>
      <c r="Q1815" s="79">
        <f t="shared" si="57"/>
        <v>0</v>
      </c>
      <c r="R1815" s="102" t="str">
        <f t="shared" si="56"/>
        <v/>
      </c>
      <c r="S1815" s="96" t="str">
        <f>IF(D1815="","",IF(OR(D1815=Plano!$A$1,D1815=Plano!$B$1),"entrada","saída"))</f>
        <v/>
      </c>
    </row>
    <row r="1816" spans="1:19" ht="13.2" hidden="1" x14ac:dyDescent="0.25">
      <c r="A1816" s="119" t="str">
        <f>IF(B1816="","",COUNT('Diário 2o PA'!$A$5:$A$1412)+ROW()-4)</f>
        <v/>
      </c>
      <c r="B1816" s="104"/>
      <c r="C1816" s="154"/>
      <c r="D1816" s="105"/>
      <c r="E1816" s="105"/>
      <c r="F1816" s="106"/>
      <c r="G1816" s="105"/>
      <c r="H1816" s="105"/>
      <c r="I1816" s="108"/>
      <c r="J1816" s="105"/>
      <c r="K1816" s="105"/>
      <c r="L1816" s="108"/>
      <c r="M1816" s="105"/>
      <c r="N1816" s="103"/>
      <c r="O1816" s="456"/>
      <c r="P1816" s="431">
        <f t="shared" si="57"/>
        <v>0</v>
      </c>
      <c r="Q1816" s="79">
        <f t="shared" si="57"/>
        <v>0</v>
      </c>
      <c r="R1816" s="102" t="str">
        <f t="shared" si="56"/>
        <v/>
      </c>
      <c r="S1816" s="96" t="str">
        <f>IF(D1816="","",IF(OR(D1816=Plano!$A$1,D1816=Plano!$B$1),"entrada","saída"))</f>
        <v/>
      </c>
    </row>
    <row r="1817" spans="1:19" ht="13.2" hidden="1" x14ac:dyDescent="0.25">
      <c r="A1817" s="119" t="str">
        <f>IF(B1817="","",COUNT('Diário 2o PA'!$A$5:$A$1412)+ROW()-4)</f>
        <v/>
      </c>
      <c r="B1817" s="104"/>
      <c r="C1817" s="154"/>
      <c r="D1817" s="105"/>
      <c r="E1817" s="105"/>
      <c r="F1817" s="106"/>
      <c r="G1817" s="105"/>
      <c r="H1817" s="105"/>
      <c r="I1817" s="108"/>
      <c r="J1817" s="105"/>
      <c r="K1817" s="105"/>
      <c r="L1817" s="108"/>
      <c r="M1817" s="105"/>
      <c r="N1817" s="103"/>
      <c r="O1817" s="456"/>
      <c r="P1817" s="431">
        <f t="shared" si="57"/>
        <v>0</v>
      </c>
      <c r="Q1817" s="79">
        <f t="shared" si="57"/>
        <v>0</v>
      </c>
      <c r="R1817" s="102" t="str">
        <f t="shared" si="56"/>
        <v/>
      </c>
      <c r="S1817" s="96" t="str">
        <f>IF(D1817="","",IF(OR(D1817=Plano!$A$1,D1817=Plano!$B$1),"entrada","saída"))</f>
        <v/>
      </c>
    </row>
    <row r="1818" spans="1:19" ht="13.2" hidden="1" x14ac:dyDescent="0.25">
      <c r="A1818" s="119" t="str">
        <f>IF(B1818="","",COUNT('Diário 2o PA'!$A$5:$A$1412)+ROW()-4)</f>
        <v/>
      </c>
      <c r="B1818" s="104"/>
      <c r="C1818" s="154"/>
      <c r="D1818" s="105"/>
      <c r="E1818" s="105"/>
      <c r="F1818" s="106"/>
      <c r="G1818" s="105"/>
      <c r="H1818" s="105"/>
      <c r="I1818" s="108"/>
      <c r="J1818" s="105"/>
      <c r="K1818" s="105"/>
      <c r="L1818" s="108"/>
      <c r="M1818" s="105"/>
      <c r="N1818" s="103"/>
      <c r="O1818" s="456"/>
      <c r="P1818" s="431">
        <f t="shared" si="57"/>
        <v>0</v>
      </c>
      <c r="Q1818" s="79">
        <f t="shared" si="57"/>
        <v>0</v>
      </c>
      <c r="R1818" s="102" t="str">
        <f t="shared" si="56"/>
        <v/>
      </c>
      <c r="S1818" s="96" t="str">
        <f>IF(D1818="","",IF(OR(D1818=Plano!$A$1,D1818=Plano!$B$1),"entrada","saída"))</f>
        <v/>
      </c>
    </row>
    <row r="1819" spans="1:19" ht="13.2" hidden="1" x14ac:dyDescent="0.25">
      <c r="A1819" s="119" t="str">
        <f>IF(B1819="","",COUNT('Diário 2o PA'!$A$5:$A$1412)+ROW()-4)</f>
        <v/>
      </c>
      <c r="B1819" s="104"/>
      <c r="C1819" s="154"/>
      <c r="D1819" s="105"/>
      <c r="E1819" s="105"/>
      <c r="F1819" s="106"/>
      <c r="G1819" s="105"/>
      <c r="H1819" s="105"/>
      <c r="I1819" s="108"/>
      <c r="J1819" s="105"/>
      <c r="K1819" s="105"/>
      <c r="L1819" s="108"/>
      <c r="M1819" s="105"/>
      <c r="N1819" s="103"/>
      <c r="O1819" s="456"/>
      <c r="P1819" s="431">
        <f t="shared" si="57"/>
        <v>0</v>
      </c>
      <c r="Q1819" s="79">
        <f t="shared" si="57"/>
        <v>0</v>
      </c>
      <c r="R1819" s="102" t="str">
        <f t="shared" si="56"/>
        <v/>
      </c>
      <c r="S1819" s="96" t="str">
        <f>IF(D1819="","",IF(OR(D1819=Plano!$A$1,D1819=Plano!$B$1),"entrada","saída"))</f>
        <v/>
      </c>
    </row>
    <row r="1820" spans="1:19" ht="13.2" hidden="1" x14ac:dyDescent="0.25">
      <c r="A1820" s="119" t="str">
        <f>IF(B1820="","",COUNT('Diário 2o PA'!$A$5:$A$1412)+ROW()-4)</f>
        <v/>
      </c>
      <c r="B1820" s="104"/>
      <c r="C1820" s="154"/>
      <c r="D1820" s="105"/>
      <c r="E1820" s="105"/>
      <c r="F1820" s="106"/>
      <c r="G1820" s="105"/>
      <c r="H1820" s="105"/>
      <c r="I1820" s="108"/>
      <c r="J1820" s="105"/>
      <c r="K1820" s="105"/>
      <c r="L1820" s="108"/>
      <c r="M1820" s="105"/>
      <c r="N1820" s="103"/>
      <c r="O1820" s="456"/>
      <c r="P1820" s="431">
        <f t="shared" si="57"/>
        <v>0</v>
      </c>
      <c r="Q1820" s="79">
        <f t="shared" si="57"/>
        <v>0</v>
      </c>
      <c r="R1820" s="102" t="str">
        <f t="shared" si="56"/>
        <v/>
      </c>
      <c r="S1820" s="96" t="str">
        <f>IF(D1820="","",IF(OR(D1820=Plano!$A$1,D1820=Plano!$B$1),"entrada","saída"))</f>
        <v/>
      </c>
    </row>
    <row r="1821" spans="1:19" ht="13.2" hidden="1" x14ac:dyDescent="0.25">
      <c r="A1821" s="119" t="str">
        <f>IF(B1821="","",COUNT('Diário 2o PA'!$A$5:$A$1412)+ROW()-4)</f>
        <v/>
      </c>
      <c r="B1821" s="104"/>
      <c r="C1821" s="154"/>
      <c r="D1821" s="105"/>
      <c r="E1821" s="105"/>
      <c r="F1821" s="106"/>
      <c r="G1821" s="105"/>
      <c r="H1821" s="105"/>
      <c r="I1821" s="108"/>
      <c r="J1821" s="105"/>
      <c r="K1821" s="105"/>
      <c r="L1821" s="108"/>
      <c r="M1821" s="105"/>
      <c r="N1821" s="103"/>
      <c r="O1821" s="456"/>
      <c r="P1821" s="431">
        <f t="shared" si="57"/>
        <v>0</v>
      </c>
      <c r="Q1821" s="79">
        <f t="shared" si="57"/>
        <v>0</v>
      </c>
      <c r="R1821" s="102" t="str">
        <f t="shared" si="56"/>
        <v/>
      </c>
      <c r="S1821" s="96" t="str">
        <f>IF(D1821="","",IF(OR(D1821=Plano!$A$1,D1821=Plano!$B$1),"entrada","saída"))</f>
        <v/>
      </c>
    </row>
    <row r="1822" spans="1:19" ht="13.2" hidden="1" x14ac:dyDescent="0.25">
      <c r="A1822" s="119" t="str">
        <f>IF(B1822="","",COUNT('Diário 2o PA'!$A$5:$A$1412)+ROW()-4)</f>
        <v/>
      </c>
      <c r="B1822" s="104"/>
      <c r="C1822" s="154"/>
      <c r="D1822" s="105"/>
      <c r="E1822" s="105"/>
      <c r="F1822" s="106"/>
      <c r="G1822" s="105"/>
      <c r="H1822" s="105"/>
      <c r="I1822" s="108"/>
      <c r="J1822" s="105"/>
      <c r="K1822" s="105"/>
      <c r="L1822" s="108"/>
      <c r="M1822" s="105"/>
      <c r="N1822" s="103"/>
      <c r="O1822" s="456"/>
      <c r="P1822" s="431">
        <f t="shared" si="57"/>
        <v>0</v>
      </c>
      <c r="Q1822" s="79">
        <f t="shared" si="57"/>
        <v>0</v>
      </c>
      <c r="R1822" s="102" t="str">
        <f t="shared" si="56"/>
        <v/>
      </c>
      <c r="S1822" s="96" t="str">
        <f>IF(D1822="","",IF(OR(D1822=Plano!$A$1,D1822=Plano!$B$1),"entrada","saída"))</f>
        <v/>
      </c>
    </row>
    <row r="1823" spans="1:19" ht="13.2" hidden="1" x14ac:dyDescent="0.25">
      <c r="A1823" s="119" t="str">
        <f>IF(B1823="","",COUNT('Diário 2o PA'!$A$5:$A$1412)+ROW()-4)</f>
        <v/>
      </c>
      <c r="B1823" s="104"/>
      <c r="C1823" s="154"/>
      <c r="D1823" s="105"/>
      <c r="E1823" s="105"/>
      <c r="F1823" s="106"/>
      <c r="G1823" s="105"/>
      <c r="H1823" s="105"/>
      <c r="I1823" s="108"/>
      <c r="J1823" s="105"/>
      <c r="K1823" s="105"/>
      <c r="L1823" s="108"/>
      <c r="M1823" s="105"/>
      <c r="N1823" s="103"/>
      <c r="O1823" s="456"/>
      <c r="P1823" s="431">
        <f t="shared" si="57"/>
        <v>0</v>
      </c>
      <c r="Q1823" s="79">
        <f t="shared" si="57"/>
        <v>0</v>
      </c>
      <c r="R1823" s="102" t="str">
        <f t="shared" si="56"/>
        <v/>
      </c>
      <c r="S1823" s="96" t="str">
        <f>IF(D1823="","",IF(OR(D1823=Plano!$A$1,D1823=Plano!$B$1),"entrada","saída"))</f>
        <v/>
      </c>
    </row>
    <row r="1824" spans="1:19" ht="13.2" hidden="1" x14ac:dyDescent="0.25">
      <c r="A1824" s="119" t="str">
        <f>IF(B1824="","",COUNT('Diário 2o PA'!$A$5:$A$1412)+ROW()-4)</f>
        <v/>
      </c>
      <c r="B1824" s="104"/>
      <c r="C1824" s="154"/>
      <c r="D1824" s="105"/>
      <c r="E1824" s="105"/>
      <c r="F1824" s="106"/>
      <c r="G1824" s="105"/>
      <c r="H1824" s="105"/>
      <c r="I1824" s="108"/>
      <c r="J1824" s="105"/>
      <c r="K1824" s="105"/>
      <c r="L1824" s="108"/>
      <c r="M1824" s="105"/>
      <c r="N1824" s="103"/>
      <c r="O1824" s="456"/>
      <c r="P1824" s="431">
        <f t="shared" si="57"/>
        <v>0</v>
      </c>
      <c r="Q1824" s="79">
        <f t="shared" si="57"/>
        <v>0</v>
      </c>
      <c r="R1824" s="102" t="str">
        <f t="shared" si="56"/>
        <v/>
      </c>
      <c r="S1824" s="96" t="str">
        <f>IF(D1824="","",IF(OR(D1824=Plano!$A$1,D1824=Plano!$B$1),"entrada","saída"))</f>
        <v/>
      </c>
    </row>
    <row r="1825" spans="1:19" ht="13.2" hidden="1" x14ac:dyDescent="0.25">
      <c r="A1825" s="119" t="str">
        <f>IF(B1825="","",COUNT('Diário 2o PA'!$A$5:$A$1412)+ROW()-4)</f>
        <v/>
      </c>
      <c r="B1825" s="104"/>
      <c r="C1825" s="154"/>
      <c r="D1825" s="105"/>
      <c r="E1825" s="105"/>
      <c r="F1825" s="106"/>
      <c r="G1825" s="105"/>
      <c r="H1825" s="105"/>
      <c r="I1825" s="108"/>
      <c r="J1825" s="105"/>
      <c r="K1825" s="105"/>
      <c r="L1825" s="108"/>
      <c r="M1825" s="105"/>
      <c r="N1825" s="103"/>
      <c r="O1825" s="456"/>
      <c r="P1825" s="431">
        <f t="shared" si="57"/>
        <v>0</v>
      </c>
      <c r="Q1825" s="79">
        <f t="shared" si="57"/>
        <v>0</v>
      </c>
      <c r="R1825" s="102" t="str">
        <f t="shared" si="56"/>
        <v/>
      </c>
      <c r="S1825" s="96" t="str">
        <f>IF(D1825="","",IF(OR(D1825=Plano!$A$1,D1825=Plano!$B$1),"entrada","saída"))</f>
        <v/>
      </c>
    </row>
    <row r="1826" spans="1:19" ht="13.2" hidden="1" x14ac:dyDescent="0.25">
      <c r="A1826" s="119" t="str">
        <f>IF(B1826="","",COUNT('Diário 2o PA'!$A$5:$A$1412)+ROW()-4)</f>
        <v/>
      </c>
      <c r="B1826" s="104"/>
      <c r="C1826" s="154"/>
      <c r="D1826" s="105"/>
      <c r="E1826" s="105"/>
      <c r="F1826" s="106"/>
      <c r="G1826" s="105"/>
      <c r="H1826" s="105"/>
      <c r="I1826" s="108"/>
      <c r="J1826" s="105"/>
      <c r="K1826" s="105"/>
      <c r="L1826" s="108"/>
      <c r="M1826" s="105"/>
      <c r="N1826" s="103"/>
      <c r="O1826" s="456"/>
      <c r="P1826" s="431">
        <f t="shared" si="57"/>
        <v>0</v>
      </c>
      <c r="Q1826" s="79">
        <f t="shared" si="57"/>
        <v>0</v>
      </c>
      <c r="R1826" s="102" t="str">
        <f t="shared" si="56"/>
        <v/>
      </c>
      <c r="S1826" s="96" t="str">
        <f>IF(D1826="","",IF(OR(D1826=Plano!$A$1,D1826=Plano!$B$1),"entrada","saída"))</f>
        <v/>
      </c>
    </row>
    <row r="1827" spans="1:19" ht="13.2" hidden="1" x14ac:dyDescent="0.25">
      <c r="A1827" s="119" t="str">
        <f>IF(B1827="","",COUNT('Diário 2o PA'!$A$5:$A$1412)+ROW()-4)</f>
        <v/>
      </c>
      <c r="B1827" s="104"/>
      <c r="C1827" s="154"/>
      <c r="D1827" s="105"/>
      <c r="E1827" s="105"/>
      <c r="F1827" s="106"/>
      <c r="G1827" s="105"/>
      <c r="H1827" s="105"/>
      <c r="I1827" s="108"/>
      <c r="J1827" s="105"/>
      <c r="K1827" s="105"/>
      <c r="L1827" s="108"/>
      <c r="M1827" s="105"/>
      <c r="N1827" s="103"/>
      <c r="O1827" s="456"/>
      <c r="P1827" s="431">
        <f t="shared" si="57"/>
        <v>0</v>
      </c>
      <c r="Q1827" s="79">
        <f t="shared" si="57"/>
        <v>0</v>
      </c>
      <c r="R1827" s="102" t="str">
        <f t="shared" si="56"/>
        <v/>
      </c>
      <c r="S1827" s="96" t="str">
        <f>IF(D1827="","",IF(OR(D1827=Plano!$A$1,D1827=Plano!$B$1),"entrada","saída"))</f>
        <v/>
      </c>
    </row>
    <row r="1828" spans="1:19" ht="13.2" hidden="1" x14ac:dyDescent="0.25">
      <c r="A1828" s="119" t="str">
        <f>IF(B1828="","",COUNT('Diário 2o PA'!$A$5:$A$1412)+ROW()-4)</f>
        <v/>
      </c>
      <c r="B1828" s="104"/>
      <c r="C1828" s="154"/>
      <c r="D1828" s="105"/>
      <c r="E1828" s="105"/>
      <c r="F1828" s="106"/>
      <c r="G1828" s="105"/>
      <c r="H1828" s="105"/>
      <c r="I1828" s="108"/>
      <c r="J1828" s="105"/>
      <c r="K1828" s="105"/>
      <c r="L1828" s="108"/>
      <c r="M1828" s="105"/>
      <c r="N1828" s="103"/>
      <c r="O1828" s="456"/>
      <c r="P1828" s="431">
        <f t="shared" si="57"/>
        <v>0</v>
      </c>
      <c r="Q1828" s="79">
        <f t="shared" si="57"/>
        <v>0</v>
      </c>
      <c r="R1828" s="102" t="str">
        <f t="shared" si="56"/>
        <v/>
      </c>
      <c r="S1828" s="96" t="str">
        <f>IF(D1828="","",IF(OR(D1828=Plano!$A$1,D1828=Plano!$B$1),"entrada","saída"))</f>
        <v/>
      </c>
    </row>
    <row r="1829" spans="1:19" ht="13.2" hidden="1" x14ac:dyDescent="0.25">
      <c r="A1829" s="119" t="str">
        <f>IF(B1829="","",COUNT('Diário 2o PA'!$A$5:$A$1412)+ROW()-4)</f>
        <v/>
      </c>
      <c r="B1829" s="104"/>
      <c r="C1829" s="154"/>
      <c r="D1829" s="105"/>
      <c r="E1829" s="105"/>
      <c r="F1829" s="106"/>
      <c r="G1829" s="105"/>
      <c r="H1829" s="105"/>
      <c r="I1829" s="108"/>
      <c r="J1829" s="105"/>
      <c r="K1829" s="105"/>
      <c r="L1829" s="108"/>
      <c r="M1829" s="105"/>
      <c r="N1829" s="103"/>
      <c r="O1829" s="456"/>
      <c r="P1829" s="431">
        <f t="shared" si="57"/>
        <v>0</v>
      </c>
      <c r="Q1829" s="79">
        <f t="shared" si="57"/>
        <v>0</v>
      </c>
      <c r="R1829" s="102" t="str">
        <f t="shared" si="56"/>
        <v/>
      </c>
      <c r="S1829" s="96" t="str">
        <f>IF(D1829="","",IF(OR(D1829=Plano!$A$1,D1829=Plano!$B$1),"entrada","saída"))</f>
        <v/>
      </c>
    </row>
    <row r="1830" spans="1:19" ht="13.2" hidden="1" x14ac:dyDescent="0.25">
      <c r="A1830" s="119" t="str">
        <f>IF(B1830="","",COUNT('Diário 2o PA'!$A$5:$A$1412)+ROW()-4)</f>
        <v/>
      </c>
      <c r="B1830" s="104"/>
      <c r="C1830" s="154"/>
      <c r="D1830" s="105"/>
      <c r="E1830" s="105"/>
      <c r="F1830" s="106"/>
      <c r="G1830" s="105"/>
      <c r="H1830" s="105"/>
      <c r="I1830" s="108"/>
      <c r="J1830" s="105"/>
      <c r="K1830" s="105"/>
      <c r="L1830" s="108"/>
      <c r="M1830" s="105"/>
      <c r="N1830" s="103"/>
      <c r="O1830" s="456"/>
      <c r="P1830" s="431">
        <f t="shared" si="57"/>
        <v>0</v>
      </c>
      <c r="Q1830" s="79">
        <f t="shared" si="57"/>
        <v>0</v>
      </c>
      <c r="R1830" s="102" t="str">
        <f t="shared" si="56"/>
        <v/>
      </c>
      <c r="S1830" s="96" t="str">
        <f>IF(D1830="","",IF(OR(D1830=Plano!$A$1,D1830=Plano!$B$1),"entrada","saída"))</f>
        <v/>
      </c>
    </row>
    <row r="1831" spans="1:19" ht="13.2" hidden="1" x14ac:dyDescent="0.25">
      <c r="A1831" s="119" t="str">
        <f>IF(B1831="","",COUNT('Diário 2o PA'!$A$5:$A$1412)+ROW()-4)</f>
        <v/>
      </c>
      <c r="B1831" s="104"/>
      <c r="C1831" s="154"/>
      <c r="D1831" s="105"/>
      <c r="E1831" s="105"/>
      <c r="F1831" s="106"/>
      <c r="G1831" s="105"/>
      <c r="H1831" s="105"/>
      <c r="I1831" s="108"/>
      <c r="J1831" s="105"/>
      <c r="K1831" s="105"/>
      <c r="L1831" s="108"/>
      <c r="M1831" s="105"/>
      <c r="N1831" s="103"/>
      <c r="O1831" s="456"/>
      <c r="P1831" s="431">
        <f t="shared" si="57"/>
        <v>0</v>
      </c>
      <c r="Q1831" s="79">
        <f t="shared" si="57"/>
        <v>0</v>
      </c>
      <c r="R1831" s="102" t="str">
        <f t="shared" si="56"/>
        <v/>
      </c>
      <c r="S1831" s="96" t="str">
        <f>IF(D1831="","",IF(OR(D1831=Plano!$A$1,D1831=Plano!$B$1),"entrada","saída"))</f>
        <v/>
      </c>
    </row>
    <row r="1832" spans="1:19" ht="13.2" hidden="1" x14ac:dyDescent="0.25">
      <c r="A1832" s="119" t="str">
        <f>IF(B1832="","",COUNT('Diário 2o PA'!$A$5:$A$1412)+ROW()-4)</f>
        <v/>
      </c>
      <c r="B1832" s="104"/>
      <c r="C1832" s="154"/>
      <c r="D1832" s="105"/>
      <c r="E1832" s="105"/>
      <c r="F1832" s="106"/>
      <c r="G1832" s="105"/>
      <c r="H1832" s="105"/>
      <c r="I1832" s="108"/>
      <c r="J1832" s="105"/>
      <c r="K1832" s="105"/>
      <c r="L1832" s="108"/>
      <c r="M1832" s="105"/>
      <c r="N1832" s="103"/>
      <c r="O1832" s="456"/>
      <c r="P1832" s="431">
        <f t="shared" si="57"/>
        <v>0</v>
      </c>
      <c r="Q1832" s="79">
        <f t="shared" si="57"/>
        <v>0</v>
      </c>
      <c r="R1832" s="102" t="str">
        <f t="shared" si="56"/>
        <v/>
      </c>
      <c r="S1832" s="96" t="str">
        <f>IF(D1832="","",IF(OR(D1832=Plano!$A$1,D1832=Plano!$B$1),"entrada","saída"))</f>
        <v/>
      </c>
    </row>
    <row r="1833" spans="1:19" ht="13.2" hidden="1" x14ac:dyDescent="0.25">
      <c r="A1833" s="119" t="str">
        <f>IF(B1833="","",COUNT('Diário 2o PA'!$A$5:$A$1412)+ROW()-4)</f>
        <v/>
      </c>
      <c r="B1833" s="104"/>
      <c r="C1833" s="154"/>
      <c r="D1833" s="105"/>
      <c r="E1833" s="105"/>
      <c r="F1833" s="106"/>
      <c r="G1833" s="105"/>
      <c r="H1833" s="105"/>
      <c r="I1833" s="108"/>
      <c r="J1833" s="105"/>
      <c r="K1833" s="105"/>
      <c r="L1833" s="108"/>
      <c r="M1833" s="105"/>
      <c r="N1833" s="103"/>
      <c r="O1833" s="456"/>
      <c r="P1833" s="431">
        <f t="shared" si="57"/>
        <v>0</v>
      </c>
      <c r="Q1833" s="79">
        <f t="shared" si="57"/>
        <v>0</v>
      </c>
      <c r="R1833" s="102" t="str">
        <f t="shared" si="56"/>
        <v/>
      </c>
      <c r="S1833" s="96" t="str">
        <f>IF(D1833="","",IF(OR(D1833=Plano!$A$1,D1833=Plano!$B$1),"entrada","saída"))</f>
        <v/>
      </c>
    </row>
    <row r="1834" spans="1:19" ht="13.2" hidden="1" x14ac:dyDescent="0.25">
      <c r="A1834" s="119" t="str">
        <f>IF(B1834="","",COUNT('Diário 2o PA'!$A$5:$A$1412)+ROW()-4)</f>
        <v/>
      </c>
      <c r="B1834" s="104"/>
      <c r="C1834" s="154"/>
      <c r="D1834" s="105"/>
      <c r="E1834" s="105"/>
      <c r="F1834" s="106"/>
      <c r="G1834" s="105"/>
      <c r="H1834" s="105"/>
      <c r="I1834" s="108"/>
      <c r="J1834" s="105"/>
      <c r="K1834" s="105"/>
      <c r="L1834" s="108"/>
      <c r="M1834" s="105"/>
      <c r="N1834" s="103"/>
      <c r="O1834" s="456"/>
      <c r="P1834" s="431">
        <f t="shared" si="57"/>
        <v>0</v>
      </c>
      <c r="Q1834" s="79">
        <f t="shared" si="57"/>
        <v>0</v>
      </c>
      <c r="R1834" s="102" t="str">
        <f t="shared" si="56"/>
        <v/>
      </c>
      <c r="S1834" s="96" t="str">
        <f>IF(D1834="","",IF(OR(D1834=Plano!$A$1,D1834=Plano!$B$1),"entrada","saída"))</f>
        <v/>
      </c>
    </row>
    <row r="1835" spans="1:19" ht="13.2" hidden="1" x14ac:dyDescent="0.25">
      <c r="A1835" s="119" t="str">
        <f>IF(B1835="","",COUNT('Diário 2o PA'!$A$5:$A$1412)+ROW()-4)</f>
        <v/>
      </c>
      <c r="B1835" s="104"/>
      <c r="C1835" s="154"/>
      <c r="D1835" s="105"/>
      <c r="E1835" s="105"/>
      <c r="F1835" s="106"/>
      <c r="G1835" s="105"/>
      <c r="H1835" s="105"/>
      <c r="I1835" s="108"/>
      <c r="J1835" s="105"/>
      <c r="K1835" s="105"/>
      <c r="L1835" s="108"/>
      <c r="M1835" s="105"/>
      <c r="N1835" s="103"/>
      <c r="O1835" s="456"/>
      <c r="P1835" s="431">
        <f t="shared" si="57"/>
        <v>0</v>
      </c>
      <c r="Q1835" s="79">
        <f t="shared" si="57"/>
        <v>0</v>
      </c>
      <c r="R1835" s="102" t="str">
        <f t="shared" si="56"/>
        <v/>
      </c>
      <c r="S1835" s="96" t="str">
        <f>IF(D1835="","",IF(OR(D1835=Plano!$A$1,D1835=Plano!$B$1),"entrada","saída"))</f>
        <v/>
      </c>
    </row>
    <row r="1836" spans="1:19" ht="13.2" hidden="1" x14ac:dyDescent="0.25">
      <c r="A1836" s="119" t="str">
        <f>IF(B1836="","",COUNT('Diário 2o PA'!$A$5:$A$1412)+ROW()-4)</f>
        <v/>
      </c>
      <c r="B1836" s="104"/>
      <c r="C1836" s="154"/>
      <c r="D1836" s="105"/>
      <c r="E1836" s="105"/>
      <c r="F1836" s="106"/>
      <c r="G1836" s="105"/>
      <c r="H1836" s="105"/>
      <c r="I1836" s="108"/>
      <c r="J1836" s="105"/>
      <c r="K1836" s="105"/>
      <c r="L1836" s="108"/>
      <c r="M1836" s="105"/>
      <c r="N1836" s="103"/>
      <c r="O1836" s="456"/>
      <c r="P1836" s="431">
        <f t="shared" si="57"/>
        <v>0</v>
      </c>
      <c r="Q1836" s="79">
        <f t="shared" si="57"/>
        <v>0</v>
      </c>
      <c r="R1836" s="102" t="str">
        <f t="shared" si="56"/>
        <v/>
      </c>
      <c r="S1836" s="96" t="str">
        <f>IF(D1836="","",IF(OR(D1836=Plano!$A$1,D1836=Plano!$B$1),"entrada","saída"))</f>
        <v/>
      </c>
    </row>
    <row r="1837" spans="1:19" ht="13.2" hidden="1" x14ac:dyDescent="0.25">
      <c r="A1837" s="119" t="str">
        <f>IF(B1837="","",COUNT('Diário 2o PA'!$A$5:$A$1412)+ROW()-4)</f>
        <v/>
      </c>
      <c r="B1837" s="104"/>
      <c r="C1837" s="154"/>
      <c r="D1837" s="105"/>
      <c r="E1837" s="105"/>
      <c r="F1837" s="106"/>
      <c r="G1837" s="105"/>
      <c r="H1837" s="105"/>
      <c r="I1837" s="108"/>
      <c r="J1837" s="105"/>
      <c r="K1837" s="105"/>
      <c r="L1837" s="108"/>
      <c r="M1837" s="105"/>
      <c r="N1837" s="103"/>
      <c r="O1837" s="456"/>
      <c r="P1837" s="431">
        <f t="shared" si="57"/>
        <v>0</v>
      </c>
      <c r="Q1837" s="79">
        <f t="shared" si="57"/>
        <v>0</v>
      </c>
      <c r="R1837" s="102" t="str">
        <f t="shared" si="56"/>
        <v/>
      </c>
      <c r="S1837" s="96" t="str">
        <f>IF(D1837="","",IF(OR(D1837=Plano!$A$1,D1837=Plano!$B$1),"entrada","saída"))</f>
        <v/>
      </c>
    </row>
    <row r="1838" spans="1:19" ht="13.2" hidden="1" x14ac:dyDescent="0.25">
      <c r="A1838" s="119" t="str">
        <f>IF(B1838="","",COUNT('Diário 2o PA'!$A$5:$A$1412)+ROW()-4)</f>
        <v/>
      </c>
      <c r="B1838" s="104"/>
      <c r="C1838" s="154"/>
      <c r="D1838" s="105"/>
      <c r="E1838" s="105"/>
      <c r="F1838" s="106"/>
      <c r="G1838" s="105"/>
      <c r="H1838" s="105"/>
      <c r="I1838" s="108"/>
      <c r="J1838" s="105"/>
      <c r="K1838" s="105"/>
      <c r="L1838" s="108"/>
      <c r="M1838" s="105"/>
      <c r="N1838" s="103"/>
      <c r="O1838" s="456"/>
      <c r="P1838" s="431">
        <f t="shared" si="57"/>
        <v>0</v>
      </c>
      <c r="Q1838" s="79">
        <f t="shared" si="57"/>
        <v>0</v>
      </c>
      <c r="R1838" s="102" t="str">
        <f t="shared" si="56"/>
        <v/>
      </c>
      <c r="S1838" s="96" t="str">
        <f>IF(D1838="","",IF(OR(D1838=Plano!$A$1,D1838=Plano!$B$1),"entrada","saída"))</f>
        <v/>
      </c>
    </row>
    <row r="1839" spans="1:19" ht="13.2" hidden="1" x14ac:dyDescent="0.25">
      <c r="A1839" s="119" t="str">
        <f>IF(B1839="","",COUNT('Diário 2o PA'!$A$5:$A$1412)+ROW()-4)</f>
        <v/>
      </c>
      <c r="B1839" s="104"/>
      <c r="C1839" s="154"/>
      <c r="D1839" s="105"/>
      <c r="E1839" s="105"/>
      <c r="F1839" s="106"/>
      <c r="G1839" s="105"/>
      <c r="H1839" s="105"/>
      <c r="I1839" s="108"/>
      <c r="J1839" s="105"/>
      <c r="K1839" s="105"/>
      <c r="L1839" s="108"/>
      <c r="M1839" s="105"/>
      <c r="N1839" s="103"/>
      <c r="O1839" s="456"/>
      <c r="P1839" s="431">
        <f t="shared" si="57"/>
        <v>0</v>
      </c>
      <c r="Q1839" s="79">
        <f t="shared" si="57"/>
        <v>0</v>
      </c>
      <c r="R1839" s="102" t="str">
        <f t="shared" si="56"/>
        <v/>
      </c>
      <c r="S1839" s="96" t="str">
        <f>IF(D1839="","",IF(OR(D1839=Plano!$A$1,D1839=Plano!$B$1),"entrada","saída"))</f>
        <v/>
      </c>
    </row>
    <row r="1840" spans="1:19" ht="13.2" hidden="1" x14ac:dyDescent="0.25">
      <c r="A1840" s="119" t="str">
        <f>IF(B1840="","",COUNT('Diário 2o PA'!$A$5:$A$1412)+ROW()-4)</f>
        <v/>
      </c>
      <c r="B1840" s="104"/>
      <c r="C1840" s="154"/>
      <c r="D1840" s="105"/>
      <c r="E1840" s="105"/>
      <c r="F1840" s="106"/>
      <c r="G1840" s="105"/>
      <c r="H1840" s="105"/>
      <c r="I1840" s="108"/>
      <c r="J1840" s="105"/>
      <c r="K1840" s="105"/>
      <c r="L1840" s="108"/>
      <c r="M1840" s="105"/>
      <c r="N1840" s="103"/>
      <c r="O1840" s="456"/>
      <c r="P1840" s="431">
        <f t="shared" si="57"/>
        <v>0</v>
      </c>
      <c r="Q1840" s="79">
        <f t="shared" si="57"/>
        <v>0</v>
      </c>
      <c r="R1840" s="102" t="str">
        <f t="shared" si="56"/>
        <v/>
      </c>
      <c r="S1840" s="96" t="str">
        <f>IF(D1840="","",IF(OR(D1840=Plano!$A$1,D1840=Plano!$B$1),"entrada","saída"))</f>
        <v/>
      </c>
    </row>
    <row r="1841" spans="1:19" ht="13.2" hidden="1" x14ac:dyDescent="0.25">
      <c r="A1841" s="119" t="str">
        <f>IF(B1841="","",COUNT('Diário 2o PA'!$A$5:$A$1412)+ROW()-4)</f>
        <v/>
      </c>
      <c r="B1841" s="104"/>
      <c r="C1841" s="154"/>
      <c r="D1841" s="105"/>
      <c r="E1841" s="105"/>
      <c r="F1841" s="106"/>
      <c r="G1841" s="105"/>
      <c r="H1841" s="105"/>
      <c r="I1841" s="108"/>
      <c r="J1841" s="105"/>
      <c r="K1841" s="105"/>
      <c r="L1841" s="108"/>
      <c r="M1841" s="105"/>
      <c r="N1841" s="103"/>
      <c r="O1841" s="456"/>
      <c r="P1841" s="431">
        <f t="shared" si="57"/>
        <v>0</v>
      </c>
      <c r="Q1841" s="79">
        <f t="shared" si="57"/>
        <v>0</v>
      </c>
      <c r="R1841" s="102" t="str">
        <f t="shared" si="56"/>
        <v/>
      </c>
      <c r="S1841" s="96" t="str">
        <f>IF(D1841="","",IF(OR(D1841=Plano!$A$1,D1841=Plano!$B$1),"entrada","saída"))</f>
        <v/>
      </c>
    </row>
    <row r="1842" spans="1:19" ht="13.2" hidden="1" x14ac:dyDescent="0.25">
      <c r="A1842" s="119" t="str">
        <f>IF(B1842="","",COUNT('Diário 2o PA'!$A$5:$A$1412)+ROW()-4)</f>
        <v/>
      </c>
      <c r="B1842" s="104"/>
      <c r="C1842" s="154"/>
      <c r="D1842" s="105"/>
      <c r="E1842" s="105"/>
      <c r="F1842" s="106"/>
      <c r="G1842" s="105"/>
      <c r="H1842" s="105"/>
      <c r="I1842" s="108"/>
      <c r="J1842" s="105"/>
      <c r="K1842" s="105"/>
      <c r="L1842" s="108"/>
      <c r="M1842" s="105"/>
      <c r="N1842" s="103"/>
      <c r="O1842" s="456"/>
      <c r="P1842" s="431">
        <f t="shared" si="57"/>
        <v>0</v>
      </c>
      <c r="Q1842" s="79">
        <f t="shared" si="57"/>
        <v>0</v>
      </c>
      <c r="R1842" s="102" t="str">
        <f t="shared" si="56"/>
        <v/>
      </c>
      <c r="S1842" s="96" t="str">
        <f>IF(D1842="","",IF(OR(D1842=Plano!$A$1,D1842=Plano!$B$1),"entrada","saída"))</f>
        <v/>
      </c>
    </row>
    <row r="1843" spans="1:19" ht="13.2" hidden="1" x14ac:dyDescent="0.25">
      <c r="A1843" s="119" t="str">
        <f>IF(B1843="","",COUNT('Diário 2o PA'!$A$5:$A$1412)+ROW()-4)</f>
        <v/>
      </c>
      <c r="B1843" s="104"/>
      <c r="C1843" s="154"/>
      <c r="D1843" s="105"/>
      <c r="E1843" s="105"/>
      <c r="F1843" s="106"/>
      <c r="G1843" s="105"/>
      <c r="H1843" s="105"/>
      <c r="I1843" s="108"/>
      <c r="J1843" s="105"/>
      <c r="K1843" s="105"/>
      <c r="L1843" s="108"/>
      <c r="M1843" s="105"/>
      <c r="N1843" s="103"/>
      <c r="O1843" s="456"/>
      <c r="P1843" s="431">
        <f t="shared" si="57"/>
        <v>0</v>
      </c>
      <c r="Q1843" s="79">
        <f t="shared" si="57"/>
        <v>0</v>
      </c>
      <c r="R1843" s="102" t="str">
        <f t="shared" si="56"/>
        <v/>
      </c>
      <c r="S1843" s="96" t="str">
        <f>IF(D1843="","",IF(OR(D1843=Plano!$A$1,D1843=Plano!$B$1),"entrada","saída"))</f>
        <v/>
      </c>
    </row>
    <row r="1844" spans="1:19" ht="13.2" hidden="1" x14ac:dyDescent="0.25">
      <c r="A1844" s="119" t="str">
        <f>IF(B1844="","",COUNT('Diário 2o PA'!$A$5:$A$1412)+ROW()-4)</f>
        <v/>
      </c>
      <c r="B1844" s="104"/>
      <c r="C1844" s="154"/>
      <c r="D1844" s="105"/>
      <c r="E1844" s="105"/>
      <c r="F1844" s="106"/>
      <c r="G1844" s="105"/>
      <c r="H1844" s="105"/>
      <c r="I1844" s="108"/>
      <c r="J1844" s="105"/>
      <c r="K1844" s="105"/>
      <c r="L1844" s="108"/>
      <c r="M1844" s="105"/>
      <c r="N1844" s="103"/>
      <c r="O1844" s="456"/>
      <c r="P1844" s="431">
        <f t="shared" si="57"/>
        <v>0</v>
      </c>
      <c r="Q1844" s="79">
        <f t="shared" si="57"/>
        <v>0</v>
      </c>
      <c r="R1844" s="102" t="str">
        <f t="shared" si="56"/>
        <v/>
      </c>
      <c r="S1844" s="96" t="str">
        <f>IF(D1844="","",IF(OR(D1844=Plano!$A$1,D1844=Plano!$B$1),"entrada","saída"))</f>
        <v/>
      </c>
    </row>
    <row r="1845" spans="1:19" ht="13.2" hidden="1" x14ac:dyDescent="0.25">
      <c r="A1845" s="119" t="str">
        <f>IF(B1845="","",COUNT('Diário 2o PA'!$A$5:$A$1412)+ROW()-4)</f>
        <v/>
      </c>
      <c r="B1845" s="104"/>
      <c r="C1845" s="154"/>
      <c r="D1845" s="105"/>
      <c r="E1845" s="105"/>
      <c r="F1845" s="106"/>
      <c r="G1845" s="105"/>
      <c r="H1845" s="105"/>
      <c r="I1845" s="108"/>
      <c r="J1845" s="105"/>
      <c r="K1845" s="105"/>
      <c r="L1845" s="108"/>
      <c r="M1845" s="105"/>
      <c r="N1845" s="103"/>
      <c r="O1845" s="456"/>
      <c r="P1845" s="431">
        <f t="shared" si="57"/>
        <v>0</v>
      </c>
      <c r="Q1845" s="79">
        <f t="shared" si="57"/>
        <v>0</v>
      </c>
      <c r="R1845" s="102" t="str">
        <f t="shared" si="56"/>
        <v/>
      </c>
      <c r="S1845" s="96" t="str">
        <f>IF(D1845="","",IF(OR(D1845=Plano!$A$1,D1845=Plano!$B$1),"entrada","saída"))</f>
        <v/>
      </c>
    </row>
    <row r="1846" spans="1:19" ht="13.2" hidden="1" x14ac:dyDescent="0.25">
      <c r="A1846" s="119" t="str">
        <f>IF(B1846="","",COUNT('Diário 2o PA'!$A$5:$A$1412)+ROW()-4)</f>
        <v/>
      </c>
      <c r="B1846" s="104"/>
      <c r="C1846" s="154"/>
      <c r="D1846" s="105"/>
      <c r="E1846" s="105"/>
      <c r="F1846" s="106"/>
      <c r="G1846" s="105"/>
      <c r="H1846" s="105"/>
      <c r="I1846" s="108"/>
      <c r="J1846" s="105"/>
      <c r="K1846" s="105"/>
      <c r="L1846" s="108"/>
      <c r="M1846" s="105"/>
      <c r="N1846" s="103"/>
      <c r="O1846" s="456"/>
      <c r="P1846" s="431">
        <f t="shared" si="57"/>
        <v>0</v>
      </c>
      <c r="Q1846" s="79">
        <f t="shared" si="57"/>
        <v>0</v>
      </c>
      <c r="R1846" s="102" t="str">
        <f t="shared" si="56"/>
        <v/>
      </c>
      <c r="S1846" s="96" t="str">
        <f>IF(D1846="","",IF(OR(D1846=Plano!$A$1,D1846=Plano!$B$1),"entrada","saída"))</f>
        <v/>
      </c>
    </row>
    <row r="1847" spans="1:19" ht="13.2" hidden="1" x14ac:dyDescent="0.25">
      <c r="A1847" s="119" t="str">
        <f>IF(B1847="","",COUNT('Diário 2o PA'!$A$5:$A$1412)+ROW()-4)</f>
        <v/>
      </c>
      <c r="B1847" s="104"/>
      <c r="C1847" s="154"/>
      <c r="D1847" s="105"/>
      <c r="E1847" s="105"/>
      <c r="F1847" s="106"/>
      <c r="G1847" s="105"/>
      <c r="H1847" s="105"/>
      <c r="I1847" s="108"/>
      <c r="J1847" s="105"/>
      <c r="K1847" s="105"/>
      <c r="L1847" s="108"/>
      <c r="M1847" s="105"/>
      <c r="N1847" s="103"/>
      <c r="O1847" s="456"/>
      <c r="P1847" s="431">
        <f t="shared" si="57"/>
        <v>0</v>
      </c>
      <c r="Q1847" s="79">
        <f t="shared" si="57"/>
        <v>0</v>
      </c>
      <c r="R1847" s="102" t="str">
        <f t="shared" si="56"/>
        <v/>
      </c>
      <c r="S1847" s="96" t="str">
        <f>IF(D1847="","",IF(OR(D1847=Plano!$A$1,D1847=Plano!$B$1),"entrada","saída"))</f>
        <v/>
      </c>
    </row>
    <row r="1848" spans="1:19" ht="13.2" hidden="1" x14ac:dyDescent="0.25">
      <c r="A1848" s="119" t="str">
        <f>IF(B1848="","",COUNT('Diário 2o PA'!$A$5:$A$1412)+ROW()-4)</f>
        <v/>
      </c>
      <c r="B1848" s="104"/>
      <c r="C1848" s="154"/>
      <c r="D1848" s="105"/>
      <c r="E1848" s="105"/>
      <c r="F1848" s="106"/>
      <c r="G1848" s="105"/>
      <c r="H1848" s="105"/>
      <c r="I1848" s="108"/>
      <c r="J1848" s="105"/>
      <c r="K1848" s="105"/>
      <c r="L1848" s="108"/>
      <c r="M1848" s="105"/>
      <c r="N1848" s="103"/>
      <c r="O1848" s="456"/>
      <c r="P1848" s="431">
        <f t="shared" si="57"/>
        <v>0</v>
      </c>
      <c r="Q1848" s="79">
        <f t="shared" si="57"/>
        <v>0</v>
      </c>
      <c r="R1848" s="102" t="str">
        <f t="shared" si="56"/>
        <v/>
      </c>
      <c r="S1848" s="96" t="str">
        <f>IF(D1848="","",IF(OR(D1848=Plano!$A$1,D1848=Plano!$B$1),"entrada","saída"))</f>
        <v/>
      </c>
    </row>
    <row r="1849" spans="1:19" ht="13.2" hidden="1" x14ac:dyDescent="0.25">
      <c r="A1849" s="119" t="str">
        <f>IF(B1849="","",COUNT('Diário 2o PA'!$A$5:$A$1412)+ROW()-4)</f>
        <v/>
      </c>
      <c r="B1849" s="104"/>
      <c r="C1849" s="154"/>
      <c r="D1849" s="105"/>
      <c r="E1849" s="105"/>
      <c r="F1849" s="106"/>
      <c r="G1849" s="105"/>
      <c r="H1849" s="105"/>
      <c r="I1849" s="108"/>
      <c r="J1849" s="105"/>
      <c r="K1849" s="105"/>
      <c r="L1849" s="108"/>
      <c r="M1849" s="105"/>
      <c r="N1849" s="103"/>
      <c r="O1849" s="456"/>
      <c r="P1849" s="431">
        <f t="shared" si="57"/>
        <v>0</v>
      </c>
      <c r="Q1849" s="79">
        <f t="shared" si="57"/>
        <v>0</v>
      </c>
      <c r="R1849" s="102" t="str">
        <f t="shared" si="56"/>
        <v/>
      </c>
      <c r="S1849" s="96" t="str">
        <f>IF(D1849="","",IF(OR(D1849=Plano!$A$1,D1849=Plano!$B$1),"entrada","saída"))</f>
        <v/>
      </c>
    </row>
    <row r="1850" spans="1:19" ht="13.2" hidden="1" x14ac:dyDescent="0.25">
      <c r="A1850" s="119" t="str">
        <f>IF(B1850="","",COUNT('Diário 2o PA'!$A$5:$A$1412)+ROW()-4)</f>
        <v/>
      </c>
      <c r="B1850" s="104"/>
      <c r="C1850" s="154"/>
      <c r="D1850" s="105"/>
      <c r="E1850" s="105"/>
      <c r="F1850" s="106"/>
      <c r="G1850" s="105"/>
      <c r="H1850" s="105"/>
      <c r="I1850" s="108"/>
      <c r="J1850" s="105"/>
      <c r="K1850" s="105"/>
      <c r="L1850" s="108"/>
      <c r="M1850" s="105"/>
      <c r="N1850" s="103"/>
      <c r="O1850" s="456"/>
      <c r="P1850" s="431">
        <f t="shared" si="57"/>
        <v>0</v>
      </c>
      <c r="Q1850" s="79">
        <f t="shared" si="57"/>
        <v>0</v>
      </c>
      <c r="R1850" s="102" t="str">
        <f t="shared" si="56"/>
        <v/>
      </c>
      <c r="S1850" s="96" t="str">
        <f>IF(D1850="","",IF(OR(D1850=Plano!$A$1,D1850=Plano!$B$1),"entrada","saída"))</f>
        <v/>
      </c>
    </row>
    <row r="1851" spans="1:19" ht="13.2" hidden="1" x14ac:dyDescent="0.25">
      <c r="A1851" s="119" t="str">
        <f>IF(B1851="","",COUNT('Diário 2o PA'!$A$5:$A$1412)+ROW()-4)</f>
        <v/>
      </c>
      <c r="B1851" s="104"/>
      <c r="C1851" s="154"/>
      <c r="D1851" s="105"/>
      <c r="E1851" s="105"/>
      <c r="F1851" s="106"/>
      <c r="G1851" s="105"/>
      <c r="H1851" s="105"/>
      <c r="I1851" s="108"/>
      <c r="J1851" s="105"/>
      <c r="K1851" s="105"/>
      <c r="L1851" s="108"/>
      <c r="M1851" s="105"/>
      <c r="N1851" s="103"/>
      <c r="O1851" s="456"/>
      <c r="P1851" s="431">
        <f t="shared" si="57"/>
        <v>0</v>
      </c>
      <c r="Q1851" s="79">
        <f t="shared" si="57"/>
        <v>0</v>
      </c>
      <c r="R1851" s="102" t="str">
        <f t="shared" si="56"/>
        <v/>
      </c>
      <c r="S1851" s="96" t="str">
        <f>IF(D1851="","",IF(OR(D1851=Plano!$A$1,D1851=Plano!$B$1),"entrada","saída"))</f>
        <v/>
      </c>
    </row>
    <row r="1852" spans="1:19" ht="13.2" hidden="1" x14ac:dyDescent="0.25">
      <c r="A1852" s="119" t="str">
        <f>IF(B1852="","",COUNT('Diário 2o PA'!$A$5:$A$1412)+ROW()-4)</f>
        <v/>
      </c>
      <c r="B1852" s="104"/>
      <c r="C1852" s="154"/>
      <c r="D1852" s="105"/>
      <c r="E1852" s="105"/>
      <c r="F1852" s="106"/>
      <c r="G1852" s="105"/>
      <c r="H1852" s="105"/>
      <c r="I1852" s="108"/>
      <c r="J1852" s="105"/>
      <c r="K1852" s="105"/>
      <c r="L1852" s="108"/>
      <c r="M1852" s="105"/>
      <c r="N1852" s="103"/>
      <c r="O1852" s="456"/>
      <c r="P1852" s="431">
        <f t="shared" si="57"/>
        <v>0</v>
      </c>
      <c r="Q1852" s="79">
        <f t="shared" si="57"/>
        <v>0</v>
      </c>
      <c r="R1852" s="102" t="str">
        <f t="shared" si="56"/>
        <v/>
      </c>
      <c r="S1852" s="96" t="str">
        <f>IF(D1852="","",IF(OR(D1852=Plano!$A$1,D1852=Plano!$B$1),"entrada","saída"))</f>
        <v/>
      </c>
    </row>
    <row r="1853" spans="1:19" ht="13.2" hidden="1" x14ac:dyDescent="0.25">
      <c r="A1853" s="119" t="str">
        <f>IF(B1853="","",COUNT('Diário 2o PA'!$A$5:$A$1412)+ROW()-4)</f>
        <v/>
      </c>
      <c r="B1853" s="104"/>
      <c r="C1853" s="154"/>
      <c r="D1853" s="105"/>
      <c r="E1853" s="105"/>
      <c r="F1853" s="106"/>
      <c r="G1853" s="105"/>
      <c r="H1853" s="105"/>
      <c r="I1853" s="108"/>
      <c r="J1853" s="105"/>
      <c r="K1853" s="105"/>
      <c r="L1853" s="108"/>
      <c r="M1853" s="105"/>
      <c r="N1853" s="103"/>
      <c r="O1853" s="456"/>
      <c r="P1853" s="431">
        <f t="shared" si="57"/>
        <v>0</v>
      </c>
      <c r="Q1853" s="79">
        <f t="shared" si="57"/>
        <v>0</v>
      </c>
      <c r="R1853" s="102" t="str">
        <f t="shared" si="56"/>
        <v/>
      </c>
      <c r="S1853" s="96" t="str">
        <f>IF(D1853="","",IF(OR(D1853=Plano!$A$1,D1853=Plano!$B$1),"entrada","saída"))</f>
        <v/>
      </c>
    </row>
    <row r="1854" spans="1:19" ht="13.2" hidden="1" x14ac:dyDescent="0.25">
      <c r="A1854" s="119" t="str">
        <f>IF(B1854="","",COUNT('Diário 2o PA'!$A$5:$A$1412)+ROW()-4)</f>
        <v/>
      </c>
      <c r="B1854" s="104"/>
      <c r="C1854" s="154"/>
      <c r="D1854" s="105"/>
      <c r="E1854" s="105"/>
      <c r="F1854" s="106"/>
      <c r="G1854" s="105"/>
      <c r="H1854" s="105"/>
      <c r="I1854" s="108"/>
      <c r="J1854" s="105"/>
      <c r="K1854" s="105"/>
      <c r="L1854" s="108"/>
      <c r="M1854" s="105"/>
      <c r="N1854" s="103"/>
      <c r="O1854" s="456"/>
      <c r="P1854" s="431">
        <f t="shared" si="57"/>
        <v>0</v>
      </c>
      <c r="Q1854" s="79">
        <f t="shared" si="57"/>
        <v>0</v>
      </c>
      <c r="R1854" s="102" t="str">
        <f t="shared" si="56"/>
        <v/>
      </c>
      <c r="S1854" s="96" t="str">
        <f>IF(D1854="","",IF(OR(D1854=Plano!$A$1,D1854=Plano!$B$1),"entrada","saída"))</f>
        <v/>
      </c>
    </row>
    <row r="1855" spans="1:19" ht="13.2" hidden="1" x14ac:dyDescent="0.25">
      <c r="A1855" s="119" t="str">
        <f>IF(B1855="","",COUNT('Diário 2o PA'!$A$5:$A$1412)+ROW()-4)</f>
        <v/>
      </c>
      <c r="B1855" s="104"/>
      <c r="C1855" s="154"/>
      <c r="D1855" s="105"/>
      <c r="E1855" s="105"/>
      <c r="F1855" s="106"/>
      <c r="G1855" s="105"/>
      <c r="H1855" s="105"/>
      <c r="I1855" s="108"/>
      <c r="J1855" s="105"/>
      <c r="K1855" s="105"/>
      <c r="L1855" s="108"/>
      <c r="M1855" s="105"/>
      <c r="N1855" s="103"/>
      <c r="O1855" s="456"/>
      <c r="P1855" s="431">
        <f t="shared" si="57"/>
        <v>0</v>
      </c>
      <c r="Q1855" s="79">
        <f t="shared" si="57"/>
        <v>0</v>
      </c>
      <c r="R1855" s="102" t="str">
        <f t="shared" si="56"/>
        <v/>
      </c>
      <c r="S1855" s="96" t="str">
        <f>IF(D1855="","",IF(OR(D1855=Plano!$A$1,D1855=Plano!$B$1),"entrada","saída"))</f>
        <v/>
      </c>
    </row>
    <row r="1856" spans="1:19" ht="13.2" hidden="1" x14ac:dyDescent="0.25">
      <c r="A1856" s="119" t="str">
        <f>IF(B1856="","",COUNT('Diário 2o PA'!$A$5:$A$1412)+ROW()-4)</f>
        <v/>
      </c>
      <c r="B1856" s="104"/>
      <c r="C1856" s="154"/>
      <c r="D1856" s="105"/>
      <c r="E1856" s="105"/>
      <c r="F1856" s="106"/>
      <c r="G1856" s="105"/>
      <c r="H1856" s="105"/>
      <c r="I1856" s="108"/>
      <c r="J1856" s="105"/>
      <c r="K1856" s="105"/>
      <c r="L1856" s="108"/>
      <c r="M1856" s="105"/>
      <c r="N1856" s="103"/>
      <c r="O1856" s="456"/>
      <c r="P1856" s="431">
        <f t="shared" si="57"/>
        <v>0</v>
      </c>
      <c r="Q1856" s="79">
        <f t="shared" si="57"/>
        <v>0</v>
      </c>
      <c r="R1856" s="102" t="str">
        <f t="shared" si="56"/>
        <v/>
      </c>
      <c r="S1856" s="96" t="str">
        <f>IF(D1856="","",IF(OR(D1856=Plano!$A$1,D1856=Plano!$B$1),"entrada","saída"))</f>
        <v/>
      </c>
    </row>
    <row r="1857" spans="1:19" ht="13.2" hidden="1" x14ac:dyDescent="0.25">
      <c r="A1857" s="119" t="str">
        <f>IF(B1857="","",COUNT('Diário 2o PA'!$A$5:$A$1412)+ROW()-4)</f>
        <v/>
      </c>
      <c r="B1857" s="104"/>
      <c r="C1857" s="154"/>
      <c r="D1857" s="105"/>
      <c r="E1857" s="105"/>
      <c r="F1857" s="106"/>
      <c r="G1857" s="105"/>
      <c r="H1857" s="105"/>
      <c r="I1857" s="108"/>
      <c r="J1857" s="105"/>
      <c r="K1857" s="105"/>
      <c r="L1857" s="108"/>
      <c r="M1857" s="105"/>
      <c r="N1857" s="103"/>
      <c r="O1857" s="456"/>
      <c r="P1857" s="431">
        <f t="shared" si="57"/>
        <v>0</v>
      </c>
      <c r="Q1857" s="79">
        <f t="shared" si="57"/>
        <v>0</v>
      </c>
      <c r="R1857" s="102" t="str">
        <f t="shared" si="56"/>
        <v/>
      </c>
      <c r="S1857" s="96" t="str">
        <f>IF(D1857="","",IF(OR(D1857=Plano!$A$1,D1857=Plano!$B$1),"entrada","saída"))</f>
        <v/>
      </c>
    </row>
    <row r="1858" spans="1:19" ht="13.2" hidden="1" x14ac:dyDescent="0.25">
      <c r="A1858" s="119" t="str">
        <f>IF(B1858="","",COUNT('Diário 2o PA'!$A$5:$A$1412)+ROW()-4)</f>
        <v/>
      </c>
      <c r="B1858" s="104"/>
      <c r="C1858" s="154"/>
      <c r="D1858" s="105"/>
      <c r="E1858" s="105"/>
      <c r="F1858" s="106"/>
      <c r="G1858" s="105"/>
      <c r="H1858" s="105"/>
      <c r="I1858" s="108"/>
      <c r="J1858" s="105"/>
      <c r="K1858" s="105"/>
      <c r="L1858" s="108"/>
      <c r="M1858" s="105"/>
      <c r="N1858" s="103"/>
      <c r="O1858" s="456"/>
      <c r="P1858" s="431">
        <f t="shared" si="57"/>
        <v>0</v>
      </c>
      <c r="Q1858" s="79">
        <f t="shared" si="57"/>
        <v>0</v>
      </c>
      <c r="R1858" s="102" t="str">
        <f t="shared" si="56"/>
        <v/>
      </c>
      <c r="S1858" s="96" t="str">
        <f>IF(D1858="","",IF(OR(D1858=Plano!$A$1,D1858=Plano!$B$1),"entrada","saída"))</f>
        <v/>
      </c>
    </row>
    <row r="1859" spans="1:19" ht="13.2" hidden="1" x14ac:dyDescent="0.25">
      <c r="A1859" s="119" t="str">
        <f>IF(B1859="","",COUNT('Diário 2o PA'!$A$5:$A$1412)+ROW()-4)</f>
        <v/>
      </c>
      <c r="B1859" s="104"/>
      <c r="C1859" s="154"/>
      <c r="D1859" s="105"/>
      <c r="E1859" s="105"/>
      <c r="F1859" s="106"/>
      <c r="G1859" s="105"/>
      <c r="H1859" s="105"/>
      <c r="I1859" s="108"/>
      <c r="J1859" s="105"/>
      <c r="K1859" s="105"/>
      <c r="L1859" s="108"/>
      <c r="M1859" s="105"/>
      <c r="N1859" s="103"/>
      <c r="O1859" s="456"/>
      <c r="P1859" s="431">
        <f t="shared" si="57"/>
        <v>0</v>
      </c>
      <c r="Q1859" s="79">
        <f t="shared" si="57"/>
        <v>0</v>
      </c>
      <c r="R1859" s="102" t="str">
        <f t="shared" si="56"/>
        <v/>
      </c>
      <c r="S1859" s="96" t="str">
        <f>IF(D1859="","",IF(OR(D1859=Plano!$A$1,D1859=Plano!$B$1),"entrada","saída"))</f>
        <v/>
      </c>
    </row>
    <row r="1860" spans="1:19" ht="13.2" hidden="1" x14ac:dyDescent="0.25">
      <c r="A1860" s="119" t="str">
        <f>IF(B1860="","",COUNT('Diário 2o PA'!$A$5:$A$1412)+ROW()-4)</f>
        <v/>
      </c>
      <c r="B1860" s="104"/>
      <c r="C1860" s="154"/>
      <c r="D1860" s="105"/>
      <c r="E1860" s="105"/>
      <c r="F1860" s="106"/>
      <c r="G1860" s="105"/>
      <c r="H1860" s="105"/>
      <c r="I1860" s="108"/>
      <c r="J1860" s="105"/>
      <c r="K1860" s="105"/>
      <c r="L1860" s="108"/>
      <c r="M1860" s="105"/>
      <c r="N1860" s="103"/>
      <c r="O1860" s="456"/>
      <c r="P1860" s="431">
        <f t="shared" si="57"/>
        <v>0</v>
      </c>
      <c r="Q1860" s="79">
        <f t="shared" si="57"/>
        <v>0</v>
      </c>
      <c r="R1860" s="102" t="str">
        <f t="shared" si="56"/>
        <v/>
      </c>
      <c r="S1860" s="96" t="str">
        <f>IF(D1860="","",IF(OR(D1860=Plano!$A$1,D1860=Plano!$B$1),"entrada","saída"))</f>
        <v/>
      </c>
    </row>
    <row r="1861" spans="1:19" ht="13.2" hidden="1" x14ac:dyDescent="0.25">
      <c r="A1861" s="119" t="str">
        <f>IF(B1861="","",COUNT('Diário 2o PA'!$A$5:$A$1412)+ROW()-4)</f>
        <v/>
      </c>
      <c r="B1861" s="104"/>
      <c r="C1861" s="154"/>
      <c r="D1861" s="105"/>
      <c r="E1861" s="105"/>
      <c r="F1861" s="106"/>
      <c r="G1861" s="105"/>
      <c r="H1861" s="105"/>
      <c r="I1861" s="108"/>
      <c r="J1861" s="105"/>
      <c r="K1861" s="105"/>
      <c r="L1861" s="108"/>
      <c r="M1861" s="105"/>
      <c r="N1861" s="103"/>
      <c r="O1861" s="456"/>
      <c r="P1861" s="431">
        <f t="shared" si="57"/>
        <v>0</v>
      </c>
      <c r="Q1861" s="79">
        <f t="shared" si="57"/>
        <v>0</v>
      </c>
      <c r="R1861" s="102" t="str">
        <f t="shared" ref="R1861:R1924" si="58">SUBSTITUTE(D1861," ","_")</f>
        <v/>
      </c>
      <c r="S1861" s="96" t="str">
        <f>IF(D1861="","",IF(OR(D1861=Plano!$A$1,D1861=Plano!$B$1),"entrada","saída"))</f>
        <v/>
      </c>
    </row>
    <row r="1862" spans="1:19" ht="13.2" hidden="1" x14ac:dyDescent="0.25">
      <c r="A1862" s="119" t="str">
        <f>IF(B1862="","",COUNT('Diário 2o PA'!$A$5:$A$1412)+ROW()-4)</f>
        <v/>
      </c>
      <c r="B1862" s="104"/>
      <c r="C1862" s="154"/>
      <c r="D1862" s="105"/>
      <c r="E1862" s="105"/>
      <c r="F1862" s="106"/>
      <c r="G1862" s="105"/>
      <c r="H1862" s="105"/>
      <c r="I1862" s="108"/>
      <c r="J1862" s="105"/>
      <c r="K1862" s="105"/>
      <c r="L1862" s="108"/>
      <c r="M1862" s="105"/>
      <c r="N1862" s="103"/>
      <c r="O1862" s="456"/>
      <c r="P1862" s="431">
        <f t="shared" ref="P1862:Q1925" si="59">IF(B1862=0,0,IF(YEAR(B1862)=$Q$1,MONTH(B1862)-$P$1+1,(YEAR(B1862)-$Q$1)*12-$P$1+1+MONTH(B1862)))</f>
        <v>0</v>
      </c>
      <c r="Q1862" s="79">
        <f t="shared" si="59"/>
        <v>0</v>
      </c>
      <c r="R1862" s="102" t="str">
        <f t="shared" si="58"/>
        <v/>
      </c>
      <c r="S1862" s="96" t="str">
        <f>IF(D1862="","",IF(OR(D1862=Plano!$A$1,D1862=Plano!$B$1),"entrada","saída"))</f>
        <v/>
      </c>
    </row>
    <row r="1863" spans="1:19" ht="13.2" hidden="1" x14ac:dyDescent="0.25">
      <c r="A1863" s="119" t="str">
        <f>IF(B1863="","",COUNT('Diário 2o PA'!$A$5:$A$1412)+ROW()-4)</f>
        <v/>
      </c>
      <c r="B1863" s="104"/>
      <c r="C1863" s="154"/>
      <c r="D1863" s="105"/>
      <c r="E1863" s="105"/>
      <c r="F1863" s="106"/>
      <c r="G1863" s="105"/>
      <c r="H1863" s="105"/>
      <c r="I1863" s="108"/>
      <c r="J1863" s="105"/>
      <c r="K1863" s="105"/>
      <c r="L1863" s="108"/>
      <c r="M1863" s="105"/>
      <c r="N1863" s="103"/>
      <c r="O1863" s="456"/>
      <c r="P1863" s="431">
        <f t="shared" si="59"/>
        <v>0</v>
      </c>
      <c r="Q1863" s="79">
        <f t="shared" si="59"/>
        <v>0</v>
      </c>
      <c r="R1863" s="102" t="str">
        <f t="shared" si="58"/>
        <v/>
      </c>
      <c r="S1863" s="96" t="str">
        <f>IF(D1863="","",IF(OR(D1863=Plano!$A$1,D1863=Plano!$B$1),"entrada","saída"))</f>
        <v/>
      </c>
    </row>
    <row r="1864" spans="1:19" ht="13.2" hidden="1" x14ac:dyDescent="0.25">
      <c r="A1864" s="119" t="str">
        <f>IF(B1864="","",COUNT('Diário 2o PA'!$A$5:$A$1412)+ROW()-4)</f>
        <v/>
      </c>
      <c r="B1864" s="104"/>
      <c r="C1864" s="154"/>
      <c r="D1864" s="105"/>
      <c r="E1864" s="105"/>
      <c r="F1864" s="106"/>
      <c r="G1864" s="105"/>
      <c r="H1864" s="105"/>
      <c r="I1864" s="108"/>
      <c r="J1864" s="105"/>
      <c r="K1864" s="105"/>
      <c r="L1864" s="108"/>
      <c r="M1864" s="105"/>
      <c r="N1864" s="103"/>
      <c r="O1864" s="456"/>
      <c r="P1864" s="431">
        <f t="shared" si="59"/>
        <v>0</v>
      </c>
      <c r="Q1864" s="79">
        <f t="shared" si="59"/>
        <v>0</v>
      </c>
      <c r="R1864" s="102" t="str">
        <f t="shared" si="58"/>
        <v/>
      </c>
      <c r="S1864" s="96" t="str">
        <f>IF(D1864="","",IF(OR(D1864=Plano!$A$1,D1864=Plano!$B$1),"entrada","saída"))</f>
        <v/>
      </c>
    </row>
    <row r="1865" spans="1:19" ht="13.2" hidden="1" x14ac:dyDescent="0.25">
      <c r="A1865" s="119" t="str">
        <f>IF(B1865="","",COUNT('Diário 2o PA'!$A$5:$A$1412)+ROW()-4)</f>
        <v/>
      </c>
      <c r="B1865" s="104"/>
      <c r="C1865" s="154"/>
      <c r="D1865" s="105"/>
      <c r="E1865" s="105"/>
      <c r="F1865" s="106"/>
      <c r="G1865" s="105"/>
      <c r="H1865" s="105"/>
      <c r="I1865" s="108"/>
      <c r="J1865" s="105"/>
      <c r="K1865" s="105"/>
      <c r="L1865" s="108"/>
      <c r="M1865" s="105"/>
      <c r="N1865" s="103"/>
      <c r="O1865" s="456"/>
      <c r="P1865" s="431">
        <f t="shared" si="59"/>
        <v>0</v>
      </c>
      <c r="Q1865" s="79">
        <f t="shared" si="59"/>
        <v>0</v>
      </c>
      <c r="R1865" s="102" t="str">
        <f t="shared" si="58"/>
        <v/>
      </c>
      <c r="S1865" s="96" t="str">
        <f>IF(D1865="","",IF(OR(D1865=Plano!$A$1,D1865=Plano!$B$1),"entrada","saída"))</f>
        <v/>
      </c>
    </row>
    <row r="1866" spans="1:19" ht="13.2" hidden="1" x14ac:dyDescent="0.25">
      <c r="A1866" s="119" t="str">
        <f>IF(B1866="","",COUNT('Diário 2o PA'!$A$5:$A$1412)+ROW()-4)</f>
        <v/>
      </c>
      <c r="B1866" s="104"/>
      <c r="C1866" s="154"/>
      <c r="D1866" s="105"/>
      <c r="E1866" s="105"/>
      <c r="F1866" s="106"/>
      <c r="G1866" s="105"/>
      <c r="H1866" s="105"/>
      <c r="I1866" s="108"/>
      <c r="J1866" s="105"/>
      <c r="K1866" s="105"/>
      <c r="L1866" s="108"/>
      <c r="M1866" s="105"/>
      <c r="N1866" s="103"/>
      <c r="O1866" s="456"/>
      <c r="P1866" s="431">
        <f t="shared" si="59"/>
        <v>0</v>
      </c>
      <c r="Q1866" s="79">
        <f t="shared" si="59"/>
        <v>0</v>
      </c>
      <c r="R1866" s="102" t="str">
        <f t="shared" si="58"/>
        <v/>
      </c>
      <c r="S1866" s="96" t="str">
        <f>IF(D1866="","",IF(OR(D1866=Plano!$A$1,D1866=Plano!$B$1),"entrada","saída"))</f>
        <v/>
      </c>
    </row>
    <row r="1867" spans="1:19" ht="13.2" hidden="1" x14ac:dyDescent="0.25">
      <c r="A1867" s="119" t="str">
        <f>IF(B1867="","",COUNT('Diário 2o PA'!$A$5:$A$1412)+ROW()-4)</f>
        <v/>
      </c>
      <c r="B1867" s="104"/>
      <c r="C1867" s="154"/>
      <c r="D1867" s="105"/>
      <c r="E1867" s="105"/>
      <c r="F1867" s="106"/>
      <c r="G1867" s="105"/>
      <c r="H1867" s="105"/>
      <c r="I1867" s="108"/>
      <c r="J1867" s="105"/>
      <c r="K1867" s="105"/>
      <c r="L1867" s="108"/>
      <c r="M1867" s="105"/>
      <c r="N1867" s="103"/>
      <c r="O1867" s="456"/>
      <c r="P1867" s="431">
        <f t="shared" si="59"/>
        <v>0</v>
      </c>
      <c r="Q1867" s="79">
        <f t="shared" si="59"/>
        <v>0</v>
      </c>
      <c r="R1867" s="102" t="str">
        <f t="shared" si="58"/>
        <v/>
      </c>
      <c r="S1867" s="96" t="str">
        <f>IF(D1867="","",IF(OR(D1867=Plano!$A$1,D1867=Plano!$B$1),"entrada","saída"))</f>
        <v/>
      </c>
    </row>
    <row r="1868" spans="1:19" ht="13.2" hidden="1" x14ac:dyDescent="0.25">
      <c r="A1868" s="119" t="str">
        <f>IF(B1868="","",COUNT('Diário 2o PA'!$A$5:$A$1412)+ROW()-4)</f>
        <v/>
      </c>
      <c r="B1868" s="104"/>
      <c r="C1868" s="154"/>
      <c r="D1868" s="105"/>
      <c r="E1868" s="105"/>
      <c r="F1868" s="106"/>
      <c r="G1868" s="105"/>
      <c r="H1868" s="105"/>
      <c r="I1868" s="108"/>
      <c r="J1868" s="105"/>
      <c r="K1868" s="105"/>
      <c r="L1868" s="108"/>
      <c r="M1868" s="105"/>
      <c r="N1868" s="103"/>
      <c r="O1868" s="456"/>
      <c r="P1868" s="431">
        <f t="shared" si="59"/>
        <v>0</v>
      </c>
      <c r="Q1868" s="79">
        <f t="shared" si="59"/>
        <v>0</v>
      </c>
      <c r="R1868" s="102" t="str">
        <f t="shared" si="58"/>
        <v/>
      </c>
      <c r="S1868" s="96" t="str">
        <f>IF(D1868="","",IF(OR(D1868=Plano!$A$1,D1868=Plano!$B$1),"entrada","saída"))</f>
        <v/>
      </c>
    </row>
    <row r="1869" spans="1:19" ht="13.2" hidden="1" x14ac:dyDescent="0.25">
      <c r="A1869" s="119" t="str">
        <f>IF(B1869="","",COUNT('Diário 2o PA'!$A$5:$A$1412)+ROW()-4)</f>
        <v/>
      </c>
      <c r="B1869" s="104"/>
      <c r="C1869" s="154"/>
      <c r="D1869" s="105"/>
      <c r="E1869" s="105"/>
      <c r="F1869" s="106"/>
      <c r="G1869" s="105"/>
      <c r="H1869" s="105"/>
      <c r="I1869" s="108"/>
      <c r="J1869" s="105"/>
      <c r="K1869" s="105"/>
      <c r="L1869" s="108"/>
      <c r="M1869" s="105"/>
      <c r="N1869" s="103"/>
      <c r="O1869" s="456"/>
      <c r="P1869" s="431">
        <f t="shared" si="59"/>
        <v>0</v>
      </c>
      <c r="Q1869" s="79">
        <f t="shared" si="59"/>
        <v>0</v>
      </c>
      <c r="R1869" s="102" t="str">
        <f t="shared" si="58"/>
        <v/>
      </c>
      <c r="S1869" s="96" t="str">
        <f>IF(D1869="","",IF(OR(D1869=Plano!$A$1,D1869=Plano!$B$1),"entrada","saída"))</f>
        <v/>
      </c>
    </row>
    <row r="1870" spans="1:19" ht="13.2" hidden="1" x14ac:dyDescent="0.25">
      <c r="A1870" s="119" t="str">
        <f>IF(B1870="","",COUNT('Diário 2o PA'!$A$5:$A$1412)+ROW()-4)</f>
        <v/>
      </c>
      <c r="B1870" s="104"/>
      <c r="C1870" s="154"/>
      <c r="D1870" s="105"/>
      <c r="E1870" s="105"/>
      <c r="F1870" s="106"/>
      <c r="G1870" s="105"/>
      <c r="H1870" s="105"/>
      <c r="I1870" s="108"/>
      <c r="J1870" s="105"/>
      <c r="K1870" s="105"/>
      <c r="L1870" s="108"/>
      <c r="M1870" s="105"/>
      <c r="N1870" s="103"/>
      <c r="O1870" s="456"/>
      <c r="P1870" s="431">
        <f t="shared" si="59"/>
        <v>0</v>
      </c>
      <c r="Q1870" s="79">
        <f t="shared" si="59"/>
        <v>0</v>
      </c>
      <c r="R1870" s="102" t="str">
        <f t="shared" si="58"/>
        <v/>
      </c>
      <c r="S1870" s="96" t="str">
        <f>IF(D1870="","",IF(OR(D1870=Plano!$A$1,D1870=Plano!$B$1),"entrada","saída"))</f>
        <v/>
      </c>
    </row>
    <row r="1871" spans="1:19" ht="13.2" hidden="1" x14ac:dyDescent="0.25">
      <c r="A1871" s="119" t="str">
        <f>IF(B1871="","",COUNT('Diário 2o PA'!$A$5:$A$1412)+ROW()-4)</f>
        <v/>
      </c>
      <c r="B1871" s="104"/>
      <c r="C1871" s="154"/>
      <c r="D1871" s="105"/>
      <c r="E1871" s="105"/>
      <c r="F1871" s="106"/>
      <c r="G1871" s="105"/>
      <c r="H1871" s="105"/>
      <c r="I1871" s="108"/>
      <c r="J1871" s="105"/>
      <c r="K1871" s="105"/>
      <c r="L1871" s="108"/>
      <c r="M1871" s="105"/>
      <c r="N1871" s="103"/>
      <c r="O1871" s="456"/>
      <c r="P1871" s="431">
        <f t="shared" si="59"/>
        <v>0</v>
      </c>
      <c r="Q1871" s="79">
        <f t="shared" si="59"/>
        <v>0</v>
      </c>
      <c r="R1871" s="102" t="str">
        <f t="shared" si="58"/>
        <v/>
      </c>
      <c r="S1871" s="96" t="str">
        <f>IF(D1871="","",IF(OR(D1871=Plano!$A$1,D1871=Plano!$B$1),"entrada","saída"))</f>
        <v/>
      </c>
    </row>
    <row r="1872" spans="1:19" ht="13.2" hidden="1" x14ac:dyDescent="0.25">
      <c r="A1872" s="119" t="str">
        <f>IF(B1872="","",COUNT('Diário 2o PA'!$A$5:$A$1412)+ROW()-4)</f>
        <v/>
      </c>
      <c r="B1872" s="104"/>
      <c r="C1872" s="154"/>
      <c r="D1872" s="105"/>
      <c r="E1872" s="105"/>
      <c r="F1872" s="106"/>
      <c r="G1872" s="105"/>
      <c r="H1872" s="105"/>
      <c r="I1872" s="108"/>
      <c r="J1872" s="105"/>
      <c r="K1872" s="105"/>
      <c r="L1872" s="108"/>
      <c r="M1872" s="105"/>
      <c r="N1872" s="103"/>
      <c r="O1872" s="456"/>
      <c r="P1872" s="431">
        <f t="shared" si="59"/>
        <v>0</v>
      </c>
      <c r="Q1872" s="79">
        <f t="shared" si="59"/>
        <v>0</v>
      </c>
      <c r="R1872" s="102" t="str">
        <f t="shared" si="58"/>
        <v/>
      </c>
      <c r="S1872" s="96" t="str">
        <f>IF(D1872="","",IF(OR(D1872=Plano!$A$1,D1872=Plano!$B$1),"entrada","saída"))</f>
        <v/>
      </c>
    </row>
    <row r="1873" spans="1:19" ht="13.2" hidden="1" x14ac:dyDescent="0.25">
      <c r="A1873" s="119" t="str">
        <f>IF(B1873="","",COUNT('Diário 2o PA'!$A$5:$A$1412)+ROW()-4)</f>
        <v/>
      </c>
      <c r="B1873" s="104"/>
      <c r="C1873" s="154"/>
      <c r="D1873" s="105"/>
      <c r="E1873" s="105"/>
      <c r="F1873" s="106"/>
      <c r="G1873" s="105"/>
      <c r="H1873" s="105"/>
      <c r="I1873" s="108"/>
      <c r="J1873" s="105"/>
      <c r="K1873" s="105"/>
      <c r="L1873" s="108"/>
      <c r="M1873" s="105"/>
      <c r="N1873" s="103"/>
      <c r="O1873" s="456"/>
      <c r="P1873" s="431">
        <f t="shared" si="59"/>
        <v>0</v>
      </c>
      <c r="Q1873" s="79">
        <f t="shared" si="59"/>
        <v>0</v>
      </c>
      <c r="R1873" s="102" t="str">
        <f t="shared" si="58"/>
        <v/>
      </c>
      <c r="S1873" s="96" t="str">
        <f>IF(D1873="","",IF(OR(D1873=Plano!$A$1,D1873=Plano!$B$1),"entrada","saída"))</f>
        <v/>
      </c>
    </row>
    <row r="1874" spans="1:19" ht="13.2" hidden="1" x14ac:dyDescent="0.25">
      <c r="A1874" s="119" t="str">
        <f>IF(B1874="","",COUNT('Diário 2o PA'!$A$5:$A$1412)+ROW()-4)</f>
        <v/>
      </c>
      <c r="B1874" s="104"/>
      <c r="C1874" s="154"/>
      <c r="D1874" s="105"/>
      <c r="E1874" s="105"/>
      <c r="F1874" s="106"/>
      <c r="G1874" s="105"/>
      <c r="H1874" s="105"/>
      <c r="I1874" s="108"/>
      <c r="J1874" s="105"/>
      <c r="K1874" s="105"/>
      <c r="L1874" s="108"/>
      <c r="M1874" s="105"/>
      <c r="N1874" s="103"/>
      <c r="O1874" s="456"/>
      <c r="P1874" s="431">
        <f t="shared" si="59"/>
        <v>0</v>
      </c>
      <c r="Q1874" s="79">
        <f t="shared" si="59"/>
        <v>0</v>
      </c>
      <c r="R1874" s="102" t="str">
        <f t="shared" si="58"/>
        <v/>
      </c>
      <c r="S1874" s="96" t="str">
        <f>IF(D1874="","",IF(OR(D1874=Plano!$A$1,D1874=Plano!$B$1),"entrada","saída"))</f>
        <v/>
      </c>
    </row>
    <row r="1875" spans="1:19" ht="13.2" hidden="1" x14ac:dyDescent="0.25">
      <c r="A1875" s="119" t="str">
        <f>IF(B1875="","",COUNT('Diário 2o PA'!$A$5:$A$1412)+ROW()-4)</f>
        <v/>
      </c>
      <c r="B1875" s="104"/>
      <c r="C1875" s="154"/>
      <c r="D1875" s="105"/>
      <c r="E1875" s="105"/>
      <c r="F1875" s="106"/>
      <c r="G1875" s="105"/>
      <c r="H1875" s="105"/>
      <c r="I1875" s="108"/>
      <c r="J1875" s="105"/>
      <c r="K1875" s="105"/>
      <c r="L1875" s="108"/>
      <c r="M1875" s="105"/>
      <c r="N1875" s="103"/>
      <c r="O1875" s="456"/>
      <c r="P1875" s="431">
        <f t="shared" si="59"/>
        <v>0</v>
      </c>
      <c r="Q1875" s="79">
        <f t="shared" si="59"/>
        <v>0</v>
      </c>
      <c r="R1875" s="102" t="str">
        <f t="shared" si="58"/>
        <v/>
      </c>
      <c r="S1875" s="96" t="str">
        <f>IF(D1875="","",IF(OR(D1875=Plano!$A$1,D1875=Plano!$B$1),"entrada","saída"))</f>
        <v/>
      </c>
    </row>
    <row r="1876" spans="1:19" ht="13.2" hidden="1" x14ac:dyDescent="0.25">
      <c r="A1876" s="119" t="str">
        <f>IF(B1876="","",COUNT('Diário 2o PA'!$A$5:$A$1412)+ROW()-4)</f>
        <v/>
      </c>
      <c r="B1876" s="104"/>
      <c r="C1876" s="154"/>
      <c r="D1876" s="105"/>
      <c r="E1876" s="105"/>
      <c r="F1876" s="106"/>
      <c r="G1876" s="105"/>
      <c r="H1876" s="105"/>
      <c r="I1876" s="108"/>
      <c r="J1876" s="105"/>
      <c r="K1876" s="105"/>
      <c r="L1876" s="108"/>
      <c r="M1876" s="105"/>
      <c r="N1876" s="103"/>
      <c r="O1876" s="456"/>
      <c r="P1876" s="431">
        <f t="shared" si="59"/>
        <v>0</v>
      </c>
      <c r="Q1876" s="79">
        <f t="shared" si="59"/>
        <v>0</v>
      </c>
      <c r="R1876" s="102" t="str">
        <f t="shared" si="58"/>
        <v/>
      </c>
      <c r="S1876" s="96" t="str">
        <f>IF(D1876="","",IF(OR(D1876=Plano!$A$1,D1876=Plano!$B$1),"entrada","saída"))</f>
        <v/>
      </c>
    </row>
    <row r="1877" spans="1:19" ht="13.2" hidden="1" x14ac:dyDescent="0.25">
      <c r="A1877" s="119" t="str">
        <f>IF(B1877="","",COUNT('Diário 2o PA'!$A$5:$A$1412)+ROW()-4)</f>
        <v/>
      </c>
      <c r="B1877" s="104"/>
      <c r="C1877" s="154"/>
      <c r="D1877" s="105"/>
      <c r="E1877" s="105"/>
      <c r="F1877" s="106"/>
      <c r="G1877" s="105"/>
      <c r="H1877" s="105"/>
      <c r="I1877" s="108"/>
      <c r="J1877" s="105"/>
      <c r="K1877" s="105"/>
      <c r="L1877" s="108"/>
      <c r="M1877" s="105"/>
      <c r="N1877" s="103"/>
      <c r="O1877" s="456"/>
      <c r="P1877" s="431">
        <f t="shared" si="59"/>
        <v>0</v>
      </c>
      <c r="Q1877" s="79">
        <f t="shared" si="59"/>
        <v>0</v>
      </c>
      <c r="R1877" s="102" t="str">
        <f t="shared" si="58"/>
        <v/>
      </c>
      <c r="S1877" s="96" t="str">
        <f>IF(D1877="","",IF(OR(D1877=Plano!$A$1,D1877=Plano!$B$1),"entrada","saída"))</f>
        <v/>
      </c>
    </row>
    <row r="1878" spans="1:19" ht="13.2" hidden="1" x14ac:dyDescent="0.25">
      <c r="A1878" s="119" t="str">
        <f>IF(B1878="","",COUNT('Diário 2o PA'!$A$5:$A$1412)+ROW()-4)</f>
        <v/>
      </c>
      <c r="B1878" s="104"/>
      <c r="C1878" s="154"/>
      <c r="D1878" s="105"/>
      <c r="E1878" s="105"/>
      <c r="F1878" s="106"/>
      <c r="G1878" s="105"/>
      <c r="H1878" s="105"/>
      <c r="I1878" s="108"/>
      <c r="J1878" s="105"/>
      <c r="K1878" s="105"/>
      <c r="L1878" s="108"/>
      <c r="M1878" s="105"/>
      <c r="N1878" s="103"/>
      <c r="O1878" s="456"/>
      <c r="P1878" s="431">
        <f t="shared" si="59"/>
        <v>0</v>
      </c>
      <c r="Q1878" s="79">
        <f t="shared" si="59"/>
        <v>0</v>
      </c>
      <c r="R1878" s="102" t="str">
        <f t="shared" si="58"/>
        <v/>
      </c>
      <c r="S1878" s="96" t="str">
        <f>IF(D1878="","",IF(OR(D1878=Plano!$A$1,D1878=Plano!$B$1),"entrada","saída"))</f>
        <v/>
      </c>
    </row>
    <row r="1879" spans="1:19" ht="13.2" hidden="1" x14ac:dyDescent="0.25">
      <c r="A1879" s="119" t="str">
        <f>IF(B1879="","",COUNT('Diário 2o PA'!$A$5:$A$1412)+ROW()-4)</f>
        <v/>
      </c>
      <c r="B1879" s="104"/>
      <c r="C1879" s="154"/>
      <c r="D1879" s="105"/>
      <c r="E1879" s="105"/>
      <c r="F1879" s="106"/>
      <c r="G1879" s="105"/>
      <c r="H1879" s="105"/>
      <c r="I1879" s="108"/>
      <c r="J1879" s="105"/>
      <c r="K1879" s="105"/>
      <c r="L1879" s="108"/>
      <c r="M1879" s="105"/>
      <c r="N1879" s="103"/>
      <c r="O1879" s="456"/>
      <c r="P1879" s="431">
        <f t="shared" si="59"/>
        <v>0</v>
      </c>
      <c r="Q1879" s="79">
        <f t="shared" si="59"/>
        <v>0</v>
      </c>
      <c r="R1879" s="102" t="str">
        <f t="shared" si="58"/>
        <v/>
      </c>
      <c r="S1879" s="96" t="str">
        <f>IF(D1879="","",IF(OR(D1879=Plano!$A$1,D1879=Plano!$B$1),"entrada","saída"))</f>
        <v/>
      </c>
    </row>
    <row r="1880" spans="1:19" ht="13.2" hidden="1" x14ac:dyDescent="0.25">
      <c r="A1880" s="119" t="str">
        <f>IF(B1880="","",COUNT('Diário 2o PA'!$A$5:$A$1412)+ROW()-4)</f>
        <v/>
      </c>
      <c r="B1880" s="104"/>
      <c r="C1880" s="154"/>
      <c r="D1880" s="105"/>
      <c r="E1880" s="105"/>
      <c r="F1880" s="106"/>
      <c r="G1880" s="105"/>
      <c r="H1880" s="105"/>
      <c r="I1880" s="108"/>
      <c r="J1880" s="105"/>
      <c r="K1880" s="105"/>
      <c r="L1880" s="108"/>
      <c r="M1880" s="105"/>
      <c r="N1880" s="103"/>
      <c r="O1880" s="456"/>
      <c r="P1880" s="431">
        <f t="shared" si="59"/>
        <v>0</v>
      </c>
      <c r="Q1880" s="79">
        <f t="shared" si="59"/>
        <v>0</v>
      </c>
      <c r="R1880" s="102" t="str">
        <f t="shared" si="58"/>
        <v/>
      </c>
      <c r="S1880" s="96" t="str">
        <f>IF(D1880="","",IF(OR(D1880=Plano!$A$1,D1880=Plano!$B$1),"entrada","saída"))</f>
        <v/>
      </c>
    </row>
    <row r="1881" spans="1:19" ht="13.2" hidden="1" x14ac:dyDescent="0.25">
      <c r="A1881" s="119" t="str">
        <f>IF(B1881="","",COUNT('Diário 2o PA'!$A$5:$A$1412)+ROW()-4)</f>
        <v/>
      </c>
      <c r="B1881" s="104"/>
      <c r="C1881" s="154"/>
      <c r="D1881" s="105"/>
      <c r="E1881" s="105"/>
      <c r="F1881" s="106"/>
      <c r="G1881" s="105"/>
      <c r="H1881" s="105"/>
      <c r="I1881" s="108"/>
      <c r="J1881" s="105"/>
      <c r="K1881" s="105"/>
      <c r="L1881" s="108"/>
      <c r="M1881" s="105"/>
      <c r="N1881" s="103"/>
      <c r="O1881" s="456"/>
      <c r="P1881" s="431">
        <f t="shared" si="59"/>
        <v>0</v>
      </c>
      <c r="Q1881" s="79">
        <f t="shared" si="59"/>
        <v>0</v>
      </c>
      <c r="R1881" s="102" t="str">
        <f t="shared" si="58"/>
        <v/>
      </c>
      <c r="S1881" s="96" t="str">
        <f>IF(D1881="","",IF(OR(D1881=Plano!$A$1,D1881=Plano!$B$1),"entrada","saída"))</f>
        <v/>
      </c>
    </row>
    <row r="1882" spans="1:19" ht="13.2" hidden="1" x14ac:dyDescent="0.25">
      <c r="A1882" s="119" t="str">
        <f>IF(B1882="","",COUNT('Diário 2o PA'!$A$5:$A$1412)+ROW()-4)</f>
        <v/>
      </c>
      <c r="B1882" s="104"/>
      <c r="C1882" s="154"/>
      <c r="D1882" s="105"/>
      <c r="E1882" s="105"/>
      <c r="F1882" s="106"/>
      <c r="G1882" s="105"/>
      <c r="H1882" s="105"/>
      <c r="I1882" s="108"/>
      <c r="J1882" s="105"/>
      <c r="K1882" s="105"/>
      <c r="L1882" s="108"/>
      <c r="M1882" s="105"/>
      <c r="N1882" s="103"/>
      <c r="O1882" s="456"/>
      <c r="P1882" s="431">
        <f t="shared" si="59"/>
        <v>0</v>
      </c>
      <c r="Q1882" s="79">
        <f t="shared" si="59"/>
        <v>0</v>
      </c>
      <c r="R1882" s="102" t="str">
        <f t="shared" si="58"/>
        <v/>
      </c>
      <c r="S1882" s="96" t="str">
        <f>IF(D1882="","",IF(OR(D1882=Plano!$A$1,D1882=Plano!$B$1),"entrada","saída"))</f>
        <v/>
      </c>
    </row>
    <row r="1883" spans="1:19" ht="13.2" hidden="1" x14ac:dyDescent="0.25">
      <c r="A1883" s="119" t="str">
        <f>IF(B1883="","",COUNT('Diário 2o PA'!$A$5:$A$1412)+ROW()-4)</f>
        <v/>
      </c>
      <c r="B1883" s="104"/>
      <c r="C1883" s="154"/>
      <c r="D1883" s="105"/>
      <c r="E1883" s="105"/>
      <c r="F1883" s="106"/>
      <c r="G1883" s="105"/>
      <c r="H1883" s="105"/>
      <c r="I1883" s="108"/>
      <c r="J1883" s="105"/>
      <c r="K1883" s="105"/>
      <c r="L1883" s="108"/>
      <c r="M1883" s="105"/>
      <c r="N1883" s="103"/>
      <c r="O1883" s="456"/>
      <c r="P1883" s="431">
        <f t="shared" si="59"/>
        <v>0</v>
      </c>
      <c r="Q1883" s="79">
        <f t="shared" si="59"/>
        <v>0</v>
      </c>
      <c r="R1883" s="102" t="str">
        <f t="shared" si="58"/>
        <v/>
      </c>
      <c r="S1883" s="96" t="str">
        <f>IF(D1883="","",IF(OR(D1883=Plano!$A$1,D1883=Plano!$B$1),"entrada","saída"))</f>
        <v/>
      </c>
    </row>
    <row r="1884" spans="1:19" ht="13.2" hidden="1" x14ac:dyDescent="0.25">
      <c r="A1884" s="119" t="str">
        <f>IF(B1884="","",COUNT('Diário 2o PA'!$A$5:$A$1412)+ROW()-4)</f>
        <v/>
      </c>
      <c r="B1884" s="104"/>
      <c r="C1884" s="154"/>
      <c r="D1884" s="105"/>
      <c r="E1884" s="105"/>
      <c r="F1884" s="106"/>
      <c r="G1884" s="105"/>
      <c r="H1884" s="105"/>
      <c r="I1884" s="108"/>
      <c r="J1884" s="105"/>
      <c r="K1884" s="105"/>
      <c r="L1884" s="108"/>
      <c r="M1884" s="105"/>
      <c r="N1884" s="103"/>
      <c r="O1884" s="456"/>
      <c r="P1884" s="431">
        <f t="shared" si="59"/>
        <v>0</v>
      </c>
      <c r="Q1884" s="79">
        <f t="shared" si="59"/>
        <v>0</v>
      </c>
      <c r="R1884" s="102" t="str">
        <f t="shared" si="58"/>
        <v/>
      </c>
      <c r="S1884" s="96" t="str">
        <f>IF(D1884="","",IF(OR(D1884=Plano!$A$1,D1884=Plano!$B$1),"entrada","saída"))</f>
        <v/>
      </c>
    </row>
    <row r="1885" spans="1:19" ht="13.2" hidden="1" x14ac:dyDescent="0.25">
      <c r="A1885" s="119" t="str">
        <f>IF(B1885="","",COUNT('Diário 2o PA'!$A$5:$A$1412)+ROW()-4)</f>
        <v/>
      </c>
      <c r="B1885" s="104"/>
      <c r="C1885" s="154"/>
      <c r="D1885" s="105"/>
      <c r="E1885" s="105"/>
      <c r="F1885" s="106"/>
      <c r="G1885" s="105"/>
      <c r="H1885" s="105"/>
      <c r="I1885" s="108"/>
      <c r="J1885" s="105"/>
      <c r="K1885" s="105"/>
      <c r="L1885" s="108"/>
      <c r="M1885" s="105"/>
      <c r="N1885" s="103"/>
      <c r="O1885" s="456"/>
      <c r="P1885" s="431">
        <f t="shared" si="59"/>
        <v>0</v>
      </c>
      <c r="Q1885" s="79">
        <f t="shared" si="59"/>
        <v>0</v>
      </c>
      <c r="R1885" s="102" t="str">
        <f t="shared" si="58"/>
        <v/>
      </c>
      <c r="S1885" s="96" t="str">
        <f>IF(D1885="","",IF(OR(D1885=Plano!$A$1,D1885=Plano!$B$1),"entrada","saída"))</f>
        <v/>
      </c>
    </row>
    <row r="1886" spans="1:19" ht="13.2" hidden="1" x14ac:dyDescent="0.25">
      <c r="A1886" s="119" t="str">
        <f>IF(B1886="","",COUNT('Diário 2o PA'!$A$5:$A$1412)+ROW()-4)</f>
        <v/>
      </c>
      <c r="B1886" s="104"/>
      <c r="C1886" s="154"/>
      <c r="D1886" s="105"/>
      <c r="E1886" s="105"/>
      <c r="F1886" s="106"/>
      <c r="G1886" s="105"/>
      <c r="H1886" s="105"/>
      <c r="I1886" s="108"/>
      <c r="J1886" s="105"/>
      <c r="K1886" s="105"/>
      <c r="L1886" s="108"/>
      <c r="M1886" s="105"/>
      <c r="N1886" s="103"/>
      <c r="O1886" s="456"/>
      <c r="P1886" s="431">
        <f t="shared" si="59"/>
        <v>0</v>
      </c>
      <c r="Q1886" s="79">
        <f t="shared" si="59"/>
        <v>0</v>
      </c>
      <c r="R1886" s="102" t="str">
        <f t="shared" si="58"/>
        <v/>
      </c>
      <c r="S1886" s="96" t="str">
        <f>IF(D1886="","",IF(OR(D1886=Plano!$A$1,D1886=Plano!$B$1),"entrada","saída"))</f>
        <v/>
      </c>
    </row>
    <row r="1887" spans="1:19" ht="13.2" hidden="1" x14ac:dyDescent="0.25">
      <c r="A1887" s="119" t="str">
        <f>IF(B1887="","",COUNT('Diário 2o PA'!$A$5:$A$1412)+ROW()-4)</f>
        <v/>
      </c>
      <c r="B1887" s="104"/>
      <c r="C1887" s="154"/>
      <c r="D1887" s="105"/>
      <c r="E1887" s="105"/>
      <c r="F1887" s="106"/>
      <c r="G1887" s="105"/>
      <c r="H1887" s="105"/>
      <c r="I1887" s="108"/>
      <c r="J1887" s="105"/>
      <c r="K1887" s="105"/>
      <c r="L1887" s="108"/>
      <c r="M1887" s="105"/>
      <c r="N1887" s="103"/>
      <c r="O1887" s="456"/>
      <c r="P1887" s="431">
        <f t="shared" si="59"/>
        <v>0</v>
      </c>
      <c r="Q1887" s="79">
        <f t="shared" si="59"/>
        <v>0</v>
      </c>
      <c r="R1887" s="102" t="str">
        <f t="shared" si="58"/>
        <v/>
      </c>
      <c r="S1887" s="96" t="str">
        <f>IF(D1887="","",IF(OR(D1887=Plano!$A$1,D1887=Plano!$B$1),"entrada","saída"))</f>
        <v/>
      </c>
    </row>
    <row r="1888" spans="1:19" ht="13.2" hidden="1" x14ac:dyDescent="0.25">
      <c r="A1888" s="119" t="str">
        <f>IF(B1888="","",COUNT('Diário 2o PA'!$A$5:$A$1412)+ROW()-4)</f>
        <v/>
      </c>
      <c r="B1888" s="104"/>
      <c r="C1888" s="154"/>
      <c r="D1888" s="105"/>
      <c r="E1888" s="105"/>
      <c r="F1888" s="106"/>
      <c r="G1888" s="105"/>
      <c r="H1888" s="105"/>
      <c r="I1888" s="108"/>
      <c r="J1888" s="105"/>
      <c r="K1888" s="105"/>
      <c r="L1888" s="108"/>
      <c r="M1888" s="105"/>
      <c r="N1888" s="103"/>
      <c r="O1888" s="456"/>
      <c r="P1888" s="431">
        <f t="shared" si="59"/>
        <v>0</v>
      </c>
      <c r="Q1888" s="79">
        <f t="shared" si="59"/>
        <v>0</v>
      </c>
      <c r="R1888" s="102" t="str">
        <f t="shared" si="58"/>
        <v/>
      </c>
      <c r="S1888" s="96" t="str">
        <f>IF(D1888="","",IF(OR(D1888=Plano!$A$1,D1888=Plano!$B$1),"entrada","saída"))</f>
        <v/>
      </c>
    </row>
    <row r="1889" spans="1:19" ht="13.2" hidden="1" x14ac:dyDescent="0.25">
      <c r="A1889" s="119" t="str">
        <f>IF(B1889="","",COUNT('Diário 2o PA'!$A$5:$A$1412)+ROW()-4)</f>
        <v/>
      </c>
      <c r="B1889" s="104"/>
      <c r="C1889" s="154"/>
      <c r="D1889" s="105"/>
      <c r="E1889" s="105"/>
      <c r="F1889" s="106"/>
      <c r="G1889" s="105"/>
      <c r="H1889" s="105"/>
      <c r="I1889" s="108"/>
      <c r="J1889" s="105"/>
      <c r="K1889" s="105"/>
      <c r="L1889" s="108"/>
      <c r="M1889" s="105"/>
      <c r="N1889" s="103"/>
      <c r="O1889" s="456"/>
      <c r="P1889" s="431">
        <f t="shared" si="59"/>
        <v>0</v>
      </c>
      <c r="Q1889" s="79">
        <f t="shared" si="59"/>
        <v>0</v>
      </c>
      <c r="R1889" s="102" t="str">
        <f t="shared" si="58"/>
        <v/>
      </c>
      <c r="S1889" s="96" t="str">
        <f>IF(D1889="","",IF(OR(D1889=Plano!$A$1,D1889=Plano!$B$1),"entrada","saída"))</f>
        <v/>
      </c>
    </row>
    <row r="1890" spans="1:19" ht="13.2" hidden="1" x14ac:dyDescent="0.25">
      <c r="A1890" s="119" t="str">
        <f>IF(B1890="","",COUNT('Diário 2o PA'!$A$5:$A$1412)+ROW()-4)</f>
        <v/>
      </c>
      <c r="B1890" s="104"/>
      <c r="C1890" s="154"/>
      <c r="D1890" s="105"/>
      <c r="E1890" s="105"/>
      <c r="F1890" s="106"/>
      <c r="G1890" s="105"/>
      <c r="H1890" s="105"/>
      <c r="I1890" s="108"/>
      <c r="J1890" s="105"/>
      <c r="K1890" s="105"/>
      <c r="L1890" s="108"/>
      <c r="M1890" s="105"/>
      <c r="N1890" s="103"/>
      <c r="O1890" s="456"/>
      <c r="P1890" s="431">
        <f t="shared" si="59"/>
        <v>0</v>
      </c>
      <c r="Q1890" s="79">
        <f t="shared" si="59"/>
        <v>0</v>
      </c>
      <c r="R1890" s="102" t="str">
        <f t="shared" si="58"/>
        <v/>
      </c>
      <c r="S1890" s="96" t="str">
        <f>IF(D1890="","",IF(OR(D1890=Plano!$A$1,D1890=Plano!$B$1),"entrada","saída"))</f>
        <v/>
      </c>
    </row>
    <row r="1891" spans="1:19" ht="13.2" hidden="1" x14ac:dyDescent="0.25">
      <c r="A1891" s="119" t="str">
        <f>IF(B1891="","",COUNT('Diário 2o PA'!$A$5:$A$1412)+ROW()-4)</f>
        <v/>
      </c>
      <c r="B1891" s="104"/>
      <c r="C1891" s="154"/>
      <c r="D1891" s="105"/>
      <c r="E1891" s="105"/>
      <c r="F1891" s="106"/>
      <c r="G1891" s="105"/>
      <c r="H1891" s="105"/>
      <c r="I1891" s="108"/>
      <c r="J1891" s="105"/>
      <c r="K1891" s="105"/>
      <c r="L1891" s="108"/>
      <c r="M1891" s="105"/>
      <c r="N1891" s="103"/>
      <c r="O1891" s="456"/>
      <c r="P1891" s="431">
        <f t="shared" si="59"/>
        <v>0</v>
      </c>
      <c r="Q1891" s="79">
        <f t="shared" si="59"/>
        <v>0</v>
      </c>
      <c r="R1891" s="102" t="str">
        <f t="shared" si="58"/>
        <v/>
      </c>
      <c r="S1891" s="96" t="str">
        <f>IF(D1891="","",IF(OR(D1891=Plano!$A$1,D1891=Plano!$B$1),"entrada","saída"))</f>
        <v/>
      </c>
    </row>
    <row r="1892" spans="1:19" ht="13.2" hidden="1" x14ac:dyDescent="0.25">
      <c r="A1892" s="119" t="str">
        <f>IF(B1892="","",COUNT('Diário 2o PA'!$A$5:$A$1412)+ROW()-4)</f>
        <v/>
      </c>
      <c r="B1892" s="104"/>
      <c r="C1892" s="154"/>
      <c r="D1892" s="105"/>
      <c r="E1892" s="105"/>
      <c r="F1892" s="106"/>
      <c r="G1892" s="105"/>
      <c r="H1892" s="105"/>
      <c r="I1892" s="108"/>
      <c r="J1892" s="105"/>
      <c r="K1892" s="105"/>
      <c r="L1892" s="108"/>
      <c r="M1892" s="105"/>
      <c r="N1892" s="103"/>
      <c r="O1892" s="456"/>
      <c r="P1892" s="431">
        <f t="shared" si="59"/>
        <v>0</v>
      </c>
      <c r="Q1892" s="79">
        <f t="shared" si="59"/>
        <v>0</v>
      </c>
      <c r="R1892" s="102" t="str">
        <f t="shared" si="58"/>
        <v/>
      </c>
      <c r="S1892" s="96" t="str">
        <f>IF(D1892="","",IF(OR(D1892=Plano!$A$1,D1892=Plano!$B$1),"entrada","saída"))</f>
        <v/>
      </c>
    </row>
    <row r="1893" spans="1:19" ht="13.2" hidden="1" x14ac:dyDescent="0.25">
      <c r="A1893" s="119" t="str">
        <f>IF(B1893="","",COUNT('Diário 2o PA'!$A$5:$A$1412)+ROW()-4)</f>
        <v/>
      </c>
      <c r="B1893" s="104"/>
      <c r="C1893" s="154"/>
      <c r="D1893" s="105"/>
      <c r="E1893" s="105"/>
      <c r="F1893" s="106"/>
      <c r="G1893" s="105"/>
      <c r="H1893" s="105"/>
      <c r="I1893" s="108"/>
      <c r="J1893" s="105"/>
      <c r="K1893" s="105"/>
      <c r="L1893" s="108"/>
      <c r="M1893" s="105"/>
      <c r="N1893" s="103"/>
      <c r="O1893" s="456"/>
      <c r="P1893" s="431">
        <f t="shared" si="59"/>
        <v>0</v>
      </c>
      <c r="Q1893" s="79">
        <f t="shared" si="59"/>
        <v>0</v>
      </c>
      <c r="R1893" s="102" t="str">
        <f t="shared" si="58"/>
        <v/>
      </c>
      <c r="S1893" s="96" t="str">
        <f>IF(D1893="","",IF(OR(D1893=Plano!$A$1,D1893=Plano!$B$1),"entrada","saída"))</f>
        <v/>
      </c>
    </row>
    <row r="1894" spans="1:19" ht="13.2" hidden="1" x14ac:dyDescent="0.25">
      <c r="A1894" s="119" t="str">
        <f>IF(B1894="","",COUNT('Diário 2o PA'!$A$5:$A$1412)+ROW()-4)</f>
        <v/>
      </c>
      <c r="B1894" s="104"/>
      <c r="C1894" s="154"/>
      <c r="D1894" s="105"/>
      <c r="E1894" s="105"/>
      <c r="F1894" s="106"/>
      <c r="G1894" s="105"/>
      <c r="H1894" s="105"/>
      <c r="I1894" s="108"/>
      <c r="J1894" s="105"/>
      <c r="K1894" s="105"/>
      <c r="L1894" s="108"/>
      <c r="M1894" s="105"/>
      <c r="N1894" s="103"/>
      <c r="O1894" s="456"/>
      <c r="P1894" s="431">
        <f t="shared" si="59"/>
        <v>0</v>
      </c>
      <c r="Q1894" s="79">
        <f t="shared" si="59"/>
        <v>0</v>
      </c>
      <c r="R1894" s="102" t="str">
        <f t="shared" si="58"/>
        <v/>
      </c>
      <c r="S1894" s="96" t="str">
        <f>IF(D1894="","",IF(OR(D1894=Plano!$A$1,D1894=Plano!$B$1),"entrada","saída"))</f>
        <v/>
      </c>
    </row>
    <row r="1895" spans="1:19" ht="13.2" hidden="1" x14ac:dyDescent="0.25">
      <c r="A1895" s="119" t="str">
        <f>IF(B1895="","",COUNT('Diário 2o PA'!$A$5:$A$1412)+ROW()-4)</f>
        <v/>
      </c>
      <c r="B1895" s="104"/>
      <c r="C1895" s="154"/>
      <c r="D1895" s="105"/>
      <c r="E1895" s="105"/>
      <c r="F1895" s="106"/>
      <c r="G1895" s="105"/>
      <c r="H1895" s="105"/>
      <c r="I1895" s="108"/>
      <c r="J1895" s="105"/>
      <c r="K1895" s="105"/>
      <c r="L1895" s="108"/>
      <c r="M1895" s="105"/>
      <c r="N1895" s="103"/>
      <c r="O1895" s="456"/>
      <c r="P1895" s="431">
        <f t="shared" si="59"/>
        <v>0</v>
      </c>
      <c r="Q1895" s="79">
        <f t="shared" si="59"/>
        <v>0</v>
      </c>
      <c r="R1895" s="102" t="str">
        <f t="shared" si="58"/>
        <v/>
      </c>
      <c r="S1895" s="96" t="str">
        <f>IF(D1895="","",IF(OR(D1895=Plano!$A$1,D1895=Plano!$B$1),"entrada","saída"))</f>
        <v/>
      </c>
    </row>
    <row r="1896" spans="1:19" ht="13.2" hidden="1" x14ac:dyDescent="0.25">
      <c r="A1896" s="119" t="str">
        <f>IF(B1896="","",COUNT('Diário 2o PA'!$A$5:$A$1412)+ROW()-4)</f>
        <v/>
      </c>
      <c r="B1896" s="104"/>
      <c r="C1896" s="154"/>
      <c r="D1896" s="105"/>
      <c r="E1896" s="105"/>
      <c r="F1896" s="106"/>
      <c r="G1896" s="105"/>
      <c r="H1896" s="105"/>
      <c r="I1896" s="108"/>
      <c r="J1896" s="105"/>
      <c r="K1896" s="105"/>
      <c r="L1896" s="108"/>
      <c r="M1896" s="105"/>
      <c r="N1896" s="103"/>
      <c r="O1896" s="456"/>
      <c r="P1896" s="431">
        <f t="shared" si="59"/>
        <v>0</v>
      </c>
      <c r="Q1896" s="79">
        <f t="shared" si="59"/>
        <v>0</v>
      </c>
      <c r="R1896" s="102" t="str">
        <f t="shared" si="58"/>
        <v/>
      </c>
      <c r="S1896" s="96" t="str">
        <f>IF(D1896="","",IF(OR(D1896=Plano!$A$1,D1896=Plano!$B$1),"entrada","saída"))</f>
        <v/>
      </c>
    </row>
    <row r="1897" spans="1:19" ht="13.2" hidden="1" x14ac:dyDescent="0.25">
      <c r="A1897" s="119" t="str">
        <f>IF(B1897="","",COUNT('Diário 2o PA'!$A$5:$A$1412)+ROW()-4)</f>
        <v/>
      </c>
      <c r="B1897" s="104"/>
      <c r="C1897" s="154"/>
      <c r="D1897" s="105"/>
      <c r="E1897" s="105"/>
      <c r="F1897" s="106"/>
      <c r="G1897" s="105"/>
      <c r="H1897" s="105"/>
      <c r="I1897" s="108"/>
      <c r="J1897" s="105"/>
      <c r="K1897" s="105"/>
      <c r="L1897" s="108"/>
      <c r="M1897" s="105"/>
      <c r="N1897" s="103"/>
      <c r="O1897" s="456"/>
      <c r="P1897" s="431">
        <f t="shared" si="59"/>
        <v>0</v>
      </c>
      <c r="Q1897" s="79">
        <f t="shared" si="59"/>
        <v>0</v>
      </c>
      <c r="R1897" s="102" t="str">
        <f t="shared" si="58"/>
        <v/>
      </c>
      <c r="S1897" s="96" t="str">
        <f>IF(D1897="","",IF(OR(D1897=Plano!$A$1,D1897=Plano!$B$1),"entrada","saída"))</f>
        <v/>
      </c>
    </row>
    <row r="1898" spans="1:19" ht="13.2" hidden="1" x14ac:dyDescent="0.25">
      <c r="A1898" s="119" t="str">
        <f>IF(B1898="","",COUNT('Diário 2o PA'!$A$5:$A$1412)+ROW()-4)</f>
        <v/>
      </c>
      <c r="B1898" s="104"/>
      <c r="C1898" s="154"/>
      <c r="D1898" s="105"/>
      <c r="E1898" s="105"/>
      <c r="F1898" s="106"/>
      <c r="G1898" s="105"/>
      <c r="H1898" s="105"/>
      <c r="I1898" s="108"/>
      <c r="J1898" s="105"/>
      <c r="K1898" s="105"/>
      <c r="L1898" s="108"/>
      <c r="M1898" s="105"/>
      <c r="N1898" s="103"/>
      <c r="O1898" s="456"/>
      <c r="P1898" s="431">
        <f t="shared" si="59"/>
        <v>0</v>
      </c>
      <c r="Q1898" s="79">
        <f t="shared" si="59"/>
        <v>0</v>
      </c>
      <c r="R1898" s="102" t="str">
        <f t="shared" si="58"/>
        <v/>
      </c>
      <c r="S1898" s="96" t="str">
        <f>IF(D1898="","",IF(OR(D1898=Plano!$A$1,D1898=Plano!$B$1),"entrada","saída"))</f>
        <v/>
      </c>
    </row>
    <row r="1899" spans="1:19" ht="13.2" hidden="1" x14ac:dyDescent="0.25">
      <c r="A1899" s="119" t="str">
        <f>IF(B1899="","",COUNT('Diário 2o PA'!$A$5:$A$1412)+ROW()-4)</f>
        <v/>
      </c>
      <c r="B1899" s="104"/>
      <c r="C1899" s="154"/>
      <c r="D1899" s="105"/>
      <c r="E1899" s="105"/>
      <c r="F1899" s="106"/>
      <c r="G1899" s="105"/>
      <c r="H1899" s="105"/>
      <c r="I1899" s="108"/>
      <c r="J1899" s="105"/>
      <c r="K1899" s="105"/>
      <c r="L1899" s="108"/>
      <c r="M1899" s="105"/>
      <c r="N1899" s="103"/>
      <c r="O1899" s="456"/>
      <c r="P1899" s="431">
        <f t="shared" si="59"/>
        <v>0</v>
      </c>
      <c r="Q1899" s="79">
        <f t="shared" si="59"/>
        <v>0</v>
      </c>
      <c r="R1899" s="102" t="str">
        <f t="shared" si="58"/>
        <v/>
      </c>
      <c r="S1899" s="96" t="str">
        <f>IF(D1899="","",IF(OR(D1899=Plano!$A$1,D1899=Plano!$B$1),"entrada","saída"))</f>
        <v/>
      </c>
    </row>
    <row r="1900" spans="1:19" ht="13.2" hidden="1" x14ac:dyDescent="0.25">
      <c r="A1900" s="119" t="str">
        <f>IF(B1900="","",COUNT('Diário 2o PA'!$A$5:$A$1412)+ROW()-4)</f>
        <v/>
      </c>
      <c r="B1900" s="104"/>
      <c r="C1900" s="154"/>
      <c r="D1900" s="105"/>
      <c r="E1900" s="105"/>
      <c r="F1900" s="106"/>
      <c r="G1900" s="105"/>
      <c r="H1900" s="105"/>
      <c r="I1900" s="108"/>
      <c r="J1900" s="105"/>
      <c r="K1900" s="105"/>
      <c r="L1900" s="108"/>
      <c r="M1900" s="105"/>
      <c r="N1900" s="103"/>
      <c r="O1900" s="456"/>
      <c r="P1900" s="431">
        <f t="shared" si="59"/>
        <v>0</v>
      </c>
      <c r="Q1900" s="79">
        <f t="shared" si="59"/>
        <v>0</v>
      </c>
      <c r="R1900" s="102" t="str">
        <f t="shared" si="58"/>
        <v/>
      </c>
      <c r="S1900" s="96" t="str">
        <f>IF(D1900="","",IF(OR(D1900=Plano!$A$1,D1900=Plano!$B$1),"entrada","saída"))</f>
        <v/>
      </c>
    </row>
    <row r="1901" spans="1:19" ht="13.2" hidden="1" x14ac:dyDescent="0.25">
      <c r="A1901" s="119" t="str">
        <f>IF(B1901="","",COUNT('Diário 2o PA'!$A$5:$A$1412)+ROW()-4)</f>
        <v/>
      </c>
      <c r="B1901" s="104"/>
      <c r="C1901" s="154"/>
      <c r="D1901" s="105"/>
      <c r="E1901" s="105"/>
      <c r="F1901" s="106"/>
      <c r="G1901" s="105"/>
      <c r="H1901" s="105"/>
      <c r="I1901" s="108"/>
      <c r="J1901" s="105"/>
      <c r="K1901" s="105"/>
      <c r="L1901" s="108"/>
      <c r="M1901" s="105"/>
      <c r="N1901" s="103"/>
      <c r="O1901" s="456"/>
      <c r="P1901" s="431">
        <f t="shared" si="59"/>
        <v>0</v>
      </c>
      <c r="Q1901" s="79">
        <f t="shared" si="59"/>
        <v>0</v>
      </c>
      <c r="R1901" s="102" t="str">
        <f t="shared" si="58"/>
        <v/>
      </c>
      <c r="S1901" s="96" t="str">
        <f>IF(D1901="","",IF(OR(D1901=Plano!$A$1,D1901=Plano!$B$1),"entrada","saída"))</f>
        <v/>
      </c>
    </row>
    <row r="1902" spans="1:19" ht="13.2" hidden="1" x14ac:dyDescent="0.25">
      <c r="A1902" s="119" t="str">
        <f>IF(B1902="","",COUNT('Diário 2o PA'!$A$5:$A$1412)+ROW()-4)</f>
        <v/>
      </c>
      <c r="B1902" s="104"/>
      <c r="C1902" s="154"/>
      <c r="D1902" s="105"/>
      <c r="E1902" s="105"/>
      <c r="F1902" s="106"/>
      <c r="G1902" s="105"/>
      <c r="H1902" s="105"/>
      <c r="I1902" s="108"/>
      <c r="J1902" s="105"/>
      <c r="K1902" s="105"/>
      <c r="L1902" s="108"/>
      <c r="M1902" s="105"/>
      <c r="N1902" s="103"/>
      <c r="O1902" s="456"/>
      <c r="P1902" s="431">
        <f t="shared" si="59"/>
        <v>0</v>
      </c>
      <c r="Q1902" s="79">
        <f t="shared" si="59"/>
        <v>0</v>
      </c>
      <c r="R1902" s="102" t="str">
        <f t="shared" si="58"/>
        <v/>
      </c>
      <c r="S1902" s="96" t="str">
        <f>IF(D1902="","",IF(OR(D1902=Plano!$A$1,D1902=Plano!$B$1),"entrada","saída"))</f>
        <v/>
      </c>
    </row>
    <row r="1903" spans="1:19" ht="13.2" hidden="1" x14ac:dyDescent="0.25">
      <c r="A1903" s="119" t="str">
        <f>IF(B1903="","",COUNT('Diário 2o PA'!$A$5:$A$1412)+ROW()-4)</f>
        <v/>
      </c>
      <c r="B1903" s="104"/>
      <c r="C1903" s="154"/>
      <c r="D1903" s="105"/>
      <c r="E1903" s="105"/>
      <c r="F1903" s="106"/>
      <c r="G1903" s="105"/>
      <c r="H1903" s="105"/>
      <c r="I1903" s="108"/>
      <c r="J1903" s="105"/>
      <c r="K1903" s="105"/>
      <c r="L1903" s="108"/>
      <c r="M1903" s="105"/>
      <c r="N1903" s="103"/>
      <c r="O1903" s="456"/>
      <c r="P1903" s="431">
        <f t="shared" si="59"/>
        <v>0</v>
      </c>
      <c r="Q1903" s="79">
        <f t="shared" si="59"/>
        <v>0</v>
      </c>
      <c r="R1903" s="102" t="str">
        <f t="shared" si="58"/>
        <v/>
      </c>
      <c r="S1903" s="96" t="str">
        <f>IF(D1903="","",IF(OR(D1903=Plano!$A$1,D1903=Plano!$B$1),"entrada","saída"))</f>
        <v/>
      </c>
    </row>
    <row r="1904" spans="1:19" ht="13.2" hidden="1" x14ac:dyDescent="0.25">
      <c r="A1904" s="119" t="str">
        <f>IF(B1904="","",COUNT('Diário 2o PA'!$A$5:$A$1412)+ROW()-4)</f>
        <v/>
      </c>
      <c r="B1904" s="104"/>
      <c r="C1904" s="154"/>
      <c r="D1904" s="105"/>
      <c r="E1904" s="105"/>
      <c r="F1904" s="106"/>
      <c r="G1904" s="105"/>
      <c r="H1904" s="105"/>
      <c r="I1904" s="108"/>
      <c r="J1904" s="105"/>
      <c r="K1904" s="105"/>
      <c r="L1904" s="108"/>
      <c r="M1904" s="105"/>
      <c r="N1904" s="103"/>
      <c r="O1904" s="456"/>
      <c r="P1904" s="431">
        <f t="shared" si="59"/>
        <v>0</v>
      </c>
      <c r="Q1904" s="79">
        <f t="shared" si="59"/>
        <v>0</v>
      </c>
      <c r="R1904" s="102" t="str">
        <f t="shared" si="58"/>
        <v/>
      </c>
      <c r="S1904" s="96" t="str">
        <f>IF(D1904="","",IF(OR(D1904=Plano!$A$1,D1904=Plano!$B$1),"entrada","saída"))</f>
        <v/>
      </c>
    </row>
    <row r="1905" spans="1:19" ht="13.2" hidden="1" x14ac:dyDescent="0.25">
      <c r="A1905" s="119" t="str">
        <f>IF(B1905="","",COUNT('Diário 2o PA'!$A$5:$A$1412)+ROW()-4)</f>
        <v/>
      </c>
      <c r="B1905" s="104"/>
      <c r="C1905" s="154"/>
      <c r="D1905" s="105"/>
      <c r="E1905" s="105"/>
      <c r="F1905" s="106"/>
      <c r="G1905" s="105"/>
      <c r="H1905" s="105"/>
      <c r="I1905" s="108"/>
      <c r="J1905" s="105"/>
      <c r="K1905" s="105"/>
      <c r="L1905" s="108"/>
      <c r="M1905" s="105"/>
      <c r="N1905" s="103"/>
      <c r="O1905" s="456"/>
      <c r="P1905" s="431">
        <f t="shared" si="59"/>
        <v>0</v>
      </c>
      <c r="Q1905" s="79">
        <f t="shared" si="59"/>
        <v>0</v>
      </c>
      <c r="R1905" s="102" t="str">
        <f t="shared" si="58"/>
        <v/>
      </c>
      <c r="S1905" s="96" t="str">
        <f>IF(D1905="","",IF(OR(D1905=Plano!$A$1,D1905=Plano!$B$1),"entrada","saída"))</f>
        <v/>
      </c>
    </row>
    <row r="1906" spans="1:19" ht="13.2" hidden="1" x14ac:dyDescent="0.25">
      <c r="A1906" s="119" t="str">
        <f>IF(B1906="","",COUNT('Diário 2o PA'!$A$5:$A$1412)+ROW()-4)</f>
        <v/>
      </c>
      <c r="B1906" s="104"/>
      <c r="C1906" s="154"/>
      <c r="D1906" s="105"/>
      <c r="E1906" s="105"/>
      <c r="F1906" s="106"/>
      <c r="G1906" s="105"/>
      <c r="H1906" s="105"/>
      <c r="I1906" s="108"/>
      <c r="J1906" s="105"/>
      <c r="K1906" s="105"/>
      <c r="L1906" s="108"/>
      <c r="M1906" s="105"/>
      <c r="N1906" s="103"/>
      <c r="O1906" s="456"/>
      <c r="P1906" s="431">
        <f t="shared" si="59"/>
        <v>0</v>
      </c>
      <c r="Q1906" s="79">
        <f t="shared" si="59"/>
        <v>0</v>
      </c>
      <c r="R1906" s="102" t="str">
        <f t="shared" si="58"/>
        <v/>
      </c>
      <c r="S1906" s="96" t="str">
        <f>IF(D1906="","",IF(OR(D1906=Plano!$A$1,D1906=Plano!$B$1),"entrada","saída"))</f>
        <v/>
      </c>
    </row>
    <row r="1907" spans="1:19" ht="13.2" hidden="1" x14ac:dyDescent="0.25">
      <c r="A1907" s="119" t="str">
        <f>IF(B1907="","",COUNT('Diário 2o PA'!$A$5:$A$1412)+ROW()-4)</f>
        <v/>
      </c>
      <c r="B1907" s="104"/>
      <c r="C1907" s="154"/>
      <c r="D1907" s="105"/>
      <c r="E1907" s="105"/>
      <c r="F1907" s="106"/>
      <c r="G1907" s="105"/>
      <c r="H1907" s="105"/>
      <c r="I1907" s="108"/>
      <c r="J1907" s="105"/>
      <c r="K1907" s="105"/>
      <c r="L1907" s="108"/>
      <c r="M1907" s="105"/>
      <c r="N1907" s="103"/>
      <c r="O1907" s="456"/>
      <c r="P1907" s="431">
        <f t="shared" si="59"/>
        <v>0</v>
      </c>
      <c r="Q1907" s="79">
        <f t="shared" si="59"/>
        <v>0</v>
      </c>
      <c r="R1907" s="102" t="str">
        <f t="shared" si="58"/>
        <v/>
      </c>
      <c r="S1907" s="96" t="str">
        <f>IF(D1907="","",IF(OR(D1907=Plano!$A$1,D1907=Plano!$B$1),"entrada","saída"))</f>
        <v/>
      </c>
    </row>
    <row r="1908" spans="1:19" ht="13.2" hidden="1" x14ac:dyDescent="0.25">
      <c r="A1908" s="119" t="str">
        <f>IF(B1908="","",COUNT('Diário 2o PA'!$A$5:$A$1412)+ROW()-4)</f>
        <v/>
      </c>
      <c r="B1908" s="104"/>
      <c r="C1908" s="154"/>
      <c r="D1908" s="105"/>
      <c r="E1908" s="105"/>
      <c r="F1908" s="106"/>
      <c r="G1908" s="105"/>
      <c r="H1908" s="105"/>
      <c r="I1908" s="108"/>
      <c r="J1908" s="105"/>
      <c r="K1908" s="105"/>
      <c r="L1908" s="108"/>
      <c r="M1908" s="105"/>
      <c r="N1908" s="103"/>
      <c r="O1908" s="456"/>
      <c r="P1908" s="431">
        <f t="shared" si="59"/>
        <v>0</v>
      </c>
      <c r="Q1908" s="79">
        <f t="shared" si="59"/>
        <v>0</v>
      </c>
      <c r="R1908" s="102" t="str">
        <f t="shared" si="58"/>
        <v/>
      </c>
      <c r="S1908" s="96" t="str">
        <f>IF(D1908="","",IF(OR(D1908=Plano!$A$1,D1908=Plano!$B$1),"entrada","saída"))</f>
        <v/>
      </c>
    </row>
    <row r="1909" spans="1:19" ht="13.2" hidden="1" x14ac:dyDescent="0.25">
      <c r="A1909" s="119" t="str">
        <f>IF(B1909="","",COUNT('Diário 2o PA'!$A$5:$A$1412)+ROW()-4)</f>
        <v/>
      </c>
      <c r="B1909" s="104"/>
      <c r="C1909" s="154"/>
      <c r="D1909" s="105"/>
      <c r="E1909" s="105"/>
      <c r="F1909" s="106"/>
      <c r="G1909" s="105"/>
      <c r="H1909" s="105"/>
      <c r="I1909" s="108"/>
      <c r="J1909" s="105"/>
      <c r="K1909" s="105"/>
      <c r="L1909" s="108"/>
      <c r="M1909" s="105"/>
      <c r="N1909" s="103"/>
      <c r="O1909" s="456"/>
      <c r="P1909" s="431">
        <f t="shared" si="59"/>
        <v>0</v>
      </c>
      <c r="Q1909" s="79">
        <f t="shared" si="59"/>
        <v>0</v>
      </c>
      <c r="R1909" s="102" t="str">
        <f t="shared" si="58"/>
        <v/>
      </c>
      <c r="S1909" s="96" t="str">
        <f>IF(D1909="","",IF(OR(D1909=Plano!$A$1,D1909=Plano!$B$1),"entrada","saída"))</f>
        <v/>
      </c>
    </row>
    <row r="1910" spans="1:19" ht="13.2" hidden="1" x14ac:dyDescent="0.25">
      <c r="A1910" s="119" t="str">
        <f>IF(B1910="","",COUNT('Diário 2o PA'!$A$5:$A$1412)+ROW()-4)</f>
        <v/>
      </c>
      <c r="B1910" s="104"/>
      <c r="C1910" s="154"/>
      <c r="D1910" s="105"/>
      <c r="E1910" s="105"/>
      <c r="F1910" s="106"/>
      <c r="G1910" s="105"/>
      <c r="H1910" s="105"/>
      <c r="I1910" s="108"/>
      <c r="J1910" s="105"/>
      <c r="K1910" s="105"/>
      <c r="L1910" s="108"/>
      <c r="M1910" s="105"/>
      <c r="N1910" s="103"/>
      <c r="O1910" s="456"/>
      <c r="P1910" s="431">
        <f t="shared" si="59"/>
        <v>0</v>
      </c>
      <c r="Q1910" s="79">
        <f t="shared" si="59"/>
        <v>0</v>
      </c>
      <c r="R1910" s="102" t="str">
        <f t="shared" si="58"/>
        <v/>
      </c>
      <c r="S1910" s="96" t="str">
        <f>IF(D1910="","",IF(OR(D1910=Plano!$A$1,D1910=Plano!$B$1),"entrada","saída"))</f>
        <v/>
      </c>
    </row>
    <row r="1911" spans="1:19" ht="13.2" hidden="1" x14ac:dyDescent="0.25">
      <c r="A1911" s="119" t="str">
        <f>IF(B1911="","",COUNT('Diário 2o PA'!$A$5:$A$1412)+ROW()-4)</f>
        <v/>
      </c>
      <c r="B1911" s="104"/>
      <c r="C1911" s="154"/>
      <c r="D1911" s="105"/>
      <c r="E1911" s="105"/>
      <c r="F1911" s="106"/>
      <c r="G1911" s="105"/>
      <c r="H1911" s="105"/>
      <c r="I1911" s="108"/>
      <c r="J1911" s="105"/>
      <c r="K1911" s="105"/>
      <c r="L1911" s="108"/>
      <c r="M1911" s="105"/>
      <c r="N1911" s="103"/>
      <c r="O1911" s="456"/>
      <c r="P1911" s="431">
        <f t="shared" si="59"/>
        <v>0</v>
      </c>
      <c r="Q1911" s="79">
        <f t="shared" si="59"/>
        <v>0</v>
      </c>
      <c r="R1911" s="102" t="str">
        <f t="shared" si="58"/>
        <v/>
      </c>
      <c r="S1911" s="96" t="str">
        <f>IF(D1911="","",IF(OR(D1911=Plano!$A$1,D1911=Plano!$B$1),"entrada","saída"))</f>
        <v/>
      </c>
    </row>
    <row r="1912" spans="1:19" ht="13.2" hidden="1" x14ac:dyDescent="0.25">
      <c r="A1912" s="119" t="str">
        <f>IF(B1912="","",COUNT('Diário 2o PA'!$A$5:$A$1412)+ROW()-4)</f>
        <v/>
      </c>
      <c r="B1912" s="104"/>
      <c r="C1912" s="154"/>
      <c r="D1912" s="105"/>
      <c r="E1912" s="105"/>
      <c r="F1912" s="106"/>
      <c r="G1912" s="105"/>
      <c r="H1912" s="105"/>
      <c r="I1912" s="108"/>
      <c r="J1912" s="105"/>
      <c r="K1912" s="105"/>
      <c r="L1912" s="108"/>
      <c r="M1912" s="105"/>
      <c r="N1912" s="103"/>
      <c r="O1912" s="456"/>
      <c r="P1912" s="431">
        <f t="shared" si="59"/>
        <v>0</v>
      </c>
      <c r="Q1912" s="79">
        <f t="shared" si="59"/>
        <v>0</v>
      </c>
      <c r="R1912" s="102" t="str">
        <f t="shared" si="58"/>
        <v/>
      </c>
      <c r="S1912" s="96" t="str">
        <f>IF(D1912="","",IF(OR(D1912=Plano!$A$1,D1912=Plano!$B$1),"entrada","saída"))</f>
        <v/>
      </c>
    </row>
    <row r="1913" spans="1:19" ht="13.2" hidden="1" x14ac:dyDescent="0.25">
      <c r="A1913" s="119" t="str">
        <f>IF(B1913="","",COUNT('Diário 2o PA'!$A$5:$A$1412)+ROW()-4)</f>
        <v/>
      </c>
      <c r="B1913" s="104"/>
      <c r="C1913" s="154"/>
      <c r="D1913" s="105"/>
      <c r="E1913" s="105"/>
      <c r="F1913" s="106"/>
      <c r="G1913" s="105"/>
      <c r="H1913" s="105"/>
      <c r="I1913" s="108"/>
      <c r="J1913" s="105"/>
      <c r="K1913" s="105"/>
      <c r="L1913" s="108"/>
      <c r="M1913" s="105"/>
      <c r="N1913" s="103"/>
      <c r="O1913" s="456"/>
      <c r="P1913" s="431">
        <f t="shared" si="59"/>
        <v>0</v>
      </c>
      <c r="Q1913" s="79">
        <f t="shared" si="59"/>
        <v>0</v>
      </c>
      <c r="R1913" s="102" t="str">
        <f t="shared" si="58"/>
        <v/>
      </c>
      <c r="S1913" s="96" t="str">
        <f>IF(D1913="","",IF(OR(D1913=Plano!$A$1,D1913=Plano!$B$1),"entrada","saída"))</f>
        <v/>
      </c>
    </row>
    <row r="1914" spans="1:19" ht="13.2" hidden="1" x14ac:dyDescent="0.25">
      <c r="A1914" s="119" t="str">
        <f>IF(B1914="","",COUNT('Diário 2o PA'!$A$5:$A$1412)+ROW()-4)</f>
        <v/>
      </c>
      <c r="B1914" s="104"/>
      <c r="C1914" s="154"/>
      <c r="D1914" s="105"/>
      <c r="E1914" s="105"/>
      <c r="F1914" s="106"/>
      <c r="G1914" s="105"/>
      <c r="H1914" s="105"/>
      <c r="I1914" s="108"/>
      <c r="J1914" s="105"/>
      <c r="K1914" s="105"/>
      <c r="L1914" s="108"/>
      <c r="M1914" s="105"/>
      <c r="N1914" s="103"/>
      <c r="O1914" s="456"/>
      <c r="P1914" s="431">
        <f t="shared" si="59"/>
        <v>0</v>
      </c>
      <c r="Q1914" s="79">
        <f t="shared" si="59"/>
        <v>0</v>
      </c>
      <c r="R1914" s="102" t="str">
        <f t="shared" si="58"/>
        <v/>
      </c>
      <c r="S1914" s="96" t="str">
        <f>IF(D1914="","",IF(OR(D1914=Plano!$A$1,D1914=Plano!$B$1),"entrada","saída"))</f>
        <v/>
      </c>
    </row>
    <row r="1915" spans="1:19" ht="13.2" hidden="1" x14ac:dyDescent="0.25">
      <c r="A1915" s="119" t="str">
        <f>IF(B1915="","",COUNT('Diário 2o PA'!$A$5:$A$1412)+ROW()-4)</f>
        <v/>
      </c>
      <c r="B1915" s="104"/>
      <c r="C1915" s="154"/>
      <c r="D1915" s="105"/>
      <c r="E1915" s="105"/>
      <c r="F1915" s="106"/>
      <c r="G1915" s="105"/>
      <c r="H1915" s="105"/>
      <c r="I1915" s="108"/>
      <c r="J1915" s="105"/>
      <c r="K1915" s="105"/>
      <c r="L1915" s="108"/>
      <c r="M1915" s="105"/>
      <c r="N1915" s="103"/>
      <c r="O1915" s="456"/>
      <c r="P1915" s="431">
        <f t="shared" si="59"/>
        <v>0</v>
      </c>
      <c r="Q1915" s="79">
        <f t="shared" si="59"/>
        <v>0</v>
      </c>
      <c r="R1915" s="102" t="str">
        <f t="shared" si="58"/>
        <v/>
      </c>
      <c r="S1915" s="96" t="str">
        <f>IF(D1915="","",IF(OR(D1915=Plano!$A$1,D1915=Plano!$B$1),"entrada","saída"))</f>
        <v/>
      </c>
    </row>
    <row r="1916" spans="1:19" ht="13.2" hidden="1" x14ac:dyDescent="0.25">
      <c r="A1916" s="119" t="str">
        <f>IF(B1916="","",COUNT('Diário 2o PA'!$A$5:$A$1412)+ROW()-4)</f>
        <v/>
      </c>
      <c r="B1916" s="104"/>
      <c r="C1916" s="154"/>
      <c r="D1916" s="105"/>
      <c r="E1916" s="105"/>
      <c r="F1916" s="106"/>
      <c r="G1916" s="105"/>
      <c r="H1916" s="105"/>
      <c r="I1916" s="108"/>
      <c r="J1916" s="105"/>
      <c r="K1916" s="105"/>
      <c r="L1916" s="108"/>
      <c r="M1916" s="105"/>
      <c r="N1916" s="103"/>
      <c r="O1916" s="456"/>
      <c r="P1916" s="431">
        <f t="shared" si="59"/>
        <v>0</v>
      </c>
      <c r="Q1916" s="79">
        <f t="shared" si="59"/>
        <v>0</v>
      </c>
      <c r="R1916" s="102" t="str">
        <f t="shared" si="58"/>
        <v/>
      </c>
      <c r="S1916" s="96" t="str">
        <f>IF(D1916="","",IF(OR(D1916=Plano!$A$1,D1916=Plano!$B$1),"entrada","saída"))</f>
        <v/>
      </c>
    </row>
    <row r="1917" spans="1:19" ht="13.2" hidden="1" x14ac:dyDescent="0.25">
      <c r="A1917" s="119" t="str">
        <f>IF(B1917="","",COUNT('Diário 2o PA'!$A$5:$A$1412)+ROW()-4)</f>
        <v/>
      </c>
      <c r="B1917" s="104"/>
      <c r="C1917" s="154"/>
      <c r="D1917" s="105"/>
      <c r="E1917" s="105"/>
      <c r="F1917" s="106"/>
      <c r="G1917" s="105"/>
      <c r="H1917" s="105"/>
      <c r="I1917" s="108"/>
      <c r="J1917" s="105"/>
      <c r="K1917" s="105"/>
      <c r="L1917" s="108"/>
      <c r="M1917" s="105"/>
      <c r="N1917" s="103"/>
      <c r="O1917" s="456"/>
      <c r="P1917" s="431">
        <f t="shared" si="59"/>
        <v>0</v>
      </c>
      <c r="Q1917" s="79">
        <f t="shared" si="59"/>
        <v>0</v>
      </c>
      <c r="R1917" s="102" t="str">
        <f t="shared" si="58"/>
        <v/>
      </c>
      <c r="S1917" s="96" t="str">
        <f>IF(D1917="","",IF(OR(D1917=Plano!$A$1,D1917=Plano!$B$1),"entrada","saída"))</f>
        <v/>
      </c>
    </row>
    <row r="1918" spans="1:19" ht="13.2" hidden="1" x14ac:dyDescent="0.25">
      <c r="A1918" s="119" t="str">
        <f>IF(B1918="","",COUNT('Diário 2o PA'!$A$5:$A$1412)+ROW()-4)</f>
        <v/>
      </c>
      <c r="B1918" s="104"/>
      <c r="C1918" s="154"/>
      <c r="D1918" s="105"/>
      <c r="E1918" s="105"/>
      <c r="F1918" s="106"/>
      <c r="G1918" s="105"/>
      <c r="H1918" s="105"/>
      <c r="I1918" s="108"/>
      <c r="J1918" s="105"/>
      <c r="K1918" s="105"/>
      <c r="L1918" s="108"/>
      <c r="M1918" s="105"/>
      <c r="N1918" s="103"/>
      <c r="O1918" s="456"/>
      <c r="P1918" s="431">
        <f t="shared" si="59"/>
        <v>0</v>
      </c>
      <c r="Q1918" s="79">
        <f t="shared" si="59"/>
        <v>0</v>
      </c>
      <c r="R1918" s="102" t="str">
        <f t="shared" si="58"/>
        <v/>
      </c>
      <c r="S1918" s="96" t="str">
        <f>IF(D1918="","",IF(OR(D1918=Plano!$A$1,D1918=Plano!$B$1),"entrada","saída"))</f>
        <v/>
      </c>
    </row>
    <row r="1919" spans="1:19" ht="13.2" hidden="1" x14ac:dyDescent="0.25">
      <c r="A1919" s="119" t="str">
        <f>IF(B1919="","",COUNT('Diário 2o PA'!$A$5:$A$1412)+ROW()-4)</f>
        <v/>
      </c>
      <c r="B1919" s="104"/>
      <c r="C1919" s="154"/>
      <c r="D1919" s="105"/>
      <c r="E1919" s="105"/>
      <c r="F1919" s="106"/>
      <c r="G1919" s="105"/>
      <c r="H1919" s="105"/>
      <c r="I1919" s="108"/>
      <c r="J1919" s="105"/>
      <c r="K1919" s="105"/>
      <c r="L1919" s="108"/>
      <c r="M1919" s="105"/>
      <c r="N1919" s="103"/>
      <c r="O1919" s="456"/>
      <c r="P1919" s="431">
        <f t="shared" si="59"/>
        <v>0</v>
      </c>
      <c r="Q1919" s="79">
        <f t="shared" si="59"/>
        <v>0</v>
      </c>
      <c r="R1919" s="102" t="str">
        <f t="shared" si="58"/>
        <v/>
      </c>
      <c r="S1919" s="96" t="str">
        <f>IF(D1919="","",IF(OR(D1919=Plano!$A$1,D1919=Plano!$B$1),"entrada","saída"))</f>
        <v/>
      </c>
    </row>
    <row r="1920" spans="1:19" ht="13.2" hidden="1" x14ac:dyDescent="0.25">
      <c r="A1920" s="119" t="str">
        <f>IF(B1920="","",COUNT('Diário 2o PA'!$A$5:$A$1412)+ROW()-4)</f>
        <v/>
      </c>
      <c r="B1920" s="104"/>
      <c r="C1920" s="154"/>
      <c r="D1920" s="105"/>
      <c r="E1920" s="105"/>
      <c r="F1920" s="106"/>
      <c r="G1920" s="105"/>
      <c r="H1920" s="105"/>
      <c r="I1920" s="108"/>
      <c r="J1920" s="105"/>
      <c r="K1920" s="105"/>
      <c r="L1920" s="108"/>
      <c r="M1920" s="105"/>
      <c r="N1920" s="103"/>
      <c r="O1920" s="456"/>
      <c r="P1920" s="431">
        <f t="shared" si="59"/>
        <v>0</v>
      </c>
      <c r="Q1920" s="79">
        <f t="shared" si="59"/>
        <v>0</v>
      </c>
      <c r="R1920" s="102" t="str">
        <f t="shared" si="58"/>
        <v/>
      </c>
      <c r="S1920" s="96" t="str">
        <f>IF(D1920="","",IF(OR(D1920=Plano!$A$1,D1920=Plano!$B$1),"entrada","saída"))</f>
        <v/>
      </c>
    </row>
    <row r="1921" spans="1:19" ht="13.2" hidden="1" x14ac:dyDescent="0.25">
      <c r="A1921" s="119" t="str">
        <f>IF(B1921="","",COUNT('Diário 2o PA'!$A$5:$A$1412)+ROW()-4)</f>
        <v/>
      </c>
      <c r="B1921" s="104"/>
      <c r="C1921" s="154"/>
      <c r="D1921" s="105"/>
      <c r="E1921" s="105"/>
      <c r="F1921" s="106"/>
      <c r="G1921" s="105"/>
      <c r="H1921" s="105"/>
      <c r="I1921" s="108"/>
      <c r="J1921" s="105"/>
      <c r="K1921" s="105"/>
      <c r="L1921" s="108"/>
      <c r="M1921" s="105"/>
      <c r="N1921" s="103"/>
      <c r="O1921" s="456"/>
      <c r="P1921" s="431">
        <f t="shared" si="59"/>
        <v>0</v>
      </c>
      <c r="Q1921" s="79">
        <f t="shared" si="59"/>
        <v>0</v>
      </c>
      <c r="R1921" s="102" t="str">
        <f t="shared" si="58"/>
        <v/>
      </c>
      <c r="S1921" s="96" t="str">
        <f>IF(D1921="","",IF(OR(D1921=Plano!$A$1,D1921=Plano!$B$1),"entrada","saída"))</f>
        <v/>
      </c>
    </row>
    <row r="1922" spans="1:19" ht="13.2" hidden="1" x14ac:dyDescent="0.25">
      <c r="A1922" s="119" t="str">
        <f>IF(B1922="","",COUNT('Diário 2o PA'!$A$5:$A$1412)+ROW()-4)</f>
        <v/>
      </c>
      <c r="B1922" s="104"/>
      <c r="C1922" s="154"/>
      <c r="D1922" s="105"/>
      <c r="E1922" s="105"/>
      <c r="F1922" s="106"/>
      <c r="G1922" s="105"/>
      <c r="H1922" s="105"/>
      <c r="I1922" s="108"/>
      <c r="J1922" s="105"/>
      <c r="K1922" s="105"/>
      <c r="L1922" s="108"/>
      <c r="M1922" s="105"/>
      <c r="N1922" s="103"/>
      <c r="O1922" s="456"/>
      <c r="P1922" s="431">
        <f t="shared" si="59"/>
        <v>0</v>
      </c>
      <c r="Q1922" s="79">
        <f t="shared" si="59"/>
        <v>0</v>
      </c>
      <c r="R1922" s="102" t="str">
        <f t="shared" si="58"/>
        <v/>
      </c>
      <c r="S1922" s="96" t="str">
        <f>IF(D1922="","",IF(OR(D1922=Plano!$A$1,D1922=Plano!$B$1),"entrada","saída"))</f>
        <v/>
      </c>
    </row>
    <row r="1923" spans="1:19" ht="13.2" hidden="1" x14ac:dyDescent="0.25">
      <c r="A1923" s="119" t="str">
        <f>IF(B1923="","",COUNT('Diário 2o PA'!$A$5:$A$1412)+ROW()-4)</f>
        <v/>
      </c>
      <c r="B1923" s="104"/>
      <c r="C1923" s="154"/>
      <c r="D1923" s="105"/>
      <c r="E1923" s="105"/>
      <c r="F1923" s="106"/>
      <c r="G1923" s="105"/>
      <c r="H1923" s="105"/>
      <c r="I1923" s="108"/>
      <c r="J1923" s="105"/>
      <c r="K1923" s="105"/>
      <c r="L1923" s="108"/>
      <c r="M1923" s="105"/>
      <c r="N1923" s="103"/>
      <c r="O1923" s="456"/>
      <c r="P1923" s="431">
        <f t="shared" si="59"/>
        <v>0</v>
      </c>
      <c r="Q1923" s="79">
        <f t="shared" si="59"/>
        <v>0</v>
      </c>
      <c r="R1923" s="102" t="str">
        <f t="shared" si="58"/>
        <v/>
      </c>
      <c r="S1923" s="96" t="str">
        <f>IF(D1923="","",IF(OR(D1923=Plano!$A$1,D1923=Plano!$B$1),"entrada","saída"))</f>
        <v/>
      </c>
    </row>
    <row r="1924" spans="1:19" ht="13.2" hidden="1" x14ac:dyDescent="0.25">
      <c r="A1924" s="119" t="str">
        <f>IF(B1924="","",COUNT('Diário 2o PA'!$A$5:$A$1412)+ROW()-4)</f>
        <v/>
      </c>
      <c r="B1924" s="104"/>
      <c r="C1924" s="154"/>
      <c r="D1924" s="105"/>
      <c r="E1924" s="105"/>
      <c r="F1924" s="106"/>
      <c r="G1924" s="105"/>
      <c r="H1924" s="105"/>
      <c r="I1924" s="108"/>
      <c r="J1924" s="105"/>
      <c r="K1924" s="105"/>
      <c r="L1924" s="108"/>
      <c r="M1924" s="105"/>
      <c r="N1924" s="103"/>
      <c r="O1924" s="456"/>
      <c r="P1924" s="431">
        <f t="shared" si="59"/>
        <v>0</v>
      </c>
      <c r="Q1924" s="79">
        <f t="shared" si="59"/>
        <v>0</v>
      </c>
      <c r="R1924" s="102" t="str">
        <f t="shared" si="58"/>
        <v/>
      </c>
      <c r="S1924" s="96" t="str">
        <f>IF(D1924="","",IF(OR(D1924=Plano!$A$1,D1924=Plano!$B$1),"entrada","saída"))</f>
        <v/>
      </c>
    </row>
    <row r="1925" spans="1:19" ht="13.2" hidden="1" x14ac:dyDescent="0.25">
      <c r="A1925" s="119" t="str">
        <f>IF(B1925="","",COUNT('Diário 2o PA'!$A$5:$A$1412)+ROW()-4)</f>
        <v/>
      </c>
      <c r="B1925" s="104"/>
      <c r="C1925" s="154"/>
      <c r="D1925" s="105"/>
      <c r="E1925" s="105"/>
      <c r="F1925" s="106"/>
      <c r="G1925" s="105"/>
      <c r="H1925" s="105"/>
      <c r="I1925" s="108"/>
      <c r="J1925" s="105"/>
      <c r="K1925" s="105"/>
      <c r="L1925" s="108"/>
      <c r="M1925" s="105"/>
      <c r="N1925" s="103"/>
      <c r="O1925" s="456"/>
      <c r="P1925" s="431">
        <f t="shared" si="59"/>
        <v>0</v>
      </c>
      <c r="Q1925" s="79">
        <f t="shared" si="59"/>
        <v>0</v>
      </c>
      <c r="R1925" s="102" t="str">
        <f t="shared" ref="R1925:R1988" si="60">SUBSTITUTE(D1925," ","_")</f>
        <v/>
      </c>
      <c r="S1925" s="96" t="str">
        <f>IF(D1925="","",IF(OR(D1925=Plano!$A$1,D1925=Plano!$B$1),"entrada","saída"))</f>
        <v/>
      </c>
    </row>
    <row r="1926" spans="1:19" ht="13.2" hidden="1" x14ac:dyDescent="0.25">
      <c r="A1926" s="119" t="str">
        <f>IF(B1926="","",COUNT('Diário 2o PA'!$A$5:$A$1412)+ROW()-4)</f>
        <v/>
      </c>
      <c r="B1926" s="104"/>
      <c r="C1926" s="154"/>
      <c r="D1926" s="105"/>
      <c r="E1926" s="105"/>
      <c r="F1926" s="106"/>
      <c r="G1926" s="105"/>
      <c r="H1926" s="105"/>
      <c r="I1926" s="108"/>
      <c r="J1926" s="105"/>
      <c r="K1926" s="105"/>
      <c r="L1926" s="108"/>
      <c r="M1926" s="105"/>
      <c r="N1926" s="103"/>
      <c r="O1926" s="456"/>
      <c r="P1926" s="431">
        <f t="shared" ref="P1926:Q1989" si="61">IF(B1926=0,0,IF(YEAR(B1926)=$Q$1,MONTH(B1926)-$P$1+1,(YEAR(B1926)-$Q$1)*12-$P$1+1+MONTH(B1926)))</f>
        <v>0</v>
      </c>
      <c r="Q1926" s="79">
        <f t="shared" si="61"/>
        <v>0</v>
      </c>
      <c r="R1926" s="102" t="str">
        <f t="shared" si="60"/>
        <v/>
      </c>
      <c r="S1926" s="96" t="str">
        <f>IF(D1926="","",IF(OR(D1926=Plano!$A$1,D1926=Plano!$B$1),"entrada","saída"))</f>
        <v/>
      </c>
    </row>
    <row r="1927" spans="1:19" ht="13.2" hidden="1" x14ac:dyDescent="0.25">
      <c r="A1927" s="119" t="str">
        <f>IF(B1927="","",COUNT('Diário 2o PA'!$A$5:$A$1412)+ROW()-4)</f>
        <v/>
      </c>
      <c r="B1927" s="104"/>
      <c r="C1927" s="154"/>
      <c r="D1927" s="105"/>
      <c r="E1927" s="105"/>
      <c r="F1927" s="106"/>
      <c r="G1927" s="105"/>
      <c r="H1927" s="105"/>
      <c r="I1927" s="108"/>
      <c r="J1927" s="105"/>
      <c r="K1927" s="105"/>
      <c r="L1927" s="108"/>
      <c r="M1927" s="105"/>
      <c r="N1927" s="103"/>
      <c r="O1927" s="456"/>
      <c r="P1927" s="431">
        <f t="shared" si="61"/>
        <v>0</v>
      </c>
      <c r="Q1927" s="79">
        <f t="shared" si="61"/>
        <v>0</v>
      </c>
      <c r="R1927" s="102" t="str">
        <f t="shared" si="60"/>
        <v/>
      </c>
      <c r="S1927" s="96" t="str">
        <f>IF(D1927="","",IF(OR(D1927=Plano!$A$1,D1927=Plano!$B$1),"entrada","saída"))</f>
        <v/>
      </c>
    </row>
    <row r="1928" spans="1:19" ht="13.2" hidden="1" x14ac:dyDescent="0.25">
      <c r="A1928" s="119" t="str">
        <f>IF(B1928="","",COUNT('Diário 2o PA'!$A$5:$A$1412)+ROW()-4)</f>
        <v/>
      </c>
      <c r="B1928" s="104"/>
      <c r="C1928" s="154"/>
      <c r="D1928" s="105"/>
      <c r="E1928" s="105"/>
      <c r="F1928" s="106"/>
      <c r="G1928" s="105"/>
      <c r="H1928" s="105"/>
      <c r="I1928" s="108"/>
      <c r="J1928" s="105"/>
      <c r="K1928" s="105"/>
      <c r="L1928" s="108"/>
      <c r="M1928" s="105"/>
      <c r="N1928" s="103"/>
      <c r="O1928" s="456"/>
      <c r="P1928" s="431">
        <f t="shared" si="61"/>
        <v>0</v>
      </c>
      <c r="Q1928" s="79">
        <f t="shared" si="61"/>
        <v>0</v>
      </c>
      <c r="R1928" s="102" t="str">
        <f t="shared" si="60"/>
        <v/>
      </c>
      <c r="S1928" s="96" t="str">
        <f>IF(D1928="","",IF(OR(D1928=Plano!$A$1,D1928=Plano!$B$1),"entrada","saída"))</f>
        <v/>
      </c>
    </row>
    <row r="1929" spans="1:19" ht="13.2" hidden="1" x14ac:dyDescent="0.25">
      <c r="A1929" s="119" t="str">
        <f>IF(B1929="","",COUNT('Diário 2o PA'!$A$5:$A$1412)+ROW()-4)</f>
        <v/>
      </c>
      <c r="B1929" s="104"/>
      <c r="C1929" s="154"/>
      <c r="D1929" s="105"/>
      <c r="E1929" s="105"/>
      <c r="F1929" s="106"/>
      <c r="G1929" s="105"/>
      <c r="H1929" s="105"/>
      <c r="I1929" s="108"/>
      <c r="J1929" s="105"/>
      <c r="K1929" s="105"/>
      <c r="L1929" s="108"/>
      <c r="M1929" s="105"/>
      <c r="N1929" s="103"/>
      <c r="O1929" s="456"/>
      <c r="P1929" s="431">
        <f t="shared" si="61"/>
        <v>0</v>
      </c>
      <c r="Q1929" s="79">
        <f t="shared" si="61"/>
        <v>0</v>
      </c>
      <c r="R1929" s="102" t="str">
        <f t="shared" si="60"/>
        <v/>
      </c>
      <c r="S1929" s="96" t="str">
        <f>IF(D1929="","",IF(OR(D1929=Plano!$A$1,D1929=Plano!$B$1),"entrada","saída"))</f>
        <v/>
      </c>
    </row>
    <row r="1930" spans="1:19" ht="13.2" hidden="1" x14ac:dyDescent="0.25">
      <c r="A1930" s="119" t="str">
        <f>IF(B1930="","",COUNT('Diário 2o PA'!$A$5:$A$1412)+ROW()-4)</f>
        <v/>
      </c>
      <c r="B1930" s="104"/>
      <c r="C1930" s="154"/>
      <c r="D1930" s="105"/>
      <c r="E1930" s="105"/>
      <c r="F1930" s="106"/>
      <c r="G1930" s="105"/>
      <c r="H1930" s="105"/>
      <c r="I1930" s="108"/>
      <c r="J1930" s="105"/>
      <c r="K1930" s="105"/>
      <c r="L1930" s="108"/>
      <c r="M1930" s="105"/>
      <c r="N1930" s="103"/>
      <c r="O1930" s="456"/>
      <c r="P1930" s="431">
        <f t="shared" si="61"/>
        <v>0</v>
      </c>
      <c r="Q1930" s="79">
        <f t="shared" si="61"/>
        <v>0</v>
      </c>
      <c r="R1930" s="102" t="str">
        <f t="shared" si="60"/>
        <v/>
      </c>
      <c r="S1930" s="96" t="str">
        <f>IF(D1930="","",IF(OR(D1930=Plano!$A$1,D1930=Plano!$B$1),"entrada","saída"))</f>
        <v/>
      </c>
    </row>
    <row r="1931" spans="1:19" ht="13.2" hidden="1" x14ac:dyDescent="0.25">
      <c r="A1931" s="119" t="str">
        <f>IF(B1931="","",COUNT('Diário 2o PA'!$A$5:$A$1412)+ROW()-4)</f>
        <v/>
      </c>
      <c r="B1931" s="104"/>
      <c r="C1931" s="154"/>
      <c r="D1931" s="105"/>
      <c r="E1931" s="105"/>
      <c r="F1931" s="106"/>
      <c r="G1931" s="105"/>
      <c r="H1931" s="105"/>
      <c r="I1931" s="108"/>
      <c r="J1931" s="105"/>
      <c r="K1931" s="105"/>
      <c r="L1931" s="108"/>
      <c r="M1931" s="105"/>
      <c r="N1931" s="103"/>
      <c r="O1931" s="456"/>
      <c r="P1931" s="431">
        <f t="shared" si="61"/>
        <v>0</v>
      </c>
      <c r="Q1931" s="79">
        <f t="shared" si="61"/>
        <v>0</v>
      </c>
      <c r="R1931" s="102" t="str">
        <f t="shared" si="60"/>
        <v/>
      </c>
      <c r="S1931" s="96" t="str">
        <f>IF(D1931="","",IF(OR(D1931=Plano!$A$1,D1931=Plano!$B$1),"entrada","saída"))</f>
        <v/>
      </c>
    </row>
    <row r="1932" spans="1:19" ht="13.2" hidden="1" x14ac:dyDescent="0.25">
      <c r="A1932" s="119" t="str">
        <f>IF(B1932="","",COUNT('Diário 2o PA'!$A$5:$A$1412)+ROW()-4)</f>
        <v/>
      </c>
      <c r="B1932" s="104"/>
      <c r="C1932" s="154"/>
      <c r="D1932" s="105"/>
      <c r="E1932" s="105"/>
      <c r="F1932" s="106"/>
      <c r="G1932" s="105"/>
      <c r="H1932" s="105"/>
      <c r="I1932" s="108"/>
      <c r="J1932" s="105"/>
      <c r="K1932" s="105"/>
      <c r="L1932" s="108"/>
      <c r="M1932" s="105"/>
      <c r="N1932" s="103"/>
      <c r="O1932" s="456"/>
      <c r="P1932" s="431">
        <f t="shared" si="61"/>
        <v>0</v>
      </c>
      <c r="Q1932" s="79">
        <f t="shared" si="61"/>
        <v>0</v>
      </c>
      <c r="R1932" s="102" t="str">
        <f t="shared" si="60"/>
        <v/>
      </c>
      <c r="S1932" s="96" t="str">
        <f>IF(D1932="","",IF(OR(D1932=Plano!$A$1,D1932=Plano!$B$1),"entrada","saída"))</f>
        <v/>
      </c>
    </row>
    <row r="1933" spans="1:19" ht="13.2" hidden="1" x14ac:dyDescent="0.25">
      <c r="A1933" s="119" t="str">
        <f>IF(B1933="","",COUNT('Diário 2o PA'!$A$5:$A$1412)+ROW()-4)</f>
        <v/>
      </c>
      <c r="B1933" s="104"/>
      <c r="C1933" s="154"/>
      <c r="D1933" s="105"/>
      <c r="E1933" s="105"/>
      <c r="F1933" s="106"/>
      <c r="G1933" s="105"/>
      <c r="H1933" s="105"/>
      <c r="I1933" s="108"/>
      <c r="J1933" s="105"/>
      <c r="K1933" s="105"/>
      <c r="L1933" s="108"/>
      <c r="M1933" s="105"/>
      <c r="N1933" s="103"/>
      <c r="O1933" s="456"/>
      <c r="P1933" s="431">
        <f t="shared" si="61"/>
        <v>0</v>
      </c>
      <c r="Q1933" s="79">
        <f t="shared" si="61"/>
        <v>0</v>
      </c>
      <c r="R1933" s="102" t="str">
        <f t="shared" si="60"/>
        <v/>
      </c>
      <c r="S1933" s="96" t="str">
        <f>IF(D1933="","",IF(OR(D1933=Plano!$A$1,D1933=Plano!$B$1),"entrada","saída"))</f>
        <v/>
      </c>
    </row>
    <row r="1934" spans="1:19" ht="13.2" hidden="1" x14ac:dyDescent="0.25">
      <c r="A1934" s="119" t="str">
        <f>IF(B1934="","",COUNT('Diário 2o PA'!$A$5:$A$1412)+ROW()-4)</f>
        <v/>
      </c>
      <c r="B1934" s="104"/>
      <c r="C1934" s="154"/>
      <c r="D1934" s="105"/>
      <c r="E1934" s="105"/>
      <c r="F1934" s="106"/>
      <c r="G1934" s="105"/>
      <c r="H1934" s="105"/>
      <c r="I1934" s="108"/>
      <c r="J1934" s="105"/>
      <c r="K1934" s="105"/>
      <c r="L1934" s="108"/>
      <c r="M1934" s="105"/>
      <c r="N1934" s="103"/>
      <c r="O1934" s="456"/>
      <c r="P1934" s="431">
        <f t="shared" si="61"/>
        <v>0</v>
      </c>
      <c r="Q1934" s="79">
        <f t="shared" si="61"/>
        <v>0</v>
      </c>
      <c r="R1934" s="102" t="str">
        <f t="shared" si="60"/>
        <v/>
      </c>
      <c r="S1934" s="96" t="str">
        <f>IF(D1934="","",IF(OR(D1934=Plano!$A$1,D1934=Plano!$B$1),"entrada","saída"))</f>
        <v/>
      </c>
    </row>
    <row r="1935" spans="1:19" ht="13.2" hidden="1" x14ac:dyDescent="0.25">
      <c r="A1935" s="119" t="str">
        <f>IF(B1935="","",COUNT('Diário 2o PA'!$A$5:$A$1412)+ROW()-4)</f>
        <v/>
      </c>
      <c r="B1935" s="104"/>
      <c r="C1935" s="154"/>
      <c r="D1935" s="105"/>
      <c r="E1935" s="105"/>
      <c r="F1935" s="106"/>
      <c r="G1935" s="105"/>
      <c r="H1935" s="105"/>
      <c r="I1935" s="108"/>
      <c r="J1935" s="105"/>
      <c r="K1935" s="105"/>
      <c r="L1935" s="108"/>
      <c r="M1935" s="105"/>
      <c r="N1935" s="103"/>
      <c r="O1935" s="456"/>
      <c r="P1935" s="431">
        <f t="shared" si="61"/>
        <v>0</v>
      </c>
      <c r="Q1935" s="79">
        <f t="shared" si="61"/>
        <v>0</v>
      </c>
      <c r="R1935" s="102" t="str">
        <f t="shared" si="60"/>
        <v/>
      </c>
      <c r="S1935" s="96" t="str">
        <f>IF(D1935="","",IF(OR(D1935=Plano!$A$1,D1935=Plano!$B$1),"entrada","saída"))</f>
        <v/>
      </c>
    </row>
    <row r="1936" spans="1:19" ht="13.2" hidden="1" x14ac:dyDescent="0.25">
      <c r="A1936" s="119" t="str">
        <f>IF(B1936="","",COUNT('Diário 2o PA'!$A$5:$A$1412)+ROW()-4)</f>
        <v/>
      </c>
      <c r="B1936" s="104"/>
      <c r="C1936" s="154"/>
      <c r="D1936" s="105"/>
      <c r="E1936" s="105"/>
      <c r="F1936" s="106"/>
      <c r="G1936" s="105"/>
      <c r="H1936" s="105"/>
      <c r="I1936" s="108"/>
      <c r="J1936" s="105"/>
      <c r="K1936" s="105"/>
      <c r="L1936" s="108"/>
      <c r="M1936" s="105"/>
      <c r="N1936" s="103"/>
      <c r="O1936" s="456"/>
      <c r="P1936" s="431">
        <f t="shared" si="61"/>
        <v>0</v>
      </c>
      <c r="Q1936" s="79">
        <f t="shared" si="61"/>
        <v>0</v>
      </c>
      <c r="R1936" s="102" t="str">
        <f t="shared" si="60"/>
        <v/>
      </c>
      <c r="S1936" s="96" t="str">
        <f>IF(D1936="","",IF(OR(D1936=Plano!$A$1,D1936=Plano!$B$1),"entrada","saída"))</f>
        <v/>
      </c>
    </row>
    <row r="1937" spans="1:19" ht="13.2" hidden="1" x14ac:dyDescent="0.25">
      <c r="A1937" s="119" t="str">
        <f>IF(B1937="","",COUNT('Diário 2o PA'!$A$5:$A$1412)+ROW()-4)</f>
        <v/>
      </c>
      <c r="B1937" s="104"/>
      <c r="C1937" s="154"/>
      <c r="D1937" s="105"/>
      <c r="E1937" s="105"/>
      <c r="F1937" s="106"/>
      <c r="G1937" s="105"/>
      <c r="H1937" s="105"/>
      <c r="I1937" s="108"/>
      <c r="J1937" s="105"/>
      <c r="K1937" s="105"/>
      <c r="L1937" s="108"/>
      <c r="M1937" s="105"/>
      <c r="N1937" s="103"/>
      <c r="O1937" s="456"/>
      <c r="P1937" s="431">
        <f t="shared" si="61"/>
        <v>0</v>
      </c>
      <c r="Q1937" s="79">
        <f t="shared" si="61"/>
        <v>0</v>
      </c>
      <c r="R1937" s="102" t="str">
        <f t="shared" si="60"/>
        <v/>
      </c>
      <c r="S1937" s="96" t="str">
        <f>IF(D1937="","",IF(OR(D1937=Plano!$A$1,D1937=Plano!$B$1),"entrada","saída"))</f>
        <v/>
      </c>
    </row>
    <row r="1938" spans="1:19" ht="13.2" hidden="1" x14ac:dyDescent="0.25">
      <c r="A1938" s="119" t="str">
        <f>IF(B1938="","",COUNT('Diário 2o PA'!$A$5:$A$1412)+ROW()-4)</f>
        <v/>
      </c>
      <c r="B1938" s="104"/>
      <c r="C1938" s="154"/>
      <c r="D1938" s="105"/>
      <c r="E1938" s="105"/>
      <c r="F1938" s="106"/>
      <c r="G1938" s="105"/>
      <c r="H1938" s="105"/>
      <c r="I1938" s="108"/>
      <c r="J1938" s="105"/>
      <c r="K1938" s="105"/>
      <c r="L1938" s="108"/>
      <c r="M1938" s="105"/>
      <c r="N1938" s="103"/>
      <c r="O1938" s="456"/>
      <c r="P1938" s="431">
        <f t="shared" si="61"/>
        <v>0</v>
      </c>
      <c r="Q1938" s="79">
        <f t="shared" si="61"/>
        <v>0</v>
      </c>
      <c r="R1938" s="102" t="str">
        <f t="shared" si="60"/>
        <v/>
      </c>
      <c r="S1938" s="96" t="str">
        <f>IF(D1938="","",IF(OR(D1938=Plano!$A$1,D1938=Plano!$B$1),"entrada","saída"))</f>
        <v/>
      </c>
    </row>
    <row r="1939" spans="1:19" ht="13.2" hidden="1" x14ac:dyDescent="0.25">
      <c r="A1939" s="119" t="str">
        <f>IF(B1939="","",COUNT('Diário 2o PA'!$A$5:$A$1412)+ROW()-4)</f>
        <v/>
      </c>
      <c r="B1939" s="104"/>
      <c r="C1939" s="154"/>
      <c r="D1939" s="105"/>
      <c r="E1939" s="105"/>
      <c r="F1939" s="106"/>
      <c r="G1939" s="105"/>
      <c r="H1939" s="105"/>
      <c r="I1939" s="108"/>
      <c r="J1939" s="105"/>
      <c r="K1939" s="105"/>
      <c r="L1939" s="108"/>
      <c r="M1939" s="105"/>
      <c r="N1939" s="103"/>
      <c r="O1939" s="456"/>
      <c r="P1939" s="431">
        <f t="shared" si="61"/>
        <v>0</v>
      </c>
      <c r="Q1939" s="79">
        <f t="shared" si="61"/>
        <v>0</v>
      </c>
      <c r="R1939" s="102" t="str">
        <f t="shared" si="60"/>
        <v/>
      </c>
      <c r="S1939" s="96" t="str">
        <f>IF(D1939="","",IF(OR(D1939=Plano!$A$1,D1939=Plano!$B$1),"entrada","saída"))</f>
        <v/>
      </c>
    </row>
    <row r="1940" spans="1:19" ht="13.2" hidden="1" x14ac:dyDescent="0.25">
      <c r="A1940" s="119" t="str">
        <f>IF(B1940="","",COUNT('Diário 2o PA'!$A$5:$A$1412)+ROW()-4)</f>
        <v/>
      </c>
      <c r="B1940" s="104"/>
      <c r="C1940" s="154"/>
      <c r="D1940" s="105"/>
      <c r="E1940" s="105"/>
      <c r="F1940" s="106"/>
      <c r="G1940" s="105"/>
      <c r="H1940" s="105"/>
      <c r="I1940" s="108"/>
      <c r="J1940" s="105"/>
      <c r="K1940" s="105"/>
      <c r="L1940" s="108"/>
      <c r="M1940" s="105"/>
      <c r="N1940" s="103"/>
      <c r="O1940" s="456"/>
      <c r="P1940" s="431">
        <f t="shared" si="61"/>
        <v>0</v>
      </c>
      <c r="Q1940" s="79">
        <f t="shared" si="61"/>
        <v>0</v>
      </c>
      <c r="R1940" s="102" t="str">
        <f t="shared" si="60"/>
        <v/>
      </c>
      <c r="S1940" s="96" t="str">
        <f>IF(D1940="","",IF(OR(D1940=Plano!$A$1,D1940=Plano!$B$1),"entrada","saída"))</f>
        <v/>
      </c>
    </row>
    <row r="1941" spans="1:19" ht="13.2" hidden="1" x14ac:dyDescent="0.25">
      <c r="A1941" s="119" t="str">
        <f>IF(B1941="","",COUNT('Diário 2o PA'!$A$5:$A$1412)+ROW()-4)</f>
        <v/>
      </c>
      <c r="B1941" s="104"/>
      <c r="C1941" s="154"/>
      <c r="D1941" s="105"/>
      <c r="E1941" s="105"/>
      <c r="F1941" s="106"/>
      <c r="G1941" s="105"/>
      <c r="H1941" s="105"/>
      <c r="I1941" s="108"/>
      <c r="J1941" s="105"/>
      <c r="K1941" s="105"/>
      <c r="L1941" s="108"/>
      <c r="M1941" s="105"/>
      <c r="N1941" s="103"/>
      <c r="O1941" s="456"/>
      <c r="P1941" s="431">
        <f t="shared" si="61"/>
        <v>0</v>
      </c>
      <c r="Q1941" s="79">
        <f t="shared" si="61"/>
        <v>0</v>
      </c>
      <c r="R1941" s="102" t="str">
        <f t="shared" si="60"/>
        <v/>
      </c>
      <c r="S1941" s="96" t="str">
        <f>IF(D1941="","",IF(OR(D1941=Plano!$A$1,D1941=Plano!$B$1),"entrada","saída"))</f>
        <v/>
      </c>
    </row>
    <row r="1942" spans="1:19" ht="13.2" hidden="1" x14ac:dyDescent="0.25">
      <c r="A1942" s="119" t="str">
        <f>IF(B1942="","",COUNT('Diário 2o PA'!$A$5:$A$1412)+ROW()-4)</f>
        <v/>
      </c>
      <c r="B1942" s="104"/>
      <c r="C1942" s="154"/>
      <c r="D1942" s="105"/>
      <c r="E1942" s="105"/>
      <c r="F1942" s="106"/>
      <c r="G1942" s="105"/>
      <c r="H1942" s="105"/>
      <c r="I1942" s="108"/>
      <c r="J1942" s="105"/>
      <c r="K1942" s="105"/>
      <c r="L1942" s="108"/>
      <c r="M1942" s="105"/>
      <c r="N1942" s="103"/>
      <c r="O1942" s="456"/>
      <c r="P1942" s="431">
        <f t="shared" si="61"/>
        <v>0</v>
      </c>
      <c r="Q1942" s="79">
        <f t="shared" si="61"/>
        <v>0</v>
      </c>
      <c r="R1942" s="102" t="str">
        <f t="shared" si="60"/>
        <v/>
      </c>
      <c r="S1942" s="96" t="str">
        <f>IF(D1942="","",IF(OR(D1942=Plano!$A$1,D1942=Plano!$B$1),"entrada","saída"))</f>
        <v/>
      </c>
    </row>
    <row r="1943" spans="1:19" ht="13.2" hidden="1" x14ac:dyDescent="0.25">
      <c r="A1943" s="119" t="str">
        <f>IF(B1943="","",COUNT('Diário 2o PA'!$A$5:$A$1412)+ROW()-4)</f>
        <v/>
      </c>
      <c r="B1943" s="104"/>
      <c r="C1943" s="154"/>
      <c r="D1943" s="105"/>
      <c r="E1943" s="105"/>
      <c r="F1943" s="106"/>
      <c r="G1943" s="105"/>
      <c r="H1943" s="105"/>
      <c r="I1943" s="108"/>
      <c r="J1943" s="105"/>
      <c r="K1943" s="105"/>
      <c r="L1943" s="108"/>
      <c r="M1943" s="105"/>
      <c r="N1943" s="103"/>
      <c r="O1943" s="456"/>
      <c r="P1943" s="431">
        <f t="shared" si="61"/>
        <v>0</v>
      </c>
      <c r="Q1943" s="79">
        <f t="shared" si="61"/>
        <v>0</v>
      </c>
      <c r="R1943" s="102" t="str">
        <f t="shared" si="60"/>
        <v/>
      </c>
      <c r="S1943" s="96" t="str">
        <f>IF(D1943="","",IF(OR(D1943=Plano!$A$1,D1943=Plano!$B$1),"entrada","saída"))</f>
        <v/>
      </c>
    </row>
    <row r="1944" spans="1:19" ht="13.2" hidden="1" x14ac:dyDescent="0.25">
      <c r="A1944" s="119" t="str">
        <f>IF(B1944="","",COUNT('Diário 2o PA'!$A$5:$A$1412)+ROW()-4)</f>
        <v/>
      </c>
      <c r="B1944" s="104"/>
      <c r="C1944" s="154"/>
      <c r="D1944" s="105"/>
      <c r="E1944" s="105"/>
      <c r="F1944" s="106"/>
      <c r="G1944" s="105"/>
      <c r="H1944" s="105"/>
      <c r="I1944" s="108"/>
      <c r="J1944" s="105"/>
      <c r="K1944" s="105"/>
      <c r="L1944" s="108"/>
      <c r="M1944" s="105"/>
      <c r="N1944" s="103"/>
      <c r="O1944" s="456"/>
      <c r="P1944" s="431">
        <f t="shared" si="61"/>
        <v>0</v>
      </c>
      <c r="Q1944" s="79">
        <f t="shared" si="61"/>
        <v>0</v>
      </c>
      <c r="R1944" s="102" t="str">
        <f t="shared" si="60"/>
        <v/>
      </c>
      <c r="S1944" s="96" t="str">
        <f>IF(D1944="","",IF(OR(D1944=Plano!$A$1,D1944=Plano!$B$1),"entrada","saída"))</f>
        <v/>
      </c>
    </row>
    <row r="1945" spans="1:19" ht="13.2" hidden="1" x14ac:dyDescent="0.25">
      <c r="A1945" s="119" t="str">
        <f>IF(B1945="","",COUNT('Diário 2o PA'!$A$5:$A$1412)+ROW()-4)</f>
        <v/>
      </c>
      <c r="B1945" s="104"/>
      <c r="C1945" s="154"/>
      <c r="D1945" s="105"/>
      <c r="E1945" s="105"/>
      <c r="F1945" s="106"/>
      <c r="G1945" s="105"/>
      <c r="H1945" s="105"/>
      <c r="I1945" s="108"/>
      <c r="J1945" s="105"/>
      <c r="K1945" s="105"/>
      <c r="L1945" s="108"/>
      <c r="M1945" s="105"/>
      <c r="N1945" s="103"/>
      <c r="O1945" s="456"/>
      <c r="P1945" s="431">
        <f t="shared" si="61"/>
        <v>0</v>
      </c>
      <c r="Q1945" s="79">
        <f t="shared" si="61"/>
        <v>0</v>
      </c>
      <c r="R1945" s="102" t="str">
        <f t="shared" si="60"/>
        <v/>
      </c>
      <c r="S1945" s="96" t="str">
        <f>IF(D1945="","",IF(OR(D1945=Plano!$A$1,D1945=Plano!$B$1),"entrada","saída"))</f>
        <v/>
      </c>
    </row>
    <row r="1946" spans="1:19" ht="13.2" hidden="1" x14ac:dyDescent="0.25">
      <c r="A1946" s="119" t="str">
        <f>IF(B1946="","",COUNT('Diário 2o PA'!$A$5:$A$1412)+ROW()-4)</f>
        <v/>
      </c>
      <c r="B1946" s="104"/>
      <c r="C1946" s="154"/>
      <c r="D1946" s="105"/>
      <c r="E1946" s="105"/>
      <c r="F1946" s="106"/>
      <c r="G1946" s="105"/>
      <c r="H1946" s="105"/>
      <c r="I1946" s="108"/>
      <c r="J1946" s="105"/>
      <c r="K1946" s="105"/>
      <c r="L1946" s="108"/>
      <c r="M1946" s="105"/>
      <c r="N1946" s="103"/>
      <c r="O1946" s="456"/>
      <c r="P1946" s="431">
        <f t="shared" si="61"/>
        <v>0</v>
      </c>
      <c r="Q1946" s="79">
        <f t="shared" si="61"/>
        <v>0</v>
      </c>
      <c r="R1946" s="102" t="str">
        <f t="shared" si="60"/>
        <v/>
      </c>
      <c r="S1946" s="96" t="str">
        <f>IF(D1946="","",IF(OR(D1946=Plano!$A$1,D1946=Plano!$B$1),"entrada","saída"))</f>
        <v/>
      </c>
    </row>
    <row r="1947" spans="1:19" ht="13.2" hidden="1" x14ac:dyDescent="0.25">
      <c r="A1947" s="119" t="str">
        <f>IF(B1947="","",COUNT('Diário 2o PA'!$A$5:$A$1412)+ROW()-4)</f>
        <v/>
      </c>
      <c r="B1947" s="104"/>
      <c r="C1947" s="154"/>
      <c r="D1947" s="105"/>
      <c r="E1947" s="105"/>
      <c r="F1947" s="106"/>
      <c r="G1947" s="105"/>
      <c r="H1947" s="105"/>
      <c r="I1947" s="108"/>
      <c r="J1947" s="105"/>
      <c r="K1947" s="105"/>
      <c r="L1947" s="108"/>
      <c r="M1947" s="105"/>
      <c r="N1947" s="103"/>
      <c r="O1947" s="456"/>
      <c r="P1947" s="431">
        <f t="shared" si="61"/>
        <v>0</v>
      </c>
      <c r="Q1947" s="79">
        <f t="shared" si="61"/>
        <v>0</v>
      </c>
      <c r="R1947" s="102" t="str">
        <f t="shared" si="60"/>
        <v/>
      </c>
      <c r="S1947" s="96" t="str">
        <f>IF(D1947="","",IF(OR(D1947=Plano!$A$1,D1947=Plano!$B$1),"entrada","saída"))</f>
        <v/>
      </c>
    </row>
    <row r="1948" spans="1:19" ht="13.2" hidden="1" x14ac:dyDescent="0.25">
      <c r="A1948" s="119" t="str">
        <f>IF(B1948="","",COUNT('Diário 2o PA'!$A$5:$A$1412)+ROW()-4)</f>
        <v/>
      </c>
      <c r="B1948" s="104"/>
      <c r="C1948" s="154"/>
      <c r="D1948" s="105"/>
      <c r="E1948" s="105"/>
      <c r="F1948" s="106"/>
      <c r="G1948" s="105"/>
      <c r="H1948" s="105"/>
      <c r="I1948" s="108"/>
      <c r="J1948" s="105"/>
      <c r="K1948" s="105"/>
      <c r="L1948" s="108"/>
      <c r="M1948" s="105"/>
      <c r="N1948" s="103"/>
      <c r="O1948" s="456"/>
      <c r="P1948" s="431">
        <f t="shared" si="61"/>
        <v>0</v>
      </c>
      <c r="Q1948" s="79">
        <f t="shared" si="61"/>
        <v>0</v>
      </c>
      <c r="R1948" s="102" t="str">
        <f t="shared" si="60"/>
        <v/>
      </c>
      <c r="S1948" s="96" t="str">
        <f>IF(D1948="","",IF(OR(D1948=Plano!$A$1,D1948=Plano!$B$1),"entrada","saída"))</f>
        <v/>
      </c>
    </row>
    <row r="1949" spans="1:19" ht="13.2" hidden="1" x14ac:dyDescent="0.25">
      <c r="A1949" s="119" t="str">
        <f>IF(B1949="","",COUNT('Diário 2o PA'!$A$5:$A$1412)+ROW()-4)</f>
        <v/>
      </c>
      <c r="B1949" s="104"/>
      <c r="C1949" s="154"/>
      <c r="D1949" s="105"/>
      <c r="E1949" s="105"/>
      <c r="F1949" s="106"/>
      <c r="G1949" s="105"/>
      <c r="H1949" s="105"/>
      <c r="I1949" s="108"/>
      <c r="J1949" s="105"/>
      <c r="K1949" s="105"/>
      <c r="L1949" s="108"/>
      <c r="M1949" s="105"/>
      <c r="N1949" s="103"/>
      <c r="O1949" s="456"/>
      <c r="P1949" s="431">
        <f t="shared" si="61"/>
        <v>0</v>
      </c>
      <c r="Q1949" s="79">
        <f t="shared" si="61"/>
        <v>0</v>
      </c>
      <c r="R1949" s="102" t="str">
        <f t="shared" si="60"/>
        <v/>
      </c>
      <c r="S1949" s="96" t="str">
        <f>IF(D1949="","",IF(OR(D1949=Plano!$A$1,D1949=Plano!$B$1),"entrada","saída"))</f>
        <v/>
      </c>
    </row>
    <row r="1950" spans="1:19" ht="13.2" hidden="1" x14ac:dyDescent="0.25">
      <c r="A1950" s="119" t="str">
        <f>IF(B1950="","",COUNT('Diário 2o PA'!$A$5:$A$1412)+ROW()-4)</f>
        <v/>
      </c>
      <c r="B1950" s="104"/>
      <c r="C1950" s="154"/>
      <c r="D1950" s="105"/>
      <c r="E1950" s="105"/>
      <c r="F1950" s="106"/>
      <c r="G1950" s="105"/>
      <c r="H1950" s="105"/>
      <c r="I1950" s="108"/>
      <c r="J1950" s="105"/>
      <c r="K1950" s="105"/>
      <c r="L1950" s="108"/>
      <c r="M1950" s="105"/>
      <c r="N1950" s="103"/>
      <c r="O1950" s="456"/>
      <c r="P1950" s="431">
        <f t="shared" si="61"/>
        <v>0</v>
      </c>
      <c r="Q1950" s="79">
        <f t="shared" si="61"/>
        <v>0</v>
      </c>
      <c r="R1950" s="102" t="str">
        <f t="shared" si="60"/>
        <v/>
      </c>
      <c r="S1950" s="96" t="str">
        <f>IF(D1950="","",IF(OR(D1950=Plano!$A$1,D1950=Plano!$B$1),"entrada","saída"))</f>
        <v/>
      </c>
    </row>
    <row r="1951" spans="1:19" ht="13.2" hidden="1" x14ac:dyDescent="0.25">
      <c r="A1951" s="119" t="str">
        <f>IF(B1951="","",COUNT('Diário 2o PA'!$A$5:$A$1412)+ROW()-4)</f>
        <v/>
      </c>
      <c r="B1951" s="104"/>
      <c r="C1951" s="154"/>
      <c r="D1951" s="105"/>
      <c r="E1951" s="105"/>
      <c r="F1951" s="106"/>
      <c r="G1951" s="105"/>
      <c r="H1951" s="105"/>
      <c r="I1951" s="108"/>
      <c r="J1951" s="105"/>
      <c r="K1951" s="105"/>
      <c r="L1951" s="108"/>
      <c r="M1951" s="105"/>
      <c r="N1951" s="103"/>
      <c r="O1951" s="456"/>
      <c r="P1951" s="431">
        <f t="shared" si="61"/>
        <v>0</v>
      </c>
      <c r="Q1951" s="79">
        <f t="shared" si="61"/>
        <v>0</v>
      </c>
      <c r="R1951" s="102" t="str">
        <f t="shared" si="60"/>
        <v/>
      </c>
      <c r="S1951" s="96" t="str">
        <f>IF(D1951="","",IF(OR(D1951=Plano!$A$1,D1951=Plano!$B$1),"entrada","saída"))</f>
        <v/>
      </c>
    </row>
    <row r="1952" spans="1:19" ht="13.2" hidden="1" x14ac:dyDescent="0.25">
      <c r="A1952" s="119" t="str">
        <f>IF(B1952="","",COUNT('Diário 2o PA'!$A$5:$A$1412)+ROW()-4)</f>
        <v/>
      </c>
      <c r="B1952" s="104"/>
      <c r="C1952" s="154"/>
      <c r="D1952" s="105"/>
      <c r="E1952" s="105"/>
      <c r="F1952" s="106"/>
      <c r="G1952" s="105"/>
      <c r="H1952" s="105"/>
      <c r="I1952" s="108"/>
      <c r="J1952" s="105"/>
      <c r="K1952" s="105"/>
      <c r="L1952" s="108"/>
      <c r="M1952" s="105"/>
      <c r="N1952" s="103"/>
      <c r="O1952" s="456"/>
      <c r="P1952" s="431">
        <f t="shared" si="61"/>
        <v>0</v>
      </c>
      <c r="Q1952" s="79">
        <f t="shared" si="61"/>
        <v>0</v>
      </c>
      <c r="R1952" s="102" t="str">
        <f t="shared" si="60"/>
        <v/>
      </c>
      <c r="S1952" s="96" t="str">
        <f>IF(D1952="","",IF(OR(D1952=Plano!$A$1,D1952=Plano!$B$1),"entrada","saída"))</f>
        <v/>
      </c>
    </row>
    <row r="1953" spans="1:19" ht="13.2" hidden="1" x14ac:dyDescent="0.25">
      <c r="A1953" s="119" t="str">
        <f>IF(B1953="","",COUNT('Diário 2o PA'!$A$5:$A$1412)+ROW()-4)</f>
        <v/>
      </c>
      <c r="B1953" s="104"/>
      <c r="C1953" s="154"/>
      <c r="D1953" s="105"/>
      <c r="E1953" s="105"/>
      <c r="F1953" s="106"/>
      <c r="G1953" s="105"/>
      <c r="H1953" s="105"/>
      <c r="I1953" s="108"/>
      <c r="J1953" s="105"/>
      <c r="K1953" s="105"/>
      <c r="L1953" s="108"/>
      <c r="M1953" s="105"/>
      <c r="N1953" s="103"/>
      <c r="O1953" s="456"/>
      <c r="P1953" s="431">
        <f t="shared" si="61"/>
        <v>0</v>
      </c>
      <c r="Q1953" s="79">
        <f t="shared" si="61"/>
        <v>0</v>
      </c>
      <c r="R1953" s="102" t="str">
        <f t="shared" si="60"/>
        <v/>
      </c>
      <c r="S1953" s="96" t="str">
        <f>IF(D1953="","",IF(OR(D1953=Plano!$A$1,D1953=Plano!$B$1),"entrada","saída"))</f>
        <v/>
      </c>
    </row>
    <row r="1954" spans="1:19" ht="13.2" hidden="1" x14ac:dyDescent="0.25">
      <c r="A1954" s="119" t="str">
        <f>IF(B1954="","",COUNT('Diário 2o PA'!$A$5:$A$1412)+ROW()-4)</f>
        <v/>
      </c>
      <c r="B1954" s="104"/>
      <c r="C1954" s="154"/>
      <c r="D1954" s="105"/>
      <c r="E1954" s="105"/>
      <c r="F1954" s="106"/>
      <c r="G1954" s="105"/>
      <c r="H1954" s="105"/>
      <c r="I1954" s="108"/>
      <c r="J1954" s="105"/>
      <c r="K1954" s="105"/>
      <c r="L1954" s="108"/>
      <c r="M1954" s="105"/>
      <c r="N1954" s="103"/>
      <c r="O1954" s="456"/>
      <c r="P1954" s="431">
        <f t="shared" si="61"/>
        <v>0</v>
      </c>
      <c r="Q1954" s="79">
        <f t="shared" si="61"/>
        <v>0</v>
      </c>
      <c r="R1954" s="102" t="str">
        <f t="shared" si="60"/>
        <v/>
      </c>
      <c r="S1954" s="96" t="str">
        <f>IF(D1954="","",IF(OR(D1954=Plano!$A$1,D1954=Plano!$B$1),"entrada","saída"))</f>
        <v/>
      </c>
    </row>
    <row r="1955" spans="1:19" ht="13.2" hidden="1" x14ac:dyDescent="0.25">
      <c r="A1955" s="119" t="str">
        <f>IF(B1955="","",COUNT('Diário 2o PA'!$A$5:$A$1412)+ROW()-4)</f>
        <v/>
      </c>
      <c r="B1955" s="104"/>
      <c r="C1955" s="154"/>
      <c r="D1955" s="105"/>
      <c r="E1955" s="105"/>
      <c r="F1955" s="106"/>
      <c r="G1955" s="105"/>
      <c r="H1955" s="105"/>
      <c r="I1955" s="108"/>
      <c r="J1955" s="105"/>
      <c r="K1955" s="105"/>
      <c r="L1955" s="108"/>
      <c r="M1955" s="105"/>
      <c r="N1955" s="103"/>
      <c r="O1955" s="456"/>
      <c r="P1955" s="431">
        <f t="shared" si="61"/>
        <v>0</v>
      </c>
      <c r="Q1955" s="79">
        <f t="shared" si="61"/>
        <v>0</v>
      </c>
      <c r="R1955" s="102" t="str">
        <f t="shared" si="60"/>
        <v/>
      </c>
      <c r="S1955" s="96" t="str">
        <f>IF(D1955="","",IF(OR(D1955=Plano!$A$1,D1955=Plano!$B$1),"entrada","saída"))</f>
        <v/>
      </c>
    </row>
    <row r="1956" spans="1:19" ht="13.2" hidden="1" x14ac:dyDescent="0.25">
      <c r="A1956" s="119" t="str">
        <f>IF(B1956="","",COUNT('Diário 2o PA'!$A$5:$A$1412)+ROW()-4)</f>
        <v/>
      </c>
      <c r="B1956" s="104"/>
      <c r="C1956" s="154"/>
      <c r="D1956" s="105"/>
      <c r="E1956" s="105"/>
      <c r="F1956" s="106"/>
      <c r="G1956" s="105"/>
      <c r="H1956" s="105"/>
      <c r="I1956" s="108"/>
      <c r="J1956" s="105"/>
      <c r="K1956" s="105"/>
      <c r="L1956" s="108"/>
      <c r="M1956" s="105"/>
      <c r="N1956" s="103"/>
      <c r="O1956" s="456"/>
      <c r="P1956" s="431">
        <f t="shared" si="61"/>
        <v>0</v>
      </c>
      <c r="Q1956" s="79">
        <f t="shared" si="61"/>
        <v>0</v>
      </c>
      <c r="R1956" s="102" t="str">
        <f t="shared" si="60"/>
        <v/>
      </c>
      <c r="S1956" s="96" t="str">
        <f>IF(D1956="","",IF(OR(D1956=Plano!$A$1,D1956=Plano!$B$1),"entrada","saída"))</f>
        <v/>
      </c>
    </row>
    <row r="1957" spans="1:19" ht="13.2" hidden="1" x14ac:dyDescent="0.25">
      <c r="A1957" s="119" t="str">
        <f>IF(B1957="","",COUNT('Diário 2o PA'!$A$5:$A$1412)+ROW()-4)</f>
        <v/>
      </c>
      <c r="B1957" s="104"/>
      <c r="C1957" s="154"/>
      <c r="D1957" s="105"/>
      <c r="E1957" s="105"/>
      <c r="F1957" s="106"/>
      <c r="G1957" s="105"/>
      <c r="H1957" s="105"/>
      <c r="I1957" s="108"/>
      <c r="J1957" s="105"/>
      <c r="K1957" s="105"/>
      <c r="L1957" s="108"/>
      <c r="M1957" s="105"/>
      <c r="N1957" s="103"/>
      <c r="O1957" s="456"/>
      <c r="P1957" s="431">
        <f t="shared" si="61"/>
        <v>0</v>
      </c>
      <c r="Q1957" s="79">
        <f t="shared" si="61"/>
        <v>0</v>
      </c>
      <c r="R1957" s="102" t="str">
        <f t="shared" si="60"/>
        <v/>
      </c>
      <c r="S1957" s="96" t="str">
        <f>IF(D1957="","",IF(OR(D1957=Plano!$A$1,D1957=Plano!$B$1),"entrada","saída"))</f>
        <v/>
      </c>
    </row>
    <row r="1958" spans="1:19" ht="13.2" hidden="1" x14ac:dyDescent="0.25">
      <c r="A1958" s="119" t="str">
        <f>IF(B1958="","",COUNT('Diário 2o PA'!$A$5:$A$1412)+ROW()-4)</f>
        <v/>
      </c>
      <c r="B1958" s="104"/>
      <c r="C1958" s="154"/>
      <c r="D1958" s="105"/>
      <c r="E1958" s="105"/>
      <c r="F1958" s="106"/>
      <c r="G1958" s="105"/>
      <c r="H1958" s="105"/>
      <c r="I1958" s="108"/>
      <c r="J1958" s="105"/>
      <c r="K1958" s="105"/>
      <c r="L1958" s="108"/>
      <c r="M1958" s="105"/>
      <c r="N1958" s="103"/>
      <c r="O1958" s="456"/>
      <c r="P1958" s="431">
        <f t="shared" si="61"/>
        <v>0</v>
      </c>
      <c r="Q1958" s="79">
        <f t="shared" si="61"/>
        <v>0</v>
      </c>
      <c r="R1958" s="102" t="str">
        <f t="shared" si="60"/>
        <v/>
      </c>
      <c r="S1958" s="96" t="str">
        <f>IF(D1958="","",IF(OR(D1958=Plano!$A$1,D1958=Plano!$B$1),"entrada","saída"))</f>
        <v/>
      </c>
    </row>
    <row r="1959" spans="1:19" ht="13.2" hidden="1" x14ac:dyDescent="0.25">
      <c r="A1959" s="119" t="str">
        <f>IF(B1959="","",COUNT('Diário 2o PA'!$A$5:$A$1412)+ROW()-4)</f>
        <v/>
      </c>
      <c r="B1959" s="104"/>
      <c r="C1959" s="154"/>
      <c r="D1959" s="105"/>
      <c r="E1959" s="105"/>
      <c r="F1959" s="106"/>
      <c r="G1959" s="105"/>
      <c r="H1959" s="105"/>
      <c r="I1959" s="108"/>
      <c r="J1959" s="105"/>
      <c r="K1959" s="105"/>
      <c r="L1959" s="108"/>
      <c r="M1959" s="105"/>
      <c r="N1959" s="103"/>
      <c r="O1959" s="456"/>
      <c r="P1959" s="431">
        <f t="shared" si="61"/>
        <v>0</v>
      </c>
      <c r="Q1959" s="79">
        <f t="shared" si="61"/>
        <v>0</v>
      </c>
      <c r="R1959" s="102" t="str">
        <f t="shared" si="60"/>
        <v/>
      </c>
      <c r="S1959" s="96" t="str">
        <f>IF(D1959="","",IF(OR(D1959=Plano!$A$1,D1959=Plano!$B$1),"entrada","saída"))</f>
        <v/>
      </c>
    </row>
    <row r="1960" spans="1:19" ht="13.2" hidden="1" x14ac:dyDescent="0.25">
      <c r="A1960" s="119" t="str">
        <f>IF(B1960="","",COUNT('Diário 2o PA'!$A$5:$A$1412)+ROW()-4)</f>
        <v/>
      </c>
      <c r="B1960" s="104"/>
      <c r="C1960" s="154"/>
      <c r="D1960" s="105"/>
      <c r="E1960" s="105"/>
      <c r="F1960" s="106"/>
      <c r="G1960" s="105"/>
      <c r="H1960" s="105"/>
      <c r="I1960" s="108"/>
      <c r="J1960" s="105"/>
      <c r="K1960" s="105"/>
      <c r="L1960" s="108"/>
      <c r="M1960" s="105"/>
      <c r="N1960" s="103"/>
      <c r="O1960" s="456"/>
      <c r="P1960" s="431">
        <f t="shared" si="61"/>
        <v>0</v>
      </c>
      <c r="Q1960" s="79">
        <f t="shared" si="61"/>
        <v>0</v>
      </c>
      <c r="R1960" s="102" t="str">
        <f t="shared" si="60"/>
        <v/>
      </c>
      <c r="S1960" s="96" t="str">
        <f>IF(D1960="","",IF(OR(D1960=Plano!$A$1,D1960=Plano!$B$1),"entrada","saída"))</f>
        <v/>
      </c>
    </row>
    <row r="1961" spans="1:19" ht="13.2" hidden="1" x14ac:dyDescent="0.25">
      <c r="A1961" s="119" t="str">
        <f>IF(B1961="","",COUNT('Diário 2o PA'!$A$5:$A$1412)+ROW()-4)</f>
        <v/>
      </c>
      <c r="B1961" s="104"/>
      <c r="C1961" s="154"/>
      <c r="D1961" s="105"/>
      <c r="E1961" s="105"/>
      <c r="F1961" s="106"/>
      <c r="G1961" s="105"/>
      <c r="H1961" s="105"/>
      <c r="I1961" s="108"/>
      <c r="J1961" s="105"/>
      <c r="K1961" s="105"/>
      <c r="L1961" s="108"/>
      <c r="M1961" s="105"/>
      <c r="N1961" s="103"/>
      <c r="O1961" s="456"/>
      <c r="P1961" s="431">
        <f t="shared" si="61"/>
        <v>0</v>
      </c>
      <c r="Q1961" s="79">
        <f t="shared" si="61"/>
        <v>0</v>
      </c>
      <c r="R1961" s="102" t="str">
        <f t="shared" si="60"/>
        <v/>
      </c>
      <c r="S1961" s="96" t="str">
        <f>IF(D1961="","",IF(OR(D1961=Plano!$A$1,D1961=Plano!$B$1),"entrada","saída"))</f>
        <v/>
      </c>
    </row>
    <row r="1962" spans="1:19" ht="13.2" hidden="1" x14ac:dyDescent="0.25">
      <c r="A1962" s="119" t="str">
        <f>IF(B1962="","",COUNT('Diário 2o PA'!$A$5:$A$1412)+ROW()-4)</f>
        <v/>
      </c>
      <c r="B1962" s="104"/>
      <c r="C1962" s="154"/>
      <c r="D1962" s="105"/>
      <c r="E1962" s="105"/>
      <c r="F1962" s="106"/>
      <c r="G1962" s="105"/>
      <c r="H1962" s="105"/>
      <c r="I1962" s="108"/>
      <c r="J1962" s="105"/>
      <c r="K1962" s="105"/>
      <c r="L1962" s="108"/>
      <c r="M1962" s="105"/>
      <c r="N1962" s="103"/>
      <c r="O1962" s="456"/>
      <c r="P1962" s="431">
        <f t="shared" si="61"/>
        <v>0</v>
      </c>
      <c r="Q1962" s="79">
        <f t="shared" si="61"/>
        <v>0</v>
      </c>
      <c r="R1962" s="102" t="str">
        <f t="shared" si="60"/>
        <v/>
      </c>
      <c r="S1962" s="96" t="str">
        <f>IF(D1962="","",IF(OR(D1962=Plano!$A$1,D1962=Plano!$B$1),"entrada","saída"))</f>
        <v/>
      </c>
    </row>
    <row r="1963" spans="1:19" ht="13.2" hidden="1" x14ac:dyDescent="0.25">
      <c r="A1963" s="119" t="str">
        <f>IF(B1963="","",COUNT('Diário 2o PA'!$A$5:$A$1412)+ROW()-4)</f>
        <v/>
      </c>
      <c r="B1963" s="104"/>
      <c r="C1963" s="154"/>
      <c r="D1963" s="105"/>
      <c r="E1963" s="105"/>
      <c r="F1963" s="106"/>
      <c r="G1963" s="105"/>
      <c r="H1963" s="105"/>
      <c r="I1963" s="108"/>
      <c r="J1963" s="105"/>
      <c r="K1963" s="105"/>
      <c r="L1963" s="108"/>
      <c r="M1963" s="105"/>
      <c r="N1963" s="103"/>
      <c r="O1963" s="456"/>
      <c r="P1963" s="431">
        <f t="shared" si="61"/>
        <v>0</v>
      </c>
      <c r="Q1963" s="79">
        <f t="shared" si="61"/>
        <v>0</v>
      </c>
      <c r="R1963" s="102" t="str">
        <f t="shared" si="60"/>
        <v/>
      </c>
      <c r="S1963" s="96" t="str">
        <f>IF(D1963="","",IF(OR(D1963=Plano!$A$1,D1963=Plano!$B$1),"entrada","saída"))</f>
        <v/>
      </c>
    </row>
    <row r="1964" spans="1:19" ht="13.2" hidden="1" x14ac:dyDescent="0.25">
      <c r="A1964" s="119" t="str">
        <f>IF(B1964="","",COUNT('Diário 2o PA'!$A$5:$A$1412)+ROW()-4)</f>
        <v/>
      </c>
      <c r="B1964" s="104"/>
      <c r="C1964" s="154"/>
      <c r="D1964" s="105"/>
      <c r="E1964" s="105"/>
      <c r="F1964" s="106"/>
      <c r="G1964" s="105"/>
      <c r="H1964" s="105"/>
      <c r="I1964" s="108"/>
      <c r="J1964" s="105"/>
      <c r="K1964" s="105"/>
      <c r="L1964" s="108"/>
      <c r="M1964" s="105"/>
      <c r="N1964" s="103"/>
      <c r="O1964" s="456"/>
      <c r="P1964" s="431">
        <f t="shared" si="61"/>
        <v>0</v>
      </c>
      <c r="Q1964" s="79">
        <f t="shared" si="61"/>
        <v>0</v>
      </c>
      <c r="R1964" s="102" t="str">
        <f t="shared" si="60"/>
        <v/>
      </c>
      <c r="S1964" s="96" t="str">
        <f>IF(D1964="","",IF(OR(D1964=Plano!$A$1,D1964=Plano!$B$1),"entrada","saída"))</f>
        <v/>
      </c>
    </row>
    <row r="1965" spans="1:19" ht="13.2" hidden="1" x14ac:dyDescent="0.25">
      <c r="A1965" s="119" t="str">
        <f>IF(B1965="","",COUNT('Diário 2o PA'!$A$5:$A$1412)+ROW()-4)</f>
        <v/>
      </c>
      <c r="B1965" s="104"/>
      <c r="C1965" s="154"/>
      <c r="D1965" s="105"/>
      <c r="E1965" s="105"/>
      <c r="F1965" s="106"/>
      <c r="G1965" s="105"/>
      <c r="H1965" s="105"/>
      <c r="I1965" s="108"/>
      <c r="J1965" s="105"/>
      <c r="K1965" s="105"/>
      <c r="L1965" s="108"/>
      <c r="M1965" s="105"/>
      <c r="N1965" s="103"/>
      <c r="O1965" s="456"/>
      <c r="P1965" s="431">
        <f t="shared" si="61"/>
        <v>0</v>
      </c>
      <c r="Q1965" s="79">
        <f t="shared" si="61"/>
        <v>0</v>
      </c>
      <c r="R1965" s="102" t="str">
        <f t="shared" si="60"/>
        <v/>
      </c>
      <c r="S1965" s="96" t="str">
        <f>IF(D1965="","",IF(OR(D1965=Plano!$A$1,D1965=Plano!$B$1),"entrada","saída"))</f>
        <v/>
      </c>
    </row>
    <row r="1966" spans="1:19" ht="13.2" hidden="1" x14ac:dyDescent="0.25">
      <c r="A1966" s="119" t="str">
        <f>IF(B1966="","",COUNT('Diário 2o PA'!$A$5:$A$1412)+ROW()-4)</f>
        <v/>
      </c>
      <c r="B1966" s="104"/>
      <c r="C1966" s="154"/>
      <c r="D1966" s="105"/>
      <c r="E1966" s="105"/>
      <c r="F1966" s="106"/>
      <c r="G1966" s="105"/>
      <c r="H1966" s="105"/>
      <c r="I1966" s="108"/>
      <c r="J1966" s="105"/>
      <c r="K1966" s="105"/>
      <c r="L1966" s="108"/>
      <c r="M1966" s="105"/>
      <c r="N1966" s="103"/>
      <c r="O1966" s="456"/>
      <c r="P1966" s="431">
        <f t="shared" si="61"/>
        <v>0</v>
      </c>
      <c r="Q1966" s="79">
        <f t="shared" si="61"/>
        <v>0</v>
      </c>
      <c r="R1966" s="102" t="str">
        <f t="shared" si="60"/>
        <v/>
      </c>
      <c r="S1966" s="96" t="str">
        <f>IF(D1966="","",IF(OR(D1966=Plano!$A$1,D1966=Plano!$B$1),"entrada","saída"))</f>
        <v/>
      </c>
    </row>
    <row r="1967" spans="1:19" ht="13.2" hidden="1" x14ac:dyDescent="0.25">
      <c r="A1967" s="119" t="str">
        <f>IF(B1967="","",COUNT('Diário 2o PA'!$A$5:$A$1412)+ROW()-4)</f>
        <v/>
      </c>
      <c r="B1967" s="104"/>
      <c r="C1967" s="154"/>
      <c r="D1967" s="105"/>
      <c r="E1967" s="105"/>
      <c r="F1967" s="106"/>
      <c r="G1967" s="105"/>
      <c r="H1967" s="105"/>
      <c r="I1967" s="108"/>
      <c r="J1967" s="105"/>
      <c r="K1967" s="105"/>
      <c r="L1967" s="108"/>
      <c r="M1967" s="105"/>
      <c r="N1967" s="103"/>
      <c r="O1967" s="456"/>
      <c r="P1967" s="431">
        <f t="shared" si="61"/>
        <v>0</v>
      </c>
      <c r="Q1967" s="79">
        <f t="shared" si="61"/>
        <v>0</v>
      </c>
      <c r="R1967" s="102" t="str">
        <f t="shared" si="60"/>
        <v/>
      </c>
      <c r="S1967" s="96" t="str">
        <f>IF(D1967="","",IF(OR(D1967=Plano!$A$1,D1967=Plano!$B$1),"entrada","saída"))</f>
        <v/>
      </c>
    </row>
    <row r="1968" spans="1:19" ht="13.2" hidden="1" x14ac:dyDescent="0.25">
      <c r="A1968" s="119" t="str">
        <f>IF(B1968="","",COUNT('Diário 2o PA'!$A$5:$A$1412)+ROW()-4)</f>
        <v/>
      </c>
      <c r="B1968" s="104"/>
      <c r="C1968" s="154"/>
      <c r="D1968" s="105"/>
      <c r="E1968" s="105"/>
      <c r="F1968" s="106"/>
      <c r="G1968" s="105"/>
      <c r="H1968" s="105"/>
      <c r="I1968" s="108"/>
      <c r="J1968" s="105"/>
      <c r="K1968" s="105"/>
      <c r="L1968" s="108"/>
      <c r="M1968" s="105"/>
      <c r="N1968" s="103"/>
      <c r="O1968" s="456"/>
      <c r="P1968" s="431">
        <f t="shared" si="61"/>
        <v>0</v>
      </c>
      <c r="Q1968" s="79">
        <f t="shared" si="61"/>
        <v>0</v>
      </c>
      <c r="R1968" s="102" t="str">
        <f t="shared" si="60"/>
        <v/>
      </c>
      <c r="S1968" s="96" t="str">
        <f>IF(D1968="","",IF(OR(D1968=Plano!$A$1,D1968=Plano!$B$1),"entrada","saída"))</f>
        <v/>
      </c>
    </row>
    <row r="1969" spans="1:19" ht="13.2" hidden="1" x14ac:dyDescent="0.25">
      <c r="A1969" s="119" t="str">
        <f>IF(B1969="","",COUNT('Diário 2o PA'!$A$5:$A$1412)+ROW()-4)</f>
        <v/>
      </c>
      <c r="B1969" s="104"/>
      <c r="C1969" s="154"/>
      <c r="D1969" s="105"/>
      <c r="E1969" s="105"/>
      <c r="F1969" s="106"/>
      <c r="G1969" s="105"/>
      <c r="H1969" s="105"/>
      <c r="I1969" s="108"/>
      <c r="J1969" s="105"/>
      <c r="K1969" s="105"/>
      <c r="L1969" s="108"/>
      <c r="M1969" s="105"/>
      <c r="N1969" s="103"/>
      <c r="O1969" s="456"/>
      <c r="P1969" s="431">
        <f t="shared" si="61"/>
        <v>0</v>
      </c>
      <c r="Q1969" s="79">
        <f t="shared" si="61"/>
        <v>0</v>
      </c>
      <c r="R1969" s="102" t="str">
        <f t="shared" si="60"/>
        <v/>
      </c>
      <c r="S1969" s="96" t="str">
        <f>IF(D1969="","",IF(OR(D1969=Plano!$A$1,D1969=Plano!$B$1),"entrada","saída"))</f>
        <v/>
      </c>
    </row>
    <row r="1970" spans="1:19" ht="13.2" hidden="1" x14ac:dyDescent="0.25">
      <c r="A1970" s="119" t="str">
        <f>IF(B1970="","",COUNT('Diário 2o PA'!$A$5:$A$1412)+ROW()-4)</f>
        <v/>
      </c>
      <c r="B1970" s="104"/>
      <c r="C1970" s="154"/>
      <c r="D1970" s="105"/>
      <c r="E1970" s="105"/>
      <c r="F1970" s="106"/>
      <c r="G1970" s="105"/>
      <c r="H1970" s="105"/>
      <c r="I1970" s="108"/>
      <c r="J1970" s="105"/>
      <c r="K1970" s="105"/>
      <c r="L1970" s="108"/>
      <c r="M1970" s="105"/>
      <c r="N1970" s="103"/>
      <c r="O1970" s="456"/>
      <c r="P1970" s="431">
        <f t="shared" si="61"/>
        <v>0</v>
      </c>
      <c r="Q1970" s="79">
        <f t="shared" si="61"/>
        <v>0</v>
      </c>
      <c r="R1970" s="102" t="str">
        <f t="shared" si="60"/>
        <v/>
      </c>
      <c r="S1970" s="96" t="str">
        <f>IF(D1970="","",IF(OR(D1970=Plano!$A$1,D1970=Plano!$B$1),"entrada","saída"))</f>
        <v/>
      </c>
    </row>
    <row r="1971" spans="1:19" ht="13.2" hidden="1" x14ac:dyDescent="0.25">
      <c r="A1971" s="119" t="str">
        <f>IF(B1971="","",COUNT('Diário 2o PA'!$A$5:$A$1412)+ROW()-4)</f>
        <v/>
      </c>
      <c r="B1971" s="104"/>
      <c r="C1971" s="154"/>
      <c r="D1971" s="105"/>
      <c r="E1971" s="105"/>
      <c r="F1971" s="106"/>
      <c r="G1971" s="105"/>
      <c r="H1971" s="105"/>
      <c r="I1971" s="108"/>
      <c r="J1971" s="105"/>
      <c r="K1971" s="105"/>
      <c r="L1971" s="108"/>
      <c r="M1971" s="105"/>
      <c r="N1971" s="103"/>
      <c r="O1971" s="456"/>
      <c r="P1971" s="431">
        <f t="shared" si="61"/>
        <v>0</v>
      </c>
      <c r="Q1971" s="79">
        <f t="shared" si="61"/>
        <v>0</v>
      </c>
      <c r="R1971" s="102" t="str">
        <f t="shared" si="60"/>
        <v/>
      </c>
      <c r="S1971" s="96" t="str">
        <f>IF(D1971="","",IF(OR(D1971=Plano!$A$1,D1971=Plano!$B$1),"entrada","saída"))</f>
        <v/>
      </c>
    </row>
    <row r="1972" spans="1:19" ht="13.2" hidden="1" x14ac:dyDescent="0.25">
      <c r="A1972" s="119" t="str">
        <f>IF(B1972="","",COUNT('Diário 2o PA'!$A$5:$A$1412)+ROW()-4)</f>
        <v/>
      </c>
      <c r="B1972" s="104"/>
      <c r="C1972" s="154"/>
      <c r="D1972" s="105"/>
      <c r="E1972" s="105"/>
      <c r="F1972" s="106"/>
      <c r="G1972" s="105"/>
      <c r="H1972" s="105"/>
      <c r="I1972" s="108"/>
      <c r="J1972" s="105"/>
      <c r="K1972" s="105"/>
      <c r="L1972" s="108"/>
      <c r="M1972" s="105"/>
      <c r="N1972" s="103"/>
      <c r="O1972" s="456"/>
      <c r="P1972" s="431">
        <f t="shared" si="61"/>
        <v>0</v>
      </c>
      <c r="Q1972" s="79">
        <f t="shared" si="61"/>
        <v>0</v>
      </c>
      <c r="R1972" s="102" t="str">
        <f t="shared" si="60"/>
        <v/>
      </c>
      <c r="S1972" s="96" t="str">
        <f>IF(D1972="","",IF(OR(D1972=Plano!$A$1,D1972=Plano!$B$1),"entrada","saída"))</f>
        <v/>
      </c>
    </row>
    <row r="1973" spans="1:19" ht="13.2" hidden="1" x14ac:dyDescent="0.25">
      <c r="A1973" s="119" t="str">
        <f>IF(B1973="","",COUNT('Diário 2o PA'!$A$5:$A$1412)+ROW()-4)</f>
        <v/>
      </c>
      <c r="B1973" s="104"/>
      <c r="C1973" s="154"/>
      <c r="D1973" s="105"/>
      <c r="E1973" s="105"/>
      <c r="F1973" s="106"/>
      <c r="G1973" s="105"/>
      <c r="H1973" s="105"/>
      <c r="I1973" s="108"/>
      <c r="J1973" s="105"/>
      <c r="K1973" s="105"/>
      <c r="L1973" s="108"/>
      <c r="M1973" s="105"/>
      <c r="N1973" s="103"/>
      <c r="O1973" s="456"/>
      <c r="P1973" s="431">
        <f t="shared" si="61"/>
        <v>0</v>
      </c>
      <c r="Q1973" s="79">
        <f t="shared" si="61"/>
        <v>0</v>
      </c>
      <c r="R1973" s="102" t="str">
        <f t="shared" si="60"/>
        <v/>
      </c>
      <c r="S1973" s="96" t="str">
        <f>IF(D1973="","",IF(OR(D1973=Plano!$A$1,D1973=Plano!$B$1),"entrada","saída"))</f>
        <v/>
      </c>
    </row>
    <row r="1974" spans="1:19" ht="13.2" hidden="1" x14ac:dyDescent="0.25">
      <c r="A1974" s="119" t="str">
        <f>IF(B1974="","",COUNT('Diário 2o PA'!$A$5:$A$1412)+ROW()-4)</f>
        <v/>
      </c>
      <c r="B1974" s="104"/>
      <c r="C1974" s="154"/>
      <c r="D1974" s="105"/>
      <c r="E1974" s="105"/>
      <c r="F1974" s="106"/>
      <c r="G1974" s="105"/>
      <c r="H1974" s="105"/>
      <c r="I1974" s="108"/>
      <c r="J1974" s="105"/>
      <c r="K1974" s="105"/>
      <c r="L1974" s="108"/>
      <c r="M1974" s="105"/>
      <c r="N1974" s="103"/>
      <c r="O1974" s="456"/>
      <c r="P1974" s="431">
        <f t="shared" si="61"/>
        <v>0</v>
      </c>
      <c r="Q1974" s="79">
        <f t="shared" si="61"/>
        <v>0</v>
      </c>
      <c r="R1974" s="102" t="str">
        <f t="shared" si="60"/>
        <v/>
      </c>
      <c r="S1974" s="96" t="str">
        <f>IF(D1974="","",IF(OR(D1974=Plano!$A$1,D1974=Plano!$B$1),"entrada","saída"))</f>
        <v/>
      </c>
    </row>
    <row r="1975" spans="1:19" ht="13.2" hidden="1" x14ac:dyDescent="0.25">
      <c r="A1975" s="119" t="str">
        <f>IF(B1975="","",COUNT('Diário 2o PA'!$A$5:$A$1412)+ROW()-4)</f>
        <v/>
      </c>
      <c r="B1975" s="104"/>
      <c r="C1975" s="154"/>
      <c r="D1975" s="105"/>
      <c r="E1975" s="105"/>
      <c r="F1975" s="106"/>
      <c r="G1975" s="105"/>
      <c r="H1975" s="105"/>
      <c r="I1975" s="108"/>
      <c r="J1975" s="105"/>
      <c r="K1975" s="105"/>
      <c r="L1975" s="108"/>
      <c r="M1975" s="105"/>
      <c r="N1975" s="103"/>
      <c r="O1975" s="456"/>
      <c r="P1975" s="431">
        <f t="shared" si="61"/>
        <v>0</v>
      </c>
      <c r="Q1975" s="79">
        <f t="shared" si="61"/>
        <v>0</v>
      </c>
      <c r="R1975" s="102" t="str">
        <f t="shared" si="60"/>
        <v/>
      </c>
      <c r="S1975" s="96" t="str">
        <f>IF(D1975="","",IF(OR(D1975=Plano!$A$1,D1975=Plano!$B$1),"entrada","saída"))</f>
        <v/>
      </c>
    </row>
    <row r="1976" spans="1:19" ht="13.2" hidden="1" x14ac:dyDescent="0.25">
      <c r="A1976" s="119" t="str">
        <f>IF(B1976="","",COUNT('Diário 2o PA'!$A$5:$A$1412)+ROW()-4)</f>
        <v/>
      </c>
      <c r="B1976" s="104"/>
      <c r="C1976" s="154"/>
      <c r="D1976" s="105"/>
      <c r="E1976" s="105"/>
      <c r="F1976" s="106"/>
      <c r="G1976" s="105"/>
      <c r="H1976" s="105"/>
      <c r="I1976" s="108"/>
      <c r="J1976" s="105"/>
      <c r="K1976" s="105"/>
      <c r="L1976" s="108"/>
      <c r="M1976" s="105"/>
      <c r="N1976" s="103"/>
      <c r="O1976" s="456"/>
      <c r="P1976" s="431">
        <f t="shared" si="61"/>
        <v>0</v>
      </c>
      <c r="Q1976" s="79">
        <f t="shared" si="61"/>
        <v>0</v>
      </c>
      <c r="R1976" s="102" t="str">
        <f t="shared" si="60"/>
        <v/>
      </c>
      <c r="S1976" s="96" t="str">
        <f>IF(D1976="","",IF(OR(D1976=Plano!$A$1,D1976=Plano!$B$1),"entrada","saída"))</f>
        <v/>
      </c>
    </row>
    <row r="1977" spans="1:19" ht="13.2" hidden="1" x14ac:dyDescent="0.25">
      <c r="A1977" s="119" t="str">
        <f>IF(B1977="","",COUNT('Diário 2o PA'!$A$5:$A$1412)+ROW()-4)</f>
        <v/>
      </c>
      <c r="B1977" s="104"/>
      <c r="C1977" s="154"/>
      <c r="D1977" s="105"/>
      <c r="E1977" s="105"/>
      <c r="F1977" s="106"/>
      <c r="G1977" s="105"/>
      <c r="H1977" s="105"/>
      <c r="I1977" s="108"/>
      <c r="J1977" s="105"/>
      <c r="K1977" s="105"/>
      <c r="L1977" s="108"/>
      <c r="M1977" s="105"/>
      <c r="N1977" s="103"/>
      <c r="O1977" s="456"/>
      <c r="P1977" s="431">
        <f t="shared" si="61"/>
        <v>0</v>
      </c>
      <c r="Q1977" s="79">
        <f t="shared" si="61"/>
        <v>0</v>
      </c>
      <c r="R1977" s="102" t="str">
        <f t="shared" si="60"/>
        <v/>
      </c>
      <c r="S1977" s="96" t="str">
        <f>IF(D1977="","",IF(OR(D1977=Plano!$A$1,D1977=Plano!$B$1),"entrada","saída"))</f>
        <v/>
      </c>
    </row>
    <row r="1978" spans="1:19" ht="13.2" hidden="1" x14ac:dyDescent="0.25">
      <c r="A1978" s="119" t="str">
        <f>IF(B1978="","",COUNT('Diário 2o PA'!$A$5:$A$1412)+ROW()-4)</f>
        <v/>
      </c>
      <c r="B1978" s="104"/>
      <c r="C1978" s="154"/>
      <c r="D1978" s="105"/>
      <c r="E1978" s="105"/>
      <c r="F1978" s="106"/>
      <c r="G1978" s="105"/>
      <c r="H1978" s="105"/>
      <c r="I1978" s="108"/>
      <c r="J1978" s="105"/>
      <c r="K1978" s="105"/>
      <c r="L1978" s="108"/>
      <c r="M1978" s="105"/>
      <c r="N1978" s="103"/>
      <c r="O1978" s="456"/>
      <c r="P1978" s="431">
        <f t="shared" si="61"/>
        <v>0</v>
      </c>
      <c r="Q1978" s="79">
        <f t="shared" si="61"/>
        <v>0</v>
      </c>
      <c r="R1978" s="102" t="str">
        <f t="shared" si="60"/>
        <v/>
      </c>
      <c r="S1978" s="96" t="str">
        <f>IF(D1978="","",IF(OR(D1978=Plano!$A$1,D1978=Plano!$B$1),"entrada","saída"))</f>
        <v/>
      </c>
    </row>
    <row r="1979" spans="1:19" ht="13.2" hidden="1" x14ac:dyDescent="0.25">
      <c r="A1979" s="119" t="str">
        <f>IF(B1979="","",COUNT('Diário 2o PA'!$A$5:$A$1412)+ROW()-4)</f>
        <v/>
      </c>
      <c r="B1979" s="104"/>
      <c r="C1979" s="154"/>
      <c r="D1979" s="105"/>
      <c r="E1979" s="105"/>
      <c r="F1979" s="106"/>
      <c r="G1979" s="105"/>
      <c r="H1979" s="105"/>
      <c r="I1979" s="108"/>
      <c r="J1979" s="105"/>
      <c r="K1979" s="105"/>
      <c r="L1979" s="108"/>
      <c r="M1979" s="105"/>
      <c r="N1979" s="103"/>
      <c r="O1979" s="456"/>
      <c r="P1979" s="431">
        <f t="shared" si="61"/>
        <v>0</v>
      </c>
      <c r="Q1979" s="79">
        <f t="shared" si="61"/>
        <v>0</v>
      </c>
      <c r="R1979" s="102" t="str">
        <f t="shared" si="60"/>
        <v/>
      </c>
      <c r="S1979" s="96" t="str">
        <f>IF(D1979="","",IF(OR(D1979=Plano!$A$1,D1979=Plano!$B$1),"entrada","saída"))</f>
        <v/>
      </c>
    </row>
    <row r="1980" spans="1:19" ht="13.2" hidden="1" x14ac:dyDescent="0.25">
      <c r="A1980" s="119" t="str">
        <f>IF(B1980="","",COUNT('Diário 2o PA'!$A$5:$A$1412)+ROW()-4)</f>
        <v/>
      </c>
      <c r="B1980" s="104"/>
      <c r="C1980" s="154"/>
      <c r="D1980" s="105"/>
      <c r="E1980" s="105"/>
      <c r="F1980" s="106"/>
      <c r="G1980" s="105"/>
      <c r="H1980" s="105"/>
      <c r="I1980" s="108"/>
      <c r="J1980" s="105"/>
      <c r="K1980" s="105"/>
      <c r="L1980" s="108"/>
      <c r="M1980" s="105"/>
      <c r="N1980" s="103"/>
      <c r="O1980" s="456"/>
      <c r="P1980" s="431">
        <f t="shared" si="61"/>
        <v>0</v>
      </c>
      <c r="Q1980" s="79">
        <f t="shared" si="61"/>
        <v>0</v>
      </c>
      <c r="R1980" s="102" t="str">
        <f t="shared" si="60"/>
        <v/>
      </c>
      <c r="S1980" s="96" t="str">
        <f>IF(D1980="","",IF(OR(D1980=Plano!$A$1,D1980=Plano!$B$1),"entrada","saída"))</f>
        <v/>
      </c>
    </row>
    <row r="1981" spans="1:19" ht="13.2" hidden="1" x14ac:dyDescent="0.25">
      <c r="A1981" s="119" t="str">
        <f>IF(B1981="","",COUNT('Diário 2o PA'!$A$5:$A$1412)+ROW()-4)</f>
        <v/>
      </c>
      <c r="B1981" s="104"/>
      <c r="C1981" s="154"/>
      <c r="D1981" s="105"/>
      <c r="E1981" s="105"/>
      <c r="F1981" s="106"/>
      <c r="G1981" s="105"/>
      <c r="H1981" s="105"/>
      <c r="I1981" s="108"/>
      <c r="J1981" s="105"/>
      <c r="K1981" s="105"/>
      <c r="L1981" s="108"/>
      <c r="M1981" s="105"/>
      <c r="N1981" s="103"/>
      <c r="O1981" s="456"/>
      <c r="P1981" s="431">
        <f t="shared" si="61"/>
        <v>0</v>
      </c>
      <c r="Q1981" s="79">
        <f t="shared" si="61"/>
        <v>0</v>
      </c>
      <c r="R1981" s="102" t="str">
        <f t="shared" si="60"/>
        <v/>
      </c>
      <c r="S1981" s="96" t="str">
        <f>IF(D1981="","",IF(OR(D1981=Plano!$A$1,D1981=Plano!$B$1),"entrada","saída"))</f>
        <v/>
      </c>
    </row>
    <row r="1982" spans="1:19" ht="13.2" hidden="1" x14ac:dyDescent="0.25">
      <c r="A1982" s="119" t="str">
        <f>IF(B1982="","",COUNT('Diário 2o PA'!$A$5:$A$1412)+ROW()-4)</f>
        <v/>
      </c>
      <c r="B1982" s="104"/>
      <c r="C1982" s="154"/>
      <c r="D1982" s="105"/>
      <c r="E1982" s="105"/>
      <c r="F1982" s="106"/>
      <c r="G1982" s="105"/>
      <c r="H1982" s="105"/>
      <c r="I1982" s="108"/>
      <c r="J1982" s="105"/>
      <c r="K1982" s="105"/>
      <c r="L1982" s="108"/>
      <c r="M1982" s="105"/>
      <c r="N1982" s="103"/>
      <c r="O1982" s="456"/>
      <c r="P1982" s="431">
        <f t="shared" si="61"/>
        <v>0</v>
      </c>
      <c r="Q1982" s="79">
        <f t="shared" si="61"/>
        <v>0</v>
      </c>
      <c r="R1982" s="102" t="str">
        <f t="shared" si="60"/>
        <v/>
      </c>
      <c r="S1982" s="96" t="str">
        <f>IF(D1982="","",IF(OR(D1982=Plano!$A$1,D1982=Plano!$B$1),"entrada","saída"))</f>
        <v/>
      </c>
    </row>
    <row r="1983" spans="1:19" ht="13.2" hidden="1" x14ac:dyDescent="0.25">
      <c r="A1983" s="119" t="str">
        <f>IF(B1983="","",COUNT('Diário 2o PA'!$A$5:$A$1412)+ROW()-4)</f>
        <v/>
      </c>
      <c r="B1983" s="104"/>
      <c r="C1983" s="154"/>
      <c r="D1983" s="105"/>
      <c r="E1983" s="105"/>
      <c r="F1983" s="106"/>
      <c r="G1983" s="105"/>
      <c r="H1983" s="105"/>
      <c r="I1983" s="108"/>
      <c r="J1983" s="105"/>
      <c r="K1983" s="105"/>
      <c r="L1983" s="108"/>
      <c r="M1983" s="105"/>
      <c r="N1983" s="103"/>
      <c r="O1983" s="456"/>
      <c r="P1983" s="431">
        <f t="shared" si="61"/>
        <v>0</v>
      </c>
      <c r="Q1983" s="79">
        <f t="shared" si="61"/>
        <v>0</v>
      </c>
      <c r="R1983" s="102" t="str">
        <f t="shared" si="60"/>
        <v/>
      </c>
      <c r="S1983" s="96" t="str">
        <f>IF(D1983="","",IF(OR(D1983=Plano!$A$1,D1983=Plano!$B$1),"entrada","saída"))</f>
        <v/>
      </c>
    </row>
    <row r="1984" spans="1:19" ht="13.2" hidden="1" x14ac:dyDescent="0.25">
      <c r="A1984" s="119" t="str">
        <f>IF(B1984="","",COUNT('Diário 2o PA'!$A$5:$A$1412)+ROW()-4)</f>
        <v/>
      </c>
      <c r="B1984" s="104"/>
      <c r="C1984" s="154"/>
      <c r="D1984" s="105"/>
      <c r="E1984" s="105"/>
      <c r="F1984" s="106"/>
      <c r="G1984" s="105"/>
      <c r="H1984" s="105"/>
      <c r="I1984" s="108"/>
      <c r="J1984" s="105"/>
      <c r="K1984" s="105"/>
      <c r="L1984" s="108"/>
      <c r="M1984" s="105"/>
      <c r="N1984" s="103"/>
      <c r="O1984" s="456"/>
      <c r="P1984" s="431">
        <f t="shared" si="61"/>
        <v>0</v>
      </c>
      <c r="Q1984" s="79">
        <f t="shared" si="61"/>
        <v>0</v>
      </c>
      <c r="R1984" s="102" t="str">
        <f t="shared" si="60"/>
        <v/>
      </c>
      <c r="S1984" s="96" t="str">
        <f>IF(D1984="","",IF(OR(D1984=Plano!$A$1,D1984=Plano!$B$1),"entrada","saída"))</f>
        <v/>
      </c>
    </row>
    <row r="1985" spans="1:19" ht="13.2" hidden="1" x14ac:dyDescent="0.25">
      <c r="A1985" s="119" t="str">
        <f>IF(B1985="","",COUNT('Diário 2o PA'!$A$5:$A$1412)+ROW()-4)</f>
        <v/>
      </c>
      <c r="B1985" s="104"/>
      <c r="C1985" s="154"/>
      <c r="D1985" s="105"/>
      <c r="E1985" s="105"/>
      <c r="F1985" s="106"/>
      <c r="G1985" s="105"/>
      <c r="H1985" s="105"/>
      <c r="I1985" s="108"/>
      <c r="J1985" s="105"/>
      <c r="K1985" s="105"/>
      <c r="L1985" s="108"/>
      <c r="M1985" s="105"/>
      <c r="N1985" s="103"/>
      <c r="O1985" s="456"/>
      <c r="P1985" s="431">
        <f t="shared" si="61"/>
        <v>0</v>
      </c>
      <c r="Q1985" s="79">
        <f t="shared" si="61"/>
        <v>0</v>
      </c>
      <c r="R1985" s="102" t="str">
        <f t="shared" si="60"/>
        <v/>
      </c>
      <c r="S1985" s="96" t="str">
        <f>IF(D1985="","",IF(OR(D1985=Plano!$A$1,D1985=Plano!$B$1),"entrada","saída"))</f>
        <v/>
      </c>
    </row>
    <row r="1986" spans="1:19" ht="13.2" hidden="1" x14ac:dyDescent="0.25">
      <c r="A1986" s="119" t="str">
        <f>IF(B1986="","",COUNT('Diário 2o PA'!$A$5:$A$1412)+ROW()-4)</f>
        <v/>
      </c>
      <c r="B1986" s="104"/>
      <c r="C1986" s="154"/>
      <c r="D1986" s="105"/>
      <c r="E1986" s="105"/>
      <c r="F1986" s="106"/>
      <c r="G1986" s="105"/>
      <c r="H1986" s="105"/>
      <c r="I1986" s="108"/>
      <c r="J1986" s="105"/>
      <c r="K1986" s="105"/>
      <c r="L1986" s="108"/>
      <c r="M1986" s="105"/>
      <c r="N1986" s="103"/>
      <c r="O1986" s="456"/>
      <c r="P1986" s="431">
        <f t="shared" si="61"/>
        <v>0</v>
      </c>
      <c r="Q1986" s="79">
        <f t="shared" si="61"/>
        <v>0</v>
      </c>
      <c r="R1986" s="102" t="str">
        <f t="shared" si="60"/>
        <v/>
      </c>
      <c r="S1986" s="96" t="str">
        <f>IF(D1986="","",IF(OR(D1986=Plano!$A$1,D1986=Plano!$B$1),"entrada","saída"))</f>
        <v/>
      </c>
    </row>
    <row r="1987" spans="1:19" ht="13.2" hidden="1" x14ac:dyDescent="0.25">
      <c r="A1987" s="119" t="str">
        <f>IF(B1987="","",COUNT('Diário 2o PA'!$A$5:$A$1412)+ROW()-4)</f>
        <v/>
      </c>
      <c r="B1987" s="104"/>
      <c r="C1987" s="154"/>
      <c r="D1987" s="105"/>
      <c r="E1987" s="105"/>
      <c r="F1987" s="106"/>
      <c r="G1987" s="105"/>
      <c r="H1987" s="105"/>
      <c r="I1987" s="108"/>
      <c r="J1987" s="105"/>
      <c r="K1987" s="105"/>
      <c r="L1987" s="108"/>
      <c r="M1987" s="105"/>
      <c r="N1987" s="103"/>
      <c r="O1987" s="456"/>
      <c r="P1987" s="431">
        <f t="shared" si="61"/>
        <v>0</v>
      </c>
      <c r="Q1987" s="79">
        <f t="shared" si="61"/>
        <v>0</v>
      </c>
      <c r="R1987" s="102" t="str">
        <f t="shared" si="60"/>
        <v/>
      </c>
      <c r="S1987" s="96" t="str">
        <f>IF(D1987="","",IF(OR(D1987=Plano!$A$1,D1987=Plano!$B$1),"entrada","saída"))</f>
        <v/>
      </c>
    </row>
    <row r="1988" spans="1:19" ht="13.2" hidden="1" x14ac:dyDescent="0.25">
      <c r="A1988" s="119" t="str">
        <f>IF(B1988="","",COUNT('Diário 2o PA'!$A$5:$A$1412)+ROW()-4)</f>
        <v/>
      </c>
      <c r="B1988" s="104"/>
      <c r="C1988" s="154"/>
      <c r="D1988" s="105"/>
      <c r="E1988" s="105"/>
      <c r="F1988" s="106"/>
      <c r="G1988" s="105"/>
      <c r="H1988" s="105"/>
      <c r="I1988" s="108"/>
      <c r="J1988" s="105"/>
      <c r="K1988" s="105"/>
      <c r="L1988" s="108"/>
      <c r="M1988" s="105"/>
      <c r="N1988" s="103"/>
      <c r="O1988" s="456"/>
      <c r="P1988" s="431">
        <f t="shared" si="61"/>
        <v>0</v>
      </c>
      <c r="Q1988" s="79">
        <f t="shared" si="61"/>
        <v>0</v>
      </c>
      <c r="R1988" s="102" t="str">
        <f t="shared" si="60"/>
        <v/>
      </c>
      <c r="S1988" s="96" t="str">
        <f>IF(D1988="","",IF(OR(D1988=Plano!$A$1,D1988=Plano!$B$1),"entrada","saída"))</f>
        <v/>
      </c>
    </row>
    <row r="1989" spans="1:19" ht="13.2" hidden="1" x14ac:dyDescent="0.25">
      <c r="A1989" s="119" t="str">
        <f>IF(B1989="","",COUNT('Diário 2o PA'!$A$5:$A$1412)+ROW()-4)</f>
        <v/>
      </c>
      <c r="B1989" s="104"/>
      <c r="C1989" s="154"/>
      <c r="D1989" s="105"/>
      <c r="E1989" s="105"/>
      <c r="F1989" s="106"/>
      <c r="G1989" s="105"/>
      <c r="H1989" s="105"/>
      <c r="I1989" s="108"/>
      <c r="J1989" s="105"/>
      <c r="K1989" s="105"/>
      <c r="L1989" s="108"/>
      <c r="M1989" s="105"/>
      <c r="N1989" s="103"/>
      <c r="O1989" s="456"/>
      <c r="P1989" s="431">
        <f t="shared" si="61"/>
        <v>0</v>
      </c>
      <c r="Q1989" s="79">
        <f t="shared" si="61"/>
        <v>0</v>
      </c>
      <c r="R1989" s="102" t="str">
        <f t="shared" ref="R1989:R2004" si="62">SUBSTITUTE(D1989," ","_")</f>
        <v/>
      </c>
      <c r="S1989" s="96" t="str">
        <f>IF(D1989="","",IF(OR(D1989=Plano!$A$1,D1989=Plano!$B$1),"entrada","saída"))</f>
        <v/>
      </c>
    </row>
    <row r="1990" spans="1:19" ht="13.2" hidden="1" x14ac:dyDescent="0.25">
      <c r="A1990" s="119" t="str">
        <f>IF(B1990="","",COUNT('Diário 2o PA'!$A$5:$A$1412)+ROW()-4)</f>
        <v/>
      </c>
      <c r="B1990" s="104"/>
      <c r="C1990" s="154"/>
      <c r="D1990" s="105"/>
      <c r="E1990" s="105"/>
      <c r="F1990" s="106"/>
      <c r="G1990" s="105"/>
      <c r="H1990" s="105"/>
      <c r="I1990" s="108"/>
      <c r="J1990" s="105"/>
      <c r="K1990" s="105"/>
      <c r="L1990" s="108"/>
      <c r="M1990" s="105"/>
      <c r="N1990" s="103"/>
      <c r="O1990" s="456"/>
      <c r="P1990" s="431">
        <f t="shared" ref="P1990:Q2004" si="63">IF(B1990=0,0,IF(YEAR(B1990)=$Q$1,MONTH(B1990)-$P$1+1,(YEAR(B1990)-$Q$1)*12-$P$1+1+MONTH(B1990)))</f>
        <v>0</v>
      </c>
      <c r="Q1990" s="79">
        <f t="shared" si="63"/>
        <v>0</v>
      </c>
      <c r="R1990" s="102" t="str">
        <f t="shared" si="62"/>
        <v/>
      </c>
      <c r="S1990" s="96" t="str">
        <f>IF(D1990="","",IF(OR(D1990=Plano!$A$1,D1990=Plano!$B$1),"entrada","saída"))</f>
        <v/>
      </c>
    </row>
    <row r="1991" spans="1:19" ht="13.2" hidden="1" x14ac:dyDescent="0.25">
      <c r="A1991" s="119" t="str">
        <f>IF(B1991="","",COUNT('Diário 2o PA'!$A$5:$A$1412)+ROW()-4)</f>
        <v/>
      </c>
      <c r="B1991" s="104"/>
      <c r="C1991" s="154"/>
      <c r="D1991" s="105"/>
      <c r="E1991" s="105"/>
      <c r="F1991" s="106"/>
      <c r="G1991" s="105"/>
      <c r="H1991" s="105"/>
      <c r="I1991" s="108"/>
      <c r="J1991" s="105"/>
      <c r="K1991" s="105"/>
      <c r="L1991" s="108"/>
      <c r="M1991" s="105"/>
      <c r="N1991" s="103"/>
      <c r="O1991" s="456"/>
      <c r="P1991" s="431">
        <f t="shared" si="63"/>
        <v>0</v>
      </c>
      <c r="Q1991" s="79">
        <f t="shared" si="63"/>
        <v>0</v>
      </c>
      <c r="R1991" s="102" t="str">
        <f t="shared" si="62"/>
        <v/>
      </c>
      <c r="S1991" s="96" t="str">
        <f>IF(D1991="","",IF(OR(D1991=Plano!$A$1,D1991=Plano!$B$1),"entrada","saída"))</f>
        <v/>
      </c>
    </row>
    <row r="1992" spans="1:19" ht="13.2" hidden="1" x14ac:dyDescent="0.25">
      <c r="A1992" s="119" t="str">
        <f>IF(B1992="","",COUNT('Diário 2o PA'!$A$5:$A$1412)+ROW()-4)</f>
        <v/>
      </c>
      <c r="B1992" s="104"/>
      <c r="C1992" s="154"/>
      <c r="D1992" s="105"/>
      <c r="E1992" s="105"/>
      <c r="F1992" s="106"/>
      <c r="G1992" s="105"/>
      <c r="H1992" s="105"/>
      <c r="I1992" s="108"/>
      <c r="J1992" s="105"/>
      <c r="K1992" s="105"/>
      <c r="L1992" s="108"/>
      <c r="M1992" s="105"/>
      <c r="N1992" s="103"/>
      <c r="O1992" s="456"/>
      <c r="P1992" s="431">
        <f t="shared" si="63"/>
        <v>0</v>
      </c>
      <c r="Q1992" s="79">
        <f t="shared" si="63"/>
        <v>0</v>
      </c>
      <c r="R1992" s="102" t="str">
        <f t="shared" si="62"/>
        <v/>
      </c>
      <c r="S1992" s="96" t="str">
        <f>IF(D1992="","",IF(OR(D1992=Plano!$A$1,D1992=Plano!$B$1),"entrada","saída"))</f>
        <v/>
      </c>
    </row>
    <row r="1993" spans="1:19" ht="13.2" hidden="1" x14ac:dyDescent="0.25">
      <c r="A1993" s="119" t="str">
        <f>IF(B1993="","",COUNT('Diário 2o PA'!$A$5:$A$1412)+ROW()-4)</f>
        <v/>
      </c>
      <c r="B1993" s="104"/>
      <c r="C1993" s="154"/>
      <c r="D1993" s="105"/>
      <c r="E1993" s="105"/>
      <c r="F1993" s="106"/>
      <c r="G1993" s="105"/>
      <c r="H1993" s="105"/>
      <c r="I1993" s="108"/>
      <c r="J1993" s="105"/>
      <c r="K1993" s="105"/>
      <c r="L1993" s="108"/>
      <c r="M1993" s="105"/>
      <c r="N1993" s="103"/>
      <c r="O1993" s="456"/>
      <c r="P1993" s="431">
        <f t="shared" si="63"/>
        <v>0</v>
      </c>
      <c r="Q1993" s="79">
        <f t="shared" si="63"/>
        <v>0</v>
      </c>
      <c r="R1993" s="102" t="str">
        <f t="shared" si="62"/>
        <v/>
      </c>
      <c r="S1993" s="96" t="str">
        <f>IF(D1993="","",IF(OR(D1993=Plano!$A$1,D1993=Plano!$B$1),"entrada","saída"))</f>
        <v/>
      </c>
    </row>
    <row r="1994" spans="1:19" ht="13.2" hidden="1" x14ac:dyDescent="0.25">
      <c r="A1994" s="119" t="str">
        <f>IF(B1994="","",COUNT('Diário 2o PA'!$A$5:$A$1412)+ROW()-4)</f>
        <v/>
      </c>
      <c r="B1994" s="104"/>
      <c r="C1994" s="154"/>
      <c r="D1994" s="105"/>
      <c r="E1994" s="105"/>
      <c r="F1994" s="106"/>
      <c r="G1994" s="105"/>
      <c r="H1994" s="105"/>
      <c r="I1994" s="108"/>
      <c r="J1994" s="105"/>
      <c r="K1994" s="105"/>
      <c r="L1994" s="108"/>
      <c r="M1994" s="105"/>
      <c r="N1994" s="103"/>
      <c r="O1994" s="456"/>
      <c r="P1994" s="431">
        <f t="shared" si="63"/>
        <v>0</v>
      </c>
      <c r="Q1994" s="79">
        <f t="shared" si="63"/>
        <v>0</v>
      </c>
      <c r="R1994" s="102" t="str">
        <f t="shared" si="62"/>
        <v/>
      </c>
      <c r="S1994" s="96" t="str">
        <f>IF(D1994="","",IF(OR(D1994=Plano!$A$1,D1994=Plano!$B$1),"entrada","saída"))</f>
        <v/>
      </c>
    </row>
    <row r="1995" spans="1:19" ht="13.2" hidden="1" x14ac:dyDescent="0.25">
      <c r="A1995" s="119" t="str">
        <f>IF(B1995="","",COUNT('Diário 2o PA'!$A$5:$A$1412)+ROW()-4)</f>
        <v/>
      </c>
      <c r="B1995" s="104"/>
      <c r="C1995" s="154"/>
      <c r="D1995" s="105"/>
      <c r="E1995" s="105"/>
      <c r="F1995" s="106"/>
      <c r="G1995" s="105"/>
      <c r="H1995" s="105"/>
      <c r="I1995" s="108"/>
      <c r="J1995" s="105"/>
      <c r="K1995" s="105"/>
      <c r="L1995" s="108"/>
      <c r="M1995" s="105"/>
      <c r="N1995" s="103"/>
      <c r="O1995" s="456"/>
      <c r="P1995" s="431">
        <f t="shared" si="63"/>
        <v>0</v>
      </c>
      <c r="Q1995" s="79">
        <f t="shared" si="63"/>
        <v>0</v>
      </c>
      <c r="R1995" s="102" t="str">
        <f t="shared" si="62"/>
        <v/>
      </c>
      <c r="S1995" s="96" t="str">
        <f>IF(D1995="","",IF(OR(D1995=Plano!$A$1,D1995=Plano!$B$1),"entrada","saída"))</f>
        <v/>
      </c>
    </row>
    <row r="1996" spans="1:19" ht="13.2" hidden="1" x14ac:dyDescent="0.25">
      <c r="A1996" s="119" t="str">
        <f>IF(B1996="","",COUNT('Diário 2o PA'!$A$5:$A$1412)+ROW()-4)</f>
        <v/>
      </c>
      <c r="B1996" s="104"/>
      <c r="C1996" s="154"/>
      <c r="D1996" s="105"/>
      <c r="E1996" s="105"/>
      <c r="F1996" s="106"/>
      <c r="G1996" s="105"/>
      <c r="H1996" s="105"/>
      <c r="I1996" s="108"/>
      <c r="J1996" s="105"/>
      <c r="K1996" s="105"/>
      <c r="L1996" s="108"/>
      <c r="M1996" s="105"/>
      <c r="N1996" s="103"/>
      <c r="O1996" s="456"/>
      <c r="P1996" s="431">
        <f t="shared" si="63"/>
        <v>0</v>
      </c>
      <c r="Q1996" s="79">
        <f t="shared" si="63"/>
        <v>0</v>
      </c>
      <c r="R1996" s="102" t="str">
        <f t="shared" si="62"/>
        <v/>
      </c>
      <c r="S1996" s="96" t="str">
        <f>IF(D1996="","",IF(OR(D1996=Plano!$A$1,D1996=Plano!$B$1),"entrada","saída"))</f>
        <v/>
      </c>
    </row>
    <row r="1997" spans="1:19" ht="13.2" hidden="1" x14ac:dyDescent="0.25">
      <c r="A1997" s="119" t="str">
        <f>IF(B1997="","",COUNT('Diário 2o PA'!$A$5:$A$1412)+ROW()-4)</f>
        <v/>
      </c>
      <c r="B1997" s="104"/>
      <c r="C1997" s="154"/>
      <c r="D1997" s="105"/>
      <c r="E1997" s="105"/>
      <c r="F1997" s="106"/>
      <c r="G1997" s="105"/>
      <c r="H1997" s="105"/>
      <c r="I1997" s="108"/>
      <c r="J1997" s="105"/>
      <c r="K1997" s="105"/>
      <c r="L1997" s="108"/>
      <c r="M1997" s="105"/>
      <c r="N1997" s="103"/>
      <c r="O1997" s="456"/>
      <c r="P1997" s="431">
        <f t="shared" si="63"/>
        <v>0</v>
      </c>
      <c r="Q1997" s="79">
        <f t="shared" si="63"/>
        <v>0</v>
      </c>
      <c r="R1997" s="102" t="str">
        <f t="shared" si="62"/>
        <v/>
      </c>
      <c r="S1997" s="96" t="str">
        <f>IF(D1997="","",IF(OR(D1997=Plano!$A$1,D1997=Plano!$B$1),"entrada","saída"))</f>
        <v/>
      </c>
    </row>
    <row r="1998" spans="1:19" ht="13.2" hidden="1" x14ac:dyDescent="0.25">
      <c r="A1998" s="119" t="str">
        <f>IF(B1998="","",COUNT('Diário 2o PA'!$A$5:$A$1412)+ROW()-4)</f>
        <v/>
      </c>
      <c r="B1998" s="104"/>
      <c r="C1998" s="154"/>
      <c r="D1998" s="105"/>
      <c r="E1998" s="105"/>
      <c r="F1998" s="106"/>
      <c r="G1998" s="105"/>
      <c r="H1998" s="105"/>
      <c r="I1998" s="108"/>
      <c r="J1998" s="105"/>
      <c r="K1998" s="105"/>
      <c r="L1998" s="108"/>
      <c r="M1998" s="105"/>
      <c r="N1998" s="103"/>
      <c r="O1998" s="456"/>
      <c r="P1998" s="431">
        <f t="shared" si="63"/>
        <v>0</v>
      </c>
      <c r="Q1998" s="79">
        <f t="shared" si="63"/>
        <v>0</v>
      </c>
      <c r="R1998" s="102" t="str">
        <f t="shared" si="62"/>
        <v/>
      </c>
      <c r="S1998" s="96" t="str">
        <f>IF(D1998="","",IF(OR(D1998=Plano!$A$1,D1998=Plano!$B$1),"entrada","saída"))</f>
        <v/>
      </c>
    </row>
    <row r="1999" spans="1:19" ht="13.2" hidden="1" x14ac:dyDescent="0.25">
      <c r="A1999" s="119" t="str">
        <f>IF(B1999="","",COUNT('Diário 2o PA'!$A$5:$A$1412)+ROW()-4)</f>
        <v/>
      </c>
      <c r="B1999" s="104"/>
      <c r="C1999" s="154"/>
      <c r="D1999" s="105"/>
      <c r="E1999" s="105"/>
      <c r="F1999" s="106"/>
      <c r="G1999" s="105"/>
      <c r="H1999" s="105"/>
      <c r="I1999" s="108"/>
      <c r="J1999" s="105"/>
      <c r="K1999" s="105"/>
      <c r="L1999" s="108"/>
      <c r="M1999" s="105"/>
      <c r="N1999" s="103"/>
      <c r="O1999" s="456"/>
      <c r="P1999" s="431">
        <f t="shared" si="63"/>
        <v>0</v>
      </c>
      <c r="Q1999" s="79">
        <f t="shared" si="63"/>
        <v>0</v>
      </c>
      <c r="R1999" s="102" t="str">
        <f t="shared" si="62"/>
        <v/>
      </c>
      <c r="S1999" s="96" t="str">
        <f>IF(D1999="","",IF(OR(D1999=Plano!$A$1,D1999=Plano!$B$1),"entrada","saída"))</f>
        <v/>
      </c>
    </row>
    <row r="2000" spans="1:19" ht="13.2" hidden="1" x14ac:dyDescent="0.25">
      <c r="A2000" s="119" t="str">
        <f>IF(B2000="","",COUNT('Diário 2o PA'!$A$5:$A$1412)+ROW()-4)</f>
        <v/>
      </c>
      <c r="B2000" s="104"/>
      <c r="C2000" s="154"/>
      <c r="D2000" s="105"/>
      <c r="E2000" s="105"/>
      <c r="F2000" s="106"/>
      <c r="G2000" s="105"/>
      <c r="H2000" s="105"/>
      <c r="I2000" s="108"/>
      <c r="J2000" s="105"/>
      <c r="K2000" s="105"/>
      <c r="L2000" s="108"/>
      <c r="M2000" s="105"/>
      <c r="N2000" s="103"/>
      <c r="O2000" s="456"/>
      <c r="P2000" s="431">
        <f t="shared" si="63"/>
        <v>0</v>
      </c>
      <c r="Q2000" s="79">
        <f t="shared" si="63"/>
        <v>0</v>
      </c>
      <c r="R2000" s="102" t="str">
        <f t="shared" si="62"/>
        <v/>
      </c>
      <c r="S2000" s="96" t="str">
        <f>IF(D2000="","",IF(OR(D2000=Plano!$A$1,D2000=Plano!$B$1),"entrada","saída"))</f>
        <v/>
      </c>
    </row>
    <row r="2001" spans="1:19" ht="13.2" hidden="1" x14ac:dyDescent="0.25">
      <c r="A2001" s="119" t="str">
        <f>IF(B2001="","",COUNT('Diário 2o PA'!$A$5:$A$1412)+ROW()-4)</f>
        <v/>
      </c>
      <c r="B2001" s="104"/>
      <c r="C2001" s="154"/>
      <c r="D2001" s="105"/>
      <c r="E2001" s="105"/>
      <c r="F2001" s="106"/>
      <c r="G2001" s="105"/>
      <c r="H2001" s="105"/>
      <c r="I2001" s="108"/>
      <c r="J2001" s="105"/>
      <c r="K2001" s="105"/>
      <c r="L2001" s="108"/>
      <c r="M2001" s="105"/>
      <c r="N2001" s="103"/>
      <c r="O2001" s="456"/>
      <c r="P2001" s="431">
        <f t="shared" si="63"/>
        <v>0</v>
      </c>
      <c r="Q2001" s="79">
        <f t="shared" si="63"/>
        <v>0</v>
      </c>
      <c r="R2001" s="102" t="str">
        <f t="shared" si="62"/>
        <v/>
      </c>
      <c r="S2001" s="96" t="str">
        <f>IF(D2001="","",IF(OR(D2001=Plano!$A$1,D2001=Plano!$B$1),"entrada","saída"))</f>
        <v/>
      </c>
    </row>
    <row r="2002" spans="1:19" ht="13.2" hidden="1" x14ac:dyDescent="0.25">
      <c r="A2002" s="119" t="str">
        <f>IF(B2002="","",COUNT('Diário 2o PA'!$A$5:$A$1412)+ROW()-4)</f>
        <v/>
      </c>
      <c r="B2002" s="104"/>
      <c r="C2002" s="154"/>
      <c r="D2002" s="105"/>
      <c r="E2002" s="105"/>
      <c r="F2002" s="106"/>
      <c r="G2002" s="105"/>
      <c r="H2002" s="105"/>
      <c r="I2002" s="108"/>
      <c r="J2002" s="105"/>
      <c r="K2002" s="105"/>
      <c r="L2002" s="108"/>
      <c r="M2002" s="105"/>
      <c r="N2002" s="103"/>
      <c r="O2002" s="456"/>
      <c r="P2002" s="431">
        <f t="shared" si="63"/>
        <v>0</v>
      </c>
      <c r="Q2002" s="79">
        <f t="shared" si="63"/>
        <v>0</v>
      </c>
      <c r="R2002" s="102" t="str">
        <f t="shared" si="62"/>
        <v/>
      </c>
      <c r="S2002" s="96" t="str">
        <f>IF(D2002="","",IF(OR(D2002=Plano!$A$1,D2002=Plano!$B$1),"entrada","saída"))</f>
        <v/>
      </c>
    </row>
    <row r="2003" spans="1:19" ht="13.2" hidden="1" x14ac:dyDescent="0.25">
      <c r="A2003" s="119" t="str">
        <f>IF(B2003="","",COUNT('Diário 2o PA'!$A$5:$A$1412)+ROW()-4)</f>
        <v/>
      </c>
      <c r="B2003" s="104"/>
      <c r="C2003" s="154"/>
      <c r="D2003" s="105"/>
      <c r="E2003" s="105"/>
      <c r="F2003" s="106"/>
      <c r="G2003" s="105"/>
      <c r="H2003" s="105"/>
      <c r="I2003" s="108"/>
      <c r="J2003" s="105"/>
      <c r="K2003" s="105"/>
      <c r="L2003" s="108"/>
      <c r="M2003" s="105"/>
      <c r="N2003" s="104"/>
      <c r="O2003" s="456"/>
      <c r="P2003" s="431">
        <f t="shared" si="63"/>
        <v>0</v>
      </c>
      <c r="Q2003" s="79">
        <f t="shared" si="63"/>
        <v>0</v>
      </c>
      <c r="R2003" s="102" t="str">
        <f t="shared" si="62"/>
        <v/>
      </c>
      <c r="S2003" s="96" t="str">
        <f>IF(D2003="","",IF(OR(D2003=Plano!$A$1,D2003=Plano!$B$1),"entrada","saída"))</f>
        <v/>
      </c>
    </row>
    <row r="2004" spans="1:19" ht="13.2" hidden="1" x14ac:dyDescent="0.25">
      <c r="A2004" s="432" t="str">
        <f>IF(B2004="","",COUNT('Diário 2o PA'!$A$5:$A$1412)+ROW()-4)</f>
        <v/>
      </c>
      <c r="B2004" s="148"/>
      <c r="C2004" s="293"/>
      <c r="D2004" s="149"/>
      <c r="E2004" s="149"/>
      <c r="F2004" s="150"/>
      <c r="G2004" s="149"/>
      <c r="H2004" s="149"/>
      <c r="I2004" s="151"/>
      <c r="J2004" s="149"/>
      <c r="K2004" s="149"/>
      <c r="L2004" s="151"/>
      <c r="M2004" s="149"/>
      <c r="N2004" s="148"/>
      <c r="O2004" s="456"/>
      <c r="P2004" s="431">
        <f t="shared" si="63"/>
        <v>0</v>
      </c>
      <c r="Q2004" s="79">
        <f t="shared" si="63"/>
        <v>0</v>
      </c>
      <c r="R2004" s="102" t="str">
        <f t="shared" si="62"/>
        <v/>
      </c>
      <c r="S2004" s="96" t="str">
        <f>IF(D2004="","",IF(OR(D2004=Plano!$A$1,D2004=Plano!$B$1),"entrada","saída"))</f>
        <v/>
      </c>
    </row>
  </sheetData>
  <sheetProtection formatColumns="0" formatRows="0" insertColumns="0" insertRows="0" deleteRows="0" autoFilter="0"/>
  <autoFilter ref="A4:O4" xr:uid="{00000000-0009-0000-0000-00000C000000}"/>
  <mergeCells count="3">
    <mergeCell ref="A1:N1"/>
    <mergeCell ref="A2:N2"/>
    <mergeCell ref="A3:N3"/>
  </mergeCells>
  <dataValidations count="5">
    <dataValidation type="list" allowBlank="1" showInputMessage="1" showErrorMessage="1" sqref="D5:D2004" xr:uid="{00000000-0002-0000-0C00-000000000000}">
      <formula1>Categorias</formula1>
    </dataValidation>
    <dataValidation type="date" allowBlank="1" showInputMessage="1" showErrorMessage="1" sqref="B5:B121 C5:C110" xr:uid="{00000000-0002-0000-0C00-000001000000}">
      <formula1>40544</formula1>
      <formula2>44196</formula2>
    </dataValidation>
    <dataValidation type="list" allowBlank="1" showInputMessage="1" showErrorMessage="1" sqref="H5:H2004" xr:uid="{00000000-0002-0000-0C00-000002000000}">
      <formula1>VinculoPT</formula1>
    </dataValidation>
    <dataValidation type="list" allowBlank="1" showInputMessage="1" showErrorMessage="1" sqref="E5:E2004" xr:uid="{00000000-0002-0000-0C00-000003000000}">
      <formula1>INDIRECT($R5)</formula1>
    </dataValidation>
    <dataValidation type="list" allowBlank="1" showInputMessage="1" showErrorMessage="1" sqref="O5:O2004" xr:uid="{00000000-0002-0000-0C00-000004000000}">
      <formula1>Contas</formula1>
    </dataValidation>
  </dataValidations>
  <pageMargins left="0.59055118110236227" right="0.59055118110236227" top="0.59055118110236227" bottom="0.59055118110236227" header="0" footer="0"/>
  <pageSetup paperSize="9" scale="51" fitToHeight="0" pageOrder="overThenDown" orientation="landscape" r:id="rId1"/>
  <headerFooter>
    <oddFooter>Página &amp;P de &amp;N</oddFooter>
  </headerFooter>
  <colBreaks count="1" manualBreakCount="1">
    <brk id="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tint="4.9989318521683403E-2"/>
    <pageSetUpPr fitToPage="1"/>
  </sheetPr>
  <dimension ref="A1:S2004"/>
  <sheetViews>
    <sheetView view="pageBreakPreview" zoomScale="80" zoomScaleNormal="100" zoomScaleSheetLayoutView="80" workbookViewId="0">
      <pane xSplit="6" ySplit="4" topLeftCell="G8" activePane="bottomRight" state="frozen"/>
      <selection activeCell="A5" sqref="A5"/>
      <selection pane="topRight" activeCell="A5" sqref="A5"/>
      <selection pane="bottomLeft" activeCell="A5" sqref="A5"/>
      <selection pane="bottomRight" activeCell="A9" sqref="A9:XFD2004"/>
    </sheetView>
  </sheetViews>
  <sheetFormatPr defaultColWidth="9.109375" defaultRowHeight="13.8" x14ac:dyDescent="0.25"/>
  <cols>
    <col min="1" max="1" width="5.6640625" style="118" customWidth="1"/>
    <col min="2" max="2" width="10.5546875" style="97" bestFit="1" customWidth="1"/>
    <col min="3" max="3" width="6.88671875" style="97" customWidth="1"/>
    <col min="4" max="4" width="15.44140625" style="62" customWidth="1"/>
    <col min="5" max="5" width="23.5546875" style="62" customWidth="1"/>
    <col min="6" max="6" width="12.88671875" style="61" customWidth="1"/>
    <col min="7" max="7" width="39.109375" style="60" customWidth="1"/>
    <col min="8" max="8" width="25.33203125" style="60" customWidth="1"/>
    <col min="9" max="9" width="23.88671875" style="109" customWidth="1"/>
    <col min="10" max="10" width="17" style="60" customWidth="1"/>
    <col min="11" max="11" width="17.33203125" style="60" customWidth="1"/>
    <col min="12" max="12" width="14.6640625" style="109" customWidth="1"/>
    <col min="13" max="13" width="14.44140625" style="60" customWidth="1"/>
    <col min="14" max="14" width="11" style="61" customWidth="1"/>
    <col min="15" max="15" width="26.44140625" style="61" bestFit="1" customWidth="1"/>
    <col min="16" max="16" width="5.6640625" style="101" hidden="1" customWidth="1"/>
    <col min="17" max="17" width="7.44140625" style="101" hidden="1" customWidth="1"/>
    <col min="18" max="18" width="23.6640625" style="96" hidden="1" customWidth="1"/>
    <col min="19" max="19" width="0" style="96" hidden="1" customWidth="1"/>
    <col min="20" max="16384" width="9.109375" style="96"/>
  </cols>
  <sheetData>
    <row r="1" spans="1:19" ht="31.5" customHeight="1" x14ac:dyDescent="0.25">
      <c r="A1" s="605" t="str">
        <f>Capa!A1</f>
        <v>Contrato de Gestão nº.06/2020 celebrado entre a Secretaria de Estado de Cultura e Turismo de Minas Gerais e o Instituto Cultural Filarmônica</v>
      </c>
      <c r="B1" s="605"/>
      <c r="C1" s="605"/>
      <c r="D1" s="605"/>
      <c r="E1" s="605"/>
      <c r="F1" s="605"/>
      <c r="G1" s="605"/>
      <c r="H1" s="605"/>
      <c r="I1" s="605"/>
      <c r="J1" s="605"/>
      <c r="K1" s="605"/>
      <c r="L1" s="605"/>
      <c r="M1" s="605"/>
      <c r="N1" s="605"/>
      <c r="O1" s="440"/>
      <c r="P1" s="97">
        <f>MONTH(Resumo!$C$5)</f>
        <v>10</v>
      </c>
      <c r="Q1" s="97">
        <f>YEAR(Resumo!$C$5)</f>
        <v>2020</v>
      </c>
    </row>
    <row r="2" spans="1:19" ht="19.5" customHeight="1" x14ac:dyDescent="0.25">
      <c r="A2" s="605" t="str">
        <f>Capa!A3</f>
        <v>2º Relatório Gerencial Financeiro</v>
      </c>
      <c r="B2" s="605"/>
      <c r="C2" s="605"/>
      <c r="D2" s="605"/>
      <c r="E2" s="605"/>
      <c r="F2" s="605"/>
      <c r="G2" s="605"/>
      <c r="H2" s="605"/>
      <c r="I2" s="605"/>
      <c r="J2" s="605"/>
      <c r="K2" s="605"/>
      <c r="L2" s="605"/>
      <c r="M2" s="605"/>
      <c r="N2" s="605"/>
      <c r="O2" s="440"/>
      <c r="P2" s="98"/>
      <c r="Q2" s="98"/>
    </row>
    <row r="3" spans="1:19" ht="19.5" customHeight="1" thickBot="1" x14ac:dyDescent="0.3">
      <c r="A3" s="661" t="s">
        <v>351</v>
      </c>
      <c r="B3" s="661"/>
      <c r="C3" s="661"/>
      <c r="D3" s="661"/>
      <c r="E3" s="661"/>
      <c r="F3" s="661"/>
      <c r="G3" s="661"/>
      <c r="H3" s="661"/>
      <c r="I3" s="661"/>
      <c r="J3" s="661"/>
      <c r="K3" s="661"/>
      <c r="L3" s="661"/>
      <c r="M3" s="661"/>
      <c r="N3" s="661"/>
      <c r="O3" s="455"/>
      <c r="P3" s="99"/>
      <c r="Q3" s="99"/>
    </row>
    <row r="4" spans="1:19" s="100" customFormat="1" ht="50.25" customHeight="1" thickBot="1" x14ac:dyDescent="0.3">
      <c r="A4" s="63" t="s">
        <v>98</v>
      </c>
      <c r="B4" s="63" t="s">
        <v>272</v>
      </c>
      <c r="C4" s="64" t="s">
        <v>275</v>
      </c>
      <c r="D4" s="63" t="s">
        <v>36</v>
      </c>
      <c r="E4" s="64" t="s">
        <v>45</v>
      </c>
      <c r="F4" s="64" t="s">
        <v>263</v>
      </c>
      <c r="G4" s="64" t="s">
        <v>56</v>
      </c>
      <c r="H4" s="64" t="s">
        <v>300</v>
      </c>
      <c r="I4" s="110" t="s">
        <v>55</v>
      </c>
      <c r="J4" s="64" t="s">
        <v>57</v>
      </c>
      <c r="K4" s="64" t="s">
        <v>75</v>
      </c>
      <c r="L4" s="110" t="s">
        <v>53</v>
      </c>
      <c r="M4" s="64" t="s">
        <v>74</v>
      </c>
      <c r="N4" s="64" t="s">
        <v>162</v>
      </c>
      <c r="O4" s="64" t="s">
        <v>360</v>
      </c>
      <c r="P4" s="78" t="s">
        <v>273</v>
      </c>
      <c r="Q4" s="78" t="s">
        <v>274</v>
      </c>
      <c r="R4" s="78" t="s">
        <v>36</v>
      </c>
    </row>
    <row r="5" spans="1:19" ht="13.2" x14ac:dyDescent="0.25">
      <c r="A5" s="119" t="str">
        <f>IF(B5="","",COUNT('Diário 2o PA'!$A$5:$A$1412)+COUNT('Diário 3o PA'!$A$5:$A$2004)+ROW()-4)</f>
        <v/>
      </c>
      <c r="B5" s="104"/>
      <c r="C5" s="104"/>
      <c r="D5" s="105"/>
      <c r="E5" s="105"/>
      <c r="F5" s="106"/>
      <c r="G5" s="105"/>
      <c r="H5" s="105"/>
      <c r="I5" s="108"/>
      <c r="J5" s="105"/>
      <c r="K5" s="105"/>
      <c r="L5" s="108"/>
      <c r="M5" s="105"/>
      <c r="N5" s="104"/>
      <c r="O5" s="456"/>
      <c r="P5" s="79">
        <f>IF(B5=0,0,IF(YEAR(B5)=$Q$1,MONTH(B5)-$P$1+1,(YEAR(B5)-$Q$1)*12-$P$1+1+MONTH(B5)))</f>
        <v>0</v>
      </c>
      <c r="Q5" s="79">
        <f>IF(C5=0,0,IF(YEAR(C5)=$Q$1,MONTH(C5)-$P$1+1,(YEAR(C5)-$Q$1)*12-$P$1+1+MONTH(C5)))</f>
        <v>0</v>
      </c>
      <c r="R5" s="153" t="str">
        <f t="shared" ref="R5:R68" si="0">SUBSTITUTE(D5," ","_")</f>
        <v/>
      </c>
      <c r="S5" s="96" t="str">
        <f>IF(D5="","",IF(OR(D5=Plano!$A$1,D5=Plano!$B$1),"entrada","saída"))</f>
        <v/>
      </c>
    </row>
    <row r="6" spans="1:19" ht="13.2" x14ac:dyDescent="0.25">
      <c r="A6" s="119" t="str">
        <f>IF(B6="","",COUNT('Diário 2o PA'!$A$5:$A$1412)+COUNT('Diário 3o PA'!$A$5:$A$2004)+ROW()-4)</f>
        <v/>
      </c>
      <c r="B6" s="104"/>
      <c r="C6" s="104"/>
      <c r="D6" s="105"/>
      <c r="E6" s="105"/>
      <c r="F6" s="106"/>
      <c r="G6" s="105"/>
      <c r="H6" s="105"/>
      <c r="I6" s="108"/>
      <c r="J6" s="105"/>
      <c r="K6" s="105"/>
      <c r="L6" s="108"/>
      <c r="M6" s="105"/>
      <c r="N6" s="107"/>
      <c r="O6" s="456"/>
      <c r="P6" s="79">
        <f t="shared" ref="P6:Q69" si="1">IF(B6=0,0,IF(YEAR(B6)=$Q$1,MONTH(B6)-$P$1+1,(YEAR(B6)-$Q$1)*12-$P$1+1+MONTH(B6)))</f>
        <v>0</v>
      </c>
      <c r="Q6" s="79">
        <f t="shared" si="1"/>
        <v>0</v>
      </c>
      <c r="R6" s="102" t="str">
        <f t="shared" si="0"/>
        <v/>
      </c>
      <c r="S6" s="96" t="str">
        <f>IF(D6="","",IF(OR(D6=Plano!$A$1,D6=Plano!$B$1),"entrada","saída"))</f>
        <v/>
      </c>
    </row>
    <row r="7" spans="1:19" ht="13.2" x14ac:dyDescent="0.25">
      <c r="A7" s="119" t="str">
        <f>IF(B7="","",COUNT('Diário 2o PA'!$A$5:$A$1412)+COUNT('Diário 3o PA'!$A$5:$A$2004)+ROW()-4)</f>
        <v/>
      </c>
      <c r="B7" s="104"/>
      <c r="C7" s="104"/>
      <c r="D7" s="105"/>
      <c r="E7" s="105"/>
      <c r="F7" s="106"/>
      <c r="G7" s="105"/>
      <c r="H7" s="105"/>
      <c r="I7" s="108"/>
      <c r="J7" s="105"/>
      <c r="K7" s="105"/>
      <c r="L7" s="108"/>
      <c r="M7" s="105"/>
      <c r="N7" s="104"/>
      <c r="O7" s="456"/>
      <c r="P7" s="79">
        <f t="shared" si="1"/>
        <v>0</v>
      </c>
      <c r="Q7" s="79">
        <f t="shared" si="1"/>
        <v>0</v>
      </c>
      <c r="R7" s="102" t="str">
        <f t="shared" si="0"/>
        <v/>
      </c>
      <c r="S7" s="96" t="str">
        <f>IF(D7="","",IF(OR(D7=Plano!$A$1,D7=Plano!$B$1),"entrada","saída"))</f>
        <v/>
      </c>
    </row>
    <row r="8" spans="1:19" ht="13.2" x14ac:dyDescent="0.25">
      <c r="A8" s="119" t="str">
        <f>IF(B8="","",COUNT('Diário 2o PA'!$A$5:$A$1412)+COUNT('Diário 3o PA'!$A$5:$A$2004)+ROW()-4)</f>
        <v/>
      </c>
      <c r="B8" s="104"/>
      <c r="C8" s="104"/>
      <c r="D8" s="105"/>
      <c r="E8" s="105"/>
      <c r="F8" s="106"/>
      <c r="G8" s="105"/>
      <c r="H8" s="105"/>
      <c r="I8" s="108"/>
      <c r="J8" s="105"/>
      <c r="K8" s="105"/>
      <c r="L8" s="108"/>
      <c r="M8" s="105"/>
      <c r="N8" s="104"/>
      <c r="O8" s="456"/>
      <c r="P8" s="79">
        <f t="shared" si="1"/>
        <v>0</v>
      </c>
      <c r="Q8" s="79">
        <f t="shared" si="1"/>
        <v>0</v>
      </c>
      <c r="R8" s="102" t="str">
        <f t="shared" si="0"/>
        <v/>
      </c>
      <c r="S8" s="96" t="str">
        <f>IF(D8="","",IF(OR(D8=Plano!$A$1,D8=Plano!$B$1),"entrada","saída"))</f>
        <v/>
      </c>
    </row>
    <row r="9" spans="1:19" ht="13.2" hidden="1" x14ac:dyDescent="0.25">
      <c r="A9" s="119" t="str">
        <f>IF(B9="","",COUNT('Diário 2o PA'!$A$5:$A$1412)+COUNT('Diário 3o PA'!$A$5:$A$2004)+ROW()-4)</f>
        <v/>
      </c>
      <c r="B9" s="104"/>
      <c r="C9" s="104"/>
      <c r="D9" s="105"/>
      <c r="E9" s="105"/>
      <c r="F9" s="106"/>
      <c r="G9" s="105"/>
      <c r="H9" s="105"/>
      <c r="I9" s="108"/>
      <c r="J9" s="105"/>
      <c r="K9" s="105"/>
      <c r="L9" s="108"/>
      <c r="M9" s="105"/>
      <c r="N9" s="104"/>
      <c r="O9" s="456"/>
      <c r="P9" s="79">
        <f t="shared" si="1"/>
        <v>0</v>
      </c>
      <c r="Q9" s="79">
        <f t="shared" si="1"/>
        <v>0</v>
      </c>
      <c r="R9" s="102" t="str">
        <f t="shared" si="0"/>
        <v/>
      </c>
      <c r="S9" s="96" t="str">
        <f>IF(D9="","",IF(OR(D9=Plano!$A$1,D9=Plano!$B$1),"entrada","saída"))</f>
        <v/>
      </c>
    </row>
    <row r="10" spans="1:19" ht="13.2" hidden="1" x14ac:dyDescent="0.25">
      <c r="A10" s="119" t="str">
        <f>IF(B10="","",COUNT('Diário 2o PA'!$A$5:$A$1412)+COUNT('Diário 3o PA'!$A$5:$A$2004)+ROW()-4)</f>
        <v/>
      </c>
      <c r="B10" s="104"/>
      <c r="C10" s="104"/>
      <c r="D10" s="105"/>
      <c r="E10" s="105"/>
      <c r="F10" s="106"/>
      <c r="G10" s="105"/>
      <c r="H10" s="105"/>
      <c r="I10" s="108"/>
      <c r="J10" s="105"/>
      <c r="K10" s="105"/>
      <c r="L10" s="108"/>
      <c r="M10" s="105"/>
      <c r="N10" s="104"/>
      <c r="O10" s="456"/>
      <c r="P10" s="79">
        <f t="shared" si="1"/>
        <v>0</v>
      </c>
      <c r="Q10" s="79">
        <f t="shared" si="1"/>
        <v>0</v>
      </c>
      <c r="R10" s="102" t="str">
        <f t="shared" si="0"/>
        <v/>
      </c>
      <c r="S10" s="96" t="str">
        <f>IF(D10="","",IF(OR(D10=Plano!$A$1,D10=Plano!$B$1),"entrada","saída"))</f>
        <v/>
      </c>
    </row>
    <row r="11" spans="1:19" ht="13.2" hidden="1" x14ac:dyDescent="0.25">
      <c r="A11" s="119" t="str">
        <f>IF(B11="","",COUNT('Diário 2o PA'!$A$5:$A$1412)+COUNT('Diário 3o PA'!$A$5:$A$2004)+ROW()-4)</f>
        <v/>
      </c>
      <c r="B11" s="104"/>
      <c r="C11" s="104"/>
      <c r="D11" s="105"/>
      <c r="E11" s="105"/>
      <c r="F11" s="106"/>
      <c r="G11" s="105"/>
      <c r="H11" s="105"/>
      <c r="I11" s="108"/>
      <c r="J11" s="105"/>
      <c r="K11" s="105"/>
      <c r="L11" s="108"/>
      <c r="M11" s="105"/>
      <c r="N11" s="104"/>
      <c r="O11" s="456"/>
      <c r="P11" s="79">
        <f t="shared" si="1"/>
        <v>0</v>
      </c>
      <c r="Q11" s="79">
        <f t="shared" si="1"/>
        <v>0</v>
      </c>
      <c r="R11" s="102" t="str">
        <f t="shared" si="0"/>
        <v/>
      </c>
      <c r="S11" s="96" t="str">
        <f>IF(D11="","",IF(OR(D11=Plano!$A$1,D11=Plano!$B$1),"entrada","saída"))</f>
        <v/>
      </c>
    </row>
    <row r="12" spans="1:19" ht="13.2" hidden="1" x14ac:dyDescent="0.25">
      <c r="A12" s="119" t="str">
        <f>IF(B12="","",COUNT('Diário 2o PA'!$A$5:$A$1412)+COUNT('Diário 3o PA'!$A$5:$A$2004)+ROW()-4)</f>
        <v/>
      </c>
      <c r="B12" s="104"/>
      <c r="C12" s="104"/>
      <c r="D12" s="105"/>
      <c r="E12" s="105"/>
      <c r="F12" s="106"/>
      <c r="G12" s="105"/>
      <c r="H12" s="105"/>
      <c r="I12" s="108"/>
      <c r="J12" s="105"/>
      <c r="K12" s="105"/>
      <c r="L12" s="108"/>
      <c r="M12" s="105"/>
      <c r="N12" s="104"/>
      <c r="O12" s="456"/>
      <c r="P12" s="79">
        <f t="shared" si="1"/>
        <v>0</v>
      </c>
      <c r="Q12" s="79">
        <f t="shared" si="1"/>
        <v>0</v>
      </c>
      <c r="R12" s="102" t="str">
        <f t="shared" si="0"/>
        <v/>
      </c>
      <c r="S12" s="96" t="str">
        <f>IF(D12="","",IF(OR(D12=Plano!$A$1,D12=Plano!$B$1),"entrada","saída"))</f>
        <v/>
      </c>
    </row>
    <row r="13" spans="1:19" ht="13.2" hidden="1" x14ac:dyDescent="0.25">
      <c r="A13" s="119" t="str">
        <f>IF(B13="","",COUNT('Diário 2o PA'!$A$5:$A$1412)+COUNT('Diário 3o PA'!$A$5:$A$2004)+ROW()-4)</f>
        <v/>
      </c>
      <c r="B13" s="104"/>
      <c r="C13" s="104"/>
      <c r="D13" s="105"/>
      <c r="E13" s="105"/>
      <c r="F13" s="106"/>
      <c r="G13" s="105"/>
      <c r="H13" s="105"/>
      <c r="I13" s="108"/>
      <c r="J13" s="105"/>
      <c r="K13" s="105"/>
      <c r="L13" s="108"/>
      <c r="M13" s="105"/>
      <c r="N13" s="104"/>
      <c r="O13" s="456"/>
      <c r="P13" s="79">
        <f t="shared" si="1"/>
        <v>0</v>
      </c>
      <c r="Q13" s="79">
        <f t="shared" si="1"/>
        <v>0</v>
      </c>
      <c r="R13" s="102" t="str">
        <f t="shared" si="0"/>
        <v/>
      </c>
      <c r="S13" s="96" t="str">
        <f>IF(D13="","",IF(OR(D13=Plano!$A$1,D13=Plano!$B$1),"entrada","saída"))</f>
        <v/>
      </c>
    </row>
    <row r="14" spans="1:19" ht="13.2" hidden="1" x14ac:dyDescent="0.25">
      <c r="A14" s="119" t="str">
        <f>IF(B14="","",COUNT('Diário 2o PA'!$A$5:$A$1412)+COUNT('Diário 3o PA'!$A$5:$A$2004)+ROW()-4)</f>
        <v/>
      </c>
      <c r="B14" s="104"/>
      <c r="C14" s="104"/>
      <c r="D14" s="105"/>
      <c r="E14" s="105"/>
      <c r="F14" s="106"/>
      <c r="G14" s="105"/>
      <c r="H14" s="105"/>
      <c r="I14" s="108"/>
      <c r="J14" s="105"/>
      <c r="K14" s="105"/>
      <c r="L14" s="108"/>
      <c r="M14" s="105"/>
      <c r="N14" s="104"/>
      <c r="O14" s="456"/>
      <c r="P14" s="79">
        <f t="shared" si="1"/>
        <v>0</v>
      </c>
      <c r="Q14" s="79">
        <f t="shared" si="1"/>
        <v>0</v>
      </c>
      <c r="R14" s="102" t="str">
        <f t="shared" si="0"/>
        <v/>
      </c>
      <c r="S14" s="96" t="str">
        <f>IF(D14="","",IF(OR(D14=Plano!$A$1,D14=Plano!$B$1),"entrada","saída"))</f>
        <v/>
      </c>
    </row>
    <row r="15" spans="1:19" ht="13.2" hidden="1" x14ac:dyDescent="0.25">
      <c r="A15" s="119" t="str">
        <f>IF(B15="","",COUNT('Diário 2o PA'!$A$5:$A$1412)+COUNT('Diário 3o PA'!$A$5:$A$2004)+ROW()-4)</f>
        <v/>
      </c>
      <c r="B15" s="104"/>
      <c r="C15" s="104"/>
      <c r="D15" s="105"/>
      <c r="E15" s="105"/>
      <c r="F15" s="106"/>
      <c r="G15" s="105"/>
      <c r="H15" s="105"/>
      <c r="I15" s="108"/>
      <c r="J15" s="105"/>
      <c r="K15" s="105"/>
      <c r="L15" s="108"/>
      <c r="M15" s="105"/>
      <c r="N15" s="104"/>
      <c r="O15" s="456"/>
      <c r="P15" s="79">
        <f t="shared" si="1"/>
        <v>0</v>
      </c>
      <c r="Q15" s="79">
        <f t="shared" si="1"/>
        <v>0</v>
      </c>
      <c r="R15" s="102" t="str">
        <f t="shared" si="0"/>
        <v/>
      </c>
      <c r="S15" s="96" t="str">
        <f>IF(D15="","",IF(OR(D15=Plano!$A$1,D15=Plano!$B$1),"entrada","saída"))</f>
        <v/>
      </c>
    </row>
    <row r="16" spans="1:19" ht="13.2" hidden="1" x14ac:dyDescent="0.25">
      <c r="A16" s="119" t="str">
        <f>IF(B16="","",COUNT('Diário 2o PA'!$A$5:$A$1412)+COUNT('Diário 3o PA'!$A$5:$A$2004)+ROW()-4)</f>
        <v/>
      </c>
      <c r="B16" s="104"/>
      <c r="C16" s="104"/>
      <c r="D16" s="105"/>
      <c r="E16" s="105"/>
      <c r="F16" s="106"/>
      <c r="G16" s="105"/>
      <c r="H16" s="105"/>
      <c r="I16" s="108"/>
      <c r="J16" s="105"/>
      <c r="K16" s="105"/>
      <c r="L16" s="108"/>
      <c r="M16" s="105"/>
      <c r="N16" s="104"/>
      <c r="O16" s="456"/>
      <c r="P16" s="79">
        <f t="shared" si="1"/>
        <v>0</v>
      </c>
      <c r="Q16" s="79">
        <f t="shared" si="1"/>
        <v>0</v>
      </c>
      <c r="R16" s="102" t="str">
        <f t="shared" si="0"/>
        <v/>
      </c>
      <c r="S16" s="96" t="str">
        <f>IF(D16="","",IF(OR(D16=Plano!$A$1,D16=Plano!$B$1),"entrada","saída"))</f>
        <v/>
      </c>
    </row>
    <row r="17" spans="1:19" ht="13.2" hidden="1" x14ac:dyDescent="0.25">
      <c r="A17" s="119" t="str">
        <f>IF(B17="","",COUNT('Diário 2o PA'!$A$5:$A$1412)+COUNT('Diário 3o PA'!$A$5:$A$2004)+ROW()-4)</f>
        <v/>
      </c>
      <c r="B17" s="104"/>
      <c r="C17" s="104"/>
      <c r="D17" s="105"/>
      <c r="E17" s="105"/>
      <c r="F17" s="106"/>
      <c r="G17" s="105"/>
      <c r="H17" s="105"/>
      <c r="I17" s="108"/>
      <c r="J17" s="105"/>
      <c r="K17" s="105"/>
      <c r="L17" s="108"/>
      <c r="M17" s="105"/>
      <c r="N17" s="104"/>
      <c r="O17" s="456"/>
      <c r="P17" s="79">
        <f t="shared" si="1"/>
        <v>0</v>
      </c>
      <c r="Q17" s="79">
        <f t="shared" si="1"/>
        <v>0</v>
      </c>
      <c r="R17" s="102" t="str">
        <f t="shared" si="0"/>
        <v/>
      </c>
      <c r="S17" s="96" t="str">
        <f>IF(D17="","",IF(OR(D17=Plano!$A$1,D17=Plano!$B$1),"entrada","saída"))</f>
        <v/>
      </c>
    </row>
    <row r="18" spans="1:19" ht="13.2" hidden="1" x14ac:dyDescent="0.25">
      <c r="A18" s="119" t="str">
        <f>IF(B18="","",COUNT('Diário 2o PA'!$A$5:$A$1412)+COUNT('Diário 3o PA'!$A$5:$A$2004)+ROW()-4)</f>
        <v/>
      </c>
      <c r="B18" s="104"/>
      <c r="C18" s="104"/>
      <c r="D18" s="105"/>
      <c r="E18" s="105"/>
      <c r="F18" s="106"/>
      <c r="G18" s="105"/>
      <c r="H18" s="105"/>
      <c r="I18" s="108"/>
      <c r="J18" s="105"/>
      <c r="K18" s="105"/>
      <c r="L18" s="108"/>
      <c r="M18" s="105"/>
      <c r="N18" s="104"/>
      <c r="O18" s="456"/>
      <c r="P18" s="79">
        <f t="shared" si="1"/>
        <v>0</v>
      </c>
      <c r="Q18" s="79">
        <f t="shared" si="1"/>
        <v>0</v>
      </c>
      <c r="R18" s="102" t="str">
        <f t="shared" si="0"/>
        <v/>
      </c>
      <c r="S18" s="96" t="str">
        <f>IF(D18="","",IF(OR(D18=Plano!$A$1,D18=Plano!$B$1),"entrada","saída"))</f>
        <v/>
      </c>
    </row>
    <row r="19" spans="1:19" ht="13.2" hidden="1" x14ac:dyDescent="0.25">
      <c r="A19" s="119" t="str">
        <f>IF(B19="","",COUNT('Diário 2o PA'!$A$5:$A$1412)+COUNT('Diário 3o PA'!$A$5:$A$2004)+ROW()-4)</f>
        <v/>
      </c>
      <c r="B19" s="104"/>
      <c r="C19" s="104"/>
      <c r="D19" s="105"/>
      <c r="E19" s="105"/>
      <c r="F19" s="106"/>
      <c r="G19" s="105"/>
      <c r="H19" s="105"/>
      <c r="I19" s="108"/>
      <c r="J19" s="105"/>
      <c r="K19" s="105"/>
      <c r="L19" s="108"/>
      <c r="M19" s="105"/>
      <c r="N19" s="104"/>
      <c r="O19" s="456"/>
      <c r="P19" s="79">
        <f t="shared" si="1"/>
        <v>0</v>
      </c>
      <c r="Q19" s="79">
        <f t="shared" si="1"/>
        <v>0</v>
      </c>
      <c r="R19" s="102" t="str">
        <f t="shared" si="0"/>
        <v/>
      </c>
      <c r="S19" s="96" t="str">
        <f>IF(D19="","",IF(OR(D19=Plano!$A$1,D19=Plano!$B$1),"entrada","saída"))</f>
        <v/>
      </c>
    </row>
    <row r="20" spans="1:19" ht="13.2" hidden="1" x14ac:dyDescent="0.25">
      <c r="A20" s="119" t="str">
        <f>IF(B20="","",COUNT('Diário 2o PA'!$A$5:$A$1412)+COUNT('Diário 3o PA'!$A$5:$A$2004)+ROW()-4)</f>
        <v/>
      </c>
      <c r="B20" s="104"/>
      <c r="C20" s="104"/>
      <c r="D20" s="105"/>
      <c r="E20" s="105"/>
      <c r="F20" s="106"/>
      <c r="G20" s="105"/>
      <c r="H20" s="105"/>
      <c r="I20" s="108"/>
      <c r="J20" s="105"/>
      <c r="K20" s="105"/>
      <c r="L20" s="108"/>
      <c r="M20" s="105"/>
      <c r="N20" s="104"/>
      <c r="O20" s="456"/>
      <c r="P20" s="79">
        <f t="shared" si="1"/>
        <v>0</v>
      </c>
      <c r="Q20" s="79">
        <f t="shared" si="1"/>
        <v>0</v>
      </c>
      <c r="R20" s="102" t="str">
        <f t="shared" si="0"/>
        <v/>
      </c>
      <c r="S20" s="96" t="str">
        <f>IF(D20="","",IF(OR(D20=Plano!$A$1,D20=Plano!$B$1),"entrada","saída"))</f>
        <v/>
      </c>
    </row>
    <row r="21" spans="1:19" ht="13.2" hidden="1" x14ac:dyDescent="0.25">
      <c r="A21" s="119" t="str">
        <f>IF(B21="","",COUNT('Diário 2o PA'!$A$5:$A$1412)+COUNT('Diário 3o PA'!$A$5:$A$2004)+ROW()-4)</f>
        <v/>
      </c>
      <c r="B21" s="104"/>
      <c r="C21" s="104"/>
      <c r="D21" s="105"/>
      <c r="E21" s="105"/>
      <c r="F21" s="106"/>
      <c r="G21" s="105"/>
      <c r="H21" s="105"/>
      <c r="I21" s="108"/>
      <c r="J21" s="105"/>
      <c r="K21" s="105"/>
      <c r="L21" s="108"/>
      <c r="M21" s="105"/>
      <c r="N21" s="104"/>
      <c r="O21" s="456"/>
      <c r="P21" s="79">
        <f t="shared" si="1"/>
        <v>0</v>
      </c>
      <c r="Q21" s="79">
        <f t="shared" si="1"/>
        <v>0</v>
      </c>
      <c r="R21" s="102" t="str">
        <f t="shared" si="0"/>
        <v/>
      </c>
      <c r="S21" s="96" t="str">
        <f>IF(D21="","",IF(OR(D21=Plano!$A$1,D21=Plano!$B$1),"entrada","saída"))</f>
        <v/>
      </c>
    </row>
    <row r="22" spans="1:19" ht="13.2" hidden="1" x14ac:dyDescent="0.25">
      <c r="A22" s="119" t="str">
        <f>IF(B22="","",COUNT('Diário 2o PA'!$A$5:$A$1412)+COUNT('Diário 3o PA'!$A$5:$A$2004)+ROW()-4)</f>
        <v/>
      </c>
      <c r="B22" s="104"/>
      <c r="C22" s="104"/>
      <c r="D22" s="105"/>
      <c r="E22" s="105"/>
      <c r="F22" s="106"/>
      <c r="G22" s="105"/>
      <c r="H22" s="105"/>
      <c r="I22" s="108"/>
      <c r="J22" s="105"/>
      <c r="K22" s="105"/>
      <c r="L22" s="108"/>
      <c r="M22" s="105"/>
      <c r="N22" s="104"/>
      <c r="O22" s="456"/>
      <c r="P22" s="79">
        <f t="shared" si="1"/>
        <v>0</v>
      </c>
      <c r="Q22" s="79">
        <f t="shared" si="1"/>
        <v>0</v>
      </c>
      <c r="R22" s="102" t="str">
        <f t="shared" si="0"/>
        <v/>
      </c>
      <c r="S22" s="96" t="str">
        <f>IF(D22="","",IF(OR(D22=Plano!$A$1,D22=Plano!$B$1),"entrada","saída"))</f>
        <v/>
      </c>
    </row>
    <row r="23" spans="1:19" ht="13.2" hidden="1" x14ac:dyDescent="0.25">
      <c r="A23" s="119" t="str">
        <f>IF(B23="","",COUNT('Diário 2o PA'!$A$5:$A$1412)+COUNT('Diário 3o PA'!$A$5:$A$2004)+ROW()-4)</f>
        <v/>
      </c>
      <c r="B23" s="104"/>
      <c r="C23" s="104"/>
      <c r="D23" s="105"/>
      <c r="E23" s="105"/>
      <c r="F23" s="106"/>
      <c r="G23" s="105"/>
      <c r="H23" s="105"/>
      <c r="I23" s="108"/>
      <c r="J23" s="105"/>
      <c r="K23" s="105"/>
      <c r="L23" s="108"/>
      <c r="M23" s="105"/>
      <c r="N23" s="104"/>
      <c r="O23" s="456"/>
      <c r="P23" s="79">
        <f t="shared" si="1"/>
        <v>0</v>
      </c>
      <c r="Q23" s="79">
        <f t="shared" si="1"/>
        <v>0</v>
      </c>
      <c r="R23" s="102" t="str">
        <f t="shared" si="0"/>
        <v/>
      </c>
      <c r="S23" s="96" t="str">
        <f>IF(D23="","",IF(OR(D23=Plano!$A$1,D23=Plano!$B$1),"entrada","saída"))</f>
        <v/>
      </c>
    </row>
    <row r="24" spans="1:19" ht="13.2" hidden="1" x14ac:dyDescent="0.25">
      <c r="A24" s="119" t="str">
        <f>IF(B24="","",COUNT('Diário 2o PA'!$A$5:$A$1412)+COUNT('Diário 3o PA'!$A$5:$A$2004)+ROW()-4)</f>
        <v/>
      </c>
      <c r="B24" s="104"/>
      <c r="C24" s="104"/>
      <c r="D24" s="105"/>
      <c r="E24" s="105"/>
      <c r="F24" s="106"/>
      <c r="G24" s="105"/>
      <c r="H24" s="105"/>
      <c r="I24" s="108"/>
      <c r="J24" s="105"/>
      <c r="K24" s="105"/>
      <c r="L24" s="108"/>
      <c r="M24" s="105"/>
      <c r="N24" s="104"/>
      <c r="O24" s="456"/>
      <c r="P24" s="79">
        <f t="shared" si="1"/>
        <v>0</v>
      </c>
      <c r="Q24" s="79">
        <f t="shared" si="1"/>
        <v>0</v>
      </c>
      <c r="R24" s="102" t="str">
        <f t="shared" si="0"/>
        <v/>
      </c>
      <c r="S24" s="96" t="str">
        <f>IF(D24="","",IF(OR(D24=Plano!$A$1,D24=Plano!$B$1),"entrada","saída"))</f>
        <v/>
      </c>
    </row>
    <row r="25" spans="1:19" ht="13.2" hidden="1" x14ac:dyDescent="0.25">
      <c r="A25" s="119" t="str">
        <f>IF(B25="","",COUNT('Diário 2o PA'!$A$5:$A$1412)+COUNT('Diário 3o PA'!$A$5:$A$2004)+ROW()-4)</f>
        <v/>
      </c>
      <c r="B25" s="104"/>
      <c r="C25" s="104"/>
      <c r="D25" s="105"/>
      <c r="E25" s="105"/>
      <c r="F25" s="106"/>
      <c r="G25" s="105"/>
      <c r="H25" s="105"/>
      <c r="I25" s="108"/>
      <c r="J25" s="105"/>
      <c r="K25" s="105"/>
      <c r="L25" s="108"/>
      <c r="M25" s="105"/>
      <c r="N25" s="104"/>
      <c r="O25" s="456"/>
      <c r="P25" s="79">
        <f t="shared" si="1"/>
        <v>0</v>
      </c>
      <c r="Q25" s="79">
        <f t="shared" si="1"/>
        <v>0</v>
      </c>
      <c r="R25" s="102" t="str">
        <f t="shared" si="0"/>
        <v/>
      </c>
      <c r="S25" s="96" t="str">
        <f>IF(D25="","",IF(OR(D25=Plano!$A$1,D25=Plano!$B$1),"entrada","saída"))</f>
        <v/>
      </c>
    </row>
    <row r="26" spans="1:19" ht="13.2" hidden="1" x14ac:dyDescent="0.25">
      <c r="A26" s="119" t="str">
        <f>IF(B26="","",COUNT('Diário 2o PA'!$A$5:$A$1412)+COUNT('Diário 3o PA'!$A$5:$A$2004)+ROW()-4)</f>
        <v/>
      </c>
      <c r="B26" s="104"/>
      <c r="C26" s="104"/>
      <c r="D26" s="105"/>
      <c r="E26" s="105"/>
      <c r="F26" s="106"/>
      <c r="G26" s="105"/>
      <c r="H26" s="105"/>
      <c r="I26" s="108"/>
      <c r="J26" s="105"/>
      <c r="K26" s="105"/>
      <c r="L26" s="108"/>
      <c r="M26" s="105"/>
      <c r="N26" s="104"/>
      <c r="O26" s="456"/>
      <c r="P26" s="79">
        <f t="shared" si="1"/>
        <v>0</v>
      </c>
      <c r="Q26" s="79">
        <f t="shared" si="1"/>
        <v>0</v>
      </c>
      <c r="R26" s="102" t="str">
        <f t="shared" si="0"/>
        <v/>
      </c>
      <c r="S26" s="96" t="str">
        <f>IF(D26="","",IF(OR(D26=Plano!$A$1,D26=Plano!$B$1),"entrada","saída"))</f>
        <v/>
      </c>
    </row>
    <row r="27" spans="1:19" ht="13.2" hidden="1" x14ac:dyDescent="0.25">
      <c r="A27" s="119" t="str">
        <f>IF(B27="","",COUNT('Diário 2o PA'!$A$5:$A$1412)+COUNT('Diário 3o PA'!$A$5:$A$2004)+ROW()-4)</f>
        <v/>
      </c>
      <c r="B27" s="104"/>
      <c r="C27" s="104"/>
      <c r="D27" s="105"/>
      <c r="E27" s="105"/>
      <c r="F27" s="106"/>
      <c r="G27" s="105"/>
      <c r="H27" s="105"/>
      <c r="I27" s="108"/>
      <c r="J27" s="105"/>
      <c r="K27" s="105"/>
      <c r="L27" s="108"/>
      <c r="M27" s="105"/>
      <c r="N27" s="104"/>
      <c r="O27" s="456"/>
      <c r="P27" s="79">
        <f t="shared" si="1"/>
        <v>0</v>
      </c>
      <c r="Q27" s="79">
        <f t="shared" si="1"/>
        <v>0</v>
      </c>
      <c r="R27" s="102" t="str">
        <f t="shared" si="0"/>
        <v/>
      </c>
      <c r="S27" s="96" t="str">
        <f>IF(D27="","",IF(OR(D27=Plano!$A$1,D27=Plano!$B$1),"entrada","saída"))</f>
        <v/>
      </c>
    </row>
    <row r="28" spans="1:19" ht="13.2" hidden="1" x14ac:dyDescent="0.25">
      <c r="A28" s="119" t="str">
        <f>IF(B28="","",COUNT('Diário 2o PA'!$A$5:$A$1412)+COUNT('Diário 3o PA'!$A$5:$A$2004)+ROW()-4)</f>
        <v/>
      </c>
      <c r="B28" s="104"/>
      <c r="C28" s="104"/>
      <c r="D28" s="105"/>
      <c r="E28" s="105"/>
      <c r="F28" s="106"/>
      <c r="G28" s="105"/>
      <c r="H28" s="105"/>
      <c r="I28" s="108"/>
      <c r="J28" s="105"/>
      <c r="K28" s="105"/>
      <c r="L28" s="108"/>
      <c r="M28" s="105"/>
      <c r="N28" s="104"/>
      <c r="O28" s="456"/>
      <c r="P28" s="79">
        <f t="shared" si="1"/>
        <v>0</v>
      </c>
      <c r="Q28" s="79">
        <f t="shared" si="1"/>
        <v>0</v>
      </c>
      <c r="R28" s="102" t="str">
        <f t="shared" si="0"/>
        <v/>
      </c>
      <c r="S28" s="96" t="str">
        <f>IF(D28="","",IF(OR(D28=Plano!$A$1,D28=Plano!$B$1),"entrada","saída"))</f>
        <v/>
      </c>
    </row>
    <row r="29" spans="1:19" ht="13.2" hidden="1" x14ac:dyDescent="0.25">
      <c r="A29" s="119" t="str">
        <f>IF(B29="","",COUNT('Diário 2o PA'!$A$5:$A$1412)+COUNT('Diário 3o PA'!$A$5:$A$2004)+ROW()-4)</f>
        <v/>
      </c>
      <c r="B29" s="104"/>
      <c r="C29" s="104"/>
      <c r="D29" s="105"/>
      <c r="E29" s="105"/>
      <c r="F29" s="106"/>
      <c r="G29" s="105"/>
      <c r="H29" s="105"/>
      <c r="I29" s="108"/>
      <c r="J29" s="105"/>
      <c r="K29" s="105"/>
      <c r="L29" s="108"/>
      <c r="M29" s="105"/>
      <c r="N29" s="104"/>
      <c r="O29" s="456"/>
      <c r="P29" s="79">
        <f t="shared" si="1"/>
        <v>0</v>
      </c>
      <c r="Q29" s="79">
        <f t="shared" si="1"/>
        <v>0</v>
      </c>
      <c r="R29" s="102" t="str">
        <f t="shared" si="0"/>
        <v/>
      </c>
      <c r="S29" s="96" t="str">
        <f>IF(D29="","",IF(OR(D29=Plano!$A$1,D29=Plano!$B$1),"entrada","saída"))</f>
        <v/>
      </c>
    </row>
    <row r="30" spans="1:19" ht="13.2" hidden="1" x14ac:dyDescent="0.25">
      <c r="A30" s="119" t="str">
        <f>IF(B30="","",COUNT('Diário 2o PA'!$A$5:$A$1412)+COUNT('Diário 3o PA'!$A$5:$A$2004)+ROW()-4)</f>
        <v/>
      </c>
      <c r="B30" s="104"/>
      <c r="C30" s="104"/>
      <c r="D30" s="105"/>
      <c r="E30" s="105"/>
      <c r="F30" s="106"/>
      <c r="G30" s="105"/>
      <c r="H30" s="105"/>
      <c r="I30" s="108"/>
      <c r="J30" s="105"/>
      <c r="K30" s="105"/>
      <c r="L30" s="108"/>
      <c r="M30" s="105"/>
      <c r="N30" s="104"/>
      <c r="O30" s="456"/>
      <c r="P30" s="79">
        <f t="shared" si="1"/>
        <v>0</v>
      </c>
      <c r="Q30" s="79">
        <f t="shared" si="1"/>
        <v>0</v>
      </c>
      <c r="R30" s="102" t="str">
        <f t="shared" si="0"/>
        <v/>
      </c>
      <c r="S30" s="96" t="str">
        <f>IF(D30="","",IF(OR(D30=Plano!$A$1,D30=Plano!$B$1),"entrada","saída"))</f>
        <v/>
      </c>
    </row>
    <row r="31" spans="1:19" ht="13.2" hidden="1" x14ac:dyDescent="0.25">
      <c r="A31" s="119" t="str">
        <f>IF(B31="","",COUNT('Diário 2o PA'!$A$5:$A$1412)+COUNT('Diário 3o PA'!$A$5:$A$2004)+ROW()-4)</f>
        <v/>
      </c>
      <c r="B31" s="104"/>
      <c r="C31" s="104"/>
      <c r="D31" s="105"/>
      <c r="E31" s="105"/>
      <c r="F31" s="106"/>
      <c r="G31" s="105"/>
      <c r="H31" s="105"/>
      <c r="I31" s="108"/>
      <c r="J31" s="105"/>
      <c r="K31" s="105"/>
      <c r="L31" s="108"/>
      <c r="M31" s="105"/>
      <c r="N31" s="104"/>
      <c r="O31" s="456"/>
      <c r="P31" s="79">
        <f t="shared" si="1"/>
        <v>0</v>
      </c>
      <c r="Q31" s="79">
        <f t="shared" si="1"/>
        <v>0</v>
      </c>
      <c r="R31" s="102" t="str">
        <f t="shared" si="0"/>
        <v/>
      </c>
      <c r="S31" s="96" t="str">
        <f>IF(D31="","",IF(OR(D31=Plano!$A$1,D31=Plano!$B$1),"entrada","saída"))</f>
        <v/>
      </c>
    </row>
    <row r="32" spans="1:19" ht="13.2" hidden="1" x14ac:dyDescent="0.25">
      <c r="A32" s="119" t="str">
        <f>IF(B32="","",COUNT('Diário 2o PA'!$A$5:$A$1412)+COUNT('Diário 3o PA'!$A$5:$A$2004)+ROW()-4)</f>
        <v/>
      </c>
      <c r="B32" s="104"/>
      <c r="C32" s="104"/>
      <c r="D32" s="105"/>
      <c r="E32" s="105"/>
      <c r="F32" s="106"/>
      <c r="G32" s="105"/>
      <c r="H32" s="105"/>
      <c r="I32" s="108"/>
      <c r="J32" s="105"/>
      <c r="K32" s="105"/>
      <c r="L32" s="108"/>
      <c r="M32" s="105"/>
      <c r="N32" s="104"/>
      <c r="O32" s="456"/>
      <c r="P32" s="79">
        <f t="shared" si="1"/>
        <v>0</v>
      </c>
      <c r="Q32" s="79">
        <f t="shared" si="1"/>
        <v>0</v>
      </c>
      <c r="R32" s="102" t="str">
        <f t="shared" si="0"/>
        <v/>
      </c>
      <c r="S32" s="96" t="str">
        <f>IF(D32="","",IF(OR(D32=Plano!$A$1,D32=Plano!$B$1),"entrada","saída"))</f>
        <v/>
      </c>
    </row>
    <row r="33" spans="1:19" ht="13.2" hidden="1" x14ac:dyDescent="0.25">
      <c r="A33" s="119" t="str">
        <f>IF(B33="","",COUNT('Diário 2o PA'!$A$5:$A$1412)+COUNT('Diário 3o PA'!$A$5:$A$2004)+ROW()-4)</f>
        <v/>
      </c>
      <c r="B33" s="104"/>
      <c r="C33" s="104"/>
      <c r="D33" s="105"/>
      <c r="E33" s="105"/>
      <c r="F33" s="106"/>
      <c r="G33" s="105"/>
      <c r="H33" s="105"/>
      <c r="I33" s="108"/>
      <c r="J33" s="105"/>
      <c r="K33" s="105"/>
      <c r="L33" s="108"/>
      <c r="M33" s="105"/>
      <c r="N33" s="103"/>
      <c r="O33" s="456"/>
      <c r="P33" s="79">
        <f t="shared" si="1"/>
        <v>0</v>
      </c>
      <c r="Q33" s="79">
        <f t="shared" si="1"/>
        <v>0</v>
      </c>
      <c r="R33" s="102" t="str">
        <f t="shared" si="0"/>
        <v/>
      </c>
      <c r="S33" s="96" t="str">
        <f>IF(D33="","",IF(OR(D33=Plano!$A$1,D33=Plano!$B$1),"entrada","saída"))</f>
        <v/>
      </c>
    </row>
    <row r="34" spans="1:19" ht="13.2" hidden="1" x14ac:dyDescent="0.25">
      <c r="A34" s="119" t="str">
        <f>IF(B34="","",COUNT('Diário 2o PA'!$A$5:$A$1412)+COUNT('Diário 3o PA'!$A$5:$A$2004)+ROW()-4)</f>
        <v/>
      </c>
      <c r="B34" s="104"/>
      <c r="C34" s="104"/>
      <c r="D34" s="105"/>
      <c r="E34" s="105"/>
      <c r="F34" s="106"/>
      <c r="G34" s="105"/>
      <c r="H34" s="105"/>
      <c r="I34" s="108"/>
      <c r="J34" s="105"/>
      <c r="K34" s="105"/>
      <c r="L34" s="108"/>
      <c r="M34" s="105"/>
      <c r="N34" s="103"/>
      <c r="O34" s="456"/>
      <c r="P34" s="79">
        <f t="shared" si="1"/>
        <v>0</v>
      </c>
      <c r="Q34" s="79">
        <f t="shared" si="1"/>
        <v>0</v>
      </c>
      <c r="R34" s="102" t="str">
        <f t="shared" si="0"/>
        <v/>
      </c>
      <c r="S34" s="96" t="str">
        <f>IF(D34="","",IF(OR(D34=Plano!$A$1,D34=Plano!$B$1),"entrada","saída"))</f>
        <v/>
      </c>
    </row>
    <row r="35" spans="1:19" ht="13.2" hidden="1" x14ac:dyDescent="0.25">
      <c r="A35" s="119" t="str">
        <f>IF(B35="","",COUNT('Diário 2o PA'!$A$5:$A$1412)+COUNT('Diário 3o PA'!$A$5:$A$2004)+ROW()-4)</f>
        <v/>
      </c>
      <c r="B35" s="104"/>
      <c r="C35" s="104"/>
      <c r="D35" s="105"/>
      <c r="E35" s="105"/>
      <c r="F35" s="106"/>
      <c r="G35" s="105"/>
      <c r="H35" s="105"/>
      <c r="I35" s="108"/>
      <c r="J35" s="105"/>
      <c r="K35" s="105"/>
      <c r="L35" s="108"/>
      <c r="M35" s="105"/>
      <c r="N35" s="103"/>
      <c r="O35" s="456"/>
      <c r="P35" s="79">
        <f t="shared" si="1"/>
        <v>0</v>
      </c>
      <c r="Q35" s="79">
        <f t="shared" si="1"/>
        <v>0</v>
      </c>
      <c r="R35" s="102" t="str">
        <f t="shared" si="0"/>
        <v/>
      </c>
      <c r="S35" s="96" t="str">
        <f>IF(D35="","",IF(OR(D35=Plano!$A$1,D35=Plano!$B$1),"entrada","saída"))</f>
        <v/>
      </c>
    </row>
    <row r="36" spans="1:19" ht="13.2" hidden="1" x14ac:dyDescent="0.25">
      <c r="A36" s="119" t="str">
        <f>IF(B36="","",COUNT('Diário 2o PA'!$A$5:$A$1412)+COUNT('Diário 3o PA'!$A$5:$A$2004)+ROW()-4)</f>
        <v/>
      </c>
      <c r="B36" s="104"/>
      <c r="C36" s="104"/>
      <c r="D36" s="105"/>
      <c r="E36" s="105"/>
      <c r="F36" s="106"/>
      <c r="G36" s="105"/>
      <c r="H36" s="105"/>
      <c r="I36" s="108"/>
      <c r="J36" s="105"/>
      <c r="K36" s="105"/>
      <c r="L36" s="108"/>
      <c r="M36" s="105"/>
      <c r="N36" s="103"/>
      <c r="O36" s="456"/>
      <c r="P36" s="79">
        <f t="shared" si="1"/>
        <v>0</v>
      </c>
      <c r="Q36" s="79">
        <f t="shared" si="1"/>
        <v>0</v>
      </c>
      <c r="R36" s="102" t="str">
        <f t="shared" si="0"/>
        <v/>
      </c>
      <c r="S36" s="96" t="str">
        <f>IF(D36="","",IF(OR(D36=Plano!$A$1,D36=Plano!$B$1),"entrada","saída"))</f>
        <v/>
      </c>
    </row>
    <row r="37" spans="1:19" ht="13.2" hidden="1" x14ac:dyDescent="0.25">
      <c r="A37" s="119" t="str">
        <f>IF(B37="","",COUNT('Diário 2o PA'!$A$5:$A$1412)+COUNT('Diário 3o PA'!$A$5:$A$2004)+ROW()-4)</f>
        <v/>
      </c>
      <c r="B37" s="104"/>
      <c r="C37" s="104"/>
      <c r="D37" s="105"/>
      <c r="E37" s="105"/>
      <c r="F37" s="106"/>
      <c r="G37" s="105"/>
      <c r="H37" s="105"/>
      <c r="I37" s="108"/>
      <c r="J37" s="105"/>
      <c r="K37" s="105"/>
      <c r="L37" s="108"/>
      <c r="M37" s="105"/>
      <c r="N37" s="103"/>
      <c r="O37" s="456"/>
      <c r="P37" s="79">
        <f t="shared" si="1"/>
        <v>0</v>
      </c>
      <c r="Q37" s="79">
        <f t="shared" si="1"/>
        <v>0</v>
      </c>
      <c r="R37" s="102" t="str">
        <f t="shared" si="0"/>
        <v/>
      </c>
      <c r="S37" s="96" t="str">
        <f>IF(D37="","",IF(OR(D37=Plano!$A$1,D37=Plano!$B$1),"entrada","saída"))</f>
        <v/>
      </c>
    </row>
    <row r="38" spans="1:19" ht="13.2" hidden="1" x14ac:dyDescent="0.25">
      <c r="A38" s="119" t="str">
        <f>IF(B38="","",COUNT('Diário 2o PA'!$A$5:$A$1412)+COUNT('Diário 3o PA'!$A$5:$A$2004)+ROW()-4)</f>
        <v/>
      </c>
      <c r="B38" s="104"/>
      <c r="C38" s="104"/>
      <c r="D38" s="105"/>
      <c r="E38" s="105"/>
      <c r="F38" s="106"/>
      <c r="G38" s="105"/>
      <c r="H38" s="105"/>
      <c r="I38" s="108"/>
      <c r="J38" s="105"/>
      <c r="K38" s="105"/>
      <c r="L38" s="108"/>
      <c r="M38" s="105"/>
      <c r="N38" s="103"/>
      <c r="O38" s="456"/>
      <c r="P38" s="79">
        <f t="shared" si="1"/>
        <v>0</v>
      </c>
      <c r="Q38" s="79">
        <f t="shared" si="1"/>
        <v>0</v>
      </c>
      <c r="R38" s="102" t="str">
        <f t="shared" si="0"/>
        <v/>
      </c>
      <c r="S38" s="96" t="str">
        <f>IF(D38="","",IF(OR(D38=Plano!$A$1,D38=Plano!$B$1),"entrada","saída"))</f>
        <v/>
      </c>
    </row>
    <row r="39" spans="1:19" ht="13.2" hidden="1" x14ac:dyDescent="0.25">
      <c r="A39" s="119" t="str">
        <f>IF(B39="","",COUNT('Diário 2o PA'!$A$5:$A$1412)+COUNT('Diário 3o PA'!$A$5:$A$2004)+ROW()-4)</f>
        <v/>
      </c>
      <c r="B39" s="104"/>
      <c r="C39" s="104"/>
      <c r="D39" s="105"/>
      <c r="E39" s="105"/>
      <c r="F39" s="106"/>
      <c r="G39" s="105"/>
      <c r="H39" s="105"/>
      <c r="I39" s="108"/>
      <c r="J39" s="105"/>
      <c r="K39" s="105"/>
      <c r="L39" s="108"/>
      <c r="M39" s="105"/>
      <c r="N39" s="103"/>
      <c r="O39" s="456"/>
      <c r="P39" s="79">
        <f t="shared" si="1"/>
        <v>0</v>
      </c>
      <c r="Q39" s="79">
        <f t="shared" si="1"/>
        <v>0</v>
      </c>
      <c r="R39" s="102" t="str">
        <f t="shared" si="0"/>
        <v/>
      </c>
      <c r="S39" s="96" t="str">
        <f>IF(D39="","",IF(OR(D39=Plano!$A$1,D39=Plano!$B$1),"entrada","saída"))</f>
        <v/>
      </c>
    </row>
    <row r="40" spans="1:19" ht="13.2" hidden="1" x14ac:dyDescent="0.25">
      <c r="A40" s="119" t="str">
        <f>IF(B40="","",COUNT('Diário 2o PA'!$A$5:$A$1412)+COUNT('Diário 3o PA'!$A$5:$A$2004)+ROW()-4)</f>
        <v/>
      </c>
      <c r="B40" s="104"/>
      <c r="C40" s="104"/>
      <c r="D40" s="105"/>
      <c r="E40" s="105"/>
      <c r="F40" s="106"/>
      <c r="G40" s="105"/>
      <c r="H40" s="105"/>
      <c r="I40" s="108"/>
      <c r="J40" s="105"/>
      <c r="K40" s="105"/>
      <c r="L40" s="108"/>
      <c r="M40" s="105"/>
      <c r="N40" s="103"/>
      <c r="O40" s="456"/>
      <c r="P40" s="79">
        <f t="shared" si="1"/>
        <v>0</v>
      </c>
      <c r="Q40" s="79">
        <f t="shared" si="1"/>
        <v>0</v>
      </c>
      <c r="R40" s="102" t="str">
        <f t="shared" si="0"/>
        <v/>
      </c>
      <c r="S40" s="96" t="str">
        <f>IF(D40="","",IF(OR(D40=Plano!$A$1,D40=Plano!$B$1),"entrada","saída"))</f>
        <v/>
      </c>
    </row>
    <row r="41" spans="1:19" ht="13.2" hidden="1" x14ac:dyDescent="0.25">
      <c r="A41" s="119" t="str">
        <f>IF(B41="","",COUNT('Diário 2o PA'!$A$5:$A$1412)+COUNT('Diário 3o PA'!$A$5:$A$2004)+ROW()-4)</f>
        <v/>
      </c>
      <c r="B41" s="104"/>
      <c r="C41" s="104"/>
      <c r="D41" s="105"/>
      <c r="E41" s="105"/>
      <c r="F41" s="106"/>
      <c r="G41" s="105"/>
      <c r="H41" s="105"/>
      <c r="I41" s="108"/>
      <c r="J41" s="105"/>
      <c r="K41" s="105"/>
      <c r="L41" s="108"/>
      <c r="M41" s="105"/>
      <c r="N41" s="103"/>
      <c r="O41" s="456"/>
      <c r="P41" s="79">
        <f t="shared" si="1"/>
        <v>0</v>
      </c>
      <c r="Q41" s="79">
        <f t="shared" si="1"/>
        <v>0</v>
      </c>
      <c r="R41" s="102" t="str">
        <f t="shared" si="0"/>
        <v/>
      </c>
      <c r="S41" s="96" t="str">
        <f>IF(D41="","",IF(OR(D41=Plano!$A$1,D41=Plano!$B$1),"entrada","saída"))</f>
        <v/>
      </c>
    </row>
    <row r="42" spans="1:19" ht="13.2" hidden="1" x14ac:dyDescent="0.25">
      <c r="A42" s="119" t="str">
        <f>IF(B42="","",COUNT('Diário 2o PA'!$A$5:$A$1412)+COUNT('Diário 3o PA'!$A$5:$A$2004)+ROW()-4)</f>
        <v/>
      </c>
      <c r="B42" s="104"/>
      <c r="C42" s="104"/>
      <c r="D42" s="105"/>
      <c r="E42" s="105"/>
      <c r="F42" s="106"/>
      <c r="G42" s="105"/>
      <c r="H42" s="105"/>
      <c r="I42" s="108"/>
      <c r="J42" s="105"/>
      <c r="K42" s="105"/>
      <c r="L42" s="108"/>
      <c r="M42" s="105"/>
      <c r="N42" s="103"/>
      <c r="O42" s="456"/>
      <c r="P42" s="79">
        <f t="shared" si="1"/>
        <v>0</v>
      </c>
      <c r="Q42" s="79">
        <f t="shared" si="1"/>
        <v>0</v>
      </c>
      <c r="R42" s="102" t="str">
        <f t="shared" si="0"/>
        <v/>
      </c>
      <c r="S42" s="96" t="str">
        <f>IF(D42="","",IF(OR(D42=Plano!$A$1,D42=Plano!$B$1),"entrada","saída"))</f>
        <v/>
      </c>
    </row>
    <row r="43" spans="1:19" ht="13.2" hidden="1" x14ac:dyDescent="0.25">
      <c r="A43" s="119" t="str">
        <f>IF(B43="","",COUNT('Diário 2o PA'!$A$5:$A$1412)+COUNT('Diário 3o PA'!$A$5:$A$2004)+ROW()-4)</f>
        <v/>
      </c>
      <c r="B43" s="104"/>
      <c r="C43" s="104"/>
      <c r="D43" s="105"/>
      <c r="E43" s="105"/>
      <c r="F43" s="106"/>
      <c r="G43" s="105"/>
      <c r="H43" s="105"/>
      <c r="I43" s="108"/>
      <c r="J43" s="105"/>
      <c r="K43" s="105"/>
      <c r="L43" s="108"/>
      <c r="M43" s="105"/>
      <c r="N43" s="103"/>
      <c r="O43" s="456"/>
      <c r="P43" s="79">
        <f t="shared" si="1"/>
        <v>0</v>
      </c>
      <c r="Q43" s="79">
        <f t="shared" si="1"/>
        <v>0</v>
      </c>
      <c r="R43" s="102" t="str">
        <f t="shared" si="0"/>
        <v/>
      </c>
      <c r="S43" s="96" t="str">
        <f>IF(D43="","",IF(OR(D43=Plano!$A$1,D43=Plano!$B$1),"entrada","saída"))</f>
        <v/>
      </c>
    </row>
    <row r="44" spans="1:19" ht="13.2" hidden="1" x14ac:dyDescent="0.25">
      <c r="A44" s="119" t="str">
        <f>IF(B44="","",COUNT('Diário 2o PA'!$A$5:$A$1412)+COUNT('Diário 3o PA'!$A$5:$A$2004)+ROW()-4)</f>
        <v/>
      </c>
      <c r="B44" s="104"/>
      <c r="C44" s="104"/>
      <c r="D44" s="105"/>
      <c r="E44" s="105"/>
      <c r="F44" s="106"/>
      <c r="G44" s="105"/>
      <c r="H44" s="105"/>
      <c r="I44" s="108"/>
      <c r="J44" s="105"/>
      <c r="K44" s="105"/>
      <c r="L44" s="108"/>
      <c r="M44" s="105"/>
      <c r="N44" s="103"/>
      <c r="O44" s="456"/>
      <c r="P44" s="79">
        <f t="shared" si="1"/>
        <v>0</v>
      </c>
      <c r="Q44" s="79">
        <f t="shared" si="1"/>
        <v>0</v>
      </c>
      <c r="R44" s="102" t="str">
        <f t="shared" si="0"/>
        <v/>
      </c>
      <c r="S44" s="96" t="str">
        <f>IF(D44="","",IF(OR(D44=Plano!$A$1,D44=Plano!$B$1),"entrada","saída"))</f>
        <v/>
      </c>
    </row>
    <row r="45" spans="1:19" ht="13.2" hidden="1" x14ac:dyDescent="0.25">
      <c r="A45" s="119" t="str">
        <f>IF(B45="","",COUNT('Diário 2o PA'!$A$5:$A$1412)+COUNT('Diário 3o PA'!$A$5:$A$2004)+ROW()-4)</f>
        <v/>
      </c>
      <c r="B45" s="104"/>
      <c r="C45" s="104"/>
      <c r="D45" s="105"/>
      <c r="E45" s="105"/>
      <c r="F45" s="106"/>
      <c r="G45" s="105"/>
      <c r="H45" s="105"/>
      <c r="I45" s="108"/>
      <c r="J45" s="105"/>
      <c r="K45" s="105"/>
      <c r="L45" s="108"/>
      <c r="M45" s="105"/>
      <c r="N45" s="103"/>
      <c r="O45" s="456"/>
      <c r="P45" s="79">
        <f t="shared" si="1"/>
        <v>0</v>
      </c>
      <c r="Q45" s="79">
        <f t="shared" si="1"/>
        <v>0</v>
      </c>
      <c r="R45" s="102" t="str">
        <f t="shared" si="0"/>
        <v/>
      </c>
      <c r="S45" s="96" t="str">
        <f>IF(D45="","",IF(OR(D45=Plano!$A$1,D45=Plano!$B$1),"entrada","saída"))</f>
        <v/>
      </c>
    </row>
    <row r="46" spans="1:19" ht="13.2" hidden="1" x14ac:dyDescent="0.25">
      <c r="A46" s="119" t="str">
        <f>IF(B46="","",COUNT('Diário 2o PA'!$A$5:$A$1412)+COUNT('Diário 3o PA'!$A$5:$A$2004)+ROW()-4)</f>
        <v/>
      </c>
      <c r="B46" s="104"/>
      <c r="C46" s="104"/>
      <c r="D46" s="105"/>
      <c r="E46" s="105"/>
      <c r="F46" s="106"/>
      <c r="G46" s="105"/>
      <c r="H46" s="105"/>
      <c r="I46" s="108"/>
      <c r="J46" s="105"/>
      <c r="K46" s="105"/>
      <c r="L46" s="108"/>
      <c r="M46" s="105"/>
      <c r="N46" s="103"/>
      <c r="O46" s="456"/>
      <c r="P46" s="79">
        <f t="shared" si="1"/>
        <v>0</v>
      </c>
      <c r="Q46" s="79">
        <f t="shared" si="1"/>
        <v>0</v>
      </c>
      <c r="R46" s="102" t="str">
        <f t="shared" si="0"/>
        <v/>
      </c>
      <c r="S46" s="96" t="str">
        <f>IF(D46="","",IF(OR(D46=Plano!$A$1,D46=Plano!$B$1),"entrada","saída"))</f>
        <v/>
      </c>
    </row>
    <row r="47" spans="1:19" ht="13.2" hidden="1" x14ac:dyDescent="0.25">
      <c r="A47" s="119" t="str">
        <f>IF(B47="","",COUNT('Diário 2o PA'!$A$5:$A$1412)+COUNT('Diário 3o PA'!$A$5:$A$2004)+ROW()-4)</f>
        <v/>
      </c>
      <c r="B47" s="104"/>
      <c r="C47" s="104"/>
      <c r="D47" s="105"/>
      <c r="E47" s="105"/>
      <c r="F47" s="106"/>
      <c r="G47" s="105"/>
      <c r="H47" s="105"/>
      <c r="I47" s="108"/>
      <c r="J47" s="105"/>
      <c r="K47" s="105"/>
      <c r="L47" s="108"/>
      <c r="M47" s="105"/>
      <c r="N47" s="103"/>
      <c r="O47" s="456"/>
      <c r="P47" s="79">
        <f t="shared" si="1"/>
        <v>0</v>
      </c>
      <c r="Q47" s="79">
        <f t="shared" si="1"/>
        <v>0</v>
      </c>
      <c r="R47" s="102" t="str">
        <f t="shared" si="0"/>
        <v/>
      </c>
      <c r="S47" s="96" t="str">
        <f>IF(D47="","",IF(OR(D47=Plano!$A$1,D47=Plano!$B$1),"entrada","saída"))</f>
        <v/>
      </c>
    </row>
    <row r="48" spans="1:19" ht="13.2" hidden="1" x14ac:dyDescent="0.25">
      <c r="A48" s="119" t="str">
        <f>IF(B48="","",COUNT('Diário 2o PA'!$A$5:$A$1412)+COUNT('Diário 3o PA'!$A$5:$A$2004)+ROW()-4)</f>
        <v/>
      </c>
      <c r="B48" s="104"/>
      <c r="C48" s="104"/>
      <c r="D48" s="105"/>
      <c r="E48" s="105"/>
      <c r="F48" s="106"/>
      <c r="G48" s="105"/>
      <c r="H48" s="105"/>
      <c r="I48" s="108"/>
      <c r="J48" s="105"/>
      <c r="K48" s="105"/>
      <c r="L48" s="108"/>
      <c r="M48" s="105"/>
      <c r="N48" s="103"/>
      <c r="O48" s="456"/>
      <c r="P48" s="79">
        <f t="shared" si="1"/>
        <v>0</v>
      </c>
      <c r="Q48" s="79">
        <f t="shared" si="1"/>
        <v>0</v>
      </c>
      <c r="R48" s="102" t="str">
        <f t="shared" si="0"/>
        <v/>
      </c>
      <c r="S48" s="96" t="str">
        <f>IF(D48="","",IF(OR(D48=Plano!$A$1,D48=Plano!$B$1),"entrada","saída"))</f>
        <v/>
      </c>
    </row>
    <row r="49" spans="1:19" ht="13.2" hidden="1" x14ac:dyDescent="0.25">
      <c r="A49" s="119" t="str">
        <f>IF(B49="","",COUNT('Diário 2o PA'!$A$5:$A$1412)+COUNT('Diário 3o PA'!$A$5:$A$2004)+ROW()-4)</f>
        <v/>
      </c>
      <c r="B49" s="104"/>
      <c r="C49" s="104"/>
      <c r="D49" s="105"/>
      <c r="E49" s="105"/>
      <c r="F49" s="106"/>
      <c r="G49" s="105"/>
      <c r="H49" s="105"/>
      <c r="I49" s="108"/>
      <c r="J49" s="105"/>
      <c r="K49" s="105"/>
      <c r="L49" s="108"/>
      <c r="M49" s="105"/>
      <c r="N49" s="103"/>
      <c r="O49" s="456"/>
      <c r="P49" s="79">
        <f t="shared" si="1"/>
        <v>0</v>
      </c>
      <c r="Q49" s="79">
        <f t="shared" si="1"/>
        <v>0</v>
      </c>
      <c r="R49" s="102" t="str">
        <f t="shared" si="0"/>
        <v/>
      </c>
      <c r="S49" s="96" t="str">
        <f>IF(D49="","",IF(OR(D49=Plano!$A$1,D49=Plano!$B$1),"entrada","saída"))</f>
        <v/>
      </c>
    </row>
    <row r="50" spans="1:19" ht="13.2" hidden="1" x14ac:dyDescent="0.25">
      <c r="A50" s="119" t="str">
        <f>IF(B50="","",COUNT('Diário 2o PA'!$A$5:$A$1412)+COUNT('Diário 3o PA'!$A$5:$A$2004)+ROW()-4)</f>
        <v/>
      </c>
      <c r="B50" s="104"/>
      <c r="C50" s="104"/>
      <c r="D50" s="105"/>
      <c r="E50" s="105"/>
      <c r="F50" s="106"/>
      <c r="G50" s="105"/>
      <c r="H50" s="105"/>
      <c r="I50" s="108"/>
      <c r="J50" s="105"/>
      <c r="K50" s="105"/>
      <c r="L50" s="108"/>
      <c r="M50" s="105"/>
      <c r="N50" s="103"/>
      <c r="O50" s="456"/>
      <c r="P50" s="79">
        <f t="shared" si="1"/>
        <v>0</v>
      </c>
      <c r="Q50" s="79">
        <f t="shared" si="1"/>
        <v>0</v>
      </c>
      <c r="R50" s="102" t="str">
        <f t="shared" si="0"/>
        <v/>
      </c>
      <c r="S50" s="96" t="str">
        <f>IF(D50="","",IF(OR(D50=Plano!$A$1,D50=Plano!$B$1),"entrada","saída"))</f>
        <v/>
      </c>
    </row>
    <row r="51" spans="1:19" ht="13.2" hidden="1" x14ac:dyDescent="0.25">
      <c r="A51" s="119" t="str">
        <f>IF(B51="","",COUNT('Diário 2o PA'!$A$5:$A$1412)+COUNT('Diário 3o PA'!$A$5:$A$2004)+ROW()-4)</f>
        <v/>
      </c>
      <c r="B51" s="104"/>
      <c r="C51" s="104"/>
      <c r="D51" s="105"/>
      <c r="E51" s="105"/>
      <c r="F51" s="106"/>
      <c r="G51" s="105"/>
      <c r="H51" s="105"/>
      <c r="I51" s="108"/>
      <c r="J51" s="105"/>
      <c r="K51" s="105"/>
      <c r="L51" s="108"/>
      <c r="M51" s="105"/>
      <c r="N51" s="103"/>
      <c r="O51" s="456"/>
      <c r="P51" s="79">
        <f t="shared" si="1"/>
        <v>0</v>
      </c>
      <c r="Q51" s="79">
        <f t="shared" si="1"/>
        <v>0</v>
      </c>
      <c r="R51" s="102" t="str">
        <f t="shared" si="0"/>
        <v/>
      </c>
      <c r="S51" s="96" t="str">
        <f>IF(D51="","",IF(OR(D51=Plano!$A$1,D51=Plano!$B$1),"entrada","saída"))</f>
        <v/>
      </c>
    </row>
    <row r="52" spans="1:19" ht="13.2" hidden="1" x14ac:dyDescent="0.25">
      <c r="A52" s="119" t="str">
        <f>IF(B52="","",COUNT('Diário 2o PA'!$A$5:$A$1412)+COUNT('Diário 3o PA'!$A$5:$A$2004)+ROW()-4)</f>
        <v/>
      </c>
      <c r="B52" s="104"/>
      <c r="C52" s="104"/>
      <c r="D52" s="105"/>
      <c r="E52" s="105"/>
      <c r="F52" s="106"/>
      <c r="G52" s="105"/>
      <c r="H52" s="105"/>
      <c r="I52" s="108"/>
      <c r="J52" s="105"/>
      <c r="K52" s="105"/>
      <c r="L52" s="108"/>
      <c r="M52" s="105"/>
      <c r="N52" s="103"/>
      <c r="O52" s="456"/>
      <c r="P52" s="79">
        <f t="shared" si="1"/>
        <v>0</v>
      </c>
      <c r="Q52" s="79">
        <f t="shared" si="1"/>
        <v>0</v>
      </c>
      <c r="R52" s="102" t="str">
        <f t="shared" si="0"/>
        <v/>
      </c>
      <c r="S52" s="96" t="str">
        <f>IF(D52="","",IF(OR(D52=Plano!$A$1,D52=Plano!$B$1),"entrada","saída"))</f>
        <v/>
      </c>
    </row>
    <row r="53" spans="1:19" ht="13.2" hidden="1" x14ac:dyDescent="0.25">
      <c r="A53" s="119" t="str">
        <f>IF(B53="","",COUNT('Diário 2o PA'!$A$5:$A$1412)+COUNT('Diário 3o PA'!$A$5:$A$2004)+ROW()-4)</f>
        <v/>
      </c>
      <c r="B53" s="104"/>
      <c r="C53" s="104"/>
      <c r="D53" s="105"/>
      <c r="E53" s="105"/>
      <c r="F53" s="106"/>
      <c r="G53" s="105"/>
      <c r="H53" s="105"/>
      <c r="I53" s="108"/>
      <c r="J53" s="105"/>
      <c r="K53" s="105"/>
      <c r="L53" s="108"/>
      <c r="M53" s="105"/>
      <c r="N53" s="103"/>
      <c r="O53" s="456"/>
      <c r="P53" s="79">
        <f t="shared" si="1"/>
        <v>0</v>
      </c>
      <c r="Q53" s="79">
        <f t="shared" si="1"/>
        <v>0</v>
      </c>
      <c r="R53" s="102" t="str">
        <f t="shared" si="0"/>
        <v/>
      </c>
      <c r="S53" s="96" t="str">
        <f>IF(D53="","",IF(OR(D53=Plano!$A$1,D53=Plano!$B$1),"entrada","saída"))</f>
        <v/>
      </c>
    </row>
    <row r="54" spans="1:19" ht="13.2" hidden="1" x14ac:dyDescent="0.25">
      <c r="A54" s="119" t="str">
        <f>IF(B54="","",COUNT('Diário 2o PA'!$A$5:$A$1412)+COUNT('Diário 3o PA'!$A$5:$A$2004)+ROW()-4)</f>
        <v/>
      </c>
      <c r="B54" s="104"/>
      <c r="C54" s="104"/>
      <c r="D54" s="105"/>
      <c r="E54" s="105"/>
      <c r="F54" s="106"/>
      <c r="G54" s="105"/>
      <c r="H54" s="105"/>
      <c r="I54" s="108"/>
      <c r="J54" s="105"/>
      <c r="K54" s="105"/>
      <c r="L54" s="108"/>
      <c r="M54" s="105"/>
      <c r="N54" s="103"/>
      <c r="O54" s="456"/>
      <c r="P54" s="79">
        <f t="shared" si="1"/>
        <v>0</v>
      </c>
      <c r="Q54" s="79">
        <f t="shared" si="1"/>
        <v>0</v>
      </c>
      <c r="R54" s="102" t="str">
        <f t="shared" si="0"/>
        <v/>
      </c>
      <c r="S54" s="96" t="str">
        <f>IF(D54="","",IF(OR(D54=Plano!$A$1,D54=Plano!$B$1),"entrada","saída"))</f>
        <v/>
      </c>
    </row>
    <row r="55" spans="1:19" ht="13.2" hidden="1" x14ac:dyDescent="0.25">
      <c r="A55" s="119" t="str">
        <f>IF(B55="","",COUNT('Diário 2o PA'!$A$5:$A$1412)+COUNT('Diário 3o PA'!$A$5:$A$2004)+ROW()-4)</f>
        <v/>
      </c>
      <c r="B55" s="104"/>
      <c r="C55" s="104"/>
      <c r="D55" s="105"/>
      <c r="E55" s="105"/>
      <c r="F55" s="106"/>
      <c r="G55" s="105"/>
      <c r="H55" s="105"/>
      <c r="I55" s="108"/>
      <c r="J55" s="105"/>
      <c r="K55" s="105"/>
      <c r="L55" s="108"/>
      <c r="M55" s="105"/>
      <c r="N55" s="103"/>
      <c r="O55" s="456"/>
      <c r="P55" s="79">
        <f t="shared" si="1"/>
        <v>0</v>
      </c>
      <c r="Q55" s="79">
        <f t="shared" si="1"/>
        <v>0</v>
      </c>
      <c r="R55" s="102" t="str">
        <f t="shared" si="0"/>
        <v/>
      </c>
      <c r="S55" s="96" t="str">
        <f>IF(D55="","",IF(OR(D55=Plano!$A$1,D55=Plano!$B$1),"entrada","saída"))</f>
        <v/>
      </c>
    </row>
    <row r="56" spans="1:19" ht="13.2" hidden="1" x14ac:dyDescent="0.25">
      <c r="A56" s="119" t="str">
        <f>IF(B56="","",COUNT('Diário 2o PA'!$A$5:$A$1412)+COUNT('Diário 3o PA'!$A$5:$A$2004)+ROW()-4)</f>
        <v/>
      </c>
      <c r="B56" s="104"/>
      <c r="C56" s="104"/>
      <c r="D56" s="105"/>
      <c r="E56" s="105"/>
      <c r="F56" s="106"/>
      <c r="G56" s="105"/>
      <c r="H56" s="105"/>
      <c r="I56" s="108"/>
      <c r="J56" s="105"/>
      <c r="K56" s="105"/>
      <c r="L56" s="108"/>
      <c r="M56" s="105"/>
      <c r="N56" s="103"/>
      <c r="O56" s="456"/>
      <c r="P56" s="79">
        <f t="shared" si="1"/>
        <v>0</v>
      </c>
      <c r="Q56" s="79">
        <f t="shared" si="1"/>
        <v>0</v>
      </c>
      <c r="R56" s="102" t="str">
        <f t="shared" si="0"/>
        <v/>
      </c>
      <c r="S56" s="96" t="str">
        <f>IF(D56="","",IF(OR(D56=Plano!$A$1,D56=Plano!$B$1),"entrada","saída"))</f>
        <v/>
      </c>
    </row>
    <row r="57" spans="1:19" ht="13.2" hidden="1" x14ac:dyDescent="0.25">
      <c r="A57" s="119" t="str">
        <f>IF(B57="","",COUNT('Diário 2o PA'!$A$5:$A$1412)+COUNT('Diário 3o PA'!$A$5:$A$2004)+ROW()-4)</f>
        <v/>
      </c>
      <c r="B57" s="104"/>
      <c r="C57" s="104"/>
      <c r="D57" s="105"/>
      <c r="E57" s="105"/>
      <c r="F57" s="106"/>
      <c r="G57" s="105"/>
      <c r="H57" s="105"/>
      <c r="I57" s="108"/>
      <c r="J57" s="105"/>
      <c r="K57" s="105"/>
      <c r="L57" s="108"/>
      <c r="M57" s="105"/>
      <c r="N57" s="103"/>
      <c r="O57" s="456"/>
      <c r="P57" s="79">
        <f t="shared" si="1"/>
        <v>0</v>
      </c>
      <c r="Q57" s="79">
        <f t="shared" si="1"/>
        <v>0</v>
      </c>
      <c r="R57" s="102" t="str">
        <f t="shared" si="0"/>
        <v/>
      </c>
      <c r="S57" s="96" t="str">
        <f>IF(D57="","",IF(OR(D57=Plano!$A$1,D57=Plano!$B$1),"entrada","saída"))</f>
        <v/>
      </c>
    </row>
    <row r="58" spans="1:19" ht="13.2" hidden="1" x14ac:dyDescent="0.25">
      <c r="A58" s="119" t="str">
        <f>IF(B58="","",COUNT('Diário 2o PA'!$A$5:$A$1412)+COUNT('Diário 3o PA'!$A$5:$A$2004)+ROW()-4)</f>
        <v/>
      </c>
      <c r="B58" s="104"/>
      <c r="C58" s="104"/>
      <c r="D58" s="105"/>
      <c r="E58" s="105"/>
      <c r="F58" s="106"/>
      <c r="G58" s="105"/>
      <c r="H58" s="105"/>
      <c r="I58" s="108"/>
      <c r="J58" s="105"/>
      <c r="K58" s="105"/>
      <c r="L58" s="108"/>
      <c r="M58" s="105"/>
      <c r="N58" s="103"/>
      <c r="O58" s="456"/>
      <c r="P58" s="79">
        <f t="shared" si="1"/>
        <v>0</v>
      </c>
      <c r="Q58" s="79">
        <f t="shared" si="1"/>
        <v>0</v>
      </c>
      <c r="R58" s="102" t="str">
        <f t="shared" si="0"/>
        <v/>
      </c>
      <c r="S58" s="96" t="str">
        <f>IF(D58="","",IF(OR(D58=Plano!$A$1,D58=Plano!$B$1),"entrada","saída"))</f>
        <v/>
      </c>
    </row>
    <row r="59" spans="1:19" ht="13.2" hidden="1" x14ac:dyDescent="0.25">
      <c r="A59" s="119" t="str">
        <f>IF(B59="","",COUNT('Diário 2o PA'!$A$5:$A$1412)+COUNT('Diário 3o PA'!$A$5:$A$2004)+ROW()-4)</f>
        <v/>
      </c>
      <c r="B59" s="104"/>
      <c r="C59" s="104"/>
      <c r="D59" s="105"/>
      <c r="E59" s="105"/>
      <c r="F59" s="106"/>
      <c r="G59" s="105"/>
      <c r="H59" s="105"/>
      <c r="I59" s="108"/>
      <c r="J59" s="105"/>
      <c r="K59" s="105"/>
      <c r="L59" s="108"/>
      <c r="M59" s="105"/>
      <c r="N59" s="103"/>
      <c r="O59" s="456"/>
      <c r="P59" s="79">
        <f t="shared" si="1"/>
        <v>0</v>
      </c>
      <c r="Q59" s="79">
        <f t="shared" si="1"/>
        <v>0</v>
      </c>
      <c r="R59" s="102" t="str">
        <f t="shared" si="0"/>
        <v/>
      </c>
      <c r="S59" s="96" t="str">
        <f>IF(D59="","",IF(OR(D59=Plano!$A$1,D59=Plano!$B$1),"entrada","saída"))</f>
        <v/>
      </c>
    </row>
    <row r="60" spans="1:19" ht="13.2" hidden="1" x14ac:dyDescent="0.25">
      <c r="A60" s="119" t="str">
        <f>IF(B60="","",COUNT('Diário 2o PA'!$A$5:$A$1412)+COUNT('Diário 3o PA'!$A$5:$A$2004)+ROW()-4)</f>
        <v/>
      </c>
      <c r="B60" s="104"/>
      <c r="C60" s="104"/>
      <c r="D60" s="105"/>
      <c r="E60" s="105"/>
      <c r="F60" s="106"/>
      <c r="G60" s="105"/>
      <c r="H60" s="105"/>
      <c r="I60" s="108"/>
      <c r="J60" s="105"/>
      <c r="K60" s="105"/>
      <c r="L60" s="108"/>
      <c r="M60" s="105"/>
      <c r="N60" s="103"/>
      <c r="O60" s="456"/>
      <c r="P60" s="79">
        <f t="shared" si="1"/>
        <v>0</v>
      </c>
      <c r="Q60" s="79">
        <f t="shared" si="1"/>
        <v>0</v>
      </c>
      <c r="R60" s="102" t="str">
        <f t="shared" si="0"/>
        <v/>
      </c>
      <c r="S60" s="96" t="str">
        <f>IF(D60="","",IF(OR(D60=Plano!$A$1,D60=Plano!$B$1),"entrada","saída"))</f>
        <v/>
      </c>
    </row>
    <row r="61" spans="1:19" ht="13.2" hidden="1" x14ac:dyDescent="0.25">
      <c r="A61" s="119" t="str">
        <f>IF(B61="","",COUNT('Diário 2o PA'!$A$5:$A$1412)+COUNT('Diário 3o PA'!$A$5:$A$2004)+ROW()-4)</f>
        <v/>
      </c>
      <c r="B61" s="104"/>
      <c r="C61" s="104"/>
      <c r="D61" s="105"/>
      <c r="E61" s="105"/>
      <c r="F61" s="106"/>
      <c r="G61" s="105"/>
      <c r="H61" s="105"/>
      <c r="I61" s="108"/>
      <c r="J61" s="105"/>
      <c r="K61" s="105"/>
      <c r="L61" s="108"/>
      <c r="M61" s="105"/>
      <c r="N61" s="103"/>
      <c r="O61" s="456"/>
      <c r="P61" s="79">
        <f t="shared" si="1"/>
        <v>0</v>
      </c>
      <c r="Q61" s="79">
        <f t="shared" si="1"/>
        <v>0</v>
      </c>
      <c r="R61" s="102" t="str">
        <f t="shared" si="0"/>
        <v/>
      </c>
      <c r="S61" s="96" t="str">
        <f>IF(D61="","",IF(OR(D61=Plano!$A$1,D61=Plano!$B$1),"entrada","saída"))</f>
        <v/>
      </c>
    </row>
    <row r="62" spans="1:19" ht="13.2" hidden="1" x14ac:dyDescent="0.25">
      <c r="A62" s="119" t="str">
        <f>IF(B62="","",COUNT('Diário 2o PA'!$A$5:$A$1412)+COUNT('Diário 3o PA'!$A$5:$A$2004)+ROW()-4)</f>
        <v/>
      </c>
      <c r="B62" s="104"/>
      <c r="C62" s="104"/>
      <c r="D62" s="105"/>
      <c r="E62" s="105"/>
      <c r="F62" s="106"/>
      <c r="G62" s="105"/>
      <c r="H62" s="105"/>
      <c r="I62" s="108"/>
      <c r="J62" s="105"/>
      <c r="K62" s="105"/>
      <c r="L62" s="108"/>
      <c r="M62" s="105"/>
      <c r="N62" s="103"/>
      <c r="O62" s="456"/>
      <c r="P62" s="79">
        <f t="shared" si="1"/>
        <v>0</v>
      </c>
      <c r="Q62" s="79">
        <f t="shared" si="1"/>
        <v>0</v>
      </c>
      <c r="R62" s="102" t="str">
        <f t="shared" si="0"/>
        <v/>
      </c>
      <c r="S62" s="96" t="str">
        <f>IF(D62="","",IF(OR(D62=Plano!$A$1,D62=Plano!$B$1),"entrada","saída"))</f>
        <v/>
      </c>
    </row>
    <row r="63" spans="1:19" ht="13.2" hidden="1" x14ac:dyDescent="0.25">
      <c r="A63" s="119" t="str">
        <f>IF(B63="","",COUNT('Diário 2o PA'!$A$5:$A$1412)+COUNT('Diário 3o PA'!$A$5:$A$2004)+ROW()-4)</f>
        <v/>
      </c>
      <c r="B63" s="104"/>
      <c r="C63" s="104"/>
      <c r="D63" s="105"/>
      <c r="E63" s="105"/>
      <c r="F63" s="106"/>
      <c r="G63" s="105"/>
      <c r="H63" s="105"/>
      <c r="I63" s="108"/>
      <c r="J63" s="105"/>
      <c r="K63" s="105"/>
      <c r="L63" s="108"/>
      <c r="M63" s="105"/>
      <c r="N63" s="103"/>
      <c r="O63" s="456"/>
      <c r="P63" s="79">
        <f t="shared" si="1"/>
        <v>0</v>
      </c>
      <c r="Q63" s="79">
        <f t="shared" si="1"/>
        <v>0</v>
      </c>
      <c r="R63" s="102" t="str">
        <f t="shared" si="0"/>
        <v/>
      </c>
      <c r="S63" s="96" t="str">
        <f>IF(D63="","",IF(OR(D63=Plano!$A$1,D63=Plano!$B$1),"entrada","saída"))</f>
        <v/>
      </c>
    </row>
    <row r="64" spans="1:19" ht="13.2" hidden="1" x14ac:dyDescent="0.25">
      <c r="A64" s="119" t="str">
        <f>IF(B64="","",COUNT('Diário 2o PA'!$A$5:$A$1412)+COUNT('Diário 3o PA'!$A$5:$A$2004)+ROW()-4)</f>
        <v/>
      </c>
      <c r="B64" s="104"/>
      <c r="C64" s="104"/>
      <c r="D64" s="105"/>
      <c r="E64" s="105"/>
      <c r="F64" s="106"/>
      <c r="G64" s="105"/>
      <c r="H64" s="105"/>
      <c r="I64" s="108"/>
      <c r="J64" s="105"/>
      <c r="K64" s="105"/>
      <c r="L64" s="108"/>
      <c r="M64" s="105"/>
      <c r="N64" s="103"/>
      <c r="O64" s="456"/>
      <c r="P64" s="79">
        <f t="shared" si="1"/>
        <v>0</v>
      </c>
      <c r="Q64" s="79">
        <f t="shared" si="1"/>
        <v>0</v>
      </c>
      <c r="R64" s="102" t="str">
        <f t="shared" si="0"/>
        <v/>
      </c>
      <c r="S64" s="96" t="str">
        <f>IF(D64="","",IF(OR(D64=Plano!$A$1,D64=Plano!$B$1),"entrada","saída"))</f>
        <v/>
      </c>
    </row>
    <row r="65" spans="1:19" ht="13.2" hidden="1" x14ac:dyDescent="0.25">
      <c r="A65" s="119" t="str">
        <f>IF(B65="","",COUNT('Diário 2o PA'!$A$5:$A$1412)+COUNT('Diário 3o PA'!$A$5:$A$2004)+ROW()-4)</f>
        <v/>
      </c>
      <c r="B65" s="104"/>
      <c r="C65" s="104"/>
      <c r="D65" s="105"/>
      <c r="E65" s="105"/>
      <c r="F65" s="106"/>
      <c r="G65" s="105"/>
      <c r="H65" s="105"/>
      <c r="I65" s="108"/>
      <c r="J65" s="105"/>
      <c r="K65" s="105"/>
      <c r="L65" s="108"/>
      <c r="M65" s="105"/>
      <c r="N65" s="103"/>
      <c r="O65" s="456"/>
      <c r="P65" s="79">
        <f t="shared" si="1"/>
        <v>0</v>
      </c>
      <c r="Q65" s="79">
        <f t="shared" si="1"/>
        <v>0</v>
      </c>
      <c r="R65" s="102" t="str">
        <f t="shared" si="0"/>
        <v/>
      </c>
      <c r="S65" s="96" t="str">
        <f>IF(D65="","",IF(OR(D65=Plano!$A$1,D65=Plano!$B$1),"entrada","saída"))</f>
        <v/>
      </c>
    </row>
    <row r="66" spans="1:19" ht="13.2" hidden="1" x14ac:dyDescent="0.25">
      <c r="A66" s="119" t="str">
        <f>IF(B66="","",COUNT('Diário 2o PA'!$A$5:$A$1412)+COUNT('Diário 3o PA'!$A$5:$A$2004)+ROW()-4)</f>
        <v/>
      </c>
      <c r="B66" s="104"/>
      <c r="C66" s="104"/>
      <c r="D66" s="105"/>
      <c r="E66" s="105"/>
      <c r="F66" s="106"/>
      <c r="G66" s="105"/>
      <c r="H66" s="105"/>
      <c r="I66" s="108"/>
      <c r="J66" s="105"/>
      <c r="K66" s="105"/>
      <c r="L66" s="108"/>
      <c r="M66" s="105"/>
      <c r="N66" s="103"/>
      <c r="O66" s="456"/>
      <c r="P66" s="79">
        <f t="shared" si="1"/>
        <v>0</v>
      </c>
      <c r="Q66" s="79">
        <f t="shared" si="1"/>
        <v>0</v>
      </c>
      <c r="R66" s="102" t="str">
        <f t="shared" si="0"/>
        <v/>
      </c>
      <c r="S66" s="96" t="str">
        <f>IF(D66="","",IF(OR(D66=Plano!$A$1,D66=Plano!$B$1),"entrada","saída"))</f>
        <v/>
      </c>
    </row>
    <row r="67" spans="1:19" ht="13.2" hidden="1" x14ac:dyDescent="0.25">
      <c r="A67" s="119" t="str">
        <f>IF(B67="","",COUNT('Diário 2o PA'!$A$5:$A$1412)+COUNT('Diário 3o PA'!$A$5:$A$2004)+ROW()-4)</f>
        <v/>
      </c>
      <c r="B67" s="104"/>
      <c r="C67" s="104"/>
      <c r="D67" s="105"/>
      <c r="E67" s="105"/>
      <c r="F67" s="106"/>
      <c r="G67" s="105"/>
      <c r="H67" s="105"/>
      <c r="I67" s="108"/>
      <c r="J67" s="105"/>
      <c r="K67" s="105"/>
      <c r="L67" s="108"/>
      <c r="M67" s="105"/>
      <c r="N67" s="103"/>
      <c r="O67" s="456"/>
      <c r="P67" s="79">
        <f t="shared" si="1"/>
        <v>0</v>
      </c>
      <c r="Q67" s="79">
        <f t="shared" si="1"/>
        <v>0</v>
      </c>
      <c r="R67" s="102" t="str">
        <f t="shared" si="0"/>
        <v/>
      </c>
      <c r="S67" s="96" t="str">
        <f>IF(D67="","",IF(OR(D67=Plano!$A$1,D67=Plano!$B$1),"entrada","saída"))</f>
        <v/>
      </c>
    </row>
    <row r="68" spans="1:19" ht="13.2" hidden="1" x14ac:dyDescent="0.25">
      <c r="A68" s="119" t="str">
        <f>IF(B68="","",COUNT('Diário 2o PA'!$A$5:$A$1412)+COUNT('Diário 3o PA'!$A$5:$A$2004)+ROW()-4)</f>
        <v/>
      </c>
      <c r="B68" s="104"/>
      <c r="C68" s="104"/>
      <c r="D68" s="105"/>
      <c r="E68" s="105"/>
      <c r="F68" s="106"/>
      <c r="G68" s="105"/>
      <c r="H68" s="105"/>
      <c r="I68" s="108"/>
      <c r="J68" s="105"/>
      <c r="K68" s="105"/>
      <c r="L68" s="108"/>
      <c r="M68" s="105"/>
      <c r="N68" s="103"/>
      <c r="O68" s="456"/>
      <c r="P68" s="79">
        <f t="shared" si="1"/>
        <v>0</v>
      </c>
      <c r="Q68" s="79">
        <f t="shared" si="1"/>
        <v>0</v>
      </c>
      <c r="R68" s="102" t="str">
        <f t="shared" si="0"/>
        <v/>
      </c>
      <c r="S68" s="96" t="str">
        <f>IF(D68="","",IF(OR(D68=Plano!$A$1,D68=Plano!$B$1),"entrada","saída"))</f>
        <v/>
      </c>
    </row>
    <row r="69" spans="1:19" ht="13.2" hidden="1" x14ac:dyDescent="0.25">
      <c r="A69" s="119" t="str">
        <f>IF(B69="","",COUNT('Diário 2o PA'!$A$5:$A$1412)+COUNT('Diário 3o PA'!$A$5:$A$2004)+ROW()-4)</f>
        <v/>
      </c>
      <c r="B69" s="104"/>
      <c r="C69" s="104"/>
      <c r="D69" s="105"/>
      <c r="E69" s="105"/>
      <c r="F69" s="106"/>
      <c r="G69" s="105"/>
      <c r="H69" s="105"/>
      <c r="I69" s="108"/>
      <c r="J69" s="105"/>
      <c r="K69" s="105"/>
      <c r="L69" s="108"/>
      <c r="M69" s="105"/>
      <c r="N69" s="103"/>
      <c r="O69" s="456"/>
      <c r="P69" s="79">
        <f t="shared" si="1"/>
        <v>0</v>
      </c>
      <c r="Q69" s="79">
        <f t="shared" si="1"/>
        <v>0</v>
      </c>
      <c r="R69" s="102" t="str">
        <f t="shared" ref="R69:R132" si="2">SUBSTITUTE(D69," ","_")</f>
        <v/>
      </c>
      <c r="S69" s="96" t="str">
        <f>IF(D69="","",IF(OR(D69=Plano!$A$1,D69=Plano!$B$1),"entrada","saída"))</f>
        <v/>
      </c>
    </row>
    <row r="70" spans="1:19" ht="13.2" hidden="1" x14ac:dyDescent="0.25">
      <c r="A70" s="119" t="str">
        <f>IF(B70="","",COUNT('Diário 2o PA'!$A$5:$A$1412)+COUNT('Diário 3o PA'!$A$5:$A$2004)+ROW()-4)</f>
        <v/>
      </c>
      <c r="B70" s="104"/>
      <c r="C70" s="104"/>
      <c r="D70" s="105"/>
      <c r="E70" s="105"/>
      <c r="F70" s="106"/>
      <c r="G70" s="105"/>
      <c r="H70" s="105"/>
      <c r="I70" s="108"/>
      <c r="J70" s="105"/>
      <c r="K70" s="105"/>
      <c r="L70" s="108"/>
      <c r="M70" s="105"/>
      <c r="N70" s="103"/>
      <c r="O70" s="456"/>
      <c r="P70" s="79">
        <f t="shared" ref="P70:Q133" si="3">IF(B70=0,0,IF(YEAR(B70)=$Q$1,MONTH(B70)-$P$1+1,(YEAR(B70)-$Q$1)*12-$P$1+1+MONTH(B70)))</f>
        <v>0</v>
      </c>
      <c r="Q70" s="79">
        <f t="shared" si="3"/>
        <v>0</v>
      </c>
      <c r="R70" s="102" t="str">
        <f t="shared" si="2"/>
        <v/>
      </c>
      <c r="S70" s="96" t="str">
        <f>IF(D70="","",IF(OR(D70=Plano!$A$1,D70=Plano!$B$1),"entrada","saída"))</f>
        <v/>
      </c>
    </row>
    <row r="71" spans="1:19" ht="13.2" hidden="1" x14ac:dyDescent="0.25">
      <c r="A71" s="119" t="str">
        <f>IF(B71="","",COUNT('Diário 2o PA'!$A$5:$A$1412)+COUNT('Diário 3o PA'!$A$5:$A$2004)+ROW()-4)</f>
        <v/>
      </c>
      <c r="B71" s="104"/>
      <c r="C71" s="104"/>
      <c r="D71" s="105"/>
      <c r="E71" s="105"/>
      <c r="F71" s="106"/>
      <c r="G71" s="105"/>
      <c r="H71" s="105"/>
      <c r="I71" s="108"/>
      <c r="J71" s="105"/>
      <c r="K71" s="105"/>
      <c r="L71" s="108"/>
      <c r="M71" s="105"/>
      <c r="N71" s="103"/>
      <c r="O71" s="456"/>
      <c r="P71" s="79">
        <f t="shared" si="3"/>
        <v>0</v>
      </c>
      <c r="Q71" s="79">
        <f t="shared" si="3"/>
        <v>0</v>
      </c>
      <c r="R71" s="102" t="str">
        <f t="shared" si="2"/>
        <v/>
      </c>
      <c r="S71" s="96" t="str">
        <f>IF(D71="","",IF(OR(D71=Plano!$A$1,D71=Plano!$B$1),"entrada","saída"))</f>
        <v/>
      </c>
    </row>
    <row r="72" spans="1:19" ht="13.2" hidden="1" x14ac:dyDescent="0.25">
      <c r="A72" s="119" t="str">
        <f>IF(B72="","",COUNT('Diário 2o PA'!$A$5:$A$1412)+COUNT('Diário 3o PA'!$A$5:$A$2004)+ROW()-4)</f>
        <v/>
      </c>
      <c r="B72" s="104"/>
      <c r="C72" s="104"/>
      <c r="D72" s="105"/>
      <c r="E72" s="105"/>
      <c r="F72" s="106"/>
      <c r="G72" s="105"/>
      <c r="H72" s="105"/>
      <c r="I72" s="108"/>
      <c r="J72" s="105"/>
      <c r="K72" s="105"/>
      <c r="L72" s="108"/>
      <c r="M72" s="105"/>
      <c r="N72" s="103"/>
      <c r="O72" s="456"/>
      <c r="P72" s="79">
        <f t="shared" si="3"/>
        <v>0</v>
      </c>
      <c r="Q72" s="79">
        <f t="shared" si="3"/>
        <v>0</v>
      </c>
      <c r="R72" s="102" t="str">
        <f t="shared" si="2"/>
        <v/>
      </c>
      <c r="S72" s="96" t="str">
        <f>IF(D72="","",IF(OR(D72=Plano!$A$1,D72=Plano!$B$1),"entrada","saída"))</f>
        <v/>
      </c>
    </row>
    <row r="73" spans="1:19" ht="13.2" hidden="1" x14ac:dyDescent="0.25">
      <c r="A73" s="119" t="str">
        <f>IF(B73="","",COUNT('Diário 2o PA'!$A$5:$A$1412)+COUNT('Diário 3o PA'!$A$5:$A$2004)+ROW()-4)</f>
        <v/>
      </c>
      <c r="B73" s="104"/>
      <c r="C73" s="104"/>
      <c r="D73" s="105"/>
      <c r="E73" s="105"/>
      <c r="F73" s="106"/>
      <c r="G73" s="105"/>
      <c r="H73" s="105"/>
      <c r="I73" s="108"/>
      <c r="J73" s="105"/>
      <c r="K73" s="105"/>
      <c r="L73" s="108"/>
      <c r="M73" s="105"/>
      <c r="N73" s="103"/>
      <c r="O73" s="456"/>
      <c r="P73" s="79">
        <f t="shared" si="3"/>
        <v>0</v>
      </c>
      <c r="Q73" s="79">
        <f t="shared" si="3"/>
        <v>0</v>
      </c>
      <c r="R73" s="102" t="str">
        <f t="shared" si="2"/>
        <v/>
      </c>
      <c r="S73" s="96" t="str">
        <f>IF(D73="","",IF(OR(D73=Plano!$A$1,D73=Plano!$B$1),"entrada","saída"))</f>
        <v/>
      </c>
    </row>
    <row r="74" spans="1:19" ht="13.2" hidden="1" x14ac:dyDescent="0.25">
      <c r="A74" s="119" t="str">
        <f>IF(B74="","",COUNT('Diário 2o PA'!$A$5:$A$1412)+COUNT('Diário 3o PA'!$A$5:$A$2004)+ROW()-4)</f>
        <v/>
      </c>
      <c r="B74" s="104"/>
      <c r="C74" s="104"/>
      <c r="D74" s="105"/>
      <c r="E74" s="105"/>
      <c r="F74" s="106"/>
      <c r="G74" s="105"/>
      <c r="H74" s="105"/>
      <c r="I74" s="108"/>
      <c r="J74" s="105"/>
      <c r="K74" s="105"/>
      <c r="L74" s="108"/>
      <c r="M74" s="105"/>
      <c r="N74" s="103"/>
      <c r="O74" s="456"/>
      <c r="P74" s="79">
        <f t="shared" si="3"/>
        <v>0</v>
      </c>
      <c r="Q74" s="79">
        <f t="shared" si="3"/>
        <v>0</v>
      </c>
      <c r="R74" s="102" t="str">
        <f t="shared" si="2"/>
        <v/>
      </c>
      <c r="S74" s="96" t="str">
        <f>IF(D74="","",IF(OR(D74=Plano!$A$1,D74=Plano!$B$1),"entrada","saída"))</f>
        <v/>
      </c>
    </row>
    <row r="75" spans="1:19" ht="13.2" hidden="1" x14ac:dyDescent="0.25">
      <c r="A75" s="119" t="str">
        <f>IF(B75="","",COUNT('Diário 2o PA'!$A$5:$A$1412)+COUNT('Diário 3o PA'!$A$5:$A$2004)+ROW()-4)</f>
        <v/>
      </c>
      <c r="B75" s="104"/>
      <c r="C75" s="104"/>
      <c r="D75" s="105"/>
      <c r="E75" s="105"/>
      <c r="F75" s="106"/>
      <c r="G75" s="105"/>
      <c r="H75" s="105"/>
      <c r="I75" s="108"/>
      <c r="J75" s="105"/>
      <c r="K75" s="105"/>
      <c r="L75" s="108"/>
      <c r="M75" s="105"/>
      <c r="N75" s="103"/>
      <c r="O75" s="456"/>
      <c r="P75" s="79">
        <f t="shared" si="3"/>
        <v>0</v>
      </c>
      <c r="Q75" s="79">
        <f t="shared" si="3"/>
        <v>0</v>
      </c>
      <c r="R75" s="102" t="str">
        <f t="shared" si="2"/>
        <v/>
      </c>
      <c r="S75" s="96" t="str">
        <f>IF(D75="","",IF(OR(D75=Plano!$A$1,D75=Plano!$B$1),"entrada","saída"))</f>
        <v/>
      </c>
    </row>
    <row r="76" spans="1:19" ht="13.2" hidden="1" x14ac:dyDescent="0.25">
      <c r="A76" s="119" t="str">
        <f>IF(B76="","",COUNT('Diário 2o PA'!$A$5:$A$1412)+COUNT('Diário 3o PA'!$A$5:$A$2004)+ROW()-4)</f>
        <v/>
      </c>
      <c r="B76" s="104"/>
      <c r="C76" s="104"/>
      <c r="D76" s="105"/>
      <c r="E76" s="105"/>
      <c r="F76" s="106"/>
      <c r="G76" s="105"/>
      <c r="H76" s="105"/>
      <c r="I76" s="108"/>
      <c r="J76" s="105"/>
      <c r="K76" s="105"/>
      <c r="L76" s="108"/>
      <c r="M76" s="105"/>
      <c r="N76" s="103"/>
      <c r="O76" s="456"/>
      <c r="P76" s="79">
        <f t="shared" si="3"/>
        <v>0</v>
      </c>
      <c r="Q76" s="79">
        <f t="shared" si="3"/>
        <v>0</v>
      </c>
      <c r="R76" s="102" t="str">
        <f t="shared" si="2"/>
        <v/>
      </c>
      <c r="S76" s="96" t="str">
        <f>IF(D76="","",IF(OR(D76=Plano!$A$1,D76=Plano!$B$1),"entrada","saída"))</f>
        <v/>
      </c>
    </row>
    <row r="77" spans="1:19" ht="13.2" hidden="1" x14ac:dyDescent="0.25">
      <c r="A77" s="119" t="str">
        <f>IF(B77="","",COUNT('Diário 2o PA'!$A$5:$A$1412)+COUNT('Diário 3o PA'!$A$5:$A$2004)+ROW()-4)</f>
        <v/>
      </c>
      <c r="B77" s="104"/>
      <c r="C77" s="104"/>
      <c r="D77" s="105"/>
      <c r="E77" s="105"/>
      <c r="F77" s="106"/>
      <c r="G77" s="105"/>
      <c r="H77" s="105"/>
      <c r="I77" s="108"/>
      <c r="J77" s="105"/>
      <c r="K77" s="105"/>
      <c r="L77" s="108"/>
      <c r="M77" s="105"/>
      <c r="N77" s="103"/>
      <c r="O77" s="456"/>
      <c r="P77" s="79">
        <f t="shared" si="3"/>
        <v>0</v>
      </c>
      <c r="Q77" s="79">
        <f t="shared" si="3"/>
        <v>0</v>
      </c>
      <c r="R77" s="102" t="str">
        <f t="shared" si="2"/>
        <v/>
      </c>
      <c r="S77" s="96" t="str">
        <f>IF(D77="","",IF(OR(D77=Plano!$A$1,D77=Plano!$B$1),"entrada","saída"))</f>
        <v/>
      </c>
    </row>
    <row r="78" spans="1:19" ht="13.2" hidden="1" x14ac:dyDescent="0.25">
      <c r="A78" s="119" t="str">
        <f>IF(B78="","",COUNT('Diário 2o PA'!$A$5:$A$1412)+COUNT('Diário 3o PA'!$A$5:$A$2004)+ROW()-4)</f>
        <v/>
      </c>
      <c r="B78" s="104"/>
      <c r="C78" s="104"/>
      <c r="D78" s="105"/>
      <c r="E78" s="105"/>
      <c r="F78" s="106"/>
      <c r="G78" s="105"/>
      <c r="H78" s="105"/>
      <c r="I78" s="108"/>
      <c r="J78" s="105"/>
      <c r="K78" s="105"/>
      <c r="L78" s="108"/>
      <c r="M78" s="105"/>
      <c r="N78" s="103"/>
      <c r="O78" s="456"/>
      <c r="P78" s="79">
        <f t="shared" si="3"/>
        <v>0</v>
      </c>
      <c r="Q78" s="79">
        <f t="shared" si="3"/>
        <v>0</v>
      </c>
      <c r="R78" s="102" t="str">
        <f t="shared" si="2"/>
        <v/>
      </c>
      <c r="S78" s="96" t="str">
        <f>IF(D78="","",IF(OR(D78=Plano!$A$1,D78=Plano!$B$1),"entrada","saída"))</f>
        <v/>
      </c>
    </row>
    <row r="79" spans="1:19" ht="13.2" hidden="1" x14ac:dyDescent="0.25">
      <c r="A79" s="119" t="str">
        <f>IF(B79="","",COUNT('Diário 2o PA'!$A$5:$A$1412)+COUNT('Diário 3o PA'!$A$5:$A$2004)+ROW()-4)</f>
        <v/>
      </c>
      <c r="B79" s="104"/>
      <c r="C79" s="104"/>
      <c r="D79" s="105"/>
      <c r="E79" s="105"/>
      <c r="F79" s="106"/>
      <c r="G79" s="105"/>
      <c r="H79" s="105"/>
      <c r="I79" s="108"/>
      <c r="J79" s="105"/>
      <c r="K79" s="105"/>
      <c r="L79" s="108"/>
      <c r="M79" s="105"/>
      <c r="N79" s="103"/>
      <c r="O79" s="456"/>
      <c r="P79" s="79">
        <f t="shared" si="3"/>
        <v>0</v>
      </c>
      <c r="Q79" s="79">
        <f t="shared" si="3"/>
        <v>0</v>
      </c>
      <c r="R79" s="102" t="str">
        <f t="shared" si="2"/>
        <v/>
      </c>
      <c r="S79" s="96" t="str">
        <f>IF(D79="","",IF(OR(D79=Plano!$A$1,D79=Plano!$B$1),"entrada","saída"))</f>
        <v/>
      </c>
    </row>
    <row r="80" spans="1:19" ht="13.2" hidden="1" x14ac:dyDescent="0.25">
      <c r="A80" s="119" t="str">
        <f>IF(B80="","",COUNT('Diário 2o PA'!$A$5:$A$1412)+COUNT('Diário 3o PA'!$A$5:$A$2004)+ROW()-4)</f>
        <v/>
      </c>
      <c r="B80" s="104"/>
      <c r="C80" s="104"/>
      <c r="D80" s="105"/>
      <c r="E80" s="105"/>
      <c r="F80" s="106"/>
      <c r="G80" s="105"/>
      <c r="H80" s="105"/>
      <c r="I80" s="108"/>
      <c r="J80" s="105"/>
      <c r="K80" s="105"/>
      <c r="L80" s="108"/>
      <c r="M80" s="105"/>
      <c r="N80" s="103"/>
      <c r="O80" s="456"/>
      <c r="P80" s="79">
        <f t="shared" si="3"/>
        <v>0</v>
      </c>
      <c r="Q80" s="79">
        <f t="shared" si="3"/>
        <v>0</v>
      </c>
      <c r="R80" s="102" t="str">
        <f t="shared" si="2"/>
        <v/>
      </c>
      <c r="S80" s="96" t="str">
        <f>IF(D80="","",IF(OR(D80=Plano!$A$1,D80=Plano!$B$1),"entrada","saída"))</f>
        <v/>
      </c>
    </row>
    <row r="81" spans="1:19" ht="13.2" hidden="1" x14ac:dyDescent="0.25">
      <c r="A81" s="119" t="str">
        <f>IF(B81="","",COUNT('Diário 2o PA'!$A$5:$A$1412)+COUNT('Diário 3o PA'!$A$5:$A$2004)+ROW()-4)</f>
        <v/>
      </c>
      <c r="B81" s="104"/>
      <c r="C81" s="104"/>
      <c r="D81" s="105"/>
      <c r="E81" s="105"/>
      <c r="F81" s="106"/>
      <c r="G81" s="105"/>
      <c r="H81" s="105"/>
      <c r="I81" s="108"/>
      <c r="J81" s="105"/>
      <c r="K81" s="105"/>
      <c r="L81" s="108"/>
      <c r="M81" s="105"/>
      <c r="N81" s="103"/>
      <c r="O81" s="456"/>
      <c r="P81" s="79">
        <f t="shared" si="3"/>
        <v>0</v>
      </c>
      <c r="Q81" s="79">
        <f t="shared" si="3"/>
        <v>0</v>
      </c>
      <c r="R81" s="102" t="str">
        <f t="shared" si="2"/>
        <v/>
      </c>
      <c r="S81" s="96" t="str">
        <f>IF(D81="","",IF(OR(D81=Plano!$A$1,D81=Plano!$B$1),"entrada","saída"))</f>
        <v/>
      </c>
    </row>
    <row r="82" spans="1:19" ht="13.2" hidden="1" x14ac:dyDescent="0.25">
      <c r="A82" s="119" t="str">
        <f>IF(B82="","",COUNT('Diário 2o PA'!$A$5:$A$1412)+COUNT('Diário 3o PA'!$A$5:$A$2004)+ROW()-4)</f>
        <v/>
      </c>
      <c r="B82" s="104"/>
      <c r="C82" s="104"/>
      <c r="D82" s="105"/>
      <c r="E82" s="105"/>
      <c r="F82" s="106"/>
      <c r="G82" s="105"/>
      <c r="H82" s="105"/>
      <c r="I82" s="108"/>
      <c r="J82" s="105"/>
      <c r="K82" s="105"/>
      <c r="L82" s="108"/>
      <c r="M82" s="105"/>
      <c r="N82" s="103"/>
      <c r="O82" s="456"/>
      <c r="P82" s="79">
        <f t="shared" si="3"/>
        <v>0</v>
      </c>
      <c r="Q82" s="79">
        <f t="shared" si="3"/>
        <v>0</v>
      </c>
      <c r="R82" s="102" t="str">
        <f t="shared" si="2"/>
        <v/>
      </c>
      <c r="S82" s="96" t="str">
        <f>IF(D82="","",IF(OR(D82=Plano!$A$1,D82=Plano!$B$1),"entrada","saída"))</f>
        <v/>
      </c>
    </row>
    <row r="83" spans="1:19" ht="13.2" hidden="1" x14ac:dyDescent="0.25">
      <c r="A83" s="119" t="str">
        <f>IF(B83="","",COUNT('Diário 2o PA'!$A$5:$A$1412)+COUNT('Diário 3o PA'!$A$5:$A$2004)+ROW()-4)</f>
        <v/>
      </c>
      <c r="B83" s="104"/>
      <c r="C83" s="104"/>
      <c r="D83" s="105"/>
      <c r="E83" s="105"/>
      <c r="F83" s="106"/>
      <c r="G83" s="105"/>
      <c r="H83" s="105"/>
      <c r="I83" s="108"/>
      <c r="J83" s="105"/>
      <c r="K83" s="105"/>
      <c r="L83" s="108"/>
      <c r="M83" s="105"/>
      <c r="N83" s="103"/>
      <c r="O83" s="456"/>
      <c r="P83" s="79">
        <f t="shared" si="3"/>
        <v>0</v>
      </c>
      <c r="Q83" s="79">
        <f t="shared" si="3"/>
        <v>0</v>
      </c>
      <c r="R83" s="102" t="str">
        <f t="shared" si="2"/>
        <v/>
      </c>
      <c r="S83" s="96" t="str">
        <f>IF(D83="","",IF(OR(D83=Plano!$A$1,D83=Plano!$B$1),"entrada","saída"))</f>
        <v/>
      </c>
    </row>
    <row r="84" spans="1:19" ht="13.2" hidden="1" x14ac:dyDescent="0.25">
      <c r="A84" s="119" t="str">
        <f>IF(B84="","",COUNT('Diário 2o PA'!$A$5:$A$1412)+COUNT('Diário 3o PA'!$A$5:$A$2004)+ROW()-4)</f>
        <v/>
      </c>
      <c r="B84" s="104"/>
      <c r="C84" s="104"/>
      <c r="D84" s="105"/>
      <c r="E84" s="105"/>
      <c r="F84" s="106"/>
      <c r="G84" s="105"/>
      <c r="H84" s="105"/>
      <c r="I84" s="108"/>
      <c r="J84" s="105"/>
      <c r="K84" s="105"/>
      <c r="L84" s="108"/>
      <c r="M84" s="105"/>
      <c r="N84" s="103"/>
      <c r="O84" s="456"/>
      <c r="P84" s="79">
        <f t="shared" si="3"/>
        <v>0</v>
      </c>
      <c r="Q84" s="79">
        <f t="shared" si="3"/>
        <v>0</v>
      </c>
      <c r="R84" s="102" t="str">
        <f t="shared" si="2"/>
        <v/>
      </c>
      <c r="S84" s="96" t="str">
        <f>IF(D84="","",IF(OR(D84=Plano!$A$1,D84=Plano!$B$1),"entrada","saída"))</f>
        <v/>
      </c>
    </row>
    <row r="85" spans="1:19" ht="13.2" hidden="1" x14ac:dyDescent="0.25">
      <c r="A85" s="119" t="str">
        <f>IF(B85="","",COUNT('Diário 2o PA'!$A$5:$A$1412)+COUNT('Diário 3o PA'!$A$5:$A$2004)+ROW()-4)</f>
        <v/>
      </c>
      <c r="B85" s="104"/>
      <c r="C85" s="104"/>
      <c r="D85" s="105"/>
      <c r="E85" s="105"/>
      <c r="F85" s="106"/>
      <c r="G85" s="105"/>
      <c r="H85" s="105"/>
      <c r="I85" s="108"/>
      <c r="J85" s="105"/>
      <c r="K85" s="105"/>
      <c r="L85" s="108"/>
      <c r="M85" s="105"/>
      <c r="N85" s="103"/>
      <c r="O85" s="456"/>
      <c r="P85" s="79">
        <f t="shared" si="3"/>
        <v>0</v>
      </c>
      <c r="Q85" s="79">
        <f t="shared" si="3"/>
        <v>0</v>
      </c>
      <c r="R85" s="102" t="str">
        <f t="shared" si="2"/>
        <v/>
      </c>
      <c r="S85" s="96" t="str">
        <f>IF(D85="","",IF(OR(D85=Plano!$A$1,D85=Plano!$B$1),"entrada","saída"))</f>
        <v/>
      </c>
    </row>
    <row r="86" spans="1:19" ht="13.2" hidden="1" x14ac:dyDescent="0.25">
      <c r="A86" s="119" t="str">
        <f>IF(B86="","",COUNT('Diário 2o PA'!$A$5:$A$1412)+COUNT('Diário 3o PA'!$A$5:$A$2004)+ROW()-4)</f>
        <v/>
      </c>
      <c r="B86" s="104"/>
      <c r="C86" s="104"/>
      <c r="D86" s="105"/>
      <c r="E86" s="105"/>
      <c r="F86" s="106"/>
      <c r="G86" s="105"/>
      <c r="H86" s="105"/>
      <c r="I86" s="108"/>
      <c r="J86" s="105"/>
      <c r="K86" s="105"/>
      <c r="L86" s="108"/>
      <c r="M86" s="105"/>
      <c r="N86" s="103"/>
      <c r="O86" s="456"/>
      <c r="P86" s="79">
        <f t="shared" si="3"/>
        <v>0</v>
      </c>
      <c r="Q86" s="79">
        <f t="shared" si="3"/>
        <v>0</v>
      </c>
      <c r="R86" s="102" t="str">
        <f t="shared" si="2"/>
        <v/>
      </c>
      <c r="S86" s="96" t="str">
        <f>IF(D86="","",IF(OR(D86=Plano!$A$1,D86=Plano!$B$1),"entrada","saída"))</f>
        <v/>
      </c>
    </row>
    <row r="87" spans="1:19" ht="13.2" hidden="1" x14ac:dyDescent="0.25">
      <c r="A87" s="119" t="str">
        <f>IF(B87="","",COUNT('Diário 2o PA'!$A$5:$A$1412)+COUNT('Diário 3o PA'!$A$5:$A$2004)+ROW()-4)</f>
        <v/>
      </c>
      <c r="B87" s="104"/>
      <c r="C87" s="104"/>
      <c r="D87" s="105"/>
      <c r="E87" s="105"/>
      <c r="F87" s="106"/>
      <c r="G87" s="105"/>
      <c r="H87" s="105"/>
      <c r="I87" s="108"/>
      <c r="J87" s="105"/>
      <c r="K87" s="105"/>
      <c r="L87" s="108"/>
      <c r="M87" s="105"/>
      <c r="N87" s="103"/>
      <c r="O87" s="456"/>
      <c r="P87" s="79">
        <f t="shared" si="3"/>
        <v>0</v>
      </c>
      <c r="Q87" s="79">
        <f t="shared" si="3"/>
        <v>0</v>
      </c>
      <c r="R87" s="102" t="str">
        <f t="shared" si="2"/>
        <v/>
      </c>
      <c r="S87" s="96" t="str">
        <f>IF(D87="","",IF(OR(D87=Plano!$A$1,D87=Plano!$B$1),"entrada","saída"))</f>
        <v/>
      </c>
    </row>
    <row r="88" spans="1:19" ht="13.2" hidden="1" x14ac:dyDescent="0.25">
      <c r="A88" s="119" t="str">
        <f>IF(B88="","",COUNT('Diário 2o PA'!$A$5:$A$1412)+COUNT('Diário 3o PA'!$A$5:$A$2004)+ROW()-4)</f>
        <v/>
      </c>
      <c r="B88" s="104"/>
      <c r="C88" s="104"/>
      <c r="D88" s="105"/>
      <c r="E88" s="105"/>
      <c r="F88" s="106"/>
      <c r="G88" s="105"/>
      <c r="H88" s="105"/>
      <c r="I88" s="108"/>
      <c r="J88" s="105"/>
      <c r="K88" s="105"/>
      <c r="L88" s="108"/>
      <c r="M88" s="105"/>
      <c r="N88" s="103"/>
      <c r="O88" s="456"/>
      <c r="P88" s="79">
        <f t="shared" si="3"/>
        <v>0</v>
      </c>
      <c r="Q88" s="79">
        <f t="shared" si="3"/>
        <v>0</v>
      </c>
      <c r="R88" s="102" t="str">
        <f t="shared" si="2"/>
        <v/>
      </c>
      <c r="S88" s="96" t="str">
        <f>IF(D88="","",IF(OR(D88=Plano!$A$1,D88=Plano!$B$1),"entrada","saída"))</f>
        <v/>
      </c>
    </row>
    <row r="89" spans="1:19" ht="13.2" hidden="1" x14ac:dyDescent="0.25">
      <c r="A89" s="119" t="str">
        <f>IF(B89="","",COUNT('Diário 2o PA'!$A$5:$A$1412)+COUNT('Diário 3o PA'!$A$5:$A$2004)+ROW()-4)</f>
        <v/>
      </c>
      <c r="B89" s="104"/>
      <c r="C89" s="104"/>
      <c r="D89" s="105"/>
      <c r="E89" s="105"/>
      <c r="F89" s="106"/>
      <c r="G89" s="105"/>
      <c r="H89" s="105"/>
      <c r="I89" s="108"/>
      <c r="J89" s="105"/>
      <c r="K89" s="105"/>
      <c r="L89" s="108"/>
      <c r="M89" s="105"/>
      <c r="N89" s="103"/>
      <c r="O89" s="456"/>
      <c r="P89" s="79">
        <f t="shared" si="3"/>
        <v>0</v>
      </c>
      <c r="Q89" s="79">
        <f t="shared" si="3"/>
        <v>0</v>
      </c>
      <c r="R89" s="102" t="str">
        <f t="shared" si="2"/>
        <v/>
      </c>
      <c r="S89" s="96" t="str">
        <f>IF(D89="","",IF(OR(D89=Plano!$A$1,D89=Plano!$B$1),"entrada","saída"))</f>
        <v/>
      </c>
    </row>
    <row r="90" spans="1:19" ht="13.2" hidden="1" x14ac:dyDescent="0.25">
      <c r="A90" s="119" t="str">
        <f>IF(B90="","",COUNT('Diário 2o PA'!$A$5:$A$1412)+COUNT('Diário 3o PA'!$A$5:$A$2004)+ROW()-4)</f>
        <v/>
      </c>
      <c r="B90" s="104"/>
      <c r="C90" s="104"/>
      <c r="D90" s="105"/>
      <c r="E90" s="105"/>
      <c r="F90" s="106"/>
      <c r="G90" s="105"/>
      <c r="H90" s="105"/>
      <c r="I90" s="108"/>
      <c r="J90" s="105"/>
      <c r="K90" s="105"/>
      <c r="L90" s="108"/>
      <c r="M90" s="105"/>
      <c r="N90" s="103"/>
      <c r="O90" s="456"/>
      <c r="P90" s="79">
        <f t="shared" si="3"/>
        <v>0</v>
      </c>
      <c r="Q90" s="79">
        <f t="shared" si="3"/>
        <v>0</v>
      </c>
      <c r="R90" s="102" t="str">
        <f t="shared" si="2"/>
        <v/>
      </c>
      <c r="S90" s="96" t="str">
        <f>IF(D90="","",IF(OR(D90=Plano!$A$1,D90=Plano!$B$1),"entrada","saída"))</f>
        <v/>
      </c>
    </row>
    <row r="91" spans="1:19" ht="13.2" hidden="1" x14ac:dyDescent="0.25">
      <c r="A91" s="119" t="str">
        <f>IF(B91="","",COUNT('Diário 2o PA'!$A$5:$A$1412)+COUNT('Diário 3o PA'!$A$5:$A$2004)+ROW()-4)</f>
        <v/>
      </c>
      <c r="B91" s="104"/>
      <c r="C91" s="104"/>
      <c r="D91" s="105"/>
      <c r="E91" s="105"/>
      <c r="F91" s="106"/>
      <c r="G91" s="105"/>
      <c r="H91" s="105"/>
      <c r="I91" s="108"/>
      <c r="J91" s="105"/>
      <c r="K91" s="105"/>
      <c r="L91" s="108"/>
      <c r="M91" s="105"/>
      <c r="N91" s="103"/>
      <c r="O91" s="456"/>
      <c r="P91" s="79">
        <f t="shared" si="3"/>
        <v>0</v>
      </c>
      <c r="Q91" s="79">
        <f t="shared" si="3"/>
        <v>0</v>
      </c>
      <c r="R91" s="102" t="str">
        <f t="shared" si="2"/>
        <v/>
      </c>
      <c r="S91" s="96" t="str">
        <f>IF(D91="","",IF(OR(D91=Plano!$A$1,D91=Plano!$B$1),"entrada","saída"))</f>
        <v/>
      </c>
    </row>
    <row r="92" spans="1:19" ht="13.2" hidden="1" x14ac:dyDescent="0.25">
      <c r="A92" s="119" t="str">
        <f>IF(B92="","",COUNT('Diário 2o PA'!$A$5:$A$1412)+COUNT('Diário 3o PA'!$A$5:$A$2004)+ROW()-4)</f>
        <v/>
      </c>
      <c r="B92" s="104"/>
      <c r="C92" s="104"/>
      <c r="D92" s="105"/>
      <c r="E92" s="105"/>
      <c r="F92" s="106"/>
      <c r="G92" s="105"/>
      <c r="H92" s="105"/>
      <c r="I92" s="108"/>
      <c r="J92" s="105"/>
      <c r="K92" s="105"/>
      <c r="L92" s="108"/>
      <c r="M92" s="105"/>
      <c r="N92" s="103"/>
      <c r="O92" s="456"/>
      <c r="P92" s="79">
        <f t="shared" si="3"/>
        <v>0</v>
      </c>
      <c r="Q92" s="79">
        <f t="shared" si="3"/>
        <v>0</v>
      </c>
      <c r="R92" s="102" t="str">
        <f t="shared" si="2"/>
        <v/>
      </c>
      <c r="S92" s="96" t="str">
        <f>IF(D92="","",IF(OR(D92=Plano!$A$1,D92=Plano!$B$1),"entrada","saída"))</f>
        <v/>
      </c>
    </row>
    <row r="93" spans="1:19" ht="13.2" hidden="1" x14ac:dyDescent="0.25">
      <c r="A93" s="119" t="str">
        <f>IF(B93="","",COUNT('Diário 2o PA'!$A$5:$A$1412)+COUNT('Diário 3o PA'!$A$5:$A$2004)+ROW()-4)</f>
        <v/>
      </c>
      <c r="B93" s="104"/>
      <c r="C93" s="104"/>
      <c r="D93" s="105"/>
      <c r="E93" s="105"/>
      <c r="F93" s="106"/>
      <c r="G93" s="105"/>
      <c r="H93" s="105"/>
      <c r="I93" s="108"/>
      <c r="J93" s="105"/>
      <c r="K93" s="105"/>
      <c r="L93" s="108"/>
      <c r="M93" s="105"/>
      <c r="N93" s="103"/>
      <c r="O93" s="456"/>
      <c r="P93" s="79">
        <f t="shared" si="3"/>
        <v>0</v>
      </c>
      <c r="Q93" s="79">
        <f t="shared" si="3"/>
        <v>0</v>
      </c>
      <c r="R93" s="102" t="str">
        <f t="shared" si="2"/>
        <v/>
      </c>
      <c r="S93" s="96" t="str">
        <f>IF(D93="","",IF(OR(D93=Plano!$A$1,D93=Plano!$B$1),"entrada","saída"))</f>
        <v/>
      </c>
    </row>
    <row r="94" spans="1:19" ht="13.2" hidden="1" x14ac:dyDescent="0.25">
      <c r="A94" s="119" t="str">
        <f>IF(B94="","",COUNT('Diário 2o PA'!$A$5:$A$1412)+COUNT('Diário 3o PA'!$A$5:$A$2004)+ROW()-4)</f>
        <v/>
      </c>
      <c r="B94" s="104"/>
      <c r="C94" s="104"/>
      <c r="D94" s="105"/>
      <c r="E94" s="105"/>
      <c r="F94" s="106"/>
      <c r="G94" s="105"/>
      <c r="H94" s="105"/>
      <c r="I94" s="108"/>
      <c r="J94" s="105"/>
      <c r="K94" s="105"/>
      <c r="L94" s="108"/>
      <c r="M94" s="105"/>
      <c r="N94" s="103"/>
      <c r="O94" s="456"/>
      <c r="P94" s="79">
        <f t="shared" si="3"/>
        <v>0</v>
      </c>
      <c r="Q94" s="79">
        <f t="shared" si="3"/>
        <v>0</v>
      </c>
      <c r="R94" s="102" t="str">
        <f t="shared" si="2"/>
        <v/>
      </c>
      <c r="S94" s="96" t="str">
        <f>IF(D94="","",IF(OR(D94=Plano!$A$1,D94=Plano!$B$1),"entrada","saída"))</f>
        <v/>
      </c>
    </row>
    <row r="95" spans="1:19" ht="13.2" hidden="1" x14ac:dyDescent="0.25">
      <c r="A95" s="119" t="str">
        <f>IF(B95="","",COUNT('Diário 2o PA'!$A$5:$A$1412)+COUNT('Diário 3o PA'!$A$5:$A$2004)+ROW()-4)</f>
        <v/>
      </c>
      <c r="B95" s="104"/>
      <c r="C95" s="104"/>
      <c r="D95" s="105"/>
      <c r="E95" s="105"/>
      <c r="F95" s="106"/>
      <c r="G95" s="105"/>
      <c r="H95" s="105"/>
      <c r="I95" s="108"/>
      <c r="J95" s="105"/>
      <c r="K95" s="105"/>
      <c r="L95" s="108"/>
      <c r="M95" s="105"/>
      <c r="N95" s="103"/>
      <c r="O95" s="456"/>
      <c r="P95" s="79">
        <f t="shared" si="3"/>
        <v>0</v>
      </c>
      <c r="Q95" s="79">
        <f t="shared" si="3"/>
        <v>0</v>
      </c>
      <c r="R95" s="102" t="str">
        <f t="shared" si="2"/>
        <v/>
      </c>
      <c r="S95" s="96" t="str">
        <f>IF(D95="","",IF(OR(D95=Plano!$A$1,D95=Plano!$B$1),"entrada","saída"))</f>
        <v/>
      </c>
    </row>
    <row r="96" spans="1:19" ht="13.2" hidden="1" x14ac:dyDescent="0.25">
      <c r="A96" s="119" t="str">
        <f>IF(B96="","",COUNT('Diário 2o PA'!$A$5:$A$1412)+COUNT('Diário 3o PA'!$A$5:$A$2004)+ROW()-4)</f>
        <v/>
      </c>
      <c r="B96" s="104"/>
      <c r="C96" s="104"/>
      <c r="D96" s="105"/>
      <c r="E96" s="105"/>
      <c r="F96" s="106"/>
      <c r="G96" s="105"/>
      <c r="H96" s="105"/>
      <c r="I96" s="108"/>
      <c r="J96" s="105"/>
      <c r="K96" s="105"/>
      <c r="L96" s="108"/>
      <c r="M96" s="105"/>
      <c r="N96" s="103"/>
      <c r="O96" s="456"/>
      <c r="P96" s="79">
        <f t="shared" si="3"/>
        <v>0</v>
      </c>
      <c r="Q96" s="79">
        <f t="shared" si="3"/>
        <v>0</v>
      </c>
      <c r="R96" s="102" t="str">
        <f t="shared" si="2"/>
        <v/>
      </c>
      <c r="S96" s="96" t="str">
        <f>IF(D96="","",IF(OR(D96=Plano!$A$1,D96=Plano!$B$1),"entrada","saída"))</f>
        <v/>
      </c>
    </row>
    <row r="97" spans="1:19" ht="13.2" hidden="1" x14ac:dyDescent="0.25">
      <c r="A97" s="119" t="str">
        <f>IF(B97="","",COUNT('Diário 2o PA'!$A$5:$A$1412)+COUNT('Diário 3o PA'!$A$5:$A$2004)+ROW()-4)</f>
        <v/>
      </c>
      <c r="B97" s="104"/>
      <c r="C97" s="104"/>
      <c r="D97" s="105"/>
      <c r="E97" s="105"/>
      <c r="F97" s="106"/>
      <c r="G97" s="105"/>
      <c r="H97" s="105"/>
      <c r="I97" s="108"/>
      <c r="J97" s="105"/>
      <c r="K97" s="105"/>
      <c r="L97" s="108"/>
      <c r="M97" s="105"/>
      <c r="N97" s="103"/>
      <c r="O97" s="456"/>
      <c r="P97" s="79">
        <f t="shared" si="3"/>
        <v>0</v>
      </c>
      <c r="Q97" s="79">
        <f t="shared" si="3"/>
        <v>0</v>
      </c>
      <c r="R97" s="102" t="str">
        <f t="shared" si="2"/>
        <v/>
      </c>
      <c r="S97" s="96" t="str">
        <f>IF(D97="","",IF(OR(D97=Plano!$A$1,D97=Plano!$B$1),"entrada","saída"))</f>
        <v/>
      </c>
    </row>
    <row r="98" spans="1:19" ht="13.2" hidden="1" x14ac:dyDescent="0.25">
      <c r="A98" s="119" t="str">
        <f>IF(B98="","",COUNT('Diário 2o PA'!$A$5:$A$1412)+COUNT('Diário 3o PA'!$A$5:$A$2004)+ROW()-4)</f>
        <v/>
      </c>
      <c r="B98" s="104"/>
      <c r="C98" s="104"/>
      <c r="D98" s="105"/>
      <c r="E98" s="105"/>
      <c r="F98" s="106"/>
      <c r="G98" s="105"/>
      <c r="H98" s="105"/>
      <c r="I98" s="108"/>
      <c r="J98" s="105"/>
      <c r="K98" s="105"/>
      <c r="L98" s="108"/>
      <c r="M98" s="105"/>
      <c r="N98" s="103"/>
      <c r="O98" s="456"/>
      <c r="P98" s="79">
        <f t="shared" si="3"/>
        <v>0</v>
      </c>
      <c r="Q98" s="79">
        <f t="shared" si="3"/>
        <v>0</v>
      </c>
      <c r="R98" s="102" t="str">
        <f t="shared" si="2"/>
        <v/>
      </c>
      <c r="S98" s="96" t="str">
        <f>IF(D98="","",IF(OR(D98=Plano!$A$1,D98=Plano!$B$1),"entrada","saída"))</f>
        <v/>
      </c>
    </row>
    <row r="99" spans="1:19" ht="13.2" hidden="1" x14ac:dyDescent="0.25">
      <c r="A99" s="119" t="str">
        <f>IF(B99="","",COUNT('Diário 2o PA'!$A$5:$A$1412)+COUNT('Diário 3o PA'!$A$5:$A$2004)+ROW()-4)</f>
        <v/>
      </c>
      <c r="B99" s="104"/>
      <c r="C99" s="104"/>
      <c r="D99" s="105"/>
      <c r="E99" s="105"/>
      <c r="F99" s="106"/>
      <c r="G99" s="105"/>
      <c r="H99" s="105"/>
      <c r="I99" s="108"/>
      <c r="J99" s="105"/>
      <c r="K99" s="105"/>
      <c r="L99" s="108"/>
      <c r="M99" s="105"/>
      <c r="N99" s="103"/>
      <c r="O99" s="456"/>
      <c r="P99" s="79">
        <f t="shared" si="3"/>
        <v>0</v>
      </c>
      <c r="Q99" s="79">
        <f t="shared" si="3"/>
        <v>0</v>
      </c>
      <c r="R99" s="102" t="str">
        <f t="shared" si="2"/>
        <v/>
      </c>
      <c r="S99" s="96" t="str">
        <f>IF(D99="","",IF(OR(D99=Plano!$A$1,D99=Plano!$B$1),"entrada","saída"))</f>
        <v/>
      </c>
    </row>
    <row r="100" spans="1:19" ht="13.2" hidden="1" x14ac:dyDescent="0.25">
      <c r="A100" s="119" t="str">
        <f>IF(B100="","",COUNT('Diário 2o PA'!$A$5:$A$1412)+COUNT('Diário 3o PA'!$A$5:$A$2004)+ROW()-4)</f>
        <v/>
      </c>
      <c r="B100" s="104"/>
      <c r="C100" s="104"/>
      <c r="D100" s="105"/>
      <c r="E100" s="105"/>
      <c r="F100" s="106"/>
      <c r="G100" s="105"/>
      <c r="H100" s="105"/>
      <c r="I100" s="108"/>
      <c r="J100" s="105"/>
      <c r="K100" s="105"/>
      <c r="L100" s="108"/>
      <c r="M100" s="105"/>
      <c r="N100" s="103"/>
      <c r="O100" s="456"/>
      <c r="P100" s="79">
        <f t="shared" si="3"/>
        <v>0</v>
      </c>
      <c r="Q100" s="79">
        <f t="shared" si="3"/>
        <v>0</v>
      </c>
      <c r="R100" s="102" t="str">
        <f t="shared" si="2"/>
        <v/>
      </c>
      <c r="S100" s="96" t="str">
        <f>IF(D100="","",IF(OR(D100=Plano!$A$1,D100=Plano!$B$1),"entrada","saída"))</f>
        <v/>
      </c>
    </row>
    <row r="101" spans="1:19" ht="13.2" hidden="1" x14ac:dyDescent="0.25">
      <c r="A101" s="119" t="str">
        <f>IF(B101="","",COUNT('Diário 2o PA'!$A$5:$A$1412)+COUNT('Diário 3o PA'!$A$5:$A$2004)+ROW()-4)</f>
        <v/>
      </c>
      <c r="B101" s="104"/>
      <c r="C101" s="104"/>
      <c r="D101" s="105"/>
      <c r="E101" s="105"/>
      <c r="F101" s="106"/>
      <c r="G101" s="105"/>
      <c r="H101" s="105"/>
      <c r="I101" s="108"/>
      <c r="J101" s="105"/>
      <c r="K101" s="105"/>
      <c r="L101" s="108"/>
      <c r="M101" s="105"/>
      <c r="N101" s="103"/>
      <c r="O101" s="456"/>
      <c r="P101" s="79">
        <f t="shared" si="3"/>
        <v>0</v>
      </c>
      <c r="Q101" s="79">
        <f t="shared" si="3"/>
        <v>0</v>
      </c>
      <c r="R101" s="102" t="str">
        <f t="shared" si="2"/>
        <v/>
      </c>
      <c r="S101" s="96" t="str">
        <f>IF(D101="","",IF(OR(D101=Plano!$A$1,D101=Plano!$B$1),"entrada","saída"))</f>
        <v/>
      </c>
    </row>
    <row r="102" spans="1:19" ht="13.2" hidden="1" x14ac:dyDescent="0.25">
      <c r="A102" s="119" t="str">
        <f>IF(B102="","",COUNT('Diário 2o PA'!$A$5:$A$1412)+COUNT('Diário 3o PA'!$A$5:$A$2004)+ROW()-4)</f>
        <v/>
      </c>
      <c r="B102" s="104"/>
      <c r="C102" s="104"/>
      <c r="D102" s="105"/>
      <c r="E102" s="105"/>
      <c r="F102" s="106"/>
      <c r="G102" s="105"/>
      <c r="H102" s="105"/>
      <c r="I102" s="108"/>
      <c r="J102" s="105"/>
      <c r="K102" s="105"/>
      <c r="L102" s="108"/>
      <c r="M102" s="105"/>
      <c r="N102" s="103"/>
      <c r="O102" s="456"/>
      <c r="P102" s="79">
        <f t="shared" si="3"/>
        <v>0</v>
      </c>
      <c r="Q102" s="79">
        <f t="shared" si="3"/>
        <v>0</v>
      </c>
      <c r="R102" s="102" t="str">
        <f t="shared" si="2"/>
        <v/>
      </c>
      <c r="S102" s="96" t="str">
        <f>IF(D102="","",IF(OR(D102=Plano!$A$1,D102=Plano!$B$1),"entrada","saída"))</f>
        <v/>
      </c>
    </row>
    <row r="103" spans="1:19" ht="13.2" hidden="1" x14ac:dyDescent="0.25">
      <c r="A103" s="119" t="str">
        <f>IF(B103="","",COUNT('Diário 2o PA'!$A$5:$A$1412)+COUNT('Diário 3o PA'!$A$5:$A$2004)+ROW()-4)</f>
        <v/>
      </c>
      <c r="B103" s="104"/>
      <c r="C103" s="104"/>
      <c r="D103" s="105"/>
      <c r="E103" s="105"/>
      <c r="F103" s="106"/>
      <c r="G103" s="105"/>
      <c r="H103" s="105"/>
      <c r="I103" s="108"/>
      <c r="J103" s="105"/>
      <c r="K103" s="105"/>
      <c r="L103" s="108"/>
      <c r="M103" s="105"/>
      <c r="N103" s="103"/>
      <c r="O103" s="456"/>
      <c r="P103" s="79">
        <f t="shared" si="3"/>
        <v>0</v>
      </c>
      <c r="Q103" s="79">
        <f t="shared" si="3"/>
        <v>0</v>
      </c>
      <c r="R103" s="102" t="str">
        <f t="shared" si="2"/>
        <v/>
      </c>
      <c r="S103" s="96" t="str">
        <f>IF(D103="","",IF(OR(D103=Plano!$A$1,D103=Plano!$B$1),"entrada","saída"))</f>
        <v/>
      </c>
    </row>
    <row r="104" spans="1:19" ht="13.2" hidden="1" x14ac:dyDescent="0.25">
      <c r="A104" s="119" t="str">
        <f>IF(B104="","",COUNT('Diário 2o PA'!$A$5:$A$1412)+COUNT('Diário 3o PA'!$A$5:$A$2004)+ROW()-4)</f>
        <v/>
      </c>
      <c r="B104" s="104"/>
      <c r="C104" s="104"/>
      <c r="D104" s="105"/>
      <c r="E104" s="105"/>
      <c r="F104" s="106"/>
      <c r="G104" s="105"/>
      <c r="H104" s="105"/>
      <c r="I104" s="108"/>
      <c r="J104" s="105"/>
      <c r="K104" s="105"/>
      <c r="L104" s="108"/>
      <c r="M104" s="105"/>
      <c r="N104" s="103"/>
      <c r="O104" s="456"/>
      <c r="P104" s="79">
        <f t="shared" si="3"/>
        <v>0</v>
      </c>
      <c r="Q104" s="79">
        <f t="shared" si="3"/>
        <v>0</v>
      </c>
      <c r="R104" s="102" t="str">
        <f t="shared" si="2"/>
        <v/>
      </c>
      <c r="S104" s="96" t="str">
        <f>IF(D104="","",IF(OR(D104=Plano!$A$1,D104=Plano!$B$1),"entrada","saída"))</f>
        <v/>
      </c>
    </row>
    <row r="105" spans="1:19" ht="13.2" hidden="1" x14ac:dyDescent="0.25">
      <c r="A105" s="119" t="str">
        <f>IF(B105="","",COUNT('Diário 2o PA'!$A$5:$A$1412)+COUNT('Diário 3o PA'!$A$5:$A$2004)+ROW()-4)</f>
        <v/>
      </c>
      <c r="B105" s="104"/>
      <c r="C105" s="104"/>
      <c r="D105" s="105"/>
      <c r="E105" s="105"/>
      <c r="F105" s="106"/>
      <c r="G105" s="105"/>
      <c r="H105" s="105"/>
      <c r="I105" s="108"/>
      <c r="J105" s="105"/>
      <c r="K105" s="105"/>
      <c r="L105" s="108"/>
      <c r="M105" s="105"/>
      <c r="N105" s="103"/>
      <c r="O105" s="456"/>
      <c r="P105" s="79">
        <f t="shared" si="3"/>
        <v>0</v>
      </c>
      <c r="Q105" s="79">
        <f t="shared" si="3"/>
        <v>0</v>
      </c>
      <c r="R105" s="102" t="str">
        <f t="shared" si="2"/>
        <v/>
      </c>
      <c r="S105" s="96" t="str">
        <f>IF(D105="","",IF(OR(D105=Plano!$A$1,D105=Plano!$B$1),"entrada","saída"))</f>
        <v/>
      </c>
    </row>
    <row r="106" spans="1:19" ht="13.2" hidden="1" x14ac:dyDescent="0.25">
      <c r="A106" s="119" t="str">
        <f>IF(B106="","",COUNT('Diário 2o PA'!$A$5:$A$1412)+COUNT('Diário 3o PA'!$A$5:$A$2004)+ROW()-4)</f>
        <v/>
      </c>
      <c r="B106" s="104"/>
      <c r="C106" s="104"/>
      <c r="D106" s="105"/>
      <c r="E106" s="105"/>
      <c r="F106" s="106"/>
      <c r="G106" s="105"/>
      <c r="H106" s="105"/>
      <c r="I106" s="108"/>
      <c r="J106" s="105"/>
      <c r="K106" s="105"/>
      <c r="L106" s="108"/>
      <c r="M106" s="105"/>
      <c r="N106" s="103"/>
      <c r="O106" s="456"/>
      <c r="P106" s="79">
        <f t="shared" si="3"/>
        <v>0</v>
      </c>
      <c r="Q106" s="79">
        <f t="shared" si="3"/>
        <v>0</v>
      </c>
      <c r="R106" s="102" t="str">
        <f t="shared" si="2"/>
        <v/>
      </c>
      <c r="S106" s="96" t="str">
        <f>IF(D106="","",IF(OR(D106=Plano!$A$1,D106=Plano!$B$1),"entrada","saída"))</f>
        <v/>
      </c>
    </row>
    <row r="107" spans="1:19" ht="13.2" hidden="1" x14ac:dyDescent="0.25">
      <c r="A107" s="119" t="str">
        <f>IF(B107="","",COUNT('Diário 2o PA'!$A$5:$A$1412)+COUNT('Diário 3o PA'!$A$5:$A$2004)+ROW()-4)</f>
        <v/>
      </c>
      <c r="B107" s="104"/>
      <c r="C107" s="104"/>
      <c r="D107" s="105"/>
      <c r="E107" s="105"/>
      <c r="F107" s="106"/>
      <c r="G107" s="105"/>
      <c r="H107" s="105"/>
      <c r="I107" s="108"/>
      <c r="J107" s="105"/>
      <c r="K107" s="105"/>
      <c r="L107" s="108"/>
      <c r="M107" s="105"/>
      <c r="N107" s="103"/>
      <c r="O107" s="456"/>
      <c r="P107" s="79">
        <f t="shared" si="3"/>
        <v>0</v>
      </c>
      <c r="Q107" s="79">
        <f t="shared" si="3"/>
        <v>0</v>
      </c>
      <c r="R107" s="102" t="str">
        <f t="shared" si="2"/>
        <v/>
      </c>
      <c r="S107" s="96" t="str">
        <f>IF(D107="","",IF(OR(D107=Plano!$A$1,D107=Plano!$B$1),"entrada","saída"))</f>
        <v/>
      </c>
    </row>
    <row r="108" spans="1:19" ht="13.2" hidden="1" x14ac:dyDescent="0.25">
      <c r="A108" s="119" t="str">
        <f>IF(B108="","",COUNT('Diário 2o PA'!$A$5:$A$1412)+COUNT('Diário 3o PA'!$A$5:$A$2004)+ROW()-4)</f>
        <v/>
      </c>
      <c r="B108" s="104"/>
      <c r="C108" s="104"/>
      <c r="D108" s="105"/>
      <c r="E108" s="105"/>
      <c r="F108" s="106"/>
      <c r="G108" s="105"/>
      <c r="H108" s="105"/>
      <c r="I108" s="108"/>
      <c r="J108" s="105"/>
      <c r="K108" s="105"/>
      <c r="L108" s="108"/>
      <c r="M108" s="105"/>
      <c r="N108" s="103"/>
      <c r="O108" s="456"/>
      <c r="P108" s="79">
        <f t="shared" si="3"/>
        <v>0</v>
      </c>
      <c r="Q108" s="79">
        <f t="shared" si="3"/>
        <v>0</v>
      </c>
      <c r="R108" s="102" t="str">
        <f t="shared" si="2"/>
        <v/>
      </c>
      <c r="S108" s="96" t="str">
        <f>IF(D108="","",IF(OR(D108=Plano!$A$1,D108=Plano!$B$1),"entrada","saída"))</f>
        <v/>
      </c>
    </row>
    <row r="109" spans="1:19" ht="13.2" hidden="1" x14ac:dyDescent="0.25">
      <c r="A109" s="119" t="str">
        <f>IF(B109="","",COUNT('Diário 2o PA'!$A$5:$A$1412)+COUNT('Diário 3o PA'!$A$5:$A$2004)+ROW()-4)</f>
        <v/>
      </c>
      <c r="B109" s="104"/>
      <c r="C109" s="104"/>
      <c r="D109" s="105"/>
      <c r="E109" s="105"/>
      <c r="F109" s="106"/>
      <c r="G109" s="105"/>
      <c r="H109" s="105"/>
      <c r="I109" s="108"/>
      <c r="J109" s="105"/>
      <c r="K109" s="105"/>
      <c r="L109" s="108"/>
      <c r="M109" s="105"/>
      <c r="N109" s="103"/>
      <c r="O109" s="456"/>
      <c r="P109" s="79">
        <f t="shared" si="3"/>
        <v>0</v>
      </c>
      <c r="Q109" s="79">
        <f t="shared" si="3"/>
        <v>0</v>
      </c>
      <c r="R109" s="102" t="str">
        <f t="shared" si="2"/>
        <v/>
      </c>
      <c r="S109" s="96" t="str">
        <f>IF(D109="","",IF(OR(D109=Plano!$A$1,D109=Plano!$B$1),"entrada","saída"))</f>
        <v/>
      </c>
    </row>
    <row r="110" spans="1:19" ht="13.2" hidden="1" x14ac:dyDescent="0.25">
      <c r="A110" s="119" t="str">
        <f>IF(B110="","",COUNT('Diário 2o PA'!$A$5:$A$1412)+COUNT('Diário 3o PA'!$A$5:$A$2004)+ROW()-4)</f>
        <v/>
      </c>
      <c r="B110" s="104"/>
      <c r="C110" s="104"/>
      <c r="D110" s="105"/>
      <c r="E110" s="105"/>
      <c r="F110" s="106"/>
      <c r="G110" s="105"/>
      <c r="H110" s="105"/>
      <c r="I110" s="108"/>
      <c r="J110" s="105"/>
      <c r="K110" s="105"/>
      <c r="L110" s="108"/>
      <c r="M110" s="105"/>
      <c r="N110" s="103"/>
      <c r="O110" s="456"/>
      <c r="P110" s="79">
        <f t="shared" si="3"/>
        <v>0</v>
      </c>
      <c r="Q110" s="79">
        <f t="shared" si="3"/>
        <v>0</v>
      </c>
      <c r="R110" s="102" t="str">
        <f t="shared" si="2"/>
        <v/>
      </c>
      <c r="S110" s="96" t="str">
        <f>IF(D110="","",IF(OR(D110=Plano!$A$1,D110=Plano!$B$1),"entrada","saída"))</f>
        <v/>
      </c>
    </row>
    <row r="111" spans="1:19" ht="13.2" hidden="1" x14ac:dyDescent="0.25">
      <c r="A111" s="119" t="str">
        <f>IF(B111="","",COUNT('Diário 2o PA'!$A$5:$A$1412)+COUNT('Diário 3o PA'!$A$5:$A$2004)+ROW()-4)</f>
        <v/>
      </c>
      <c r="B111" s="104"/>
      <c r="C111" s="154"/>
      <c r="D111" s="105"/>
      <c r="E111" s="105"/>
      <c r="F111" s="106"/>
      <c r="G111" s="105"/>
      <c r="H111" s="105"/>
      <c r="I111" s="108"/>
      <c r="J111" s="105"/>
      <c r="K111" s="105"/>
      <c r="L111" s="108"/>
      <c r="M111" s="105"/>
      <c r="N111" s="103"/>
      <c r="O111" s="456"/>
      <c r="P111" s="79">
        <f t="shared" si="3"/>
        <v>0</v>
      </c>
      <c r="Q111" s="79">
        <f t="shared" si="3"/>
        <v>0</v>
      </c>
      <c r="R111" s="102" t="str">
        <f t="shared" si="2"/>
        <v/>
      </c>
      <c r="S111" s="96" t="str">
        <f>IF(D111="","",IF(OR(D111=Plano!$A$1,D111=Plano!$B$1),"entrada","saída"))</f>
        <v/>
      </c>
    </row>
    <row r="112" spans="1:19" ht="13.2" hidden="1" x14ac:dyDescent="0.25">
      <c r="A112" s="119" t="str">
        <f>IF(B112="","",COUNT('Diário 2o PA'!$A$5:$A$1412)+COUNT('Diário 3o PA'!$A$5:$A$2004)+ROW()-4)</f>
        <v/>
      </c>
      <c r="B112" s="104"/>
      <c r="C112" s="154"/>
      <c r="D112" s="105"/>
      <c r="E112" s="105"/>
      <c r="F112" s="106"/>
      <c r="G112" s="105"/>
      <c r="H112" s="105"/>
      <c r="I112" s="108"/>
      <c r="J112" s="105"/>
      <c r="K112" s="105"/>
      <c r="L112" s="108"/>
      <c r="M112" s="105"/>
      <c r="N112" s="103"/>
      <c r="O112" s="456"/>
      <c r="P112" s="79">
        <f t="shared" si="3"/>
        <v>0</v>
      </c>
      <c r="Q112" s="79">
        <f t="shared" si="3"/>
        <v>0</v>
      </c>
      <c r="R112" s="102" t="str">
        <f t="shared" si="2"/>
        <v/>
      </c>
      <c r="S112" s="96" t="str">
        <f>IF(D112="","",IF(OR(D112=Plano!$A$1,D112=Plano!$B$1),"entrada","saída"))</f>
        <v/>
      </c>
    </row>
    <row r="113" spans="1:19" ht="13.2" hidden="1" x14ac:dyDescent="0.25">
      <c r="A113" s="119" t="str">
        <f>IF(B113="","",COUNT('Diário 2o PA'!$A$5:$A$1412)+COUNT('Diário 3o PA'!$A$5:$A$2004)+ROW()-4)</f>
        <v/>
      </c>
      <c r="B113" s="104"/>
      <c r="C113" s="154"/>
      <c r="D113" s="105"/>
      <c r="E113" s="105"/>
      <c r="F113" s="106"/>
      <c r="G113" s="105"/>
      <c r="H113" s="105"/>
      <c r="I113" s="108"/>
      <c r="J113" s="105"/>
      <c r="K113" s="105"/>
      <c r="L113" s="108"/>
      <c r="M113" s="105"/>
      <c r="N113" s="103"/>
      <c r="O113" s="456"/>
      <c r="P113" s="79">
        <f t="shared" si="3"/>
        <v>0</v>
      </c>
      <c r="Q113" s="79">
        <f t="shared" si="3"/>
        <v>0</v>
      </c>
      <c r="R113" s="102" t="str">
        <f t="shared" si="2"/>
        <v/>
      </c>
      <c r="S113" s="96" t="str">
        <f>IF(D113="","",IF(OR(D113=Plano!$A$1,D113=Plano!$B$1),"entrada","saída"))</f>
        <v/>
      </c>
    </row>
    <row r="114" spans="1:19" ht="13.2" hidden="1" x14ac:dyDescent="0.25">
      <c r="A114" s="119" t="str">
        <f>IF(B114="","",COUNT('Diário 2o PA'!$A$5:$A$1412)+COUNT('Diário 3o PA'!$A$5:$A$2004)+ROW()-4)</f>
        <v/>
      </c>
      <c r="B114" s="104"/>
      <c r="C114" s="154"/>
      <c r="D114" s="105"/>
      <c r="E114" s="105"/>
      <c r="F114" s="106"/>
      <c r="G114" s="105"/>
      <c r="H114" s="105"/>
      <c r="I114" s="108"/>
      <c r="J114" s="105"/>
      <c r="K114" s="105"/>
      <c r="L114" s="108"/>
      <c r="M114" s="105"/>
      <c r="N114" s="103"/>
      <c r="O114" s="456"/>
      <c r="P114" s="79">
        <f t="shared" si="3"/>
        <v>0</v>
      </c>
      <c r="Q114" s="79">
        <f t="shared" si="3"/>
        <v>0</v>
      </c>
      <c r="R114" s="102" t="str">
        <f t="shared" si="2"/>
        <v/>
      </c>
      <c r="S114" s="96" t="str">
        <f>IF(D114="","",IF(OR(D114=Plano!$A$1,D114=Plano!$B$1),"entrada","saída"))</f>
        <v/>
      </c>
    </row>
    <row r="115" spans="1:19" ht="13.2" hidden="1" x14ac:dyDescent="0.25">
      <c r="A115" s="119" t="str">
        <f>IF(B115="","",COUNT('Diário 2o PA'!$A$5:$A$1412)+COUNT('Diário 3o PA'!$A$5:$A$2004)+ROW()-4)</f>
        <v/>
      </c>
      <c r="B115" s="104"/>
      <c r="C115" s="154"/>
      <c r="D115" s="105"/>
      <c r="E115" s="105"/>
      <c r="F115" s="106"/>
      <c r="G115" s="105"/>
      <c r="H115" s="105"/>
      <c r="I115" s="108"/>
      <c r="J115" s="105"/>
      <c r="K115" s="105"/>
      <c r="L115" s="108"/>
      <c r="M115" s="105"/>
      <c r="N115" s="103"/>
      <c r="O115" s="456"/>
      <c r="P115" s="79">
        <f t="shared" si="3"/>
        <v>0</v>
      </c>
      <c r="Q115" s="79">
        <f t="shared" si="3"/>
        <v>0</v>
      </c>
      <c r="R115" s="102" t="str">
        <f t="shared" si="2"/>
        <v/>
      </c>
      <c r="S115" s="96" t="str">
        <f>IF(D115="","",IF(OR(D115=Plano!$A$1,D115=Plano!$B$1),"entrada","saída"))</f>
        <v/>
      </c>
    </row>
    <row r="116" spans="1:19" ht="13.2" hidden="1" x14ac:dyDescent="0.25">
      <c r="A116" s="119" t="str">
        <f>IF(B116="","",COUNT('Diário 2o PA'!$A$5:$A$1412)+COUNT('Diário 3o PA'!$A$5:$A$2004)+ROW()-4)</f>
        <v/>
      </c>
      <c r="B116" s="104"/>
      <c r="C116" s="154"/>
      <c r="D116" s="105"/>
      <c r="E116" s="105"/>
      <c r="F116" s="106"/>
      <c r="G116" s="105"/>
      <c r="H116" s="105"/>
      <c r="I116" s="108"/>
      <c r="J116" s="105"/>
      <c r="K116" s="105"/>
      <c r="L116" s="108"/>
      <c r="M116" s="105"/>
      <c r="N116" s="103"/>
      <c r="O116" s="456"/>
      <c r="P116" s="79">
        <f t="shared" si="3"/>
        <v>0</v>
      </c>
      <c r="Q116" s="79">
        <f t="shared" si="3"/>
        <v>0</v>
      </c>
      <c r="R116" s="102" t="str">
        <f t="shared" si="2"/>
        <v/>
      </c>
      <c r="S116" s="96" t="str">
        <f>IF(D116="","",IF(OR(D116=Plano!$A$1,D116=Plano!$B$1),"entrada","saída"))</f>
        <v/>
      </c>
    </row>
    <row r="117" spans="1:19" ht="13.2" hidden="1" x14ac:dyDescent="0.25">
      <c r="A117" s="119" t="str">
        <f>IF(B117="","",COUNT('Diário 2o PA'!$A$5:$A$1412)+COUNT('Diário 3o PA'!$A$5:$A$2004)+ROW()-4)</f>
        <v/>
      </c>
      <c r="B117" s="104"/>
      <c r="C117" s="154"/>
      <c r="D117" s="105"/>
      <c r="E117" s="105"/>
      <c r="F117" s="106"/>
      <c r="G117" s="105"/>
      <c r="H117" s="105"/>
      <c r="I117" s="108"/>
      <c r="J117" s="105"/>
      <c r="K117" s="105"/>
      <c r="L117" s="108"/>
      <c r="M117" s="105"/>
      <c r="N117" s="103"/>
      <c r="O117" s="456"/>
      <c r="P117" s="79">
        <f t="shared" si="3"/>
        <v>0</v>
      </c>
      <c r="Q117" s="79">
        <f t="shared" si="3"/>
        <v>0</v>
      </c>
      <c r="R117" s="102" t="str">
        <f t="shared" si="2"/>
        <v/>
      </c>
      <c r="S117" s="96" t="str">
        <f>IF(D117="","",IF(OR(D117=Plano!$A$1,D117=Plano!$B$1),"entrada","saída"))</f>
        <v/>
      </c>
    </row>
    <row r="118" spans="1:19" ht="13.2" hidden="1" x14ac:dyDescent="0.25">
      <c r="A118" s="119" t="str">
        <f>IF(B118="","",COUNT('Diário 2o PA'!$A$5:$A$1412)+COUNT('Diário 3o PA'!$A$5:$A$2004)+ROW()-4)</f>
        <v/>
      </c>
      <c r="B118" s="104"/>
      <c r="C118" s="154"/>
      <c r="D118" s="105"/>
      <c r="E118" s="105"/>
      <c r="F118" s="106"/>
      <c r="G118" s="105"/>
      <c r="H118" s="105"/>
      <c r="I118" s="108"/>
      <c r="J118" s="105"/>
      <c r="K118" s="105"/>
      <c r="L118" s="108"/>
      <c r="M118" s="105"/>
      <c r="N118" s="103"/>
      <c r="O118" s="456"/>
      <c r="P118" s="79">
        <f t="shared" si="3"/>
        <v>0</v>
      </c>
      <c r="Q118" s="79">
        <f t="shared" si="3"/>
        <v>0</v>
      </c>
      <c r="R118" s="102" t="str">
        <f t="shared" si="2"/>
        <v/>
      </c>
      <c r="S118" s="96" t="str">
        <f>IF(D118="","",IF(OR(D118=Plano!$A$1,D118=Plano!$B$1),"entrada","saída"))</f>
        <v/>
      </c>
    </row>
    <row r="119" spans="1:19" ht="13.2" hidden="1" x14ac:dyDescent="0.25">
      <c r="A119" s="119" t="str">
        <f>IF(B119="","",COUNT('Diário 2o PA'!$A$5:$A$1412)+COUNT('Diário 3o PA'!$A$5:$A$2004)+ROW()-4)</f>
        <v/>
      </c>
      <c r="B119" s="104"/>
      <c r="C119" s="154"/>
      <c r="D119" s="105"/>
      <c r="E119" s="105"/>
      <c r="F119" s="106"/>
      <c r="G119" s="105"/>
      <c r="H119" s="105"/>
      <c r="I119" s="108"/>
      <c r="J119" s="105"/>
      <c r="K119" s="105"/>
      <c r="L119" s="108"/>
      <c r="M119" s="105"/>
      <c r="N119" s="103"/>
      <c r="O119" s="456"/>
      <c r="P119" s="79">
        <f t="shared" si="3"/>
        <v>0</v>
      </c>
      <c r="Q119" s="79">
        <f t="shared" si="3"/>
        <v>0</v>
      </c>
      <c r="R119" s="102" t="str">
        <f t="shared" si="2"/>
        <v/>
      </c>
      <c r="S119" s="96" t="str">
        <f>IF(D119="","",IF(OR(D119=Plano!$A$1,D119=Plano!$B$1),"entrada","saída"))</f>
        <v/>
      </c>
    </row>
    <row r="120" spans="1:19" ht="13.2" hidden="1" x14ac:dyDescent="0.25">
      <c r="A120" s="119" t="str">
        <f>IF(B120="","",COUNT('Diário 2o PA'!$A$5:$A$1412)+COUNT('Diário 3o PA'!$A$5:$A$2004)+ROW()-4)</f>
        <v/>
      </c>
      <c r="B120" s="104"/>
      <c r="C120" s="154"/>
      <c r="D120" s="105"/>
      <c r="E120" s="105"/>
      <c r="F120" s="106"/>
      <c r="G120" s="105"/>
      <c r="H120" s="105"/>
      <c r="I120" s="108"/>
      <c r="J120" s="105"/>
      <c r="K120" s="105"/>
      <c r="L120" s="108"/>
      <c r="M120" s="105"/>
      <c r="N120" s="103"/>
      <c r="O120" s="456"/>
      <c r="P120" s="79">
        <f t="shared" si="3"/>
        <v>0</v>
      </c>
      <c r="Q120" s="79">
        <f t="shared" si="3"/>
        <v>0</v>
      </c>
      <c r="R120" s="102" t="str">
        <f t="shared" si="2"/>
        <v/>
      </c>
      <c r="S120" s="96" t="str">
        <f>IF(D120="","",IF(OR(D120=Plano!$A$1,D120=Plano!$B$1),"entrada","saída"))</f>
        <v/>
      </c>
    </row>
    <row r="121" spans="1:19" ht="13.2" hidden="1" x14ac:dyDescent="0.25">
      <c r="A121" s="119" t="str">
        <f>IF(B121="","",COUNT('Diário 2o PA'!$A$5:$A$1412)+COUNT('Diário 3o PA'!$A$5:$A$2004)+ROW()-4)</f>
        <v/>
      </c>
      <c r="B121" s="104"/>
      <c r="C121" s="154"/>
      <c r="D121" s="105"/>
      <c r="E121" s="105"/>
      <c r="F121" s="106"/>
      <c r="G121" s="105"/>
      <c r="H121" s="105"/>
      <c r="I121" s="108"/>
      <c r="J121" s="105"/>
      <c r="K121" s="105"/>
      <c r="L121" s="108"/>
      <c r="M121" s="105"/>
      <c r="N121" s="103"/>
      <c r="O121" s="456"/>
      <c r="P121" s="79">
        <f t="shared" si="3"/>
        <v>0</v>
      </c>
      <c r="Q121" s="79">
        <f t="shared" si="3"/>
        <v>0</v>
      </c>
      <c r="R121" s="102" t="str">
        <f t="shared" si="2"/>
        <v/>
      </c>
      <c r="S121" s="96" t="str">
        <f>IF(D121="","",IF(OR(D121=Plano!$A$1,D121=Plano!$B$1),"entrada","saída"))</f>
        <v/>
      </c>
    </row>
    <row r="122" spans="1:19" ht="13.2" hidden="1" x14ac:dyDescent="0.25">
      <c r="A122" s="119" t="str">
        <f>IF(B122="","",COUNT('Diário 2o PA'!$A$5:$A$1412)+COUNT('Diário 3o PA'!$A$5:$A$2004)+ROW()-4)</f>
        <v/>
      </c>
      <c r="B122" s="104"/>
      <c r="C122" s="154"/>
      <c r="D122" s="105"/>
      <c r="E122" s="105"/>
      <c r="F122" s="106"/>
      <c r="G122" s="105"/>
      <c r="H122" s="105"/>
      <c r="I122" s="108"/>
      <c r="J122" s="105"/>
      <c r="K122" s="105"/>
      <c r="L122" s="108"/>
      <c r="M122" s="105"/>
      <c r="N122" s="103"/>
      <c r="O122" s="456"/>
      <c r="P122" s="79">
        <f t="shared" si="3"/>
        <v>0</v>
      </c>
      <c r="Q122" s="79">
        <f t="shared" si="3"/>
        <v>0</v>
      </c>
      <c r="R122" s="102" t="str">
        <f t="shared" si="2"/>
        <v/>
      </c>
      <c r="S122" s="96" t="str">
        <f>IF(D122="","",IF(OR(D122=Plano!$A$1,D122=Plano!$B$1),"entrada","saída"))</f>
        <v/>
      </c>
    </row>
    <row r="123" spans="1:19" ht="13.2" hidden="1" x14ac:dyDescent="0.25">
      <c r="A123" s="119" t="str">
        <f>IF(B123="","",COUNT('Diário 2o PA'!$A$5:$A$1412)+COUNT('Diário 3o PA'!$A$5:$A$2004)+ROW()-4)</f>
        <v/>
      </c>
      <c r="B123" s="104"/>
      <c r="C123" s="154"/>
      <c r="D123" s="105"/>
      <c r="E123" s="105"/>
      <c r="F123" s="106"/>
      <c r="G123" s="105"/>
      <c r="H123" s="105"/>
      <c r="I123" s="108"/>
      <c r="J123" s="105"/>
      <c r="K123" s="105"/>
      <c r="L123" s="108"/>
      <c r="M123" s="105"/>
      <c r="N123" s="103"/>
      <c r="O123" s="456"/>
      <c r="P123" s="79">
        <f t="shared" si="3"/>
        <v>0</v>
      </c>
      <c r="Q123" s="79">
        <f t="shared" si="3"/>
        <v>0</v>
      </c>
      <c r="R123" s="102" t="str">
        <f t="shared" si="2"/>
        <v/>
      </c>
      <c r="S123" s="96" t="str">
        <f>IF(D123="","",IF(OR(D123=Plano!$A$1,D123=Plano!$B$1),"entrada","saída"))</f>
        <v/>
      </c>
    </row>
    <row r="124" spans="1:19" ht="13.2" hidden="1" x14ac:dyDescent="0.25">
      <c r="A124" s="119" t="str">
        <f>IF(B124="","",COUNT('Diário 2o PA'!$A$5:$A$1412)+COUNT('Diário 3o PA'!$A$5:$A$2004)+ROW()-4)</f>
        <v/>
      </c>
      <c r="B124" s="104"/>
      <c r="C124" s="154"/>
      <c r="D124" s="105"/>
      <c r="E124" s="105"/>
      <c r="F124" s="106"/>
      <c r="G124" s="105"/>
      <c r="H124" s="105"/>
      <c r="I124" s="108"/>
      <c r="J124" s="105"/>
      <c r="K124" s="105"/>
      <c r="L124" s="108"/>
      <c r="M124" s="105"/>
      <c r="N124" s="103"/>
      <c r="O124" s="456"/>
      <c r="P124" s="79">
        <f t="shared" si="3"/>
        <v>0</v>
      </c>
      <c r="Q124" s="79">
        <f t="shared" si="3"/>
        <v>0</v>
      </c>
      <c r="R124" s="102" t="str">
        <f t="shared" si="2"/>
        <v/>
      </c>
      <c r="S124" s="96" t="str">
        <f>IF(D124="","",IF(OR(D124=Plano!$A$1,D124=Plano!$B$1),"entrada","saída"))</f>
        <v/>
      </c>
    </row>
    <row r="125" spans="1:19" ht="13.2" hidden="1" x14ac:dyDescent="0.25">
      <c r="A125" s="119" t="str">
        <f>IF(B125="","",COUNT('Diário 2o PA'!$A$5:$A$1412)+COUNT('Diário 3o PA'!$A$5:$A$2004)+ROW()-4)</f>
        <v/>
      </c>
      <c r="B125" s="104"/>
      <c r="C125" s="154"/>
      <c r="D125" s="105"/>
      <c r="E125" s="105"/>
      <c r="F125" s="106"/>
      <c r="G125" s="105"/>
      <c r="H125" s="105"/>
      <c r="I125" s="108"/>
      <c r="J125" s="105"/>
      <c r="K125" s="105"/>
      <c r="L125" s="108"/>
      <c r="M125" s="105"/>
      <c r="N125" s="103"/>
      <c r="O125" s="456"/>
      <c r="P125" s="79">
        <f t="shared" si="3"/>
        <v>0</v>
      </c>
      <c r="Q125" s="79">
        <f t="shared" si="3"/>
        <v>0</v>
      </c>
      <c r="R125" s="102" t="str">
        <f t="shared" si="2"/>
        <v/>
      </c>
      <c r="S125" s="96" t="str">
        <f>IF(D125="","",IF(OR(D125=Plano!$A$1,D125=Plano!$B$1),"entrada","saída"))</f>
        <v/>
      </c>
    </row>
    <row r="126" spans="1:19" ht="13.2" hidden="1" x14ac:dyDescent="0.25">
      <c r="A126" s="119" t="str">
        <f>IF(B126="","",COUNT('Diário 2o PA'!$A$5:$A$1412)+COUNT('Diário 3o PA'!$A$5:$A$2004)+ROW()-4)</f>
        <v/>
      </c>
      <c r="B126" s="104"/>
      <c r="C126" s="154"/>
      <c r="D126" s="105"/>
      <c r="E126" s="105"/>
      <c r="F126" s="106"/>
      <c r="G126" s="105"/>
      <c r="H126" s="105"/>
      <c r="I126" s="108"/>
      <c r="J126" s="105"/>
      <c r="K126" s="105"/>
      <c r="L126" s="108"/>
      <c r="M126" s="105"/>
      <c r="N126" s="103"/>
      <c r="O126" s="456"/>
      <c r="P126" s="79">
        <f t="shared" si="3"/>
        <v>0</v>
      </c>
      <c r="Q126" s="79">
        <f t="shared" si="3"/>
        <v>0</v>
      </c>
      <c r="R126" s="102" t="str">
        <f t="shared" si="2"/>
        <v/>
      </c>
      <c r="S126" s="96" t="str">
        <f>IF(D126="","",IF(OR(D126=Plano!$A$1,D126=Plano!$B$1),"entrada","saída"))</f>
        <v/>
      </c>
    </row>
    <row r="127" spans="1:19" ht="13.2" hidden="1" x14ac:dyDescent="0.25">
      <c r="A127" s="119" t="str">
        <f>IF(B127="","",COUNT('Diário 2o PA'!$A$5:$A$1412)+COUNT('Diário 3o PA'!$A$5:$A$2004)+ROW()-4)</f>
        <v/>
      </c>
      <c r="B127" s="104"/>
      <c r="C127" s="154"/>
      <c r="D127" s="105"/>
      <c r="E127" s="105"/>
      <c r="F127" s="106"/>
      <c r="G127" s="105"/>
      <c r="H127" s="105"/>
      <c r="I127" s="108"/>
      <c r="J127" s="105"/>
      <c r="K127" s="105"/>
      <c r="L127" s="108"/>
      <c r="M127" s="105"/>
      <c r="N127" s="103"/>
      <c r="O127" s="456"/>
      <c r="P127" s="79">
        <f t="shared" si="3"/>
        <v>0</v>
      </c>
      <c r="Q127" s="79">
        <f t="shared" si="3"/>
        <v>0</v>
      </c>
      <c r="R127" s="102" t="str">
        <f t="shared" si="2"/>
        <v/>
      </c>
      <c r="S127" s="96" t="str">
        <f>IF(D127="","",IF(OR(D127=Plano!$A$1,D127=Plano!$B$1),"entrada","saída"))</f>
        <v/>
      </c>
    </row>
    <row r="128" spans="1:19" ht="13.2" hidden="1" x14ac:dyDescent="0.25">
      <c r="A128" s="119" t="str">
        <f>IF(B128="","",COUNT('Diário 2o PA'!$A$5:$A$1412)+COUNT('Diário 3o PA'!$A$5:$A$2004)+ROW()-4)</f>
        <v/>
      </c>
      <c r="B128" s="104"/>
      <c r="C128" s="154"/>
      <c r="D128" s="105"/>
      <c r="E128" s="105"/>
      <c r="F128" s="106"/>
      <c r="G128" s="105"/>
      <c r="H128" s="105"/>
      <c r="I128" s="108"/>
      <c r="J128" s="105"/>
      <c r="K128" s="105"/>
      <c r="L128" s="108"/>
      <c r="M128" s="105"/>
      <c r="N128" s="103"/>
      <c r="O128" s="456"/>
      <c r="P128" s="79">
        <f t="shared" si="3"/>
        <v>0</v>
      </c>
      <c r="Q128" s="79">
        <f t="shared" si="3"/>
        <v>0</v>
      </c>
      <c r="R128" s="102" t="str">
        <f t="shared" si="2"/>
        <v/>
      </c>
      <c r="S128" s="96" t="str">
        <f>IF(D128="","",IF(OR(D128=Plano!$A$1,D128=Plano!$B$1),"entrada","saída"))</f>
        <v/>
      </c>
    </row>
    <row r="129" spans="1:19" ht="13.2" hidden="1" x14ac:dyDescent="0.25">
      <c r="A129" s="119" t="str">
        <f>IF(B129="","",COUNT('Diário 2o PA'!$A$5:$A$1412)+COUNT('Diário 3o PA'!$A$5:$A$2004)+ROW()-4)</f>
        <v/>
      </c>
      <c r="B129" s="104"/>
      <c r="C129" s="154"/>
      <c r="D129" s="105"/>
      <c r="E129" s="105"/>
      <c r="F129" s="106"/>
      <c r="G129" s="105"/>
      <c r="H129" s="105"/>
      <c r="I129" s="108"/>
      <c r="J129" s="105"/>
      <c r="K129" s="105"/>
      <c r="L129" s="108"/>
      <c r="M129" s="105"/>
      <c r="N129" s="103"/>
      <c r="O129" s="456"/>
      <c r="P129" s="79">
        <f t="shared" si="3"/>
        <v>0</v>
      </c>
      <c r="Q129" s="79">
        <f t="shared" si="3"/>
        <v>0</v>
      </c>
      <c r="R129" s="102" t="str">
        <f t="shared" si="2"/>
        <v/>
      </c>
      <c r="S129" s="96" t="str">
        <f>IF(D129="","",IF(OR(D129=Plano!$A$1,D129=Plano!$B$1),"entrada","saída"))</f>
        <v/>
      </c>
    </row>
    <row r="130" spans="1:19" ht="13.2" hidden="1" x14ac:dyDescent="0.25">
      <c r="A130" s="119" t="str">
        <f>IF(B130="","",COUNT('Diário 2o PA'!$A$5:$A$1412)+COUNT('Diário 3o PA'!$A$5:$A$2004)+ROW()-4)</f>
        <v/>
      </c>
      <c r="B130" s="104"/>
      <c r="C130" s="154"/>
      <c r="D130" s="105"/>
      <c r="E130" s="105"/>
      <c r="F130" s="106"/>
      <c r="G130" s="105"/>
      <c r="H130" s="105"/>
      <c r="I130" s="108"/>
      <c r="J130" s="105"/>
      <c r="K130" s="105"/>
      <c r="L130" s="108"/>
      <c r="M130" s="105"/>
      <c r="N130" s="103"/>
      <c r="O130" s="456"/>
      <c r="P130" s="79">
        <f t="shared" si="3"/>
        <v>0</v>
      </c>
      <c r="Q130" s="79">
        <f t="shared" si="3"/>
        <v>0</v>
      </c>
      <c r="R130" s="102" t="str">
        <f t="shared" si="2"/>
        <v/>
      </c>
      <c r="S130" s="96" t="str">
        <f>IF(D130="","",IF(OR(D130=Plano!$A$1,D130=Plano!$B$1),"entrada","saída"))</f>
        <v/>
      </c>
    </row>
    <row r="131" spans="1:19" ht="13.2" hidden="1" x14ac:dyDescent="0.25">
      <c r="A131" s="119" t="str">
        <f>IF(B131="","",COUNT('Diário 2o PA'!$A$5:$A$1412)+COUNT('Diário 3o PA'!$A$5:$A$2004)+ROW()-4)</f>
        <v/>
      </c>
      <c r="B131" s="104"/>
      <c r="C131" s="154"/>
      <c r="D131" s="105"/>
      <c r="E131" s="105"/>
      <c r="F131" s="106"/>
      <c r="G131" s="105"/>
      <c r="H131" s="105"/>
      <c r="I131" s="108"/>
      <c r="J131" s="105"/>
      <c r="K131" s="105"/>
      <c r="L131" s="108"/>
      <c r="M131" s="105"/>
      <c r="N131" s="103"/>
      <c r="O131" s="456"/>
      <c r="P131" s="79">
        <f t="shared" si="3"/>
        <v>0</v>
      </c>
      <c r="Q131" s="79">
        <f t="shared" si="3"/>
        <v>0</v>
      </c>
      <c r="R131" s="102" t="str">
        <f t="shared" si="2"/>
        <v/>
      </c>
      <c r="S131" s="96" t="str">
        <f>IF(D131="","",IF(OR(D131=Plano!$A$1,D131=Plano!$B$1),"entrada","saída"))</f>
        <v/>
      </c>
    </row>
    <row r="132" spans="1:19" ht="13.2" hidden="1" x14ac:dyDescent="0.25">
      <c r="A132" s="119" t="str">
        <f>IF(B132="","",COUNT('Diário 2o PA'!$A$5:$A$1412)+COUNT('Diário 3o PA'!$A$5:$A$2004)+ROW()-4)</f>
        <v/>
      </c>
      <c r="B132" s="104"/>
      <c r="C132" s="154"/>
      <c r="D132" s="105"/>
      <c r="E132" s="105"/>
      <c r="F132" s="106"/>
      <c r="G132" s="105"/>
      <c r="H132" s="105"/>
      <c r="I132" s="108"/>
      <c r="J132" s="105"/>
      <c r="K132" s="105"/>
      <c r="L132" s="108"/>
      <c r="M132" s="105"/>
      <c r="N132" s="103"/>
      <c r="O132" s="456"/>
      <c r="P132" s="79">
        <f t="shared" si="3"/>
        <v>0</v>
      </c>
      <c r="Q132" s="79">
        <f t="shared" si="3"/>
        <v>0</v>
      </c>
      <c r="R132" s="102" t="str">
        <f t="shared" si="2"/>
        <v/>
      </c>
      <c r="S132" s="96" t="str">
        <f>IF(D132="","",IF(OR(D132=Plano!$A$1,D132=Plano!$B$1),"entrada","saída"))</f>
        <v/>
      </c>
    </row>
    <row r="133" spans="1:19" ht="13.2" hidden="1" x14ac:dyDescent="0.25">
      <c r="A133" s="119" t="str">
        <f>IF(B133="","",COUNT('Diário 2o PA'!$A$5:$A$1412)+COUNT('Diário 3o PA'!$A$5:$A$2004)+ROW()-4)</f>
        <v/>
      </c>
      <c r="B133" s="104"/>
      <c r="C133" s="154"/>
      <c r="D133" s="105"/>
      <c r="E133" s="105"/>
      <c r="F133" s="106"/>
      <c r="G133" s="105"/>
      <c r="H133" s="105"/>
      <c r="I133" s="108"/>
      <c r="J133" s="105"/>
      <c r="K133" s="105"/>
      <c r="L133" s="108"/>
      <c r="M133" s="105"/>
      <c r="N133" s="103"/>
      <c r="O133" s="456"/>
      <c r="P133" s="79">
        <f t="shared" si="3"/>
        <v>0</v>
      </c>
      <c r="Q133" s="79">
        <f t="shared" si="3"/>
        <v>0</v>
      </c>
      <c r="R133" s="102" t="str">
        <f t="shared" ref="R133:R196" si="4">SUBSTITUTE(D133," ","_")</f>
        <v/>
      </c>
      <c r="S133" s="96" t="str">
        <f>IF(D133="","",IF(OR(D133=Plano!$A$1,D133=Plano!$B$1),"entrada","saída"))</f>
        <v/>
      </c>
    </row>
    <row r="134" spans="1:19" ht="13.2" hidden="1" x14ac:dyDescent="0.25">
      <c r="A134" s="119" t="str">
        <f>IF(B134="","",COUNT('Diário 2o PA'!$A$5:$A$1412)+COUNT('Diário 3o PA'!$A$5:$A$2004)+ROW()-4)</f>
        <v/>
      </c>
      <c r="B134" s="104"/>
      <c r="C134" s="154"/>
      <c r="D134" s="105"/>
      <c r="E134" s="105"/>
      <c r="F134" s="106"/>
      <c r="G134" s="105"/>
      <c r="H134" s="105"/>
      <c r="I134" s="108"/>
      <c r="J134" s="105"/>
      <c r="K134" s="105"/>
      <c r="L134" s="108"/>
      <c r="M134" s="105"/>
      <c r="N134" s="103"/>
      <c r="O134" s="456"/>
      <c r="P134" s="79">
        <f t="shared" ref="P134:Q197" si="5">IF(B134=0,0,IF(YEAR(B134)=$Q$1,MONTH(B134)-$P$1+1,(YEAR(B134)-$Q$1)*12-$P$1+1+MONTH(B134)))</f>
        <v>0</v>
      </c>
      <c r="Q134" s="79">
        <f t="shared" si="5"/>
        <v>0</v>
      </c>
      <c r="R134" s="102" t="str">
        <f t="shared" si="4"/>
        <v/>
      </c>
      <c r="S134" s="96" t="str">
        <f>IF(D134="","",IF(OR(D134=Plano!$A$1,D134=Plano!$B$1),"entrada","saída"))</f>
        <v/>
      </c>
    </row>
    <row r="135" spans="1:19" ht="13.2" hidden="1" x14ac:dyDescent="0.25">
      <c r="A135" s="119" t="str">
        <f>IF(B135="","",COUNT('Diário 2o PA'!$A$5:$A$1412)+COUNT('Diário 3o PA'!$A$5:$A$2004)+ROW()-4)</f>
        <v/>
      </c>
      <c r="B135" s="104"/>
      <c r="C135" s="154"/>
      <c r="D135" s="105"/>
      <c r="E135" s="105"/>
      <c r="F135" s="106"/>
      <c r="G135" s="105"/>
      <c r="H135" s="105"/>
      <c r="I135" s="108"/>
      <c r="J135" s="105"/>
      <c r="K135" s="105"/>
      <c r="L135" s="108"/>
      <c r="M135" s="105"/>
      <c r="N135" s="103"/>
      <c r="O135" s="456"/>
      <c r="P135" s="79">
        <f t="shared" si="5"/>
        <v>0</v>
      </c>
      <c r="Q135" s="79">
        <f t="shared" si="5"/>
        <v>0</v>
      </c>
      <c r="R135" s="102" t="str">
        <f t="shared" si="4"/>
        <v/>
      </c>
      <c r="S135" s="96" t="str">
        <f>IF(D135="","",IF(OR(D135=Plano!$A$1,D135=Plano!$B$1),"entrada","saída"))</f>
        <v/>
      </c>
    </row>
    <row r="136" spans="1:19" ht="13.2" hidden="1" x14ac:dyDescent="0.25">
      <c r="A136" s="119" t="str">
        <f>IF(B136="","",COUNT('Diário 2o PA'!$A$5:$A$1412)+COUNT('Diário 3o PA'!$A$5:$A$2004)+ROW()-4)</f>
        <v/>
      </c>
      <c r="B136" s="104"/>
      <c r="C136" s="154"/>
      <c r="D136" s="105"/>
      <c r="E136" s="105"/>
      <c r="F136" s="106"/>
      <c r="G136" s="105"/>
      <c r="H136" s="105"/>
      <c r="I136" s="108"/>
      <c r="J136" s="105"/>
      <c r="K136" s="105"/>
      <c r="L136" s="108"/>
      <c r="M136" s="105"/>
      <c r="N136" s="103"/>
      <c r="O136" s="456"/>
      <c r="P136" s="79">
        <f t="shared" si="5"/>
        <v>0</v>
      </c>
      <c r="Q136" s="79">
        <f t="shared" si="5"/>
        <v>0</v>
      </c>
      <c r="R136" s="102" t="str">
        <f t="shared" si="4"/>
        <v/>
      </c>
      <c r="S136" s="96" t="str">
        <f>IF(D136="","",IF(OR(D136=Plano!$A$1,D136=Plano!$B$1),"entrada","saída"))</f>
        <v/>
      </c>
    </row>
    <row r="137" spans="1:19" ht="13.2" hidden="1" x14ac:dyDescent="0.25">
      <c r="A137" s="119" t="str">
        <f>IF(B137="","",COUNT('Diário 2o PA'!$A$5:$A$1412)+COUNT('Diário 3o PA'!$A$5:$A$2004)+ROW()-4)</f>
        <v/>
      </c>
      <c r="B137" s="104"/>
      <c r="C137" s="154"/>
      <c r="D137" s="105"/>
      <c r="E137" s="105"/>
      <c r="F137" s="106"/>
      <c r="G137" s="105"/>
      <c r="H137" s="105"/>
      <c r="I137" s="108"/>
      <c r="J137" s="105"/>
      <c r="K137" s="105"/>
      <c r="L137" s="108"/>
      <c r="M137" s="105"/>
      <c r="N137" s="103"/>
      <c r="O137" s="456"/>
      <c r="P137" s="79">
        <f t="shared" si="5"/>
        <v>0</v>
      </c>
      <c r="Q137" s="79">
        <f t="shared" si="5"/>
        <v>0</v>
      </c>
      <c r="R137" s="102" t="str">
        <f t="shared" si="4"/>
        <v/>
      </c>
      <c r="S137" s="96" t="str">
        <f>IF(D137="","",IF(OR(D137=Plano!$A$1,D137=Plano!$B$1),"entrada","saída"))</f>
        <v/>
      </c>
    </row>
    <row r="138" spans="1:19" ht="13.2" hidden="1" x14ac:dyDescent="0.25">
      <c r="A138" s="119" t="str">
        <f>IF(B138="","",COUNT('Diário 2o PA'!$A$5:$A$1412)+COUNT('Diário 3o PA'!$A$5:$A$2004)+ROW()-4)</f>
        <v/>
      </c>
      <c r="B138" s="104"/>
      <c r="C138" s="154"/>
      <c r="D138" s="105"/>
      <c r="E138" s="105"/>
      <c r="F138" s="106"/>
      <c r="G138" s="105"/>
      <c r="H138" s="105"/>
      <c r="I138" s="108"/>
      <c r="J138" s="105"/>
      <c r="K138" s="105"/>
      <c r="L138" s="108"/>
      <c r="M138" s="105"/>
      <c r="N138" s="103"/>
      <c r="O138" s="456"/>
      <c r="P138" s="79">
        <f t="shared" si="5"/>
        <v>0</v>
      </c>
      <c r="Q138" s="79">
        <f t="shared" si="5"/>
        <v>0</v>
      </c>
      <c r="R138" s="102" t="str">
        <f t="shared" si="4"/>
        <v/>
      </c>
      <c r="S138" s="96" t="str">
        <f>IF(D138="","",IF(OR(D138=Plano!$A$1,D138=Plano!$B$1),"entrada","saída"))</f>
        <v/>
      </c>
    </row>
    <row r="139" spans="1:19" ht="13.2" hidden="1" x14ac:dyDescent="0.25">
      <c r="A139" s="119" t="str">
        <f>IF(B139="","",COUNT('Diário 2o PA'!$A$5:$A$1412)+COUNT('Diário 3o PA'!$A$5:$A$2004)+ROW()-4)</f>
        <v/>
      </c>
      <c r="B139" s="104"/>
      <c r="C139" s="154"/>
      <c r="D139" s="105"/>
      <c r="E139" s="105"/>
      <c r="F139" s="106"/>
      <c r="G139" s="105"/>
      <c r="H139" s="105"/>
      <c r="I139" s="108"/>
      <c r="J139" s="105"/>
      <c r="K139" s="105"/>
      <c r="L139" s="108"/>
      <c r="M139" s="105"/>
      <c r="N139" s="103"/>
      <c r="O139" s="456"/>
      <c r="P139" s="79">
        <f t="shared" si="5"/>
        <v>0</v>
      </c>
      <c r="Q139" s="79">
        <f t="shared" si="5"/>
        <v>0</v>
      </c>
      <c r="R139" s="102" t="str">
        <f t="shared" si="4"/>
        <v/>
      </c>
      <c r="S139" s="96" t="str">
        <f>IF(D139="","",IF(OR(D139=Plano!$A$1,D139=Plano!$B$1),"entrada","saída"))</f>
        <v/>
      </c>
    </row>
    <row r="140" spans="1:19" ht="13.2" hidden="1" x14ac:dyDescent="0.25">
      <c r="A140" s="119" t="str">
        <f>IF(B140="","",COUNT('Diário 2o PA'!$A$5:$A$1412)+COUNT('Diário 3o PA'!$A$5:$A$2004)+ROW()-4)</f>
        <v/>
      </c>
      <c r="B140" s="104"/>
      <c r="C140" s="154"/>
      <c r="D140" s="105"/>
      <c r="E140" s="105"/>
      <c r="F140" s="106"/>
      <c r="G140" s="105"/>
      <c r="H140" s="105"/>
      <c r="I140" s="108"/>
      <c r="J140" s="105"/>
      <c r="K140" s="105"/>
      <c r="L140" s="108"/>
      <c r="M140" s="105"/>
      <c r="N140" s="103"/>
      <c r="O140" s="456"/>
      <c r="P140" s="79">
        <f t="shared" si="5"/>
        <v>0</v>
      </c>
      <c r="Q140" s="79">
        <f t="shared" si="5"/>
        <v>0</v>
      </c>
      <c r="R140" s="102" t="str">
        <f t="shared" si="4"/>
        <v/>
      </c>
      <c r="S140" s="96" t="str">
        <f>IF(D140="","",IF(OR(D140=Plano!$A$1,D140=Plano!$B$1),"entrada","saída"))</f>
        <v/>
      </c>
    </row>
    <row r="141" spans="1:19" ht="13.2" hidden="1" x14ac:dyDescent="0.25">
      <c r="A141" s="119" t="str">
        <f>IF(B141="","",COUNT('Diário 2o PA'!$A$5:$A$1412)+COUNT('Diário 3o PA'!$A$5:$A$2004)+ROW()-4)</f>
        <v/>
      </c>
      <c r="B141" s="104"/>
      <c r="C141" s="154"/>
      <c r="D141" s="105"/>
      <c r="E141" s="105"/>
      <c r="F141" s="106"/>
      <c r="G141" s="105"/>
      <c r="H141" s="105"/>
      <c r="I141" s="108"/>
      <c r="J141" s="105"/>
      <c r="K141" s="105"/>
      <c r="L141" s="108"/>
      <c r="M141" s="105"/>
      <c r="N141" s="103"/>
      <c r="O141" s="456"/>
      <c r="P141" s="79">
        <f t="shared" si="5"/>
        <v>0</v>
      </c>
      <c r="Q141" s="79">
        <f t="shared" si="5"/>
        <v>0</v>
      </c>
      <c r="R141" s="102" t="str">
        <f t="shared" si="4"/>
        <v/>
      </c>
      <c r="S141" s="96" t="str">
        <f>IF(D141="","",IF(OR(D141=Plano!$A$1,D141=Plano!$B$1),"entrada","saída"))</f>
        <v/>
      </c>
    </row>
    <row r="142" spans="1:19" ht="13.2" hidden="1" x14ac:dyDescent="0.25">
      <c r="A142" s="119" t="str">
        <f>IF(B142="","",COUNT('Diário 2o PA'!$A$5:$A$1412)+COUNT('Diário 3o PA'!$A$5:$A$2004)+ROW()-4)</f>
        <v/>
      </c>
      <c r="B142" s="104"/>
      <c r="C142" s="154"/>
      <c r="D142" s="105"/>
      <c r="E142" s="105"/>
      <c r="F142" s="106"/>
      <c r="G142" s="105"/>
      <c r="H142" s="105"/>
      <c r="I142" s="108"/>
      <c r="J142" s="105"/>
      <c r="K142" s="105"/>
      <c r="L142" s="108"/>
      <c r="M142" s="105"/>
      <c r="N142" s="103"/>
      <c r="O142" s="456"/>
      <c r="P142" s="79">
        <f t="shared" si="5"/>
        <v>0</v>
      </c>
      <c r="Q142" s="79">
        <f t="shared" si="5"/>
        <v>0</v>
      </c>
      <c r="R142" s="102" t="str">
        <f t="shared" si="4"/>
        <v/>
      </c>
      <c r="S142" s="96" t="str">
        <f>IF(D142="","",IF(OR(D142=Plano!$A$1,D142=Plano!$B$1),"entrada","saída"))</f>
        <v/>
      </c>
    </row>
    <row r="143" spans="1:19" ht="13.2" hidden="1" x14ac:dyDescent="0.25">
      <c r="A143" s="119" t="str">
        <f>IF(B143="","",COUNT('Diário 2o PA'!$A$5:$A$1412)+COUNT('Diário 3o PA'!$A$5:$A$2004)+ROW()-4)</f>
        <v/>
      </c>
      <c r="B143" s="104"/>
      <c r="C143" s="154"/>
      <c r="D143" s="105"/>
      <c r="E143" s="105"/>
      <c r="F143" s="106"/>
      <c r="G143" s="105"/>
      <c r="H143" s="105"/>
      <c r="I143" s="108"/>
      <c r="J143" s="105"/>
      <c r="K143" s="105"/>
      <c r="L143" s="108"/>
      <c r="M143" s="105"/>
      <c r="N143" s="103"/>
      <c r="O143" s="456"/>
      <c r="P143" s="79">
        <f t="shared" si="5"/>
        <v>0</v>
      </c>
      <c r="Q143" s="79">
        <f t="shared" si="5"/>
        <v>0</v>
      </c>
      <c r="R143" s="102" t="str">
        <f t="shared" si="4"/>
        <v/>
      </c>
      <c r="S143" s="96" t="str">
        <f>IF(D143="","",IF(OR(D143=Plano!$A$1,D143=Plano!$B$1),"entrada","saída"))</f>
        <v/>
      </c>
    </row>
    <row r="144" spans="1:19" ht="13.2" hidden="1" x14ac:dyDescent="0.25">
      <c r="A144" s="119" t="str">
        <f>IF(B144="","",COUNT('Diário 2o PA'!$A$5:$A$1412)+COUNT('Diário 3o PA'!$A$5:$A$2004)+ROW()-4)</f>
        <v/>
      </c>
      <c r="B144" s="104"/>
      <c r="C144" s="154"/>
      <c r="D144" s="105"/>
      <c r="E144" s="105"/>
      <c r="F144" s="106"/>
      <c r="G144" s="105"/>
      <c r="H144" s="105"/>
      <c r="I144" s="108"/>
      <c r="J144" s="105"/>
      <c r="K144" s="105"/>
      <c r="L144" s="108"/>
      <c r="M144" s="105"/>
      <c r="N144" s="103"/>
      <c r="O144" s="456"/>
      <c r="P144" s="79">
        <f t="shared" si="5"/>
        <v>0</v>
      </c>
      <c r="Q144" s="79">
        <f t="shared" si="5"/>
        <v>0</v>
      </c>
      <c r="R144" s="102" t="str">
        <f t="shared" si="4"/>
        <v/>
      </c>
      <c r="S144" s="96" t="str">
        <f>IF(D144="","",IF(OR(D144=Plano!$A$1,D144=Plano!$B$1),"entrada","saída"))</f>
        <v/>
      </c>
    </row>
    <row r="145" spans="1:19" ht="13.2" hidden="1" x14ac:dyDescent="0.25">
      <c r="A145" s="119" t="str">
        <f>IF(B145="","",COUNT('Diário 2o PA'!$A$5:$A$1412)+COUNT('Diário 3o PA'!$A$5:$A$2004)+ROW()-4)</f>
        <v/>
      </c>
      <c r="B145" s="104"/>
      <c r="C145" s="154"/>
      <c r="D145" s="105"/>
      <c r="E145" s="105"/>
      <c r="F145" s="106"/>
      <c r="G145" s="105"/>
      <c r="H145" s="105"/>
      <c r="I145" s="108"/>
      <c r="J145" s="105"/>
      <c r="K145" s="105"/>
      <c r="L145" s="108"/>
      <c r="M145" s="105"/>
      <c r="N145" s="103"/>
      <c r="O145" s="456"/>
      <c r="P145" s="79">
        <f t="shared" si="5"/>
        <v>0</v>
      </c>
      <c r="Q145" s="79">
        <f t="shared" si="5"/>
        <v>0</v>
      </c>
      <c r="R145" s="102" t="str">
        <f t="shared" si="4"/>
        <v/>
      </c>
      <c r="S145" s="96" t="str">
        <f>IF(D145="","",IF(OR(D145=Plano!$A$1,D145=Plano!$B$1),"entrada","saída"))</f>
        <v/>
      </c>
    </row>
    <row r="146" spans="1:19" ht="13.2" hidden="1" x14ac:dyDescent="0.25">
      <c r="A146" s="119" t="str">
        <f>IF(B146="","",COUNT('Diário 2o PA'!$A$5:$A$1412)+COUNT('Diário 3o PA'!$A$5:$A$2004)+ROW()-4)</f>
        <v/>
      </c>
      <c r="B146" s="104"/>
      <c r="C146" s="154"/>
      <c r="D146" s="105"/>
      <c r="E146" s="105"/>
      <c r="F146" s="106"/>
      <c r="G146" s="105"/>
      <c r="H146" s="105"/>
      <c r="I146" s="108"/>
      <c r="J146" s="105"/>
      <c r="K146" s="105"/>
      <c r="L146" s="108"/>
      <c r="M146" s="105"/>
      <c r="N146" s="103"/>
      <c r="O146" s="456"/>
      <c r="P146" s="79">
        <f t="shared" si="5"/>
        <v>0</v>
      </c>
      <c r="Q146" s="79">
        <f t="shared" si="5"/>
        <v>0</v>
      </c>
      <c r="R146" s="102" t="str">
        <f t="shared" si="4"/>
        <v/>
      </c>
      <c r="S146" s="96" t="str">
        <f>IF(D146="","",IF(OR(D146=Plano!$A$1,D146=Plano!$B$1),"entrada","saída"))</f>
        <v/>
      </c>
    </row>
    <row r="147" spans="1:19" ht="13.2" hidden="1" x14ac:dyDescent="0.25">
      <c r="A147" s="119" t="str">
        <f>IF(B147="","",COUNT('Diário 2o PA'!$A$5:$A$1412)+COUNT('Diário 3o PA'!$A$5:$A$2004)+ROW()-4)</f>
        <v/>
      </c>
      <c r="B147" s="104"/>
      <c r="C147" s="154"/>
      <c r="D147" s="105"/>
      <c r="E147" s="105"/>
      <c r="F147" s="106"/>
      <c r="G147" s="105"/>
      <c r="H147" s="105"/>
      <c r="I147" s="108"/>
      <c r="J147" s="105"/>
      <c r="K147" s="105"/>
      <c r="L147" s="108"/>
      <c r="M147" s="105"/>
      <c r="N147" s="103"/>
      <c r="O147" s="456"/>
      <c r="P147" s="79">
        <f t="shared" si="5"/>
        <v>0</v>
      </c>
      <c r="Q147" s="79">
        <f t="shared" si="5"/>
        <v>0</v>
      </c>
      <c r="R147" s="102" t="str">
        <f t="shared" si="4"/>
        <v/>
      </c>
      <c r="S147" s="96" t="str">
        <f>IF(D147="","",IF(OR(D147=Plano!$A$1,D147=Plano!$B$1),"entrada","saída"))</f>
        <v/>
      </c>
    </row>
    <row r="148" spans="1:19" ht="13.2" hidden="1" x14ac:dyDescent="0.25">
      <c r="A148" s="119" t="str">
        <f>IF(B148="","",COUNT('Diário 2o PA'!$A$5:$A$1412)+COUNT('Diário 3o PA'!$A$5:$A$2004)+ROW()-4)</f>
        <v/>
      </c>
      <c r="B148" s="104"/>
      <c r="C148" s="154"/>
      <c r="D148" s="105"/>
      <c r="E148" s="105"/>
      <c r="F148" s="106"/>
      <c r="G148" s="105"/>
      <c r="H148" s="105"/>
      <c r="I148" s="108"/>
      <c r="J148" s="105"/>
      <c r="K148" s="105"/>
      <c r="L148" s="108"/>
      <c r="M148" s="105"/>
      <c r="N148" s="103"/>
      <c r="O148" s="456"/>
      <c r="P148" s="79">
        <f t="shared" si="5"/>
        <v>0</v>
      </c>
      <c r="Q148" s="79">
        <f t="shared" si="5"/>
        <v>0</v>
      </c>
      <c r="R148" s="102" t="str">
        <f t="shared" si="4"/>
        <v/>
      </c>
      <c r="S148" s="96" t="str">
        <f>IF(D148="","",IF(OR(D148=Plano!$A$1,D148=Plano!$B$1),"entrada","saída"))</f>
        <v/>
      </c>
    </row>
    <row r="149" spans="1:19" ht="13.2" hidden="1" x14ac:dyDescent="0.25">
      <c r="A149" s="119" t="str">
        <f>IF(B149="","",COUNT('Diário 2o PA'!$A$5:$A$1412)+COUNT('Diário 3o PA'!$A$5:$A$2004)+ROW()-4)</f>
        <v/>
      </c>
      <c r="B149" s="104"/>
      <c r="C149" s="154"/>
      <c r="D149" s="105"/>
      <c r="E149" s="105"/>
      <c r="F149" s="106"/>
      <c r="G149" s="105"/>
      <c r="H149" s="105"/>
      <c r="I149" s="108"/>
      <c r="J149" s="105"/>
      <c r="K149" s="105"/>
      <c r="L149" s="108"/>
      <c r="M149" s="105"/>
      <c r="N149" s="103"/>
      <c r="O149" s="456"/>
      <c r="P149" s="79">
        <f t="shared" si="5"/>
        <v>0</v>
      </c>
      <c r="Q149" s="79">
        <f t="shared" si="5"/>
        <v>0</v>
      </c>
      <c r="R149" s="102" t="str">
        <f t="shared" si="4"/>
        <v/>
      </c>
      <c r="S149" s="96" t="str">
        <f>IF(D149="","",IF(OR(D149=Plano!$A$1,D149=Plano!$B$1),"entrada","saída"))</f>
        <v/>
      </c>
    </row>
    <row r="150" spans="1:19" ht="13.2" hidden="1" x14ac:dyDescent="0.25">
      <c r="A150" s="119" t="str">
        <f>IF(B150="","",COUNT('Diário 2o PA'!$A$5:$A$1412)+COUNT('Diário 3o PA'!$A$5:$A$2004)+ROW()-4)</f>
        <v/>
      </c>
      <c r="B150" s="104"/>
      <c r="C150" s="154"/>
      <c r="D150" s="105"/>
      <c r="E150" s="105"/>
      <c r="F150" s="106"/>
      <c r="G150" s="105"/>
      <c r="H150" s="105"/>
      <c r="I150" s="108"/>
      <c r="J150" s="105"/>
      <c r="K150" s="105"/>
      <c r="L150" s="108"/>
      <c r="M150" s="105"/>
      <c r="N150" s="103"/>
      <c r="O150" s="456"/>
      <c r="P150" s="79">
        <f t="shared" si="5"/>
        <v>0</v>
      </c>
      <c r="Q150" s="79">
        <f t="shared" si="5"/>
        <v>0</v>
      </c>
      <c r="R150" s="102" t="str">
        <f t="shared" si="4"/>
        <v/>
      </c>
      <c r="S150" s="96" t="str">
        <f>IF(D150="","",IF(OR(D150=Plano!$A$1,D150=Plano!$B$1),"entrada","saída"))</f>
        <v/>
      </c>
    </row>
    <row r="151" spans="1:19" ht="13.2" hidden="1" x14ac:dyDescent="0.25">
      <c r="A151" s="119" t="str">
        <f>IF(B151="","",COUNT('Diário 2o PA'!$A$5:$A$1412)+COUNT('Diário 3o PA'!$A$5:$A$2004)+ROW()-4)</f>
        <v/>
      </c>
      <c r="B151" s="104"/>
      <c r="C151" s="154"/>
      <c r="D151" s="105"/>
      <c r="E151" s="105"/>
      <c r="F151" s="106"/>
      <c r="G151" s="105"/>
      <c r="H151" s="105"/>
      <c r="I151" s="108"/>
      <c r="J151" s="105"/>
      <c r="K151" s="105"/>
      <c r="L151" s="108"/>
      <c r="M151" s="105"/>
      <c r="N151" s="103"/>
      <c r="O151" s="456"/>
      <c r="P151" s="79">
        <f t="shared" si="5"/>
        <v>0</v>
      </c>
      <c r="Q151" s="79">
        <f t="shared" si="5"/>
        <v>0</v>
      </c>
      <c r="R151" s="102" t="str">
        <f t="shared" si="4"/>
        <v/>
      </c>
      <c r="S151" s="96" t="str">
        <f>IF(D151="","",IF(OR(D151=Plano!$A$1,D151=Plano!$B$1),"entrada","saída"))</f>
        <v/>
      </c>
    </row>
    <row r="152" spans="1:19" ht="13.2" hidden="1" x14ac:dyDescent="0.25">
      <c r="A152" s="119" t="str">
        <f>IF(B152="","",COUNT('Diário 2o PA'!$A$5:$A$1412)+COUNT('Diário 3o PA'!$A$5:$A$2004)+ROW()-4)</f>
        <v/>
      </c>
      <c r="B152" s="104"/>
      <c r="C152" s="154"/>
      <c r="D152" s="105"/>
      <c r="E152" s="105"/>
      <c r="F152" s="106"/>
      <c r="G152" s="105"/>
      <c r="H152" s="105"/>
      <c r="I152" s="108"/>
      <c r="J152" s="105"/>
      <c r="K152" s="105"/>
      <c r="L152" s="108"/>
      <c r="M152" s="105"/>
      <c r="N152" s="103"/>
      <c r="O152" s="456"/>
      <c r="P152" s="79">
        <f t="shared" si="5"/>
        <v>0</v>
      </c>
      <c r="Q152" s="79">
        <f t="shared" si="5"/>
        <v>0</v>
      </c>
      <c r="R152" s="102" t="str">
        <f t="shared" si="4"/>
        <v/>
      </c>
      <c r="S152" s="96" t="str">
        <f>IF(D152="","",IF(OR(D152=Plano!$A$1,D152=Plano!$B$1),"entrada","saída"))</f>
        <v/>
      </c>
    </row>
    <row r="153" spans="1:19" ht="13.2" hidden="1" x14ac:dyDescent="0.25">
      <c r="A153" s="119" t="str">
        <f>IF(B153="","",COUNT('Diário 2o PA'!$A$5:$A$1412)+COUNT('Diário 3o PA'!$A$5:$A$2004)+ROW()-4)</f>
        <v/>
      </c>
      <c r="B153" s="104"/>
      <c r="C153" s="154"/>
      <c r="D153" s="105"/>
      <c r="E153" s="105"/>
      <c r="F153" s="106"/>
      <c r="G153" s="105"/>
      <c r="H153" s="105"/>
      <c r="I153" s="108"/>
      <c r="J153" s="105"/>
      <c r="K153" s="105"/>
      <c r="L153" s="108"/>
      <c r="M153" s="105"/>
      <c r="N153" s="103"/>
      <c r="O153" s="456"/>
      <c r="P153" s="79">
        <f t="shared" si="5"/>
        <v>0</v>
      </c>
      <c r="Q153" s="79">
        <f t="shared" si="5"/>
        <v>0</v>
      </c>
      <c r="R153" s="102" t="str">
        <f t="shared" si="4"/>
        <v/>
      </c>
      <c r="S153" s="96" t="str">
        <f>IF(D153="","",IF(OR(D153=Plano!$A$1,D153=Plano!$B$1),"entrada","saída"))</f>
        <v/>
      </c>
    </row>
    <row r="154" spans="1:19" ht="13.2" hidden="1" x14ac:dyDescent="0.25">
      <c r="A154" s="119" t="str">
        <f>IF(B154="","",COUNT('Diário 2o PA'!$A$5:$A$1412)+COUNT('Diário 3o PA'!$A$5:$A$2004)+ROW()-4)</f>
        <v/>
      </c>
      <c r="B154" s="104"/>
      <c r="C154" s="154"/>
      <c r="D154" s="105"/>
      <c r="E154" s="105"/>
      <c r="F154" s="106"/>
      <c r="G154" s="105"/>
      <c r="H154" s="105"/>
      <c r="I154" s="108"/>
      <c r="J154" s="105"/>
      <c r="K154" s="105"/>
      <c r="L154" s="108"/>
      <c r="M154" s="105"/>
      <c r="N154" s="103"/>
      <c r="O154" s="456"/>
      <c r="P154" s="79">
        <f t="shared" si="5"/>
        <v>0</v>
      </c>
      <c r="Q154" s="79">
        <f t="shared" si="5"/>
        <v>0</v>
      </c>
      <c r="R154" s="102" t="str">
        <f t="shared" si="4"/>
        <v/>
      </c>
      <c r="S154" s="96" t="str">
        <f>IF(D154="","",IF(OR(D154=Plano!$A$1,D154=Plano!$B$1),"entrada","saída"))</f>
        <v/>
      </c>
    </row>
    <row r="155" spans="1:19" ht="13.2" hidden="1" x14ac:dyDescent="0.25">
      <c r="A155" s="119" t="str">
        <f>IF(B155="","",COUNT('Diário 2o PA'!$A$5:$A$1412)+COUNT('Diário 3o PA'!$A$5:$A$2004)+ROW()-4)</f>
        <v/>
      </c>
      <c r="B155" s="104"/>
      <c r="C155" s="154"/>
      <c r="D155" s="105"/>
      <c r="E155" s="105"/>
      <c r="F155" s="106"/>
      <c r="G155" s="105"/>
      <c r="H155" s="105"/>
      <c r="I155" s="108"/>
      <c r="J155" s="105"/>
      <c r="K155" s="105"/>
      <c r="L155" s="108"/>
      <c r="M155" s="105"/>
      <c r="N155" s="103"/>
      <c r="O155" s="456"/>
      <c r="P155" s="79">
        <f t="shared" si="5"/>
        <v>0</v>
      </c>
      <c r="Q155" s="79">
        <f t="shared" si="5"/>
        <v>0</v>
      </c>
      <c r="R155" s="102" t="str">
        <f t="shared" si="4"/>
        <v/>
      </c>
      <c r="S155" s="96" t="str">
        <f>IF(D155="","",IF(OR(D155=Plano!$A$1,D155=Plano!$B$1),"entrada","saída"))</f>
        <v/>
      </c>
    </row>
    <row r="156" spans="1:19" ht="13.2" hidden="1" x14ac:dyDescent="0.25">
      <c r="A156" s="119" t="str">
        <f>IF(B156="","",COUNT('Diário 2o PA'!$A$5:$A$1412)+COUNT('Diário 3o PA'!$A$5:$A$2004)+ROW()-4)</f>
        <v/>
      </c>
      <c r="B156" s="104"/>
      <c r="C156" s="154"/>
      <c r="D156" s="105"/>
      <c r="E156" s="105"/>
      <c r="F156" s="106"/>
      <c r="G156" s="105"/>
      <c r="H156" s="105"/>
      <c r="I156" s="108"/>
      <c r="J156" s="105"/>
      <c r="K156" s="105"/>
      <c r="L156" s="108"/>
      <c r="M156" s="105"/>
      <c r="N156" s="103"/>
      <c r="O156" s="456"/>
      <c r="P156" s="79">
        <f t="shared" si="5"/>
        <v>0</v>
      </c>
      <c r="Q156" s="79">
        <f t="shared" si="5"/>
        <v>0</v>
      </c>
      <c r="R156" s="102" t="str">
        <f t="shared" si="4"/>
        <v/>
      </c>
      <c r="S156" s="96" t="str">
        <f>IF(D156="","",IF(OR(D156=Plano!$A$1,D156=Plano!$B$1),"entrada","saída"))</f>
        <v/>
      </c>
    </row>
    <row r="157" spans="1:19" ht="13.2" hidden="1" x14ac:dyDescent="0.25">
      <c r="A157" s="119" t="str">
        <f>IF(B157="","",COUNT('Diário 2o PA'!$A$5:$A$1412)+COUNT('Diário 3o PA'!$A$5:$A$2004)+ROW()-4)</f>
        <v/>
      </c>
      <c r="B157" s="104"/>
      <c r="C157" s="154"/>
      <c r="D157" s="105"/>
      <c r="E157" s="105"/>
      <c r="F157" s="106"/>
      <c r="G157" s="105"/>
      <c r="H157" s="105"/>
      <c r="I157" s="108"/>
      <c r="J157" s="105"/>
      <c r="K157" s="105"/>
      <c r="L157" s="108"/>
      <c r="M157" s="105"/>
      <c r="N157" s="103"/>
      <c r="O157" s="456"/>
      <c r="P157" s="79">
        <f t="shared" si="5"/>
        <v>0</v>
      </c>
      <c r="Q157" s="79">
        <f t="shared" si="5"/>
        <v>0</v>
      </c>
      <c r="R157" s="102" t="str">
        <f t="shared" si="4"/>
        <v/>
      </c>
      <c r="S157" s="96" t="str">
        <f>IF(D157="","",IF(OR(D157=Plano!$A$1,D157=Plano!$B$1),"entrada","saída"))</f>
        <v/>
      </c>
    </row>
    <row r="158" spans="1:19" ht="13.2" hidden="1" x14ac:dyDescent="0.25">
      <c r="A158" s="119" t="str">
        <f>IF(B158="","",COUNT('Diário 2o PA'!$A$5:$A$1412)+COUNT('Diário 3o PA'!$A$5:$A$2004)+ROW()-4)</f>
        <v/>
      </c>
      <c r="B158" s="104"/>
      <c r="C158" s="154"/>
      <c r="D158" s="105"/>
      <c r="E158" s="105"/>
      <c r="F158" s="106"/>
      <c r="G158" s="105"/>
      <c r="H158" s="105"/>
      <c r="I158" s="108"/>
      <c r="J158" s="105"/>
      <c r="K158" s="105"/>
      <c r="L158" s="108"/>
      <c r="M158" s="105"/>
      <c r="N158" s="103"/>
      <c r="O158" s="456"/>
      <c r="P158" s="79">
        <f t="shared" si="5"/>
        <v>0</v>
      </c>
      <c r="Q158" s="79">
        <f t="shared" si="5"/>
        <v>0</v>
      </c>
      <c r="R158" s="102" t="str">
        <f t="shared" si="4"/>
        <v/>
      </c>
      <c r="S158" s="96" t="str">
        <f>IF(D158="","",IF(OR(D158=Plano!$A$1,D158=Plano!$B$1),"entrada","saída"))</f>
        <v/>
      </c>
    </row>
    <row r="159" spans="1:19" ht="13.2" hidden="1" x14ac:dyDescent="0.25">
      <c r="A159" s="119" t="str">
        <f>IF(B159="","",COUNT('Diário 2o PA'!$A$5:$A$1412)+COUNT('Diário 3o PA'!$A$5:$A$2004)+ROW()-4)</f>
        <v/>
      </c>
      <c r="B159" s="104"/>
      <c r="C159" s="154"/>
      <c r="D159" s="105"/>
      <c r="E159" s="105"/>
      <c r="F159" s="106"/>
      <c r="G159" s="105"/>
      <c r="H159" s="105"/>
      <c r="I159" s="108"/>
      <c r="J159" s="105"/>
      <c r="K159" s="105"/>
      <c r="L159" s="108"/>
      <c r="M159" s="105"/>
      <c r="N159" s="103"/>
      <c r="O159" s="456"/>
      <c r="P159" s="79">
        <f t="shared" si="5"/>
        <v>0</v>
      </c>
      <c r="Q159" s="79">
        <f t="shared" si="5"/>
        <v>0</v>
      </c>
      <c r="R159" s="102" t="str">
        <f t="shared" si="4"/>
        <v/>
      </c>
      <c r="S159" s="96" t="str">
        <f>IF(D159="","",IF(OR(D159=Plano!$A$1,D159=Plano!$B$1),"entrada","saída"))</f>
        <v/>
      </c>
    </row>
    <row r="160" spans="1:19" ht="13.2" hidden="1" x14ac:dyDescent="0.25">
      <c r="A160" s="119" t="str">
        <f>IF(B160="","",COUNT('Diário 2o PA'!$A$5:$A$1412)+COUNT('Diário 3o PA'!$A$5:$A$2004)+ROW()-4)</f>
        <v/>
      </c>
      <c r="B160" s="104"/>
      <c r="C160" s="154"/>
      <c r="D160" s="105"/>
      <c r="E160" s="105"/>
      <c r="F160" s="106"/>
      <c r="G160" s="105"/>
      <c r="H160" s="105"/>
      <c r="I160" s="108"/>
      <c r="J160" s="105"/>
      <c r="K160" s="105"/>
      <c r="L160" s="108"/>
      <c r="M160" s="105"/>
      <c r="N160" s="103"/>
      <c r="O160" s="456"/>
      <c r="P160" s="79">
        <f t="shared" si="5"/>
        <v>0</v>
      </c>
      <c r="Q160" s="79">
        <f t="shared" si="5"/>
        <v>0</v>
      </c>
      <c r="R160" s="102" t="str">
        <f t="shared" si="4"/>
        <v/>
      </c>
      <c r="S160" s="96" t="str">
        <f>IF(D160="","",IF(OR(D160=Plano!$A$1,D160=Plano!$B$1),"entrada","saída"))</f>
        <v/>
      </c>
    </row>
    <row r="161" spans="1:19" ht="13.2" hidden="1" x14ac:dyDescent="0.25">
      <c r="A161" s="119" t="str">
        <f>IF(B161="","",COUNT('Diário 2o PA'!$A$5:$A$1412)+COUNT('Diário 3o PA'!$A$5:$A$2004)+ROW()-4)</f>
        <v/>
      </c>
      <c r="B161" s="104"/>
      <c r="C161" s="154"/>
      <c r="D161" s="105"/>
      <c r="E161" s="105"/>
      <c r="F161" s="106"/>
      <c r="G161" s="105"/>
      <c r="H161" s="105"/>
      <c r="I161" s="108"/>
      <c r="J161" s="105"/>
      <c r="K161" s="105"/>
      <c r="L161" s="108"/>
      <c r="M161" s="105"/>
      <c r="N161" s="103"/>
      <c r="O161" s="456"/>
      <c r="P161" s="79">
        <f t="shared" si="5"/>
        <v>0</v>
      </c>
      <c r="Q161" s="79">
        <f t="shared" si="5"/>
        <v>0</v>
      </c>
      <c r="R161" s="102" t="str">
        <f t="shared" si="4"/>
        <v/>
      </c>
      <c r="S161" s="96" t="str">
        <f>IF(D161="","",IF(OR(D161=Plano!$A$1,D161=Plano!$B$1),"entrada","saída"))</f>
        <v/>
      </c>
    </row>
    <row r="162" spans="1:19" ht="13.2" hidden="1" x14ac:dyDescent="0.25">
      <c r="A162" s="119" t="str">
        <f>IF(B162="","",COUNT('Diário 2o PA'!$A$5:$A$1412)+COUNT('Diário 3o PA'!$A$5:$A$2004)+ROW()-4)</f>
        <v/>
      </c>
      <c r="B162" s="104"/>
      <c r="C162" s="154"/>
      <c r="D162" s="105"/>
      <c r="E162" s="105"/>
      <c r="F162" s="106"/>
      <c r="G162" s="105"/>
      <c r="H162" s="105"/>
      <c r="I162" s="108"/>
      <c r="J162" s="105"/>
      <c r="K162" s="105"/>
      <c r="L162" s="108"/>
      <c r="M162" s="105"/>
      <c r="N162" s="103"/>
      <c r="O162" s="456"/>
      <c r="P162" s="79">
        <f t="shared" si="5"/>
        <v>0</v>
      </c>
      <c r="Q162" s="79">
        <f t="shared" si="5"/>
        <v>0</v>
      </c>
      <c r="R162" s="102" t="str">
        <f t="shared" si="4"/>
        <v/>
      </c>
      <c r="S162" s="96" t="str">
        <f>IF(D162="","",IF(OR(D162=Plano!$A$1,D162=Plano!$B$1),"entrada","saída"))</f>
        <v/>
      </c>
    </row>
    <row r="163" spans="1:19" ht="13.2" hidden="1" x14ac:dyDescent="0.25">
      <c r="A163" s="119" t="str">
        <f>IF(B163="","",COUNT('Diário 2o PA'!$A$5:$A$1412)+COUNT('Diário 3o PA'!$A$5:$A$2004)+ROW()-4)</f>
        <v/>
      </c>
      <c r="B163" s="104"/>
      <c r="C163" s="154"/>
      <c r="D163" s="105"/>
      <c r="E163" s="105"/>
      <c r="F163" s="106"/>
      <c r="G163" s="105"/>
      <c r="H163" s="105"/>
      <c r="I163" s="108"/>
      <c r="J163" s="105"/>
      <c r="K163" s="105"/>
      <c r="L163" s="108"/>
      <c r="M163" s="105"/>
      <c r="N163" s="103"/>
      <c r="O163" s="456"/>
      <c r="P163" s="79">
        <f t="shared" si="5"/>
        <v>0</v>
      </c>
      <c r="Q163" s="79">
        <f t="shared" si="5"/>
        <v>0</v>
      </c>
      <c r="R163" s="102" t="str">
        <f t="shared" si="4"/>
        <v/>
      </c>
      <c r="S163" s="96" t="str">
        <f>IF(D163="","",IF(OR(D163=Plano!$A$1,D163=Plano!$B$1),"entrada","saída"))</f>
        <v/>
      </c>
    </row>
    <row r="164" spans="1:19" ht="13.2" hidden="1" x14ac:dyDescent="0.25">
      <c r="A164" s="119" t="str">
        <f>IF(B164="","",COUNT('Diário 2o PA'!$A$5:$A$1412)+COUNT('Diário 3o PA'!$A$5:$A$2004)+ROW()-4)</f>
        <v/>
      </c>
      <c r="B164" s="104"/>
      <c r="C164" s="154"/>
      <c r="D164" s="105"/>
      <c r="E164" s="105"/>
      <c r="F164" s="106"/>
      <c r="G164" s="105"/>
      <c r="H164" s="105"/>
      <c r="I164" s="108"/>
      <c r="J164" s="105"/>
      <c r="K164" s="105"/>
      <c r="L164" s="108"/>
      <c r="M164" s="105"/>
      <c r="N164" s="103"/>
      <c r="O164" s="456"/>
      <c r="P164" s="79">
        <f t="shared" si="5"/>
        <v>0</v>
      </c>
      <c r="Q164" s="79">
        <f t="shared" si="5"/>
        <v>0</v>
      </c>
      <c r="R164" s="102" t="str">
        <f t="shared" si="4"/>
        <v/>
      </c>
      <c r="S164" s="96" t="str">
        <f>IF(D164="","",IF(OR(D164=Plano!$A$1,D164=Plano!$B$1),"entrada","saída"))</f>
        <v/>
      </c>
    </row>
    <row r="165" spans="1:19" ht="13.2" hidden="1" x14ac:dyDescent="0.25">
      <c r="A165" s="119" t="str">
        <f>IF(B165="","",COUNT('Diário 2o PA'!$A$5:$A$1412)+COUNT('Diário 3o PA'!$A$5:$A$2004)+ROW()-4)</f>
        <v/>
      </c>
      <c r="B165" s="104"/>
      <c r="C165" s="154"/>
      <c r="D165" s="105"/>
      <c r="E165" s="105"/>
      <c r="F165" s="106"/>
      <c r="G165" s="105"/>
      <c r="H165" s="105"/>
      <c r="I165" s="108"/>
      <c r="J165" s="105"/>
      <c r="K165" s="105"/>
      <c r="L165" s="108"/>
      <c r="M165" s="105"/>
      <c r="N165" s="103"/>
      <c r="O165" s="456"/>
      <c r="P165" s="79">
        <f t="shared" si="5"/>
        <v>0</v>
      </c>
      <c r="Q165" s="79">
        <f t="shared" si="5"/>
        <v>0</v>
      </c>
      <c r="R165" s="102" t="str">
        <f t="shared" si="4"/>
        <v/>
      </c>
      <c r="S165" s="96" t="str">
        <f>IF(D165="","",IF(OR(D165=Plano!$A$1,D165=Plano!$B$1),"entrada","saída"))</f>
        <v/>
      </c>
    </row>
    <row r="166" spans="1:19" ht="13.2" hidden="1" x14ac:dyDescent="0.25">
      <c r="A166" s="119" t="str">
        <f>IF(B166="","",COUNT('Diário 2o PA'!$A$5:$A$1412)+COUNT('Diário 3o PA'!$A$5:$A$2004)+ROW()-4)</f>
        <v/>
      </c>
      <c r="B166" s="104"/>
      <c r="C166" s="154"/>
      <c r="D166" s="105"/>
      <c r="E166" s="105"/>
      <c r="F166" s="106"/>
      <c r="G166" s="105"/>
      <c r="H166" s="105"/>
      <c r="I166" s="108"/>
      <c r="J166" s="105"/>
      <c r="K166" s="105"/>
      <c r="L166" s="108"/>
      <c r="M166" s="105"/>
      <c r="N166" s="103"/>
      <c r="O166" s="456"/>
      <c r="P166" s="79">
        <f t="shared" si="5"/>
        <v>0</v>
      </c>
      <c r="Q166" s="79">
        <f t="shared" si="5"/>
        <v>0</v>
      </c>
      <c r="R166" s="102" t="str">
        <f t="shared" si="4"/>
        <v/>
      </c>
      <c r="S166" s="96" t="str">
        <f>IF(D166="","",IF(OR(D166=Plano!$A$1,D166=Plano!$B$1),"entrada","saída"))</f>
        <v/>
      </c>
    </row>
    <row r="167" spans="1:19" ht="13.2" hidden="1" x14ac:dyDescent="0.25">
      <c r="A167" s="119" t="str">
        <f>IF(B167="","",COUNT('Diário 2o PA'!$A$5:$A$1412)+COUNT('Diário 3o PA'!$A$5:$A$2004)+ROW()-4)</f>
        <v/>
      </c>
      <c r="B167" s="104"/>
      <c r="C167" s="154"/>
      <c r="D167" s="105"/>
      <c r="E167" s="105"/>
      <c r="F167" s="106"/>
      <c r="G167" s="105"/>
      <c r="H167" s="105"/>
      <c r="I167" s="108"/>
      <c r="J167" s="105"/>
      <c r="K167" s="105"/>
      <c r="L167" s="108"/>
      <c r="M167" s="105"/>
      <c r="N167" s="103"/>
      <c r="O167" s="456"/>
      <c r="P167" s="79">
        <f t="shared" si="5"/>
        <v>0</v>
      </c>
      <c r="Q167" s="79">
        <f t="shared" si="5"/>
        <v>0</v>
      </c>
      <c r="R167" s="102" t="str">
        <f t="shared" si="4"/>
        <v/>
      </c>
      <c r="S167" s="96" t="str">
        <f>IF(D167="","",IF(OR(D167=Plano!$A$1,D167=Plano!$B$1),"entrada","saída"))</f>
        <v/>
      </c>
    </row>
    <row r="168" spans="1:19" ht="13.2" hidden="1" x14ac:dyDescent="0.25">
      <c r="A168" s="119" t="str">
        <f>IF(B168="","",COUNT('Diário 2o PA'!$A$5:$A$1412)+COUNT('Diário 3o PA'!$A$5:$A$2004)+ROW()-4)</f>
        <v/>
      </c>
      <c r="B168" s="104"/>
      <c r="C168" s="154"/>
      <c r="D168" s="105"/>
      <c r="E168" s="105"/>
      <c r="F168" s="106"/>
      <c r="G168" s="105"/>
      <c r="H168" s="105"/>
      <c r="I168" s="108"/>
      <c r="J168" s="105"/>
      <c r="K168" s="105"/>
      <c r="L168" s="108"/>
      <c r="M168" s="105"/>
      <c r="N168" s="103"/>
      <c r="O168" s="456"/>
      <c r="P168" s="79">
        <f t="shared" si="5"/>
        <v>0</v>
      </c>
      <c r="Q168" s="79">
        <f t="shared" si="5"/>
        <v>0</v>
      </c>
      <c r="R168" s="102" t="str">
        <f t="shared" si="4"/>
        <v/>
      </c>
      <c r="S168" s="96" t="str">
        <f>IF(D168="","",IF(OR(D168=Plano!$A$1,D168=Plano!$B$1),"entrada","saída"))</f>
        <v/>
      </c>
    </row>
    <row r="169" spans="1:19" ht="13.2" hidden="1" x14ac:dyDescent="0.25">
      <c r="A169" s="119" t="str">
        <f>IF(B169="","",COUNT('Diário 2o PA'!$A$5:$A$1412)+COUNT('Diário 3o PA'!$A$5:$A$2004)+ROW()-4)</f>
        <v/>
      </c>
      <c r="B169" s="104"/>
      <c r="C169" s="154"/>
      <c r="D169" s="105"/>
      <c r="E169" s="105"/>
      <c r="F169" s="106"/>
      <c r="G169" s="105"/>
      <c r="H169" s="105"/>
      <c r="I169" s="108"/>
      <c r="J169" s="105"/>
      <c r="K169" s="105"/>
      <c r="L169" s="108"/>
      <c r="M169" s="105"/>
      <c r="N169" s="103"/>
      <c r="O169" s="456"/>
      <c r="P169" s="79">
        <f t="shared" si="5"/>
        <v>0</v>
      </c>
      <c r="Q169" s="79">
        <f t="shared" si="5"/>
        <v>0</v>
      </c>
      <c r="R169" s="102" t="str">
        <f t="shared" si="4"/>
        <v/>
      </c>
      <c r="S169" s="96" t="str">
        <f>IF(D169="","",IF(OR(D169=Plano!$A$1,D169=Plano!$B$1),"entrada","saída"))</f>
        <v/>
      </c>
    </row>
    <row r="170" spans="1:19" ht="13.2" hidden="1" x14ac:dyDescent="0.25">
      <c r="A170" s="119" t="str">
        <f>IF(B170="","",COUNT('Diário 2o PA'!$A$5:$A$1412)+COUNT('Diário 3o PA'!$A$5:$A$2004)+ROW()-4)</f>
        <v/>
      </c>
      <c r="B170" s="104"/>
      <c r="C170" s="154"/>
      <c r="D170" s="105"/>
      <c r="E170" s="105"/>
      <c r="F170" s="106"/>
      <c r="G170" s="105"/>
      <c r="H170" s="105"/>
      <c r="I170" s="108"/>
      <c r="J170" s="105"/>
      <c r="K170" s="105"/>
      <c r="L170" s="108"/>
      <c r="M170" s="105"/>
      <c r="N170" s="103"/>
      <c r="O170" s="456"/>
      <c r="P170" s="79">
        <f t="shared" si="5"/>
        <v>0</v>
      </c>
      <c r="Q170" s="79">
        <f t="shared" si="5"/>
        <v>0</v>
      </c>
      <c r="R170" s="102" t="str">
        <f t="shared" si="4"/>
        <v/>
      </c>
      <c r="S170" s="96" t="str">
        <f>IF(D170="","",IF(OR(D170=Plano!$A$1,D170=Plano!$B$1),"entrada","saída"))</f>
        <v/>
      </c>
    </row>
    <row r="171" spans="1:19" ht="13.2" hidden="1" x14ac:dyDescent="0.25">
      <c r="A171" s="119" t="str">
        <f>IF(B171="","",COUNT('Diário 2o PA'!$A$5:$A$1412)+COUNT('Diário 3o PA'!$A$5:$A$2004)+ROW()-4)</f>
        <v/>
      </c>
      <c r="B171" s="104"/>
      <c r="C171" s="154"/>
      <c r="D171" s="105"/>
      <c r="E171" s="105"/>
      <c r="F171" s="106"/>
      <c r="G171" s="105"/>
      <c r="H171" s="105"/>
      <c r="I171" s="108"/>
      <c r="J171" s="105"/>
      <c r="K171" s="105"/>
      <c r="L171" s="108"/>
      <c r="M171" s="105"/>
      <c r="N171" s="103"/>
      <c r="O171" s="456"/>
      <c r="P171" s="79">
        <f t="shared" si="5"/>
        <v>0</v>
      </c>
      <c r="Q171" s="79">
        <f t="shared" si="5"/>
        <v>0</v>
      </c>
      <c r="R171" s="102" t="str">
        <f t="shared" si="4"/>
        <v/>
      </c>
      <c r="S171" s="96" t="str">
        <f>IF(D171="","",IF(OR(D171=Plano!$A$1,D171=Plano!$B$1),"entrada","saída"))</f>
        <v/>
      </c>
    </row>
    <row r="172" spans="1:19" ht="13.2" hidden="1" x14ac:dyDescent="0.25">
      <c r="A172" s="119" t="str">
        <f>IF(B172="","",COUNT('Diário 2o PA'!$A$5:$A$1412)+COUNT('Diário 3o PA'!$A$5:$A$2004)+ROW()-4)</f>
        <v/>
      </c>
      <c r="B172" s="104"/>
      <c r="C172" s="154"/>
      <c r="D172" s="105"/>
      <c r="E172" s="105"/>
      <c r="F172" s="106"/>
      <c r="G172" s="105"/>
      <c r="H172" s="105"/>
      <c r="I172" s="108"/>
      <c r="J172" s="105"/>
      <c r="K172" s="105"/>
      <c r="L172" s="108"/>
      <c r="M172" s="105"/>
      <c r="N172" s="103"/>
      <c r="O172" s="456"/>
      <c r="P172" s="79">
        <f t="shared" si="5"/>
        <v>0</v>
      </c>
      <c r="Q172" s="79">
        <f t="shared" si="5"/>
        <v>0</v>
      </c>
      <c r="R172" s="102" t="str">
        <f t="shared" si="4"/>
        <v/>
      </c>
      <c r="S172" s="96" t="str">
        <f>IF(D172="","",IF(OR(D172=Plano!$A$1,D172=Plano!$B$1),"entrada","saída"))</f>
        <v/>
      </c>
    </row>
    <row r="173" spans="1:19" ht="13.2" hidden="1" x14ac:dyDescent="0.25">
      <c r="A173" s="119" t="str">
        <f>IF(B173="","",COUNT('Diário 2o PA'!$A$5:$A$1412)+COUNT('Diário 3o PA'!$A$5:$A$2004)+ROW()-4)</f>
        <v/>
      </c>
      <c r="B173" s="104"/>
      <c r="C173" s="154"/>
      <c r="D173" s="105"/>
      <c r="E173" s="105"/>
      <c r="F173" s="106"/>
      <c r="G173" s="105"/>
      <c r="H173" s="105"/>
      <c r="I173" s="108"/>
      <c r="J173" s="105"/>
      <c r="K173" s="105"/>
      <c r="L173" s="108"/>
      <c r="M173" s="105"/>
      <c r="N173" s="103"/>
      <c r="O173" s="456"/>
      <c r="P173" s="79">
        <f t="shared" si="5"/>
        <v>0</v>
      </c>
      <c r="Q173" s="79">
        <f t="shared" si="5"/>
        <v>0</v>
      </c>
      <c r="R173" s="102" t="str">
        <f t="shared" si="4"/>
        <v/>
      </c>
      <c r="S173" s="96" t="str">
        <f>IF(D173="","",IF(OR(D173=Plano!$A$1,D173=Plano!$B$1),"entrada","saída"))</f>
        <v/>
      </c>
    </row>
    <row r="174" spans="1:19" ht="13.2" hidden="1" x14ac:dyDescent="0.25">
      <c r="A174" s="119" t="str">
        <f>IF(B174="","",COUNT('Diário 2o PA'!$A$5:$A$1412)+COUNT('Diário 3o PA'!$A$5:$A$2004)+ROW()-4)</f>
        <v/>
      </c>
      <c r="B174" s="104"/>
      <c r="C174" s="154"/>
      <c r="D174" s="105"/>
      <c r="E174" s="105"/>
      <c r="F174" s="106"/>
      <c r="G174" s="105"/>
      <c r="H174" s="105"/>
      <c r="I174" s="108"/>
      <c r="J174" s="105"/>
      <c r="K174" s="105"/>
      <c r="L174" s="108"/>
      <c r="M174" s="105"/>
      <c r="N174" s="103"/>
      <c r="O174" s="456"/>
      <c r="P174" s="79">
        <f t="shared" si="5"/>
        <v>0</v>
      </c>
      <c r="Q174" s="79">
        <f t="shared" si="5"/>
        <v>0</v>
      </c>
      <c r="R174" s="102" t="str">
        <f t="shared" si="4"/>
        <v/>
      </c>
      <c r="S174" s="96" t="str">
        <f>IF(D174="","",IF(OR(D174=Plano!$A$1,D174=Plano!$B$1),"entrada","saída"))</f>
        <v/>
      </c>
    </row>
    <row r="175" spans="1:19" ht="13.2" hidden="1" x14ac:dyDescent="0.25">
      <c r="A175" s="119" t="str">
        <f>IF(B175="","",COUNT('Diário 2o PA'!$A$5:$A$1412)+COUNT('Diário 3o PA'!$A$5:$A$2004)+ROW()-4)</f>
        <v/>
      </c>
      <c r="B175" s="104"/>
      <c r="C175" s="154"/>
      <c r="D175" s="105"/>
      <c r="E175" s="105"/>
      <c r="F175" s="106"/>
      <c r="G175" s="105"/>
      <c r="H175" s="105"/>
      <c r="I175" s="108"/>
      <c r="J175" s="105"/>
      <c r="K175" s="105"/>
      <c r="L175" s="108"/>
      <c r="M175" s="105"/>
      <c r="N175" s="103"/>
      <c r="O175" s="456"/>
      <c r="P175" s="79">
        <f t="shared" si="5"/>
        <v>0</v>
      </c>
      <c r="Q175" s="79">
        <f t="shared" si="5"/>
        <v>0</v>
      </c>
      <c r="R175" s="102" t="str">
        <f t="shared" si="4"/>
        <v/>
      </c>
      <c r="S175" s="96" t="str">
        <f>IF(D175="","",IF(OR(D175=Plano!$A$1,D175=Plano!$B$1),"entrada","saída"))</f>
        <v/>
      </c>
    </row>
    <row r="176" spans="1:19" ht="13.2" hidden="1" x14ac:dyDescent="0.25">
      <c r="A176" s="119" t="str">
        <f>IF(B176="","",COUNT('Diário 2o PA'!$A$5:$A$1412)+COUNT('Diário 3o PA'!$A$5:$A$2004)+ROW()-4)</f>
        <v/>
      </c>
      <c r="B176" s="104"/>
      <c r="C176" s="154"/>
      <c r="D176" s="105"/>
      <c r="E176" s="105"/>
      <c r="F176" s="106"/>
      <c r="G176" s="105"/>
      <c r="H176" s="105"/>
      <c r="I176" s="108"/>
      <c r="J176" s="105"/>
      <c r="K176" s="105"/>
      <c r="L176" s="108"/>
      <c r="M176" s="105"/>
      <c r="N176" s="103"/>
      <c r="O176" s="456"/>
      <c r="P176" s="79">
        <f t="shared" si="5"/>
        <v>0</v>
      </c>
      <c r="Q176" s="79">
        <f t="shared" si="5"/>
        <v>0</v>
      </c>
      <c r="R176" s="102" t="str">
        <f t="shared" si="4"/>
        <v/>
      </c>
      <c r="S176" s="96" t="str">
        <f>IF(D176="","",IF(OR(D176=Plano!$A$1,D176=Plano!$B$1),"entrada","saída"))</f>
        <v/>
      </c>
    </row>
    <row r="177" spans="1:19" ht="13.2" hidden="1" x14ac:dyDescent="0.25">
      <c r="A177" s="119" t="str">
        <f>IF(B177="","",COUNT('Diário 2o PA'!$A$5:$A$1412)+COUNT('Diário 3o PA'!$A$5:$A$2004)+ROW()-4)</f>
        <v/>
      </c>
      <c r="B177" s="104"/>
      <c r="C177" s="154"/>
      <c r="D177" s="105"/>
      <c r="E177" s="105"/>
      <c r="F177" s="106"/>
      <c r="G177" s="105"/>
      <c r="H177" s="105"/>
      <c r="I177" s="108"/>
      <c r="J177" s="105"/>
      <c r="K177" s="105"/>
      <c r="L177" s="108"/>
      <c r="M177" s="105"/>
      <c r="N177" s="103"/>
      <c r="O177" s="456"/>
      <c r="P177" s="79">
        <f t="shared" si="5"/>
        <v>0</v>
      </c>
      <c r="Q177" s="79">
        <f t="shared" si="5"/>
        <v>0</v>
      </c>
      <c r="R177" s="102" t="str">
        <f t="shared" si="4"/>
        <v/>
      </c>
      <c r="S177" s="96" t="str">
        <f>IF(D177="","",IF(OR(D177=Plano!$A$1,D177=Plano!$B$1),"entrada","saída"))</f>
        <v/>
      </c>
    </row>
    <row r="178" spans="1:19" ht="13.2" hidden="1" x14ac:dyDescent="0.25">
      <c r="A178" s="119" t="str">
        <f>IF(B178="","",COUNT('Diário 2o PA'!$A$5:$A$1412)+COUNT('Diário 3o PA'!$A$5:$A$2004)+ROW()-4)</f>
        <v/>
      </c>
      <c r="B178" s="104"/>
      <c r="C178" s="154"/>
      <c r="D178" s="105"/>
      <c r="E178" s="105"/>
      <c r="F178" s="106"/>
      <c r="G178" s="105"/>
      <c r="H178" s="105"/>
      <c r="I178" s="108"/>
      <c r="J178" s="105"/>
      <c r="K178" s="105"/>
      <c r="L178" s="108"/>
      <c r="M178" s="105"/>
      <c r="N178" s="103"/>
      <c r="O178" s="456"/>
      <c r="P178" s="79">
        <f t="shared" si="5"/>
        <v>0</v>
      </c>
      <c r="Q178" s="79">
        <f t="shared" si="5"/>
        <v>0</v>
      </c>
      <c r="R178" s="102" t="str">
        <f t="shared" si="4"/>
        <v/>
      </c>
      <c r="S178" s="96" t="str">
        <f>IF(D178="","",IF(OR(D178=Plano!$A$1,D178=Plano!$B$1),"entrada","saída"))</f>
        <v/>
      </c>
    </row>
    <row r="179" spans="1:19" ht="13.2" hidden="1" x14ac:dyDescent="0.25">
      <c r="A179" s="119" t="str">
        <f>IF(B179="","",COUNT('Diário 2o PA'!$A$5:$A$1412)+COUNT('Diário 3o PA'!$A$5:$A$2004)+ROW()-4)</f>
        <v/>
      </c>
      <c r="B179" s="104"/>
      <c r="C179" s="154"/>
      <c r="D179" s="105"/>
      <c r="E179" s="105"/>
      <c r="F179" s="106"/>
      <c r="G179" s="105"/>
      <c r="H179" s="105"/>
      <c r="I179" s="108"/>
      <c r="J179" s="105"/>
      <c r="K179" s="105"/>
      <c r="L179" s="108"/>
      <c r="M179" s="105"/>
      <c r="N179" s="103"/>
      <c r="O179" s="456"/>
      <c r="P179" s="79">
        <f t="shared" si="5"/>
        <v>0</v>
      </c>
      <c r="Q179" s="79">
        <f t="shared" si="5"/>
        <v>0</v>
      </c>
      <c r="R179" s="102" t="str">
        <f t="shared" si="4"/>
        <v/>
      </c>
      <c r="S179" s="96" t="str">
        <f>IF(D179="","",IF(OR(D179=Plano!$A$1,D179=Plano!$B$1),"entrada","saída"))</f>
        <v/>
      </c>
    </row>
    <row r="180" spans="1:19" ht="13.2" hidden="1" x14ac:dyDescent="0.25">
      <c r="A180" s="119" t="str">
        <f>IF(B180="","",COUNT('Diário 2o PA'!$A$5:$A$1412)+COUNT('Diário 3o PA'!$A$5:$A$2004)+ROW()-4)</f>
        <v/>
      </c>
      <c r="B180" s="104"/>
      <c r="C180" s="154"/>
      <c r="D180" s="105"/>
      <c r="E180" s="105"/>
      <c r="F180" s="106"/>
      <c r="G180" s="105"/>
      <c r="H180" s="105"/>
      <c r="I180" s="108"/>
      <c r="J180" s="105"/>
      <c r="K180" s="105"/>
      <c r="L180" s="108"/>
      <c r="M180" s="105"/>
      <c r="N180" s="103"/>
      <c r="O180" s="456"/>
      <c r="P180" s="79">
        <f t="shared" si="5"/>
        <v>0</v>
      </c>
      <c r="Q180" s="79">
        <f t="shared" si="5"/>
        <v>0</v>
      </c>
      <c r="R180" s="102" t="str">
        <f t="shared" si="4"/>
        <v/>
      </c>
      <c r="S180" s="96" t="str">
        <f>IF(D180="","",IF(OR(D180=Plano!$A$1,D180=Plano!$B$1),"entrada","saída"))</f>
        <v/>
      </c>
    </row>
    <row r="181" spans="1:19" ht="13.2" hidden="1" x14ac:dyDescent="0.25">
      <c r="A181" s="119" t="str">
        <f>IF(B181="","",COUNT('Diário 2o PA'!$A$5:$A$1412)+COUNT('Diário 3o PA'!$A$5:$A$2004)+ROW()-4)</f>
        <v/>
      </c>
      <c r="B181" s="104"/>
      <c r="C181" s="154"/>
      <c r="D181" s="105"/>
      <c r="E181" s="105"/>
      <c r="F181" s="106"/>
      <c r="G181" s="105"/>
      <c r="H181" s="105"/>
      <c r="I181" s="108"/>
      <c r="J181" s="105"/>
      <c r="K181" s="105"/>
      <c r="L181" s="108"/>
      <c r="M181" s="105"/>
      <c r="N181" s="103"/>
      <c r="O181" s="456"/>
      <c r="P181" s="79">
        <f t="shared" si="5"/>
        <v>0</v>
      </c>
      <c r="Q181" s="79">
        <f t="shared" si="5"/>
        <v>0</v>
      </c>
      <c r="R181" s="102" t="str">
        <f t="shared" si="4"/>
        <v/>
      </c>
      <c r="S181" s="96" t="str">
        <f>IF(D181="","",IF(OR(D181=Plano!$A$1,D181=Plano!$B$1),"entrada","saída"))</f>
        <v/>
      </c>
    </row>
    <row r="182" spans="1:19" ht="13.2" hidden="1" x14ac:dyDescent="0.25">
      <c r="A182" s="119" t="str">
        <f>IF(B182="","",COUNT('Diário 2o PA'!$A$5:$A$1412)+COUNT('Diário 3o PA'!$A$5:$A$2004)+ROW()-4)</f>
        <v/>
      </c>
      <c r="B182" s="104"/>
      <c r="C182" s="154"/>
      <c r="D182" s="105"/>
      <c r="E182" s="105"/>
      <c r="F182" s="106"/>
      <c r="G182" s="105"/>
      <c r="H182" s="105"/>
      <c r="I182" s="108"/>
      <c r="J182" s="105"/>
      <c r="K182" s="105"/>
      <c r="L182" s="108"/>
      <c r="M182" s="105"/>
      <c r="N182" s="103"/>
      <c r="O182" s="456"/>
      <c r="P182" s="79">
        <f t="shared" si="5"/>
        <v>0</v>
      </c>
      <c r="Q182" s="79">
        <f t="shared" si="5"/>
        <v>0</v>
      </c>
      <c r="R182" s="102" t="str">
        <f t="shared" si="4"/>
        <v/>
      </c>
      <c r="S182" s="96" t="str">
        <f>IF(D182="","",IF(OR(D182=Plano!$A$1,D182=Plano!$B$1),"entrada","saída"))</f>
        <v/>
      </c>
    </row>
    <row r="183" spans="1:19" ht="13.2" hidden="1" x14ac:dyDescent="0.25">
      <c r="A183" s="119" t="str">
        <f>IF(B183="","",COUNT('Diário 2o PA'!$A$5:$A$1412)+COUNT('Diário 3o PA'!$A$5:$A$2004)+ROW()-4)</f>
        <v/>
      </c>
      <c r="B183" s="104"/>
      <c r="C183" s="154"/>
      <c r="D183" s="105"/>
      <c r="E183" s="105"/>
      <c r="F183" s="106"/>
      <c r="G183" s="105"/>
      <c r="H183" s="105"/>
      <c r="I183" s="108"/>
      <c r="J183" s="105"/>
      <c r="K183" s="105"/>
      <c r="L183" s="108"/>
      <c r="M183" s="105"/>
      <c r="N183" s="103"/>
      <c r="O183" s="456"/>
      <c r="P183" s="79">
        <f t="shared" si="5"/>
        <v>0</v>
      </c>
      <c r="Q183" s="79">
        <f t="shared" si="5"/>
        <v>0</v>
      </c>
      <c r="R183" s="102" t="str">
        <f t="shared" si="4"/>
        <v/>
      </c>
      <c r="S183" s="96" t="str">
        <f>IF(D183="","",IF(OR(D183=Plano!$A$1,D183=Plano!$B$1),"entrada","saída"))</f>
        <v/>
      </c>
    </row>
    <row r="184" spans="1:19" ht="13.2" hidden="1" x14ac:dyDescent="0.25">
      <c r="A184" s="119" t="str">
        <f>IF(B184="","",COUNT('Diário 2o PA'!$A$5:$A$1412)+COUNT('Diário 3o PA'!$A$5:$A$2004)+ROW()-4)</f>
        <v/>
      </c>
      <c r="B184" s="104"/>
      <c r="C184" s="154"/>
      <c r="D184" s="105"/>
      <c r="E184" s="105"/>
      <c r="F184" s="106"/>
      <c r="G184" s="105"/>
      <c r="H184" s="105"/>
      <c r="I184" s="108"/>
      <c r="J184" s="105"/>
      <c r="K184" s="105"/>
      <c r="L184" s="108"/>
      <c r="M184" s="105"/>
      <c r="N184" s="103"/>
      <c r="O184" s="456"/>
      <c r="P184" s="79">
        <f t="shared" si="5"/>
        <v>0</v>
      </c>
      <c r="Q184" s="79">
        <f t="shared" si="5"/>
        <v>0</v>
      </c>
      <c r="R184" s="102" t="str">
        <f t="shared" si="4"/>
        <v/>
      </c>
      <c r="S184" s="96" t="str">
        <f>IF(D184="","",IF(OR(D184=Plano!$A$1,D184=Plano!$B$1),"entrada","saída"))</f>
        <v/>
      </c>
    </row>
    <row r="185" spans="1:19" ht="13.2" hidden="1" x14ac:dyDescent="0.25">
      <c r="A185" s="119" t="str">
        <f>IF(B185="","",COUNT('Diário 2o PA'!$A$5:$A$1412)+COUNT('Diário 3o PA'!$A$5:$A$2004)+ROW()-4)</f>
        <v/>
      </c>
      <c r="B185" s="104"/>
      <c r="C185" s="154"/>
      <c r="D185" s="105"/>
      <c r="E185" s="105"/>
      <c r="F185" s="106"/>
      <c r="G185" s="105"/>
      <c r="H185" s="105"/>
      <c r="I185" s="108"/>
      <c r="J185" s="105"/>
      <c r="K185" s="105"/>
      <c r="L185" s="108"/>
      <c r="M185" s="105"/>
      <c r="N185" s="103"/>
      <c r="O185" s="456"/>
      <c r="P185" s="79">
        <f t="shared" si="5"/>
        <v>0</v>
      </c>
      <c r="Q185" s="79">
        <f t="shared" si="5"/>
        <v>0</v>
      </c>
      <c r="R185" s="102" t="str">
        <f t="shared" si="4"/>
        <v/>
      </c>
      <c r="S185" s="96" t="str">
        <f>IF(D185="","",IF(OR(D185=Plano!$A$1,D185=Plano!$B$1),"entrada","saída"))</f>
        <v/>
      </c>
    </row>
    <row r="186" spans="1:19" ht="13.2" hidden="1" x14ac:dyDescent="0.25">
      <c r="A186" s="119" t="str">
        <f>IF(B186="","",COUNT('Diário 2o PA'!$A$5:$A$1412)+COUNT('Diário 3o PA'!$A$5:$A$2004)+ROW()-4)</f>
        <v/>
      </c>
      <c r="B186" s="104"/>
      <c r="C186" s="154"/>
      <c r="D186" s="105"/>
      <c r="E186" s="105"/>
      <c r="F186" s="106"/>
      <c r="G186" s="105"/>
      <c r="H186" s="105"/>
      <c r="I186" s="108"/>
      <c r="J186" s="105"/>
      <c r="K186" s="105"/>
      <c r="L186" s="108"/>
      <c r="M186" s="105"/>
      <c r="N186" s="103"/>
      <c r="O186" s="456"/>
      <c r="P186" s="79">
        <f t="shared" si="5"/>
        <v>0</v>
      </c>
      <c r="Q186" s="79">
        <f t="shared" si="5"/>
        <v>0</v>
      </c>
      <c r="R186" s="102" t="str">
        <f t="shared" si="4"/>
        <v/>
      </c>
      <c r="S186" s="96" t="str">
        <f>IF(D186="","",IF(OR(D186=Plano!$A$1,D186=Plano!$B$1),"entrada","saída"))</f>
        <v/>
      </c>
    </row>
    <row r="187" spans="1:19" ht="13.2" hidden="1" x14ac:dyDescent="0.25">
      <c r="A187" s="119" t="str">
        <f>IF(B187="","",COUNT('Diário 2o PA'!$A$5:$A$1412)+COUNT('Diário 3o PA'!$A$5:$A$2004)+ROW()-4)</f>
        <v/>
      </c>
      <c r="B187" s="104"/>
      <c r="C187" s="154"/>
      <c r="D187" s="105"/>
      <c r="E187" s="105"/>
      <c r="F187" s="106"/>
      <c r="G187" s="105"/>
      <c r="H187" s="105"/>
      <c r="I187" s="108"/>
      <c r="J187" s="105"/>
      <c r="K187" s="105"/>
      <c r="L187" s="108"/>
      <c r="M187" s="105"/>
      <c r="N187" s="103"/>
      <c r="O187" s="456"/>
      <c r="P187" s="79">
        <f t="shared" si="5"/>
        <v>0</v>
      </c>
      <c r="Q187" s="79">
        <f t="shared" si="5"/>
        <v>0</v>
      </c>
      <c r="R187" s="102" t="str">
        <f t="shared" si="4"/>
        <v/>
      </c>
      <c r="S187" s="96" t="str">
        <f>IF(D187="","",IF(OR(D187=Plano!$A$1,D187=Plano!$B$1),"entrada","saída"))</f>
        <v/>
      </c>
    </row>
    <row r="188" spans="1:19" ht="13.2" hidden="1" x14ac:dyDescent="0.25">
      <c r="A188" s="119" t="str">
        <f>IF(B188="","",COUNT('Diário 2o PA'!$A$5:$A$1412)+COUNT('Diário 3o PA'!$A$5:$A$2004)+ROW()-4)</f>
        <v/>
      </c>
      <c r="B188" s="104"/>
      <c r="C188" s="154"/>
      <c r="D188" s="105"/>
      <c r="E188" s="105"/>
      <c r="F188" s="106"/>
      <c r="G188" s="105"/>
      <c r="H188" s="105"/>
      <c r="I188" s="108"/>
      <c r="J188" s="105"/>
      <c r="K188" s="105"/>
      <c r="L188" s="108"/>
      <c r="M188" s="105"/>
      <c r="N188" s="103"/>
      <c r="O188" s="456"/>
      <c r="P188" s="79">
        <f t="shared" si="5"/>
        <v>0</v>
      </c>
      <c r="Q188" s="79">
        <f t="shared" si="5"/>
        <v>0</v>
      </c>
      <c r="R188" s="102" t="str">
        <f t="shared" si="4"/>
        <v/>
      </c>
      <c r="S188" s="96" t="str">
        <f>IF(D188="","",IF(OR(D188=Plano!$A$1,D188=Plano!$B$1),"entrada","saída"))</f>
        <v/>
      </c>
    </row>
    <row r="189" spans="1:19" ht="13.2" hidden="1" x14ac:dyDescent="0.25">
      <c r="A189" s="119" t="str">
        <f>IF(B189="","",COUNT('Diário 2o PA'!$A$5:$A$1412)+COUNT('Diário 3o PA'!$A$5:$A$2004)+ROW()-4)</f>
        <v/>
      </c>
      <c r="B189" s="104"/>
      <c r="C189" s="154"/>
      <c r="D189" s="105"/>
      <c r="E189" s="105"/>
      <c r="F189" s="106"/>
      <c r="G189" s="105"/>
      <c r="H189" s="105"/>
      <c r="I189" s="108"/>
      <c r="J189" s="105"/>
      <c r="K189" s="105"/>
      <c r="L189" s="108"/>
      <c r="M189" s="105"/>
      <c r="N189" s="103"/>
      <c r="O189" s="456"/>
      <c r="P189" s="79">
        <f t="shared" si="5"/>
        <v>0</v>
      </c>
      <c r="Q189" s="79">
        <f t="shared" si="5"/>
        <v>0</v>
      </c>
      <c r="R189" s="102" t="str">
        <f t="shared" si="4"/>
        <v/>
      </c>
      <c r="S189" s="96" t="str">
        <f>IF(D189="","",IF(OR(D189=Plano!$A$1,D189=Plano!$B$1),"entrada","saída"))</f>
        <v/>
      </c>
    </row>
    <row r="190" spans="1:19" ht="13.2" hidden="1" x14ac:dyDescent="0.25">
      <c r="A190" s="119" t="str">
        <f>IF(B190="","",COUNT('Diário 2o PA'!$A$5:$A$1412)+COUNT('Diário 3o PA'!$A$5:$A$2004)+ROW()-4)</f>
        <v/>
      </c>
      <c r="B190" s="104"/>
      <c r="C190" s="154"/>
      <c r="D190" s="105"/>
      <c r="E190" s="105"/>
      <c r="F190" s="106"/>
      <c r="G190" s="105"/>
      <c r="H190" s="105"/>
      <c r="I190" s="108"/>
      <c r="J190" s="105"/>
      <c r="K190" s="105"/>
      <c r="L190" s="108"/>
      <c r="M190" s="105"/>
      <c r="N190" s="103"/>
      <c r="O190" s="456"/>
      <c r="P190" s="79">
        <f t="shared" si="5"/>
        <v>0</v>
      </c>
      <c r="Q190" s="79">
        <f t="shared" si="5"/>
        <v>0</v>
      </c>
      <c r="R190" s="102" t="str">
        <f t="shared" si="4"/>
        <v/>
      </c>
      <c r="S190" s="96" t="str">
        <f>IF(D190="","",IF(OR(D190=Plano!$A$1,D190=Plano!$B$1),"entrada","saída"))</f>
        <v/>
      </c>
    </row>
    <row r="191" spans="1:19" ht="13.2" hidden="1" x14ac:dyDescent="0.25">
      <c r="A191" s="119" t="str">
        <f>IF(B191="","",COUNT('Diário 2o PA'!$A$5:$A$1412)+COUNT('Diário 3o PA'!$A$5:$A$2004)+ROW()-4)</f>
        <v/>
      </c>
      <c r="B191" s="104"/>
      <c r="C191" s="154"/>
      <c r="D191" s="105"/>
      <c r="E191" s="105"/>
      <c r="F191" s="106"/>
      <c r="G191" s="105"/>
      <c r="H191" s="105"/>
      <c r="I191" s="108"/>
      <c r="J191" s="105"/>
      <c r="K191" s="105"/>
      <c r="L191" s="108"/>
      <c r="M191" s="105"/>
      <c r="N191" s="103"/>
      <c r="O191" s="456"/>
      <c r="P191" s="79">
        <f t="shared" si="5"/>
        <v>0</v>
      </c>
      <c r="Q191" s="79">
        <f t="shared" si="5"/>
        <v>0</v>
      </c>
      <c r="R191" s="102" t="str">
        <f t="shared" si="4"/>
        <v/>
      </c>
      <c r="S191" s="96" t="str">
        <f>IF(D191="","",IF(OR(D191=Plano!$A$1,D191=Plano!$B$1),"entrada","saída"))</f>
        <v/>
      </c>
    </row>
    <row r="192" spans="1:19" ht="13.2" hidden="1" x14ac:dyDescent="0.25">
      <c r="A192" s="119" t="str">
        <f>IF(B192="","",COUNT('Diário 2o PA'!$A$5:$A$1412)+COUNT('Diário 3o PA'!$A$5:$A$2004)+ROW()-4)</f>
        <v/>
      </c>
      <c r="B192" s="104"/>
      <c r="C192" s="154"/>
      <c r="D192" s="105"/>
      <c r="E192" s="105"/>
      <c r="F192" s="106"/>
      <c r="G192" s="105"/>
      <c r="H192" s="105"/>
      <c r="I192" s="108"/>
      <c r="J192" s="105"/>
      <c r="K192" s="105"/>
      <c r="L192" s="108"/>
      <c r="M192" s="105"/>
      <c r="N192" s="103"/>
      <c r="O192" s="456"/>
      <c r="P192" s="79">
        <f t="shared" si="5"/>
        <v>0</v>
      </c>
      <c r="Q192" s="79">
        <f t="shared" si="5"/>
        <v>0</v>
      </c>
      <c r="R192" s="102" t="str">
        <f t="shared" si="4"/>
        <v/>
      </c>
      <c r="S192" s="96" t="str">
        <f>IF(D192="","",IF(OR(D192=Plano!$A$1,D192=Plano!$B$1),"entrada","saída"))</f>
        <v/>
      </c>
    </row>
    <row r="193" spans="1:19" ht="13.2" hidden="1" x14ac:dyDescent="0.25">
      <c r="A193" s="119" t="str">
        <f>IF(B193="","",COUNT('Diário 2o PA'!$A$5:$A$1412)+COUNT('Diário 3o PA'!$A$5:$A$2004)+ROW()-4)</f>
        <v/>
      </c>
      <c r="B193" s="104"/>
      <c r="C193" s="154"/>
      <c r="D193" s="105"/>
      <c r="E193" s="105"/>
      <c r="F193" s="106"/>
      <c r="G193" s="105"/>
      <c r="H193" s="105"/>
      <c r="I193" s="108"/>
      <c r="J193" s="105"/>
      <c r="K193" s="105"/>
      <c r="L193" s="108"/>
      <c r="M193" s="105"/>
      <c r="N193" s="103"/>
      <c r="O193" s="456"/>
      <c r="P193" s="79">
        <f t="shared" si="5"/>
        <v>0</v>
      </c>
      <c r="Q193" s="79">
        <f t="shared" si="5"/>
        <v>0</v>
      </c>
      <c r="R193" s="102" t="str">
        <f t="shared" si="4"/>
        <v/>
      </c>
      <c r="S193" s="96" t="str">
        <f>IF(D193="","",IF(OR(D193=Plano!$A$1,D193=Plano!$B$1),"entrada","saída"))</f>
        <v/>
      </c>
    </row>
    <row r="194" spans="1:19" ht="13.2" hidden="1" x14ac:dyDescent="0.25">
      <c r="A194" s="119" t="str">
        <f>IF(B194="","",COUNT('Diário 2o PA'!$A$5:$A$1412)+COUNT('Diário 3o PA'!$A$5:$A$2004)+ROW()-4)</f>
        <v/>
      </c>
      <c r="B194" s="104"/>
      <c r="C194" s="154"/>
      <c r="D194" s="105"/>
      <c r="E194" s="105"/>
      <c r="F194" s="106"/>
      <c r="G194" s="105"/>
      <c r="H194" s="105"/>
      <c r="I194" s="108"/>
      <c r="J194" s="105"/>
      <c r="K194" s="105"/>
      <c r="L194" s="108"/>
      <c r="M194" s="105"/>
      <c r="N194" s="103"/>
      <c r="O194" s="456"/>
      <c r="P194" s="79">
        <f t="shared" si="5"/>
        <v>0</v>
      </c>
      <c r="Q194" s="79">
        <f t="shared" si="5"/>
        <v>0</v>
      </c>
      <c r="R194" s="102" t="str">
        <f t="shared" si="4"/>
        <v/>
      </c>
      <c r="S194" s="96" t="str">
        <f>IF(D194="","",IF(OR(D194=Plano!$A$1,D194=Plano!$B$1),"entrada","saída"))</f>
        <v/>
      </c>
    </row>
    <row r="195" spans="1:19" ht="13.2" hidden="1" x14ac:dyDescent="0.25">
      <c r="A195" s="119" t="str">
        <f>IF(B195="","",COUNT('Diário 2o PA'!$A$5:$A$1412)+COUNT('Diário 3o PA'!$A$5:$A$2004)+ROW()-4)</f>
        <v/>
      </c>
      <c r="B195" s="104"/>
      <c r="C195" s="154"/>
      <c r="D195" s="105"/>
      <c r="E195" s="105"/>
      <c r="F195" s="106"/>
      <c r="G195" s="105"/>
      <c r="H195" s="105"/>
      <c r="I195" s="108"/>
      <c r="J195" s="105"/>
      <c r="K195" s="105"/>
      <c r="L195" s="108"/>
      <c r="M195" s="105"/>
      <c r="N195" s="103"/>
      <c r="O195" s="456"/>
      <c r="P195" s="79">
        <f t="shared" si="5"/>
        <v>0</v>
      </c>
      <c r="Q195" s="79">
        <f t="shared" si="5"/>
        <v>0</v>
      </c>
      <c r="R195" s="102" t="str">
        <f t="shared" si="4"/>
        <v/>
      </c>
      <c r="S195" s="96" t="str">
        <f>IF(D195="","",IF(OR(D195=Plano!$A$1,D195=Plano!$B$1),"entrada","saída"))</f>
        <v/>
      </c>
    </row>
    <row r="196" spans="1:19" ht="13.2" hidden="1" x14ac:dyDescent="0.25">
      <c r="A196" s="119" t="str">
        <f>IF(B196="","",COUNT('Diário 2o PA'!$A$5:$A$1412)+COUNT('Diário 3o PA'!$A$5:$A$2004)+ROW()-4)</f>
        <v/>
      </c>
      <c r="B196" s="104"/>
      <c r="C196" s="154"/>
      <c r="D196" s="105"/>
      <c r="E196" s="105"/>
      <c r="F196" s="106"/>
      <c r="G196" s="105"/>
      <c r="H196" s="105"/>
      <c r="I196" s="108"/>
      <c r="J196" s="105"/>
      <c r="K196" s="105"/>
      <c r="L196" s="108"/>
      <c r="M196" s="105"/>
      <c r="N196" s="103"/>
      <c r="O196" s="456"/>
      <c r="P196" s="79">
        <f t="shared" si="5"/>
        <v>0</v>
      </c>
      <c r="Q196" s="79">
        <f t="shared" si="5"/>
        <v>0</v>
      </c>
      <c r="R196" s="102" t="str">
        <f t="shared" si="4"/>
        <v/>
      </c>
      <c r="S196" s="96" t="str">
        <f>IF(D196="","",IF(OR(D196=Plano!$A$1,D196=Plano!$B$1),"entrada","saída"))</f>
        <v/>
      </c>
    </row>
    <row r="197" spans="1:19" ht="13.2" hidden="1" x14ac:dyDescent="0.25">
      <c r="A197" s="119" t="str">
        <f>IF(B197="","",COUNT('Diário 2o PA'!$A$5:$A$1412)+COUNT('Diário 3o PA'!$A$5:$A$2004)+ROW()-4)</f>
        <v/>
      </c>
      <c r="B197" s="104"/>
      <c r="C197" s="154"/>
      <c r="D197" s="105"/>
      <c r="E197" s="105"/>
      <c r="F197" s="106"/>
      <c r="G197" s="105"/>
      <c r="H197" s="105"/>
      <c r="I197" s="108"/>
      <c r="J197" s="105"/>
      <c r="K197" s="105"/>
      <c r="L197" s="108"/>
      <c r="M197" s="105"/>
      <c r="N197" s="103"/>
      <c r="O197" s="456"/>
      <c r="P197" s="79">
        <f t="shared" si="5"/>
        <v>0</v>
      </c>
      <c r="Q197" s="79">
        <f t="shared" si="5"/>
        <v>0</v>
      </c>
      <c r="R197" s="102" t="str">
        <f t="shared" ref="R197:R260" si="6">SUBSTITUTE(D197," ","_")</f>
        <v/>
      </c>
      <c r="S197" s="96" t="str">
        <f>IF(D197="","",IF(OR(D197=Plano!$A$1,D197=Plano!$B$1),"entrada","saída"))</f>
        <v/>
      </c>
    </row>
    <row r="198" spans="1:19" ht="13.2" hidden="1" x14ac:dyDescent="0.25">
      <c r="A198" s="119" t="str">
        <f>IF(B198="","",COUNT('Diário 2o PA'!$A$5:$A$1412)+COUNT('Diário 3o PA'!$A$5:$A$2004)+ROW()-4)</f>
        <v/>
      </c>
      <c r="B198" s="104"/>
      <c r="C198" s="154"/>
      <c r="D198" s="105"/>
      <c r="E198" s="105"/>
      <c r="F198" s="106"/>
      <c r="G198" s="105"/>
      <c r="H198" s="105"/>
      <c r="I198" s="108"/>
      <c r="J198" s="105"/>
      <c r="K198" s="105"/>
      <c r="L198" s="108"/>
      <c r="M198" s="105"/>
      <c r="N198" s="103"/>
      <c r="O198" s="456"/>
      <c r="P198" s="79">
        <f t="shared" ref="P198:Q261" si="7">IF(B198=0,0,IF(YEAR(B198)=$Q$1,MONTH(B198)-$P$1+1,(YEAR(B198)-$Q$1)*12-$P$1+1+MONTH(B198)))</f>
        <v>0</v>
      </c>
      <c r="Q198" s="79">
        <f t="shared" si="7"/>
        <v>0</v>
      </c>
      <c r="R198" s="102" t="str">
        <f t="shared" si="6"/>
        <v/>
      </c>
      <c r="S198" s="96" t="str">
        <f>IF(D198="","",IF(OR(D198=Plano!$A$1,D198=Plano!$B$1),"entrada","saída"))</f>
        <v/>
      </c>
    </row>
    <row r="199" spans="1:19" ht="13.2" hidden="1" x14ac:dyDescent="0.25">
      <c r="A199" s="119" t="str">
        <f>IF(B199="","",COUNT('Diário 2o PA'!$A$5:$A$1412)+COUNT('Diário 3o PA'!$A$5:$A$2004)+ROW()-4)</f>
        <v/>
      </c>
      <c r="B199" s="104"/>
      <c r="C199" s="154"/>
      <c r="D199" s="105"/>
      <c r="E199" s="105"/>
      <c r="F199" s="106"/>
      <c r="G199" s="105"/>
      <c r="H199" s="105"/>
      <c r="I199" s="108"/>
      <c r="J199" s="105"/>
      <c r="K199" s="105"/>
      <c r="L199" s="108"/>
      <c r="M199" s="105"/>
      <c r="N199" s="103"/>
      <c r="O199" s="456"/>
      <c r="P199" s="79">
        <f t="shared" si="7"/>
        <v>0</v>
      </c>
      <c r="Q199" s="79">
        <f t="shared" si="7"/>
        <v>0</v>
      </c>
      <c r="R199" s="102" t="str">
        <f t="shared" si="6"/>
        <v/>
      </c>
      <c r="S199" s="96" t="str">
        <f>IF(D199="","",IF(OR(D199=Plano!$A$1,D199=Plano!$B$1),"entrada","saída"))</f>
        <v/>
      </c>
    </row>
    <row r="200" spans="1:19" ht="13.2" hidden="1" x14ac:dyDescent="0.25">
      <c r="A200" s="119" t="str">
        <f>IF(B200="","",COUNT('Diário 2o PA'!$A$5:$A$1412)+COUNT('Diário 3o PA'!$A$5:$A$2004)+ROW()-4)</f>
        <v/>
      </c>
      <c r="B200" s="104"/>
      <c r="C200" s="154"/>
      <c r="D200" s="105"/>
      <c r="E200" s="105"/>
      <c r="F200" s="106"/>
      <c r="G200" s="105"/>
      <c r="H200" s="105"/>
      <c r="I200" s="108"/>
      <c r="J200" s="105"/>
      <c r="K200" s="105"/>
      <c r="L200" s="108"/>
      <c r="M200" s="105"/>
      <c r="N200" s="103"/>
      <c r="O200" s="456"/>
      <c r="P200" s="79">
        <f t="shared" si="7"/>
        <v>0</v>
      </c>
      <c r="Q200" s="79">
        <f t="shared" si="7"/>
        <v>0</v>
      </c>
      <c r="R200" s="102" t="str">
        <f t="shared" si="6"/>
        <v/>
      </c>
      <c r="S200" s="96" t="str">
        <f>IF(D200="","",IF(OR(D200=Plano!$A$1,D200=Plano!$B$1),"entrada","saída"))</f>
        <v/>
      </c>
    </row>
    <row r="201" spans="1:19" ht="13.2" hidden="1" x14ac:dyDescent="0.25">
      <c r="A201" s="119" t="str">
        <f>IF(B201="","",COUNT('Diário 2o PA'!$A$5:$A$1412)+COUNT('Diário 3o PA'!$A$5:$A$2004)+ROW()-4)</f>
        <v/>
      </c>
      <c r="B201" s="104"/>
      <c r="C201" s="154"/>
      <c r="D201" s="105"/>
      <c r="E201" s="105"/>
      <c r="F201" s="106"/>
      <c r="G201" s="105"/>
      <c r="H201" s="105"/>
      <c r="I201" s="108"/>
      <c r="J201" s="105"/>
      <c r="K201" s="105"/>
      <c r="L201" s="108"/>
      <c r="M201" s="105"/>
      <c r="N201" s="103"/>
      <c r="O201" s="456"/>
      <c r="P201" s="79">
        <f t="shared" si="7"/>
        <v>0</v>
      </c>
      <c r="Q201" s="79">
        <f t="shared" si="7"/>
        <v>0</v>
      </c>
      <c r="R201" s="102" t="str">
        <f t="shared" si="6"/>
        <v/>
      </c>
      <c r="S201" s="96" t="str">
        <f>IF(D201="","",IF(OR(D201=Plano!$A$1,D201=Plano!$B$1),"entrada","saída"))</f>
        <v/>
      </c>
    </row>
    <row r="202" spans="1:19" ht="13.2" hidden="1" x14ac:dyDescent="0.25">
      <c r="A202" s="119" t="str">
        <f>IF(B202="","",COUNT('Diário 2o PA'!$A$5:$A$1412)+COUNT('Diário 3o PA'!$A$5:$A$2004)+ROW()-4)</f>
        <v/>
      </c>
      <c r="B202" s="104"/>
      <c r="C202" s="154"/>
      <c r="D202" s="105"/>
      <c r="E202" s="105"/>
      <c r="F202" s="106"/>
      <c r="G202" s="105"/>
      <c r="H202" s="105"/>
      <c r="I202" s="108"/>
      <c r="J202" s="105"/>
      <c r="K202" s="105"/>
      <c r="L202" s="108"/>
      <c r="M202" s="105"/>
      <c r="N202" s="103"/>
      <c r="O202" s="456"/>
      <c r="P202" s="79">
        <f t="shared" si="7"/>
        <v>0</v>
      </c>
      <c r="Q202" s="79">
        <f t="shared" si="7"/>
        <v>0</v>
      </c>
      <c r="R202" s="102" t="str">
        <f t="shared" si="6"/>
        <v/>
      </c>
      <c r="S202" s="96" t="str">
        <f>IF(D202="","",IF(OR(D202=Plano!$A$1,D202=Plano!$B$1),"entrada","saída"))</f>
        <v/>
      </c>
    </row>
    <row r="203" spans="1:19" ht="13.2" hidden="1" x14ac:dyDescent="0.25">
      <c r="A203" s="119" t="str">
        <f>IF(B203="","",COUNT('Diário 2o PA'!$A$5:$A$1412)+COUNT('Diário 3o PA'!$A$5:$A$2004)+ROW()-4)</f>
        <v/>
      </c>
      <c r="B203" s="104"/>
      <c r="C203" s="154"/>
      <c r="D203" s="105"/>
      <c r="E203" s="105"/>
      <c r="F203" s="106"/>
      <c r="G203" s="105"/>
      <c r="H203" s="105"/>
      <c r="I203" s="108"/>
      <c r="J203" s="105"/>
      <c r="K203" s="105"/>
      <c r="L203" s="108"/>
      <c r="M203" s="105"/>
      <c r="N203" s="103"/>
      <c r="O203" s="456"/>
      <c r="P203" s="79">
        <f t="shared" si="7"/>
        <v>0</v>
      </c>
      <c r="Q203" s="79">
        <f t="shared" si="7"/>
        <v>0</v>
      </c>
      <c r="R203" s="102" t="str">
        <f t="shared" si="6"/>
        <v/>
      </c>
      <c r="S203" s="96" t="str">
        <f>IF(D203="","",IF(OR(D203=Plano!$A$1,D203=Plano!$B$1),"entrada","saída"))</f>
        <v/>
      </c>
    </row>
    <row r="204" spans="1:19" ht="13.2" hidden="1" x14ac:dyDescent="0.25">
      <c r="A204" s="119" t="str">
        <f>IF(B204="","",COUNT('Diário 2o PA'!$A$5:$A$1412)+COUNT('Diário 3o PA'!$A$5:$A$2004)+ROW()-4)</f>
        <v/>
      </c>
      <c r="B204" s="104"/>
      <c r="C204" s="154"/>
      <c r="D204" s="105"/>
      <c r="E204" s="105"/>
      <c r="F204" s="106"/>
      <c r="G204" s="105"/>
      <c r="H204" s="105"/>
      <c r="I204" s="108"/>
      <c r="J204" s="105"/>
      <c r="K204" s="105"/>
      <c r="L204" s="108"/>
      <c r="M204" s="105"/>
      <c r="N204" s="103"/>
      <c r="O204" s="456"/>
      <c r="P204" s="79">
        <f t="shared" si="7"/>
        <v>0</v>
      </c>
      <c r="Q204" s="79">
        <f t="shared" si="7"/>
        <v>0</v>
      </c>
      <c r="R204" s="102" t="str">
        <f t="shared" si="6"/>
        <v/>
      </c>
      <c r="S204" s="96" t="str">
        <f>IF(D204="","",IF(OR(D204=Plano!$A$1,D204=Plano!$B$1),"entrada","saída"))</f>
        <v/>
      </c>
    </row>
    <row r="205" spans="1:19" ht="13.2" hidden="1" x14ac:dyDescent="0.25">
      <c r="A205" s="119" t="str">
        <f>IF(B205="","",COUNT('Diário 2o PA'!$A$5:$A$1412)+COUNT('Diário 3o PA'!$A$5:$A$2004)+ROW()-4)</f>
        <v/>
      </c>
      <c r="B205" s="104"/>
      <c r="C205" s="154"/>
      <c r="D205" s="105"/>
      <c r="E205" s="105"/>
      <c r="F205" s="106"/>
      <c r="G205" s="105"/>
      <c r="H205" s="105"/>
      <c r="I205" s="108"/>
      <c r="J205" s="105"/>
      <c r="K205" s="105"/>
      <c r="L205" s="108"/>
      <c r="M205" s="105"/>
      <c r="N205" s="103"/>
      <c r="O205" s="456"/>
      <c r="P205" s="79">
        <f t="shared" si="7"/>
        <v>0</v>
      </c>
      <c r="Q205" s="79">
        <f t="shared" si="7"/>
        <v>0</v>
      </c>
      <c r="R205" s="102" t="str">
        <f t="shared" si="6"/>
        <v/>
      </c>
      <c r="S205" s="96" t="str">
        <f>IF(D205="","",IF(OR(D205=Plano!$A$1,D205=Plano!$B$1),"entrada","saída"))</f>
        <v/>
      </c>
    </row>
    <row r="206" spans="1:19" ht="13.2" hidden="1" x14ac:dyDescent="0.25">
      <c r="A206" s="119" t="str">
        <f>IF(B206="","",COUNT('Diário 2o PA'!$A$5:$A$1412)+COUNT('Diário 3o PA'!$A$5:$A$2004)+ROW()-4)</f>
        <v/>
      </c>
      <c r="B206" s="104"/>
      <c r="C206" s="154"/>
      <c r="D206" s="105"/>
      <c r="E206" s="105"/>
      <c r="F206" s="106"/>
      <c r="G206" s="105"/>
      <c r="H206" s="105"/>
      <c r="I206" s="108"/>
      <c r="J206" s="105"/>
      <c r="K206" s="105"/>
      <c r="L206" s="108"/>
      <c r="M206" s="105"/>
      <c r="N206" s="103"/>
      <c r="O206" s="456"/>
      <c r="P206" s="79">
        <f t="shared" si="7"/>
        <v>0</v>
      </c>
      <c r="Q206" s="79">
        <f t="shared" si="7"/>
        <v>0</v>
      </c>
      <c r="R206" s="102" t="str">
        <f t="shared" si="6"/>
        <v/>
      </c>
      <c r="S206" s="96" t="str">
        <f>IF(D206="","",IF(OR(D206=Plano!$A$1,D206=Plano!$B$1),"entrada","saída"))</f>
        <v/>
      </c>
    </row>
    <row r="207" spans="1:19" ht="13.2" hidden="1" x14ac:dyDescent="0.25">
      <c r="A207" s="119" t="str">
        <f>IF(B207="","",COUNT('Diário 2o PA'!$A$5:$A$1412)+COUNT('Diário 3o PA'!$A$5:$A$2004)+ROW()-4)</f>
        <v/>
      </c>
      <c r="B207" s="104"/>
      <c r="C207" s="154"/>
      <c r="D207" s="105"/>
      <c r="E207" s="105"/>
      <c r="F207" s="106"/>
      <c r="G207" s="105"/>
      <c r="H207" s="105"/>
      <c r="I207" s="108"/>
      <c r="J207" s="105"/>
      <c r="K207" s="105"/>
      <c r="L207" s="108"/>
      <c r="M207" s="105"/>
      <c r="N207" s="103"/>
      <c r="O207" s="456"/>
      <c r="P207" s="79">
        <f t="shared" si="7"/>
        <v>0</v>
      </c>
      <c r="Q207" s="79">
        <f t="shared" si="7"/>
        <v>0</v>
      </c>
      <c r="R207" s="102" t="str">
        <f t="shared" si="6"/>
        <v/>
      </c>
      <c r="S207" s="96" t="str">
        <f>IF(D207="","",IF(OR(D207=Plano!$A$1,D207=Plano!$B$1),"entrada","saída"))</f>
        <v/>
      </c>
    </row>
    <row r="208" spans="1:19" ht="13.2" hidden="1" x14ac:dyDescent="0.25">
      <c r="A208" s="119" t="str">
        <f>IF(B208="","",COUNT('Diário 2o PA'!$A$5:$A$1412)+COUNT('Diário 3o PA'!$A$5:$A$2004)+ROW()-4)</f>
        <v/>
      </c>
      <c r="B208" s="104"/>
      <c r="C208" s="154"/>
      <c r="D208" s="105"/>
      <c r="E208" s="105"/>
      <c r="F208" s="106"/>
      <c r="G208" s="105"/>
      <c r="H208" s="105"/>
      <c r="I208" s="108"/>
      <c r="J208" s="105"/>
      <c r="K208" s="105"/>
      <c r="L208" s="108"/>
      <c r="M208" s="105"/>
      <c r="N208" s="103"/>
      <c r="O208" s="456"/>
      <c r="P208" s="79">
        <f t="shared" si="7"/>
        <v>0</v>
      </c>
      <c r="Q208" s="79">
        <f t="shared" si="7"/>
        <v>0</v>
      </c>
      <c r="R208" s="102" t="str">
        <f t="shared" si="6"/>
        <v/>
      </c>
      <c r="S208" s="96" t="str">
        <f>IF(D208="","",IF(OR(D208=Plano!$A$1,D208=Plano!$B$1),"entrada","saída"))</f>
        <v/>
      </c>
    </row>
    <row r="209" spans="1:19" ht="13.2" hidden="1" x14ac:dyDescent="0.25">
      <c r="A209" s="119" t="str">
        <f>IF(B209="","",COUNT('Diário 2o PA'!$A$5:$A$1412)+COUNT('Diário 3o PA'!$A$5:$A$2004)+ROW()-4)</f>
        <v/>
      </c>
      <c r="B209" s="104"/>
      <c r="C209" s="154"/>
      <c r="D209" s="105"/>
      <c r="E209" s="105"/>
      <c r="F209" s="106"/>
      <c r="G209" s="105"/>
      <c r="H209" s="105"/>
      <c r="I209" s="108"/>
      <c r="J209" s="105"/>
      <c r="K209" s="105"/>
      <c r="L209" s="108"/>
      <c r="M209" s="105"/>
      <c r="N209" s="103"/>
      <c r="O209" s="456"/>
      <c r="P209" s="79">
        <f t="shared" si="7"/>
        <v>0</v>
      </c>
      <c r="Q209" s="79">
        <f t="shared" si="7"/>
        <v>0</v>
      </c>
      <c r="R209" s="102" t="str">
        <f t="shared" si="6"/>
        <v/>
      </c>
      <c r="S209" s="96" t="str">
        <f>IF(D209="","",IF(OR(D209=Plano!$A$1,D209=Plano!$B$1),"entrada","saída"))</f>
        <v/>
      </c>
    </row>
    <row r="210" spans="1:19" ht="13.2" hidden="1" x14ac:dyDescent="0.25">
      <c r="A210" s="119" t="str">
        <f>IF(B210="","",COUNT('Diário 2o PA'!$A$5:$A$1412)+COUNT('Diário 3o PA'!$A$5:$A$2004)+ROW()-4)</f>
        <v/>
      </c>
      <c r="B210" s="104"/>
      <c r="C210" s="154"/>
      <c r="D210" s="105"/>
      <c r="E210" s="105"/>
      <c r="F210" s="106"/>
      <c r="G210" s="105"/>
      <c r="H210" s="105"/>
      <c r="I210" s="108"/>
      <c r="J210" s="105"/>
      <c r="K210" s="105"/>
      <c r="L210" s="108"/>
      <c r="M210" s="105"/>
      <c r="N210" s="103"/>
      <c r="O210" s="456"/>
      <c r="P210" s="79">
        <f t="shared" si="7"/>
        <v>0</v>
      </c>
      <c r="Q210" s="79">
        <f t="shared" si="7"/>
        <v>0</v>
      </c>
      <c r="R210" s="102" t="str">
        <f t="shared" si="6"/>
        <v/>
      </c>
      <c r="S210" s="96" t="str">
        <f>IF(D210="","",IF(OR(D210=Plano!$A$1,D210=Plano!$B$1),"entrada","saída"))</f>
        <v/>
      </c>
    </row>
    <row r="211" spans="1:19" ht="13.2" hidden="1" x14ac:dyDescent="0.25">
      <c r="A211" s="119" t="str">
        <f>IF(B211="","",COUNT('Diário 2o PA'!$A$5:$A$1412)+COUNT('Diário 3o PA'!$A$5:$A$2004)+ROW()-4)</f>
        <v/>
      </c>
      <c r="B211" s="104"/>
      <c r="C211" s="154"/>
      <c r="D211" s="105"/>
      <c r="E211" s="105"/>
      <c r="F211" s="106"/>
      <c r="G211" s="105"/>
      <c r="H211" s="105"/>
      <c r="I211" s="108"/>
      <c r="J211" s="105"/>
      <c r="K211" s="105"/>
      <c r="L211" s="108"/>
      <c r="M211" s="105"/>
      <c r="N211" s="103"/>
      <c r="O211" s="456"/>
      <c r="P211" s="79">
        <f t="shared" si="7"/>
        <v>0</v>
      </c>
      <c r="Q211" s="79">
        <f t="shared" si="7"/>
        <v>0</v>
      </c>
      <c r="R211" s="102" t="str">
        <f t="shared" si="6"/>
        <v/>
      </c>
      <c r="S211" s="96" t="str">
        <f>IF(D211="","",IF(OR(D211=Plano!$A$1,D211=Plano!$B$1),"entrada","saída"))</f>
        <v/>
      </c>
    </row>
    <row r="212" spans="1:19" ht="13.2" hidden="1" x14ac:dyDescent="0.25">
      <c r="A212" s="119" t="str">
        <f>IF(B212="","",COUNT('Diário 2o PA'!$A$5:$A$1412)+COUNT('Diário 3o PA'!$A$5:$A$2004)+ROW()-4)</f>
        <v/>
      </c>
      <c r="B212" s="104"/>
      <c r="C212" s="154"/>
      <c r="D212" s="105"/>
      <c r="E212" s="105"/>
      <c r="F212" s="106"/>
      <c r="G212" s="105"/>
      <c r="H212" s="105"/>
      <c r="I212" s="108"/>
      <c r="J212" s="105"/>
      <c r="K212" s="105"/>
      <c r="L212" s="108"/>
      <c r="M212" s="105"/>
      <c r="N212" s="103"/>
      <c r="O212" s="456"/>
      <c r="P212" s="79">
        <f t="shared" si="7"/>
        <v>0</v>
      </c>
      <c r="Q212" s="79">
        <f t="shared" si="7"/>
        <v>0</v>
      </c>
      <c r="R212" s="102" t="str">
        <f t="shared" si="6"/>
        <v/>
      </c>
      <c r="S212" s="96" t="str">
        <f>IF(D212="","",IF(OR(D212=Plano!$A$1,D212=Plano!$B$1),"entrada","saída"))</f>
        <v/>
      </c>
    </row>
    <row r="213" spans="1:19" ht="13.2" hidden="1" x14ac:dyDescent="0.25">
      <c r="A213" s="119" t="str">
        <f>IF(B213="","",COUNT('Diário 2o PA'!$A$5:$A$1412)+COUNT('Diário 3o PA'!$A$5:$A$2004)+ROW()-4)</f>
        <v/>
      </c>
      <c r="B213" s="104"/>
      <c r="C213" s="154"/>
      <c r="D213" s="105"/>
      <c r="E213" s="105"/>
      <c r="F213" s="106"/>
      <c r="G213" s="105"/>
      <c r="H213" s="105"/>
      <c r="I213" s="108"/>
      <c r="J213" s="105"/>
      <c r="K213" s="105"/>
      <c r="L213" s="108"/>
      <c r="M213" s="105"/>
      <c r="N213" s="103"/>
      <c r="O213" s="456"/>
      <c r="P213" s="79">
        <f t="shared" si="7"/>
        <v>0</v>
      </c>
      <c r="Q213" s="79">
        <f t="shared" si="7"/>
        <v>0</v>
      </c>
      <c r="R213" s="102" t="str">
        <f t="shared" si="6"/>
        <v/>
      </c>
      <c r="S213" s="96" t="str">
        <f>IF(D213="","",IF(OR(D213=Plano!$A$1,D213=Plano!$B$1),"entrada","saída"))</f>
        <v/>
      </c>
    </row>
    <row r="214" spans="1:19" ht="13.2" hidden="1" x14ac:dyDescent="0.25">
      <c r="A214" s="119" t="str">
        <f>IF(B214="","",COUNT('Diário 2o PA'!$A$5:$A$1412)+COUNT('Diário 3o PA'!$A$5:$A$2004)+ROW()-4)</f>
        <v/>
      </c>
      <c r="B214" s="104"/>
      <c r="C214" s="154"/>
      <c r="D214" s="105"/>
      <c r="E214" s="105"/>
      <c r="F214" s="106"/>
      <c r="G214" s="105"/>
      <c r="H214" s="105"/>
      <c r="I214" s="108"/>
      <c r="J214" s="105"/>
      <c r="K214" s="105"/>
      <c r="L214" s="108"/>
      <c r="M214" s="105"/>
      <c r="N214" s="103"/>
      <c r="O214" s="456"/>
      <c r="P214" s="79">
        <f t="shared" si="7"/>
        <v>0</v>
      </c>
      <c r="Q214" s="79">
        <f t="shared" si="7"/>
        <v>0</v>
      </c>
      <c r="R214" s="102" t="str">
        <f t="shared" si="6"/>
        <v/>
      </c>
      <c r="S214" s="96" t="str">
        <f>IF(D214="","",IF(OR(D214=Plano!$A$1,D214=Plano!$B$1),"entrada","saída"))</f>
        <v/>
      </c>
    </row>
    <row r="215" spans="1:19" ht="13.2" hidden="1" x14ac:dyDescent="0.25">
      <c r="A215" s="119" t="str">
        <f>IF(B215="","",COUNT('Diário 2o PA'!$A$5:$A$1412)+COUNT('Diário 3o PA'!$A$5:$A$2004)+ROW()-4)</f>
        <v/>
      </c>
      <c r="B215" s="104"/>
      <c r="C215" s="154"/>
      <c r="D215" s="105"/>
      <c r="E215" s="105"/>
      <c r="F215" s="106"/>
      <c r="G215" s="105"/>
      <c r="H215" s="105"/>
      <c r="I215" s="108"/>
      <c r="J215" s="105"/>
      <c r="K215" s="105"/>
      <c r="L215" s="108"/>
      <c r="M215" s="105"/>
      <c r="N215" s="103"/>
      <c r="O215" s="456"/>
      <c r="P215" s="79">
        <f t="shared" si="7"/>
        <v>0</v>
      </c>
      <c r="Q215" s="79">
        <f t="shared" si="7"/>
        <v>0</v>
      </c>
      <c r="R215" s="102" t="str">
        <f t="shared" si="6"/>
        <v/>
      </c>
      <c r="S215" s="96" t="str">
        <f>IF(D215="","",IF(OR(D215=Plano!$A$1,D215=Plano!$B$1),"entrada","saída"))</f>
        <v/>
      </c>
    </row>
    <row r="216" spans="1:19" ht="13.2" hidden="1" x14ac:dyDescent="0.25">
      <c r="A216" s="119" t="str">
        <f>IF(B216="","",COUNT('Diário 2o PA'!$A$5:$A$1412)+COUNT('Diário 3o PA'!$A$5:$A$2004)+ROW()-4)</f>
        <v/>
      </c>
      <c r="B216" s="104"/>
      <c r="C216" s="154"/>
      <c r="D216" s="105"/>
      <c r="E216" s="105"/>
      <c r="F216" s="106"/>
      <c r="G216" s="105"/>
      <c r="H216" s="105"/>
      <c r="I216" s="108"/>
      <c r="J216" s="105"/>
      <c r="K216" s="105"/>
      <c r="L216" s="108"/>
      <c r="M216" s="105"/>
      <c r="N216" s="103"/>
      <c r="O216" s="456"/>
      <c r="P216" s="79">
        <f t="shared" si="7"/>
        <v>0</v>
      </c>
      <c r="Q216" s="79">
        <f t="shared" si="7"/>
        <v>0</v>
      </c>
      <c r="R216" s="102" t="str">
        <f t="shared" si="6"/>
        <v/>
      </c>
      <c r="S216" s="96" t="str">
        <f>IF(D216="","",IF(OR(D216=Plano!$A$1,D216=Plano!$B$1),"entrada","saída"))</f>
        <v/>
      </c>
    </row>
    <row r="217" spans="1:19" ht="13.2" hidden="1" x14ac:dyDescent="0.25">
      <c r="A217" s="119" t="str">
        <f>IF(B217="","",COUNT('Diário 2o PA'!$A$5:$A$1412)+COUNT('Diário 3o PA'!$A$5:$A$2004)+ROW()-4)</f>
        <v/>
      </c>
      <c r="B217" s="104"/>
      <c r="C217" s="154"/>
      <c r="D217" s="105"/>
      <c r="E217" s="105"/>
      <c r="F217" s="106"/>
      <c r="G217" s="105"/>
      <c r="H217" s="105"/>
      <c r="I217" s="108"/>
      <c r="J217" s="105"/>
      <c r="K217" s="105"/>
      <c r="L217" s="108"/>
      <c r="M217" s="105"/>
      <c r="N217" s="103"/>
      <c r="O217" s="456"/>
      <c r="P217" s="79">
        <f t="shared" si="7"/>
        <v>0</v>
      </c>
      <c r="Q217" s="79">
        <f t="shared" si="7"/>
        <v>0</v>
      </c>
      <c r="R217" s="102" t="str">
        <f t="shared" si="6"/>
        <v/>
      </c>
      <c r="S217" s="96" t="str">
        <f>IF(D217="","",IF(OR(D217=Plano!$A$1,D217=Plano!$B$1),"entrada","saída"))</f>
        <v/>
      </c>
    </row>
    <row r="218" spans="1:19" ht="13.2" hidden="1" x14ac:dyDescent="0.25">
      <c r="A218" s="119" t="str">
        <f>IF(B218="","",COUNT('Diário 2o PA'!$A$5:$A$1412)+COUNT('Diário 3o PA'!$A$5:$A$2004)+ROW()-4)</f>
        <v/>
      </c>
      <c r="B218" s="104"/>
      <c r="C218" s="154"/>
      <c r="D218" s="105"/>
      <c r="E218" s="105"/>
      <c r="F218" s="106"/>
      <c r="G218" s="105"/>
      <c r="H218" s="105"/>
      <c r="I218" s="108"/>
      <c r="J218" s="105"/>
      <c r="K218" s="105"/>
      <c r="L218" s="108"/>
      <c r="M218" s="105"/>
      <c r="N218" s="103"/>
      <c r="O218" s="456"/>
      <c r="P218" s="79">
        <f t="shared" si="7"/>
        <v>0</v>
      </c>
      <c r="Q218" s="79">
        <f t="shared" si="7"/>
        <v>0</v>
      </c>
      <c r="R218" s="102" t="str">
        <f t="shared" si="6"/>
        <v/>
      </c>
      <c r="S218" s="96" t="str">
        <f>IF(D218="","",IF(OR(D218=Plano!$A$1,D218=Plano!$B$1),"entrada","saída"))</f>
        <v/>
      </c>
    </row>
    <row r="219" spans="1:19" ht="13.2" hidden="1" x14ac:dyDescent="0.25">
      <c r="A219" s="119" t="str">
        <f>IF(B219="","",COUNT('Diário 2o PA'!$A$5:$A$1412)+COUNT('Diário 3o PA'!$A$5:$A$2004)+ROW()-4)</f>
        <v/>
      </c>
      <c r="B219" s="104"/>
      <c r="C219" s="154"/>
      <c r="D219" s="105"/>
      <c r="E219" s="105"/>
      <c r="F219" s="106"/>
      <c r="G219" s="105"/>
      <c r="H219" s="105"/>
      <c r="I219" s="108"/>
      <c r="J219" s="105"/>
      <c r="K219" s="105"/>
      <c r="L219" s="108"/>
      <c r="M219" s="105"/>
      <c r="N219" s="103"/>
      <c r="O219" s="456"/>
      <c r="P219" s="79">
        <f t="shared" si="7"/>
        <v>0</v>
      </c>
      <c r="Q219" s="79">
        <f t="shared" si="7"/>
        <v>0</v>
      </c>
      <c r="R219" s="102" t="str">
        <f t="shared" si="6"/>
        <v/>
      </c>
      <c r="S219" s="96" t="str">
        <f>IF(D219="","",IF(OR(D219=Plano!$A$1,D219=Plano!$B$1),"entrada","saída"))</f>
        <v/>
      </c>
    </row>
    <row r="220" spans="1:19" ht="13.2" hidden="1" x14ac:dyDescent="0.25">
      <c r="A220" s="119" t="str">
        <f>IF(B220="","",COUNT('Diário 2o PA'!$A$5:$A$1412)+COUNT('Diário 3o PA'!$A$5:$A$2004)+ROW()-4)</f>
        <v/>
      </c>
      <c r="B220" s="104"/>
      <c r="C220" s="154"/>
      <c r="D220" s="105"/>
      <c r="E220" s="105"/>
      <c r="F220" s="106"/>
      <c r="G220" s="105"/>
      <c r="H220" s="105"/>
      <c r="I220" s="108"/>
      <c r="J220" s="105"/>
      <c r="K220" s="105"/>
      <c r="L220" s="108"/>
      <c r="M220" s="105"/>
      <c r="N220" s="103"/>
      <c r="O220" s="456"/>
      <c r="P220" s="79">
        <f t="shared" si="7"/>
        <v>0</v>
      </c>
      <c r="Q220" s="79">
        <f t="shared" si="7"/>
        <v>0</v>
      </c>
      <c r="R220" s="102" t="str">
        <f t="shared" si="6"/>
        <v/>
      </c>
      <c r="S220" s="96" t="str">
        <f>IF(D220="","",IF(OR(D220=Plano!$A$1,D220=Plano!$B$1),"entrada","saída"))</f>
        <v/>
      </c>
    </row>
    <row r="221" spans="1:19" ht="13.2" hidden="1" x14ac:dyDescent="0.25">
      <c r="A221" s="119" t="str">
        <f>IF(B221="","",COUNT('Diário 2o PA'!$A$5:$A$1412)+COUNT('Diário 3o PA'!$A$5:$A$2004)+ROW()-4)</f>
        <v/>
      </c>
      <c r="B221" s="104"/>
      <c r="C221" s="154"/>
      <c r="D221" s="105"/>
      <c r="E221" s="105"/>
      <c r="F221" s="106"/>
      <c r="G221" s="105"/>
      <c r="H221" s="105"/>
      <c r="I221" s="108"/>
      <c r="J221" s="105"/>
      <c r="K221" s="105"/>
      <c r="L221" s="108"/>
      <c r="M221" s="105"/>
      <c r="N221" s="103"/>
      <c r="O221" s="456"/>
      <c r="P221" s="79">
        <f t="shared" si="7"/>
        <v>0</v>
      </c>
      <c r="Q221" s="79">
        <f t="shared" si="7"/>
        <v>0</v>
      </c>
      <c r="R221" s="102" t="str">
        <f t="shared" si="6"/>
        <v/>
      </c>
      <c r="S221" s="96" t="str">
        <f>IF(D221="","",IF(OR(D221=Plano!$A$1,D221=Plano!$B$1),"entrada","saída"))</f>
        <v/>
      </c>
    </row>
    <row r="222" spans="1:19" ht="13.2" hidden="1" x14ac:dyDescent="0.25">
      <c r="A222" s="119" t="str">
        <f>IF(B222="","",COUNT('Diário 2o PA'!$A$5:$A$1412)+COUNT('Diário 3o PA'!$A$5:$A$2004)+ROW()-4)</f>
        <v/>
      </c>
      <c r="B222" s="104"/>
      <c r="C222" s="154"/>
      <c r="D222" s="105"/>
      <c r="E222" s="105"/>
      <c r="F222" s="106"/>
      <c r="G222" s="105"/>
      <c r="H222" s="105"/>
      <c r="I222" s="108"/>
      <c r="J222" s="105"/>
      <c r="K222" s="105"/>
      <c r="L222" s="108"/>
      <c r="M222" s="105"/>
      <c r="N222" s="103"/>
      <c r="O222" s="456"/>
      <c r="P222" s="79">
        <f t="shared" si="7"/>
        <v>0</v>
      </c>
      <c r="Q222" s="79">
        <f t="shared" si="7"/>
        <v>0</v>
      </c>
      <c r="R222" s="102" t="str">
        <f t="shared" si="6"/>
        <v/>
      </c>
      <c r="S222" s="96" t="str">
        <f>IF(D222="","",IF(OR(D222=Plano!$A$1,D222=Plano!$B$1),"entrada","saída"))</f>
        <v/>
      </c>
    </row>
    <row r="223" spans="1:19" ht="13.2" hidden="1" x14ac:dyDescent="0.25">
      <c r="A223" s="119" t="str">
        <f>IF(B223="","",COUNT('Diário 2o PA'!$A$5:$A$1412)+COUNT('Diário 3o PA'!$A$5:$A$2004)+ROW()-4)</f>
        <v/>
      </c>
      <c r="B223" s="104"/>
      <c r="C223" s="154"/>
      <c r="D223" s="105"/>
      <c r="E223" s="105"/>
      <c r="F223" s="106"/>
      <c r="G223" s="105"/>
      <c r="H223" s="105"/>
      <c r="I223" s="108"/>
      <c r="J223" s="105"/>
      <c r="K223" s="105"/>
      <c r="L223" s="108"/>
      <c r="M223" s="105"/>
      <c r="N223" s="103"/>
      <c r="O223" s="456"/>
      <c r="P223" s="79">
        <f t="shared" si="7"/>
        <v>0</v>
      </c>
      <c r="Q223" s="79">
        <f t="shared" si="7"/>
        <v>0</v>
      </c>
      <c r="R223" s="102" t="str">
        <f t="shared" si="6"/>
        <v/>
      </c>
      <c r="S223" s="96" t="str">
        <f>IF(D223="","",IF(OR(D223=Plano!$A$1,D223=Plano!$B$1),"entrada","saída"))</f>
        <v/>
      </c>
    </row>
    <row r="224" spans="1:19" ht="13.2" hidden="1" x14ac:dyDescent="0.25">
      <c r="A224" s="119" t="str">
        <f>IF(B224="","",COUNT('Diário 2o PA'!$A$5:$A$1412)+COUNT('Diário 3o PA'!$A$5:$A$2004)+ROW()-4)</f>
        <v/>
      </c>
      <c r="B224" s="104"/>
      <c r="C224" s="154"/>
      <c r="D224" s="105"/>
      <c r="E224" s="105"/>
      <c r="F224" s="106"/>
      <c r="G224" s="105"/>
      <c r="H224" s="105"/>
      <c r="I224" s="108"/>
      <c r="J224" s="105"/>
      <c r="K224" s="105"/>
      <c r="L224" s="108"/>
      <c r="M224" s="105"/>
      <c r="N224" s="103"/>
      <c r="O224" s="456"/>
      <c r="P224" s="79">
        <f t="shared" si="7"/>
        <v>0</v>
      </c>
      <c r="Q224" s="79">
        <f t="shared" si="7"/>
        <v>0</v>
      </c>
      <c r="R224" s="102" t="str">
        <f t="shared" si="6"/>
        <v/>
      </c>
      <c r="S224" s="96" t="str">
        <f>IF(D224="","",IF(OR(D224=Plano!$A$1,D224=Plano!$B$1),"entrada","saída"))</f>
        <v/>
      </c>
    </row>
    <row r="225" spans="1:19" ht="13.2" hidden="1" x14ac:dyDescent="0.25">
      <c r="A225" s="119" t="str">
        <f>IF(B225="","",COUNT('Diário 2o PA'!$A$5:$A$1412)+COUNT('Diário 3o PA'!$A$5:$A$2004)+ROW()-4)</f>
        <v/>
      </c>
      <c r="B225" s="104"/>
      <c r="C225" s="154"/>
      <c r="D225" s="105"/>
      <c r="E225" s="105"/>
      <c r="F225" s="106"/>
      <c r="G225" s="105"/>
      <c r="H225" s="105"/>
      <c r="I225" s="108"/>
      <c r="J225" s="105"/>
      <c r="K225" s="105"/>
      <c r="L225" s="108"/>
      <c r="M225" s="105"/>
      <c r="N225" s="103"/>
      <c r="O225" s="456"/>
      <c r="P225" s="79">
        <f t="shared" si="7"/>
        <v>0</v>
      </c>
      <c r="Q225" s="79">
        <f t="shared" si="7"/>
        <v>0</v>
      </c>
      <c r="R225" s="102" t="str">
        <f t="shared" si="6"/>
        <v/>
      </c>
      <c r="S225" s="96" t="str">
        <f>IF(D225="","",IF(OR(D225=Plano!$A$1,D225=Plano!$B$1),"entrada","saída"))</f>
        <v/>
      </c>
    </row>
    <row r="226" spans="1:19" ht="13.2" hidden="1" x14ac:dyDescent="0.25">
      <c r="A226" s="119" t="str">
        <f>IF(B226="","",COUNT('Diário 2o PA'!$A$5:$A$1412)+COUNT('Diário 3o PA'!$A$5:$A$2004)+ROW()-4)</f>
        <v/>
      </c>
      <c r="B226" s="104"/>
      <c r="C226" s="154"/>
      <c r="D226" s="105"/>
      <c r="E226" s="105"/>
      <c r="F226" s="106"/>
      <c r="G226" s="105"/>
      <c r="H226" s="105"/>
      <c r="I226" s="108"/>
      <c r="J226" s="105"/>
      <c r="K226" s="105"/>
      <c r="L226" s="108"/>
      <c r="M226" s="105"/>
      <c r="N226" s="103"/>
      <c r="O226" s="456"/>
      <c r="P226" s="79">
        <f t="shared" si="7"/>
        <v>0</v>
      </c>
      <c r="Q226" s="79">
        <f t="shared" si="7"/>
        <v>0</v>
      </c>
      <c r="R226" s="102" t="str">
        <f t="shared" si="6"/>
        <v/>
      </c>
      <c r="S226" s="96" t="str">
        <f>IF(D226="","",IF(OR(D226=Plano!$A$1,D226=Plano!$B$1),"entrada","saída"))</f>
        <v/>
      </c>
    </row>
    <row r="227" spans="1:19" ht="13.2" hidden="1" x14ac:dyDescent="0.25">
      <c r="A227" s="119" t="str">
        <f>IF(B227="","",COUNT('Diário 2o PA'!$A$5:$A$1412)+COUNT('Diário 3o PA'!$A$5:$A$2004)+ROW()-4)</f>
        <v/>
      </c>
      <c r="B227" s="104"/>
      <c r="C227" s="154"/>
      <c r="D227" s="105"/>
      <c r="E227" s="105"/>
      <c r="F227" s="106"/>
      <c r="G227" s="105"/>
      <c r="H227" s="105"/>
      <c r="I227" s="108"/>
      <c r="J227" s="105"/>
      <c r="K227" s="105"/>
      <c r="L227" s="108"/>
      <c r="M227" s="105"/>
      <c r="N227" s="103"/>
      <c r="O227" s="456"/>
      <c r="P227" s="79">
        <f t="shared" si="7"/>
        <v>0</v>
      </c>
      <c r="Q227" s="79">
        <f t="shared" si="7"/>
        <v>0</v>
      </c>
      <c r="R227" s="102" t="str">
        <f t="shared" si="6"/>
        <v/>
      </c>
      <c r="S227" s="96" t="str">
        <f>IF(D227="","",IF(OR(D227=Plano!$A$1,D227=Plano!$B$1),"entrada","saída"))</f>
        <v/>
      </c>
    </row>
    <row r="228" spans="1:19" ht="13.2" hidden="1" x14ac:dyDescent="0.25">
      <c r="A228" s="119" t="str">
        <f>IF(B228="","",COUNT('Diário 2o PA'!$A$5:$A$1412)+COUNT('Diário 3o PA'!$A$5:$A$2004)+ROW()-4)</f>
        <v/>
      </c>
      <c r="B228" s="104"/>
      <c r="C228" s="154"/>
      <c r="D228" s="105"/>
      <c r="E228" s="105"/>
      <c r="F228" s="106"/>
      <c r="G228" s="105"/>
      <c r="H228" s="105"/>
      <c r="I228" s="108"/>
      <c r="J228" s="105"/>
      <c r="K228" s="105"/>
      <c r="L228" s="108"/>
      <c r="M228" s="105"/>
      <c r="N228" s="103"/>
      <c r="O228" s="456"/>
      <c r="P228" s="79">
        <f t="shared" si="7"/>
        <v>0</v>
      </c>
      <c r="Q228" s="79">
        <f t="shared" si="7"/>
        <v>0</v>
      </c>
      <c r="R228" s="102" t="str">
        <f t="shared" si="6"/>
        <v/>
      </c>
      <c r="S228" s="96" t="str">
        <f>IF(D228="","",IF(OR(D228=Plano!$A$1,D228=Plano!$B$1),"entrada","saída"))</f>
        <v/>
      </c>
    </row>
    <row r="229" spans="1:19" ht="13.2" hidden="1" x14ac:dyDescent="0.25">
      <c r="A229" s="119" t="str">
        <f>IF(B229="","",COUNT('Diário 2o PA'!$A$5:$A$1412)+COUNT('Diário 3o PA'!$A$5:$A$2004)+ROW()-4)</f>
        <v/>
      </c>
      <c r="B229" s="104"/>
      <c r="C229" s="154"/>
      <c r="D229" s="105"/>
      <c r="E229" s="105"/>
      <c r="F229" s="106"/>
      <c r="G229" s="105"/>
      <c r="H229" s="105"/>
      <c r="I229" s="108"/>
      <c r="J229" s="105"/>
      <c r="K229" s="105"/>
      <c r="L229" s="108"/>
      <c r="M229" s="105"/>
      <c r="N229" s="103"/>
      <c r="O229" s="456"/>
      <c r="P229" s="79">
        <f t="shared" si="7"/>
        <v>0</v>
      </c>
      <c r="Q229" s="79">
        <f t="shared" si="7"/>
        <v>0</v>
      </c>
      <c r="R229" s="102" t="str">
        <f t="shared" si="6"/>
        <v/>
      </c>
      <c r="S229" s="96" t="str">
        <f>IF(D229="","",IF(OR(D229=Plano!$A$1,D229=Plano!$B$1),"entrada","saída"))</f>
        <v/>
      </c>
    </row>
    <row r="230" spans="1:19" ht="13.2" hidden="1" x14ac:dyDescent="0.25">
      <c r="A230" s="119" t="str">
        <f>IF(B230="","",COUNT('Diário 2o PA'!$A$5:$A$1412)+COUNT('Diário 3o PA'!$A$5:$A$2004)+ROW()-4)</f>
        <v/>
      </c>
      <c r="B230" s="104"/>
      <c r="C230" s="154"/>
      <c r="D230" s="105"/>
      <c r="E230" s="105"/>
      <c r="F230" s="106"/>
      <c r="G230" s="105"/>
      <c r="H230" s="105"/>
      <c r="I230" s="108"/>
      <c r="J230" s="105"/>
      <c r="K230" s="105"/>
      <c r="L230" s="108"/>
      <c r="M230" s="105"/>
      <c r="N230" s="103"/>
      <c r="O230" s="456"/>
      <c r="P230" s="79">
        <f t="shared" si="7"/>
        <v>0</v>
      </c>
      <c r="Q230" s="79">
        <f t="shared" si="7"/>
        <v>0</v>
      </c>
      <c r="R230" s="102" t="str">
        <f t="shared" si="6"/>
        <v/>
      </c>
      <c r="S230" s="96" t="str">
        <f>IF(D230="","",IF(OR(D230=Plano!$A$1,D230=Plano!$B$1),"entrada","saída"))</f>
        <v/>
      </c>
    </row>
    <row r="231" spans="1:19" ht="13.2" hidden="1" x14ac:dyDescent="0.25">
      <c r="A231" s="119" t="str">
        <f>IF(B231="","",COUNT('Diário 2o PA'!$A$5:$A$1412)+COUNT('Diário 3o PA'!$A$5:$A$2004)+ROW()-4)</f>
        <v/>
      </c>
      <c r="B231" s="104"/>
      <c r="C231" s="154"/>
      <c r="D231" s="105"/>
      <c r="E231" s="105"/>
      <c r="F231" s="106"/>
      <c r="G231" s="105"/>
      <c r="H231" s="105"/>
      <c r="I231" s="108"/>
      <c r="J231" s="105"/>
      <c r="K231" s="105"/>
      <c r="L231" s="108"/>
      <c r="M231" s="105"/>
      <c r="N231" s="103"/>
      <c r="O231" s="456"/>
      <c r="P231" s="79">
        <f t="shared" si="7"/>
        <v>0</v>
      </c>
      <c r="Q231" s="79">
        <f t="shared" si="7"/>
        <v>0</v>
      </c>
      <c r="R231" s="102" t="str">
        <f t="shared" si="6"/>
        <v/>
      </c>
      <c r="S231" s="96" t="str">
        <f>IF(D231="","",IF(OR(D231=Plano!$A$1,D231=Plano!$B$1),"entrada","saída"))</f>
        <v/>
      </c>
    </row>
    <row r="232" spans="1:19" ht="13.2" hidden="1" x14ac:dyDescent="0.25">
      <c r="A232" s="119" t="str">
        <f>IF(B232="","",COUNT('Diário 2o PA'!$A$5:$A$1412)+COUNT('Diário 3o PA'!$A$5:$A$2004)+ROW()-4)</f>
        <v/>
      </c>
      <c r="B232" s="104"/>
      <c r="C232" s="154"/>
      <c r="D232" s="105"/>
      <c r="E232" s="105"/>
      <c r="F232" s="106"/>
      <c r="G232" s="105"/>
      <c r="H232" s="105"/>
      <c r="I232" s="108"/>
      <c r="J232" s="105"/>
      <c r="K232" s="105"/>
      <c r="L232" s="108"/>
      <c r="M232" s="105"/>
      <c r="N232" s="103"/>
      <c r="O232" s="456"/>
      <c r="P232" s="79">
        <f t="shared" si="7"/>
        <v>0</v>
      </c>
      <c r="Q232" s="79">
        <f t="shared" si="7"/>
        <v>0</v>
      </c>
      <c r="R232" s="102" t="str">
        <f t="shared" si="6"/>
        <v/>
      </c>
      <c r="S232" s="96" t="str">
        <f>IF(D232="","",IF(OR(D232=Plano!$A$1,D232=Plano!$B$1),"entrada","saída"))</f>
        <v/>
      </c>
    </row>
    <row r="233" spans="1:19" ht="13.2" hidden="1" x14ac:dyDescent="0.25">
      <c r="A233" s="119" t="str">
        <f>IF(B233="","",COUNT('Diário 2o PA'!$A$5:$A$1412)+COUNT('Diário 3o PA'!$A$5:$A$2004)+ROW()-4)</f>
        <v/>
      </c>
      <c r="B233" s="104"/>
      <c r="C233" s="154"/>
      <c r="D233" s="105"/>
      <c r="E233" s="105"/>
      <c r="F233" s="106"/>
      <c r="G233" s="105"/>
      <c r="H233" s="105"/>
      <c r="I233" s="108"/>
      <c r="J233" s="105"/>
      <c r="K233" s="105"/>
      <c r="L233" s="108"/>
      <c r="M233" s="105"/>
      <c r="N233" s="103"/>
      <c r="O233" s="456"/>
      <c r="P233" s="79">
        <f t="shared" si="7"/>
        <v>0</v>
      </c>
      <c r="Q233" s="79">
        <f t="shared" si="7"/>
        <v>0</v>
      </c>
      <c r="R233" s="102" t="str">
        <f t="shared" si="6"/>
        <v/>
      </c>
      <c r="S233" s="96" t="str">
        <f>IF(D233="","",IF(OR(D233=Plano!$A$1,D233=Plano!$B$1),"entrada","saída"))</f>
        <v/>
      </c>
    </row>
    <row r="234" spans="1:19" ht="13.2" hidden="1" x14ac:dyDescent="0.25">
      <c r="A234" s="119" t="str">
        <f>IF(B234="","",COUNT('Diário 2o PA'!$A$5:$A$1412)+COUNT('Diário 3o PA'!$A$5:$A$2004)+ROW()-4)</f>
        <v/>
      </c>
      <c r="B234" s="104"/>
      <c r="C234" s="154"/>
      <c r="D234" s="105"/>
      <c r="E234" s="105"/>
      <c r="F234" s="106"/>
      <c r="G234" s="105"/>
      <c r="H234" s="105"/>
      <c r="I234" s="108"/>
      <c r="J234" s="105"/>
      <c r="K234" s="105"/>
      <c r="L234" s="108"/>
      <c r="M234" s="105"/>
      <c r="N234" s="103"/>
      <c r="O234" s="456"/>
      <c r="P234" s="79">
        <f t="shared" si="7"/>
        <v>0</v>
      </c>
      <c r="Q234" s="79">
        <f t="shared" si="7"/>
        <v>0</v>
      </c>
      <c r="R234" s="102" t="str">
        <f t="shared" si="6"/>
        <v/>
      </c>
      <c r="S234" s="96" t="str">
        <f>IF(D234="","",IF(OR(D234=Plano!$A$1,D234=Plano!$B$1),"entrada","saída"))</f>
        <v/>
      </c>
    </row>
    <row r="235" spans="1:19" ht="13.2" hidden="1" x14ac:dyDescent="0.25">
      <c r="A235" s="119" t="str">
        <f>IF(B235="","",COUNT('Diário 2o PA'!$A$5:$A$1412)+COUNT('Diário 3o PA'!$A$5:$A$2004)+ROW()-4)</f>
        <v/>
      </c>
      <c r="B235" s="104"/>
      <c r="C235" s="154"/>
      <c r="D235" s="105"/>
      <c r="E235" s="105"/>
      <c r="F235" s="106"/>
      <c r="G235" s="105"/>
      <c r="H235" s="105"/>
      <c r="I235" s="108"/>
      <c r="J235" s="105"/>
      <c r="K235" s="105"/>
      <c r="L235" s="108"/>
      <c r="M235" s="105"/>
      <c r="N235" s="103"/>
      <c r="O235" s="456"/>
      <c r="P235" s="79">
        <f t="shared" si="7"/>
        <v>0</v>
      </c>
      <c r="Q235" s="79">
        <f t="shared" si="7"/>
        <v>0</v>
      </c>
      <c r="R235" s="102" t="str">
        <f t="shared" si="6"/>
        <v/>
      </c>
      <c r="S235" s="96" t="str">
        <f>IF(D235="","",IF(OR(D235=Plano!$A$1,D235=Plano!$B$1),"entrada","saída"))</f>
        <v/>
      </c>
    </row>
    <row r="236" spans="1:19" ht="13.2" hidden="1" x14ac:dyDescent="0.25">
      <c r="A236" s="119" t="str">
        <f>IF(B236="","",COUNT('Diário 2o PA'!$A$5:$A$1412)+COUNT('Diário 3o PA'!$A$5:$A$2004)+ROW()-4)</f>
        <v/>
      </c>
      <c r="B236" s="104"/>
      <c r="C236" s="154"/>
      <c r="D236" s="105"/>
      <c r="E236" s="105"/>
      <c r="F236" s="106"/>
      <c r="G236" s="105"/>
      <c r="H236" s="105"/>
      <c r="I236" s="108"/>
      <c r="J236" s="105"/>
      <c r="K236" s="105"/>
      <c r="L236" s="108"/>
      <c r="M236" s="105"/>
      <c r="N236" s="103"/>
      <c r="O236" s="456"/>
      <c r="P236" s="79">
        <f t="shared" si="7"/>
        <v>0</v>
      </c>
      <c r="Q236" s="79">
        <f t="shared" si="7"/>
        <v>0</v>
      </c>
      <c r="R236" s="102" t="str">
        <f t="shared" si="6"/>
        <v/>
      </c>
      <c r="S236" s="96" t="str">
        <f>IF(D236="","",IF(OR(D236=Plano!$A$1,D236=Plano!$B$1),"entrada","saída"))</f>
        <v/>
      </c>
    </row>
    <row r="237" spans="1:19" ht="13.2" hidden="1" x14ac:dyDescent="0.25">
      <c r="A237" s="119" t="str">
        <f>IF(B237="","",COUNT('Diário 2o PA'!$A$5:$A$1412)+COUNT('Diário 3o PA'!$A$5:$A$2004)+ROW()-4)</f>
        <v/>
      </c>
      <c r="B237" s="104"/>
      <c r="C237" s="154"/>
      <c r="D237" s="105"/>
      <c r="E237" s="105"/>
      <c r="F237" s="106"/>
      <c r="G237" s="105"/>
      <c r="H237" s="105"/>
      <c r="I237" s="108"/>
      <c r="J237" s="105"/>
      <c r="K237" s="105"/>
      <c r="L237" s="108"/>
      <c r="M237" s="105"/>
      <c r="N237" s="103"/>
      <c r="O237" s="456"/>
      <c r="P237" s="79">
        <f t="shared" si="7"/>
        <v>0</v>
      </c>
      <c r="Q237" s="79">
        <f t="shared" si="7"/>
        <v>0</v>
      </c>
      <c r="R237" s="102" t="str">
        <f t="shared" si="6"/>
        <v/>
      </c>
      <c r="S237" s="96" t="str">
        <f>IF(D237="","",IF(OR(D237=Plano!$A$1,D237=Plano!$B$1),"entrada","saída"))</f>
        <v/>
      </c>
    </row>
    <row r="238" spans="1:19" ht="13.2" hidden="1" x14ac:dyDescent="0.25">
      <c r="A238" s="119" t="str">
        <f>IF(B238="","",COUNT('Diário 2o PA'!$A$5:$A$1412)+COUNT('Diário 3o PA'!$A$5:$A$2004)+ROW()-4)</f>
        <v/>
      </c>
      <c r="B238" s="104"/>
      <c r="C238" s="154"/>
      <c r="D238" s="105"/>
      <c r="E238" s="105"/>
      <c r="F238" s="106"/>
      <c r="G238" s="105"/>
      <c r="H238" s="105"/>
      <c r="I238" s="108"/>
      <c r="J238" s="105"/>
      <c r="K238" s="105"/>
      <c r="L238" s="108"/>
      <c r="M238" s="105"/>
      <c r="N238" s="103"/>
      <c r="O238" s="456"/>
      <c r="P238" s="79">
        <f t="shared" si="7"/>
        <v>0</v>
      </c>
      <c r="Q238" s="79">
        <f t="shared" si="7"/>
        <v>0</v>
      </c>
      <c r="R238" s="102" t="str">
        <f t="shared" si="6"/>
        <v/>
      </c>
      <c r="S238" s="96" t="str">
        <f>IF(D238="","",IF(OR(D238=Plano!$A$1,D238=Plano!$B$1),"entrada","saída"))</f>
        <v/>
      </c>
    </row>
    <row r="239" spans="1:19" ht="13.2" hidden="1" x14ac:dyDescent="0.25">
      <c r="A239" s="119" t="str">
        <f>IF(B239="","",COUNT('Diário 2o PA'!$A$5:$A$1412)+COUNT('Diário 3o PA'!$A$5:$A$2004)+ROW()-4)</f>
        <v/>
      </c>
      <c r="B239" s="104"/>
      <c r="C239" s="154"/>
      <c r="D239" s="105"/>
      <c r="E239" s="105"/>
      <c r="F239" s="106"/>
      <c r="G239" s="105"/>
      <c r="H239" s="105"/>
      <c r="I239" s="108"/>
      <c r="J239" s="105"/>
      <c r="K239" s="105"/>
      <c r="L239" s="108"/>
      <c r="M239" s="105"/>
      <c r="N239" s="103"/>
      <c r="O239" s="456"/>
      <c r="P239" s="79">
        <f t="shared" si="7"/>
        <v>0</v>
      </c>
      <c r="Q239" s="79">
        <f t="shared" si="7"/>
        <v>0</v>
      </c>
      <c r="R239" s="102" t="str">
        <f t="shared" si="6"/>
        <v/>
      </c>
      <c r="S239" s="96" t="str">
        <f>IF(D239="","",IF(OR(D239=Plano!$A$1,D239=Plano!$B$1),"entrada","saída"))</f>
        <v/>
      </c>
    </row>
    <row r="240" spans="1:19" ht="13.2" hidden="1" x14ac:dyDescent="0.25">
      <c r="A240" s="119" t="str">
        <f>IF(B240="","",COUNT('Diário 2o PA'!$A$5:$A$1412)+COUNT('Diário 3o PA'!$A$5:$A$2004)+ROW()-4)</f>
        <v/>
      </c>
      <c r="B240" s="104"/>
      <c r="C240" s="154"/>
      <c r="D240" s="105"/>
      <c r="E240" s="105"/>
      <c r="F240" s="106"/>
      <c r="G240" s="105"/>
      <c r="H240" s="105"/>
      <c r="I240" s="108"/>
      <c r="J240" s="105"/>
      <c r="K240" s="105"/>
      <c r="L240" s="108"/>
      <c r="M240" s="105"/>
      <c r="N240" s="103"/>
      <c r="O240" s="456"/>
      <c r="P240" s="79">
        <f t="shared" si="7"/>
        <v>0</v>
      </c>
      <c r="Q240" s="79">
        <f t="shared" si="7"/>
        <v>0</v>
      </c>
      <c r="R240" s="102" t="str">
        <f t="shared" si="6"/>
        <v/>
      </c>
      <c r="S240" s="96" t="str">
        <f>IF(D240="","",IF(OR(D240=Plano!$A$1,D240=Plano!$B$1),"entrada","saída"))</f>
        <v/>
      </c>
    </row>
    <row r="241" spans="1:19" ht="13.2" hidden="1" x14ac:dyDescent="0.25">
      <c r="A241" s="119" t="str">
        <f>IF(B241="","",COUNT('Diário 2o PA'!$A$5:$A$1412)+COUNT('Diário 3o PA'!$A$5:$A$2004)+ROW()-4)</f>
        <v/>
      </c>
      <c r="B241" s="104"/>
      <c r="C241" s="154"/>
      <c r="D241" s="105"/>
      <c r="E241" s="105"/>
      <c r="F241" s="106"/>
      <c r="G241" s="105"/>
      <c r="H241" s="105"/>
      <c r="I241" s="108"/>
      <c r="J241" s="105"/>
      <c r="K241" s="105"/>
      <c r="L241" s="108"/>
      <c r="M241" s="105"/>
      <c r="N241" s="103"/>
      <c r="O241" s="456"/>
      <c r="P241" s="79">
        <f t="shared" si="7"/>
        <v>0</v>
      </c>
      <c r="Q241" s="79">
        <f t="shared" si="7"/>
        <v>0</v>
      </c>
      <c r="R241" s="102" t="str">
        <f t="shared" si="6"/>
        <v/>
      </c>
      <c r="S241" s="96" t="str">
        <f>IF(D241="","",IF(OR(D241=Plano!$A$1,D241=Plano!$B$1),"entrada","saída"))</f>
        <v/>
      </c>
    </row>
    <row r="242" spans="1:19" ht="13.2" hidden="1" x14ac:dyDescent="0.25">
      <c r="A242" s="119" t="str">
        <f>IF(B242="","",COUNT('Diário 2o PA'!$A$5:$A$1412)+COUNT('Diário 3o PA'!$A$5:$A$2004)+ROW()-4)</f>
        <v/>
      </c>
      <c r="B242" s="104"/>
      <c r="C242" s="154"/>
      <c r="D242" s="105"/>
      <c r="E242" s="105"/>
      <c r="F242" s="106"/>
      <c r="G242" s="105"/>
      <c r="H242" s="105"/>
      <c r="I242" s="108"/>
      <c r="J242" s="105"/>
      <c r="K242" s="105"/>
      <c r="L242" s="108"/>
      <c r="M242" s="105"/>
      <c r="N242" s="103"/>
      <c r="O242" s="456"/>
      <c r="P242" s="79">
        <f t="shared" si="7"/>
        <v>0</v>
      </c>
      <c r="Q242" s="79">
        <f t="shared" si="7"/>
        <v>0</v>
      </c>
      <c r="R242" s="102" t="str">
        <f t="shared" si="6"/>
        <v/>
      </c>
      <c r="S242" s="96" t="str">
        <f>IF(D242="","",IF(OR(D242=Plano!$A$1,D242=Plano!$B$1),"entrada","saída"))</f>
        <v/>
      </c>
    </row>
    <row r="243" spans="1:19" ht="13.2" hidden="1" x14ac:dyDescent="0.25">
      <c r="A243" s="119" t="str">
        <f>IF(B243="","",COUNT('Diário 2o PA'!$A$5:$A$1412)+COUNT('Diário 3o PA'!$A$5:$A$2004)+ROW()-4)</f>
        <v/>
      </c>
      <c r="B243" s="104"/>
      <c r="C243" s="154"/>
      <c r="D243" s="105"/>
      <c r="E243" s="105"/>
      <c r="F243" s="106"/>
      <c r="G243" s="105"/>
      <c r="H243" s="105"/>
      <c r="I243" s="108"/>
      <c r="J243" s="105"/>
      <c r="K243" s="105"/>
      <c r="L243" s="108"/>
      <c r="M243" s="105"/>
      <c r="N243" s="103"/>
      <c r="O243" s="456"/>
      <c r="P243" s="79">
        <f t="shared" si="7"/>
        <v>0</v>
      </c>
      <c r="Q243" s="79">
        <f t="shared" si="7"/>
        <v>0</v>
      </c>
      <c r="R243" s="102" t="str">
        <f t="shared" si="6"/>
        <v/>
      </c>
      <c r="S243" s="96" t="str">
        <f>IF(D243="","",IF(OR(D243=Plano!$A$1,D243=Plano!$B$1),"entrada","saída"))</f>
        <v/>
      </c>
    </row>
    <row r="244" spans="1:19" ht="13.2" hidden="1" x14ac:dyDescent="0.25">
      <c r="A244" s="119" t="str">
        <f>IF(B244="","",COUNT('Diário 2o PA'!$A$5:$A$1412)+COUNT('Diário 3o PA'!$A$5:$A$2004)+ROW()-4)</f>
        <v/>
      </c>
      <c r="B244" s="104"/>
      <c r="C244" s="154"/>
      <c r="D244" s="105"/>
      <c r="E244" s="105"/>
      <c r="F244" s="106"/>
      <c r="G244" s="105"/>
      <c r="H244" s="105"/>
      <c r="I244" s="108"/>
      <c r="J244" s="105"/>
      <c r="K244" s="105"/>
      <c r="L244" s="108"/>
      <c r="M244" s="105"/>
      <c r="N244" s="103"/>
      <c r="O244" s="456"/>
      <c r="P244" s="79">
        <f t="shared" si="7"/>
        <v>0</v>
      </c>
      <c r="Q244" s="79">
        <f t="shared" si="7"/>
        <v>0</v>
      </c>
      <c r="R244" s="102" t="str">
        <f t="shared" si="6"/>
        <v/>
      </c>
      <c r="S244" s="96" t="str">
        <f>IF(D244="","",IF(OR(D244=Plano!$A$1,D244=Plano!$B$1),"entrada","saída"))</f>
        <v/>
      </c>
    </row>
    <row r="245" spans="1:19" ht="13.2" hidden="1" x14ac:dyDescent="0.25">
      <c r="A245" s="119" t="str">
        <f>IF(B245="","",COUNT('Diário 2o PA'!$A$5:$A$1412)+COUNT('Diário 3o PA'!$A$5:$A$2004)+ROW()-4)</f>
        <v/>
      </c>
      <c r="B245" s="104"/>
      <c r="C245" s="154"/>
      <c r="D245" s="105"/>
      <c r="E245" s="105"/>
      <c r="F245" s="106"/>
      <c r="G245" s="105"/>
      <c r="H245" s="105"/>
      <c r="I245" s="108"/>
      <c r="J245" s="105"/>
      <c r="K245" s="105"/>
      <c r="L245" s="108"/>
      <c r="M245" s="105"/>
      <c r="N245" s="103"/>
      <c r="O245" s="456"/>
      <c r="P245" s="79">
        <f t="shared" si="7"/>
        <v>0</v>
      </c>
      <c r="Q245" s="79">
        <f t="shared" si="7"/>
        <v>0</v>
      </c>
      <c r="R245" s="102" t="str">
        <f t="shared" si="6"/>
        <v/>
      </c>
      <c r="S245" s="96" t="str">
        <f>IF(D245="","",IF(OR(D245=Plano!$A$1,D245=Plano!$B$1),"entrada","saída"))</f>
        <v/>
      </c>
    </row>
    <row r="246" spans="1:19" ht="13.2" hidden="1" x14ac:dyDescent="0.25">
      <c r="A246" s="119" t="str">
        <f>IF(B246="","",COUNT('Diário 2o PA'!$A$5:$A$1412)+COUNT('Diário 3o PA'!$A$5:$A$2004)+ROW()-4)</f>
        <v/>
      </c>
      <c r="B246" s="104"/>
      <c r="C246" s="154"/>
      <c r="D246" s="105"/>
      <c r="E246" s="105"/>
      <c r="F246" s="106"/>
      <c r="G246" s="105"/>
      <c r="H246" s="105"/>
      <c r="I246" s="108"/>
      <c r="J246" s="105"/>
      <c r="K246" s="105"/>
      <c r="L246" s="108"/>
      <c r="M246" s="105"/>
      <c r="N246" s="103"/>
      <c r="O246" s="456"/>
      <c r="P246" s="79">
        <f t="shared" si="7"/>
        <v>0</v>
      </c>
      <c r="Q246" s="79">
        <f t="shared" si="7"/>
        <v>0</v>
      </c>
      <c r="R246" s="102" t="str">
        <f t="shared" si="6"/>
        <v/>
      </c>
      <c r="S246" s="96" t="str">
        <f>IF(D246="","",IF(OR(D246=Plano!$A$1,D246=Plano!$B$1),"entrada","saída"))</f>
        <v/>
      </c>
    </row>
    <row r="247" spans="1:19" ht="13.2" hidden="1" x14ac:dyDescent="0.25">
      <c r="A247" s="119" t="str">
        <f>IF(B247="","",COUNT('Diário 2o PA'!$A$5:$A$1412)+COUNT('Diário 3o PA'!$A$5:$A$2004)+ROW()-4)</f>
        <v/>
      </c>
      <c r="B247" s="104"/>
      <c r="C247" s="154"/>
      <c r="D247" s="105"/>
      <c r="E247" s="105"/>
      <c r="F247" s="106"/>
      <c r="G247" s="105"/>
      <c r="H247" s="105"/>
      <c r="I247" s="108"/>
      <c r="J247" s="105"/>
      <c r="K247" s="105"/>
      <c r="L247" s="108"/>
      <c r="M247" s="105"/>
      <c r="N247" s="103"/>
      <c r="O247" s="456"/>
      <c r="P247" s="79">
        <f t="shared" si="7"/>
        <v>0</v>
      </c>
      <c r="Q247" s="79">
        <f t="shared" si="7"/>
        <v>0</v>
      </c>
      <c r="R247" s="102" t="str">
        <f t="shared" si="6"/>
        <v/>
      </c>
      <c r="S247" s="96" t="str">
        <f>IF(D247="","",IF(OR(D247=Plano!$A$1,D247=Plano!$B$1),"entrada","saída"))</f>
        <v/>
      </c>
    </row>
    <row r="248" spans="1:19" ht="13.2" hidden="1" x14ac:dyDescent="0.25">
      <c r="A248" s="119" t="str">
        <f>IF(B248="","",COUNT('Diário 2o PA'!$A$5:$A$1412)+COUNT('Diário 3o PA'!$A$5:$A$2004)+ROW()-4)</f>
        <v/>
      </c>
      <c r="B248" s="104"/>
      <c r="C248" s="154"/>
      <c r="D248" s="105"/>
      <c r="E248" s="105"/>
      <c r="F248" s="106"/>
      <c r="G248" s="105"/>
      <c r="H248" s="105"/>
      <c r="I248" s="108"/>
      <c r="J248" s="105"/>
      <c r="K248" s="105"/>
      <c r="L248" s="108"/>
      <c r="M248" s="105"/>
      <c r="N248" s="103"/>
      <c r="O248" s="456"/>
      <c r="P248" s="79">
        <f t="shared" si="7"/>
        <v>0</v>
      </c>
      <c r="Q248" s="79">
        <f t="shared" si="7"/>
        <v>0</v>
      </c>
      <c r="R248" s="102" t="str">
        <f t="shared" si="6"/>
        <v/>
      </c>
      <c r="S248" s="96" t="str">
        <f>IF(D248="","",IF(OR(D248=Plano!$A$1,D248=Plano!$B$1),"entrada","saída"))</f>
        <v/>
      </c>
    </row>
    <row r="249" spans="1:19" ht="13.2" hidden="1" x14ac:dyDescent="0.25">
      <c r="A249" s="119" t="str">
        <f>IF(B249="","",COUNT('Diário 2o PA'!$A$5:$A$1412)+COUNT('Diário 3o PA'!$A$5:$A$2004)+ROW()-4)</f>
        <v/>
      </c>
      <c r="B249" s="104"/>
      <c r="C249" s="154"/>
      <c r="D249" s="105"/>
      <c r="E249" s="105"/>
      <c r="F249" s="106"/>
      <c r="G249" s="105"/>
      <c r="H249" s="105"/>
      <c r="I249" s="108"/>
      <c r="J249" s="105"/>
      <c r="K249" s="105"/>
      <c r="L249" s="108"/>
      <c r="M249" s="105"/>
      <c r="N249" s="103"/>
      <c r="O249" s="456"/>
      <c r="P249" s="79">
        <f t="shared" si="7"/>
        <v>0</v>
      </c>
      <c r="Q249" s="79">
        <f t="shared" si="7"/>
        <v>0</v>
      </c>
      <c r="R249" s="102" t="str">
        <f t="shared" si="6"/>
        <v/>
      </c>
      <c r="S249" s="96" t="str">
        <f>IF(D249="","",IF(OR(D249=Plano!$A$1,D249=Plano!$B$1),"entrada","saída"))</f>
        <v/>
      </c>
    </row>
    <row r="250" spans="1:19" ht="13.2" hidden="1" x14ac:dyDescent="0.25">
      <c r="A250" s="119" t="str">
        <f>IF(B250="","",COUNT('Diário 2o PA'!$A$5:$A$1412)+COUNT('Diário 3o PA'!$A$5:$A$2004)+ROW()-4)</f>
        <v/>
      </c>
      <c r="B250" s="104"/>
      <c r="C250" s="154"/>
      <c r="D250" s="105"/>
      <c r="E250" s="105"/>
      <c r="F250" s="106"/>
      <c r="G250" s="105"/>
      <c r="H250" s="105"/>
      <c r="I250" s="108"/>
      <c r="J250" s="105"/>
      <c r="K250" s="105"/>
      <c r="L250" s="108"/>
      <c r="M250" s="105"/>
      <c r="N250" s="103"/>
      <c r="O250" s="456"/>
      <c r="P250" s="79">
        <f t="shared" si="7"/>
        <v>0</v>
      </c>
      <c r="Q250" s="79">
        <f t="shared" si="7"/>
        <v>0</v>
      </c>
      <c r="R250" s="102" t="str">
        <f t="shared" si="6"/>
        <v/>
      </c>
      <c r="S250" s="96" t="str">
        <f>IF(D250="","",IF(OR(D250=Plano!$A$1,D250=Plano!$B$1),"entrada","saída"))</f>
        <v/>
      </c>
    </row>
    <row r="251" spans="1:19" ht="13.2" hidden="1" x14ac:dyDescent="0.25">
      <c r="A251" s="119" t="str">
        <f>IF(B251="","",COUNT('Diário 2o PA'!$A$5:$A$1412)+COUNT('Diário 3o PA'!$A$5:$A$2004)+ROW()-4)</f>
        <v/>
      </c>
      <c r="B251" s="104"/>
      <c r="C251" s="154"/>
      <c r="D251" s="105"/>
      <c r="E251" s="105"/>
      <c r="F251" s="106"/>
      <c r="G251" s="105"/>
      <c r="H251" s="105"/>
      <c r="I251" s="108"/>
      <c r="J251" s="105"/>
      <c r="K251" s="105"/>
      <c r="L251" s="108"/>
      <c r="M251" s="105"/>
      <c r="N251" s="103"/>
      <c r="O251" s="456"/>
      <c r="P251" s="79">
        <f t="shared" si="7"/>
        <v>0</v>
      </c>
      <c r="Q251" s="79">
        <f t="shared" si="7"/>
        <v>0</v>
      </c>
      <c r="R251" s="102" t="str">
        <f t="shared" si="6"/>
        <v/>
      </c>
      <c r="S251" s="96" t="str">
        <f>IF(D251="","",IF(OR(D251=Plano!$A$1,D251=Plano!$B$1),"entrada","saída"))</f>
        <v/>
      </c>
    </row>
    <row r="252" spans="1:19" ht="13.2" hidden="1" x14ac:dyDescent="0.25">
      <c r="A252" s="119" t="str">
        <f>IF(B252="","",COUNT('Diário 2o PA'!$A$5:$A$1412)+COUNT('Diário 3o PA'!$A$5:$A$2004)+ROW()-4)</f>
        <v/>
      </c>
      <c r="B252" s="104"/>
      <c r="C252" s="154"/>
      <c r="D252" s="105"/>
      <c r="E252" s="105"/>
      <c r="F252" s="106"/>
      <c r="G252" s="105"/>
      <c r="H252" s="105"/>
      <c r="I252" s="108"/>
      <c r="J252" s="105"/>
      <c r="K252" s="105"/>
      <c r="L252" s="108"/>
      <c r="M252" s="105"/>
      <c r="N252" s="103"/>
      <c r="O252" s="456"/>
      <c r="P252" s="79">
        <f t="shared" si="7"/>
        <v>0</v>
      </c>
      <c r="Q252" s="79">
        <f t="shared" si="7"/>
        <v>0</v>
      </c>
      <c r="R252" s="102" t="str">
        <f t="shared" si="6"/>
        <v/>
      </c>
      <c r="S252" s="96" t="str">
        <f>IF(D252="","",IF(OR(D252=Plano!$A$1,D252=Plano!$B$1),"entrada","saída"))</f>
        <v/>
      </c>
    </row>
    <row r="253" spans="1:19" ht="13.2" hidden="1" x14ac:dyDescent="0.25">
      <c r="A253" s="119" t="str">
        <f>IF(B253="","",COUNT('Diário 2o PA'!$A$5:$A$1412)+COUNT('Diário 3o PA'!$A$5:$A$2004)+ROW()-4)</f>
        <v/>
      </c>
      <c r="B253" s="104"/>
      <c r="C253" s="154"/>
      <c r="D253" s="105"/>
      <c r="E253" s="105"/>
      <c r="F253" s="106"/>
      <c r="G253" s="105"/>
      <c r="H253" s="105"/>
      <c r="I253" s="108"/>
      <c r="J253" s="105"/>
      <c r="K253" s="105"/>
      <c r="L253" s="108"/>
      <c r="M253" s="105"/>
      <c r="N253" s="103"/>
      <c r="O253" s="456"/>
      <c r="P253" s="79">
        <f t="shared" si="7"/>
        <v>0</v>
      </c>
      <c r="Q253" s="79">
        <f t="shared" si="7"/>
        <v>0</v>
      </c>
      <c r="R253" s="102" t="str">
        <f t="shared" si="6"/>
        <v/>
      </c>
      <c r="S253" s="96" t="str">
        <f>IF(D253="","",IF(OR(D253=Plano!$A$1,D253=Plano!$B$1),"entrada","saída"))</f>
        <v/>
      </c>
    </row>
    <row r="254" spans="1:19" ht="13.2" hidden="1" x14ac:dyDescent="0.25">
      <c r="A254" s="119" t="str">
        <f>IF(B254="","",COUNT('Diário 2o PA'!$A$5:$A$1412)+COUNT('Diário 3o PA'!$A$5:$A$2004)+ROW()-4)</f>
        <v/>
      </c>
      <c r="B254" s="104"/>
      <c r="C254" s="154"/>
      <c r="D254" s="105"/>
      <c r="E254" s="105"/>
      <c r="F254" s="106"/>
      <c r="G254" s="105"/>
      <c r="H254" s="105"/>
      <c r="I254" s="108"/>
      <c r="J254" s="105"/>
      <c r="K254" s="105"/>
      <c r="L254" s="108"/>
      <c r="M254" s="105"/>
      <c r="N254" s="103"/>
      <c r="O254" s="456"/>
      <c r="P254" s="79">
        <f t="shared" si="7"/>
        <v>0</v>
      </c>
      <c r="Q254" s="79">
        <f t="shared" si="7"/>
        <v>0</v>
      </c>
      <c r="R254" s="102" t="str">
        <f t="shared" si="6"/>
        <v/>
      </c>
      <c r="S254" s="96" t="str">
        <f>IF(D254="","",IF(OR(D254=Plano!$A$1,D254=Plano!$B$1),"entrada","saída"))</f>
        <v/>
      </c>
    </row>
    <row r="255" spans="1:19" ht="13.2" hidden="1" x14ac:dyDescent="0.25">
      <c r="A255" s="119" t="str">
        <f>IF(B255="","",COUNT('Diário 2o PA'!$A$5:$A$1412)+COUNT('Diário 3o PA'!$A$5:$A$2004)+ROW()-4)</f>
        <v/>
      </c>
      <c r="B255" s="104"/>
      <c r="C255" s="154"/>
      <c r="D255" s="105"/>
      <c r="E255" s="105"/>
      <c r="F255" s="106"/>
      <c r="G255" s="105"/>
      <c r="H255" s="105"/>
      <c r="I255" s="108"/>
      <c r="J255" s="105"/>
      <c r="K255" s="105"/>
      <c r="L255" s="108"/>
      <c r="M255" s="105"/>
      <c r="N255" s="103"/>
      <c r="O255" s="456"/>
      <c r="P255" s="79">
        <f t="shared" si="7"/>
        <v>0</v>
      </c>
      <c r="Q255" s="79">
        <f t="shared" si="7"/>
        <v>0</v>
      </c>
      <c r="R255" s="102" t="str">
        <f t="shared" si="6"/>
        <v/>
      </c>
      <c r="S255" s="96" t="str">
        <f>IF(D255="","",IF(OR(D255=Plano!$A$1,D255=Plano!$B$1),"entrada","saída"))</f>
        <v/>
      </c>
    </row>
    <row r="256" spans="1:19" ht="13.2" hidden="1" x14ac:dyDescent="0.25">
      <c r="A256" s="119" t="str">
        <f>IF(B256="","",COUNT('Diário 2o PA'!$A$5:$A$1412)+COUNT('Diário 3o PA'!$A$5:$A$2004)+ROW()-4)</f>
        <v/>
      </c>
      <c r="B256" s="104"/>
      <c r="C256" s="154"/>
      <c r="D256" s="105"/>
      <c r="E256" s="105"/>
      <c r="F256" s="106"/>
      <c r="G256" s="105"/>
      <c r="H256" s="105"/>
      <c r="I256" s="108"/>
      <c r="J256" s="105"/>
      <c r="K256" s="105"/>
      <c r="L256" s="108"/>
      <c r="M256" s="105"/>
      <c r="N256" s="103"/>
      <c r="O256" s="456"/>
      <c r="P256" s="79">
        <f t="shared" si="7"/>
        <v>0</v>
      </c>
      <c r="Q256" s="79">
        <f t="shared" si="7"/>
        <v>0</v>
      </c>
      <c r="R256" s="102" t="str">
        <f t="shared" si="6"/>
        <v/>
      </c>
      <c r="S256" s="96" t="str">
        <f>IF(D256="","",IF(OR(D256=Plano!$A$1,D256=Plano!$B$1),"entrada","saída"))</f>
        <v/>
      </c>
    </row>
    <row r="257" spans="1:19" ht="13.2" hidden="1" x14ac:dyDescent="0.25">
      <c r="A257" s="119" t="str">
        <f>IF(B257="","",COUNT('Diário 2o PA'!$A$5:$A$1412)+COUNT('Diário 3o PA'!$A$5:$A$2004)+ROW()-4)</f>
        <v/>
      </c>
      <c r="B257" s="104"/>
      <c r="C257" s="154"/>
      <c r="D257" s="105"/>
      <c r="E257" s="105"/>
      <c r="F257" s="106"/>
      <c r="G257" s="105"/>
      <c r="H257" s="105"/>
      <c r="I257" s="108"/>
      <c r="J257" s="105"/>
      <c r="K257" s="105"/>
      <c r="L257" s="108"/>
      <c r="M257" s="105"/>
      <c r="N257" s="103"/>
      <c r="O257" s="456"/>
      <c r="P257" s="79">
        <f t="shared" si="7"/>
        <v>0</v>
      </c>
      <c r="Q257" s="79">
        <f t="shared" si="7"/>
        <v>0</v>
      </c>
      <c r="R257" s="102" t="str">
        <f t="shared" si="6"/>
        <v/>
      </c>
      <c r="S257" s="96" t="str">
        <f>IF(D257="","",IF(OR(D257=Plano!$A$1,D257=Plano!$B$1),"entrada","saída"))</f>
        <v/>
      </c>
    </row>
    <row r="258" spans="1:19" ht="13.2" hidden="1" x14ac:dyDescent="0.25">
      <c r="A258" s="119" t="str">
        <f>IF(B258="","",COUNT('Diário 2o PA'!$A$5:$A$1412)+COUNT('Diário 3o PA'!$A$5:$A$2004)+ROW()-4)</f>
        <v/>
      </c>
      <c r="B258" s="104"/>
      <c r="C258" s="154"/>
      <c r="D258" s="105"/>
      <c r="E258" s="105"/>
      <c r="F258" s="106"/>
      <c r="G258" s="105"/>
      <c r="H258" s="105"/>
      <c r="I258" s="108"/>
      <c r="J258" s="105"/>
      <c r="K258" s="105"/>
      <c r="L258" s="108"/>
      <c r="M258" s="105"/>
      <c r="N258" s="103"/>
      <c r="O258" s="456"/>
      <c r="P258" s="79">
        <f t="shared" si="7"/>
        <v>0</v>
      </c>
      <c r="Q258" s="79">
        <f t="shared" si="7"/>
        <v>0</v>
      </c>
      <c r="R258" s="102" t="str">
        <f t="shared" si="6"/>
        <v/>
      </c>
      <c r="S258" s="96" t="str">
        <f>IF(D258="","",IF(OR(D258=Plano!$A$1,D258=Plano!$B$1),"entrada","saída"))</f>
        <v/>
      </c>
    </row>
    <row r="259" spans="1:19" ht="13.2" hidden="1" x14ac:dyDescent="0.25">
      <c r="A259" s="119" t="str">
        <f>IF(B259="","",COUNT('Diário 2o PA'!$A$5:$A$1412)+COUNT('Diário 3o PA'!$A$5:$A$2004)+ROW()-4)</f>
        <v/>
      </c>
      <c r="B259" s="104"/>
      <c r="C259" s="154"/>
      <c r="D259" s="105"/>
      <c r="E259" s="105"/>
      <c r="F259" s="106"/>
      <c r="G259" s="105"/>
      <c r="H259" s="105"/>
      <c r="I259" s="108"/>
      <c r="J259" s="105"/>
      <c r="K259" s="105"/>
      <c r="L259" s="108"/>
      <c r="M259" s="105"/>
      <c r="N259" s="103"/>
      <c r="O259" s="456"/>
      <c r="P259" s="79">
        <f t="shared" si="7"/>
        <v>0</v>
      </c>
      <c r="Q259" s="79">
        <f t="shared" si="7"/>
        <v>0</v>
      </c>
      <c r="R259" s="102" t="str">
        <f t="shared" si="6"/>
        <v/>
      </c>
      <c r="S259" s="96" t="str">
        <f>IF(D259="","",IF(OR(D259=Plano!$A$1,D259=Plano!$B$1),"entrada","saída"))</f>
        <v/>
      </c>
    </row>
    <row r="260" spans="1:19" ht="13.2" hidden="1" x14ac:dyDescent="0.25">
      <c r="A260" s="119" t="str">
        <f>IF(B260="","",COUNT('Diário 2o PA'!$A$5:$A$1412)+COUNT('Diário 3o PA'!$A$5:$A$2004)+ROW()-4)</f>
        <v/>
      </c>
      <c r="B260" s="104"/>
      <c r="C260" s="154"/>
      <c r="D260" s="105"/>
      <c r="E260" s="105"/>
      <c r="F260" s="106"/>
      <c r="G260" s="105"/>
      <c r="H260" s="105"/>
      <c r="I260" s="108"/>
      <c r="J260" s="105"/>
      <c r="K260" s="105"/>
      <c r="L260" s="108"/>
      <c r="M260" s="105"/>
      <c r="N260" s="103"/>
      <c r="O260" s="456"/>
      <c r="P260" s="79">
        <f t="shared" si="7"/>
        <v>0</v>
      </c>
      <c r="Q260" s="79">
        <f t="shared" si="7"/>
        <v>0</v>
      </c>
      <c r="R260" s="102" t="str">
        <f t="shared" si="6"/>
        <v/>
      </c>
      <c r="S260" s="96" t="str">
        <f>IF(D260="","",IF(OR(D260=Plano!$A$1,D260=Plano!$B$1),"entrada","saída"))</f>
        <v/>
      </c>
    </row>
    <row r="261" spans="1:19" ht="13.2" hidden="1" x14ac:dyDescent="0.25">
      <c r="A261" s="119" t="str">
        <f>IF(B261="","",COUNT('Diário 2o PA'!$A$5:$A$1412)+COUNT('Diário 3o PA'!$A$5:$A$2004)+ROW()-4)</f>
        <v/>
      </c>
      <c r="B261" s="104"/>
      <c r="C261" s="154"/>
      <c r="D261" s="105"/>
      <c r="E261" s="105"/>
      <c r="F261" s="106"/>
      <c r="G261" s="105"/>
      <c r="H261" s="105"/>
      <c r="I261" s="108"/>
      <c r="J261" s="105"/>
      <c r="K261" s="105"/>
      <c r="L261" s="108"/>
      <c r="M261" s="105"/>
      <c r="N261" s="103"/>
      <c r="O261" s="456"/>
      <c r="P261" s="79">
        <f t="shared" si="7"/>
        <v>0</v>
      </c>
      <c r="Q261" s="79">
        <f t="shared" si="7"/>
        <v>0</v>
      </c>
      <c r="R261" s="102" t="str">
        <f t="shared" ref="R261:R324" si="8">SUBSTITUTE(D261," ","_")</f>
        <v/>
      </c>
      <c r="S261" s="96" t="str">
        <f>IF(D261="","",IF(OR(D261=Plano!$A$1,D261=Plano!$B$1),"entrada","saída"))</f>
        <v/>
      </c>
    </row>
    <row r="262" spans="1:19" ht="13.2" hidden="1" x14ac:dyDescent="0.25">
      <c r="A262" s="119" t="str">
        <f>IF(B262="","",COUNT('Diário 2o PA'!$A$5:$A$1412)+COUNT('Diário 3o PA'!$A$5:$A$2004)+ROW()-4)</f>
        <v/>
      </c>
      <c r="B262" s="104"/>
      <c r="C262" s="154"/>
      <c r="D262" s="105"/>
      <c r="E262" s="105"/>
      <c r="F262" s="106"/>
      <c r="G262" s="105"/>
      <c r="H262" s="105"/>
      <c r="I262" s="108"/>
      <c r="J262" s="105"/>
      <c r="K262" s="105"/>
      <c r="L262" s="108"/>
      <c r="M262" s="105"/>
      <c r="N262" s="103"/>
      <c r="O262" s="456"/>
      <c r="P262" s="79">
        <f t="shared" ref="P262:Q325" si="9">IF(B262=0,0,IF(YEAR(B262)=$Q$1,MONTH(B262)-$P$1+1,(YEAR(B262)-$Q$1)*12-$P$1+1+MONTH(B262)))</f>
        <v>0</v>
      </c>
      <c r="Q262" s="79">
        <f t="shared" si="9"/>
        <v>0</v>
      </c>
      <c r="R262" s="102" t="str">
        <f t="shared" si="8"/>
        <v/>
      </c>
      <c r="S262" s="96" t="str">
        <f>IF(D262="","",IF(OR(D262=Plano!$A$1,D262=Plano!$B$1),"entrada","saída"))</f>
        <v/>
      </c>
    </row>
    <row r="263" spans="1:19" ht="13.2" hidden="1" x14ac:dyDescent="0.25">
      <c r="A263" s="119" t="str">
        <f>IF(B263="","",COUNT('Diário 2o PA'!$A$5:$A$1412)+COUNT('Diário 3o PA'!$A$5:$A$2004)+ROW()-4)</f>
        <v/>
      </c>
      <c r="B263" s="104"/>
      <c r="C263" s="154"/>
      <c r="D263" s="105"/>
      <c r="E263" s="105"/>
      <c r="F263" s="106"/>
      <c r="G263" s="105"/>
      <c r="H263" s="105"/>
      <c r="I263" s="108"/>
      <c r="J263" s="105"/>
      <c r="K263" s="105"/>
      <c r="L263" s="108"/>
      <c r="M263" s="105"/>
      <c r="N263" s="103"/>
      <c r="O263" s="456"/>
      <c r="P263" s="79">
        <f t="shared" si="9"/>
        <v>0</v>
      </c>
      <c r="Q263" s="79">
        <f t="shared" si="9"/>
        <v>0</v>
      </c>
      <c r="R263" s="102" t="str">
        <f t="shared" si="8"/>
        <v/>
      </c>
      <c r="S263" s="96" t="str">
        <f>IF(D263="","",IF(OR(D263=Plano!$A$1,D263=Plano!$B$1),"entrada","saída"))</f>
        <v/>
      </c>
    </row>
    <row r="264" spans="1:19" ht="13.2" hidden="1" x14ac:dyDescent="0.25">
      <c r="A264" s="119" t="str">
        <f>IF(B264="","",COUNT('Diário 2o PA'!$A$5:$A$1412)+COUNT('Diário 3o PA'!$A$5:$A$2004)+ROW()-4)</f>
        <v/>
      </c>
      <c r="B264" s="104"/>
      <c r="C264" s="154"/>
      <c r="D264" s="105"/>
      <c r="E264" s="105"/>
      <c r="F264" s="106"/>
      <c r="G264" s="105"/>
      <c r="H264" s="105"/>
      <c r="I264" s="108"/>
      <c r="J264" s="105"/>
      <c r="K264" s="105"/>
      <c r="L264" s="108"/>
      <c r="M264" s="105"/>
      <c r="N264" s="103"/>
      <c r="O264" s="456"/>
      <c r="P264" s="79">
        <f t="shared" si="9"/>
        <v>0</v>
      </c>
      <c r="Q264" s="79">
        <f t="shared" si="9"/>
        <v>0</v>
      </c>
      <c r="R264" s="102" t="str">
        <f t="shared" si="8"/>
        <v/>
      </c>
      <c r="S264" s="96" t="str">
        <f>IF(D264="","",IF(OR(D264=Plano!$A$1,D264=Plano!$B$1),"entrada","saída"))</f>
        <v/>
      </c>
    </row>
    <row r="265" spans="1:19" ht="13.2" hidden="1" x14ac:dyDescent="0.25">
      <c r="A265" s="119" t="str">
        <f>IF(B265="","",COUNT('Diário 2o PA'!$A$5:$A$1412)+COUNT('Diário 3o PA'!$A$5:$A$2004)+ROW()-4)</f>
        <v/>
      </c>
      <c r="B265" s="104"/>
      <c r="C265" s="154"/>
      <c r="D265" s="105"/>
      <c r="E265" s="105"/>
      <c r="F265" s="106"/>
      <c r="G265" s="105"/>
      <c r="H265" s="105"/>
      <c r="I265" s="108"/>
      <c r="J265" s="105"/>
      <c r="K265" s="105"/>
      <c r="L265" s="108"/>
      <c r="M265" s="105"/>
      <c r="N265" s="103"/>
      <c r="O265" s="456"/>
      <c r="P265" s="79">
        <f t="shared" si="9"/>
        <v>0</v>
      </c>
      <c r="Q265" s="79">
        <f t="shared" si="9"/>
        <v>0</v>
      </c>
      <c r="R265" s="102" t="str">
        <f t="shared" si="8"/>
        <v/>
      </c>
      <c r="S265" s="96" t="str">
        <f>IF(D265="","",IF(OR(D265=Plano!$A$1,D265=Plano!$B$1),"entrada","saída"))</f>
        <v/>
      </c>
    </row>
    <row r="266" spans="1:19" ht="13.2" hidden="1" x14ac:dyDescent="0.25">
      <c r="A266" s="119" t="str">
        <f>IF(B266="","",COUNT('Diário 2o PA'!$A$5:$A$1412)+COUNT('Diário 3o PA'!$A$5:$A$2004)+ROW()-4)</f>
        <v/>
      </c>
      <c r="B266" s="104"/>
      <c r="C266" s="154"/>
      <c r="D266" s="105"/>
      <c r="E266" s="105"/>
      <c r="F266" s="106"/>
      <c r="G266" s="105"/>
      <c r="H266" s="105"/>
      <c r="I266" s="108"/>
      <c r="J266" s="105"/>
      <c r="K266" s="105"/>
      <c r="L266" s="108"/>
      <c r="M266" s="105"/>
      <c r="N266" s="103"/>
      <c r="O266" s="456"/>
      <c r="P266" s="79">
        <f t="shared" si="9"/>
        <v>0</v>
      </c>
      <c r="Q266" s="79">
        <f t="shared" si="9"/>
        <v>0</v>
      </c>
      <c r="R266" s="102" t="str">
        <f t="shared" si="8"/>
        <v/>
      </c>
      <c r="S266" s="96" t="str">
        <f>IF(D266="","",IF(OR(D266=Plano!$A$1,D266=Plano!$B$1),"entrada","saída"))</f>
        <v/>
      </c>
    </row>
    <row r="267" spans="1:19" ht="13.2" hidden="1" x14ac:dyDescent="0.25">
      <c r="A267" s="119" t="str">
        <f>IF(B267="","",COUNT('Diário 2o PA'!$A$5:$A$1412)+COUNT('Diário 3o PA'!$A$5:$A$2004)+ROW()-4)</f>
        <v/>
      </c>
      <c r="B267" s="104"/>
      <c r="C267" s="154"/>
      <c r="D267" s="105"/>
      <c r="E267" s="105"/>
      <c r="F267" s="106"/>
      <c r="G267" s="105"/>
      <c r="H267" s="105"/>
      <c r="I267" s="108"/>
      <c r="J267" s="105"/>
      <c r="K267" s="105"/>
      <c r="L267" s="108"/>
      <c r="M267" s="105"/>
      <c r="N267" s="103"/>
      <c r="O267" s="456"/>
      <c r="P267" s="79">
        <f t="shared" si="9"/>
        <v>0</v>
      </c>
      <c r="Q267" s="79">
        <f t="shared" si="9"/>
        <v>0</v>
      </c>
      <c r="R267" s="102" t="str">
        <f t="shared" si="8"/>
        <v/>
      </c>
      <c r="S267" s="96" t="str">
        <f>IF(D267="","",IF(OR(D267=Plano!$A$1,D267=Plano!$B$1),"entrada","saída"))</f>
        <v/>
      </c>
    </row>
    <row r="268" spans="1:19" ht="13.2" hidden="1" x14ac:dyDescent="0.25">
      <c r="A268" s="119" t="str">
        <f>IF(B268="","",COUNT('Diário 2o PA'!$A$5:$A$1412)+COUNT('Diário 3o PA'!$A$5:$A$2004)+ROW()-4)</f>
        <v/>
      </c>
      <c r="B268" s="104"/>
      <c r="C268" s="154"/>
      <c r="D268" s="105"/>
      <c r="E268" s="105"/>
      <c r="F268" s="106"/>
      <c r="G268" s="105"/>
      <c r="H268" s="105"/>
      <c r="I268" s="108"/>
      <c r="J268" s="105"/>
      <c r="K268" s="105"/>
      <c r="L268" s="108"/>
      <c r="M268" s="105"/>
      <c r="N268" s="103"/>
      <c r="O268" s="456"/>
      <c r="P268" s="79">
        <f t="shared" si="9"/>
        <v>0</v>
      </c>
      <c r="Q268" s="79">
        <f t="shared" si="9"/>
        <v>0</v>
      </c>
      <c r="R268" s="102" t="str">
        <f t="shared" si="8"/>
        <v/>
      </c>
      <c r="S268" s="96" t="str">
        <f>IF(D268="","",IF(OR(D268=Plano!$A$1,D268=Plano!$B$1),"entrada","saída"))</f>
        <v/>
      </c>
    </row>
    <row r="269" spans="1:19" ht="13.2" hidden="1" x14ac:dyDescent="0.25">
      <c r="A269" s="119" t="str">
        <f>IF(B269="","",COUNT('Diário 2o PA'!$A$5:$A$1412)+COUNT('Diário 3o PA'!$A$5:$A$2004)+ROW()-4)</f>
        <v/>
      </c>
      <c r="B269" s="104"/>
      <c r="C269" s="154"/>
      <c r="D269" s="105"/>
      <c r="E269" s="105"/>
      <c r="F269" s="106"/>
      <c r="G269" s="105"/>
      <c r="H269" s="105"/>
      <c r="I269" s="108"/>
      <c r="J269" s="105"/>
      <c r="K269" s="105"/>
      <c r="L269" s="108"/>
      <c r="M269" s="105"/>
      <c r="N269" s="103"/>
      <c r="O269" s="456"/>
      <c r="P269" s="79">
        <f t="shared" si="9"/>
        <v>0</v>
      </c>
      <c r="Q269" s="79">
        <f t="shared" si="9"/>
        <v>0</v>
      </c>
      <c r="R269" s="102" t="str">
        <f t="shared" si="8"/>
        <v/>
      </c>
      <c r="S269" s="96" t="str">
        <f>IF(D269="","",IF(OR(D269=Plano!$A$1,D269=Plano!$B$1),"entrada","saída"))</f>
        <v/>
      </c>
    </row>
    <row r="270" spans="1:19" ht="13.2" hidden="1" x14ac:dyDescent="0.25">
      <c r="A270" s="119" t="str">
        <f>IF(B270="","",COUNT('Diário 2o PA'!$A$5:$A$1412)+COUNT('Diário 3o PA'!$A$5:$A$2004)+ROW()-4)</f>
        <v/>
      </c>
      <c r="B270" s="104"/>
      <c r="C270" s="154"/>
      <c r="D270" s="105"/>
      <c r="E270" s="105"/>
      <c r="F270" s="106"/>
      <c r="G270" s="105"/>
      <c r="H270" s="105"/>
      <c r="I270" s="108"/>
      <c r="J270" s="105"/>
      <c r="K270" s="105"/>
      <c r="L270" s="108"/>
      <c r="M270" s="105"/>
      <c r="N270" s="103"/>
      <c r="O270" s="456"/>
      <c r="P270" s="79">
        <f t="shared" si="9"/>
        <v>0</v>
      </c>
      <c r="Q270" s="79">
        <f t="shared" si="9"/>
        <v>0</v>
      </c>
      <c r="R270" s="102" t="str">
        <f t="shared" si="8"/>
        <v/>
      </c>
      <c r="S270" s="96" t="str">
        <f>IF(D270="","",IF(OR(D270=Plano!$A$1,D270=Plano!$B$1),"entrada","saída"))</f>
        <v/>
      </c>
    </row>
    <row r="271" spans="1:19" ht="13.2" hidden="1" x14ac:dyDescent="0.25">
      <c r="A271" s="119" t="str">
        <f>IF(B271="","",COUNT('Diário 2o PA'!$A$5:$A$1412)+COUNT('Diário 3o PA'!$A$5:$A$2004)+ROW()-4)</f>
        <v/>
      </c>
      <c r="B271" s="104"/>
      <c r="C271" s="154"/>
      <c r="D271" s="105"/>
      <c r="E271" s="105"/>
      <c r="F271" s="106"/>
      <c r="G271" s="105"/>
      <c r="H271" s="105"/>
      <c r="I271" s="108"/>
      <c r="J271" s="105"/>
      <c r="K271" s="105"/>
      <c r="L271" s="108"/>
      <c r="M271" s="105"/>
      <c r="N271" s="103"/>
      <c r="O271" s="456"/>
      <c r="P271" s="79">
        <f t="shared" si="9"/>
        <v>0</v>
      </c>
      <c r="Q271" s="79">
        <f t="shared" si="9"/>
        <v>0</v>
      </c>
      <c r="R271" s="102" t="str">
        <f t="shared" si="8"/>
        <v/>
      </c>
      <c r="S271" s="96" t="str">
        <f>IF(D271="","",IF(OR(D271=Plano!$A$1,D271=Plano!$B$1),"entrada","saída"))</f>
        <v/>
      </c>
    </row>
    <row r="272" spans="1:19" ht="13.2" hidden="1" x14ac:dyDescent="0.25">
      <c r="A272" s="119" t="str">
        <f>IF(B272="","",COUNT('Diário 2o PA'!$A$5:$A$1412)+COUNT('Diário 3o PA'!$A$5:$A$2004)+ROW()-4)</f>
        <v/>
      </c>
      <c r="B272" s="104"/>
      <c r="C272" s="154"/>
      <c r="D272" s="105"/>
      <c r="E272" s="105"/>
      <c r="F272" s="106"/>
      <c r="G272" s="105"/>
      <c r="H272" s="105"/>
      <c r="I272" s="108"/>
      <c r="J272" s="105"/>
      <c r="K272" s="105"/>
      <c r="L272" s="108"/>
      <c r="M272" s="105"/>
      <c r="N272" s="103"/>
      <c r="O272" s="456"/>
      <c r="P272" s="79">
        <f t="shared" si="9"/>
        <v>0</v>
      </c>
      <c r="Q272" s="79">
        <f t="shared" si="9"/>
        <v>0</v>
      </c>
      <c r="R272" s="102" t="str">
        <f t="shared" si="8"/>
        <v/>
      </c>
      <c r="S272" s="96" t="str">
        <f>IF(D272="","",IF(OR(D272=Plano!$A$1,D272=Plano!$B$1),"entrada","saída"))</f>
        <v/>
      </c>
    </row>
    <row r="273" spans="1:19" ht="13.2" hidden="1" x14ac:dyDescent="0.25">
      <c r="A273" s="119" t="str">
        <f>IF(B273="","",COUNT('Diário 2o PA'!$A$5:$A$1412)+COUNT('Diário 3o PA'!$A$5:$A$2004)+ROW()-4)</f>
        <v/>
      </c>
      <c r="B273" s="104"/>
      <c r="C273" s="154"/>
      <c r="D273" s="105"/>
      <c r="E273" s="105"/>
      <c r="F273" s="106"/>
      <c r="G273" s="105"/>
      <c r="H273" s="105"/>
      <c r="I273" s="108"/>
      <c r="J273" s="105"/>
      <c r="K273" s="105"/>
      <c r="L273" s="108"/>
      <c r="M273" s="105"/>
      <c r="N273" s="103"/>
      <c r="O273" s="456"/>
      <c r="P273" s="79">
        <f t="shared" si="9"/>
        <v>0</v>
      </c>
      <c r="Q273" s="79">
        <f t="shared" si="9"/>
        <v>0</v>
      </c>
      <c r="R273" s="102" t="str">
        <f t="shared" si="8"/>
        <v/>
      </c>
      <c r="S273" s="96" t="str">
        <f>IF(D273="","",IF(OR(D273=Plano!$A$1,D273=Plano!$B$1),"entrada","saída"))</f>
        <v/>
      </c>
    </row>
    <row r="274" spans="1:19" ht="13.2" hidden="1" x14ac:dyDescent="0.25">
      <c r="A274" s="119" t="str">
        <f>IF(B274="","",COUNT('Diário 2o PA'!$A$5:$A$1412)+COUNT('Diário 3o PA'!$A$5:$A$2004)+ROW()-4)</f>
        <v/>
      </c>
      <c r="B274" s="104"/>
      <c r="C274" s="154"/>
      <c r="D274" s="105"/>
      <c r="E274" s="105"/>
      <c r="F274" s="106"/>
      <c r="G274" s="105"/>
      <c r="H274" s="105"/>
      <c r="I274" s="108"/>
      <c r="J274" s="105"/>
      <c r="K274" s="105"/>
      <c r="L274" s="108"/>
      <c r="M274" s="105"/>
      <c r="N274" s="103"/>
      <c r="O274" s="456"/>
      <c r="P274" s="79">
        <f t="shared" si="9"/>
        <v>0</v>
      </c>
      <c r="Q274" s="79">
        <f t="shared" si="9"/>
        <v>0</v>
      </c>
      <c r="R274" s="102" t="str">
        <f t="shared" si="8"/>
        <v/>
      </c>
      <c r="S274" s="96" t="str">
        <f>IF(D274="","",IF(OR(D274=Plano!$A$1,D274=Plano!$B$1),"entrada","saída"))</f>
        <v/>
      </c>
    </row>
    <row r="275" spans="1:19" ht="13.2" hidden="1" x14ac:dyDescent="0.25">
      <c r="A275" s="119" t="str">
        <f>IF(B275="","",COUNT('Diário 2o PA'!$A$5:$A$1412)+COUNT('Diário 3o PA'!$A$5:$A$2004)+ROW()-4)</f>
        <v/>
      </c>
      <c r="B275" s="104"/>
      <c r="C275" s="154"/>
      <c r="D275" s="105"/>
      <c r="E275" s="105"/>
      <c r="F275" s="106"/>
      <c r="G275" s="105"/>
      <c r="H275" s="105"/>
      <c r="I275" s="108"/>
      <c r="J275" s="105"/>
      <c r="K275" s="105"/>
      <c r="L275" s="108"/>
      <c r="M275" s="105"/>
      <c r="N275" s="103"/>
      <c r="O275" s="456"/>
      <c r="P275" s="79">
        <f t="shared" si="9"/>
        <v>0</v>
      </c>
      <c r="Q275" s="79">
        <f t="shared" si="9"/>
        <v>0</v>
      </c>
      <c r="R275" s="102" t="str">
        <f t="shared" si="8"/>
        <v/>
      </c>
      <c r="S275" s="96" t="str">
        <f>IF(D275="","",IF(OR(D275=Plano!$A$1,D275=Plano!$B$1),"entrada","saída"))</f>
        <v/>
      </c>
    </row>
    <row r="276" spans="1:19" ht="13.2" hidden="1" x14ac:dyDescent="0.25">
      <c r="A276" s="119" t="str">
        <f>IF(B276="","",COUNT('Diário 2o PA'!$A$5:$A$1412)+COUNT('Diário 3o PA'!$A$5:$A$2004)+ROW()-4)</f>
        <v/>
      </c>
      <c r="B276" s="104"/>
      <c r="C276" s="154"/>
      <c r="D276" s="105"/>
      <c r="E276" s="105"/>
      <c r="F276" s="106"/>
      <c r="G276" s="105"/>
      <c r="H276" s="105"/>
      <c r="I276" s="108"/>
      <c r="J276" s="105"/>
      <c r="K276" s="105"/>
      <c r="L276" s="108"/>
      <c r="M276" s="105"/>
      <c r="N276" s="103"/>
      <c r="O276" s="456"/>
      <c r="P276" s="79">
        <f t="shared" si="9"/>
        <v>0</v>
      </c>
      <c r="Q276" s="79">
        <f t="shared" si="9"/>
        <v>0</v>
      </c>
      <c r="R276" s="102" t="str">
        <f t="shared" si="8"/>
        <v/>
      </c>
      <c r="S276" s="96" t="str">
        <f>IF(D276="","",IF(OR(D276=Plano!$A$1,D276=Plano!$B$1),"entrada","saída"))</f>
        <v/>
      </c>
    </row>
    <row r="277" spans="1:19" ht="13.2" hidden="1" x14ac:dyDescent="0.25">
      <c r="A277" s="119" t="str">
        <f>IF(B277="","",COUNT('Diário 2o PA'!$A$5:$A$1412)+COUNT('Diário 3o PA'!$A$5:$A$2004)+ROW()-4)</f>
        <v/>
      </c>
      <c r="B277" s="104"/>
      <c r="C277" s="154"/>
      <c r="D277" s="105"/>
      <c r="E277" s="105"/>
      <c r="F277" s="106"/>
      <c r="G277" s="105"/>
      <c r="H277" s="105"/>
      <c r="I277" s="108"/>
      <c r="J277" s="105"/>
      <c r="K277" s="105"/>
      <c r="L277" s="108"/>
      <c r="M277" s="105"/>
      <c r="N277" s="103"/>
      <c r="O277" s="456"/>
      <c r="P277" s="79">
        <f t="shared" si="9"/>
        <v>0</v>
      </c>
      <c r="Q277" s="79">
        <f t="shared" si="9"/>
        <v>0</v>
      </c>
      <c r="R277" s="102" t="str">
        <f t="shared" si="8"/>
        <v/>
      </c>
      <c r="S277" s="96" t="str">
        <f>IF(D277="","",IF(OR(D277=Plano!$A$1,D277=Plano!$B$1),"entrada","saída"))</f>
        <v/>
      </c>
    </row>
    <row r="278" spans="1:19" ht="13.2" hidden="1" x14ac:dyDescent="0.25">
      <c r="A278" s="119" t="str">
        <f>IF(B278="","",COUNT('Diário 2o PA'!$A$5:$A$1412)+COUNT('Diário 3o PA'!$A$5:$A$2004)+ROW()-4)</f>
        <v/>
      </c>
      <c r="B278" s="104"/>
      <c r="C278" s="154"/>
      <c r="D278" s="105"/>
      <c r="E278" s="105"/>
      <c r="F278" s="106"/>
      <c r="G278" s="105"/>
      <c r="H278" s="105"/>
      <c r="I278" s="108"/>
      <c r="J278" s="105"/>
      <c r="K278" s="105"/>
      <c r="L278" s="108"/>
      <c r="M278" s="105"/>
      <c r="N278" s="103"/>
      <c r="O278" s="456"/>
      <c r="P278" s="79">
        <f t="shared" si="9"/>
        <v>0</v>
      </c>
      <c r="Q278" s="79">
        <f t="shared" si="9"/>
        <v>0</v>
      </c>
      <c r="R278" s="102" t="str">
        <f t="shared" si="8"/>
        <v/>
      </c>
      <c r="S278" s="96" t="str">
        <f>IF(D278="","",IF(OR(D278=Plano!$A$1,D278=Plano!$B$1),"entrada","saída"))</f>
        <v/>
      </c>
    </row>
    <row r="279" spans="1:19" ht="13.2" hidden="1" x14ac:dyDescent="0.25">
      <c r="A279" s="119" t="str">
        <f>IF(B279="","",COUNT('Diário 2o PA'!$A$5:$A$1412)+COUNT('Diário 3o PA'!$A$5:$A$2004)+ROW()-4)</f>
        <v/>
      </c>
      <c r="B279" s="104"/>
      <c r="C279" s="154"/>
      <c r="D279" s="105"/>
      <c r="E279" s="105"/>
      <c r="F279" s="106"/>
      <c r="G279" s="105"/>
      <c r="H279" s="105"/>
      <c r="I279" s="108"/>
      <c r="J279" s="105"/>
      <c r="K279" s="105"/>
      <c r="L279" s="108"/>
      <c r="M279" s="105"/>
      <c r="N279" s="103"/>
      <c r="O279" s="456"/>
      <c r="P279" s="79">
        <f t="shared" si="9"/>
        <v>0</v>
      </c>
      <c r="Q279" s="79">
        <f t="shared" si="9"/>
        <v>0</v>
      </c>
      <c r="R279" s="102" t="str">
        <f t="shared" si="8"/>
        <v/>
      </c>
      <c r="S279" s="96" t="str">
        <f>IF(D279="","",IF(OR(D279=Plano!$A$1,D279=Plano!$B$1),"entrada","saída"))</f>
        <v/>
      </c>
    </row>
    <row r="280" spans="1:19" ht="13.2" hidden="1" x14ac:dyDescent="0.25">
      <c r="A280" s="119" t="str">
        <f>IF(B280="","",COUNT('Diário 2o PA'!$A$5:$A$1412)+COUNT('Diário 3o PA'!$A$5:$A$2004)+ROW()-4)</f>
        <v/>
      </c>
      <c r="B280" s="104"/>
      <c r="C280" s="154"/>
      <c r="D280" s="105"/>
      <c r="E280" s="105"/>
      <c r="F280" s="106"/>
      <c r="G280" s="105"/>
      <c r="H280" s="105"/>
      <c r="I280" s="108"/>
      <c r="J280" s="105"/>
      <c r="K280" s="105"/>
      <c r="L280" s="108"/>
      <c r="M280" s="105"/>
      <c r="N280" s="103"/>
      <c r="O280" s="456"/>
      <c r="P280" s="79">
        <f t="shared" si="9"/>
        <v>0</v>
      </c>
      <c r="Q280" s="79">
        <f t="shared" si="9"/>
        <v>0</v>
      </c>
      <c r="R280" s="102" t="str">
        <f t="shared" si="8"/>
        <v/>
      </c>
      <c r="S280" s="96" t="str">
        <f>IF(D280="","",IF(OR(D280=Plano!$A$1,D280=Plano!$B$1),"entrada","saída"))</f>
        <v/>
      </c>
    </row>
    <row r="281" spans="1:19" ht="13.2" hidden="1" x14ac:dyDescent="0.25">
      <c r="A281" s="119" t="str">
        <f>IF(B281="","",COUNT('Diário 2o PA'!$A$5:$A$1412)+COUNT('Diário 3o PA'!$A$5:$A$2004)+ROW()-4)</f>
        <v/>
      </c>
      <c r="B281" s="104"/>
      <c r="C281" s="154"/>
      <c r="D281" s="105"/>
      <c r="E281" s="105"/>
      <c r="F281" s="106"/>
      <c r="G281" s="105"/>
      <c r="H281" s="105"/>
      <c r="I281" s="108"/>
      <c r="J281" s="105"/>
      <c r="K281" s="105"/>
      <c r="L281" s="108"/>
      <c r="M281" s="105"/>
      <c r="N281" s="103"/>
      <c r="O281" s="456"/>
      <c r="P281" s="79">
        <f t="shared" si="9"/>
        <v>0</v>
      </c>
      <c r="Q281" s="79">
        <f t="shared" si="9"/>
        <v>0</v>
      </c>
      <c r="R281" s="102" t="str">
        <f t="shared" si="8"/>
        <v/>
      </c>
      <c r="S281" s="96" t="str">
        <f>IF(D281="","",IF(OR(D281=Plano!$A$1,D281=Plano!$B$1),"entrada","saída"))</f>
        <v/>
      </c>
    </row>
    <row r="282" spans="1:19" ht="13.2" hidden="1" x14ac:dyDescent="0.25">
      <c r="A282" s="119" t="str">
        <f>IF(B282="","",COUNT('Diário 2o PA'!$A$5:$A$1412)+COUNT('Diário 3o PA'!$A$5:$A$2004)+ROW()-4)</f>
        <v/>
      </c>
      <c r="B282" s="104"/>
      <c r="C282" s="154"/>
      <c r="D282" s="105"/>
      <c r="E282" s="105"/>
      <c r="F282" s="106"/>
      <c r="G282" s="105"/>
      <c r="H282" s="105"/>
      <c r="I282" s="108"/>
      <c r="J282" s="105"/>
      <c r="K282" s="105"/>
      <c r="L282" s="108"/>
      <c r="M282" s="105"/>
      <c r="N282" s="103"/>
      <c r="O282" s="456"/>
      <c r="P282" s="79">
        <f t="shared" si="9"/>
        <v>0</v>
      </c>
      <c r="Q282" s="79">
        <f t="shared" si="9"/>
        <v>0</v>
      </c>
      <c r="R282" s="102" t="str">
        <f t="shared" si="8"/>
        <v/>
      </c>
      <c r="S282" s="96" t="str">
        <f>IF(D282="","",IF(OR(D282=Plano!$A$1,D282=Plano!$B$1),"entrada","saída"))</f>
        <v/>
      </c>
    </row>
    <row r="283" spans="1:19" ht="13.2" hidden="1" x14ac:dyDescent="0.25">
      <c r="A283" s="119" t="str">
        <f>IF(B283="","",COUNT('Diário 2o PA'!$A$5:$A$1412)+COUNT('Diário 3o PA'!$A$5:$A$2004)+ROW()-4)</f>
        <v/>
      </c>
      <c r="B283" s="104"/>
      <c r="C283" s="154"/>
      <c r="D283" s="105"/>
      <c r="E283" s="105"/>
      <c r="F283" s="106"/>
      <c r="G283" s="105"/>
      <c r="H283" s="105"/>
      <c r="I283" s="108"/>
      <c r="J283" s="105"/>
      <c r="K283" s="105"/>
      <c r="L283" s="108"/>
      <c r="M283" s="105"/>
      <c r="N283" s="103"/>
      <c r="O283" s="456"/>
      <c r="P283" s="79">
        <f t="shared" si="9"/>
        <v>0</v>
      </c>
      <c r="Q283" s="79">
        <f t="shared" si="9"/>
        <v>0</v>
      </c>
      <c r="R283" s="102" t="str">
        <f t="shared" si="8"/>
        <v/>
      </c>
      <c r="S283" s="96" t="str">
        <f>IF(D283="","",IF(OR(D283=Plano!$A$1,D283=Plano!$B$1),"entrada","saída"))</f>
        <v/>
      </c>
    </row>
    <row r="284" spans="1:19" ht="13.2" hidden="1" x14ac:dyDescent="0.25">
      <c r="A284" s="119" t="str">
        <f>IF(B284="","",COUNT('Diário 2o PA'!$A$5:$A$1412)+COUNT('Diário 3o PA'!$A$5:$A$2004)+ROW()-4)</f>
        <v/>
      </c>
      <c r="B284" s="104"/>
      <c r="C284" s="154"/>
      <c r="D284" s="105"/>
      <c r="E284" s="105"/>
      <c r="F284" s="106"/>
      <c r="G284" s="105"/>
      <c r="H284" s="105"/>
      <c r="I284" s="108"/>
      <c r="J284" s="105"/>
      <c r="K284" s="105"/>
      <c r="L284" s="108"/>
      <c r="M284" s="105"/>
      <c r="N284" s="103"/>
      <c r="O284" s="456"/>
      <c r="P284" s="79">
        <f t="shared" si="9"/>
        <v>0</v>
      </c>
      <c r="Q284" s="79">
        <f t="shared" si="9"/>
        <v>0</v>
      </c>
      <c r="R284" s="102" t="str">
        <f t="shared" si="8"/>
        <v/>
      </c>
      <c r="S284" s="96" t="str">
        <f>IF(D284="","",IF(OR(D284=Plano!$A$1,D284=Plano!$B$1),"entrada","saída"))</f>
        <v/>
      </c>
    </row>
    <row r="285" spans="1:19" ht="13.2" hidden="1" x14ac:dyDescent="0.25">
      <c r="A285" s="119" t="str">
        <f>IF(B285="","",COUNT('Diário 2o PA'!$A$5:$A$1412)+COUNT('Diário 3o PA'!$A$5:$A$2004)+ROW()-4)</f>
        <v/>
      </c>
      <c r="B285" s="104"/>
      <c r="C285" s="154"/>
      <c r="D285" s="105"/>
      <c r="E285" s="105"/>
      <c r="F285" s="106"/>
      <c r="G285" s="105"/>
      <c r="H285" s="105"/>
      <c r="I285" s="108"/>
      <c r="J285" s="105"/>
      <c r="K285" s="105"/>
      <c r="L285" s="108"/>
      <c r="M285" s="105"/>
      <c r="N285" s="103"/>
      <c r="O285" s="456"/>
      <c r="P285" s="79">
        <f t="shared" si="9"/>
        <v>0</v>
      </c>
      <c r="Q285" s="79">
        <f t="shared" si="9"/>
        <v>0</v>
      </c>
      <c r="R285" s="102" t="str">
        <f t="shared" si="8"/>
        <v/>
      </c>
      <c r="S285" s="96" t="str">
        <f>IF(D285="","",IF(OR(D285=Plano!$A$1,D285=Plano!$B$1),"entrada","saída"))</f>
        <v/>
      </c>
    </row>
    <row r="286" spans="1:19" ht="13.2" hidden="1" x14ac:dyDescent="0.25">
      <c r="A286" s="119" t="str">
        <f>IF(B286="","",COUNT('Diário 2o PA'!$A$5:$A$1412)+COUNT('Diário 3o PA'!$A$5:$A$2004)+ROW()-4)</f>
        <v/>
      </c>
      <c r="B286" s="104"/>
      <c r="C286" s="154"/>
      <c r="D286" s="105"/>
      <c r="E286" s="105"/>
      <c r="F286" s="106"/>
      <c r="G286" s="105"/>
      <c r="H286" s="105"/>
      <c r="I286" s="108"/>
      <c r="J286" s="105"/>
      <c r="K286" s="105"/>
      <c r="L286" s="108"/>
      <c r="M286" s="105"/>
      <c r="N286" s="103"/>
      <c r="O286" s="456"/>
      <c r="P286" s="79">
        <f t="shared" si="9"/>
        <v>0</v>
      </c>
      <c r="Q286" s="79">
        <f t="shared" si="9"/>
        <v>0</v>
      </c>
      <c r="R286" s="102" t="str">
        <f t="shared" si="8"/>
        <v/>
      </c>
      <c r="S286" s="96" t="str">
        <f>IF(D286="","",IF(OR(D286=Plano!$A$1,D286=Plano!$B$1),"entrada","saída"))</f>
        <v/>
      </c>
    </row>
    <row r="287" spans="1:19" ht="13.2" hidden="1" x14ac:dyDescent="0.25">
      <c r="A287" s="119" t="str">
        <f>IF(B287="","",COUNT('Diário 2o PA'!$A$5:$A$1412)+COUNT('Diário 3o PA'!$A$5:$A$2004)+ROW()-4)</f>
        <v/>
      </c>
      <c r="B287" s="104"/>
      <c r="C287" s="154"/>
      <c r="D287" s="105"/>
      <c r="E287" s="105"/>
      <c r="F287" s="106"/>
      <c r="G287" s="105"/>
      <c r="H287" s="105"/>
      <c r="I287" s="108"/>
      <c r="J287" s="105"/>
      <c r="K287" s="105"/>
      <c r="L287" s="108"/>
      <c r="M287" s="105"/>
      <c r="N287" s="103"/>
      <c r="O287" s="456"/>
      <c r="P287" s="79">
        <f t="shared" si="9"/>
        <v>0</v>
      </c>
      <c r="Q287" s="79">
        <f t="shared" si="9"/>
        <v>0</v>
      </c>
      <c r="R287" s="102" t="str">
        <f t="shared" si="8"/>
        <v/>
      </c>
      <c r="S287" s="96" t="str">
        <f>IF(D287="","",IF(OR(D287=Plano!$A$1,D287=Plano!$B$1),"entrada","saída"))</f>
        <v/>
      </c>
    </row>
    <row r="288" spans="1:19" ht="13.2" hidden="1" x14ac:dyDescent="0.25">
      <c r="A288" s="119" t="str">
        <f>IF(B288="","",COUNT('Diário 2o PA'!$A$5:$A$1412)+COUNT('Diário 3o PA'!$A$5:$A$2004)+ROW()-4)</f>
        <v/>
      </c>
      <c r="B288" s="104"/>
      <c r="C288" s="154"/>
      <c r="D288" s="105"/>
      <c r="E288" s="105"/>
      <c r="F288" s="106"/>
      <c r="G288" s="105"/>
      <c r="H288" s="105"/>
      <c r="I288" s="108"/>
      <c r="J288" s="105"/>
      <c r="K288" s="105"/>
      <c r="L288" s="108"/>
      <c r="M288" s="105"/>
      <c r="N288" s="103"/>
      <c r="O288" s="456"/>
      <c r="P288" s="79">
        <f t="shared" si="9"/>
        <v>0</v>
      </c>
      <c r="Q288" s="79">
        <f t="shared" si="9"/>
        <v>0</v>
      </c>
      <c r="R288" s="102" t="str">
        <f t="shared" si="8"/>
        <v/>
      </c>
      <c r="S288" s="96" t="str">
        <f>IF(D288="","",IF(OR(D288=Plano!$A$1,D288=Plano!$B$1),"entrada","saída"))</f>
        <v/>
      </c>
    </row>
    <row r="289" spans="1:19" ht="13.2" hidden="1" x14ac:dyDescent="0.25">
      <c r="A289" s="119" t="str">
        <f>IF(B289="","",COUNT('Diário 2o PA'!$A$5:$A$1412)+COUNT('Diário 3o PA'!$A$5:$A$2004)+ROW()-4)</f>
        <v/>
      </c>
      <c r="B289" s="104"/>
      <c r="C289" s="154"/>
      <c r="D289" s="105"/>
      <c r="E289" s="105"/>
      <c r="F289" s="106"/>
      <c r="G289" s="105"/>
      <c r="H289" s="105"/>
      <c r="I289" s="108"/>
      <c r="J289" s="105"/>
      <c r="K289" s="105"/>
      <c r="L289" s="108"/>
      <c r="M289" s="105"/>
      <c r="N289" s="103"/>
      <c r="O289" s="456"/>
      <c r="P289" s="79">
        <f t="shared" si="9"/>
        <v>0</v>
      </c>
      <c r="Q289" s="79">
        <f t="shared" si="9"/>
        <v>0</v>
      </c>
      <c r="R289" s="102" t="str">
        <f t="shared" si="8"/>
        <v/>
      </c>
      <c r="S289" s="96" t="str">
        <f>IF(D289="","",IF(OR(D289=Plano!$A$1,D289=Plano!$B$1),"entrada","saída"))</f>
        <v/>
      </c>
    </row>
    <row r="290" spans="1:19" ht="13.2" hidden="1" x14ac:dyDescent="0.25">
      <c r="A290" s="119" t="str">
        <f>IF(B290="","",COUNT('Diário 2o PA'!$A$5:$A$1412)+COUNT('Diário 3o PA'!$A$5:$A$2004)+ROW()-4)</f>
        <v/>
      </c>
      <c r="B290" s="104"/>
      <c r="C290" s="154"/>
      <c r="D290" s="105"/>
      <c r="E290" s="105"/>
      <c r="F290" s="106"/>
      <c r="G290" s="105"/>
      <c r="H290" s="105"/>
      <c r="I290" s="108"/>
      <c r="J290" s="105"/>
      <c r="K290" s="105"/>
      <c r="L290" s="108"/>
      <c r="M290" s="105"/>
      <c r="N290" s="103"/>
      <c r="O290" s="456"/>
      <c r="P290" s="79">
        <f t="shared" si="9"/>
        <v>0</v>
      </c>
      <c r="Q290" s="79">
        <f t="shared" si="9"/>
        <v>0</v>
      </c>
      <c r="R290" s="102" t="str">
        <f t="shared" si="8"/>
        <v/>
      </c>
      <c r="S290" s="96" t="str">
        <f>IF(D290="","",IF(OR(D290=Plano!$A$1,D290=Plano!$B$1),"entrada","saída"))</f>
        <v/>
      </c>
    </row>
    <row r="291" spans="1:19" ht="13.2" hidden="1" x14ac:dyDescent="0.25">
      <c r="A291" s="119" t="str">
        <f>IF(B291="","",COUNT('Diário 2o PA'!$A$5:$A$1412)+COUNT('Diário 3o PA'!$A$5:$A$2004)+ROW()-4)</f>
        <v/>
      </c>
      <c r="B291" s="104"/>
      <c r="C291" s="154"/>
      <c r="D291" s="105"/>
      <c r="E291" s="105"/>
      <c r="F291" s="106"/>
      <c r="G291" s="105"/>
      <c r="H291" s="105"/>
      <c r="I291" s="108"/>
      <c r="J291" s="105"/>
      <c r="K291" s="105"/>
      <c r="L291" s="108"/>
      <c r="M291" s="105"/>
      <c r="N291" s="103"/>
      <c r="O291" s="456"/>
      <c r="P291" s="79">
        <f t="shared" si="9"/>
        <v>0</v>
      </c>
      <c r="Q291" s="79">
        <f t="shared" si="9"/>
        <v>0</v>
      </c>
      <c r="R291" s="102" t="str">
        <f t="shared" si="8"/>
        <v/>
      </c>
      <c r="S291" s="96" t="str">
        <f>IF(D291="","",IF(OR(D291=Plano!$A$1,D291=Plano!$B$1),"entrada","saída"))</f>
        <v/>
      </c>
    </row>
    <row r="292" spans="1:19" ht="13.2" hidden="1" x14ac:dyDescent="0.25">
      <c r="A292" s="119" t="str">
        <f>IF(B292="","",COUNT('Diário 2o PA'!$A$5:$A$1412)+COUNT('Diário 3o PA'!$A$5:$A$2004)+ROW()-4)</f>
        <v/>
      </c>
      <c r="B292" s="104"/>
      <c r="C292" s="154"/>
      <c r="D292" s="105"/>
      <c r="E292" s="105"/>
      <c r="F292" s="106"/>
      <c r="G292" s="105"/>
      <c r="H292" s="105"/>
      <c r="I292" s="108"/>
      <c r="J292" s="105"/>
      <c r="K292" s="105"/>
      <c r="L292" s="108"/>
      <c r="M292" s="105"/>
      <c r="N292" s="103"/>
      <c r="O292" s="456"/>
      <c r="P292" s="79">
        <f t="shared" si="9"/>
        <v>0</v>
      </c>
      <c r="Q292" s="79">
        <f t="shared" si="9"/>
        <v>0</v>
      </c>
      <c r="R292" s="102" t="str">
        <f t="shared" si="8"/>
        <v/>
      </c>
      <c r="S292" s="96" t="str">
        <f>IF(D292="","",IF(OR(D292=Plano!$A$1,D292=Plano!$B$1),"entrada","saída"))</f>
        <v/>
      </c>
    </row>
    <row r="293" spans="1:19" ht="13.2" hidden="1" x14ac:dyDescent="0.25">
      <c r="A293" s="119" t="str">
        <f>IF(B293="","",COUNT('Diário 2o PA'!$A$5:$A$1412)+COUNT('Diário 3o PA'!$A$5:$A$2004)+ROW()-4)</f>
        <v/>
      </c>
      <c r="B293" s="104"/>
      <c r="C293" s="154"/>
      <c r="D293" s="105"/>
      <c r="E293" s="105"/>
      <c r="F293" s="106"/>
      <c r="G293" s="105"/>
      <c r="H293" s="105"/>
      <c r="I293" s="108"/>
      <c r="J293" s="105"/>
      <c r="K293" s="105"/>
      <c r="L293" s="108"/>
      <c r="M293" s="105"/>
      <c r="N293" s="103"/>
      <c r="O293" s="456"/>
      <c r="P293" s="79">
        <f t="shared" si="9"/>
        <v>0</v>
      </c>
      <c r="Q293" s="79">
        <f t="shared" si="9"/>
        <v>0</v>
      </c>
      <c r="R293" s="102" t="str">
        <f t="shared" si="8"/>
        <v/>
      </c>
      <c r="S293" s="96" t="str">
        <f>IF(D293="","",IF(OR(D293=Plano!$A$1,D293=Plano!$B$1),"entrada","saída"))</f>
        <v/>
      </c>
    </row>
    <row r="294" spans="1:19" ht="13.2" hidden="1" x14ac:dyDescent="0.25">
      <c r="A294" s="119" t="str">
        <f>IF(B294="","",COUNT('Diário 2o PA'!$A$5:$A$1412)+COUNT('Diário 3o PA'!$A$5:$A$2004)+ROW()-4)</f>
        <v/>
      </c>
      <c r="B294" s="104"/>
      <c r="C294" s="154"/>
      <c r="D294" s="105"/>
      <c r="E294" s="105"/>
      <c r="F294" s="106"/>
      <c r="G294" s="105"/>
      <c r="H294" s="105"/>
      <c r="I294" s="108"/>
      <c r="J294" s="105"/>
      <c r="K294" s="105"/>
      <c r="L294" s="108"/>
      <c r="M294" s="105"/>
      <c r="N294" s="103"/>
      <c r="O294" s="456"/>
      <c r="P294" s="79">
        <f t="shared" si="9"/>
        <v>0</v>
      </c>
      <c r="Q294" s="79">
        <f t="shared" si="9"/>
        <v>0</v>
      </c>
      <c r="R294" s="102" t="str">
        <f t="shared" si="8"/>
        <v/>
      </c>
      <c r="S294" s="96" t="str">
        <f>IF(D294="","",IF(OR(D294=Plano!$A$1,D294=Plano!$B$1),"entrada","saída"))</f>
        <v/>
      </c>
    </row>
    <row r="295" spans="1:19" ht="13.2" hidden="1" x14ac:dyDescent="0.25">
      <c r="A295" s="119" t="str">
        <f>IF(B295="","",COUNT('Diário 2o PA'!$A$5:$A$1412)+COUNT('Diário 3o PA'!$A$5:$A$2004)+ROW()-4)</f>
        <v/>
      </c>
      <c r="B295" s="104"/>
      <c r="C295" s="154"/>
      <c r="D295" s="105"/>
      <c r="E295" s="105"/>
      <c r="F295" s="106"/>
      <c r="G295" s="105"/>
      <c r="H295" s="105"/>
      <c r="I295" s="108"/>
      <c r="J295" s="105"/>
      <c r="K295" s="105"/>
      <c r="L295" s="108"/>
      <c r="M295" s="105"/>
      <c r="N295" s="103"/>
      <c r="O295" s="456"/>
      <c r="P295" s="79">
        <f t="shared" si="9"/>
        <v>0</v>
      </c>
      <c r="Q295" s="79">
        <f t="shared" si="9"/>
        <v>0</v>
      </c>
      <c r="R295" s="102" t="str">
        <f t="shared" si="8"/>
        <v/>
      </c>
      <c r="S295" s="96" t="str">
        <f>IF(D295="","",IF(OR(D295=Plano!$A$1,D295=Plano!$B$1),"entrada","saída"))</f>
        <v/>
      </c>
    </row>
    <row r="296" spans="1:19" ht="13.2" hidden="1" x14ac:dyDescent="0.25">
      <c r="A296" s="119" t="str">
        <f>IF(B296="","",COUNT('Diário 2o PA'!$A$5:$A$1412)+COUNT('Diário 3o PA'!$A$5:$A$2004)+ROW()-4)</f>
        <v/>
      </c>
      <c r="B296" s="104"/>
      <c r="C296" s="154"/>
      <c r="D296" s="105"/>
      <c r="E296" s="105"/>
      <c r="F296" s="106"/>
      <c r="G296" s="105"/>
      <c r="H296" s="105"/>
      <c r="I296" s="108"/>
      <c r="J296" s="105"/>
      <c r="K296" s="105"/>
      <c r="L296" s="108"/>
      <c r="M296" s="105"/>
      <c r="N296" s="103"/>
      <c r="O296" s="456"/>
      <c r="P296" s="79">
        <f t="shared" si="9"/>
        <v>0</v>
      </c>
      <c r="Q296" s="79">
        <f t="shared" si="9"/>
        <v>0</v>
      </c>
      <c r="R296" s="102" t="str">
        <f t="shared" si="8"/>
        <v/>
      </c>
      <c r="S296" s="96" t="str">
        <f>IF(D296="","",IF(OR(D296=Plano!$A$1,D296=Plano!$B$1),"entrada","saída"))</f>
        <v/>
      </c>
    </row>
    <row r="297" spans="1:19" ht="13.2" hidden="1" x14ac:dyDescent="0.25">
      <c r="A297" s="119" t="str">
        <f>IF(B297="","",COUNT('Diário 2o PA'!$A$5:$A$1412)+COUNT('Diário 3o PA'!$A$5:$A$2004)+ROW()-4)</f>
        <v/>
      </c>
      <c r="B297" s="104"/>
      <c r="C297" s="154"/>
      <c r="D297" s="105"/>
      <c r="E297" s="105"/>
      <c r="F297" s="106"/>
      <c r="G297" s="105"/>
      <c r="H297" s="105"/>
      <c r="I297" s="108"/>
      <c r="J297" s="105"/>
      <c r="K297" s="105"/>
      <c r="L297" s="108"/>
      <c r="M297" s="105"/>
      <c r="N297" s="103"/>
      <c r="O297" s="456"/>
      <c r="P297" s="79">
        <f t="shared" si="9"/>
        <v>0</v>
      </c>
      <c r="Q297" s="79">
        <f t="shared" si="9"/>
        <v>0</v>
      </c>
      <c r="R297" s="102" t="str">
        <f t="shared" si="8"/>
        <v/>
      </c>
      <c r="S297" s="96" t="str">
        <f>IF(D297="","",IF(OR(D297=Plano!$A$1,D297=Plano!$B$1),"entrada","saída"))</f>
        <v/>
      </c>
    </row>
    <row r="298" spans="1:19" ht="13.2" hidden="1" x14ac:dyDescent="0.25">
      <c r="A298" s="119" t="str">
        <f>IF(B298="","",COUNT('Diário 2o PA'!$A$5:$A$1412)+COUNT('Diário 3o PA'!$A$5:$A$2004)+ROW()-4)</f>
        <v/>
      </c>
      <c r="B298" s="104"/>
      <c r="C298" s="154"/>
      <c r="D298" s="105"/>
      <c r="E298" s="105"/>
      <c r="F298" s="106"/>
      <c r="G298" s="105"/>
      <c r="H298" s="105"/>
      <c r="I298" s="108"/>
      <c r="J298" s="105"/>
      <c r="K298" s="105"/>
      <c r="L298" s="108"/>
      <c r="M298" s="105"/>
      <c r="N298" s="103"/>
      <c r="O298" s="456"/>
      <c r="P298" s="79">
        <f t="shared" si="9"/>
        <v>0</v>
      </c>
      <c r="Q298" s="79">
        <f t="shared" si="9"/>
        <v>0</v>
      </c>
      <c r="R298" s="102" t="str">
        <f t="shared" si="8"/>
        <v/>
      </c>
      <c r="S298" s="96" t="str">
        <f>IF(D298="","",IF(OR(D298=Plano!$A$1,D298=Plano!$B$1),"entrada","saída"))</f>
        <v/>
      </c>
    </row>
    <row r="299" spans="1:19" ht="13.2" hidden="1" x14ac:dyDescent="0.25">
      <c r="A299" s="119" t="str">
        <f>IF(B299="","",COUNT('Diário 2o PA'!$A$5:$A$1412)+COUNT('Diário 3o PA'!$A$5:$A$2004)+ROW()-4)</f>
        <v/>
      </c>
      <c r="B299" s="104"/>
      <c r="C299" s="154"/>
      <c r="D299" s="105"/>
      <c r="E299" s="105"/>
      <c r="F299" s="106"/>
      <c r="G299" s="105"/>
      <c r="H299" s="105"/>
      <c r="I299" s="108"/>
      <c r="J299" s="105"/>
      <c r="K299" s="105"/>
      <c r="L299" s="108"/>
      <c r="M299" s="105"/>
      <c r="N299" s="103"/>
      <c r="O299" s="456"/>
      <c r="P299" s="79">
        <f t="shared" si="9"/>
        <v>0</v>
      </c>
      <c r="Q299" s="79">
        <f t="shared" si="9"/>
        <v>0</v>
      </c>
      <c r="R299" s="102" t="str">
        <f t="shared" si="8"/>
        <v/>
      </c>
      <c r="S299" s="96" t="str">
        <f>IF(D299="","",IF(OR(D299=Plano!$A$1,D299=Plano!$B$1),"entrada","saída"))</f>
        <v/>
      </c>
    </row>
    <row r="300" spans="1:19" ht="13.2" hidden="1" x14ac:dyDescent="0.25">
      <c r="A300" s="119" t="str">
        <f>IF(B300="","",COUNT('Diário 2o PA'!$A$5:$A$1412)+COUNT('Diário 3o PA'!$A$5:$A$2004)+ROW()-4)</f>
        <v/>
      </c>
      <c r="B300" s="104"/>
      <c r="C300" s="154"/>
      <c r="D300" s="105"/>
      <c r="E300" s="105"/>
      <c r="F300" s="106"/>
      <c r="G300" s="105"/>
      <c r="H300" s="105"/>
      <c r="I300" s="108"/>
      <c r="J300" s="105"/>
      <c r="K300" s="105"/>
      <c r="L300" s="108"/>
      <c r="M300" s="105"/>
      <c r="N300" s="103"/>
      <c r="O300" s="456"/>
      <c r="P300" s="79">
        <f t="shared" si="9"/>
        <v>0</v>
      </c>
      <c r="Q300" s="79">
        <f t="shared" si="9"/>
        <v>0</v>
      </c>
      <c r="R300" s="102" t="str">
        <f t="shared" si="8"/>
        <v/>
      </c>
      <c r="S300" s="96" t="str">
        <f>IF(D300="","",IF(OR(D300=Plano!$A$1,D300=Plano!$B$1),"entrada","saída"))</f>
        <v/>
      </c>
    </row>
    <row r="301" spans="1:19" ht="13.2" hidden="1" x14ac:dyDescent="0.25">
      <c r="A301" s="119" t="str">
        <f>IF(B301="","",COUNT('Diário 2o PA'!$A$5:$A$1412)+COUNT('Diário 3o PA'!$A$5:$A$2004)+ROW()-4)</f>
        <v/>
      </c>
      <c r="B301" s="104"/>
      <c r="C301" s="154"/>
      <c r="D301" s="105"/>
      <c r="E301" s="105"/>
      <c r="F301" s="106"/>
      <c r="G301" s="105"/>
      <c r="H301" s="105"/>
      <c r="I301" s="108"/>
      <c r="J301" s="105"/>
      <c r="K301" s="105"/>
      <c r="L301" s="108"/>
      <c r="M301" s="105"/>
      <c r="N301" s="103"/>
      <c r="O301" s="456"/>
      <c r="P301" s="79">
        <f t="shared" si="9"/>
        <v>0</v>
      </c>
      <c r="Q301" s="79">
        <f t="shared" si="9"/>
        <v>0</v>
      </c>
      <c r="R301" s="102" t="str">
        <f t="shared" si="8"/>
        <v/>
      </c>
      <c r="S301" s="96" t="str">
        <f>IF(D301="","",IF(OR(D301=Plano!$A$1,D301=Plano!$B$1),"entrada","saída"))</f>
        <v/>
      </c>
    </row>
    <row r="302" spans="1:19" ht="13.2" hidden="1" x14ac:dyDescent="0.25">
      <c r="A302" s="119" t="str">
        <f>IF(B302="","",COUNT('Diário 2o PA'!$A$5:$A$1412)+COUNT('Diário 3o PA'!$A$5:$A$2004)+ROW()-4)</f>
        <v/>
      </c>
      <c r="B302" s="104"/>
      <c r="C302" s="154"/>
      <c r="D302" s="105"/>
      <c r="E302" s="105"/>
      <c r="F302" s="106"/>
      <c r="G302" s="105"/>
      <c r="H302" s="105"/>
      <c r="I302" s="108"/>
      <c r="J302" s="105"/>
      <c r="K302" s="105"/>
      <c r="L302" s="108"/>
      <c r="M302" s="105"/>
      <c r="N302" s="103"/>
      <c r="O302" s="456"/>
      <c r="P302" s="79">
        <f t="shared" si="9"/>
        <v>0</v>
      </c>
      <c r="Q302" s="79">
        <f t="shared" si="9"/>
        <v>0</v>
      </c>
      <c r="R302" s="102" t="str">
        <f t="shared" si="8"/>
        <v/>
      </c>
      <c r="S302" s="96" t="str">
        <f>IF(D302="","",IF(OR(D302=Plano!$A$1,D302=Plano!$B$1),"entrada","saída"))</f>
        <v/>
      </c>
    </row>
    <row r="303" spans="1:19" ht="13.2" hidden="1" x14ac:dyDescent="0.25">
      <c r="A303" s="119" t="str">
        <f>IF(B303="","",COUNT('Diário 2o PA'!$A$5:$A$1412)+COUNT('Diário 3o PA'!$A$5:$A$2004)+ROW()-4)</f>
        <v/>
      </c>
      <c r="B303" s="104"/>
      <c r="C303" s="154"/>
      <c r="D303" s="105"/>
      <c r="E303" s="105"/>
      <c r="F303" s="106"/>
      <c r="G303" s="105"/>
      <c r="H303" s="105"/>
      <c r="I303" s="108"/>
      <c r="J303" s="105"/>
      <c r="K303" s="105"/>
      <c r="L303" s="108"/>
      <c r="M303" s="105"/>
      <c r="N303" s="103"/>
      <c r="O303" s="456"/>
      <c r="P303" s="79">
        <f t="shared" si="9"/>
        <v>0</v>
      </c>
      <c r="Q303" s="79">
        <f t="shared" si="9"/>
        <v>0</v>
      </c>
      <c r="R303" s="102" t="str">
        <f t="shared" si="8"/>
        <v/>
      </c>
      <c r="S303" s="96" t="str">
        <f>IF(D303="","",IF(OR(D303=Plano!$A$1,D303=Plano!$B$1),"entrada","saída"))</f>
        <v/>
      </c>
    </row>
    <row r="304" spans="1:19" ht="13.2" hidden="1" x14ac:dyDescent="0.25">
      <c r="A304" s="119" t="str">
        <f>IF(B304="","",COUNT('Diário 2o PA'!$A$5:$A$1412)+COUNT('Diário 3o PA'!$A$5:$A$2004)+ROW()-4)</f>
        <v/>
      </c>
      <c r="B304" s="104"/>
      <c r="C304" s="154"/>
      <c r="D304" s="105"/>
      <c r="E304" s="105"/>
      <c r="F304" s="106"/>
      <c r="G304" s="105"/>
      <c r="H304" s="105"/>
      <c r="I304" s="108"/>
      <c r="J304" s="105"/>
      <c r="K304" s="105"/>
      <c r="L304" s="108"/>
      <c r="M304" s="105"/>
      <c r="N304" s="103"/>
      <c r="O304" s="456"/>
      <c r="P304" s="79">
        <f t="shared" si="9"/>
        <v>0</v>
      </c>
      <c r="Q304" s="79">
        <f t="shared" si="9"/>
        <v>0</v>
      </c>
      <c r="R304" s="102" t="str">
        <f t="shared" si="8"/>
        <v/>
      </c>
      <c r="S304" s="96" t="str">
        <f>IF(D304="","",IF(OR(D304=Plano!$A$1,D304=Plano!$B$1),"entrada","saída"))</f>
        <v/>
      </c>
    </row>
    <row r="305" spans="1:19" ht="13.2" hidden="1" x14ac:dyDescent="0.25">
      <c r="A305" s="119" t="str">
        <f>IF(B305="","",COUNT('Diário 2o PA'!$A$5:$A$1412)+COUNT('Diário 3o PA'!$A$5:$A$2004)+ROW()-4)</f>
        <v/>
      </c>
      <c r="B305" s="104"/>
      <c r="C305" s="154"/>
      <c r="D305" s="105"/>
      <c r="E305" s="105"/>
      <c r="F305" s="106"/>
      <c r="G305" s="105"/>
      <c r="H305" s="105"/>
      <c r="I305" s="108"/>
      <c r="J305" s="105"/>
      <c r="K305" s="105"/>
      <c r="L305" s="108"/>
      <c r="M305" s="105"/>
      <c r="N305" s="103"/>
      <c r="O305" s="456"/>
      <c r="P305" s="79">
        <f t="shared" si="9"/>
        <v>0</v>
      </c>
      <c r="Q305" s="79">
        <f t="shared" si="9"/>
        <v>0</v>
      </c>
      <c r="R305" s="102" t="str">
        <f t="shared" si="8"/>
        <v/>
      </c>
      <c r="S305" s="96" t="str">
        <f>IF(D305="","",IF(OR(D305=Plano!$A$1,D305=Plano!$B$1),"entrada","saída"))</f>
        <v/>
      </c>
    </row>
    <row r="306" spans="1:19" ht="13.2" hidden="1" x14ac:dyDescent="0.25">
      <c r="A306" s="119" t="str">
        <f>IF(B306="","",COUNT('Diário 2o PA'!$A$5:$A$1412)+COUNT('Diário 3o PA'!$A$5:$A$2004)+ROW()-4)</f>
        <v/>
      </c>
      <c r="B306" s="104"/>
      <c r="C306" s="154"/>
      <c r="D306" s="105"/>
      <c r="E306" s="105"/>
      <c r="F306" s="106"/>
      <c r="G306" s="105"/>
      <c r="H306" s="105"/>
      <c r="I306" s="108"/>
      <c r="J306" s="105"/>
      <c r="K306" s="105"/>
      <c r="L306" s="108"/>
      <c r="M306" s="105"/>
      <c r="N306" s="103"/>
      <c r="O306" s="456"/>
      <c r="P306" s="79">
        <f t="shared" si="9"/>
        <v>0</v>
      </c>
      <c r="Q306" s="79">
        <f t="shared" si="9"/>
        <v>0</v>
      </c>
      <c r="R306" s="102" t="str">
        <f t="shared" si="8"/>
        <v/>
      </c>
      <c r="S306" s="96" t="str">
        <f>IF(D306="","",IF(OR(D306=Plano!$A$1,D306=Plano!$B$1),"entrada","saída"))</f>
        <v/>
      </c>
    </row>
    <row r="307" spans="1:19" ht="13.2" hidden="1" x14ac:dyDescent="0.25">
      <c r="A307" s="119" t="str">
        <f>IF(B307="","",COUNT('Diário 2o PA'!$A$5:$A$1412)+COUNT('Diário 3o PA'!$A$5:$A$2004)+ROW()-4)</f>
        <v/>
      </c>
      <c r="B307" s="104"/>
      <c r="C307" s="154"/>
      <c r="D307" s="105"/>
      <c r="E307" s="105"/>
      <c r="F307" s="106"/>
      <c r="G307" s="105"/>
      <c r="H307" s="105"/>
      <c r="I307" s="108"/>
      <c r="J307" s="105"/>
      <c r="K307" s="105"/>
      <c r="L307" s="108"/>
      <c r="M307" s="105"/>
      <c r="N307" s="103"/>
      <c r="O307" s="456"/>
      <c r="P307" s="79">
        <f t="shared" si="9"/>
        <v>0</v>
      </c>
      <c r="Q307" s="79">
        <f t="shared" si="9"/>
        <v>0</v>
      </c>
      <c r="R307" s="102" t="str">
        <f t="shared" si="8"/>
        <v/>
      </c>
      <c r="S307" s="96" t="str">
        <f>IF(D307="","",IF(OR(D307=Plano!$A$1,D307=Plano!$B$1),"entrada","saída"))</f>
        <v/>
      </c>
    </row>
    <row r="308" spans="1:19" ht="13.2" hidden="1" x14ac:dyDescent="0.25">
      <c r="A308" s="119" t="str">
        <f>IF(B308="","",COUNT('Diário 2o PA'!$A$5:$A$1412)+COUNT('Diário 3o PA'!$A$5:$A$2004)+ROW()-4)</f>
        <v/>
      </c>
      <c r="B308" s="104"/>
      <c r="C308" s="154"/>
      <c r="D308" s="105"/>
      <c r="E308" s="105"/>
      <c r="F308" s="106"/>
      <c r="G308" s="105"/>
      <c r="H308" s="105"/>
      <c r="I308" s="108"/>
      <c r="J308" s="105"/>
      <c r="K308" s="105"/>
      <c r="L308" s="108"/>
      <c r="M308" s="105"/>
      <c r="N308" s="103"/>
      <c r="O308" s="456"/>
      <c r="P308" s="79">
        <f t="shared" si="9"/>
        <v>0</v>
      </c>
      <c r="Q308" s="79">
        <f t="shared" si="9"/>
        <v>0</v>
      </c>
      <c r="R308" s="102" t="str">
        <f t="shared" si="8"/>
        <v/>
      </c>
      <c r="S308" s="96" t="str">
        <f>IF(D308="","",IF(OR(D308=Plano!$A$1,D308=Plano!$B$1),"entrada","saída"))</f>
        <v/>
      </c>
    </row>
    <row r="309" spans="1:19" ht="13.2" hidden="1" x14ac:dyDescent="0.25">
      <c r="A309" s="119" t="str">
        <f>IF(B309="","",COUNT('Diário 2o PA'!$A$5:$A$1412)+COUNT('Diário 3o PA'!$A$5:$A$2004)+ROW()-4)</f>
        <v/>
      </c>
      <c r="B309" s="104"/>
      <c r="C309" s="154"/>
      <c r="D309" s="105"/>
      <c r="E309" s="105"/>
      <c r="F309" s="106"/>
      <c r="G309" s="105"/>
      <c r="H309" s="105"/>
      <c r="I309" s="108"/>
      <c r="J309" s="105"/>
      <c r="K309" s="105"/>
      <c r="L309" s="108"/>
      <c r="M309" s="105"/>
      <c r="N309" s="103"/>
      <c r="O309" s="456"/>
      <c r="P309" s="79">
        <f t="shared" si="9"/>
        <v>0</v>
      </c>
      <c r="Q309" s="79">
        <f t="shared" si="9"/>
        <v>0</v>
      </c>
      <c r="R309" s="102" t="str">
        <f t="shared" si="8"/>
        <v/>
      </c>
      <c r="S309" s="96" t="str">
        <f>IF(D309="","",IF(OR(D309=Plano!$A$1,D309=Plano!$B$1),"entrada","saída"))</f>
        <v/>
      </c>
    </row>
    <row r="310" spans="1:19" ht="13.2" hidden="1" x14ac:dyDescent="0.25">
      <c r="A310" s="119" t="str">
        <f>IF(B310="","",COUNT('Diário 2o PA'!$A$5:$A$1412)+COUNT('Diário 3o PA'!$A$5:$A$2004)+ROW()-4)</f>
        <v/>
      </c>
      <c r="B310" s="104"/>
      <c r="C310" s="154"/>
      <c r="D310" s="105"/>
      <c r="E310" s="105"/>
      <c r="F310" s="106"/>
      <c r="G310" s="105"/>
      <c r="H310" s="105"/>
      <c r="I310" s="108"/>
      <c r="J310" s="105"/>
      <c r="K310" s="105"/>
      <c r="L310" s="108"/>
      <c r="M310" s="105"/>
      <c r="N310" s="103"/>
      <c r="O310" s="456"/>
      <c r="P310" s="79">
        <f t="shared" si="9"/>
        <v>0</v>
      </c>
      <c r="Q310" s="79">
        <f t="shared" si="9"/>
        <v>0</v>
      </c>
      <c r="R310" s="102" t="str">
        <f t="shared" si="8"/>
        <v/>
      </c>
      <c r="S310" s="96" t="str">
        <f>IF(D310="","",IF(OR(D310=Plano!$A$1,D310=Plano!$B$1),"entrada","saída"))</f>
        <v/>
      </c>
    </row>
    <row r="311" spans="1:19" ht="13.2" hidden="1" x14ac:dyDescent="0.25">
      <c r="A311" s="119" t="str">
        <f>IF(B311="","",COUNT('Diário 2o PA'!$A$5:$A$1412)+COUNT('Diário 3o PA'!$A$5:$A$2004)+ROW()-4)</f>
        <v/>
      </c>
      <c r="B311" s="104"/>
      <c r="C311" s="154"/>
      <c r="D311" s="105"/>
      <c r="E311" s="105"/>
      <c r="F311" s="106"/>
      <c r="G311" s="105"/>
      <c r="H311" s="105"/>
      <c r="I311" s="108"/>
      <c r="J311" s="105"/>
      <c r="K311" s="105"/>
      <c r="L311" s="108"/>
      <c r="M311" s="105"/>
      <c r="N311" s="103"/>
      <c r="O311" s="456"/>
      <c r="P311" s="79">
        <f t="shared" si="9"/>
        <v>0</v>
      </c>
      <c r="Q311" s="79">
        <f t="shared" si="9"/>
        <v>0</v>
      </c>
      <c r="R311" s="102" t="str">
        <f t="shared" si="8"/>
        <v/>
      </c>
      <c r="S311" s="96" t="str">
        <f>IF(D311="","",IF(OR(D311=Plano!$A$1,D311=Plano!$B$1),"entrada","saída"))</f>
        <v/>
      </c>
    </row>
    <row r="312" spans="1:19" ht="13.2" hidden="1" x14ac:dyDescent="0.25">
      <c r="A312" s="119" t="str">
        <f>IF(B312="","",COUNT('Diário 2o PA'!$A$5:$A$1412)+COUNT('Diário 3o PA'!$A$5:$A$2004)+ROW()-4)</f>
        <v/>
      </c>
      <c r="B312" s="104"/>
      <c r="C312" s="154"/>
      <c r="D312" s="105"/>
      <c r="E312" s="105"/>
      <c r="F312" s="106"/>
      <c r="G312" s="105"/>
      <c r="H312" s="105"/>
      <c r="I312" s="108"/>
      <c r="J312" s="105"/>
      <c r="K312" s="105"/>
      <c r="L312" s="108"/>
      <c r="M312" s="105"/>
      <c r="N312" s="103"/>
      <c r="O312" s="456"/>
      <c r="P312" s="79">
        <f t="shared" si="9"/>
        <v>0</v>
      </c>
      <c r="Q312" s="79">
        <f t="shared" si="9"/>
        <v>0</v>
      </c>
      <c r="R312" s="102" t="str">
        <f t="shared" si="8"/>
        <v/>
      </c>
      <c r="S312" s="96" t="str">
        <f>IF(D312="","",IF(OR(D312=Plano!$A$1,D312=Plano!$B$1),"entrada","saída"))</f>
        <v/>
      </c>
    </row>
    <row r="313" spans="1:19" ht="13.2" hidden="1" x14ac:dyDescent="0.25">
      <c r="A313" s="119" t="str">
        <f>IF(B313="","",COUNT('Diário 2o PA'!$A$5:$A$1412)+COUNT('Diário 3o PA'!$A$5:$A$2004)+ROW()-4)</f>
        <v/>
      </c>
      <c r="B313" s="104"/>
      <c r="C313" s="154"/>
      <c r="D313" s="105"/>
      <c r="E313" s="105"/>
      <c r="F313" s="106"/>
      <c r="G313" s="105"/>
      <c r="H313" s="105"/>
      <c r="I313" s="108"/>
      <c r="J313" s="105"/>
      <c r="K313" s="105"/>
      <c r="L313" s="108"/>
      <c r="M313" s="105"/>
      <c r="N313" s="103"/>
      <c r="O313" s="456"/>
      <c r="P313" s="79">
        <f t="shared" si="9"/>
        <v>0</v>
      </c>
      <c r="Q313" s="79">
        <f t="shared" si="9"/>
        <v>0</v>
      </c>
      <c r="R313" s="102" t="str">
        <f t="shared" si="8"/>
        <v/>
      </c>
      <c r="S313" s="96" t="str">
        <f>IF(D313="","",IF(OR(D313=Plano!$A$1,D313=Plano!$B$1),"entrada","saída"))</f>
        <v/>
      </c>
    </row>
    <row r="314" spans="1:19" ht="13.2" hidden="1" x14ac:dyDescent="0.25">
      <c r="A314" s="119" t="str">
        <f>IF(B314="","",COUNT('Diário 2o PA'!$A$5:$A$1412)+COUNT('Diário 3o PA'!$A$5:$A$2004)+ROW()-4)</f>
        <v/>
      </c>
      <c r="B314" s="104"/>
      <c r="C314" s="154"/>
      <c r="D314" s="105"/>
      <c r="E314" s="105"/>
      <c r="F314" s="106"/>
      <c r="G314" s="105"/>
      <c r="H314" s="105"/>
      <c r="I314" s="108"/>
      <c r="J314" s="105"/>
      <c r="K314" s="105"/>
      <c r="L314" s="108"/>
      <c r="M314" s="105"/>
      <c r="N314" s="103"/>
      <c r="O314" s="456"/>
      <c r="P314" s="79">
        <f t="shared" si="9"/>
        <v>0</v>
      </c>
      <c r="Q314" s="79">
        <f t="shared" si="9"/>
        <v>0</v>
      </c>
      <c r="R314" s="102" t="str">
        <f t="shared" si="8"/>
        <v/>
      </c>
      <c r="S314" s="96" t="str">
        <f>IF(D314="","",IF(OR(D314=Plano!$A$1,D314=Plano!$B$1),"entrada","saída"))</f>
        <v/>
      </c>
    </row>
    <row r="315" spans="1:19" ht="13.2" hidden="1" x14ac:dyDescent="0.25">
      <c r="A315" s="119" t="str">
        <f>IF(B315="","",COUNT('Diário 2o PA'!$A$5:$A$1412)+COUNT('Diário 3o PA'!$A$5:$A$2004)+ROW()-4)</f>
        <v/>
      </c>
      <c r="B315" s="104"/>
      <c r="C315" s="154"/>
      <c r="D315" s="105"/>
      <c r="E315" s="105"/>
      <c r="F315" s="106"/>
      <c r="G315" s="105"/>
      <c r="H315" s="105"/>
      <c r="I315" s="108"/>
      <c r="J315" s="105"/>
      <c r="K315" s="105"/>
      <c r="L315" s="108"/>
      <c r="M315" s="105"/>
      <c r="N315" s="103"/>
      <c r="O315" s="456"/>
      <c r="P315" s="79">
        <f t="shared" si="9"/>
        <v>0</v>
      </c>
      <c r="Q315" s="79">
        <f t="shared" si="9"/>
        <v>0</v>
      </c>
      <c r="R315" s="102" t="str">
        <f t="shared" si="8"/>
        <v/>
      </c>
      <c r="S315" s="96" t="str">
        <f>IF(D315="","",IF(OR(D315=Plano!$A$1,D315=Plano!$B$1),"entrada","saída"))</f>
        <v/>
      </c>
    </row>
    <row r="316" spans="1:19" ht="13.2" hidden="1" x14ac:dyDescent="0.25">
      <c r="A316" s="119" t="str">
        <f>IF(B316="","",COUNT('Diário 2o PA'!$A$5:$A$1412)+COUNT('Diário 3o PA'!$A$5:$A$2004)+ROW()-4)</f>
        <v/>
      </c>
      <c r="B316" s="104"/>
      <c r="C316" s="154"/>
      <c r="D316" s="105"/>
      <c r="E316" s="105"/>
      <c r="F316" s="106"/>
      <c r="G316" s="105"/>
      <c r="H316" s="105"/>
      <c r="I316" s="108"/>
      <c r="J316" s="105"/>
      <c r="K316" s="105"/>
      <c r="L316" s="108"/>
      <c r="M316" s="105"/>
      <c r="N316" s="103"/>
      <c r="O316" s="456"/>
      <c r="P316" s="79">
        <f t="shared" si="9"/>
        <v>0</v>
      </c>
      <c r="Q316" s="79">
        <f t="shared" si="9"/>
        <v>0</v>
      </c>
      <c r="R316" s="102" t="str">
        <f t="shared" si="8"/>
        <v/>
      </c>
      <c r="S316" s="96" t="str">
        <f>IF(D316="","",IF(OR(D316=Plano!$A$1,D316=Plano!$B$1),"entrada","saída"))</f>
        <v/>
      </c>
    </row>
    <row r="317" spans="1:19" ht="13.2" hidden="1" x14ac:dyDescent="0.25">
      <c r="A317" s="119" t="str">
        <f>IF(B317="","",COUNT('Diário 2o PA'!$A$5:$A$1412)+COUNT('Diário 3o PA'!$A$5:$A$2004)+ROW()-4)</f>
        <v/>
      </c>
      <c r="B317" s="104"/>
      <c r="C317" s="154"/>
      <c r="D317" s="105"/>
      <c r="E317" s="105"/>
      <c r="F317" s="106"/>
      <c r="G317" s="105"/>
      <c r="H317" s="105"/>
      <c r="I317" s="108"/>
      <c r="J317" s="105"/>
      <c r="K317" s="105"/>
      <c r="L317" s="108"/>
      <c r="M317" s="105"/>
      <c r="N317" s="103"/>
      <c r="O317" s="456"/>
      <c r="P317" s="79">
        <f t="shared" si="9"/>
        <v>0</v>
      </c>
      <c r="Q317" s="79">
        <f t="shared" si="9"/>
        <v>0</v>
      </c>
      <c r="R317" s="102" t="str">
        <f t="shared" si="8"/>
        <v/>
      </c>
      <c r="S317" s="96" t="str">
        <f>IF(D317="","",IF(OR(D317=Plano!$A$1,D317=Plano!$B$1),"entrada","saída"))</f>
        <v/>
      </c>
    </row>
    <row r="318" spans="1:19" ht="13.2" hidden="1" x14ac:dyDescent="0.25">
      <c r="A318" s="119" t="str">
        <f>IF(B318="","",COUNT('Diário 2o PA'!$A$5:$A$1412)+COUNT('Diário 3o PA'!$A$5:$A$2004)+ROW()-4)</f>
        <v/>
      </c>
      <c r="B318" s="104"/>
      <c r="C318" s="154"/>
      <c r="D318" s="105"/>
      <c r="E318" s="105"/>
      <c r="F318" s="106"/>
      <c r="G318" s="105"/>
      <c r="H318" s="105"/>
      <c r="I318" s="108"/>
      <c r="J318" s="105"/>
      <c r="K318" s="105"/>
      <c r="L318" s="108"/>
      <c r="M318" s="105"/>
      <c r="N318" s="103"/>
      <c r="O318" s="456"/>
      <c r="P318" s="79">
        <f t="shared" si="9"/>
        <v>0</v>
      </c>
      <c r="Q318" s="79">
        <f t="shared" si="9"/>
        <v>0</v>
      </c>
      <c r="R318" s="102" t="str">
        <f t="shared" si="8"/>
        <v/>
      </c>
      <c r="S318" s="96" t="str">
        <f>IF(D318="","",IF(OR(D318=Plano!$A$1,D318=Plano!$B$1),"entrada","saída"))</f>
        <v/>
      </c>
    </row>
    <row r="319" spans="1:19" ht="13.2" hidden="1" x14ac:dyDescent="0.25">
      <c r="A319" s="119" t="str">
        <f>IF(B319="","",COUNT('Diário 2o PA'!$A$5:$A$1412)+COUNT('Diário 3o PA'!$A$5:$A$2004)+ROW()-4)</f>
        <v/>
      </c>
      <c r="B319" s="104"/>
      <c r="C319" s="154"/>
      <c r="D319" s="105"/>
      <c r="E319" s="105"/>
      <c r="F319" s="106"/>
      <c r="G319" s="105"/>
      <c r="H319" s="105"/>
      <c r="I319" s="108"/>
      <c r="J319" s="105"/>
      <c r="K319" s="105"/>
      <c r="L319" s="108"/>
      <c r="M319" s="105"/>
      <c r="N319" s="103"/>
      <c r="O319" s="456"/>
      <c r="P319" s="79">
        <f t="shared" si="9"/>
        <v>0</v>
      </c>
      <c r="Q319" s="79">
        <f t="shared" si="9"/>
        <v>0</v>
      </c>
      <c r="R319" s="102" t="str">
        <f t="shared" si="8"/>
        <v/>
      </c>
      <c r="S319" s="96" t="str">
        <f>IF(D319="","",IF(OR(D319=Plano!$A$1,D319=Plano!$B$1),"entrada","saída"))</f>
        <v/>
      </c>
    </row>
    <row r="320" spans="1:19" ht="13.2" hidden="1" x14ac:dyDescent="0.25">
      <c r="A320" s="119" t="str">
        <f>IF(B320="","",COUNT('Diário 2o PA'!$A$5:$A$1412)+COUNT('Diário 3o PA'!$A$5:$A$2004)+ROW()-4)</f>
        <v/>
      </c>
      <c r="B320" s="104"/>
      <c r="C320" s="154"/>
      <c r="D320" s="105"/>
      <c r="E320" s="105"/>
      <c r="F320" s="106"/>
      <c r="G320" s="105"/>
      <c r="H320" s="105"/>
      <c r="I320" s="108"/>
      <c r="J320" s="105"/>
      <c r="K320" s="105"/>
      <c r="L320" s="108"/>
      <c r="M320" s="105"/>
      <c r="N320" s="103"/>
      <c r="O320" s="456"/>
      <c r="P320" s="79">
        <f t="shared" si="9"/>
        <v>0</v>
      </c>
      <c r="Q320" s="79">
        <f t="shared" si="9"/>
        <v>0</v>
      </c>
      <c r="R320" s="102" t="str">
        <f t="shared" si="8"/>
        <v/>
      </c>
      <c r="S320" s="96" t="str">
        <f>IF(D320="","",IF(OR(D320=Plano!$A$1,D320=Plano!$B$1),"entrada","saída"))</f>
        <v/>
      </c>
    </row>
    <row r="321" spans="1:19" ht="13.2" hidden="1" x14ac:dyDescent="0.25">
      <c r="A321" s="119" t="str">
        <f>IF(B321="","",COUNT('Diário 2o PA'!$A$5:$A$1412)+COUNT('Diário 3o PA'!$A$5:$A$2004)+ROW()-4)</f>
        <v/>
      </c>
      <c r="B321" s="104"/>
      <c r="C321" s="154"/>
      <c r="D321" s="105"/>
      <c r="E321" s="105"/>
      <c r="F321" s="106"/>
      <c r="G321" s="105"/>
      <c r="H321" s="105"/>
      <c r="I321" s="108"/>
      <c r="J321" s="105"/>
      <c r="K321" s="105"/>
      <c r="L321" s="108"/>
      <c r="M321" s="105"/>
      <c r="N321" s="103"/>
      <c r="O321" s="456"/>
      <c r="P321" s="79">
        <f t="shared" si="9"/>
        <v>0</v>
      </c>
      <c r="Q321" s="79">
        <f t="shared" si="9"/>
        <v>0</v>
      </c>
      <c r="R321" s="102" t="str">
        <f t="shared" si="8"/>
        <v/>
      </c>
      <c r="S321" s="96" t="str">
        <f>IF(D321="","",IF(OR(D321=Plano!$A$1,D321=Plano!$B$1),"entrada","saída"))</f>
        <v/>
      </c>
    </row>
    <row r="322" spans="1:19" ht="13.2" hidden="1" x14ac:dyDescent="0.25">
      <c r="A322" s="119" t="str">
        <f>IF(B322="","",COUNT('Diário 2o PA'!$A$5:$A$1412)+COUNT('Diário 3o PA'!$A$5:$A$2004)+ROW()-4)</f>
        <v/>
      </c>
      <c r="B322" s="104"/>
      <c r="C322" s="154"/>
      <c r="D322" s="105"/>
      <c r="E322" s="105"/>
      <c r="F322" s="106"/>
      <c r="G322" s="105"/>
      <c r="H322" s="105"/>
      <c r="I322" s="108"/>
      <c r="J322" s="105"/>
      <c r="K322" s="105"/>
      <c r="L322" s="108"/>
      <c r="M322" s="105"/>
      <c r="N322" s="103"/>
      <c r="O322" s="456"/>
      <c r="P322" s="79">
        <f t="shared" si="9"/>
        <v>0</v>
      </c>
      <c r="Q322" s="79">
        <f t="shared" si="9"/>
        <v>0</v>
      </c>
      <c r="R322" s="102" t="str">
        <f t="shared" si="8"/>
        <v/>
      </c>
      <c r="S322" s="96" t="str">
        <f>IF(D322="","",IF(OR(D322=Plano!$A$1,D322=Plano!$B$1),"entrada","saída"))</f>
        <v/>
      </c>
    </row>
    <row r="323" spans="1:19" ht="13.2" hidden="1" x14ac:dyDescent="0.25">
      <c r="A323" s="119" t="str">
        <f>IF(B323="","",COUNT('Diário 2o PA'!$A$5:$A$1412)+COUNT('Diário 3o PA'!$A$5:$A$2004)+ROW()-4)</f>
        <v/>
      </c>
      <c r="B323" s="104"/>
      <c r="C323" s="154"/>
      <c r="D323" s="105"/>
      <c r="E323" s="105"/>
      <c r="F323" s="106"/>
      <c r="G323" s="105"/>
      <c r="H323" s="105"/>
      <c r="I323" s="108"/>
      <c r="J323" s="105"/>
      <c r="K323" s="105"/>
      <c r="L323" s="108"/>
      <c r="M323" s="105"/>
      <c r="N323" s="103"/>
      <c r="O323" s="456"/>
      <c r="P323" s="79">
        <f t="shared" si="9"/>
        <v>0</v>
      </c>
      <c r="Q323" s="79">
        <f t="shared" si="9"/>
        <v>0</v>
      </c>
      <c r="R323" s="102" t="str">
        <f t="shared" si="8"/>
        <v/>
      </c>
      <c r="S323" s="96" t="str">
        <f>IF(D323="","",IF(OR(D323=Plano!$A$1,D323=Plano!$B$1),"entrada","saída"))</f>
        <v/>
      </c>
    </row>
    <row r="324" spans="1:19" ht="13.2" hidden="1" x14ac:dyDescent="0.25">
      <c r="A324" s="119" t="str">
        <f>IF(B324="","",COUNT('Diário 2o PA'!$A$5:$A$1412)+COUNT('Diário 3o PA'!$A$5:$A$2004)+ROW()-4)</f>
        <v/>
      </c>
      <c r="B324" s="104"/>
      <c r="C324" s="154"/>
      <c r="D324" s="105"/>
      <c r="E324" s="105"/>
      <c r="F324" s="106"/>
      <c r="G324" s="105"/>
      <c r="H324" s="105"/>
      <c r="I324" s="108"/>
      <c r="J324" s="105"/>
      <c r="K324" s="105"/>
      <c r="L324" s="108"/>
      <c r="M324" s="105"/>
      <c r="N324" s="103"/>
      <c r="O324" s="456"/>
      <c r="P324" s="79">
        <f t="shared" si="9"/>
        <v>0</v>
      </c>
      <c r="Q324" s="79">
        <f t="shared" si="9"/>
        <v>0</v>
      </c>
      <c r="R324" s="102" t="str">
        <f t="shared" si="8"/>
        <v/>
      </c>
      <c r="S324" s="96" t="str">
        <f>IF(D324="","",IF(OR(D324=Plano!$A$1,D324=Plano!$B$1),"entrada","saída"))</f>
        <v/>
      </c>
    </row>
    <row r="325" spans="1:19" ht="13.2" hidden="1" x14ac:dyDescent="0.25">
      <c r="A325" s="119" t="str">
        <f>IF(B325="","",COUNT('Diário 2o PA'!$A$5:$A$1412)+COUNT('Diário 3o PA'!$A$5:$A$2004)+ROW()-4)</f>
        <v/>
      </c>
      <c r="B325" s="104"/>
      <c r="C325" s="154"/>
      <c r="D325" s="105"/>
      <c r="E325" s="105"/>
      <c r="F325" s="106"/>
      <c r="G325" s="105"/>
      <c r="H325" s="105"/>
      <c r="I325" s="108"/>
      <c r="J325" s="105"/>
      <c r="K325" s="105"/>
      <c r="L325" s="108"/>
      <c r="M325" s="105"/>
      <c r="N325" s="103"/>
      <c r="O325" s="456"/>
      <c r="P325" s="79">
        <f t="shared" si="9"/>
        <v>0</v>
      </c>
      <c r="Q325" s="79">
        <f t="shared" si="9"/>
        <v>0</v>
      </c>
      <c r="R325" s="102" t="str">
        <f t="shared" ref="R325:R388" si="10">SUBSTITUTE(D325," ","_")</f>
        <v/>
      </c>
      <c r="S325" s="96" t="str">
        <f>IF(D325="","",IF(OR(D325=Plano!$A$1,D325=Plano!$B$1),"entrada","saída"))</f>
        <v/>
      </c>
    </row>
    <row r="326" spans="1:19" ht="13.2" hidden="1" x14ac:dyDescent="0.25">
      <c r="A326" s="119" t="str">
        <f>IF(B326="","",COUNT('Diário 2o PA'!$A$5:$A$1412)+COUNT('Diário 3o PA'!$A$5:$A$2004)+ROW()-4)</f>
        <v/>
      </c>
      <c r="B326" s="104"/>
      <c r="C326" s="154"/>
      <c r="D326" s="105"/>
      <c r="E326" s="105"/>
      <c r="F326" s="106"/>
      <c r="G326" s="105"/>
      <c r="H326" s="105"/>
      <c r="I326" s="108"/>
      <c r="J326" s="105"/>
      <c r="K326" s="105"/>
      <c r="L326" s="108"/>
      <c r="M326" s="105"/>
      <c r="N326" s="103"/>
      <c r="O326" s="456"/>
      <c r="P326" s="79">
        <f t="shared" ref="P326:Q389" si="11">IF(B326=0,0,IF(YEAR(B326)=$Q$1,MONTH(B326)-$P$1+1,(YEAR(B326)-$Q$1)*12-$P$1+1+MONTH(B326)))</f>
        <v>0</v>
      </c>
      <c r="Q326" s="79">
        <f t="shared" si="11"/>
        <v>0</v>
      </c>
      <c r="R326" s="102" t="str">
        <f t="shared" si="10"/>
        <v/>
      </c>
      <c r="S326" s="96" t="str">
        <f>IF(D326="","",IF(OR(D326=Plano!$A$1,D326=Plano!$B$1),"entrada","saída"))</f>
        <v/>
      </c>
    </row>
    <row r="327" spans="1:19" ht="13.2" hidden="1" x14ac:dyDescent="0.25">
      <c r="A327" s="119" t="str">
        <f>IF(B327="","",COUNT('Diário 2o PA'!$A$5:$A$1412)+COUNT('Diário 3o PA'!$A$5:$A$2004)+ROW()-4)</f>
        <v/>
      </c>
      <c r="B327" s="104"/>
      <c r="C327" s="154"/>
      <c r="D327" s="105"/>
      <c r="E327" s="105"/>
      <c r="F327" s="106"/>
      <c r="G327" s="105"/>
      <c r="H327" s="105"/>
      <c r="I327" s="108"/>
      <c r="J327" s="105"/>
      <c r="K327" s="105"/>
      <c r="L327" s="108"/>
      <c r="M327" s="105"/>
      <c r="N327" s="103"/>
      <c r="O327" s="456"/>
      <c r="P327" s="79">
        <f t="shared" si="11"/>
        <v>0</v>
      </c>
      <c r="Q327" s="79">
        <f t="shared" si="11"/>
        <v>0</v>
      </c>
      <c r="R327" s="102" t="str">
        <f t="shared" si="10"/>
        <v/>
      </c>
      <c r="S327" s="96" t="str">
        <f>IF(D327="","",IF(OR(D327=Plano!$A$1,D327=Plano!$B$1),"entrada","saída"))</f>
        <v/>
      </c>
    </row>
    <row r="328" spans="1:19" ht="13.2" hidden="1" x14ac:dyDescent="0.25">
      <c r="A328" s="119" t="str">
        <f>IF(B328="","",COUNT('Diário 2o PA'!$A$5:$A$1412)+COUNT('Diário 3o PA'!$A$5:$A$2004)+ROW()-4)</f>
        <v/>
      </c>
      <c r="B328" s="104"/>
      <c r="C328" s="154"/>
      <c r="D328" s="105"/>
      <c r="E328" s="105"/>
      <c r="F328" s="106"/>
      <c r="G328" s="105"/>
      <c r="H328" s="105"/>
      <c r="I328" s="108"/>
      <c r="J328" s="105"/>
      <c r="K328" s="105"/>
      <c r="L328" s="108"/>
      <c r="M328" s="105"/>
      <c r="N328" s="103"/>
      <c r="O328" s="456"/>
      <c r="P328" s="79">
        <f t="shared" si="11"/>
        <v>0</v>
      </c>
      <c r="Q328" s="79">
        <f t="shared" si="11"/>
        <v>0</v>
      </c>
      <c r="R328" s="102" t="str">
        <f t="shared" si="10"/>
        <v/>
      </c>
      <c r="S328" s="96" t="str">
        <f>IF(D328="","",IF(OR(D328=Plano!$A$1,D328=Plano!$B$1),"entrada","saída"))</f>
        <v/>
      </c>
    </row>
    <row r="329" spans="1:19" ht="13.2" hidden="1" x14ac:dyDescent="0.25">
      <c r="A329" s="119" t="str">
        <f>IF(B329="","",COUNT('Diário 2o PA'!$A$5:$A$1412)+COUNT('Diário 3o PA'!$A$5:$A$2004)+ROW()-4)</f>
        <v/>
      </c>
      <c r="B329" s="104"/>
      <c r="C329" s="154"/>
      <c r="D329" s="105"/>
      <c r="E329" s="105"/>
      <c r="F329" s="106"/>
      <c r="G329" s="105"/>
      <c r="H329" s="105"/>
      <c r="I329" s="108"/>
      <c r="J329" s="105"/>
      <c r="K329" s="105"/>
      <c r="L329" s="108"/>
      <c r="M329" s="105"/>
      <c r="N329" s="103"/>
      <c r="O329" s="456"/>
      <c r="P329" s="79">
        <f t="shared" si="11"/>
        <v>0</v>
      </c>
      <c r="Q329" s="79">
        <f t="shared" si="11"/>
        <v>0</v>
      </c>
      <c r="R329" s="102" t="str">
        <f t="shared" si="10"/>
        <v/>
      </c>
      <c r="S329" s="96" t="str">
        <f>IF(D329="","",IF(OR(D329=Plano!$A$1,D329=Plano!$B$1),"entrada","saída"))</f>
        <v/>
      </c>
    </row>
    <row r="330" spans="1:19" ht="13.2" hidden="1" x14ac:dyDescent="0.25">
      <c r="A330" s="119" t="str">
        <f>IF(B330="","",COUNT('Diário 2o PA'!$A$5:$A$1412)+COUNT('Diário 3o PA'!$A$5:$A$2004)+ROW()-4)</f>
        <v/>
      </c>
      <c r="B330" s="104"/>
      <c r="C330" s="154"/>
      <c r="D330" s="105"/>
      <c r="E330" s="105"/>
      <c r="F330" s="106"/>
      <c r="G330" s="105"/>
      <c r="H330" s="105"/>
      <c r="I330" s="108"/>
      <c r="J330" s="105"/>
      <c r="K330" s="105"/>
      <c r="L330" s="108"/>
      <c r="M330" s="105"/>
      <c r="N330" s="103"/>
      <c r="O330" s="456"/>
      <c r="P330" s="79">
        <f t="shared" si="11"/>
        <v>0</v>
      </c>
      <c r="Q330" s="79">
        <f t="shared" si="11"/>
        <v>0</v>
      </c>
      <c r="R330" s="102" t="str">
        <f t="shared" si="10"/>
        <v/>
      </c>
      <c r="S330" s="96" t="str">
        <f>IF(D330="","",IF(OR(D330=Plano!$A$1,D330=Plano!$B$1),"entrada","saída"))</f>
        <v/>
      </c>
    </row>
    <row r="331" spans="1:19" ht="13.2" hidden="1" x14ac:dyDescent="0.25">
      <c r="A331" s="119" t="str">
        <f>IF(B331="","",COUNT('Diário 2o PA'!$A$5:$A$1412)+COUNT('Diário 3o PA'!$A$5:$A$2004)+ROW()-4)</f>
        <v/>
      </c>
      <c r="B331" s="104"/>
      <c r="C331" s="154"/>
      <c r="D331" s="105"/>
      <c r="E331" s="105"/>
      <c r="F331" s="106"/>
      <c r="G331" s="105"/>
      <c r="H331" s="105"/>
      <c r="I331" s="108"/>
      <c r="J331" s="105"/>
      <c r="K331" s="105"/>
      <c r="L331" s="108"/>
      <c r="M331" s="105"/>
      <c r="N331" s="103"/>
      <c r="O331" s="456"/>
      <c r="P331" s="79">
        <f t="shared" si="11"/>
        <v>0</v>
      </c>
      <c r="Q331" s="79">
        <f t="shared" si="11"/>
        <v>0</v>
      </c>
      <c r="R331" s="102" t="str">
        <f t="shared" si="10"/>
        <v/>
      </c>
      <c r="S331" s="96" t="str">
        <f>IF(D331="","",IF(OR(D331=Plano!$A$1,D331=Plano!$B$1),"entrada","saída"))</f>
        <v/>
      </c>
    </row>
    <row r="332" spans="1:19" ht="13.2" hidden="1" x14ac:dyDescent="0.25">
      <c r="A332" s="119" t="str">
        <f>IF(B332="","",COUNT('Diário 2o PA'!$A$5:$A$1412)+COUNT('Diário 3o PA'!$A$5:$A$2004)+ROW()-4)</f>
        <v/>
      </c>
      <c r="B332" s="104"/>
      <c r="C332" s="154"/>
      <c r="D332" s="105"/>
      <c r="E332" s="105"/>
      <c r="F332" s="106"/>
      <c r="G332" s="105"/>
      <c r="H332" s="105"/>
      <c r="I332" s="108"/>
      <c r="J332" s="105"/>
      <c r="K332" s="105"/>
      <c r="L332" s="108"/>
      <c r="M332" s="105"/>
      <c r="N332" s="103"/>
      <c r="O332" s="456"/>
      <c r="P332" s="79">
        <f t="shared" si="11"/>
        <v>0</v>
      </c>
      <c r="Q332" s="79">
        <f t="shared" si="11"/>
        <v>0</v>
      </c>
      <c r="R332" s="102" t="str">
        <f t="shared" si="10"/>
        <v/>
      </c>
      <c r="S332" s="96" t="str">
        <f>IF(D332="","",IF(OR(D332=Plano!$A$1,D332=Plano!$B$1),"entrada","saída"))</f>
        <v/>
      </c>
    </row>
    <row r="333" spans="1:19" ht="13.2" hidden="1" x14ac:dyDescent="0.25">
      <c r="A333" s="119" t="str">
        <f>IF(B333="","",COUNT('Diário 2o PA'!$A$5:$A$1412)+COUNT('Diário 3o PA'!$A$5:$A$2004)+ROW()-4)</f>
        <v/>
      </c>
      <c r="B333" s="104"/>
      <c r="C333" s="154"/>
      <c r="D333" s="105"/>
      <c r="E333" s="105"/>
      <c r="F333" s="106"/>
      <c r="G333" s="105"/>
      <c r="H333" s="105"/>
      <c r="I333" s="108"/>
      <c r="J333" s="105"/>
      <c r="K333" s="105"/>
      <c r="L333" s="108"/>
      <c r="M333" s="105"/>
      <c r="N333" s="103"/>
      <c r="O333" s="456"/>
      <c r="P333" s="79">
        <f t="shared" si="11"/>
        <v>0</v>
      </c>
      <c r="Q333" s="79">
        <f t="shared" si="11"/>
        <v>0</v>
      </c>
      <c r="R333" s="102" t="str">
        <f t="shared" si="10"/>
        <v/>
      </c>
      <c r="S333" s="96" t="str">
        <f>IF(D333="","",IF(OR(D333=Plano!$A$1,D333=Plano!$B$1),"entrada","saída"))</f>
        <v/>
      </c>
    </row>
    <row r="334" spans="1:19" ht="13.2" hidden="1" x14ac:dyDescent="0.25">
      <c r="A334" s="119" t="str">
        <f>IF(B334="","",COUNT('Diário 2o PA'!$A$5:$A$1412)+COUNT('Diário 3o PA'!$A$5:$A$2004)+ROW()-4)</f>
        <v/>
      </c>
      <c r="B334" s="104"/>
      <c r="C334" s="154"/>
      <c r="D334" s="105"/>
      <c r="E334" s="105"/>
      <c r="F334" s="106"/>
      <c r="G334" s="105"/>
      <c r="H334" s="105"/>
      <c r="I334" s="108"/>
      <c r="J334" s="105"/>
      <c r="K334" s="105"/>
      <c r="L334" s="108"/>
      <c r="M334" s="105"/>
      <c r="N334" s="103"/>
      <c r="O334" s="456"/>
      <c r="P334" s="79">
        <f t="shared" si="11"/>
        <v>0</v>
      </c>
      <c r="Q334" s="79">
        <f t="shared" si="11"/>
        <v>0</v>
      </c>
      <c r="R334" s="102" t="str">
        <f t="shared" si="10"/>
        <v/>
      </c>
      <c r="S334" s="96" t="str">
        <f>IF(D334="","",IF(OR(D334=Plano!$A$1,D334=Plano!$B$1),"entrada","saída"))</f>
        <v/>
      </c>
    </row>
    <row r="335" spans="1:19" ht="13.2" hidden="1" x14ac:dyDescent="0.25">
      <c r="A335" s="119" t="str">
        <f>IF(B335="","",COUNT('Diário 2o PA'!$A$5:$A$1412)+COUNT('Diário 3o PA'!$A$5:$A$2004)+ROW()-4)</f>
        <v/>
      </c>
      <c r="B335" s="104"/>
      <c r="C335" s="154"/>
      <c r="D335" s="105"/>
      <c r="E335" s="105"/>
      <c r="F335" s="106"/>
      <c r="G335" s="105"/>
      <c r="H335" s="105"/>
      <c r="I335" s="108"/>
      <c r="J335" s="105"/>
      <c r="K335" s="105"/>
      <c r="L335" s="108"/>
      <c r="M335" s="105"/>
      <c r="N335" s="103"/>
      <c r="O335" s="456"/>
      <c r="P335" s="79">
        <f t="shared" si="11"/>
        <v>0</v>
      </c>
      <c r="Q335" s="79">
        <f t="shared" si="11"/>
        <v>0</v>
      </c>
      <c r="R335" s="102" t="str">
        <f t="shared" si="10"/>
        <v/>
      </c>
      <c r="S335" s="96" t="str">
        <f>IF(D335="","",IF(OR(D335=Plano!$A$1,D335=Plano!$B$1),"entrada","saída"))</f>
        <v/>
      </c>
    </row>
    <row r="336" spans="1:19" ht="13.2" hidden="1" x14ac:dyDescent="0.25">
      <c r="A336" s="119" t="str">
        <f>IF(B336="","",COUNT('Diário 2o PA'!$A$5:$A$1412)+COUNT('Diário 3o PA'!$A$5:$A$2004)+ROW()-4)</f>
        <v/>
      </c>
      <c r="B336" s="104"/>
      <c r="C336" s="154"/>
      <c r="D336" s="105"/>
      <c r="E336" s="105"/>
      <c r="F336" s="106"/>
      <c r="G336" s="105"/>
      <c r="H336" s="105"/>
      <c r="I336" s="108"/>
      <c r="J336" s="105"/>
      <c r="K336" s="105"/>
      <c r="L336" s="108"/>
      <c r="M336" s="105"/>
      <c r="N336" s="103"/>
      <c r="O336" s="456"/>
      <c r="P336" s="79">
        <f t="shared" si="11"/>
        <v>0</v>
      </c>
      <c r="Q336" s="79">
        <f t="shared" si="11"/>
        <v>0</v>
      </c>
      <c r="R336" s="102" t="str">
        <f t="shared" si="10"/>
        <v/>
      </c>
      <c r="S336" s="96" t="str">
        <f>IF(D336="","",IF(OR(D336=Plano!$A$1,D336=Plano!$B$1),"entrada","saída"))</f>
        <v/>
      </c>
    </row>
    <row r="337" spans="1:19" ht="13.2" hidden="1" x14ac:dyDescent="0.25">
      <c r="A337" s="119" t="str">
        <f>IF(B337="","",COUNT('Diário 2o PA'!$A$5:$A$1412)+COUNT('Diário 3o PA'!$A$5:$A$2004)+ROW()-4)</f>
        <v/>
      </c>
      <c r="B337" s="104"/>
      <c r="C337" s="154"/>
      <c r="D337" s="105"/>
      <c r="E337" s="105"/>
      <c r="F337" s="106"/>
      <c r="G337" s="105"/>
      <c r="H337" s="105"/>
      <c r="I337" s="108"/>
      <c r="J337" s="105"/>
      <c r="K337" s="105"/>
      <c r="L337" s="108"/>
      <c r="M337" s="105"/>
      <c r="N337" s="103"/>
      <c r="O337" s="456"/>
      <c r="P337" s="79">
        <f t="shared" si="11"/>
        <v>0</v>
      </c>
      <c r="Q337" s="79">
        <f t="shared" si="11"/>
        <v>0</v>
      </c>
      <c r="R337" s="102" t="str">
        <f t="shared" si="10"/>
        <v/>
      </c>
      <c r="S337" s="96" t="str">
        <f>IF(D337="","",IF(OR(D337=Plano!$A$1,D337=Plano!$B$1),"entrada","saída"))</f>
        <v/>
      </c>
    </row>
    <row r="338" spans="1:19" ht="13.2" hidden="1" x14ac:dyDescent="0.25">
      <c r="A338" s="119" t="str">
        <f>IF(B338="","",COUNT('Diário 2o PA'!$A$5:$A$1412)+COUNT('Diário 3o PA'!$A$5:$A$2004)+ROW()-4)</f>
        <v/>
      </c>
      <c r="B338" s="104"/>
      <c r="C338" s="154"/>
      <c r="D338" s="105"/>
      <c r="E338" s="105"/>
      <c r="F338" s="106"/>
      <c r="G338" s="105"/>
      <c r="H338" s="105"/>
      <c r="I338" s="108"/>
      <c r="J338" s="105"/>
      <c r="K338" s="105"/>
      <c r="L338" s="108"/>
      <c r="M338" s="105"/>
      <c r="N338" s="103"/>
      <c r="O338" s="456"/>
      <c r="P338" s="79">
        <f t="shared" si="11"/>
        <v>0</v>
      </c>
      <c r="Q338" s="79">
        <f t="shared" si="11"/>
        <v>0</v>
      </c>
      <c r="R338" s="102" t="str">
        <f t="shared" si="10"/>
        <v/>
      </c>
      <c r="S338" s="96" t="str">
        <f>IF(D338="","",IF(OR(D338=Plano!$A$1,D338=Plano!$B$1),"entrada","saída"))</f>
        <v/>
      </c>
    </row>
    <row r="339" spans="1:19" ht="13.2" hidden="1" x14ac:dyDescent="0.25">
      <c r="A339" s="119" t="str">
        <f>IF(B339="","",COUNT('Diário 2o PA'!$A$5:$A$1412)+COUNT('Diário 3o PA'!$A$5:$A$2004)+ROW()-4)</f>
        <v/>
      </c>
      <c r="B339" s="104"/>
      <c r="C339" s="154"/>
      <c r="D339" s="105"/>
      <c r="E339" s="105"/>
      <c r="F339" s="106"/>
      <c r="G339" s="105"/>
      <c r="H339" s="105"/>
      <c r="I339" s="108"/>
      <c r="J339" s="105"/>
      <c r="K339" s="105"/>
      <c r="L339" s="108"/>
      <c r="M339" s="105"/>
      <c r="N339" s="103"/>
      <c r="O339" s="456"/>
      <c r="P339" s="79">
        <f t="shared" si="11"/>
        <v>0</v>
      </c>
      <c r="Q339" s="79">
        <f t="shared" si="11"/>
        <v>0</v>
      </c>
      <c r="R339" s="102" t="str">
        <f t="shared" si="10"/>
        <v/>
      </c>
      <c r="S339" s="96" t="str">
        <f>IF(D339="","",IF(OR(D339=Plano!$A$1,D339=Plano!$B$1),"entrada","saída"))</f>
        <v/>
      </c>
    </row>
    <row r="340" spans="1:19" ht="13.2" hidden="1" x14ac:dyDescent="0.25">
      <c r="A340" s="119" t="str">
        <f>IF(B340="","",COUNT('Diário 2o PA'!$A$5:$A$1412)+COUNT('Diário 3o PA'!$A$5:$A$2004)+ROW()-4)</f>
        <v/>
      </c>
      <c r="B340" s="104"/>
      <c r="C340" s="154"/>
      <c r="D340" s="105"/>
      <c r="E340" s="105"/>
      <c r="F340" s="106"/>
      <c r="G340" s="105"/>
      <c r="H340" s="105"/>
      <c r="I340" s="108"/>
      <c r="J340" s="105"/>
      <c r="K340" s="105"/>
      <c r="L340" s="108"/>
      <c r="M340" s="105"/>
      <c r="N340" s="103"/>
      <c r="O340" s="456"/>
      <c r="P340" s="79">
        <f t="shared" si="11"/>
        <v>0</v>
      </c>
      <c r="Q340" s="79">
        <f t="shared" si="11"/>
        <v>0</v>
      </c>
      <c r="R340" s="102" t="str">
        <f t="shared" si="10"/>
        <v/>
      </c>
      <c r="S340" s="96" t="str">
        <f>IF(D340="","",IF(OR(D340=Plano!$A$1,D340=Plano!$B$1),"entrada","saída"))</f>
        <v/>
      </c>
    </row>
    <row r="341" spans="1:19" ht="13.2" hidden="1" x14ac:dyDescent="0.25">
      <c r="A341" s="119" t="str">
        <f>IF(B341="","",COUNT('Diário 2o PA'!$A$5:$A$1412)+COUNT('Diário 3o PA'!$A$5:$A$2004)+ROW()-4)</f>
        <v/>
      </c>
      <c r="B341" s="104"/>
      <c r="C341" s="154"/>
      <c r="D341" s="105"/>
      <c r="E341" s="105"/>
      <c r="F341" s="106"/>
      <c r="G341" s="105"/>
      <c r="H341" s="105"/>
      <c r="I341" s="108"/>
      <c r="J341" s="105"/>
      <c r="K341" s="105"/>
      <c r="L341" s="108"/>
      <c r="M341" s="105"/>
      <c r="N341" s="103"/>
      <c r="O341" s="456"/>
      <c r="P341" s="79">
        <f t="shared" si="11"/>
        <v>0</v>
      </c>
      <c r="Q341" s="79">
        <f t="shared" si="11"/>
        <v>0</v>
      </c>
      <c r="R341" s="102" t="str">
        <f t="shared" si="10"/>
        <v/>
      </c>
      <c r="S341" s="96" t="str">
        <f>IF(D341="","",IF(OR(D341=Plano!$A$1,D341=Plano!$B$1),"entrada","saída"))</f>
        <v/>
      </c>
    </row>
    <row r="342" spans="1:19" ht="13.2" hidden="1" x14ac:dyDescent="0.25">
      <c r="A342" s="119" t="str">
        <f>IF(B342="","",COUNT('Diário 2o PA'!$A$5:$A$1412)+COUNT('Diário 3o PA'!$A$5:$A$2004)+ROW()-4)</f>
        <v/>
      </c>
      <c r="B342" s="104"/>
      <c r="C342" s="154"/>
      <c r="D342" s="105"/>
      <c r="E342" s="105"/>
      <c r="F342" s="106"/>
      <c r="G342" s="105"/>
      <c r="H342" s="105"/>
      <c r="I342" s="108"/>
      <c r="J342" s="105"/>
      <c r="K342" s="105"/>
      <c r="L342" s="108"/>
      <c r="M342" s="105"/>
      <c r="N342" s="103"/>
      <c r="O342" s="456"/>
      <c r="P342" s="79">
        <f t="shared" si="11"/>
        <v>0</v>
      </c>
      <c r="Q342" s="79">
        <f t="shared" si="11"/>
        <v>0</v>
      </c>
      <c r="R342" s="102" t="str">
        <f t="shared" si="10"/>
        <v/>
      </c>
      <c r="S342" s="96" t="str">
        <f>IF(D342="","",IF(OR(D342=Plano!$A$1,D342=Plano!$B$1),"entrada","saída"))</f>
        <v/>
      </c>
    </row>
    <row r="343" spans="1:19" ht="13.2" hidden="1" x14ac:dyDescent="0.25">
      <c r="A343" s="119" t="str">
        <f>IF(B343="","",COUNT('Diário 2o PA'!$A$5:$A$1412)+COUNT('Diário 3o PA'!$A$5:$A$2004)+ROW()-4)</f>
        <v/>
      </c>
      <c r="B343" s="104"/>
      <c r="C343" s="154"/>
      <c r="D343" s="105"/>
      <c r="E343" s="105"/>
      <c r="F343" s="106"/>
      <c r="G343" s="105"/>
      <c r="H343" s="105"/>
      <c r="I343" s="108"/>
      <c r="J343" s="105"/>
      <c r="K343" s="105"/>
      <c r="L343" s="108"/>
      <c r="M343" s="105"/>
      <c r="N343" s="103"/>
      <c r="O343" s="456"/>
      <c r="P343" s="79">
        <f t="shared" si="11"/>
        <v>0</v>
      </c>
      <c r="Q343" s="79">
        <f t="shared" si="11"/>
        <v>0</v>
      </c>
      <c r="R343" s="102" t="str">
        <f t="shared" si="10"/>
        <v/>
      </c>
      <c r="S343" s="96" t="str">
        <f>IF(D343="","",IF(OR(D343=Plano!$A$1,D343=Plano!$B$1),"entrada","saída"))</f>
        <v/>
      </c>
    </row>
    <row r="344" spans="1:19" ht="13.2" hidden="1" x14ac:dyDescent="0.25">
      <c r="A344" s="119" t="str">
        <f>IF(B344="","",COUNT('Diário 2o PA'!$A$5:$A$1412)+COUNT('Diário 3o PA'!$A$5:$A$2004)+ROW()-4)</f>
        <v/>
      </c>
      <c r="B344" s="104"/>
      <c r="C344" s="154"/>
      <c r="D344" s="105"/>
      <c r="E344" s="105"/>
      <c r="F344" s="106"/>
      <c r="G344" s="105"/>
      <c r="H344" s="105"/>
      <c r="I344" s="108"/>
      <c r="J344" s="105"/>
      <c r="K344" s="105"/>
      <c r="L344" s="108"/>
      <c r="M344" s="105"/>
      <c r="N344" s="103"/>
      <c r="O344" s="456"/>
      <c r="P344" s="79">
        <f t="shared" si="11"/>
        <v>0</v>
      </c>
      <c r="Q344" s="79">
        <f t="shared" si="11"/>
        <v>0</v>
      </c>
      <c r="R344" s="102" t="str">
        <f t="shared" si="10"/>
        <v/>
      </c>
      <c r="S344" s="96" t="str">
        <f>IF(D344="","",IF(OR(D344=Plano!$A$1,D344=Plano!$B$1),"entrada","saída"))</f>
        <v/>
      </c>
    </row>
    <row r="345" spans="1:19" ht="13.2" hidden="1" x14ac:dyDescent="0.25">
      <c r="A345" s="119" t="str">
        <f>IF(B345="","",COUNT('Diário 2o PA'!$A$5:$A$1412)+COUNT('Diário 3o PA'!$A$5:$A$2004)+ROW()-4)</f>
        <v/>
      </c>
      <c r="B345" s="104"/>
      <c r="C345" s="154"/>
      <c r="D345" s="105"/>
      <c r="E345" s="105"/>
      <c r="F345" s="106"/>
      <c r="G345" s="105"/>
      <c r="H345" s="105"/>
      <c r="I345" s="108"/>
      <c r="J345" s="105"/>
      <c r="K345" s="105"/>
      <c r="L345" s="108"/>
      <c r="M345" s="105"/>
      <c r="N345" s="103"/>
      <c r="O345" s="456"/>
      <c r="P345" s="79">
        <f t="shared" si="11"/>
        <v>0</v>
      </c>
      <c r="Q345" s="79">
        <f t="shared" si="11"/>
        <v>0</v>
      </c>
      <c r="R345" s="102" t="str">
        <f t="shared" si="10"/>
        <v/>
      </c>
      <c r="S345" s="96" t="str">
        <f>IF(D345="","",IF(OR(D345=Plano!$A$1,D345=Plano!$B$1),"entrada","saída"))</f>
        <v/>
      </c>
    </row>
    <row r="346" spans="1:19" ht="13.2" hidden="1" x14ac:dyDescent="0.25">
      <c r="A346" s="119" t="str">
        <f>IF(B346="","",COUNT('Diário 2o PA'!$A$5:$A$1412)+COUNT('Diário 3o PA'!$A$5:$A$2004)+ROW()-4)</f>
        <v/>
      </c>
      <c r="B346" s="104"/>
      <c r="C346" s="154"/>
      <c r="D346" s="105"/>
      <c r="E346" s="105"/>
      <c r="F346" s="106"/>
      <c r="G346" s="105"/>
      <c r="H346" s="105"/>
      <c r="I346" s="108"/>
      <c r="J346" s="105"/>
      <c r="K346" s="105"/>
      <c r="L346" s="108"/>
      <c r="M346" s="105"/>
      <c r="N346" s="103"/>
      <c r="O346" s="456"/>
      <c r="P346" s="79">
        <f t="shared" si="11"/>
        <v>0</v>
      </c>
      <c r="Q346" s="79">
        <f t="shared" si="11"/>
        <v>0</v>
      </c>
      <c r="R346" s="102" t="str">
        <f t="shared" si="10"/>
        <v/>
      </c>
      <c r="S346" s="96" t="str">
        <f>IF(D346="","",IF(OR(D346=Plano!$A$1,D346=Plano!$B$1),"entrada","saída"))</f>
        <v/>
      </c>
    </row>
    <row r="347" spans="1:19" ht="13.2" hidden="1" x14ac:dyDescent="0.25">
      <c r="A347" s="119" t="str">
        <f>IF(B347="","",COUNT('Diário 2o PA'!$A$5:$A$1412)+COUNT('Diário 3o PA'!$A$5:$A$2004)+ROW()-4)</f>
        <v/>
      </c>
      <c r="B347" s="104"/>
      <c r="C347" s="154"/>
      <c r="D347" s="105"/>
      <c r="E347" s="105"/>
      <c r="F347" s="106"/>
      <c r="G347" s="105"/>
      <c r="H347" s="105"/>
      <c r="I347" s="108"/>
      <c r="J347" s="105"/>
      <c r="K347" s="105"/>
      <c r="L347" s="108"/>
      <c r="M347" s="105"/>
      <c r="N347" s="103"/>
      <c r="O347" s="456"/>
      <c r="P347" s="79">
        <f t="shared" si="11"/>
        <v>0</v>
      </c>
      <c r="Q347" s="79">
        <f t="shared" si="11"/>
        <v>0</v>
      </c>
      <c r="R347" s="102" t="str">
        <f t="shared" si="10"/>
        <v/>
      </c>
      <c r="S347" s="96" t="str">
        <f>IF(D347="","",IF(OR(D347=Plano!$A$1,D347=Plano!$B$1),"entrada","saída"))</f>
        <v/>
      </c>
    </row>
    <row r="348" spans="1:19" ht="13.2" hidden="1" x14ac:dyDescent="0.25">
      <c r="A348" s="119" t="str">
        <f>IF(B348="","",COUNT('Diário 2o PA'!$A$5:$A$1412)+COUNT('Diário 3o PA'!$A$5:$A$2004)+ROW()-4)</f>
        <v/>
      </c>
      <c r="B348" s="104"/>
      <c r="C348" s="154"/>
      <c r="D348" s="105"/>
      <c r="E348" s="105"/>
      <c r="F348" s="106"/>
      <c r="G348" s="105"/>
      <c r="H348" s="105"/>
      <c r="I348" s="108"/>
      <c r="J348" s="105"/>
      <c r="K348" s="105"/>
      <c r="L348" s="108"/>
      <c r="M348" s="105"/>
      <c r="N348" s="103"/>
      <c r="O348" s="456"/>
      <c r="P348" s="79">
        <f t="shared" si="11"/>
        <v>0</v>
      </c>
      <c r="Q348" s="79">
        <f t="shared" si="11"/>
        <v>0</v>
      </c>
      <c r="R348" s="102" t="str">
        <f t="shared" si="10"/>
        <v/>
      </c>
      <c r="S348" s="96" t="str">
        <f>IF(D348="","",IF(OR(D348=Plano!$A$1,D348=Plano!$B$1),"entrada","saída"))</f>
        <v/>
      </c>
    </row>
    <row r="349" spans="1:19" ht="13.2" hidden="1" x14ac:dyDescent="0.25">
      <c r="A349" s="119" t="str">
        <f>IF(B349="","",COUNT('Diário 2o PA'!$A$5:$A$1412)+COUNT('Diário 3o PA'!$A$5:$A$2004)+ROW()-4)</f>
        <v/>
      </c>
      <c r="B349" s="104"/>
      <c r="C349" s="154"/>
      <c r="D349" s="105"/>
      <c r="E349" s="105"/>
      <c r="F349" s="106"/>
      <c r="G349" s="105"/>
      <c r="H349" s="105"/>
      <c r="I349" s="108"/>
      <c r="J349" s="105"/>
      <c r="K349" s="105"/>
      <c r="L349" s="108"/>
      <c r="M349" s="105"/>
      <c r="N349" s="103"/>
      <c r="O349" s="456"/>
      <c r="P349" s="79">
        <f t="shared" si="11"/>
        <v>0</v>
      </c>
      <c r="Q349" s="79">
        <f t="shared" si="11"/>
        <v>0</v>
      </c>
      <c r="R349" s="102" t="str">
        <f t="shared" si="10"/>
        <v/>
      </c>
      <c r="S349" s="96" t="str">
        <f>IF(D349="","",IF(OR(D349=Plano!$A$1,D349=Plano!$B$1),"entrada","saída"))</f>
        <v/>
      </c>
    </row>
    <row r="350" spans="1:19" ht="13.2" hidden="1" x14ac:dyDescent="0.25">
      <c r="A350" s="119" t="str">
        <f>IF(B350="","",COUNT('Diário 2o PA'!$A$5:$A$1412)+COUNT('Diário 3o PA'!$A$5:$A$2004)+ROW()-4)</f>
        <v/>
      </c>
      <c r="B350" s="104"/>
      <c r="C350" s="154"/>
      <c r="D350" s="105"/>
      <c r="E350" s="105"/>
      <c r="F350" s="106"/>
      <c r="G350" s="105"/>
      <c r="H350" s="105"/>
      <c r="I350" s="108"/>
      <c r="J350" s="105"/>
      <c r="K350" s="105"/>
      <c r="L350" s="108"/>
      <c r="M350" s="105"/>
      <c r="N350" s="103"/>
      <c r="O350" s="456"/>
      <c r="P350" s="79">
        <f t="shared" si="11"/>
        <v>0</v>
      </c>
      <c r="Q350" s="79">
        <f t="shared" si="11"/>
        <v>0</v>
      </c>
      <c r="R350" s="102" t="str">
        <f t="shared" si="10"/>
        <v/>
      </c>
      <c r="S350" s="96" t="str">
        <f>IF(D350="","",IF(OR(D350=Plano!$A$1,D350=Plano!$B$1),"entrada","saída"))</f>
        <v/>
      </c>
    </row>
    <row r="351" spans="1:19" ht="13.2" hidden="1" x14ac:dyDescent="0.25">
      <c r="A351" s="119" t="str">
        <f>IF(B351="","",COUNT('Diário 2o PA'!$A$5:$A$1412)+COUNT('Diário 3o PA'!$A$5:$A$2004)+ROW()-4)</f>
        <v/>
      </c>
      <c r="B351" s="104"/>
      <c r="C351" s="154"/>
      <c r="D351" s="105"/>
      <c r="E351" s="105"/>
      <c r="F351" s="106"/>
      <c r="G351" s="105"/>
      <c r="H351" s="105"/>
      <c r="I351" s="108"/>
      <c r="J351" s="105"/>
      <c r="K351" s="105"/>
      <c r="L351" s="108"/>
      <c r="M351" s="105"/>
      <c r="N351" s="103"/>
      <c r="O351" s="456"/>
      <c r="P351" s="79">
        <f t="shared" si="11"/>
        <v>0</v>
      </c>
      <c r="Q351" s="79">
        <f t="shared" si="11"/>
        <v>0</v>
      </c>
      <c r="R351" s="102" t="str">
        <f t="shared" si="10"/>
        <v/>
      </c>
      <c r="S351" s="96" t="str">
        <f>IF(D351="","",IF(OR(D351=Plano!$A$1,D351=Plano!$B$1),"entrada","saída"))</f>
        <v/>
      </c>
    </row>
    <row r="352" spans="1:19" ht="13.2" hidden="1" x14ac:dyDescent="0.25">
      <c r="A352" s="119" t="str">
        <f>IF(B352="","",COUNT('Diário 2o PA'!$A$5:$A$1412)+COUNT('Diário 3o PA'!$A$5:$A$2004)+ROW()-4)</f>
        <v/>
      </c>
      <c r="B352" s="104"/>
      <c r="C352" s="154"/>
      <c r="D352" s="105"/>
      <c r="E352" s="105"/>
      <c r="F352" s="106"/>
      <c r="G352" s="105"/>
      <c r="H352" s="105"/>
      <c r="I352" s="108"/>
      <c r="J352" s="105"/>
      <c r="K352" s="105"/>
      <c r="L352" s="108"/>
      <c r="M352" s="105"/>
      <c r="N352" s="103"/>
      <c r="O352" s="456"/>
      <c r="P352" s="79">
        <f t="shared" si="11"/>
        <v>0</v>
      </c>
      <c r="Q352" s="79">
        <f t="shared" si="11"/>
        <v>0</v>
      </c>
      <c r="R352" s="102" t="str">
        <f t="shared" si="10"/>
        <v/>
      </c>
      <c r="S352" s="96" t="str">
        <f>IF(D352="","",IF(OR(D352=Plano!$A$1,D352=Plano!$B$1),"entrada","saída"))</f>
        <v/>
      </c>
    </row>
    <row r="353" spans="1:19" ht="13.2" hidden="1" x14ac:dyDescent="0.25">
      <c r="A353" s="119" t="str">
        <f>IF(B353="","",COUNT('Diário 2o PA'!$A$5:$A$1412)+COUNT('Diário 3o PA'!$A$5:$A$2004)+ROW()-4)</f>
        <v/>
      </c>
      <c r="B353" s="104"/>
      <c r="C353" s="154"/>
      <c r="D353" s="105"/>
      <c r="E353" s="105"/>
      <c r="F353" s="106"/>
      <c r="G353" s="105"/>
      <c r="H353" s="105"/>
      <c r="I353" s="108"/>
      <c r="J353" s="105"/>
      <c r="K353" s="105"/>
      <c r="L353" s="108"/>
      <c r="M353" s="105"/>
      <c r="N353" s="103"/>
      <c r="O353" s="456"/>
      <c r="P353" s="79">
        <f t="shared" si="11"/>
        <v>0</v>
      </c>
      <c r="Q353" s="79">
        <f t="shared" si="11"/>
        <v>0</v>
      </c>
      <c r="R353" s="102" t="str">
        <f t="shared" si="10"/>
        <v/>
      </c>
      <c r="S353" s="96" t="str">
        <f>IF(D353="","",IF(OR(D353=Plano!$A$1,D353=Plano!$B$1),"entrada","saída"))</f>
        <v/>
      </c>
    </row>
    <row r="354" spans="1:19" ht="13.2" hidden="1" x14ac:dyDescent="0.25">
      <c r="A354" s="119" t="str">
        <f>IF(B354="","",COUNT('Diário 2o PA'!$A$5:$A$1412)+COUNT('Diário 3o PA'!$A$5:$A$2004)+ROW()-4)</f>
        <v/>
      </c>
      <c r="B354" s="104"/>
      <c r="C354" s="154"/>
      <c r="D354" s="105"/>
      <c r="E354" s="105"/>
      <c r="F354" s="106"/>
      <c r="G354" s="105"/>
      <c r="H354" s="105"/>
      <c r="I354" s="108"/>
      <c r="J354" s="105"/>
      <c r="K354" s="105"/>
      <c r="L354" s="108"/>
      <c r="M354" s="105"/>
      <c r="N354" s="103"/>
      <c r="O354" s="456"/>
      <c r="P354" s="79">
        <f t="shared" si="11"/>
        <v>0</v>
      </c>
      <c r="Q354" s="79">
        <f t="shared" si="11"/>
        <v>0</v>
      </c>
      <c r="R354" s="102" t="str">
        <f t="shared" si="10"/>
        <v/>
      </c>
      <c r="S354" s="96" t="str">
        <f>IF(D354="","",IF(OR(D354=Plano!$A$1,D354=Plano!$B$1),"entrada","saída"))</f>
        <v/>
      </c>
    </row>
    <row r="355" spans="1:19" ht="13.2" hidden="1" x14ac:dyDescent="0.25">
      <c r="A355" s="119" t="str">
        <f>IF(B355="","",COUNT('Diário 2o PA'!$A$5:$A$1412)+COUNT('Diário 3o PA'!$A$5:$A$2004)+ROW()-4)</f>
        <v/>
      </c>
      <c r="B355" s="104"/>
      <c r="C355" s="154"/>
      <c r="D355" s="105"/>
      <c r="E355" s="105"/>
      <c r="F355" s="106"/>
      <c r="G355" s="105"/>
      <c r="H355" s="105"/>
      <c r="I355" s="108"/>
      <c r="J355" s="105"/>
      <c r="K355" s="105"/>
      <c r="L355" s="108"/>
      <c r="M355" s="105"/>
      <c r="N355" s="103"/>
      <c r="O355" s="456"/>
      <c r="P355" s="79">
        <f t="shared" si="11"/>
        <v>0</v>
      </c>
      <c r="Q355" s="79">
        <f t="shared" si="11"/>
        <v>0</v>
      </c>
      <c r="R355" s="102" t="str">
        <f t="shared" si="10"/>
        <v/>
      </c>
      <c r="S355" s="96" t="str">
        <f>IF(D355="","",IF(OR(D355=Plano!$A$1,D355=Plano!$B$1),"entrada","saída"))</f>
        <v/>
      </c>
    </row>
    <row r="356" spans="1:19" ht="13.2" hidden="1" x14ac:dyDescent="0.25">
      <c r="A356" s="119" t="str">
        <f>IF(B356="","",COUNT('Diário 2o PA'!$A$5:$A$1412)+COUNT('Diário 3o PA'!$A$5:$A$2004)+ROW()-4)</f>
        <v/>
      </c>
      <c r="B356" s="104"/>
      <c r="C356" s="154"/>
      <c r="D356" s="105"/>
      <c r="E356" s="105"/>
      <c r="F356" s="106"/>
      <c r="G356" s="105"/>
      <c r="H356" s="105"/>
      <c r="I356" s="108"/>
      <c r="J356" s="105"/>
      <c r="K356" s="105"/>
      <c r="L356" s="108"/>
      <c r="M356" s="105"/>
      <c r="N356" s="103"/>
      <c r="O356" s="456"/>
      <c r="P356" s="79">
        <f t="shared" si="11"/>
        <v>0</v>
      </c>
      <c r="Q356" s="79">
        <f t="shared" si="11"/>
        <v>0</v>
      </c>
      <c r="R356" s="102" t="str">
        <f t="shared" si="10"/>
        <v/>
      </c>
      <c r="S356" s="96" t="str">
        <f>IF(D356="","",IF(OR(D356=Plano!$A$1,D356=Plano!$B$1),"entrada","saída"))</f>
        <v/>
      </c>
    </row>
    <row r="357" spans="1:19" ht="13.2" hidden="1" x14ac:dyDescent="0.25">
      <c r="A357" s="119" t="str">
        <f>IF(B357="","",COUNT('Diário 2o PA'!$A$5:$A$1412)+COUNT('Diário 3o PA'!$A$5:$A$2004)+ROW()-4)</f>
        <v/>
      </c>
      <c r="B357" s="104"/>
      <c r="C357" s="154"/>
      <c r="D357" s="105"/>
      <c r="E357" s="105"/>
      <c r="F357" s="106"/>
      <c r="G357" s="105"/>
      <c r="H357" s="105"/>
      <c r="I357" s="108"/>
      <c r="J357" s="105"/>
      <c r="K357" s="105"/>
      <c r="L357" s="108"/>
      <c r="M357" s="105"/>
      <c r="N357" s="103"/>
      <c r="O357" s="456"/>
      <c r="P357" s="79">
        <f t="shared" si="11"/>
        <v>0</v>
      </c>
      <c r="Q357" s="79">
        <f t="shared" si="11"/>
        <v>0</v>
      </c>
      <c r="R357" s="102" t="str">
        <f t="shared" si="10"/>
        <v/>
      </c>
      <c r="S357" s="96" t="str">
        <f>IF(D357="","",IF(OR(D357=Plano!$A$1,D357=Plano!$B$1),"entrada","saída"))</f>
        <v/>
      </c>
    </row>
    <row r="358" spans="1:19" ht="13.2" hidden="1" x14ac:dyDescent="0.25">
      <c r="A358" s="119" t="str">
        <f>IF(B358="","",COUNT('Diário 2o PA'!$A$5:$A$1412)+COUNT('Diário 3o PA'!$A$5:$A$2004)+ROW()-4)</f>
        <v/>
      </c>
      <c r="B358" s="104"/>
      <c r="C358" s="154"/>
      <c r="D358" s="105"/>
      <c r="E358" s="105"/>
      <c r="F358" s="106"/>
      <c r="G358" s="105"/>
      <c r="H358" s="105"/>
      <c r="I358" s="108"/>
      <c r="J358" s="105"/>
      <c r="K358" s="105"/>
      <c r="L358" s="108"/>
      <c r="M358" s="105"/>
      <c r="N358" s="103"/>
      <c r="O358" s="456"/>
      <c r="P358" s="79">
        <f t="shared" si="11"/>
        <v>0</v>
      </c>
      <c r="Q358" s="79">
        <f t="shared" si="11"/>
        <v>0</v>
      </c>
      <c r="R358" s="102" t="str">
        <f t="shared" si="10"/>
        <v/>
      </c>
      <c r="S358" s="96" t="str">
        <f>IF(D358="","",IF(OR(D358=Plano!$A$1,D358=Plano!$B$1),"entrada","saída"))</f>
        <v/>
      </c>
    </row>
    <row r="359" spans="1:19" ht="13.2" hidden="1" x14ac:dyDescent="0.25">
      <c r="A359" s="119" t="str">
        <f>IF(B359="","",COUNT('Diário 2o PA'!$A$5:$A$1412)+COUNT('Diário 3o PA'!$A$5:$A$2004)+ROW()-4)</f>
        <v/>
      </c>
      <c r="B359" s="104"/>
      <c r="C359" s="154"/>
      <c r="D359" s="105"/>
      <c r="E359" s="105"/>
      <c r="F359" s="106"/>
      <c r="G359" s="105"/>
      <c r="H359" s="105"/>
      <c r="I359" s="108"/>
      <c r="J359" s="105"/>
      <c r="K359" s="105"/>
      <c r="L359" s="108"/>
      <c r="M359" s="105"/>
      <c r="N359" s="103"/>
      <c r="O359" s="456"/>
      <c r="P359" s="79">
        <f t="shared" si="11"/>
        <v>0</v>
      </c>
      <c r="Q359" s="79">
        <f t="shared" si="11"/>
        <v>0</v>
      </c>
      <c r="R359" s="102" t="str">
        <f t="shared" si="10"/>
        <v/>
      </c>
      <c r="S359" s="96" t="str">
        <f>IF(D359="","",IF(OR(D359=Plano!$A$1,D359=Plano!$B$1),"entrada","saída"))</f>
        <v/>
      </c>
    </row>
    <row r="360" spans="1:19" ht="13.2" hidden="1" x14ac:dyDescent="0.25">
      <c r="A360" s="119" t="str">
        <f>IF(B360="","",COUNT('Diário 2o PA'!$A$5:$A$1412)+COUNT('Diário 3o PA'!$A$5:$A$2004)+ROW()-4)</f>
        <v/>
      </c>
      <c r="B360" s="104"/>
      <c r="C360" s="154"/>
      <c r="D360" s="105"/>
      <c r="E360" s="105"/>
      <c r="F360" s="106"/>
      <c r="G360" s="105"/>
      <c r="H360" s="105"/>
      <c r="I360" s="108"/>
      <c r="J360" s="105"/>
      <c r="K360" s="105"/>
      <c r="L360" s="108"/>
      <c r="M360" s="105"/>
      <c r="N360" s="103"/>
      <c r="O360" s="456"/>
      <c r="P360" s="79">
        <f t="shared" si="11"/>
        <v>0</v>
      </c>
      <c r="Q360" s="79">
        <f t="shared" si="11"/>
        <v>0</v>
      </c>
      <c r="R360" s="102" t="str">
        <f t="shared" si="10"/>
        <v/>
      </c>
      <c r="S360" s="96" t="str">
        <f>IF(D360="","",IF(OR(D360=Plano!$A$1,D360=Plano!$B$1),"entrada","saída"))</f>
        <v/>
      </c>
    </row>
    <row r="361" spans="1:19" ht="13.2" hidden="1" x14ac:dyDescent="0.25">
      <c r="A361" s="119" t="str">
        <f>IF(B361="","",COUNT('Diário 2o PA'!$A$5:$A$1412)+COUNT('Diário 3o PA'!$A$5:$A$2004)+ROW()-4)</f>
        <v/>
      </c>
      <c r="B361" s="104"/>
      <c r="C361" s="154"/>
      <c r="D361" s="105"/>
      <c r="E361" s="105"/>
      <c r="F361" s="106"/>
      <c r="G361" s="105"/>
      <c r="H361" s="105"/>
      <c r="I361" s="108"/>
      <c r="J361" s="105"/>
      <c r="K361" s="105"/>
      <c r="L361" s="108"/>
      <c r="M361" s="105"/>
      <c r="N361" s="103"/>
      <c r="O361" s="456"/>
      <c r="P361" s="79">
        <f t="shared" si="11"/>
        <v>0</v>
      </c>
      <c r="Q361" s="79">
        <f t="shared" si="11"/>
        <v>0</v>
      </c>
      <c r="R361" s="102" t="str">
        <f t="shared" si="10"/>
        <v/>
      </c>
      <c r="S361" s="96" t="str">
        <f>IF(D361="","",IF(OR(D361=Plano!$A$1,D361=Plano!$B$1),"entrada","saída"))</f>
        <v/>
      </c>
    </row>
    <row r="362" spans="1:19" ht="13.2" hidden="1" x14ac:dyDescent="0.25">
      <c r="A362" s="119" t="str">
        <f>IF(B362="","",COUNT('Diário 2o PA'!$A$5:$A$1412)+COUNT('Diário 3o PA'!$A$5:$A$2004)+ROW()-4)</f>
        <v/>
      </c>
      <c r="B362" s="104"/>
      <c r="C362" s="154"/>
      <c r="D362" s="105"/>
      <c r="E362" s="105"/>
      <c r="F362" s="106"/>
      <c r="G362" s="105"/>
      <c r="H362" s="105"/>
      <c r="I362" s="108"/>
      <c r="J362" s="105"/>
      <c r="K362" s="105"/>
      <c r="L362" s="108"/>
      <c r="M362" s="105"/>
      <c r="N362" s="103"/>
      <c r="O362" s="456"/>
      <c r="P362" s="79">
        <f t="shared" si="11"/>
        <v>0</v>
      </c>
      <c r="Q362" s="79">
        <f t="shared" si="11"/>
        <v>0</v>
      </c>
      <c r="R362" s="102" t="str">
        <f t="shared" si="10"/>
        <v/>
      </c>
      <c r="S362" s="96" t="str">
        <f>IF(D362="","",IF(OR(D362=Plano!$A$1,D362=Plano!$B$1),"entrada","saída"))</f>
        <v/>
      </c>
    </row>
    <row r="363" spans="1:19" ht="13.2" hidden="1" x14ac:dyDescent="0.25">
      <c r="A363" s="119" t="str">
        <f>IF(B363="","",COUNT('Diário 2o PA'!$A$5:$A$1412)+COUNT('Diário 3o PA'!$A$5:$A$2004)+ROW()-4)</f>
        <v/>
      </c>
      <c r="B363" s="104"/>
      <c r="C363" s="154"/>
      <c r="D363" s="105"/>
      <c r="E363" s="105"/>
      <c r="F363" s="106"/>
      <c r="G363" s="105"/>
      <c r="H363" s="105"/>
      <c r="I363" s="108"/>
      <c r="J363" s="105"/>
      <c r="K363" s="105"/>
      <c r="L363" s="108"/>
      <c r="M363" s="105"/>
      <c r="N363" s="103"/>
      <c r="O363" s="456"/>
      <c r="P363" s="79">
        <f t="shared" si="11"/>
        <v>0</v>
      </c>
      <c r="Q363" s="79">
        <f t="shared" si="11"/>
        <v>0</v>
      </c>
      <c r="R363" s="102" t="str">
        <f t="shared" si="10"/>
        <v/>
      </c>
      <c r="S363" s="96" t="str">
        <f>IF(D363="","",IF(OR(D363=Plano!$A$1,D363=Plano!$B$1),"entrada","saída"))</f>
        <v/>
      </c>
    </row>
    <row r="364" spans="1:19" ht="13.2" hidden="1" x14ac:dyDescent="0.25">
      <c r="A364" s="119" t="str">
        <f>IF(B364="","",COUNT('Diário 2o PA'!$A$5:$A$1412)+COUNT('Diário 3o PA'!$A$5:$A$2004)+ROW()-4)</f>
        <v/>
      </c>
      <c r="B364" s="104"/>
      <c r="C364" s="154"/>
      <c r="D364" s="105"/>
      <c r="E364" s="105"/>
      <c r="F364" s="106"/>
      <c r="G364" s="105"/>
      <c r="H364" s="105"/>
      <c r="I364" s="108"/>
      <c r="J364" s="105"/>
      <c r="K364" s="105"/>
      <c r="L364" s="108"/>
      <c r="M364" s="105"/>
      <c r="N364" s="103"/>
      <c r="O364" s="456"/>
      <c r="P364" s="79">
        <f t="shared" si="11"/>
        <v>0</v>
      </c>
      <c r="Q364" s="79">
        <f t="shared" si="11"/>
        <v>0</v>
      </c>
      <c r="R364" s="102" t="str">
        <f t="shared" si="10"/>
        <v/>
      </c>
      <c r="S364" s="96" t="str">
        <f>IF(D364="","",IF(OR(D364=Plano!$A$1,D364=Plano!$B$1),"entrada","saída"))</f>
        <v/>
      </c>
    </row>
    <row r="365" spans="1:19" ht="13.2" hidden="1" x14ac:dyDescent="0.25">
      <c r="A365" s="119" t="str">
        <f>IF(B365="","",COUNT('Diário 2o PA'!$A$5:$A$1412)+COUNT('Diário 3o PA'!$A$5:$A$2004)+ROW()-4)</f>
        <v/>
      </c>
      <c r="B365" s="104"/>
      <c r="C365" s="154"/>
      <c r="D365" s="105"/>
      <c r="E365" s="105"/>
      <c r="F365" s="106"/>
      <c r="G365" s="105"/>
      <c r="H365" s="105"/>
      <c r="I365" s="108"/>
      <c r="J365" s="105"/>
      <c r="K365" s="105"/>
      <c r="L365" s="108"/>
      <c r="M365" s="105"/>
      <c r="N365" s="103"/>
      <c r="O365" s="456"/>
      <c r="P365" s="79">
        <f t="shared" si="11"/>
        <v>0</v>
      </c>
      <c r="Q365" s="79">
        <f t="shared" si="11"/>
        <v>0</v>
      </c>
      <c r="R365" s="102" t="str">
        <f t="shared" si="10"/>
        <v/>
      </c>
      <c r="S365" s="96" t="str">
        <f>IF(D365="","",IF(OR(D365=Plano!$A$1,D365=Plano!$B$1),"entrada","saída"))</f>
        <v/>
      </c>
    </row>
    <row r="366" spans="1:19" ht="13.2" hidden="1" x14ac:dyDescent="0.25">
      <c r="A366" s="119" t="str">
        <f>IF(B366="","",COUNT('Diário 2o PA'!$A$5:$A$1412)+COUNT('Diário 3o PA'!$A$5:$A$2004)+ROW()-4)</f>
        <v/>
      </c>
      <c r="B366" s="104"/>
      <c r="C366" s="154"/>
      <c r="D366" s="105"/>
      <c r="E366" s="105"/>
      <c r="F366" s="106"/>
      <c r="G366" s="105"/>
      <c r="H366" s="105"/>
      <c r="I366" s="108"/>
      <c r="J366" s="105"/>
      <c r="K366" s="105"/>
      <c r="L366" s="108"/>
      <c r="M366" s="105"/>
      <c r="N366" s="103"/>
      <c r="O366" s="456"/>
      <c r="P366" s="79">
        <f t="shared" si="11"/>
        <v>0</v>
      </c>
      <c r="Q366" s="79">
        <f t="shared" si="11"/>
        <v>0</v>
      </c>
      <c r="R366" s="102" t="str">
        <f t="shared" si="10"/>
        <v/>
      </c>
      <c r="S366" s="96" t="str">
        <f>IF(D366="","",IF(OR(D366=Plano!$A$1,D366=Plano!$B$1),"entrada","saída"))</f>
        <v/>
      </c>
    </row>
    <row r="367" spans="1:19" ht="13.2" hidden="1" x14ac:dyDescent="0.25">
      <c r="A367" s="119" t="str">
        <f>IF(B367="","",COUNT('Diário 2o PA'!$A$5:$A$1412)+COUNT('Diário 3o PA'!$A$5:$A$2004)+ROW()-4)</f>
        <v/>
      </c>
      <c r="B367" s="104"/>
      <c r="C367" s="154"/>
      <c r="D367" s="105"/>
      <c r="E367" s="105"/>
      <c r="F367" s="106"/>
      <c r="G367" s="105"/>
      <c r="H367" s="105"/>
      <c r="I367" s="108"/>
      <c r="J367" s="105"/>
      <c r="K367" s="105"/>
      <c r="L367" s="108"/>
      <c r="M367" s="105"/>
      <c r="N367" s="103"/>
      <c r="O367" s="456"/>
      <c r="P367" s="79">
        <f t="shared" si="11"/>
        <v>0</v>
      </c>
      <c r="Q367" s="79">
        <f t="shared" si="11"/>
        <v>0</v>
      </c>
      <c r="R367" s="102" t="str">
        <f t="shared" si="10"/>
        <v/>
      </c>
      <c r="S367" s="96" t="str">
        <f>IF(D367="","",IF(OR(D367=Plano!$A$1,D367=Plano!$B$1),"entrada","saída"))</f>
        <v/>
      </c>
    </row>
    <row r="368" spans="1:19" ht="13.2" hidden="1" x14ac:dyDescent="0.25">
      <c r="A368" s="119" t="str">
        <f>IF(B368="","",COUNT('Diário 2o PA'!$A$5:$A$1412)+COUNT('Diário 3o PA'!$A$5:$A$2004)+ROW()-4)</f>
        <v/>
      </c>
      <c r="B368" s="104"/>
      <c r="C368" s="154"/>
      <c r="D368" s="105"/>
      <c r="E368" s="105"/>
      <c r="F368" s="106"/>
      <c r="G368" s="105"/>
      <c r="H368" s="105"/>
      <c r="I368" s="108"/>
      <c r="J368" s="105"/>
      <c r="K368" s="105"/>
      <c r="L368" s="108"/>
      <c r="M368" s="105"/>
      <c r="N368" s="103"/>
      <c r="O368" s="456"/>
      <c r="P368" s="79">
        <f t="shared" si="11"/>
        <v>0</v>
      </c>
      <c r="Q368" s="79">
        <f t="shared" si="11"/>
        <v>0</v>
      </c>
      <c r="R368" s="102" t="str">
        <f t="shared" si="10"/>
        <v/>
      </c>
      <c r="S368" s="96" t="str">
        <f>IF(D368="","",IF(OR(D368=Plano!$A$1,D368=Plano!$B$1),"entrada","saída"))</f>
        <v/>
      </c>
    </row>
    <row r="369" spans="1:19" ht="13.2" hidden="1" x14ac:dyDescent="0.25">
      <c r="A369" s="119" t="str">
        <f>IF(B369="","",COUNT('Diário 2o PA'!$A$5:$A$1412)+COUNT('Diário 3o PA'!$A$5:$A$2004)+ROW()-4)</f>
        <v/>
      </c>
      <c r="B369" s="104"/>
      <c r="C369" s="154"/>
      <c r="D369" s="105"/>
      <c r="E369" s="105"/>
      <c r="F369" s="106"/>
      <c r="G369" s="105"/>
      <c r="H369" s="105"/>
      <c r="I369" s="108"/>
      <c r="J369" s="105"/>
      <c r="K369" s="105"/>
      <c r="L369" s="108"/>
      <c r="M369" s="105"/>
      <c r="N369" s="103"/>
      <c r="O369" s="456"/>
      <c r="P369" s="79">
        <f t="shared" si="11"/>
        <v>0</v>
      </c>
      <c r="Q369" s="79">
        <f t="shared" si="11"/>
        <v>0</v>
      </c>
      <c r="R369" s="102" t="str">
        <f t="shared" si="10"/>
        <v/>
      </c>
      <c r="S369" s="96" t="str">
        <f>IF(D369="","",IF(OR(D369=Plano!$A$1,D369=Plano!$B$1),"entrada","saída"))</f>
        <v/>
      </c>
    </row>
    <row r="370" spans="1:19" ht="13.2" hidden="1" x14ac:dyDescent="0.25">
      <c r="A370" s="119" t="str">
        <f>IF(B370="","",COUNT('Diário 2o PA'!$A$5:$A$1412)+COUNT('Diário 3o PA'!$A$5:$A$2004)+ROW()-4)</f>
        <v/>
      </c>
      <c r="B370" s="104"/>
      <c r="C370" s="154"/>
      <c r="D370" s="105"/>
      <c r="E370" s="105"/>
      <c r="F370" s="106"/>
      <c r="G370" s="105"/>
      <c r="H370" s="105"/>
      <c r="I370" s="108"/>
      <c r="J370" s="105"/>
      <c r="K370" s="105"/>
      <c r="L370" s="108"/>
      <c r="M370" s="105"/>
      <c r="N370" s="103"/>
      <c r="O370" s="456"/>
      <c r="P370" s="79">
        <f t="shared" si="11"/>
        <v>0</v>
      </c>
      <c r="Q370" s="79">
        <f t="shared" si="11"/>
        <v>0</v>
      </c>
      <c r="R370" s="102" t="str">
        <f t="shared" si="10"/>
        <v/>
      </c>
      <c r="S370" s="96" t="str">
        <f>IF(D370="","",IF(OR(D370=Plano!$A$1,D370=Plano!$B$1),"entrada","saída"))</f>
        <v/>
      </c>
    </row>
    <row r="371" spans="1:19" ht="13.2" hidden="1" x14ac:dyDescent="0.25">
      <c r="A371" s="119" t="str">
        <f>IF(B371="","",COUNT('Diário 2o PA'!$A$5:$A$1412)+COUNT('Diário 3o PA'!$A$5:$A$2004)+ROW()-4)</f>
        <v/>
      </c>
      <c r="B371" s="104"/>
      <c r="C371" s="154"/>
      <c r="D371" s="105"/>
      <c r="E371" s="105"/>
      <c r="F371" s="106"/>
      <c r="G371" s="105"/>
      <c r="H371" s="105"/>
      <c r="I371" s="108"/>
      <c r="J371" s="105"/>
      <c r="K371" s="105"/>
      <c r="L371" s="108"/>
      <c r="M371" s="105"/>
      <c r="N371" s="103"/>
      <c r="O371" s="456"/>
      <c r="P371" s="79">
        <f t="shared" si="11"/>
        <v>0</v>
      </c>
      <c r="Q371" s="79">
        <f t="shared" si="11"/>
        <v>0</v>
      </c>
      <c r="R371" s="102" t="str">
        <f t="shared" si="10"/>
        <v/>
      </c>
      <c r="S371" s="96" t="str">
        <f>IF(D371="","",IF(OR(D371=Plano!$A$1,D371=Plano!$B$1),"entrada","saída"))</f>
        <v/>
      </c>
    </row>
    <row r="372" spans="1:19" ht="13.2" hidden="1" x14ac:dyDescent="0.25">
      <c r="A372" s="119" t="str">
        <f>IF(B372="","",COUNT('Diário 2o PA'!$A$5:$A$1412)+COUNT('Diário 3o PA'!$A$5:$A$2004)+ROW()-4)</f>
        <v/>
      </c>
      <c r="B372" s="104"/>
      <c r="C372" s="154"/>
      <c r="D372" s="105"/>
      <c r="E372" s="105"/>
      <c r="F372" s="106"/>
      <c r="G372" s="105"/>
      <c r="H372" s="105"/>
      <c r="I372" s="108"/>
      <c r="J372" s="105"/>
      <c r="K372" s="105"/>
      <c r="L372" s="108"/>
      <c r="M372" s="105"/>
      <c r="N372" s="103"/>
      <c r="O372" s="456"/>
      <c r="P372" s="79">
        <f t="shared" si="11"/>
        <v>0</v>
      </c>
      <c r="Q372" s="79">
        <f t="shared" si="11"/>
        <v>0</v>
      </c>
      <c r="R372" s="102" t="str">
        <f t="shared" si="10"/>
        <v/>
      </c>
      <c r="S372" s="96" t="str">
        <f>IF(D372="","",IF(OR(D372=Plano!$A$1,D372=Plano!$B$1),"entrada","saída"))</f>
        <v/>
      </c>
    </row>
    <row r="373" spans="1:19" ht="13.2" hidden="1" x14ac:dyDescent="0.25">
      <c r="A373" s="119" t="str">
        <f>IF(B373="","",COUNT('Diário 2o PA'!$A$5:$A$1412)+COUNT('Diário 3o PA'!$A$5:$A$2004)+ROW()-4)</f>
        <v/>
      </c>
      <c r="B373" s="104"/>
      <c r="C373" s="154"/>
      <c r="D373" s="105"/>
      <c r="E373" s="105"/>
      <c r="F373" s="106"/>
      <c r="G373" s="105"/>
      <c r="H373" s="105"/>
      <c r="I373" s="108"/>
      <c r="J373" s="105"/>
      <c r="K373" s="105"/>
      <c r="L373" s="108"/>
      <c r="M373" s="105"/>
      <c r="N373" s="103"/>
      <c r="O373" s="456"/>
      <c r="P373" s="79">
        <f t="shared" si="11"/>
        <v>0</v>
      </c>
      <c r="Q373" s="79">
        <f t="shared" si="11"/>
        <v>0</v>
      </c>
      <c r="R373" s="102" t="str">
        <f t="shared" si="10"/>
        <v/>
      </c>
      <c r="S373" s="96" t="str">
        <f>IF(D373="","",IF(OR(D373=Plano!$A$1,D373=Plano!$B$1),"entrada","saída"))</f>
        <v/>
      </c>
    </row>
    <row r="374" spans="1:19" ht="13.2" hidden="1" x14ac:dyDescent="0.25">
      <c r="A374" s="119" t="str">
        <f>IF(B374="","",COUNT('Diário 2o PA'!$A$5:$A$1412)+COUNT('Diário 3o PA'!$A$5:$A$2004)+ROW()-4)</f>
        <v/>
      </c>
      <c r="B374" s="104"/>
      <c r="C374" s="154"/>
      <c r="D374" s="105"/>
      <c r="E374" s="105"/>
      <c r="F374" s="106"/>
      <c r="G374" s="105"/>
      <c r="H374" s="105"/>
      <c r="I374" s="108"/>
      <c r="J374" s="105"/>
      <c r="K374" s="105"/>
      <c r="L374" s="108"/>
      <c r="M374" s="105"/>
      <c r="N374" s="103"/>
      <c r="O374" s="456"/>
      <c r="P374" s="79">
        <f t="shared" si="11"/>
        <v>0</v>
      </c>
      <c r="Q374" s="79">
        <f t="shared" si="11"/>
        <v>0</v>
      </c>
      <c r="R374" s="102" t="str">
        <f t="shared" si="10"/>
        <v/>
      </c>
      <c r="S374" s="96" t="str">
        <f>IF(D374="","",IF(OR(D374=Plano!$A$1,D374=Plano!$B$1),"entrada","saída"))</f>
        <v/>
      </c>
    </row>
    <row r="375" spans="1:19" ht="13.2" hidden="1" x14ac:dyDescent="0.25">
      <c r="A375" s="119" t="str">
        <f>IF(B375="","",COUNT('Diário 2o PA'!$A$5:$A$1412)+COUNT('Diário 3o PA'!$A$5:$A$2004)+ROW()-4)</f>
        <v/>
      </c>
      <c r="B375" s="104"/>
      <c r="C375" s="154"/>
      <c r="D375" s="105"/>
      <c r="E375" s="105"/>
      <c r="F375" s="106"/>
      <c r="G375" s="105"/>
      <c r="H375" s="105"/>
      <c r="I375" s="108"/>
      <c r="J375" s="105"/>
      <c r="K375" s="105"/>
      <c r="L375" s="108"/>
      <c r="M375" s="105"/>
      <c r="N375" s="103"/>
      <c r="O375" s="456"/>
      <c r="P375" s="79">
        <f t="shared" si="11"/>
        <v>0</v>
      </c>
      <c r="Q375" s="79">
        <f t="shared" si="11"/>
        <v>0</v>
      </c>
      <c r="R375" s="102" t="str">
        <f t="shared" si="10"/>
        <v/>
      </c>
      <c r="S375" s="96" t="str">
        <f>IF(D375="","",IF(OR(D375=Plano!$A$1,D375=Plano!$B$1),"entrada","saída"))</f>
        <v/>
      </c>
    </row>
    <row r="376" spans="1:19" ht="13.2" hidden="1" x14ac:dyDescent="0.25">
      <c r="A376" s="119" t="str">
        <f>IF(B376="","",COUNT('Diário 2o PA'!$A$5:$A$1412)+COUNT('Diário 3o PA'!$A$5:$A$2004)+ROW()-4)</f>
        <v/>
      </c>
      <c r="B376" s="104"/>
      <c r="C376" s="154"/>
      <c r="D376" s="105"/>
      <c r="E376" s="105"/>
      <c r="F376" s="106"/>
      <c r="G376" s="105"/>
      <c r="H376" s="105"/>
      <c r="I376" s="108"/>
      <c r="J376" s="105"/>
      <c r="K376" s="105"/>
      <c r="L376" s="108"/>
      <c r="M376" s="105"/>
      <c r="N376" s="103"/>
      <c r="O376" s="456"/>
      <c r="P376" s="79">
        <f t="shared" si="11"/>
        <v>0</v>
      </c>
      <c r="Q376" s="79">
        <f t="shared" si="11"/>
        <v>0</v>
      </c>
      <c r="R376" s="102" t="str">
        <f t="shared" si="10"/>
        <v/>
      </c>
      <c r="S376" s="96" t="str">
        <f>IF(D376="","",IF(OR(D376=Plano!$A$1,D376=Plano!$B$1),"entrada","saída"))</f>
        <v/>
      </c>
    </row>
    <row r="377" spans="1:19" ht="13.2" hidden="1" x14ac:dyDescent="0.25">
      <c r="A377" s="119" t="str">
        <f>IF(B377="","",COUNT('Diário 2o PA'!$A$5:$A$1412)+COUNT('Diário 3o PA'!$A$5:$A$2004)+ROW()-4)</f>
        <v/>
      </c>
      <c r="B377" s="104"/>
      <c r="C377" s="154"/>
      <c r="D377" s="105"/>
      <c r="E377" s="105"/>
      <c r="F377" s="106"/>
      <c r="G377" s="105"/>
      <c r="H377" s="105"/>
      <c r="I377" s="108"/>
      <c r="J377" s="105"/>
      <c r="K377" s="105"/>
      <c r="L377" s="108"/>
      <c r="M377" s="105"/>
      <c r="N377" s="103"/>
      <c r="O377" s="456"/>
      <c r="P377" s="79">
        <f t="shared" si="11"/>
        <v>0</v>
      </c>
      <c r="Q377" s="79">
        <f t="shared" si="11"/>
        <v>0</v>
      </c>
      <c r="R377" s="102" t="str">
        <f t="shared" si="10"/>
        <v/>
      </c>
      <c r="S377" s="96" t="str">
        <f>IF(D377="","",IF(OR(D377=Plano!$A$1,D377=Plano!$B$1),"entrada","saída"))</f>
        <v/>
      </c>
    </row>
    <row r="378" spans="1:19" ht="13.2" hidden="1" x14ac:dyDescent="0.25">
      <c r="A378" s="119" t="str">
        <f>IF(B378="","",COUNT('Diário 2o PA'!$A$5:$A$1412)+COUNT('Diário 3o PA'!$A$5:$A$2004)+ROW()-4)</f>
        <v/>
      </c>
      <c r="B378" s="104"/>
      <c r="C378" s="154"/>
      <c r="D378" s="105"/>
      <c r="E378" s="105"/>
      <c r="F378" s="106"/>
      <c r="G378" s="105"/>
      <c r="H378" s="105"/>
      <c r="I378" s="108"/>
      <c r="J378" s="105"/>
      <c r="K378" s="105"/>
      <c r="L378" s="108"/>
      <c r="M378" s="105"/>
      <c r="N378" s="103"/>
      <c r="O378" s="456"/>
      <c r="P378" s="79">
        <f t="shared" si="11"/>
        <v>0</v>
      </c>
      <c r="Q378" s="79">
        <f t="shared" si="11"/>
        <v>0</v>
      </c>
      <c r="R378" s="102" t="str">
        <f t="shared" si="10"/>
        <v/>
      </c>
      <c r="S378" s="96" t="str">
        <f>IF(D378="","",IF(OR(D378=Plano!$A$1,D378=Plano!$B$1),"entrada","saída"))</f>
        <v/>
      </c>
    </row>
    <row r="379" spans="1:19" ht="13.2" hidden="1" x14ac:dyDescent="0.25">
      <c r="A379" s="119" t="str">
        <f>IF(B379="","",COUNT('Diário 2o PA'!$A$5:$A$1412)+COUNT('Diário 3o PA'!$A$5:$A$2004)+ROW()-4)</f>
        <v/>
      </c>
      <c r="B379" s="104"/>
      <c r="C379" s="154"/>
      <c r="D379" s="105"/>
      <c r="E379" s="105"/>
      <c r="F379" s="106"/>
      <c r="G379" s="105"/>
      <c r="H379" s="105"/>
      <c r="I379" s="108"/>
      <c r="J379" s="105"/>
      <c r="K379" s="105"/>
      <c r="L379" s="108"/>
      <c r="M379" s="105"/>
      <c r="N379" s="103"/>
      <c r="O379" s="456"/>
      <c r="P379" s="79">
        <f t="shared" si="11"/>
        <v>0</v>
      </c>
      <c r="Q379" s="79">
        <f t="shared" si="11"/>
        <v>0</v>
      </c>
      <c r="R379" s="102" t="str">
        <f t="shared" si="10"/>
        <v/>
      </c>
      <c r="S379" s="96" t="str">
        <f>IF(D379="","",IF(OR(D379=Plano!$A$1,D379=Plano!$B$1),"entrada","saída"))</f>
        <v/>
      </c>
    </row>
    <row r="380" spans="1:19" ht="13.2" hidden="1" x14ac:dyDescent="0.25">
      <c r="A380" s="119" t="str">
        <f>IF(B380="","",COUNT('Diário 2o PA'!$A$5:$A$1412)+COUNT('Diário 3o PA'!$A$5:$A$2004)+ROW()-4)</f>
        <v/>
      </c>
      <c r="B380" s="104"/>
      <c r="C380" s="154"/>
      <c r="D380" s="105"/>
      <c r="E380" s="105"/>
      <c r="F380" s="106"/>
      <c r="G380" s="105"/>
      <c r="H380" s="105"/>
      <c r="I380" s="108"/>
      <c r="J380" s="105"/>
      <c r="K380" s="105"/>
      <c r="L380" s="108"/>
      <c r="M380" s="105"/>
      <c r="N380" s="103"/>
      <c r="O380" s="456"/>
      <c r="P380" s="79">
        <f t="shared" si="11"/>
        <v>0</v>
      </c>
      <c r="Q380" s="79">
        <f t="shared" si="11"/>
        <v>0</v>
      </c>
      <c r="R380" s="102" t="str">
        <f t="shared" si="10"/>
        <v/>
      </c>
      <c r="S380" s="96" t="str">
        <f>IF(D380="","",IF(OR(D380=Plano!$A$1,D380=Plano!$B$1),"entrada","saída"))</f>
        <v/>
      </c>
    </row>
    <row r="381" spans="1:19" ht="13.2" hidden="1" x14ac:dyDescent="0.25">
      <c r="A381" s="119" t="str">
        <f>IF(B381="","",COUNT('Diário 2o PA'!$A$5:$A$1412)+COUNT('Diário 3o PA'!$A$5:$A$2004)+ROW()-4)</f>
        <v/>
      </c>
      <c r="B381" s="104"/>
      <c r="C381" s="154"/>
      <c r="D381" s="105"/>
      <c r="E381" s="105"/>
      <c r="F381" s="106"/>
      <c r="G381" s="105"/>
      <c r="H381" s="105"/>
      <c r="I381" s="108"/>
      <c r="J381" s="105"/>
      <c r="K381" s="105"/>
      <c r="L381" s="108"/>
      <c r="M381" s="105"/>
      <c r="N381" s="103"/>
      <c r="O381" s="456"/>
      <c r="P381" s="79">
        <f t="shared" si="11"/>
        <v>0</v>
      </c>
      <c r="Q381" s="79">
        <f t="shared" si="11"/>
        <v>0</v>
      </c>
      <c r="R381" s="102" t="str">
        <f t="shared" si="10"/>
        <v/>
      </c>
      <c r="S381" s="96" t="str">
        <f>IF(D381="","",IF(OR(D381=Plano!$A$1,D381=Plano!$B$1),"entrada","saída"))</f>
        <v/>
      </c>
    </row>
    <row r="382" spans="1:19" ht="13.2" hidden="1" x14ac:dyDescent="0.25">
      <c r="A382" s="119" t="str">
        <f>IF(B382="","",COUNT('Diário 2o PA'!$A$5:$A$1412)+COUNT('Diário 3o PA'!$A$5:$A$2004)+ROW()-4)</f>
        <v/>
      </c>
      <c r="B382" s="104"/>
      <c r="C382" s="154"/>
      <c r="D382" s="105"/>
      <c r="E382" s="105"/>
      <c r="F382" s="106"/>
      <c r="G382" s="105"/>
      <c r="H382" s="105"/>
      <c r="I382" s="108"/>
      <c r="J382" s="105"/>
      <c r="K382" s="105"/>
      <c r="L382" s="108"/>
      <c r="M382" s="105"/>
      <c r="N382" s="103"/>
      <c r="O382" s="456"/>
      <c r="P382" s="79">
        <f t="shared" si="11"/>
        <v>0</v>
      </c>
      <c r="Q382" s="79">
        <f t="shared" si="11"/>
        <v>0</v>
      </c>
      <c r="R382" s="102" t="str">
        <f t="shared" si="10"/>
        <v/>
      </c>
      <c r="S382" s="96" t="str">
        <f>IF(D382="","",IF(OR(D382=Plano!$A$1,D382=Plano!$B$1),"entrada","saída"))</f>
        <v/>
      </c>
    </row>
    <row r="383" spans="1:19" ht="13.2" hidden="1" x14ac:dyDescent="0.25">
      <c r="A383" s="119" t="str">
        <f>IF(B383="","",COUNT('Diário 2o PA'!$A$5:$A$1412)+COUNT('Diário 3o PA'!$A$5:$A$2004)+ROW()-4)</f>
        <v/>
      </c>
      <c r="B383" s="104"/>
      <c r="C383" s="154"/>
      <c r="D383" s="105"/>
      <c r="E383" s="105"/>
      <c r="F383" s="106"/>
      <c r="G383" s="105"/>
      <c r="H383" s="105"/>
      <c r="I383" s="108"/>
      <c r="J383" s="105"/>
      <c r="K383" s="105"/>
      <c r="L383" s="108"/>
      <c r="M383" s="105"/>
      <c r="N383" s="103"/>
      <c r="O383" s="456"/>
      <c r="P383" s="79">
        <f t="shared" si="11"/>
        <v>0</v>
      </c>
      <c r="Q383" s="79">
        <f t="shared" si="11"/>
        <v>0</v>
      </c>
      <c r="R383" s="102" t="str">
        <f t="shared" si="10"/>
        <v/>
      </c>
      <c r="S383" s="96" t="str">
        <f>IF(D383="","",IF(OR(D383=Plano!$A$1,D383=Plano!$B$1),"entrada","saída"))</f>
        <v/>
      </c>
    </row>
    <row r="384" spans="1:19" ht="13.2" hidden="1" x14ac:dyDescent="0.25">
      <c r="A384" s="119" t="str">
        <f>IF(B384="","",COUNT('Diário 2o PA'!$A$5:$A$1412)+COUNT('Diário 3o PA'!$A$5:$A$2004)+ROW()-4)</f>
        <v/>
      </c>
      <c r="B384" s="104"/>
      <c r="C384" s="154"/>
      <c r="D384" s="105"/>
      <c r="E384" s="105"/>
      <c r="F384" s="106"/>
      <c r="G384" s="105"/>
      <c r="H384" s="105"/>
      <c r="I384" s="108"/>
      <c r="J384" s="105"/>
      <c r="K384" s="105"/>
      <c r="L384" s="108"/>
      <c r="M384" s="105"/>
      <c r="N384" s="103"/>
      <c r="O384" s="456"/>
      <c r="P384" s="79">
        <f t="shared" si="11"/>
        <v>0</v>
      </c>
      <c r="Q384" s="79">
        <f t="shared" si="11"/>
        <v>0</v>
      </c>
      <c r="R384" s="102" t="str">
        <f t="shared" si="10"/>
        <v/>
      </c>
      <c r="S384" s="96" t="str">
        <f>IF(D384="","",IF(OR(D384=Plano!$A$1,D384=Plano!$B$1),"entrada","saída"))</f>
        <v/>
      </c>
    </row>
    <row r="385" spans="1:19" ht="13.2" hidden="1" x14ac:dyDescent="0.25">
      <c r="A385" s="119" t="str">
        <f>IF(B385="","",COUNT('Diário 2o PA'!$A$5:$A$1412)+COUNT('Diário 3o PA'!$A$5:$A$2004)+ROW()-4)</f>
        <v/>
      </c>
      <c r="B385" s="104"/>
      <c r="C385" s="154"/>
      <c r="D385" s="105"/>
      <c r="E385" s="105"/>
      <c r="F385" s="106"/>
      <c r="G385" s="105"/>
      <c r="H385" s="105"/>
      <c r="I385" s="108"/>
      <c r="J385" s="105"/>
      <c r="K385" s="105"/>
      <c r="L385" s="108"/>
      <c r="M385" s="105"/>
      <c r="N385" s="103"/>
      <c r="O385" s="456"/>
      <c r="P385" s="79">
        <f t="shared" si="11"/>
        <v>0</v>
      </c>
      <c r="Q385" s="79">
        <f t="shared" si="11"/>
        <v>0</v>
      </c>
      <c r="R385" s="102" t="str">
        <f t="shared" si="10"/>
        <v/>
      </c>
      <c r="S385" s="96" t="str">
        <f>IF(D385="","",IF(OR(D385=Plano!$A$1,D385=Plano!$B$1),"entrada","saída"))</f>
        <v/>
      </c>
    </row>
    <row r="386" spans="1:19" ht="13.2" hidden="1" x14ac:dyDescent="0.25">
      <c r="A386" s="119" t="str">
        <f>IF(B386="","",COUNT('Diário 2o PA'!$A$5:$A$1412)+COUNT('Diário 3o PA'!$A$5:$A$2004)+ROW()-4)</f>
        <v/>
      </c>
      <c r="B386" s="104"/>
      <c r="C386" s="154"/>
      <c r="D386" s="105"/>
      <c r="E386" s="105"/>
      <c r="F386" s="106"/>
      <c r="G386" s="105"/>
      <c r="H386" s="105"/>
      <c r="I386" s="108"/>
      <c r="J386" s="105"/>
      <c r="K386" s="105"/>
      <c r="L386" s="108"/>
      <c r="M386" s="105"/>
      <c r="N386" s="103"/>
      <c r="O386" s="456"/>
      <c r="P386" s="79">
        <f t="shared" si="11"/>
        <v>0</v>
      </c>
      <c r="Q386" s="79">
        <f t="shared" si="11"/>
        <v>0</v>
      </c>
      <c r="R386" s="102" t="str">
        <f t="shared" si="10"/>
        <v/>
      </c>
      <c r="S386" s="96" t="str">
        <f>IF(D386="","",IF(OR(D386=Plano!$A$1,D386=Plano!$B$1),"entrada","saída"))</f>
        <v/>
      </c>
    </row>
    <row r="387" spans="1:19" ht="13.2" hidden="1" x14ac:dyDescent="0.25">
      <c r="A387" s="119" t="str">
        <f>IF(B387="","",COUNT('Diário 2o PA'!$A$5:$A$1412)+COUNT('Diário 3o PA'!$A$5:$A$2004)+ROW()-4)</f>
        <v/>
      </c>
      <c r="B387" s="104"/>
      <c r="C387" s="154"/>
      <c r="D387" s="105"/>
      <c r="E387" s="105"/>
      <c r="F387" s="106"/>
      <c r="G387" s="105"/>
      <c r="H387" s="105"/>
      <c r="I387" s="108"/>
      <c r="J387" s="105"/>
      <c r="K387" s="105"/>
      <c r="L387" s="108"/>
      <c r="M387" s="105"/>
      <c r="N387" s="103"/>
      <c r="O387" s="456"/>
      <c r="P387" s="79">
        <f t="shared" si="11"/>
        <v>0</v>
      </c>
      <c r="Q387" s="79">
        <f t="shared" si="11"/>
        <v>0</v>
      </c>
      <c r="R387" s="102" t="str">
        <f t="shared" si="10"/>
        <v/>
      </c>
      <c r="S387" s="96" t="str">
        <f>IF(D387="","",IF(OR(D387=Plano!$A$1,D387=Plano!$B$1),"entrada","saída"))</f>
        <v/>
      </c>
    </row>
    <row r="388" spans="1:19" ht="13.2" hidden="1" x14ac:dyDescent="0.25">
      <c r="A388" s="119" t="str">
        <f>IF(B388="","",COUNT('Diário 2o PA'!$A$5:$A$1412)+COUNT('Diário 3o PA'!$A$5:$A$2004)+ROW()-4)</f>
        <v/>
      </c>
      <c r="B388" s="104"/>
      <c r="C388" s="154"/>
      <c r="D388" s="105"/>
      <c r="E388" s="105"/>
      <c r="F388" s="106"/>
      <c r="G388" s="105"/>
      <c r="H388" s="105"/>
      <c r="I388" s="108"/>
      <c r="J388" s="105"/>
      <c r="K388" s="105"/>
      <c r="L388" s="108"/>
      <c r="M388" s="105"/>
      <c r="N388" s="103"/>
      <c r="O388" s="456"/>
      <c r="P388" s="79">
        <f t="shared" si="11"/>
        <v>0</v>
      </c>
      <c r="Q388" s="79">
        <f t="shared" si="11"/>
        <v>0</v>
      </c>
      <c r="R388" s="102" t="str">
        <f t="shared" si="10"/>
        <v/>
      </c>
      <c r="S388" s="96" t="str">
        <f>IF(D388="","",IF(OR(D388=Plano!$A$1,D388=Plano!$B$1),"entrada","saída"))</f>
        <v/>
      </c>
    </row>
    <row r="389" spans="1:19" ht="13.2" hidden="1" x14ac:dyDescent="0.25">
      <c r="A389" s="119" t="str">
        <f>IF(B389="","",COUNT('Diário 2o PA'!$A$5:$A$1412)+COUNT('Diário 3o PA'!$A$5:$A$2004)+ROW()-4)</f>
        <v/>
      </c>
      <c r="B389" s="104"/>
      <c r="C389" s="154"/>
      <c r="D389" s="105"/>
      <c r="E389" s="105"/>
      <c r="F389" s="106"/>
      <c r="G389" s="105"/>
      <c r="H389" s="105"/>
      <c r="I389" s="108"/>
      <c r="J389" s="105"/>
      <c r="K389" s="105"/>
      <c r="L389" s="108"/>
      <c r="M389" s="105"/>
      <c r="N389" s="103"/>
      <c r="O389" s="456"/>
      <c r="P389" s="79">
        <f t="shared" si="11"/>
        <v>0</v>
      </c>
      <c r="Q389" s="79">
        <f t="shared" si="11"/>
        <v>0</v>
      </c>
      <c r="R389" s="102" t="str">
        <f t="shared" ref="R389:R452" si="12">SUBSTITUTE(D389," ","_")</f>
        <v/>
      </c>
      <c r="S389" s="96" t="str">
        <f>IF(D389="","",IF(OR(D389=Plano!$A$1,D389=Plano!$B$1),"entrada","saída"))</f>
        <v/>
      </c>
    </row>
    <row r="390" spans="1:19" ht="13.2" hidden="1" x14ac:dyDescent="0.25">
      <c r="A390" s="119" t="str">
        <f>IF(B390="","",COUNT('Diário 2o PA'!$A$5:$A$1412)+COUNT('Diário 3o PA'!$A$5:$A$2004)+ROW()-4)</f>
        <v/>
      </c>
      <c r="B390" s="104"/>
      <c r="C390" s="154"/>
      <c r="D390" s="105"/>
      <c r="E390" s="105"/>
      <c r="F390" s="106"/>
      <c r="G390" s="105"/>
      <c r="H390" s="105"/>
      <c r="I390" s="108"/>
      <c r="J390" s="105"/>
      <c r="K390" s="105"/>
      <c r="L390" s="108"/>
      <c r="M390" s="105"/>
      <c r="N390" s="103"/>
      <c r="O390" s="456"/>
      <c r="P390" s="79">
        <f t="shared" ref="P390:Q453" si="13">IF(B390=0,0,IF(YEAR(B390)=$Q$1,MONTH(B390)-$P$1+1,(YEAR(B390)-$Q$1)*12-$P$1+1+MONTH(B390)))</f>
        <v>0</v>
      </c>
      <c r="Q390" s="79">
        <f t="shared" si="13"/>
        <v>0</v>
      </c>
      <c r="R390" s="102" t="str">
        <f t="shared" si="12"/>
        <v/>
      </c>
      <c r="S390" s="96" t="str">
        <f>IF(D390="","",IF(OR(D390=Plano!$A$1,D390=Plano!$B$1),"entrada","saída"))</f>
        <v/>
      </c>
    </row>
    <row r="391" spans="1:19" ht="13.2" hidden="1" x14ac:dyDescent="0.25">
      <c r="A391" s="119" t="str">
        <f>IF(B391="","",COUNT('Diário 2o PA'!$A$5:$A$1412)+COUNT('Diário 3o PA'!$A$5:$A$2004)+ROW()-4)</f>
        <v/>
      </c>
      <c r="B391" s="104"/>
      <c r="C391" s="154"/>
      <c r="D391" s="105"/>
      <c r="E391" s="105"/>
      <c r="F391" s="106"/>
      <c r="G391" s="105"/>
      <c r="H391" s="105"/>
      <c r="I391" s="108"/>
      <c r="J391" s="105"/>
      <c r="K391" s="105"/>
      <c r="L391" s="108"/>
      <c r="M391" s="105"/>
      <c r="N391" s="103"/>
      <c r="O391" s="456"/>
      <c r="P391" s="79">
        <f t="shared" si="13"/>
        <v>0</v>
      </c>
      <c r="Q391" s="79">
        <f t="shared" si="13"/>
        <v>0</v>
      </c>
      <c r="R391" s="102" t="str">
        <f t="shared" si="12"/>
        <v/>
      </c>
      <c r="S391" s="96" t="str">
        <f>IF(D391="","",IF(OR(D391=Plano!$A$1,D391=Plano!$B$1),"entrada","saída"))</f>
        <v/>
      </c>
    </row>
    <row r="392" spans="1:19" ht="13.2" hidden="1" x14ac:dyDescent="0.25">
      <c r="A392" s="119" t="str">
        <f>IF(B392="","",COUNT('Diário 2o PA'!$A$5:$A$1412)+COUNT('Diário 3o PA'!$A$5:$A$2004)+ROW()-4)</f>
        <v/>
      </c>
      <c r="B392" s="104"/>
      <c r="C392" s="154"/>
      <c r="D392" s="105"/>
      <c r="E392" s="105"/>
      <c r="F392" s="106"/>
      <c r="G392" s="105"/>
      <c r="H392" s="105"/>
      <c r="I392" s="108"/>
      <c r="J392" s="105"/>
      <c r="K392" s="105"/>
      <c r="L392" s="108"/>
      <c r="M392" s="105"/>
      <c r="N392" s="103"/>
      <c r="O392" s="456"/>
      <c r="P392" s="79">
        <f t="shared" si="13"/>
        <v>0</v>
      </c>
      <c r="Q392" s="79">
        <f t="shared" si="13"/>
        <v>0</v>
      </c>
      <c r="R392" s="102" t="str">
        <f t="shared" si="12"/>
        <v/>
      </c>
      <c r="S392" s="96" t="str">
        <f>IF(D392="","",IF(OR(D392=Plano!$A$1,D392=Plano!$B$1),"entrada","saída"))</f>
        <v/>
      </c>
    </row>
    <row r="393" spans="1:19" ht="13.2" hidden="1" x14ac:dyDescent="0.25">
      <c r="A393" s="119" t="str">
        <f>IF(B393="","",COUNT('Diário 2o PA'!$A$5:$A$1412)+COUNT('Diário 3o PA'!$A$5:$A$2004)+ROW()-4)</f>
        <v/>
      </c>
      <c r="B393" s="104"/>
      <c r="C393" s="154"/>
      <c r="D393" s="105"/>
      <c r="E393" s="105"/>
      <c r="F393" s="106"/>
      <c r="G393" s="105"/>
      <c r="H393" s="105"/>
      <c r="I393" s="108"/>
      <c r="J393" s="105"/>
      <c r="K393" s="105"/>
      <c r="L393" s="108"/>
      <c r="M393" s="105"/>
      <c r="N393" s="103"/>
      <c r="O393" s="456"/>
      <c r="P393" s="79">
        <f t="shared" si="13"/>
        <v>0</v>
      </c>
      <c r="Q393" s="79">
        <f t="shared" si="13"/>
        <v>0</v>
      </c>
      <c r="R393" s="102" t="str">
        <f t="shared" si="12"/>
        <v/>
      </c>
      <c r="S393" s="96" t="str">
        <f>IF(D393="","",IF(OR(D393=Plano!$A$1,D393=Plano!$B$1),"entrada","saída"))</f>
        <v/>
      </c>
    </row>
    <row r="394" spans="1:19" ht="13.2" hidden="1" x14ac:dyDescent="0.25">
      <c r="A394" s="119" t="str">
        <f>IF(B394="","",COUNT('Diário 2o PA'!$A$5:$A$1412)+COUNT('Diário 3o PA'!$A$5:$A$2004)+ROW()-4)</f>
        <v/>
      </c>
      <c r="B394" s="104"/>
      <c r="C394" s="154"/>
      <c r="D394" s="105"/>
      <c r="E394" s="105"/>
      <c r="F394" s="106"/>
      <c r="G394" s="105"/>
      <c r="H394" s="105"/>
      <c r="I394" s="108"/>
      <c r="J394" s="105"/>
      <c r="K394" s="105"/>
      <c r="L394" s="108"/>
      <c r="M394" s="105"/>
      <c r="N394" s="103"/>
      <c r="O394" s="456"/>
      <c r="P394" s="79">
        <f t="shared" si="13"/>
        <v>0</v>
      </c>
      <c r="Q394" s="79">
        <f t="shared" si="13"/>
        <v>0</v>
      </c>
      <c r="R394" s="102" t="str">
        <f t="shared" si="12"/>
        <v/>
      </c>
      <c r="S394" s="96" t="str">
        <f>IF(D394="","",IF(OR(D394=Plano!$A$1,D394=Plano!$B$1),"entrada","saída"))</f>
        <v/>
      </c>
    </row>
    <row r="395" spans="1:19" ht="13.2" hidden="1" x14ac:dyDescent="0.25">
      <c r="A395" s="119" t="str">
        <f>IF(B395="","",COUNT('Diário 2o PA'!$A$5:$A$1412)+COUNT('Diário 3o PA'!$A$5:$A$2004)+ROW()-4)</f>
        <v/>
      </c>
      <c r="B395" s="104"/>
      <c r="C395" s="154"/>
      <c r="D395" s="105"/>
      <c r="E395" s="105"/>
      <c r="F395" s="106"/>
      <c r="G395" s="105"/>
      <c r="H395" s="105"/>
      <c r="I395" s="108"/>
      <c r="J395" s="105"/>
      <c r="K395" s="105"/>
      <c r="L395" s="108"/>
      <c r="M395" s="105"/>
      <c r="N395" s="103"/>
      <c r="O395" s="456"/>
      <c r="P395" s="79">
        <f t="shared" si="13"/>
        <v>0</v>
      </c>
      <c r="Q395" s="79">
        <f t="shared" si="13"/>
        <v>0</v>
      </c>
      <c r="R395" s="102" t="str">
        <f t="shared" si="12"/>
        <v/>
      </c>
      <c r="S395" s="96" t="str">
        <f>IF(D395="","",IF(OR(D395=Plano!$A$1,D395=Plano!$B$1),"entrada","saída"))</f>
        <v/>
      </c>
    </row>
    <row r="396" spans="1:19" ht="13.2" hidden="1" x14ac:dyDescent="0.25">
      <c r="A396" s="119" t="str">
        <f>IF(B396="","",COUNT('Diário 2o PA'!$A$5:$A$1412)+COUNT('Diário 3o PA'!$A$5:$A$2004)+ROW()-4)</f>
        <v/>
      </c>
      <c r="B396" s="104"/>
      <c r="C396" s="154"/>
      <c r="D396" s="105"/>
      <c r="E396" s="105"/>
      <c r="F396" s="106"/>
      <c r="G396" s="105"/>
      <c r="H396" s="105"/>
      <c r="I396" s="108"/>
      <c r="J396" s="105"/>
      <c r="K396" s="105"/>
      <c r="L396" s="108"/>
      <c r="M396" s="105"/>
      <c r="N396" s="103"/>
      <c r="O396" s="456"/>
      <c r="P396" s="79">
        <f t="shared" si="13"/>
        <v>0</v>
      </c>
      <c r="Q396" s="79">
        <f t="shared" si="13"/>
        <v>0</v>
      </c>
      <c r="R396" s="102" t="str">
        <f t="shared" si="12"/>
        <v/>
      </c>
      <c r="S396" s="96" t="str">
        <f>IF(D396="","",IF(OR(D396=Plano!$A$1,D396=Plano!$B$1),"entrada","saída"))</f>
        <v/>
      </c>
    </row>
    <row r="397" spans="1:19" ht="13.2" hidden="1" x14ac:dyDescent="0.25">
      <c r="A397" s="119" t="str">
        <f>IF(B397="","",COUNT('Diário 2o PA'!$A$5:$A$1412)+COUNT('Diário 3o PA'!$A$5:$A$2004)+ROW()-4)</f>
        <v/>
      </c>
      <c r="B397" s="104"/>
      <c r="C397" s="154"/>
      <c r="D397" s="105"/>
      <c r="E397" s="105"/>
      <c r="F397" s="106"/>
      <c r="G397" s="105"/>
      <c r="H397" s="105"/>
      <c r="I397" s="108"/>
      <c r="J397" s="105"/>
      <c r="K397" s="105"/>
      <c r="L397" s="108"/>
      <c r="M397" s="105"/>
      <c r="N397" s="103"/>
      <c r="O397" s="456"/>
      <c r="P397" s="79">
        <f t="shared" si="13"/>
        <v>0</v>
      </c>
      <c r="Q397" s="79">
        <f t="shared" si="13"/>
        <v>0</v>
      </c>
      <c r="R397" s="102" t="str">
        <f t="shared" si="12"/>
        <v/>
      </c>
      <c r="S397" s="96" t="str">
        <f>IF(D397="","",IF(OR(D397=Plano!$A$1,D397=Plano!$B$1),"entrada","saída"))</f>
        <v/>
      </c>
    </row>
    <row r="398" spans="1:19" ht="13.2" hidden="1" x14ac:dyDescent="0.25">
      <c r="A398" s="119" t="str">
        <f>IF(B398="","",COUNT('Diário 2o PA'!$A$5:$A$1412)+COUNT('Diário 3o PA'!$A$5:$A$2004)+ROW()-4)</f>
        <v/>
      </c>
      <c r="B398" s="104"/>
      <c r="C398" s="154"/>
      <c r="D398" s="105"/>
      <c r="E398" s="105"/>
      <c r="F398" s="106"/>
      <c r="G398" s="105"/>
      <c r="H398" s="105"/>
      <c r="I398" s="108"/>
      <c r="J398" s="105"/>
      <c r="K398" s="105"/>
      <c r="L398" s="108"/>
      <c r="M398" s="105"/>
      <c r="N398" s="103"/>
      <c r="O398" s="456"/>
      <c r="P398" s="79">
        <f t="shared" si="13"/>
        <v>0</v>
      </c>
      <c r="Q398" s="79">
        <f t="shared" si="13"/>
        <v>0</v>
      </c>
      <c r="R398" s="102" t="str">
        <f t="shared" si="12"/>
        <v/>
      </c>
      <c r="S398" s="96" t="str">
        <f>IF(D398="","",IF(OR(D398=Plano!$A$1,D398=Plano!$B$1),"entrada","saída"))</f>
        <v/>
      </c>
    </row>
    <row r="399" spans="1:19" ht="13.2" hidden="1" x14ac:dyDescent="0.25">
      <c r="A399" s="119" t="str">
        <f>IF(B399="","",COUNT('Diário 2o PA'!$A$5:$A$1412)+COUNT('Diário 3o PA'!$A$5:$A$2004)+ROW()-4)</f>
        <v/>
      </c>
      <c r="B399" s="104"/>
      <c r="C399" s="154"/>
      <c r="D399" s="105"/>
      <c r="E399" s="105"/>
      <c r="F399" s="106"/>
      <c r="G399" s="105"/>
      <c r="H399" s="105"/>
      <c r="I399" s="108"/>
      <c r="J399" s="105"/>
      <c r="K399" s="105"/>
      <c r="L399" s="108"/>
      <c r="M399" s="105"/>
      <c r="N399" s="103"/>
      <c r="O399" s="456"/>
      <c r="P399" s="79">
        <f t="shared" si="13"/>
        <v>0</v>
      </c>
      <c r="Q399" s="79">
        <f t="shared" si="13"/>
        <v>0</v>
      </c>
      <c r="R399" s="102" t="str">
        <f t="shared" si="12"/>
        <v/>
      </c>
      <c r="S399" s="96" t="str">
        <f>IF(D399="","",IF(OR(D399=Plano!$A$1,D399=Plano!$B$1),"entrada","saída"))</f>
        <v/>
      </c>
    </row>
    <row r="400" spans="1:19" ht="13.2" hidden="1" x14ac:dyDescent="0.25">
      <c r="A400" s="119" t="str">
        <f>IF(B400="","",COUNT('Diário 2o PA'!$A$5:$A$1412)+COUNT('Diário 3o PA'!$A$5:$A$2004)+ROW()-4)</f>
        <v/>
      </c>
      <c r="B400" s="104"/>
      <c r="C400" s="154"/>
      <c r="D400" s="105"/>
      <c r="E400" s="105"/>
      <c r="F400" s="106"/>
      <c r="G400" s="105"/>
      <c r="H400" s="105"/>
      <c r="I400" s="108"/>
      <c r="J400" s="105"/>
      <c r="K400" s="105"/>
      <c r="L400" s="108"/>
      <c r="M400" s="105"/>
      <c r="N400" s="103"/>
      <c r="O400" s="456"/>
      <c r="P400" s="79">
        <f t="shared" si="13"/>
        <v>0</v>
      </c>
      <c r="Q400" s="79">
        <f t="shared" si="13"/>
        <v>0</v>
      </c>
      <c r="R400" s="102" t="str">
        <f t="shared" si="12"/>
        <v/>
      </c>
      <c r="S400" s="96" t="str">
        <f>IF(D400="","",IF(OR(D400=Plano!$A$1,D400=Plano!$B$1),"entrada","saída"))</f>
        <v/>
      </c>
    </row>
    <row r="401" spans="1:19" ht="13.2" hidden="1" x14ac:dyDescent="0.25">
      <c r="A401" s="119" t="str">
        <f>IF(B401="","",COUNT('Diário 2o PA'!$A$5:$A$1412)+COUNT('Diário 3o PA'!$A$5:$A$2004)+ROW()-4)</f>
        <v/>
      </c>
      <c r="B401" s="104"/>
      <c r="C401" s="154"/>
      <c r="D401" s="105"/>
      <c r="E401" s="105"/>
      <c r="F401" s="106"/>
      <c r="G401" s="105"/>
      <c r="H401" s="105"/>
      <c r="I401" s="108"/>
      <c r="J401" s="105"/>
      <c r="K401" s="105"/>
      <c r="L401" s="108"/>
      <c r="M401" s="105"/>
      <c r="N401" s="103"/>
      <c r="O401" s="456"/>
      <c r="P401" s="79">
        <f t="shared" si="13"/>
        <v>0</v>
      </c>
      <c r="Q401" s="79">
        <f t="shared" si="13"/>
        <v>0</v>
      </c>
      <c r="R401" s="102" t="str">
        <f t="shared" si="12"/>
        <v/>
      </c>
      <c r="S401" s="96" t="str">
        <f>IF(D401="","",IF(OR(D401=Plano!$A$1,D401=Plano!$B$1),"entrada","saída"))</f>
        <v/>
      </c>
    </row>
    <row r="402" spans="1:19" ht="13.2" hidden="1" x14ac:dyDescent="0.25">
      <c r="A402" s="119" t="str">
        <f>IF(B402="","",COUNT('Diário 2o PA'!$A$5:$A$1412)+COUNT('Diário 3o PA'!$A$5:$A$2004)+ROW()-4)</f>
        <v/>
      </c>
      <c r="B402" s="104"/>
      <c r="C402" s="154"/>
      <c r="D402" s="105"/>
      <c r="E402" s="105"/>
      <c r="F402" s="106"/>
      <c r="G402" s="105"/>
      <c r="H402" s="105"/>
      <c r="I402" s="108"/>
      <c r="J402" s="105"/>
      <c r="K402" s="105"/>
      <c r="L402" s="108"/>
      <c r="M402" s="105"/>
      <c r="N402" s="103"/>
      <c r="O402" s="456"/>
      <c r="P402" s="79">
        <f t="shared" si="13"/>
        <v>0</v>
      </c>
      <c r="Q402" s="79">
        <f t="shared" si="13"/>
        <v>0</v>
      </c>
      <c r="R402" s="102" t="str">
        <f t="shared" si="12"/>
        <v/>
      </c>
      <c r="S402" s="96" t="str">
        <f>IF(D402="","",IF(OR(D402=Plano!$A$1,D402=Plano!$B$1),"entrada","saída"))</f>
        <v/>
      </c>
    </row>
    <row r="403" spans="1:19" ht="13.2" hidden="1" x14ac:dyDescent="0.25">
      <c r="A403" s="119" t="str">
        <f>IF(B403="","",COUNT('Diário 2o PA'!$A$5:$A$1412)+COUNT('Diário 3o PA'!$A$5:$A$2004)+ROW()-4)</f>
        <v/>
      </c>
      <c r="B403" s="104"/>
      <c r="C403" s="154"/>
      <c r="D403" s="105"/>
      <c r="E403" s="105"/>
      <c r="F403" s="106"/>
      <c r="G403" s="105"/>
      <c r="H403" s="105"/>
      <c r="I403" s="108"/>
      <c r="J403" s="105"/>
      <c r="K403" s="105"/>
      <c r="L403" s="108"/>
      <c r="M403" s="105"/>
      <c r="N403" s="103"/>
      <c r="O403" s="456"/>
      <c r="P403" s="79">
        <f t="shared" si="13"/>
        <v>0</v>
      </c>
      <c r="Q403" s="79">
        <f t="shared" si="13"/>
        <v>0</v>
      </c>
      <c r="R403" s="102" t="str">
        <f t="shared" si="12"/>
        <v/>
      </c>
      <c r="S403" s="96" t="str">
        <f>IF(D403="","",IF(OR(D403=Plano!$A$1,D403=Plano!$B$1),"entrada","saída"))</f>
        <v/>
      </c>
    </row>
    <row r="404" spans="1:19" ht="13.2" hidden="1" x14ac:dyDescent="0.25">
      <c r="A404" s="119" t="str">
        <f>IF(B404="","",COUNT('Diário 2o PA'!$A$5:$A$1412)+COUNT('Diário 3o PA'!$A$5:$A$2004)+ROW()-4)</f>
        <v/>
      </c>
      <c r="B404" s="104"/>
      <c r="C404" s="154"/>
      <c r="D404" s="105"/>
      <c r="E404" s="105"/>
      <c r="F404" s="106"/>
      <c r="G404" s="105"/>
      <c r="H404" s="105"/>
      <c r="I404" s="108"/>
      <c r="J404" s="105"/>
      <c r="K404" s="105"/>
      <c r="L404" s="108"/>
      <c r="M404" s="105"/>
      <c r="N404" s="103"/>
      <c r="O404" s="456"/>
      <c r="P404" s="79">
        <f t="shared" si="13"/>
        <v>0</v>
      </c>
      <c r="Q404" s="79">
        <f t="shared" si="13"/>
        <v>0</v>
      </c>
      <c r="R404" s="102" t="str">
        <f t="shared" si="12"/>
        <v/>
      </c>
      <c r="S404" s="96" t="str">
        <f>IF(D404="","",IF(OR(D404=Plano!$A$1,D404=Plano!$B$1),"entrada","saída"))</f>
        <v/>
      </c>
    </row>
    <row r="405" spans="1:19" ht="13.2" hidden="1" x14ac:dyDescent="0.25">
      <c r="A405" s="119" t="str">
        <f>IF(B405="","",COUNT('Diário 2o PA'!$A$5:$A$1412)+COUNT('Diário 3o PA'!$A$5:$A$2004)+ROW()-4)</f>
        <v/>
      </c>
      <c r="B405" s="104"/>
      <c r="C405" s="154"/>
      <c r="D405" s="105"/>
      <c r="E405" s="105"/>
      <c r="F405" s="106"/>
      <c r="G405" s="105"/>
      <c r="H405" s="105"/>
      <c r="I405" s="108"/>
      <c r="J405" s="105"/>
      <c r="K405" s="105"/>
      <c r="L405" s="108"/>
      <c r="M405" s="105"/>
      <c r="N405" s="103"/>
      <c r="O405" s="456"/>
      <c r="P405" s="79">
        <f t="shared" si="13"/>
        <v>0</v>
      </c>
      <c r="Q405" s="79">
        <f t="shared" si="13"/>
        <v>0</v>
      </c>
      <c r="R405" s="102" t="str">
        <f t="shared" si="12"/>
        <v/>
      </c>
      <c r="S405" s="96" t="str">
        <f>IF(D405="","",IF(OR(D405=Plano!$A$1,D405=Plano!$B$1),"entrada","saída"))</f>
        <v/>
      </c>
    </row>
    <row r="406" spans="1:19" ht="13.2" hidden="1" x14ac:dyDescent="0.25">
      <c r="A406" s="119" t="str">
        <f>IF(B406="","",COUNT('Diário 2o PA'!$A$5:$A$1412)+COUNT('Diário 3o PA'!$A$5:$A$2004)+ROW()-4)</f>
        <v/>
      </c>
      <c r="B406" s="104"/>
      <c r="C406" s="154"/>
      <c r="D406" s="105"/>
      <c r="E406" s="105"/>
      <c r="F406" s="106"/>
      <c r="G406" s="105"/>
      <c r="H406" s="105"/>
      <c r="I406" s="108"/>
      <c r="J406" s="105"/>
      <c r="K406" s="105"/>
      <c r="L406" s="108"/>
      <c r="M406" s="105"/>
      <c r="N406" s="103"/>
      <c r="O406" s="456"/>
      <c r="P406" s="79">
        <f t="shared" si="13"/>
        <v>0</v>
      </c>
      <c r="Q406" s="79">
        <f t="shared" si="13"/>
        <v>0</v>
      </c>
      <c r="R406" s="102" t="str">
        <f t="shared" si="12"/>
        <v/>
      </c>
      <c r="S406" s="96" t="str">
        <f>IF(D406="","",IF(OR(D406=Plano!$A$1,D406=Plano!$B$1),"entrada","saída"))</f>
        <v/>
      </c>
    </row>
    <row r="407" spans="1:19" ht="13.2" hidden="1" x14ac:dyDescent="0.25">
      <c r="A407" s="119" t="str">
        <f>IF(B407="","",COUNT('Diário 2o PA'!$A$5:$A$1412)+COUNT('Diário 3o PA'!$A$5:$A$2004)+ROW()-4)</f>
        <v/>
      </c>
      <c r="B407" s="104"/>
      <c r="C407" s="154"/>
      <c r="D407" s="105"/>
      <c r="E407" s="105"/>
      <c r="F407" s="106"/>
      <c r="G407" s="105"/>
      <c r="H407" s="105"/>
      <c r="I407" s="108"/>
      <c r="J407" s="105"/>
      <c r="K407" s="105"/>
      <c r="L407" s="108"/>
      <c r="M407" s="105"/>
      <c r="N407" s="103"/>
      <c r="O407" s="456"/>
      <c r="P407" s="79">
        <f t="shared" si="13"/>
        <v>0</v>
      </c>
      <c r="Q407" s="79">
        <f t="shared" si="13"/>
        <v>0</v>
      </c>
      <c r="R407" s="102" t="str">
        <f t="shared" si="12"/>
        <v/>
      </c>
      <c r="S407" s="96" t="str">
        <f>IF(D407="","",IF(OR(D407=Plano!$A$1,D407=Plano!$B$1),"entrada","saída"))</f>
        <v/>
      </c>
    </row>
    <row r="408" spans="1:19" ht="13.2" hidden="1" x14ac:dyDescent="0.25">
      <c r="A408" s="119" t="str">
        <f>IF(B408="","",COUNT('Diário 2o PA'!$A$5:$A$1412)+COUNT('Diário 3o PA'!$A$5:$A$2004)+ROW()-4)</f>
        <v/>
      </c>
      <c r="B408" s="104"/>
      <c r="C408" s="154"/>
      <c r="D408" s="105"/>
      <c r="E408" s="105"/>
      <c r="F408" s="106"/>
      <c r="G408" s="105"/>
      <c r="H408" s="105"/>
      <c r="I408" s="108"/>
      <c r="J408" s="105"/>
      <c r="K408" s="105"/>
      <c r="L408" s="108"/>
      <c r="M408" s="105"/>
      <c r="N408" s="103"/>
      <c r="O408" s="456"/>
      <c r="P408" s="79">
        <f t="shared" si="13"/>
        <v>0</v>
      </c>
      <c r="Q408" s="79">
        <f t="shared" si="13"/>
        <v>0</v>
      </c>
      <c r="R408" s="102" t="str">
        <f t="shared" si="12"/>
        <v/>
      </c>
      <c r="S408" s="96" t="str">
        <f>IF(D408="","",IF(OR(D408=Plano!$A$1,D408=Plano!$B$1),"entrada","saída"))</f>
        <v/>
      </c>
    </row>
    <row r="409" spans="1:19" ht="13.2" hidden="1" x14ac:dyDescent="0.25">
      <c r="A409" s="119" t="str">
        <f>IF(B409="","",COUNT('Diário 2o PA'!$A$5:$A$1412)+COUNT('Diário 3o PA'!$A$5:$A$2004)+ROW()-4)</f>
        <v/>
      </c>
      <c r="B409" s="104"/>
      <c r="C409" s="154"/>
      <c r="D409" s="105"/>
      <c r="E409" s="105"/>
      <c r="F409" s="106"/>
      <c r="G409" s="105"/>
      <c r="H409" s="105"/>
      <c r="I409" s="108"/>
      <c r="J409" s="105"/>
      <c r="K409" s="105"/>
      <c r="L409" s="108"/>
      <c r="M409" s="105"/>
      <c r="N409" s="103"/>
      <c r="O409" s="456"/>
      <c r="P409" s="79">
        <f t="shared" si="13"/>
        <v>0</v>
      </c>
      <c r="Q409" s="79">
        <f t="shared" si="13"/>
        <v>0</v>
      </c>
      <c r="R409" s="102" t="str">
        <f t="shared" si="12"/>
        <v/>
      </c>
      <c r="S409" s="96" t="str">
        <f>IF(D409="","",IF(OR(D409=Plano!$A$1,D409=Plano!$B$1),"entrada","saída"))</f>
        <v/>
      </c>
    </row>
    <row r="410" spans="1:19" ht="13.2" hidden="1" x14ac:dyDescent="0.25">
      <c r="A410" s="119" t="str">
        <f>IF(B410="","",COUNT('Diário 2o PA'!$A$5:$A$1412)+COUNT('Diário 3o PA'!$A$5:$A$2004)+ROW()-4)</f>
        <v/>
      </c>
      <c r="B410" s="104"/>
      <c r="C410" s="154"/>
      <c r="D410" s="105"/>
      <c r="E410" s="105"/>
      <c r="F410" s="106"/>
      <c r="G410" s="105"/>
      <c r="H410" s="105"/>
      <c r="I410" s="108"/>
      <c r="J410" s="105"/>
      <c r="K410" s="105"/>
      <c r="L410" s="108"/>
      <c r="M410" s="105"/>
      <c r="N410" s="103"/>
      <c r="O410" s="456"/>
      <c r="P410" s="79">
        <f t="shared" si="13"/>
        <v>0</v>
      </c>
      <c r="Q410" s="79">
        <f t="shared" si="13"/>
        <v>0</v>
      </c>
      <c r="R410" s="102" t="str">
        <f t="shared" si="12"/>
        <v/>
      </c>
      <c r="S410" s="96" t="str">
        <f>IF(D410="","",IF(OR(D410=Plano!$A$1,D410=Plano!$B$1),"entrada","saída"))</f>
        <v/>
      </c>
    </row>
    <row r="411" spans="1:19" ht="13.2" hidden="1" x14ac:dyDescent="0.25">
      <c r="A411" s="119" t="str">
        <f>IF(B411="","",COUNT('Diário 2o PA'!$A$5:$A$1412)+COUNT('Diário 3o PA'!$A$5:$A$2004)+ROW()-4)</f>
        <v/>
      </c>
      <c r="B411" s="104"/>
      <c r="C411" s="154"/>
      <c r="D411" s="105"/>
      <c r="E411" s="105"/>
      <c r="F411" s="106"/>
      <c r="G411" s="105"/>
      <c r="H411" s="105"/>
      <c r="I411" s="108"/>
      <c r="J411" s="105"/>
      <c r="K411" s="105"/>
      <c r="L411" s="108"/>
      <c r="M411" s="105"/>
      <c r="N411" s="103"/>
      <c r="O411" s="456"/>
      <c r="P411" s="79">
        <f t="shared" si="13"/>
        <v>0</v>
      </c>
      <c r="Q411" s="79">
        <f t="shared" si="13"/>
        <v>0</v>
      </c>
      <c r="R411" s="102" t="str">
        <f t="shared" si="12"/>
        <v/>
      </c>
      <c r="S411" s="96" t="str">
        <f>IF(D411="","",IF(OR(D411=Plano!$A$1,D411=Plano!$B$1),"entrada","saída"))</f>
        <v/>
      </c>
    </row>
    <row r="412" spans="1:19" ht="13.2" hidden="1" x14ac:dyDescent="0.25">
      <c r="A412" s="119" t="str">
        <f>IF(B412="","",COUNT('Diário 2o PA'!$A$5:$A$1412)+COUNT('Diário 3o PA'!$A$5:$A$2004)+ROW()-4)</f>
        <v/>
      </c>
      <c r="B412" s="104"/>
      <c r="C412" s="154"/>
      <c r="D412" s="105"/>
      <c r="E412" s="105"/>
      <c r="F412" s="106"/>
      <c r="G412" s="105"/>
      <c r="H412" s="105"/>
      <c r="I412" s="108"/>
      <c r="J412" s="105"/>
      <c r="K412" s="105"/>
      <c r="L412" s="108"/>
      <c r="M412" s="105"/>
      <c r="N412" s="103"/>
      <c r="O412" s="456"/>
      <c r="P412" s="79">
        <f t="shared" si="13"/>
        <v>0</v>
      </c>
      <c r="Q412" s="79">
        <f t="shared" si="13"/>
        <v>0</v>
      </c>
      <c r="R412" s="102" t="str">
        <f t="shared" si="12"/>
        <v/>
      </c>
      <c r="S412" s="96" t="str">
        <f>IF(D412="","",IF(OR(D412=Plano!$A$1,D412=Plano!$B$1),"entrada","saída"))</f>
        <v/>
      </c>
    </row>
    <row r="413" spans="1:19" ht="13.2" hidden="1" x14ac:dyDescent="0.25">
      <c r="A413" s="119" t="str">
        <f>IF(B413="","",COUNT('Diário 2o PA'!$A$5:$A$1412)+COUNT('Diário 3o PA'!$A$5:$A$2004)+ROW()-4)</f>
        <v/>
      </c>
      <c r="B413" s="104"/>
      <c r="C413" s="154"/>
      <c r="D413" s="105"/>
      <c r="E413" s="105"/>
      <c r="F413" s="106"/>
      <c r="G413" s="105"/>
      <c r="H413" s="105"/>
      <c r="I413" s="108"/>
      <c r="J413" s="105"/>
      <c r="K413" s="105"/>
      <c r="L413" s="108"/>
      <c r="M413" s="105"/>
      <c r="N413" s="103"/>
      <c r="O413" s="456"/>
      <c r="P413" s="79">
        <f t="shared" si="13"/>
        <v>0</v>
      </c>
      <c r="Q413" s="79">
        <f t="shared" si="13"/>
        <v>0</v>
      </c>
      <c r="R413" s="102" t="str">
        <f t="shared" si="12"/>
        <v/>
      </c>
      <c r="S413" s="96" t="str">
        <f>IF(D413="","",IF(OR(D413=Plano!$A$1,D413=Plano!$B$1),"entrada","saída"))</f>
        <v/>
      </c>
    </row>
    <row r="414" spans="1:19" ht="13.2" hidden="1" x14ac:dyDescent="0.25">
      <c r="A414" s="119" t="str">
        <f>IF(B414="","",COUNT('Diário 2o PA'!$A$5:$A$1412)+COUNT('Diário 3o PA'!$A$5:$A$2004)+ROW()-4)</f>
        <v/>
      </c>
      <c r="B414" s="104"/>
      <c r="C414" s="154"/>
      <c r="D414" s="105"/>
      <c r="E414" s="105"/>
      <c r="F414" s="106"/>
      <c r="G414" s="105"/>
      <c r="H414" s="105"/>
      <c r="I414" s="108"/>
      <c r="J414" s="105"/>
      <c r="K414" s="105"/>
      <c r="L414" s="108"/>
      <c r="M414" s="105"/>
      <c r="N414" s="103"/>
      <c r="O414" s="456"/>
      <c r="P414" s="79">
        <f t="shared" si="13"/>
        <v>0</v>
      </c>
      <c r="Q414" s="79">
        <f t="shared" si="13"/>
        <v>0</v>
      </c>
      <c r="R414" s="102" t="str">
        <f t="shared" si="12"/>
        <v/>
      </c>
      <c r="S414" s="96" t="str">
        <f>IF(D414="","",IF(OR(D414=Plano!$A$1,D414=Plano!$B$1),"entrada","saída"))</f>
        <v/>
      </c>
    </row>
    <row r="415" spans="1:19" ht="13.2" hidden="1" x14ac:dyDescent="0.25">
      <c r="A415" s="119" t="str">
        <f>IF(B415="","",COUNT('Diário 2o PA'!$A$5:$A$1412)+COUNT('Diário 3o PA'!$A$5:$A$2004)+ROW()-4)</f>
        <v/>
      </c>
      <c r="B415" s="104"/>
      <c r="C415" s="154"/>
      <c r="D415" s="105"/>
      <c r="E415" s="105"/>
      <c r="F415" s="106"/>
      <c r="G415" s="105"/>
      <c r="H415" s="105"/>
      <c r="I415" s="108"/>
      <c r="J415" s="105"/>
      <c r="K415" s="105"/>
      <c r="L415" s="108"/>
      <c r="M415" s="105"/>
      <c r="N415" s="103"/>
      <c r="O415" s="456"/>
      <c r="P415" s="79">
        <f t="shared" si="13"/>
        <v>0</v>
      </c>
      <c r="Q415" s="79">
        <f t="shared" si="13"/>
        <v>0</v>
      </c>
      <c r="R415" s="102" t="str">
        <f t="shared" si="12"/>
        <v/>
      </c>
      <c r="S415" s="96" t="str">
        <f>IF(D415="","",IF(OR(D415=Plano!$A$1,D415=Plano!$B$1),"entrada","saída"))</f>
        <v/>
      </c>
    </row>
    <row r="416" spans="1:19" ht="13.2" hidden="1" x14ac:dyDescent="0.25">
      <c r="A416" s="119" t="str">
        <f>IF(B416="","",COUNT('Diário 2o PA'!$A$5:$A$1412)+COUNT('Diário 3o PA'!$A$5:$A$2004)+ROW()-4)</f>
        <v/>
      </c>
      <c r="B416" s="104"/>
      <c r="C416" s="154"/>
      <c r="D416" s="105"/>
      <c r="E416" s="105"/>
      <c r="F416" s="106"/>
      <c r="G416" s="105"/>
      <c r="H416" s="105"/>
      <c r="I416" s="108"/>
      <c r="J416" s="105"/>
      <c r="K416" s="105"/>
      <c r="L416" s="108"/>
      <c r="M416" s="105"/>
      <c r="N416" s="103"/>
      <c r="O416" s="456"/>
      <c r="P416" s="79">
        <f t="shared" si="13"/>
        <v>0</v>
      </c>
      <c r="Q416" s="79">
        <f t="shared" si="13"/>
        <v>0</v>
      </c>
      <c r="R416" s="102" t="str">
        <f t="shared" si="12"/>
        <v/>
      </c>
      <c r="S416" s="96" t="str">
        <f>IF(D416="","",IF(OR(D416=Plano!$A$1,D416=Plano!$B$1),"entrada","saída"))</f>
        <v/>
      </c>
    </row>
    <row r="417" spans="1:19" ht="13.2" hidden="1" x14ac:dyDescent="0.25">
      <c r="A417" s="119" t="str">
        <f>IF(B417="","",COUNT('Diário 2o PA'!$A$5:$A$1412)+COUNT('Diário 3o PA'!$A$5:$A$2004)+ROW()-4)</f>
        <v/>
      </c>
      <c r="B417" s="104"/>
      <c r="C417" s="154"/>
      <c r="D417" s="105"/>
      <c r="E417" s="105"/>
      <c r="F417" s="106"/>
      <c r="G417" s="105"/>
      <c r="H417" s="105"/>
      <c r="I417" s="108"/>
      <c r="J417" s="105"/>
      <c r="K417" s="105"/>
      <c r="L417" s="108"/>
      <c r="M417" s="105"/>
      <c r="N417" s="103"/>
      <c r="O417" s="456"/>
      <c r="P417" s="79">
        <f t="shared" si="13"/>
        <v>0</v>
      </c>
      <c r="Q417" s="79">
        <f t="shared" si="13"/>
        <v>0</v>
      </c>
      <c r="R417" s="102" t="str">
        <f t="shared" si="12"/>
        <v/>
      </c>
      <c r="S417" s="96" t="str">
        <f>IF(D417="","",IF(OR(D417=Plano!$A$1,D417=Plano!$B$1),"entrada","saída"))</f>
        <v/>
      </c>
    </row>
    <row r="418" spans="1:19" ht="13.2" hidden="1" x14ac:dyDescent="0.25">
      <c r="A418" s="119" t="str">
        <f>IF(B418="","",COUNT('Diário 2o PA'!$A$5:$A$1412)+COUNT('Diário 3o PA'!$A$5:$A$2004)+ROW()-4)</f>
        <v/>
      </c>
      <c r="B418" s="104"/>
      <c r="C418" s="154"/>
      <c r="D418" s="105"/>
      <c r="E418" s="105"/>
      <c r="F418" s="106"/>
      <c r="G418" s="105"/>
      <c r="H418" s="105"/>
      <c r="I418" s="108"/>
      <c r="J418" s="105"/>
      <c r="K418" s="105"/>
      <c r="L418" s="108"/>
      <c r="M418" s="105"/>
      <c r="N418" s="103"/>
      <c r="O418" s="456"/>
      <c r="P418" s="79">
        <f t="shared" si="13"/>
        <v>0</v>
      </c>
      <c r="Q418" s="79">
        <f t="shared" si="13"/>
        <v>0</v>
      </c>
      <c r="R418" s="102" t="str">
        <f t="shared" si="12"/>
        <v/>
      </c>
      <c r="S418" s="96" t="str">
        <f>IF(D418="","",IF(OR(D418=Plano!$A$1,D418=Plano!$B$1),"entrada","saída"))</f>
        <v/>
      </c>
    </row>
    <row r="419" spans="1:19" ht="13.2" hidden="1" x14ac:dyDescent="0.25">
      <c r="A419" s="119" t="str">
        <f>IF(B419="","",COUNT('Diário 2o PA'!$A$5:$A$1412)+COUNT('Diário 3o PA'!$A$5:$A$2004)+ROW()-4)</f>
        <v/>
      </c>
      <c r="B419" s="104"/>
      <c r="C419" s="154"/>
      <c r="D419" s="105"/>
      <c r="E419" s="105"/>
      <c r="F419" s="106"/>
      <c r="G419" s="105"/>
      <c r="H419" s="105"/>
      <c r="I419" s="108"/>
      <c r="J419" s="105"/>
      <c r="K419" s="105"/>
      <c r="L419" s="108"/>
      <c r="M419" s="105"/>
      <c r="N419" s="103"/>
      <c r="O419" s="456"/>
      <c r="P419" s="79">
        <f t="shared" si="13"/>
        <v>0</v>
      </c>
      <c r="Q419" s="79">
        <f t="shared" si="13"/>
        <v>0</v>
      </c>
      <c r="R419" s="102" t="str">
        <f t="shared" si="12"/>
        <v/>
      </c>
      <c r="S419" s="96" t="str">
        <f>IF(D419="","",IF(OR(D419=Plano!$A$1,D419=Plano!$B$1),"entrada","saída"))</f>
        <v/>
      </c>
    </row>
    <row r="420" spans="1:19" ht="13.2" hidden="1" x14ac:dyDescent="0.25">
      <c r="A420" s="119" t="str">
        <f>IF(B420="","",COUNT('Diário 2o PA'!$A$5:$A$1412)+COUNT('Diário 3o PA'!$A$5:$A$2004)+ROW()-4)</f>
        <v/>
      </c>
      <c r="B420" s="104"/>
      <c r="C420" s="154"/>
      <c r="D420" s="105"/>
      <c r="E420" s="105"/>
      <c r="F420" s="106"/>
      <c r="G420" s="105"/>
      <c r="H420" s="105"/>
      <c r="I420" s="108"/>
      <c r="J420" s="105"/>
      <c r="K420" s="105"/>
      <c r="L420" s="108"/>
      <c r="M420" s="105"/>
      <c r="N420" s="103"/>
      <c r="O420" s="456"/>
      <c r="P420" s="79">
        <f t="shared" si="13"/>
        <v>0</v>
      </c>
      <c r="Q420" s="79">
        <f t="shared" si="13"/>
        <v>0</v>
      </c>
      <c r="R420" s="102" t="str">
        <f t="shared" si="12"/>
        <v/>
      </c>
      <c r="S420" s="96" t="str">
        <f>IF(D420="","",IF(OR(D420=Plano!$A$1,D420=Plano!$B$1),"entrada","saída"))</f>
        <v/>
      </c>
    </row>
    <row r="421" spans="1:19" ht="13.2" hidden="1" x14ac:dyDescent="0.25">
      <c r="A421" s="119" t="str">
        <f>IF(B421="","",COUNT('Diário 2o PA'!$A$5:$A$1412)+COUNT('Diário 3o PA'!$A$5:$A$2004)+ROW()-4)</f>
        <v/>
      </c>
      <c r="B421" s="104"/>
      <c r="C421" s="154"/>
      <c r="D421" s="105"/>
      <c r="E421" s="105"/>
      <c r="F421" s="106"/>
      <c r="G421" s="105"/>
      <c r="H421" s="105"/>
      <c r="I421" s="108"/>
      <c r="J421" s="105"/>
      <c r="K421" s="105"/>
      <c r="L421" s="108"/>
      <c r="M421" s="105"/>
      <c r="N421" s="103"/>
      <c r="O421" s="456"/>
      <c r="P421" s="79">
        <f t="shared" si="13"/>
        <v>0</v>
      </c>
      <c r="Q421" s="79">
        <f t="shared" si="13"/>
        <v>0</v>
      </c>
      <c r="R421" s="102" t="str">
        <f t="shared" si="12"/>
        <v/>
      </c>
      <c r="S421" s="96" t="str">
        <f>IF(D421="","",IF(OR(D421=Plano!$A$1,D421=Plano!$B$1),"entrada","saída"))</f>
        <v/>
      </c>
    </row>
    <row r="422" spans="1:19" ht="13.2" hidden="1" x14ac:dyDescent="0.25">
      <c r="A422" s="119" t="str">
        <f>IF(B422="","",COUNT('Diário 2o PA'!$A$5:$A$1412)+COUNT('Diário 3o PA'!$A$5:$A$2004)+ROW()-4)</f>
        <v/>
      </c>
      <c r="B422" s="104"/>
      <c r="C422" s="154"/>
      <c r="D422" s="105"/>
      <c r="E422" s="105"/>
      <c r="F422" s="106"/>
      <c r="G422" s="105"/>
      <c r="H422" s="105"/>
      <c r="I422" s="108"/>
      <c r="J422" s="105"/>
      <c r="K422" s="105"/>
      <c r="L422" s="108"/>
      <c r="M422" s="105"/>
      <c r="N422" s="103"/>
      <c r="O422" s="456"/>
      <c r="P422" s="79">
        <f t="shared" si="13"/>
        <v>0</v>
      </c>
      <c r="Q422" s="79">
        <f t="shared" si="13"/>
        <v>0</v>
      </c>
      <c r="R422" s="102" t="str">
        <f t="shared" si="12"/>
        <v/>
      </c>
      <c r="S422" s="96" t="str">
        <f>IF(D422="","",IF(OR(D422=Plano!$A$1,D422=Plano!$B$1),"entrada","saída"))</f>
        <v/>
      </c>
    </row>
    <row r="423" spans="1:19" ht="13.2" hidden="1" x14ac:dyDescent="0.25">
      <c r="A423" s="119" t="str">
        <f>IF(B423="","",COUNT('Diário 2o PA'!$A$5:$A$1412)+COUNT('Diário 3o PA'!$A$5:$A$2004)+ROW()-4)</f>
        <v/>
      </c>
      <c r="B423" s="104"/>
      <c r="C423" s="154"/>
      <c r="D423" s="105"/>
      <c r="E423" s="105"/>
      <c r="F423" s="106"/>
      <c r="G423" s="105"/>
      <c r="H423" s="105"/>
      <c r="I423" s="108"/>
      <c r="J423" s="105"/>
      <c r="K423" s="105"/>
      <c r="L423" s="108"/>
      <c r="M423" s="105"/>
      <c r="N423" s="103"/>
      <c r="O423" s="456"/>
      <c r="P423" s="79">
        <f t="shared" si="13"/>
        <v>0</v>
      </c>
      <c r="Q423" s="79">
        <f t="shared" si="13"/>
        <v>0</v>
      </c>
      <c r="R423" s="102" t="str">
        <f t="shared" si="12"/>
        <v/>
      </c>
      <c r="S423" s="96" t="str">
        <f>IF(D423="","",IF(OR(D423=Plano!$A$1,D423=Plano!$B$1),"entrada","saída"))</f>
        <v/>
      </c>
    </row>
    <row r="424" spans="1:19" ht="13.2" hidden="1" x14ac:dyDescent="0.25">
      <c r="A424" s="119" t="str">
        <f>IF(B424="","",COUNT('Diário 2o PA'!$A$5:$A$1412)+COUNT('Diário 3o PA'!$A$5:$A$2004)+ROW()-4)</f>
        <v/>
      </c>
      <c r="B424" s="104"/>
      <c r="C424" s="154"/>
      <c r="D424" s="105"/>
      <c r="E424" s="105"/>
      <c r="F424" s="106"/>
      <c r="G424" s="105"/>
      <c r="H424" s="105"/>
      <c r="I424" s="108"/>
      <c r="J424" s="105"/>
      <c r="K424" s="105"/>
      <c r="L424" s="108"/>
      <c r="M424" s="105"/>
      <c r="N424" s="103"/>
      <c r="O424" s="456"/>
      <c r="P424" s="79">
        <f t="shared" si="13"/>
        <v>0</v>
      </c>
      <c r="Q424" s="79">
        <f t="shared" si="13"/>
        <v>0</v>
      </c>
      <c r="R424" s="102" t="str">
        <f t="shared" si="12"/>
        <v/>
      </c>
      <c r="S424" s="96" t="str">
        <f>IF(D424="","",IF(OR(D424=Plano!$A$1,D424=Plano!$B$1),"entrada","saída"))</f>
        <v/>
      </c>
    </row>
    <row r="425" spans="1:19" ht="13.2" hidden="1" x14ac:dyDescent="0.25">
      <c r="A425" s="119" t="str">
        <f>IF(B425="","",COUNT('Diário 2o PA'!$A$5:$A$1412)+COUNT('Diário 3o PA'!$A$5:$A$2004)+ROW()-4)</f>
        <v/>
      </c>
      <c r="B425" s="104"/>
      <c r="C425" s="154"/>
      <c r="D425" s="105"/>
      <c r="E425" s="105"/>
      <c r="F425" s="106"/>
      <c r="G425" s="105"/>
      <c r="H425" s="105"/>
      <c r="I425" s="108"/>
      <c r="J425" s="105"/>
      <c r="K425" s="105"/>
      <c r="L425" s="108"/>
      <c r="M425" s="105"/>
      <c r="N425" s="103"/>
      <c r="O425" s="456"/>
      <c r="P425" s="79">
        <f t="shared" si="13"/>
        <v>0</v>
      </c>
      <c r="Q425" s="79">
        <f t="shared" si="13"/>
        <v>0</v>
      </c>
      <c r="R425" s="102" t="str">
        <f t="shared" si="12"/>
        <v/>
      </c>
      <c r="S425" s="96" t="str">
        <f>IF(D425="","",IF(OR(D425=Plano!$A$1,D425=Plano!$B$1),"entrada","saída"))</f>
        <v/>
      </c>
    </row>
    <row r="426" spans="1:19" ht="13.2" hidden="1" x14ac:dyDescent="0.25">
      <c r="A426" s="119" t="str">
        <f>IF(B426="","",COUNT('Diário 2o PA'!$A$5:$A$1412)+COUNT('Diário 3o PA'!$A$5:$A$2004)+ROW()-4)</f>
        <v/>
      </c>
      <c r="B426" s="104"/>
      <c r="C426" s="154"/>
      <c r="D426" s="105"/>
      <c r="E426" s="105"/>
      <c r="F426" s="106"/>
      <c r="G426" s="105"/>
      <c r="H426" s="105"/>
      <c r="I426" s="108"/>
      <c r="J426" s="105"/>
      <c r="K426" s="105"/>
      <c r="L426" s="108"/>
      <c r="M426" s="105"/>
      <c r="N426" s="103"/>
      <c r="O426" s="456"/>
      <c r="P426" s="79">
        <f t="shared" si="13"/>
        <v>0</v>
      </c>
      <c r="Q426" s="79">
        <f t="shared" si="13"/>
        <v>0</v>
      </c>
      <c r="R426" s="102" t="str">
        <f t="shared" si="12"/>
        <v/>
      </c>
      <c r="S426" s="96" t="str">
        <f>IF(D426="","",IF(OR(D426=Plano!$A$1,D426=Plano!$B$1),"entrada","saída"))</f>
        <v/>
      </c>
    </row>
    <row r="427" spans="1:19" ht="13.2" hidden="1" x14ac:dyDescent="0.25">
      <c r="A427" s="119" t="str">
        <f>IF(B427="","",COUNT('Diário 2o PA'!$A$5:$A$1412)+COUNT('Diário 3o PA'!$A$5:$A$2004)+ROW()-4)</f>
        <v/>
      </c>
      <c r="B427" s="104"/>
      <c r="C427" s="154"/>
      <c r="D427" s="105"/>
      <c r="E427" s="105"/>
      <c r="F427" s="106"/>
      <c r="G427" s="105"/>
      <c r="H427" s="105"/>
      <c r="I427" s="108"/>
      <c r="J427" s="105"/>
      <c r="K427" s="105"/>
      <c r="L427" s="108"/>
      <c r="M427" s="105"/>
      <c r="N427" s="103"/>
      <c r="O427" s="456"/>
      <c r="P427" s="79">
        <f t="shared" si="13"/>
        <v>0</v>
      </c>
      <c r="Q427" s="79">
        <f t="shared" si="13"/>
        <v>0</v>
      </c>
      <c r="R427" s="102" t="str">
        <f t="shared" si="12"/>
        <v/>
      </c>
      <c r="S427" s="96" t="str">
        <f>IF(D427="","",IF(OR(D427=Plano!$A$1,D427=Plano!$B$1),"entrada","saída"))</f>
        <v/>
      </c>
    </row>
    <row r="428" spans="1:19" ht="13.2" hidden="1" x14ac:dyDescent="0.25">
      <c r="A428" s="119" t="str">
        <f>IF(B428="","",COUNT('Diário 2o PA'!$A$5:$A$1412)+COUNT('Diário 3o PA'!$A$5:$A$2004)+ROW()-4)</f>
        <v/>
      </c>
      <c r="B428" s="104"/>
      <c r="C428" s="154"/>
      <c r="D428" s="105"/>
      <c r="E428" s="105"/>
      <c r="F428" s="106"/>
      <c r="G428" s="105"/>
      <c r="H428" s="105"/>
      <c r="I428" s="108"/>
      <c r="J428" s="105"/>
      <c r="K428" s="105"/>
      <c r="L428" s="108"/>
      <c r="M428" s="105"/>
      <c r="N428" s="103"/>
      <c r="O428" s="456"/>
      <c r="P428" s="79">
        <f t="shared" si="13"/>
        <v>0</v>
      </c>
      <c r="Q428" s="79">
        <f t="shared" si="13"/>
        <v>0</v>
      </c>
      <c r="R428" s="102" t="str">
        <f t="shared" si="12"/>
        <v/>
      </c>
      <c r="S428" s="96" t="str">
        <f>IF(D428="","",IF(OR(D428=Plano!$A$1,D428=Plano!$B$1),"entrada","saída"))</f>
        <v/>
      </c>
    </row>
    <row r="429" spans="1:19" ht="13.2" hidden="1" x14ac:dyDescent="0.25">
      <c r="A429" s="119" t="str">
        <f>IF(B429="","",COUNT('Diário 2o PA'!$A$5:$A$1412)+COUNT('Diário 3o PA'!$A$5:$A$2004)+ROW()-4)</f>
        <v/>
      </c>
      <c r="B429" s="104"/>
      <c r="C429" s="154"/>
      <c r="D429" s="105"/>
      <c r="E429" s="105"/>
      <c r="F429" s="106"/>
      <c r="G429" s="105"/>
      <c r="H429" s="105"/>
      <c r="I429" s="108"/>
      <c r="J429" s="105"/>
      <c r="K429" s="105"/>
      <c r="L429" s="108"/>
      <c r="M429" s="105"/>
      <c r="N429" s="103"/>
      <c r="O429" s="456"/>
      <c r="P429" s="79">
        <f t="shared" si="13"/>
        <v>0</v>
      </c>
      <c r="Q429" s="79">
        <f t="shared" si="13"/>
        <v>0</v>
      </c>
      <c r="R429" s="102" t="str">
        <f t="shared" si="12"/>
        <v/>
      </c>
      <c r="S429" s="96" t="str">
        <f>IF(D429="","",IF(OR(D429=Plano!$A$1,D429=Plano!$B$1),"entrada","saída"))</f>
        <v/>
      </c>
    </row>
    <row r="430" spans="1:19" ht="13.2" hidden="1" x14ac:dyDescent="0.25">
      <c r="A430" s="119" t="str">
        <f>IF(B430="","",COUNT('Diário 2o PA'!$A$5:$A$1412)+COUNT('Diário 3o PA'!$A$5:$A$2004)+ROW()-4)</f>
        <v/>
      </c>
      <c r="B430" s="104"/>
      <c r="C430" s="154"/>
      <c r="D430" s="105"/>
      <c r="E430" s="105"/>
      <c r="F430" s="106"/>
      <c r="G430" s="105"/>
      <c r="H430" s="105"/>
      <c r="I430" s="108"/>
      <c r="J430" s="105"/>
      <c r="K430" s="105"/>
      <c r="L430" s="108"/>
      <c r="M430" s="105"/>
      <c r="N430" s="103"/>
      <c r="O430" s="456"/>
      <c r="P430" s="79">
        <f t="shared" si="13"/>
        <v>0</v>
      </c>
      <c r="Q430" s="79">
        <f t="shared" si="13"/>
        <v>0</v>
      </c>
      <c r="R430" s="102" t="str">
        <f t="shared" si="12"/>
        <v/>
      </c>
      <c r="S430" s="96" t="str">
        <f>IF(D430="","",IF(OR(D430=Plano!$A$1,D430=Plano!$B$1),"entrada","saída"))</f>
        <v/>
      </c>
    </row>
    <row r="431" spans="1:19" ht="13.2" hidden="1" x14ac:dyDescent="0.25">
      <c r="A431" s="119" t="str">
        <f>IF(B431="","",COUNT('Diário 2o PA'!$A$5:$A$1412)+COUNT('Diário 3o PA'!$A$5:$A$2004)+ROW()-4)</f>
        <v/>
      </c>
      <c r="B431" s="104"/>
      <c r="C431" s="154"/>
      <c r="D431" s="105"/>
      <c r="E431" s="105"/>
      <c r="F431" s="106"/>
      <c r="G431" s="105"/>
      <c r="H431" s="105"/>
      <c r="I431" s="108"/>
      <c r="J431" s="105"/>
      <c r="K431" s="105"/>
      <c r="L431" s="108"/>
      <c r="M431" s="105"/>
      <c r="N431" s="103"/>
      <c r="O431" s="456"/>
      <c r="P431" s="79">
        <f t="shared" si="13"/>
        <v>0</v>
      </c>
      <c r="Q431" s="79">
        <f t="shared" si="13"/>
        <v>0</v>
      </c>
      <c r="R431" s="102" t="str">
        <f t="shared" si="12"/>
        <v/>
      </c>
      <c r="S431" s="96" t="str">
        <f>IF(D431="","",IF(OR(D431=Plano!$A$1,D431=Plano!$B$1),"entrada","saída"))</f>
        <v/>
      </c>
    </row>
    <row r="432" spans="1:19" ht="13.2" hidden="1" x14ac:dyDescent="0.25">
      <c r="A432" s="119" t="str">
        <f>IF(B432="","",COUNT('Diário 2o PA'!$A$5:$A$1412)+COUNT('Diário 3o PA'!$A$5:$A$2004)+ROW()-4)</f>
        <v/>
      </c>
      <c r="B432" s="104"/>
      <c r="C432" s="154"/>
      <c r="D432" s="105"/>
      <c r="E432" s="105"/>
      <c r="F432" s="106"/>
      <c r="G432" s="105"/>
      <c r="H432" s="105"/>
      <c r="I432" s="108"/>
      <c r="J432" s="105"/>
      <c r="K432" s="105"/>
      <c r="L432" s="108"/>
      <c r="M432" s="105"/>
      <c r="N432" s="103"/>
      <c r="O432" s="456"/>
      <c r="P432" s="79">
        <f t="shared" si="13"/>
        <v>0</v>
      </c>
      <c r="Q432" s="79">
        <f t="shared" si="13"/>
        <v>0</v>
      </c>
      <c r="R432" s="102" t="str">
        <f t="shared" si="12"/>
        <v/>
      </c>
      <c r="S432" s="96" t="str">
        <f>IF(D432="","",IF(OR(D432=Plano!$A$1,D432=Plano!$B$1),"entrada","saída"))</f>
        <v/>
      </c>
    </row>
    <row r="433" spans="1:19" ht="13.2" hidden="1" x14ac:dyDescent="0.25">
      <c r="A433" s="119" t="str">
        <f>IF(B433="","",COUNT('Diário 2o PA'!$A$5:$A$1412)+COUNT('Diário 3o PA'!$A$5:$A$2004)+ROW()-4)</f>
        <v/>
      </c>
      <c r="B433" s="104"/>
      <c r="C433" s="154"/>
      <c r="D433" s="105"/>
      <c r="E433" s="105"/>
      <c r="F433" s="106"/>
      <c r="G433" s="105"/>
      <c r="H433" s="105"/>
      <c r="I433" s="108"/>
      <c r="J433" s="105"/>
      <c r="K433" s="105"/>
      <c r="L433" s="108"/>
      <c r="M433" s="105"/>
      <c r="N433" s="103"/>
      <c r="O433" s="456"/>
      <c r="P433" s="79">
        <f t="shared" si="13"/>
        <v>0</v>
      </c>
      <c r="Q433" s="79">
        <f t="shared" si="13"/>
        <v>0</v>
      </c>
      <c r="R433" s="102" t="str">
        <f t="shared" si="12"/>
        <v/>
      </c>
      <c r="S433" s="96" t="str">
        <f>IF(D433="","",IF(OR(D433=Plano!$A$1,D433=Plano!$B$1),"entrada","saída"))</f>
        <v/>
      </c>
    </row>
    <row r="434" spans="1:19" ht="13.2" hidden="1" x14ac:dyDescent="0.25">
      <c r="A434" s="119" t="str">
        <f>IF(B434="","",COUNT('Diário 2o PA'!$A$5:$A$1412)+COUNT('Diário 3o PA'!$A$5:$A$2004)+ROW()-4)</f>
        <v/>
      </c>
      <c r="B434" s="104"/>
      <c r="C434" s="154"/>
      <c r="D434" s="105"/>
      <c r="E434" s="105"/>
      <c r="F434" s="106"/>
      <c r="G434" s="105"/>
      <c r="H434" s="105"/>
      <c r="I434" s="108"/>
      <c r="J434" s="105"/>
      <c r="K434" s="105"/>
      <c r="L434" s="108"/>
      <c r="M434" s="105"/>
      <c r="N434" s="103"/>
      <c r="O434" s="456"/>
      <c r="P434" s="79">
        <f t="shared" si="13"/>
        <v>0</v>
      </c>
      <c r="Q434" s="79">
        <f t="shared" si="13"/>
        <v>0</v>
      </c>
      <c r="R434" s="102" t="str">
        <f t="shared" si="12"/>
        <v/>
      </c>
      <c r="S434" s="96" t="str">
        <f>IF(D434="","",IF(OR(D434=Plano!$A$1,D434=Plano!$B$1),"entrada","saída"))</f>
        <v/>
      </c>
    </row>
    <row r="435" spans="1:19" ht="13.2" hidden="1" x14ac:dyDescent="0.25">
      <c r="A435" s="119" t="str">
        <f>IF(B435="","",COUNT('Diário 2o PA'!$A$5:$A$1412)+COUNT('Diário 3o PA'!$A$5:$A$2004)+ROW()-4)</f>
        <v/>
      </c>
      <c r="B435" s="104"/>
      <c r="C435" s="154"/>
      <c r="D435" s="105"/>
      <c r="E435" s="105"/>
      <c r="F435" s="106"/>
      <c r="G435" s="105"/>
      <c r="H435" s="105"/>
      <c r="I435" s="108"/>
      <c r="J435" s="105"/>
      <c r="K435" s="105"/>
      <c r="L435" s="108"/>
      <c r="M435" s="105"/>
      <c r="N435" s="103"/>
      <c r="O435" s="456"/>
      <c r="P435" s="79">
        <f t="shared" si="13"/>
        <v>0</v>
      </c>
      <c r="Q435" s="79">
        <f t="shared" si="13"/>
        <v>0</v>
      </c>
      <c r="R435" s="102" t="str">
        <f t="shared" si="12"/>
        <v/>
      </c>
      <c r="S435" s="96" t="str">
        <f>IF(D435="","",IF(OR(D435=Plano!$A$1,D435=Plano!$B$1),"entrada","saída"))</f>
        <v/>
      </c>
    </row>
    <row r="436" spans="1:19" ht="13.2" hidden="1" x14ac:dyDescent="0.25">
      <c r="A436" s="119" t="str">
        <f>IF(B436="","",COUNT('Diário 2o PA'!$A$5:$A$1412)+COUNT('Diário 3o PA'!$A$5:$A$2004)+ROW()-4)</f>
        <v/>
      </c>
      <c r="B436" s="104"/>
      <c r="C436" s="154"/>
      <c r="D436" s="105"/>
      <c r="E436" s="105"/>
      <c r="F436" s="106"/>
      <c r="G436" s="105"/>
      <c r="H436" s="105"/>
      <c r="I436" s="108"/>
      <c r="J436" s="105"/>
      <c r="K436" s="105"/>
      <c r="L436" s="108"/>
      <c r="M436" s="105"/>
      <c r="N436" s="103"/>
      <c r="O436" s="456"/>
      <c r="P436" s="79">
        <f t="shared" si="13"/>
        <v>0</v>
      </c>
      <c r="Q436" s="79">
        <f t="shared" si="13"/>
        <v>0</v>
      </c>
      <c r="R436" s="102" t="str">
        <f t="shared" si="12"/>
        <v/>
      </c>
      <c r="S436" s="96" t="str">
        <f>IF(D436="","",IF(OR(D436=Plano!$A$1,D436=Plano!$B$1),"entrada","saída"))</f>
        <v/>
      </c>
    </row>
    <row r="437" spans="1:19" ht="13.2" hidden="1" x14ac:dyDescent="0.25">
      <c r="A437" s="119" t="str">
        <f>IF(B437="","",COUNT('Diário 2o PA'!$A$5:$A$1412)+COUNT('Diário 3o PA'!$A$5:$A$2004)+ROW()-4)</f>
        <v/>
      </c>
      <c r="B437" s="104"/>
      <c r="C437" s="154"/>
      <c r="D437" s="105"/>
      <c r="E437" s="105"/>
      <c r="F437" s="106"/>
      <c r="G437" s="105"/>
      <c r="H437" s="105"/>
      <c r="I437" s="108"/>
      <c r="J437" s="105"/>
      <c r="K437" s="105"/>
      <c r="L437" s="108"/>
      <c r="M437" s="105"/>
      <c r="N437" s="103"/>
      <c r="O437" s="456"/>
      <c r="P437" s="79">
        <f t="shared" si="13"/>
        <v>0</v>
      </c>
      <c r="Q437" s="79">
        <f t="shared" si="13"/>
        <v>0</v>
      </c>
      <c r="R437" s="102" t="str">
        <f t="shared" si="12"/>
        <v/>
      </c>
      <c r="S437" s="96" t="str">
        <f>IF(D437="","",IF(OR(D437=Plano!$A$1,D437=Plano!$B$1),"entrada","saída"))</f>
        <v/>
      </c>
    </row>
    <row r="438" spans="1:19" ht="13.2" hidden="1" x14ac:dyDescent="0.25">
      <c r="A438" s="119" t="str">
        <f>IF(B438="","",COUNT('Diário 2o PA'!$A$5:$A$1412)+COUNT('Diário 3o PA'!$A$5:$A$2004)+ROW()-4)</f>
        <v/>
      </c>
      <c r="B438" s="104"/>
      <c r="C438" s="154"/>
      <c r="D438" s="105"/>
      <c r="E438" s="105"/>
      <c r="F438" s="106"/>
      <c r="G438" s="105"/>
      <c r="H438" s="105"/>
      <c r="I438" s="108"/>
      <c r="J438" s="105"/>
      <c r="K438" s="105"/>
      <c r="L438" s="108"/>
      <c r="M438" s="105"/>
      <c r="N438" s="103"/>
      <c r="O438" s="456"/>
      <c r="P438" s="79">
        <f t="shared" si="13"/>
        <v>0</v>
      </c>
      <c r="Q438" s="79">
        <f t="shared" si="13"/>
        <v>0</v>
      </c>
      <c r="R438" s="102" t="str">
        <f t="shared" si="12"/>
        <v/>
      </c>
      <c r="S438" s="96" t="str">
        <f>IF(D438="","",IF(OR(D438=Plano!$A$1,D438=Plano!$B$1),"entrada","saída"))</f>
        <v/>
      </c>
    </row>
    <row r="439" spans="1:19" ht="13.2" hidden="1" x14ac:dyDescent="0.25">
      <c r="A439" s="119" t="str">
        <f>IF(B439="","",COUNT('Diário 2o PA'!$A$5:$A$1412)+COUNT('Diário 3o PA'!$A$5:$A$2004)+ROW()-4)</f>
        <v/>
      </c>
      <c r="B439" s="104"/>
      <c r="C439" s="154"/>
      <c r="D439" s="105"/>
      <c r="E439" s="105"/>
      <c r="F439" s="106"/>
      <c r="G439" s="105"/>
      <c r="H439" s="105"/>
      <c r="I439" s="108"/>
      <c r="J439" s="105"/>
      <c r="K439" s="105"/>
      <c r="L439" s="108"/>
      <c r="M439" s="105"/>
      <c r="N439" s="103"/>
      <c r="O439" s="456"/>
      <c r="P439" s="79">
        <f t="shared" si="13"/>
        <v>0</v>
      </c>
      <c r="Q439" s="79">
        <f t="shared" si="13"/>
        <v>0</v>
      </c>
      <c r="R439" s="102" t="str">
        <f t="shared" si="12"/>
        <v/>
      </c>
      <c r="S439" s="96" t="str">
        <f>IF(D439="","",IF(OR(D439=Plano!$A$1,D439=Plano!$B$1),"entrada","saída"))</f>
        <v/>
      </c>
    </row>
    <row r="440" spans="1:19" ht="13.2" hidden="1" x14ac:dyDescent="0.25">
      <c r="A440" s="119" t="str">
        <f>IF(B440="","",COUNT('Diário 2o PA'!$A$5:$A$1412)+COUNT('Diário 3o PA'!$A$5:$A$2004)+ROW()-4)</f>
        <v/>
      </c>
      <c r="B440" s="104"/>
      <c r="C440" s="154"/>
      <c r="D440" s="105"/>
      <c r="E440" s="105"/>
      <c r="F440" s="106"/>
      <c r="G440" s="105"/>
      <c r="H440" s="105"/>
      <c r="I440" s="108"/>
      <c r="J440" s="105"/>
      <c r="K440" s="105"/>
      <c r="L440" s="108"/>
      <c r="M440" s="105"/>
      <c r="N440" s="103"/>
      <c r="O440" s="456"/>
      <c r="P440" s="79">
        <f t="shared" si="13"/>
        <v>0</v>
      </c>
      <c r="Q440" s="79">
        <f t="shared" si="13"/>
        <v>0</v>
      </c>
      <c r="R440" s="102" t="str">
        <f t="shared" si="12"/>
        <v/>
      </c>
      <c r="S440" s="96" t="str">
        <f>IF(D440="","",IF(OR(D440=Plano!$A$1,D440=Plano!$B$1),"entrada","saída"))</f>
        <v/>
      </c>
    </row>
    <row r="441" spans="1:19" ht="13.2" hidden="1" x14ac:dyDescent="0.25">
      <c r="A441" s="119" t="str">
        <f>IF(B441="","",COUNT('Diário 2o PA'!$A$5:$A$1412)+COUNT('Diário 3o PA'!$A$5:$A$2004)+ROW()-4)</f>
        <v/>
      </c>
      <c r="B441" s="104"/>
      <c r="C441" s="154"/>
      <c r="D441" s="105"/>
      <c r="E441" s="105"/>
      <c r="F441" s="106"/>
      <c r="G441" s="105"/>
      <c r="H441" s="105"/>
      <c r="I441" s="108"/>
      <c r="J441" s="105"/>
      <c r="K441" s="105"/>
      <c r="L441" s="108"/>
      <c r="M441" s="105"/>
      <c r="N441" s="103"/>
      <c r="O441" s="456"/>
      <c r="P441" s="79">
        <f t="shared" si="13"/>
        <v>0</v>
      </c>
      <c r="Q441" s="79">
        <f t="shared" si="13"/>
        <v>0</v>
      </c>
      <c r="R441" s="102" t="str">
        <f t="shared" si="12"/>
        <v/>
      </c>
      <c r="S441" s="96" t="str">
        <f>IF(D441="","",IF(OR(D441=Plano!$A$1,D441=Plano!$B$1),"entrada","saída"))</f>
        <v/>
      </c>
    </row>
    <row r="442" spans="1:19" ht="13.2" hidden="1" x14ac:dyDescent="0.25">
      <c r="A442" s="119" t="str">
        <f>IF(B442="","",COUNT('Diário 2o PA'!$A$5:$A$1412)+COUNT('Diário 3o PA'!$A$5:$A$2004)+ROW()-4)</f>
        <v/>
      </c>
      <c r="B442" s="104"/>
      <c r="C442" s="154"/>
      <c r="D442" s="105"/>
      <c r="E442" s="105"/>
      <c r="F442" s="106"/>
      <c r="G442" s="105"/>
      <c r="H442" s="105"/>
      <c r="I442" s="108"/>
      <c r="J442" s="105"/>
      <c r="K442" s="105"/>
      <c r="L442" s="108"/>
      <c r="M442" s="105"/>
      <c r="N442" s="103"/>
      <c r="O442" s="456"/>
      <c r="P442" s="79">
        <f t="shared" si="13"/>
        <v>0</v>
      </c>
      <c r="Q442" s="79">
        <f t="shared" si="13"/>
        <v>0</v>
      </c>
      <c r="R442" s="102" t="str">
        <f t="shared" si="12"/>
        <v/>
      </c>
      <c r="S442" s="96" t="str">
        <f>IF(D442="","",IF(OR(D442=Plano!$A$1,D442=Plano!$B$1),"entrada","saída"))</f>
        <v/>
      </c>
    </row>
    <row r="443" spans="1:19" ht="13.2" hidden="1" x14ac:dyDescent="0.25">
      <c r="A443" s="119" t="str">
        <f>IF(B443="","",COUNT('Diário 2o PA'!$A$5:$A$1412)+COUNT('Diário 3o PA'!$A$5:$A$2004)+ROW()-4)</f>
        <v/>
      </c>
      <c r="B443" s="104"/>
      <c r="C443" s="154"/>
      <c r="D443" s="105"/>
      <c r="E443" s="105"/>
      <c r="F443" s="106"/>
      <c r="G443" s="105"/>
      <c r="H443" s="105"/>
      <c r="I443" s="108"/>
      <c r="J443" s="105"/>
      <c r="K443" s="105"/>
      <c r="L443" s="108"/>
      <c r="M443" s="105"/>
      <c r="N443" s="103"/>
      <c r="O443" s="456"/>
      <c r="P443" s="79">
        <f t="shared" si="13"/>
        <v>0</v>
      </c>
      <c r="Q443" s="79">
        <f t="shared" si="13"/>
        <v>0</v>
      </c>
      <c r="R443" s="102" t="str">
        <f t="shared" si="12"/>
        <v/>
      </c>
      <c r="S443" s="96" t="str">
        <f>IF(D443="","",IF(OR(D443=Plano!$A$1,D443=Plano!$B$1),"entrada","saída"))</f>
        <v/>
      </c>
    </row>
    <row r="444" spans="1:19" ht="13.2" hidden="1" x14ac:dyDescent="0.25">
      <c r="A444" s="119" t="str">
        <f>IF(B444="","",COUNT('Diário 2o PA'!$A$5:$A$1412)+COUNT('Diário 3o PA'!$A$5:$A$2004)+ROW()-4)</f>
        <v/>
      </c>
      <c r="B444" s="104"/>
      <c r="C444" s="154"/>
      <c r="D444" s="105"/>
      <c r="E444" s="105"/>
      <c r="F444" s="106"/>
      <c r="G444" s="105"/>
      <c r="H444" s="105"/>
      <c r="I444" s="108"/>
      <c r="J444" s="105"/>
      <c r="K444" s="105"/>
      <c r="L444" s="108"/>
      <c r="M444" s="105"/>
      <c r="N444" s="103"/>
      <c r="O444" s="456"/>
      <c r="P444" s="79">
        <f t="shared" si="13"/>
        <v>0</v>
      </c>
      <c r="Q444" s="79">
        <f t="shared" si="13"/>
        <v>0</v>
      </c>
      <c r="R444" s="102" t="str">
        <f t="shared" si="12"/>
        <v/>
      </c>
      <c r="S444" s="96" t="str">
        <f>IF(D444="","",IF(OR(D444=Plano!$A$1,D444=Plano!$B$1),"entrada","saída"))</f>
        <v/>
      </c>
    </row>
    <row r="445" spans="1:19" ht="13.2" hidden="1" x14ac:dyDescent="0.25">
      <c r="A445" s="119" t="str">
        <f>IF(B445="","",COUNT('Diário 2o PA'!$A$5:$A$1412)+COUNT('Diário 3o PA'!$A$5:$A$2004)+ROW()-4)</f>
        <v/>
      </c>
      <c r="B445" s="104"/>
      <c r="C445" s="154"/>
      <c r="D445" s="105"/>
      <c r="E445" s="105"/>
      <c r="F445" s="106"/>
      <c r="G445" s="105"/>
      <c r="H445" s="105"/>
      <c r="I445" s="108"/>
      <c r="J445" s="105"/>
      <c r="K445" s="105"/>
      <c r="L445" s="108"/>
      <c r="M445" s="105"/>
      <c r="N445" s="103"/>
      <c r="O445" s="456"/>
      <c r="P445" s="79">
        <f t="shared" si="13"/>
        <v>0</v>
      </c>
      <c r="Q445" s="79">
        <f t="shared" si="13"/>
        <v>0</v>
      </c>
      <c r="R445" s="102" t="str">
        <f t="shared" si="12"/>
        <v/>
      </c>
      <c r="S445" s="96" t="str">
        <f>IF(D445="","",IF(OR(D445=Plano!$A$1,D445=Plano!$B$1),"entrada","saída"))</f>
        <v/>
      </c>
    </row>
    <row r="446" spans="1:19" ht="13.2" hidden="1" x14ac:dyDescent="0.25">
      <c r="A446" s="119" t="str">
        <f>IF(B446="","",COUNT('Diário 2o PA'!$A$5:$A$1412)+COUNT('Diário 3o PA'!$A$5:$A$2004)+ROW()-4)</f>
        <v/>
      </c>
      <c r="B446" s="104"/>
      <c r="C446" s="154"/>
      <c r="D446" s="105"/>
      <c r="E446" s="105"/>
      <c r="F446" s="106"/>
      <c r="G446" s="105"/>
      <c r="H446" s="105"/>
      <c r="I446" s="108"/>
      <c r="J446" s="105"/>
      <c r="K446" s="105"/>
      <c r="L446" s="108"/>
      <c r="M446" s="105"/>
      <c r="N446" s="103"/>
      <c r="O446" s="456"/>
      <c r="P446" s="79">
        <f t="shared" si="13"/>
        <v>0</v>
      </c>
      <c r="Q446" s="79">
        <f t="shared" si="13"/>
        <v>0</v>
      </c>
      <c r="R446" s="102" t="str">
        <f t="shared" si="12"/>
        <v/>
      </c>
      <c r="S446" s="96" t="str">
        <f>IF(D446="","",IF(OR(D446=Plano!$A$1,D446=Plano!$B$1),"entrada","saída"))</f>
        <v/>
      </c>
    </row>
    <row r="447" spans="1:19" ht="13.2" hidden="1" x14ac:dyDescent="0.25">
      <c r="A447" s="119" t="str">
        <f>IF(B447="","",COUNT('Diário 2o PA'!$A$5:$A$1412)+COUNT('Diário 3o PA'!$A$5:$A$2004)+ROW()-4)</f>
        <v/>
      </c>
      <c r="B447" s="104"/>
      <c r="C447" s="154"/>
      <c r="D447" s="105"/>
      <c r="E447" s="105"/>
      <c r="F447" s="106"/>
      <c r="G447" s="105"/>
      <c r="H447" s="105"/>
      <c r="I447" s="108"/>
      <c r="J447" s="105"/>
      <c r="K447" s="105"/>
      <c r="L447" s="108"/>
      <c r="M447" s="105"/>
      <c r="N447" s="103"/>
      <c r="O447" s="456"/>
      <c r="P447" s="79">
        <f t="shared" si="13"/>
        <v>0</v>
      </c>
      <c r="Q447" s="79">
        <f t="shared" si="13"/>
        <v>0</v>
      </c>
      <c r="R447" s="102" t="str">
        <f t="shared" si="12"/>
        <v/>
      </c>
      <c r="S447" s="96" t="str">
        <f>IF(D447="","",IF(OR(D447=Plano!$A$1,D447=Plano!$B$1),"entrada","saída"))</f>
        <v/>
      </c>
    </row>
    <row r="448" spans="1:19" ht="13.2" hidden="1" x14ac:dyDescent="0.25">
      <c r="A448" s="119" t="str">
        <f>IF(B448="","",COUNT('Diário 2o PA'!$A$5:$A$1412)+COUNT('Diário 3o PA'!$A$5:$A$2004)+ROW()-4)</f>
        <v/>
      </c>
      <c r="B448" s="104"/>
      <c r="C448" s="154"/>
      <c r="D448" s="105"/>
      <c r="E448" s="105"/>
      <c r="F448" s="106"/>
      <c r="G448" s="105"/>
      <c r="H448" s="105"/>
      <c r="I448" s="108"/>
      <c r="J448" s="105"/>
      <c r="K448" s="105"/>
      <c r="L448" s="108"/>
      <c r="M448" s="105"/>
      <c r="N448" s="103"/>
      <c r="O448" s="456"/>
      <c r="P448" s="79">
        <f t="shared" si="13"/>
        <v>0</v>
      </c>
      <c r="Q448" s="79">
        <f t="shared" si="13"/>
        <v>0</v>
      </c>
      <c r="R448" s="102" t="str">
        <f t="shared" si="12"/>
        <v/>
      </c>
      <c r="S448" s="96" t="str">
        <f>IF(D448="","",IF(OR(D448=Plano!$A$1,D448=Plano!$B$1),"entrada","saída"))</f>
        <v/>
      </c>
    </row>
    <row r="449" spans="1:19" ht="13.2" hidden="1" x14ac:dyDescent="0.25">
      <c r="A449" s="119" t="str">
        <f>IF(B449="","",COUNT('Diário 2o PA'!$A$5:$A$1412)+COUNT('Diário 3o PA'!$A$5:$A$2004)+ROW()-4)</f>
        <v/>
      </c>
      <c r="B449" s="104"/>
      <c r="C449" s="154"/>
      <c r="D449" s="105"/>
      <c r="E449" s="105"/>
      <c r="F449" s="106"/>
      <c r="G449" s="105"/>
      <c r="H449" s="105"/>
      <c r="I449" s="108"/>
      <c r="J449" s="105"/>
      <c r="K449" s="105"/>
      <c r="L449" s="108"/>
      <c r="M449" s="105"/>
      <c r="N449" s="103"/>
      <c r="O449" s="456"/>
      <c r="P449" s="79">
        <f t="shared" si="13"/>
        <v>0</v>
      </c>
      <c r="Q449" s="79">
        <f t="shared" si="13"/>
        <v>0</v>
      </c>
      <c r="R449" s="102" t="str">
        <f t="shared" si="12"/>
        <v/>
      </c>
      <c r="S449" s="96" t="str">
        <f>IF(D449="","",IF(OR(D449=Plano!$A$1,D449=Plano!$B$1),"entrada","saída"))</f>
        <v/>
      </c>
    </row>
    <row r="450" spans="1:19" ht="13.2" hidden="1" x14ac:dyDescent="0.25">
      <c r="A450" s="119" t="str">
        <f>IF(B450="","",COUNT('Diário 2o PA'!$A$5:$A$1412)+COUNT('Diário 3o PA'!$A$5:$A$2004)+ROW()-4)</f>
        <v/>
      </c>
      <c r="B450" s="104"/>
      <c r="C450" s="154"/>
      <c r="D450" s="105"/>
      <c r="E450" s="105"/>
      <c r="F450" s="106"/>
      <c r="G450" s="105"/>
      <c r="H450" s="105"/>
      <c r="I450" s="108"/>
      <c r="J450" s="105"/>
      <c r="K450" s="105"/>
      <c r="L450" s="108"/>
      <c r="M450" s="105"/>
      <c r="N450" s="103"/>
      <c r="O450" s="456"/>
      <c r="P450" s="79">
        <f t="shared" si="13"/>
        <v>0</v>
      </c>
      <c r="Q450" s="79">
        <f t="shared" si="13"/>
        <v>0</v>
      </c>
      <c r="R450" s="102" t="str">
        <f t="shared" si="12"/>
        <v/>
      </c>
      <c r="S450" s="96" t="str">
        <f>IF(D450="","",IF(OR(D450=Plano!$A$1,D450=Plano!$B$1),"entrada","saída"))</f>
        <v/>
      </c>
    </row>
    <row r="451" spans="1:19" ht="13.2" hidden="1" x14ac:dyDescent="0.25">
      <c r="A451" s="119" t="str">
        <f>IF(B451="","",COUNT('Diário 2o PA'!$A$5:$A$1412)+COUNT('Diário 3o PA'!$A$5:$A$2004)+ROW()-4)</f>
        <v/>
      </c>
      <c r="B451" s="104"/>
      <c r="C451" s="154"/>
      <c r="D451" s="105"/>
      <c r="E451" s="105"/>
      <c r="F451" s="106"/>
      <c r="G451" s="105"/>
      <c r="H451" s="105"/>
      <c r="I451" s="108"/>
      <c r="J451" s="105"/>
      <c r="K451" s="105"/>
      <c r="L451" s="108"/>
      <c r="M451" s="105"/>
      <c r="N451" s="103"/>
      <c r="O451" s="456"/>
      <c r="P451" s="79">
        <f t="shared" si="13"/>
        <v>0</v>
      </c>
      <c r="Q451" s="79">
        <f t="shared" si="13"/>
        <v>0</v>
      </c>
      <c r="R451" s="102" t="str">
        <f t="shared" si="12"/>
        <v/>
      </c>
      <c r="S451" s="96" t="str">
        <f>IF(D451="","",IF(OR(D451=Plano!$A$1,D451=Plano!$B$1),"entrada","saída"))</f>
        <v/>
      </c>
    </row>
    <row r="452" spans="1:19" ht="13.2" hidden="1" x14ac:dyDescent="0.25">
      <c r="A452" s="119" t="str">
        <f>IF(B452="","",COUNT('Diário 2o PA'!$A$5:$A$1412)+COUNT('Diário 3o PA'!$A$5:$A$2004)+ROW()-4)</f>
        <v/>
      </c>
      <c r="B452" s="104"/>
      <c r="C452" s="154"/>
      <c r="D452" s="105"/>
      <c r="E452" s="105"/>
      <c r="F452" s="106"/>
      <c r="G452" s="105"/>
      <c r="H452" s="105"/>
      <c r="I452" s="108"/>
      <c r="J452" s="105"/>
      <c r="K452" s="105"/>
      <c r="L452" s="108"/>
      <c r="M452" s="105"/>
      <c r="N452" s="103"/>
      <c r="O452" s="456"/>
      <c r="P452" s="79">
        <f t="shared" si="13"/>
        <v>0</v>
      </c>
      <c r="Q452" s="79">
        <f t="shared" si="13"/>
        <v>0</v>
      </c>
      <c r="R452" s="102" t="str">
        <f t="shared" si="12"/>
        <v/>
      </c>
      <c r="S452" s="96" t="str">
        <f>IF(D452="","",IF(OR(D452=Plano!$A$1,D452=Plano!$B$1),"entrada","saída"))</f>
        <v/>
      </c>
    </row>
    <row r="453" spans="1:19" ht="13.2" hidden="1" x14ac:dyDescent="0.25">
      <c r="A453" s="119" t="str">
        <f>IF(B453="","",COUNT('Diário 2o PA'!$A$5:$A$1412)+COUNT('Diário 3o PA'!$A$5:$A$2004)+ROW()-4)</f>
        <v/>
      </c>
      <c r="B453" s="104"/>
      <c r="C453" s="154"/>
      <c r="D453" s="105"/>
      <c r="E453" s="105"/>
      <c r="F453" s="106"/>
      <c r="G453" s="105"/>
      <c r="H453" s="105"/>
      <c r="I453" s="108"/>
      <c r="J453" s="105"/>
      <c r="K453" s="105"/>
      <c r="L453" s="108"/>
      <c r="M453" s="105"/>
      <c r="N453" s="103"/>
      <c r="O453" s="456"/>
      <c r="P453" s="79">
        <f t="shared" si="13"/>
        <v>0</v>
      </c>
      <c r="Q453" s="79">
        <f t="shared" si="13"/>
        <v>0</v>
      </c>
      <c r="R453" s="102" t="str">
        <f t="shared" ref="R453:R516" si="14">SUBSTITUTE(D453," ","_")</f>
        <v/>
      </c>
      <c r="S453" s="96" t="str">
        <f>IF(D453="","",IF(OR(D453=Plano!$A$1,D453=Plano!$B$1),"entrada","saída"))</f>
        <v/>
      </c>
    </row>
    <row r="454" spans="1:19" ht="13.2" hidden="1" x14ac:dyDescent="0.25">
      <c r="A454" s="119" t="str">
        <f>IF(B454="","",COUNT('Diário 2o PA'!$A$5:$A$1412)+COUNT('Diário 3o PA'!$A$5:$A$2004)+ROW()-4)</f>
        <v/>
      </c>
      <c r="B454" s="104"/>
      <c r="C454" s="154"/>
      <c r="D454" s="105"/>
      <c r="E454" s="105"/>
      <c r="F454" s="106"/>
      <c r="G454" s="105"/>
      <c r="H454" s="105"/>
      <c r="I454" s="108"/>
      <c r="J454" s="105"/>
      <c r="K454" s="105"/>
      <c r="L454" s="108"/>
      <c r="M454" s="105"/>
      <c r="N454" s="103"/>
      <c r="O454" s="456"/>
      <c r="P454" s="79">
        <f t="shared" ref="P454:Q517" si="15">IF(B454=0,0,IF(YEAR(B454)=$Q$1,MONTH(B454)-$P$1+1,(YEAR(B454)-$Q$1)*12-$P$1+1+MONTH(B454)))</f>
        <v>0</v>
      </c>
      <c r="Q454" s="79">
        <f t="shared" si="15"/>
        <v>0</v>
      </c>
      <c r="R454" s="102" t="str">
        <f t="shared" si="14"/>
        <v/>
      </c>
      <c r="S454" s="96" t="str">
        <f>IF(D454="","",IF(OR(D454=Plano!$A$1,D454=Plano!$B$1),"entrada","saída"))</f>
        <v/>
      </c>
    </row>
    <row r="455" spans="1:19" ht="13.2" hidden="1" x14ac:dyDescent="0.25">
      <c r="A455" s="119" t="str">
        <f>IF(B455="","",COUNT('Diário 2o PA'!$A$5:$A$1412)+COUNT('Diário 3o PA'!$A$5:$A$2004)+ROW()-4)</f>
        <v/>
      </c>
      <c r="B455" s="104"/>
      <c r="C455" s="154"/>
      <c r="D455" s="105"/>
      <c r="E455" s="105"/>
      <c r="F455" s="106"/>
      <c r="G455" s="105"/>
      <c r="H455" s="105"/>
      <c r="I455" s="108"/>
      <c r="J455" s="105"/>
      <c r="K455" s="105"/>
      <c r="L455" s="108"/>
      <c r="M455" s="105"/>
      <c r="N455" s="103"/>
      <c r="O455" s="456"/>
      <c r="P455" s="79">
        <f t="shared" si="15"/>
        <v>0</v>
      </c>
      <c r="Q455" s="79">
        <f t="shared" si="15"/>
        <v>0</v>
      </c>
      <c r="R455" s="102" t="str">
        <f t="shared" si="14"/>
        <v/>
      </c>
      <c r="S455" s="96" t="str">
        <f>IF(D455="","",IF(OR(D455=Plano!$A$1,D455=Plano!$B$1),"entrada","saída"))</f>
        <v/>
      </c>
    </row>
    <row r="456" spans="1:19" ht="13.2" hidden="1" x14ac:dyDescent="0.25">
      <c r="A456" s="119" t="str">
        <f>IF(B456="","",COUNT('Diário 2o PA'!$A$5:$A$1412)+COUNT('Diário 3o PA'!$A$5:$A$2004)+ROW()-4)</f>
        <v/>
      </c>
      <c r="B456" s="104"/>
      <c r="C456" s="154"/>
      <c r="D456" s="105"/>
      <c r="E456" s="105"/>
      <c r="F456" s="106"/>
      <c r="G456" s="105"/>
      <c r="H456" s="105"/>
      <c r="I456" s="108"/>
      <c r="J456" s="105"/>
      <c r="K456" s="105"/>
      <c r="L456" s="108"/>
      <c r="M456" s="105"/>
      <c r="N456" s="103"/>
      <c r="O456" s="456"/>
      <c r="P456" s="79">
        <f t="shared" si="15"/>
        <v>0</v>
      </c>
      <c r="Q456" s="79">
        <f t="shared" si="15"/>
        <v>0</v>
      </c>
      <c r="R456" s="102" t="str">
        <f t="shared" si="14"/>
        <v/>
      </c>
      <c r="S456" s="96" t="str">
        <f>IF(D456="","",IF(OR(D456=Plano!$A$1,D456=Plano!$B$1),"entrada","saída"))</f>
        <v/>
      </c>
    </row>
    <row r="457" spans="1:19" ht="13.2" hidden="1" x14ac:dyDescent="0.25">
      <c r="A457" s="119" t="str">
        <f>IF(B457="","",COUNT('Diário 2o PA'!$A$5:$A$1412)+COUNT('Diário 3o PA'!$A$5:$A$2004)+ROW()-4)</f>
        <v/>
      </c>
      <c r="B457" s="104"/>
      <c r="C457" s="154"/>
      <c r="D457" s="105"/>
      <c r="E457" s="105"/>
      <c r="F457" s="106"/>
      <c r="G457" s="105"/>
      <c r="H457" s="105"/>
      <c r="I457" s="108"/>
      <c r="J457" s="105"/>
      <c r="K457" s="105"/>
      <c r="L457" s="108"/>
      <c r="M457" s="105"/>
      <c r="N457" s="103"/>
      <c r="O457" s="456"/>
      <c r="P457" s="79">
        <f t="shared" si="15"/>
        <v>0</v>
      </c>
      <c r="Q457" s="79">
        <f t="shared" si="15"/>
        <v>0</v>
      </c>
      <c r="R457" s="102" t="str">
        <f t="shared" si="14"/>
        <v/>
      </c>
      <c r="S457" s="96" t="str">
        <f>IF(D457="","",IF(OR(D457=Plano!$A$1,D457=Plano!$B$1),"entrada","saída"))</f>
        <v/>
      </c>
    </row>
    <row r="458" spans="1:19" ht="13.2" hidden="1" x14ac:dyDescent="0.25">
      <c r="A458" s="119" t="str">
        <f>IF(B458="","",COUNT('Diário 2o PA'!$A$5:$A$1412)+COUNT('Diário 3o PA'!$A$5:$A$2004)+ROW()-4)</f>
        <v/>
      </c>
      <c r="B458" s="104"/>
      <c r="C458" s="154"/>
      <c r="D458" s="105"/>
      <c r="E458" s="105"/>
      <c r="F458" s="106"/>
      <c r="G458" s="105"/>
      <c r="H458" s="105"/>
      <c r="I458" s="108"/>
      <c r="J458" s="105"/>
      <c r="K458" s="105"/>
      <c r="L458" s="108"/>
      <c r="M458" s="105"/>
      <c r="N458" s="103"/>
      <c r="O458" s="456"/>
      <c r="P458" s="79">
        <f t="shared" si="15"/>
        <v>0</v>
      </c>
      <c r="Q458" s="79">
        <f t="shared" si="15"/>
        <v>0</v>
      </c>
      <c r="R458" s="102" t="str">
        <f t="shared" si="14"/>
        <v/>
      </c>
      <c r="S458" s="96" t="str">
        <f>IF(D458="","",IF(OR(D458=Plano!$A$1,D458=Plano!$B$1),"entrada","saída"))</f>
        <v/>
      </c>
    </row>
    <row r="459" spans="1:19" ht="13.2" hidden="1" x14ac:dyDescent="0.25">
      <c r="A459" s="119" t="str">
        <f>IF(B459="","",COUNT('Diário 2o PA'!$A$5:$A$1412)+COUNT('Diário 3o PA'!$A$5:$A$2004)+ROW()-4)</f>
        <v/>
      </c>
      <c r="B459" s="104"/>
      <c r="C459" s="154"/>
      <c r="D459" s="105"/>
      <c r="E459" s="105"/>
      <c r="F459" s="106"/>
      <c r="G459" s="105"/>
      <c r="H459" s="105"/>
      <c r="I459" s="108"/>
      <c r="J459" s="105"/>
      <c r="K459" s="105"/>
      <c r="L459" s="108"/>
      <c r="M459" s="105"/>
      <c r="N459" s="103"/>
      <c r="O459" s="456"/>
      <c r="P459" s="79">
        <f t="shared" si="15"/>
        <v>0</v>
      </c>
      <c r="Q459" s="79">
        <f t="shared" si="15"/>
        <v>0</v>
      </c>
      <c r="R459" s="102" t="str">
        <f t="shared" si="14"/>
        <v/>
      </c>
      <c r="S459" s="96" t="str">
        <f>IF(D459="","",IF(OR(D459=Plano!$A$1,D459=Plano!$B$1),"entrada","saída"))</f>
        <v/>
      </c>
    </row>
    <row r="460" spans="1:19" ht="13.2" hidden="1" x14ac:dyDescent="0.25">
      <c r="A460" s="119" t="str">
        <f>IF(B460="","",COUNT('Diário 2o PA'!$A$5:$A$1412)+COUNT('Diário 3o PA'!$A$5:$A$2004)+ROW()-4)</f>
        <v/>
      </c>
      <c r="B460" s="104"/>
      <c r="C460" s="154"/>
      <c r="D460" s="105"/>
      <c r="E460" s="105"/>
      <c r="F460" s="106"/>
      <c r="G460" s="105"/>
      <c r="H460" s="105"/>
      <c r="I460" s="108"/>
      <c r="J460" s="105"/>
      <c r="K460" s="105"/>
      <c r="L460" s="108"/>
      <c r="M460" s="105"/>
      <c r="N460" s="103"/>
      <c r="O460" s="456"/>
      <c r="P460" s="79">
        <f t="shared" si="15"/>
        <v>0</v>
      </c>
      <c r="Q460" s="79">
        <f t="shared" si="15"/>
        <v>0</v>
      </c>
      <c r="R460" s="102" t="str">
        <f t="shared" si="14"/>
        <v/>
      </c>
      <c r="S460" s="96" t="str">
        <f>IF(D460="","",IF(OR(D460=Plano!$A$1,D460=Plano!$B$1),"entrada","saída"))</f>
        <v/>
      </c>
    </row>
    <row r="461" spans="1:19" ht="13.2" hidden="1" x14ac:dyDescent="0.25">
      <c r="A461" s="119" t="str">
        <f>IF(B461="","",COUNT('Diário 2o PA'!$A$5:$A$1412)+COUNT('Diário 3o PA'!$A$5:$A$2004)+ROW()-4)</f>
        <v/>
      </c>
      <c r="B461" s="104"/>
      <c r="C461" s="154"/>
      <c r="D461" s="105"/>
      <c r="E461" s="105"/>
      <c r="F461" s="106"/>
      <c r="G461" s="105"/>
      <c r="H461" s="105"/>
      <c r="I461" s="108"/>
      <c r="J461" s="105"/>
      <c r="K461" s="105"/>
      <c r="L461" s="108"/>
      <c r="M461" s="105"/>
      <c r="N461" s="103"/>
      <c r="O461" s="456"/>
      <c r="P461" s="79">
        <f t="shared" si="15"/>
        <v>0</v>
      </c>
      <c r="Q461" s="79">
        <f t="shared" si="15"/>
        <v>0</v>
      </c>
      <c r="R461" s="102" t="str">
        <f t="shared" si="14"/>
        <v/>
      </c>
      <c r="S461" s="96" t="str">
        <f>IF(D461="","",IF(OR(D461=Plano!$A$1,D461=Plano!$B$1),"entrada","saída"))</f>
        <v/>
      </c>
    </row>
    <row r="462" spans="1:19" ht="13.2" hidden="1" x14ac:dyDescent="0.25">
      <c r="A462" s="119" t="str">
        <f>IF(B462="","",COUNT('Diário 2o PA'!$A$5:$A$1412)+COUNT('Diário 3o PA'!$A$5:$A$2004)+ROW()-4)</f>
        <v/>
      </c>
      <c r="B462" s="104"/>
      <c r="C462" s="154"/>
      <c r="D462" s="105"/>
      <c r="E462" s="105"/>
      <c r="F462" s="106"/>
      <c r="G462" s="105"/>
      <c r="H462" s="105"/>
      <c r="I462" s="108"/>
      <c r="J462" s="105"/>
      <c r="K462" s="105"/>
      <c r="L462" s="108"/>
      <c r="M462" s="105"/>
      <c r="N462" s="103"/>
      <c r="O462" s="456"/>
      <c r="P462" s="79">
        <f t="shared" si="15"/>
        <v>0</v>
      </c>
      <c r="Q462" s="79">
        <f t="shared" si="15"/>
        <v>0</v>
      </c>
      <c r="R462" s="102" t="str">
        <f t="shared" si="14"/>
        <v/>
      </c>
      <c r="S462" s="96" t="str">
        <f>IF(D462="","",IF(OR(D462=Plano!$A$1,D462=Plano!$B$1),"entrada","saída"))</f>
        <v/>
      </c>
    </row>
    <row r="463" spans="1:19" ht="13.2" hidden="1" x14ac:dyDescent="0.25">
      <c r="A463" s="119" t="str">
        <f>IF(B463="","",COUNT('Diário 2o PA'!$A$5:$A$1412)+COUNT('Diário 3o PA'!$A$5:$A$2004)+ROW()-4)</f>
        <v/>
      </c>
      <c r="B463" s="104"/>
      <c r="C463" s="154"/>
      <c r="D463" s="105"/>
      <c r="E463" s="105"/>
      <c r="F463" s="106"/>
      <c r="G463" s="105"/>
      <c r="H463" s="105"/>
      <c r="I463" s="108"/>
      <c r="J463" s="105"/>
      <c r="K463" s="105"/>
      <c r="L463" s="108"/>
      <c r="M463" s="105"/>
      <c r="N463" s="103"/>
      <c r="O463" s="456"/>
      <c r="P463" s="79">
        <f t="shared" si="15"/>
        <v>0</v>
      </c>
      <c r="Q463" s="79">
        <f t="shared" si="15"/>
        <v>0</v>
      </c>
      <c r="R463" s="102" t="str">
        <f t="shared" si="14"/>
        <v/>
      </c>
      <c r="S463" s="96" t="str">
        <f>IF(D463="","",IF(OR(D463=Plano!$A$1,D463=Plano!$B$1),"entrada","saída"))</f>
        <v/>
      </c>
    </row>
    <row r="464" spans="1:19" ht="13.2" hidden="1" x14ac:dyDescent="0.25">
      <c r="A464" s="119" t="str">
        <f>IF(B464="","",COUNT('Diário 2o PA'!$A$5:$A$1412)+COUNT('Diário 3o PA'!$A$5:$A$2004)+ROW()-4)</f>
        <v/>
      </c>
      <c r="B464" s="104"/>
      <c r="C464" s="154"/>
      <c r="D464" s="105"/>
      <c r="E464" s="105"/>
      <c r="F464" s="106"/>
      <c r="G464" s="105"/>
      <c r="H464" s="105"/>
      <c r="I464" s="108"/>
      <c r="J464" s="105"/>
      <c r="K464" s="105"/>
      <c r="L464" s="108"/>
      <c r="M464" s="105"/>
      <c r="N464" s="103"/>
      <c r="O464" s="456"/>
      <c r="P464" s="79">
        <f t="shared" si="15"/>
        <v>0</v>
      </c>
      <c r="Q464" s="79">
        <f t="shared" si="15"/>
        <v>0</v>
      </c>
      <c r="R464" s="102" t="str">
        <f t="shared" si="14"/>
        <v/>
      </c>
      <c r="S464" s="96" t="str">
        <f>IF(D464="","",IF(OR(D464=Plano!$A$1,D464=Plano!$B$1),"entrada","saída"))</f>
        <v/>
      </c>
    </row>
    <row r="465" spans="1:19" ht="13.2" hidden="1" x14ac:dyDescent="0.25">
      <c r="A465" s="119" t="str">
        <f>IF(B465="","",COUNT('Diário 2o PA'!$A$5:$A$1412)+COUNT('Diário 3o PA'!$A$5:$A$2004)+ROW()-4)</f>
        <v/>
      </c>
      <c r="B465" s="104"/>
      <c r="C465" s="154"/>
      <c r="D465" s="105"/>
      <c r="E465" s="105"/>
      <c r="F465" s="106"/>
      <c r="G465" s="105"/>
      <c r="H465" s="105"/>
      <c r="I465" s="108"/>
      <c r="J465" s="105"/>
      <c r="K465" s="105"/>
      <c r="L465" s="108"/>
      <c r="M465" s="105"/>
      <c r="N465" s="103"/>
      <c r="O465" s="456"/>
      <c r="P465" s="79">
        <f t="shared" si="15"/>
        <v>0</v>
      </c>
      <c r="Q465" s="79">
        <f t="shared" si="15"/>
        <v>0</v>
      </c>
      <c r="R465" s="102" t="str">
        <f t="shared" si="14"/>
        <v/>
      </c>
      <c r="S465" s="96" t="str">
        <f>IF(D465="","",IF(OR(D465=Plano!$A$1,D465=Plano!$B$1),"entrada","saída"))</f>
        <v/>
      </c>
    </row>
    <row r="466" spans="1:19" ht="13.2" hidden="1" x14ac:dyDescent="0.25">
      <c r="A466" s="119" t="str">
        <f>IF(B466="","",COUNT('Diário 2o PA'!$A$5:$A$1412)+COUNT('Diário 3o PA'!$A$5:$A$2004)+ROW()-4)</f>
        <v/>
      </c>
      <c r="B466" s="104"/>
      <c r="C466" s="154"/>
      <c r="D466" s="105"/>
      <c r="E466" s="105"/>
      <c r="F466" s="106"/>
      <c r="G466" s="105"/>
      <c r="H466" s="105"/>
      <c r="I466" s="108"/>
      <c r="J466" s="105"/>
      <c r="K466" s="105"/>
      <c r="L466" s="108"/>
      <c r="M466" s="105"/>
      <c r="N466" s="103"/>
      <c r="O466" s="456"/>
      <c r="P466" s="79">
        <f t="shared" si="15"/>
        <v>0</v>
      </c>
      <c r="Q466" s="79">
        <f t="shared" si="15"/>
        <v>0</v>
      </c>
      <c r="R466" s="102" t="str">
        <f t="shared" si="14"/>
        <v/>
      </c>
      <c r="S466" s="96" t="str">
        <f>IF(D466="","",IF(OR(D466=Plano!$A$1,D466=Plano!$B$1),"entrada","saída"))</f>
        <v/>
      </c>
    </row>
    <row r="467" spans="1:19" ht="13.2" hidden="1" x14ac:dyDescent="0.25">
      <c r="A467" s="119" t="str">
        <f>IF(B467="","",COUNT('Diário 2o PA'!$A$5:$A$1412)+COUNT('Diário 3o PA'!$A$5:$A$2004)+ROW()-4)</f>
        <v/>
      </c>
      <c r="B467" s="104"/>
      <c r="C467" s="154"/>
      <c r="D467" s="105"/>
      <c r="E467" s="105"/>
      <c r="F467" s="106"/>
      <c r="G467" s="105"/>
      <c r="H467" s="105"/>
      <c r="I467" s="108"/>
      <c r="J467" s="105"/>
      <c r="K467" s="105"/>
      <c r="L467" s="108"/>
      <c r="M467" s="105"/>
      <c r="N467" s="103"/>
      <c r="O467" s="456"/>
      <c r="P467" s="79">
        <f t="shared" si="15"/>
        <v>0</v>
      </c>
      <c r="Q467" s="79">
        <f t="shared" si="15"/>
        <v>0</v>
      </c>
      <c r="R467" s="102" t="str">
        <f t="shared" si="14"/>
        <v/>
      </c>
      <c r="S467" s="96" t="str">
        <f>IF(D467="","",IF(OR(D467=Plano!$A$1,D467=Plano!$B$1),"entrada","saída"))</f>
        <v/>
      </c>
    </row>
    <row r="468" spans="1:19" ht="13.2" hidden="1" x14ac:dyDescent="0.25">
      <c r="A468" s="119" t="str">
        <f>IF(B468="","",COUNT('Diário 2o PA'!$A$5:$A$1412)+COUNT('Diário 3o PA'!$A$5:$A$2004)+ROW()-4)</f>
        <v/>
      </c>
      <c r="B468" s="104"/>
      <c r="C468" s="154"/>
      <c r="D468" s="105"/>
      <c r="E468" s="105"/>
      <c r="F468" s="106"/>
      <c r="G468" s="105"/>
      <c r="H468" s="105"/>
      <c r="I468" s="108"/>
      <c r="J468" s="105"/>
      <c r="K468" s="105"/>
      <c r="L468" s="108"/>
      <c r="M468" s="105"/>
      <c r="N468" s="103"/>
      <c r="O468" s="456"/>
      <c r="P468" s="79">
        <f t="shared" si="15"/>
        <v>0</v>
      </c>
      <c r="Q468" s="79">
        <f t="shared" si="15"/>
        <v>0</v>
      </c>
      <c r="R468" s="102" t="str">
        <f t="shared" si="14"/>
        <v/>
      </c>
      <c r="S468" s="96" t="str">
        <f>IF(D468="","",IF(OR(D468=Plano!$A$1,D468=Plano!$B$1),"entrada","saída"))</f>
        <v/>
      </c>
    </row>
    <row r="469" spans="1:19" ht="13.2" hidden="1" x14ac:dyDescent="0.25">
      <c r="A469" s="119" t="str">
        <f>IF(B469="","",COUNT('Diário 2o PA'!$A$5:$A$1412)+COUNT('Diário 3o PA'!$A$5:$A$2004)+ROW()-4)</f>
        <v/>
      </c>
      <c r="B469" s="104"/>
      <c r="C469" s="154"/>
      <c r="D469" s="105"/>
      <c r="E469" s="105"/>
      <c r="F469" s="106"/>
      <c r="G469" s="105"/>
      <c r="H469" s="105"/>
      <c r="I469" s="108"/>
      <c r="J469" s="105"/>
      <c r="K469" s="105"/>
      <c r="L469" s="108"/>
      <c r="M469" s="105"/>
      <c r="N469" s="103"/>
      <c r="O469" s="456"/>
      <c r="P469" s="79">
        <f t="shared" si="15"/>
        <v>0</v>
      </c>
      <c r="Q469" s="79">
        <f t="shared" si="15"/>
        <v>0</v>
      </c>
      <c r="R469" s="102" t="str">
        <f t="shared" si="14"/>
        <v/>
      </c>
      <c r="S469" s="96" t="str">
        <f>IF(D469="","",IF(OR(D469=Plano!$A$1,D469=Plano!$B$1),"entrada","saída"))</f>
        <v/>
      </c>
    </row>
    <row r="470" spans="1:19" ht="13.2" hidden="1" x14ac:dyDescent="0.25">
      <c r="A470" s="119" t="str">
        <f>IF(B470="","",COUNT('Diário 2o PA'!$A$5:$A$1412)+COUNT('Diário 3o PA'!$A$5:$A$2004)+ROW()-4)</f>
        <v/>
      </c>
      <c r="B470" s="104"/>
      <c r="C470" s="154"/>
      <c r="D470" s="105"/>
      <c r="E470" s="105"/>
      <c r="F470" s="106"/>
      <c r="G470" s="105"/>
      <c r="H470" s="105"/>
      <c r="I470" s="108"/>
      <c r="J470" s="105"/>
      <c r="K470" s="105"/>
      <c r="L470" s="108"/>
      <c r="M470" s="105"/>
      <c r="N470" s="103"/>
      <c r="O470" s="456"/>
      <c r="P470" s="79">
        <f t="shared" si="15"/>
        <v>0</v>
      </c>
      <c r="Q470" s="79">
        <f t="shared" si="15"/>
        <v>0</v>
      </c>
      <c r="R470" s="102" t="str">
        <f t="shared" si="14"/>
        <v/>
      </c>
      <c r="S470" s="96" t="str">
        <f>IF(D470="","",IF(OR(D470=Plano!$A$1,D470=Plano!$B$1),"entrada","saída"))</f>
        <v/>
      </c>
    </row>
    <row r="471" spans="1:19" ht="13.2" hidden="1" x14ac:dyDescent="0.25">
      <c r="A471" s="119" t="str">
        <f>IF(B471="","",COUNT('Diário 2o PA'!$A$5:$A$1412)+COUNT('Diário 3o PA'!$A$5:$A$2004)+ROW()-4)</f>
        <v/>
      </c>
      <c r="B471" s="104"/>
      <c r="C471" s="154"/>
      <c r="D471" s="105"/>
      <c r="E471" s="105"/>
      <c r="F471" s="106"/>
      <c r="G471" s="105"/>
      <c r="H471" s="105"/>
      <c r="I471" s="108"/>
      <c r="J471" s="105"/>
      <c r="K471" s="105"/>
      <c r="L471" s="108"/>
      <c r="M471" s="105"/>
      <c r="N471" s="103"/>
      <c r="O471" s="456"/>
      <c r="P471" s="79">
        <f t="shared" si="15"/>
        <v>0</v>
      </c>
      <c r="Q471" s="79">
        <f t="shared" si="15"/>
        <v>0</v>
      </c>
      <c r="R471" s="102" t="str">
        <f t="shared" si="14"/>
        <v/>
      </c>
      <c r="S471" s="96" t="str">
        <f>IF(D471="","",IF(OR(D471=Plano!$A$1,D471=Plano!$B$1),"entrada","saída"))</f>
        <v/>
      </c>
    </row>
    <row r="472" spans="1:19" ht="13.2" hidden="1" x14ac:dyDescent="0.25">
      <c r="A472" s="119" t="str">
        <f>IF(B472="","",COUNT('Diário 2o PA'!$A$5:$A$1412)+COUNT('Diário 3o PA'!$A$5:$A$2004)+ROW()-4)</f>
        <v/>
      </c>
      <c r="B472" s="104"/>
      <c r="C472" s="154"/>
      <c r="D472" s="105"/>
      <c r="E472" s="105"/>
      <c r="F472" s="106"/>
      <c r="G472" s="105"/>
      <c r="H472" s="105"/>
      <c r="I472" s="108"/>
      <c r="J472" s="105"/>
      <c r="K472" s="105"/>
      <c r="L472" s="108"/>
      <c r="M472" s="105"/>
      <c r="N472" s="103"/>
      <c r="O472" s="456"/>
      <c r="P472" s="79">
        <f t="shared" si="15"/>
        <v>0</v>
      </c>
      <c r="Q472" s="79">
        <f t="shared" si="15"/>
        <v>0</v>
      </c>
      <c r="R472" s="102" t="str">
        <f t="shared" si="14"/>
        <v/>
      </c>
      <c r="S472" s="96" t="str">
        <f>IF(D472="","",IF(OR(D472=Plano!$A$1,D472=Plano!$B$1),"entrada","saída"))</f>
        <v/>
      </c>
    </row>
    <row r="473" spans="1:19" ht="13.2" hidden="1" x14ac:dyDescent="0.25">
      <c r="A473" s="119" t="str">
        <f>IF(B473="","",COUNT('Diário 2o PA'!$A$5:$A$1412)+COUNT('Diário 3o PA'!$A$5:$A$2004)+ROW()-4)</f>
        <v/>
      </c>
      <c r="B473" s="104"/>
      <c r="C473" s="154"/>
      <c r="D473" s="105"/>
      <c r="E473" s="105"/>
      <c r="F473" s="106"/>
      <c r="G473" s="105"/>
      <c r="H473" s="105"/>
      <c r="I473" s="108"/>
      <c r="J473" s="105"/>
      <c r="K473" s="105"/>
      <c r="L473" s="108"/>
      <c r="M473" s="105"/>
      <c r="N473" s="103"/>
      <c r="O473" s="456"/>
      <c r="P473" s="79">
        <f t="shared" si="15"/>
        <v>0</v>
      </c>
      <c r="Q473" s="79">
        <f t="shared" si="15"/>
        <v>0</v>
      </c>
      <c r="R473" s="102" t="str">
        <f t="shared" si="14"/>
        <v/>
      </c>
      <c r="S473" s="96" t="str">
        <f>IF(D473="","",IF(OR(D473=Plano!$A$1,D473=Plano!$B$1),"entrada","saída"))</f>
        <v/>
      </c>
    </row>
    <row r="474" spans="1:19" ht="13.2" hidden="1" x14ac:dyDescent="0.25">
      <c r="A474" s="119" t="str">
        <f>IF(B474="","",COUNT('Diário 2o PA'!$A$5:$A$1412)+COUNT('Diário 3o PA'!$A$5:$A$2004)+ROW()-4)</f>
        <v/>
      </c>
      <c r="B474" s="104"/>
      <c r="C474" s="154"/>
      <c r="D474" s="105"/>
      <c r="E474" s="105"/>
      <c r="F474" s="106"/>
      <c r="G474" s="105"/>
      <c r="H474" s="105"/>
      <c r="I474" s="108"/>
      <c r="J474" s="105"/>
      <c r="K474" s="105"/>
      <c r="L474" s="108"/>
      <c r="M474" s="105"/>
      <c r="N474" s="103"/>
      <c r="O474" s="456"/>
      <c r="P474" s="79">
        <f t="shared" si="15"/>
        <v>0</v>
      </c>
      <c r="Q474" s="79">
        <f t="shared" si="15"/>
        <v>0</v>
      </c>
      <c r="R474" s="102" t="str">
        <f t="shared" si="14"/>
        <v/>
      </c>
      <c r="S474" s="96" t="str">
        <f>IF(D474="","",IF(OR(D474=Plano!$A$1,D474=Plano!$B$1),"entrada","saída"))</f>
        <v/>
      </c>
    </row>
    <row r="475" spans="1:19" ht="13.2" hidden="1" x14ac:dyDescent="0.25">
      <c r="A475" s="119" t="str">
        <f>IF(B475="","",COUNT('Diário 2o PA'!$A$5:$A$1412)+COUNT('Diário 3o PA'!$A$5:$A$2004)+ROW()-4)</f>
        <v/>
      </c>
      <c r="B475" s="104"/>
      <c r="C475" s="154"/>
      <c r="D475" s="105"/>
      <c r="E475" s="105"/>
      <c r="F475" s="106"/>
      <c r="G475" s="105"/>
      <c r="H475" s="105"/>
      <c r="I475" s="108"/>
      <c r="J475" s="105"/>
      <c r="K475" s="105"/>
      <c r="L475" s="108"/>
      <c r="M475" s="105"/>
      <c r="N475" s="103"/>
      <c r="O475" s="456"/>
      <c r="P475" s="79">
        <f t="shared" si="15"/>
        <v>0</v>
      </c>
      <c r="Q475" s="79">
        <f t="shared" si="15"/>
        <v>0</v>
      </c>
      <c r="R475" s="102" t="str">
        <f t="shared" si="14"/>
        <v/>
      </c>
      <c r="S475" s="96" t="str">
        <f>IF(D475="","",IF(OR(D475=Plano!$A$1,D475=Plano!$B$1),"entrada","saída"))</f>
        <v/>
      </c>
    </row>
    <row r="476" spans="1:19" ht="13.2" hidden="1" x14ac:dyDescent="0.25">
      <c r="A476" s="119" t="str">
        <f>IF(B476="","",COUNT('Diário 2o PA'!$A$5:$A$1412)+COUNT('Diário 3o PA'!$A$5:$A$2004)+ROW()-4)</f>
        <v/>
      </c>
      <c r="B476" s="104"/>
      <c r="C476" s="154"/>
      <c r="D476" s="105"/>
      <c r="E476" s="105"/>
      <c r="F476" s="106"/>
      <c r="G476" s="105"/>
      <c r="H476" s="105"/>
      <c r="I476" s="108"/>
      <c r="J476" s="105"/>
      <c r="K476" s="105"/>
      <c r="L476" s="108"/>
      <c r="M476" s="105"/>
      <c r="N476" s="103"/>
      <c r="O476" s="456"/>
      <c r="P476" s="79">
        <f t="shared" si="15"/>
        <v>0</v>
      </c>
      <c r="Q476" s="79">
        <f t="shared" si="15"/>
        <v>0</v>
      </c>
      <c r="R476" s="102" t="str">
        <f t="shared" si="14"/>
        <v/>
      </c>
      <c r="S476" s="96" t="str">
        <f>IF(D476="","",IF(OR(D476=Plano!$A$1,D476=Plano!$B$1),"entrada","saída"))</f>
        <v/>
      </c>
    </row>
    <row r="477" spans="1:19" ht="13.2" hidden="1" x14ac:dyDescent="0.25">
      <c r="A477" s="119" t="str">
        <f>IF(B477="","",COUNT('Diário 2o PA'!$A$5:$A$1412)+COUNT('Diário 3o PA'!$A$5:$A$2004)+ROW()-4)</f>
        <v/>
      </c>
      <c r="B477" s="104"/>
      <c r="C477" s="154"/>
      <c r="D477" s="105"/>
      <c r="E477" s="105"/>
      <c r="F477" s="106"/>
      <c r="G477" s="105"/>
      <c r="H477" s="105"/>
      <c r="I477" s="108"/>
      <c r="J477" s="105"/>
      <c r="K477" s="105"/>
      <c r="L477" s="108"/>
      <c r="M477" s="105"/>
      <c r="N477" s="103"/>
      <c r="O477" s="456"/>
      <c r="P477" s="79">
        <f t="shared" si="15"/>
        <v>0</v>
      </c>
      <c r="Q477" s="79">
        <f t="shared" si="15"/>
        <v>0</v>
      </c>
      <c r="R477" s="102" t="str">
        <f t="shared" si="14"/>
        <v/>
      </c>
      <c r="S477" s="96" t="str">
        <f>IF(D477="","",IF(OR(D477=Plano!$A$1,D477=Plano!$B$1),"entrada","saída"))</f>
        <v/>
      </c>
    </row>
    <row r="478" spans="1:19" ht="13.2" hidden="1" x14ac:dyDescent="0.25">
      <c r="A478" s="119" t="str">
        <f>IF(B478="","",COUNT('Diário 2o PA'!$A$5:$A$1412)+COUNT('Diário 3o PA'!$A$5:$A$2004)+ROW()-4)</f>
        <v/>
      </c>
      <c r="B478" s="104"/>
      <c r="C478" s="154"/>
      <c r="D478" s="105"/>
      <c r="E478" s="105"/>
      <c r="F478" s="106"/>
      <c r="G478" s="105"/>
      <c r="H478" s="105"/>
      <c r="I478" s="108"/>
      <c r="J478" s="105"/>
      <c r="K478" s="105"/>
      <c r="L478" s="108"/>
      <c r="M478" s="105"/>
      <c r="N478" s="103"/>
      <c r="O478" s="456"/>
      <c r="P478" s="79">
        <f t="shared" si="15"/>
        <v>0</v>
      </c>
      <c r="Q478" s="79">
        <f t="shared" si="15"/>
        <v>0</v>
      </c>
      <c r="R478" s="102" t="str">
        <f t="shared" si="14"/>
        <v/>
      </c>
      <c r="S478" s="96" t="str">
        <f>IF(D478="","",IF(OR(D478=Plano!$A$1,D478=Plano!$B$1),"entrada","saída"))</f>
        <v/>
      </c>
    </row>
    <row r="479" spans="1:19" ht="13.2" hidden="1" x14ac:dyDescent="0.25">
      <c r="A479" s="119" t="str">
        <f>IF(B479="","",COUNT('Diário 2o PA'!$A$5:$A$1412)+COUNT('Diário 3o PA'!$A$5:$A$2004)+ROW()-4)</f>
        <v/>
      </c>
      <c r="B479" s="104"/>
      <c r="C479" s="154"/>
      <c r="D479" s="105"/>
      <c r="E479" s="105"/>
      <c r="F479" s="106"/>
      <c r="G479" s="105"/>
      <c r="H479" s="105"/>
      <c r="I479" s="108"/>
      <c r="J479" s="105"/>
      <c r="K479" s="105"/>
      <c r="L479" s="108"/>
      <c r="M479" s="105"/>
      <c r="N479" s="103"/>
      <c r="O479" s="456"/>
      <c r="P479" s="79">
        <f t="shared" si="15"/>
        <v>0</v>
      </c>
      <c r="Q479" s="79">
        <f t="shared" si="15"/>
        <v>0</v>
      </c>
      <c r="R479" s="102" t="str">
        <f t="shared" si="14"/>
        <v/>
      </c>
      <c r="S479" s="96" t="str">
        <f>IF(D479="","",IF(OR(D479=Plano!$A$1,D479=Plano!$B$1),"entrada","saída"))</f>
        <v/>
      </c>
    </row>
    <row r="480" spans="1:19" ht="13.2" hidden="1" x14ac:dyDescent="0.25">
      <c r="A480" s="119" t="str">
        <f>IF(B480="","",COUNT('Diário 2o PA'!$A$5:$A$1412)+COUNT('Diário 3o PA'!$A$5:$A$2004)+ROW()-4)</f>
        <v/>
      </c>
      <c r="B480" s="104"/>
      <c r="C480" s="154"/>
      <c r="D480" s="105"/>
      <c r="E480" s="105"/>
      <c r="F480" s="106"/>
      <c r="G480" s="105"/>
      <c r="H480" s="105"/>
      <c r="I480" s="108"/>
      <c r="J480" s="105"/>
      <c r="K480" s="105"/>
      <c r="L480" s="108"/>
      <c r="M480" s="105"/>
      <c r="N480" s="103"/>
      <c r="O480" s="456"/>
      <c r="P480" s="79">
        <f t="shared" si="15"/>
        <v>0</v>
      </c>
      <c r="Q480" s="79">
        <f t="shared" si="15"/>
        <v>0</v>
      </c>
      <c r="R480" s="102" t="str">
        <f t="shared" si="14"/>
        <v/>
      </c>
      <c r="S480" s="96" t="str">
        <f>IF(D480="","",IF(OR(D480=Plano!$A$1,D480=Plano!$B$1),"entrada","saída"))</f>
        <v/>
      </c>
    </row>
    <row r="481" spans="1:19" ht="13.2" hidden="1" x14ac:dyDescent="0.25">
      <c r="A481" s="119" t="str">
        <f>IF(B481="","",COUNT('Diário 2o PA'!$A$5:$A$1412)+COUNT('Diário 3o PA'!$A$5:$A$2004)+ROW()-4)</f>
        <v/>
      </c>
      <c r="B481" s="104"/>
      <c r="C481" s="154"/>
      <c r="D481" s="105"/>
      <c r="E481" s="105"/>
      <c r="F481" s="106"/>
      <c r="G481" s="105"/>
      <c r="H481" s="105"/>
      <c r="I481" s="108"/>
      <c r="J481" s="105"/>
      <c r="K481" s="105"/>
      <c r="L481" s="108"/>
      <c r="M481" s="105"/>
      <c r="N481" s="103"/>
      <c r="O481" s="456"/>
      <c r="P481" s="79">
        <f t="shared" si="15"/>
        <v>0</v>
      </c>
      <c r="Q481" s="79">
        <f t="shared" si="15"/>
        <v>0</v>
      </c>
      <c r="R481" s="102" t="str">
        <f t="shared" si="14"/>
        <v/>
      </c>
      <c r="S481" s="96" t="str">
        <f>IF(D481="","",IF(OR(D481=Plano!$A$1,D481=Plano!$B$1),"entrada","saída"))</f>
        <v/>
      </c>
    </row>
    <row r="482" spans="1:19" ht="13.2" hidden="1" x14ac:dyDescent="0.25">
      <c r="A482" s="119" t="str">
        <f>IF(B482="","",COUNT('Diário 2o PA'!$A$5:$A$1412)+COUNT('Diário 3o PA'!$A$5:$A$2004)+ROW()-4)</f>
        <v/>
      </c>
      <c r="B482" s="104"/>
      <c r="C482" s="154"/>
      <c r="D482" s="105"/>
      <c r="E482" s="105"/>
      <c r="F482" s="106"/>
      <c r="G482" s="105"/>
      <c r="H482" s="105"/>
      <c r="I482" s="108"/>
      <c r="J482" s="105"/>
      <c r="K482" s="105"/>
      <c r="L482" s="108"/>
      <c r="M482" s="105"/>
      <c r="N482" s="103"/>
      <c r="O482" s="456"/>
      <c r="P482" s="79">
        <f t="shared" si="15"/>
        <v>0</v>
      </c>
      <c r="Q482" s="79">
        <f t="shared" si="15"/>
        <v>0</v>
      </c>
      <c r="R482" s="102" t="str">
        <f t="shared" si="14"/>
        <v/>
      </c>
      <c r="S482" s="96" t="str">
        <f>IF(D482="","",IF(OR(D482=Plano!$A$1,D482=Plano!$B$1),"entrada","saída"))</f>
        <v/>
      </c>
    </row>
    <row r="483" spans="1:19" ht="13.2" hidden="1" x14ac:dyDescent="0.25">
      <c r="A483" s="119" t="str">
        <f>IF(B483="","",COUNT('Diário 2o PA'!$A$5:$A$1412)+COUNT('Diário 3o PA'!$A$5:$A$2004)+ROW()-4)</f>
        <v/>
      </c>
      <c r="B483" s="104"/>
      <c r="C483" s="154"/>
      <c r="D483" s="105"/>
      <c r="E483" s="105"/>
      <c r="F483" s="106"/>
      <c r="G483" s="105"/>
      <c r="H483" s="105"/>
      <c r="I483" s="108"/>
      <c r="J483" s="105"/>
      <c r="K483" s="105"/>
      <c r="L483" s="108"/>
      <c r="M483" s="105"/>
      <c r="N483" s="103"/>
      <c r="O483" s="456"/>
      <c r="P483" s="79">
        <f t="shared" si="15"/>
        <v>0</v>
      </c>
      <c r="Q483" s="79">
        <f t="shared" si="15"/>
        <v>0</v>
      </c>
      <c r="R483" s="102" t="str">
        <f t="shared" si="14"/>
        <v/>
      </c>
      <c r="S483" s="96" t="str">
        <f>IF(D483="","",IF(OR(D483=Plano!$A$1,D483=Plano!$B$1),"entrada","saída"))</f>
        <v/>
      </c>
    </row>
    <row r="484" spans="1:19" ht="13.2" hidden="1" x14ac:dyDescent="0.25">
      <c r="A484" s="119" t="str">
        <f>IF(B484="","",COUNT('Diário 2o PA'!$A$5:$A$1412)+COUNT('Diário 3o PA'!$A$5:$A$2004)+ROW()-4)</f>
        <v/>
      </c>
      <c r="B484" s="104"/>
      <c r="C484" s="154"/>
      <c r="D484" s="105"/>
      <c r="E484" s="105"/>
      <c r="F484" s="106"/>
      <c r="G484" s="105"/>
      <c r="H484" s="105"/>
      <c r="I484" s="108"/>
      <c r="J484" s="105"/>
      <c r="K484" s="105"/>
      <c r="L484" s="108"/>
      <c r="M484" s="105"/>
      <c r="N484" s="103"/>
      <c r="O484" s="456"/>
      <c r="P484" s="79">
        <f t="shared" si="15"/>
        <v>0</v>
      </c>
      <c r="Q484" s="79">
        <f t="shared" si="15"/>
        <v>0</v>
      </c>
      <c r="R484" s="102" t="str">
        <f t="shared" si="14"/>
        <v/>
      </c>
      <c r="S484" s="96" t="str">
        <f>IF(D484="","",IF(OR(D484=Plano!$A$1,D484=Plano!$B$1),"entrada","saída"))</f>
        <v/>
      </c>
    </row>
    <row r="485" spans="1:19" ht="13.2" hidden="1" x14ac:dyDescent="0.25">
      <c r="A485" s="119" t="str">
        <f>IF(B485="","",COUNT('Diário 2o PA'!$A$5:$A$1412)+COUNT('Diário 3o PA'!$A$5:$A$2004)+ROW()-4)</f>
        <v/>
      </c>
      <c r="B485" s="104"/>
      <c r="C485" s="154"/>
      <c r="D485" s="105"/>
      <c r="E485" s="105"/>
      <c r="F485" s="106"/>
      <c r="G485" s="105"/>
      <c r="H485" s="105"/>
      <c r="I485" s="108"/>
      <c r="J485" s="105"/>
      <c r="K485" s="105"/>
      <c r="L485" s="108"/>
      <c r="M485" s="105"/>
      <c r="N485" s="103"/>
      <c r="O485" s="456"/>
      <c r="P485" s="79">
        <f t="shared" si="15"/>
        <v>0</v>
      </c>
      <c r="Q485" s="79">
        <f t="shared" si="15"/>
        <v>0</v>
      </c>
      <c r="R485" s="102" t="str">
        <f t="shared" si="14"/>
        <v/>
      </c>
      <c r="S485" s="96" t="str">
        <f>IF(D485="","",IF(OR(D485=Plano!$A$1,D485=Plano!$B$1),"entrada","saída"))</f>
        <v/>
      </c>
    </row>
    <row r="486" spans="1:19" ht="13.2" hidden="1" x14ac:dyDescent="0.25">
      <c r="A486" s="119" t="str">
        <f>IF(B486="","",COUNT('Diário 2o PA'!$A$5:$A$1412)+COUNT('Diário 3o PA'!$A$5:$A$2004)+ROW()-4)</f>
        <v/>
      </c>
      <c r="B486" s="104"/>
      <c r="C486" s="154"/>
      <c r="D486" s="105"/>
      <c r="E486" s="105"/>
      <c r="F486" s="106"/>
      <c r="G486" s="105"/>
      <c r="H486" s="105"/>
      <c r="I486" s="108"/>
      <c r="J486" s="105"/>
      <c r="K486" s="105"/>
      <c r="L486" s="108"/>
      <c r="M486" s="105"/>
      <c r="N486" s="103"/>
      <c r="O486" s="456"/>
      <c r="P486" s="79">
        <f t="shared" si="15"/>
        <v>0</v>
      </c>
      <c r="Q486" s="79">
        <f t="shared" si="15"/>
        <v>0</v>
      </c>
      <c r="R486" s="102" t="str">
        <f t="shared" si="14"/>
        <v/>
      </c>
      <c r="S486" s="96" t="str">
        <f>IF(D486="","",IF(OR(D486=Plano!$A$1,D486=Plano!$B$1),"entrada","saída"))</f>
        <v/>
      </c>
    </row>
    <row r="487" spans="1:19" ht="13.2" hidden="1" x14ac:dyDescent="0.25">
      <c r="A487" s="119" t="str">
        <f>IF(B487="","",COUNT('Diário 2o PA'!$A$5:$A$1412)+COUNT('Diário 3o PA'!$A$5:$A$2004)+ROW()-4)</f>
        <v/>
      </c>
      <c r="B487" s="104"/>
      <c r="C487" s="154"/>
      <c r="D487" s="105"/>
      <c r="E487" s="105"/>
      <c r="F487" s="106"/>
      <c r="G487" s="105"/>
      <c r="H487" s="105"/>
      <c r="I487" s="108"/>
      <c r="J487" s="105"/>
      <c r="K487" s="105"/>
      <c r="L487" s="108"/>
      <c r="M487" s="105"/>
      <c r="N487" s="103"/>
      <c r="O487" s="456"/>
      <c r="P487" s="79">
        <f t="shared" si="15"/>
        <v>0</v>
      </c>
      <c r="Q487" s="79">
        <f t="shared" si="15"/>
        <v>0</v>
      </c>
      <c r="R487" s="102" t="str">
        <f t="shared" si="14"/>
        <v/>
      </c>
      <c r="S487" s="96" t="str">
        <f>IF(D487="","",IF(OR(D487=Plano!$A$1,D487=Plano!$B$1),"entrada","saída"))</f>
        <v/>
      </c>
    </row>
    <row r="488" spans="1:19" ht="13.2" hidden="1" x14ac:dyDescent="0.25">
      <c r="A488" s="119" t="str">
        <f>IF(B488="","",COUNT('Diário 2o PA'!$A$5:$A$1412)+COUNT('Diário 3o PA'!$A$5:$A$2004)+ROW()-4)</f>
        <v/>
      </c>
      <c r="B488" s="104"/>
      <c r="C488" s="154"/>
      <c r="D488" s="105"/>
      <c r="E488" s="105"/>
      <c r="F488" s="106"/>
      <c r="G488" s="105"/>
      <c r="H488" s="105"/>
      <c r="I488" s="108"/>
      <c r="J488" s="105"/>
      <c r="K488" s="105"/>
      <c r="L488" s="108"/>
      <c r="M488" s="105"/>
      <c r="N488" s="103"/>
      <c r="O488" s="456"/>
      <c r="P488" s="79">
        <f t="shared" si="15"/>
        <v>0</v>
      </c>
      <c r="Q488" s="79">
        <f t="shared" si="15"/>
        <v>0</v>
      </c>
      <c r="R488" s="102" t="str">
        <f t="shared" si="14"/>
        <v/>
      </c>
      <c r="S488" s="96" t="str">
        <f>IF(D488="","",IF(OR(D488=Plano!$A$1,D488=Plano!$B$1),"entrada","saída"))</f>
        <v/>
      </c>
    </row>
    <row r="489" spans="1:19" ht="13.2" hidden="1" x14ac:dyDescent="0.25">
      <c r="A489" s="119" t="str">
        <f>IF(B489="","",COUNT('Diário 2o PA'!$A$5:$A$1412)+COUNT('Diário 3o PA'!$A$5:$A$2004)+ROW()-4)</f>
        <v/>
      </c>
      <c r="B489" s="104"/>
      <c r="C489" s="154"/>
      <c r="D489" s="105"/>
      <c r="E489" s="105"/>
      <c r="F489" s="106"/>
      <c r="G489" s="105"/>
      <c r="H489" s="105"/>
      <c r="I489" s="108"/>
      <c r="J489" s="105"/>
      <c r="K489" s="105"/>
      <c r="L489" s="108"/>
      <c r="M489" s="105"/>
      <c r="N489" s="103"/>
      <c r="O489" s="456"/>
      <c r="P489" s="79">
        <f t="shared" si="15"/>
        <v>0</v>
      </c>
      <c r="Q489" s="79">
        <f t="shared" si="15"/>
        <v>0</v>
      </c>
      <c r="R489" s="102" t="str">
        <f t="shared" si="14"/>
        <v/>
      </c>
      <c r="S489" s="96" t="str">
        <f>IF(D489="","",IF(OR(D489=Plano!$A$1,D489=Plano!$B$1),"entrada","saída"))</f>
        <v/>
      </c>
    </row>
    <row r="490" spans="1:19" ht="13.2" hidden="1" x14ac:dyDescent="0.25">
      <c r="A490" s="119" t="str">
        <f>IF(B490="","",COUNT('Diário 2o PA'!$A$5:$A$1412)+COUNT('Diário 3o PA'!$A$5:$A$2004)+ROW()-4)</f>
        <v/>
      </c>
      <c r="B490" s="104"/>
      <c r="C490" s="154"/>
      <c r="D490" s="105"/>
      <c r="E490" s="105"/>
      <c r="F490" s="106"/>
      <c r="G490" s="105"/>
      <c r="H490" s="105"/>
      <c r="I490" s="108"/>
      <c r="J490" s="105"/>
      <c r="K490" s="105"/>
      <c r="L490" s="108"/>
      <c r="M490" s="105"/>
      <c r="N490" s="103"/>
      <c r="O490" s="456"/>
      <c r="P490" s="79">
        <f t="shared" si="15"/>
        <v>0</v>
      </c>
      <c r="Q490" s="79">
        <f t="shared" si="15"/>
        <v>0</v>
      </c>
      <c r="R490" s="102" t="str">
        <f t="shared" si="14"/>
        <v/>
      </c>
      <c r="S490" s="96" t="str">
        <f>IF(D490="","",IF(OR(D490=Plano!$A$1,D490=Plano!$B$1),"entrada","saída"))</f>
        <v/>
      </c>
    </row>
    <row r="491" spans="1:19" ht="13.2" hidden="1" x14ac:dyDescent="0.25">
      <c r="A491" s="119" t="str">
        <f>IF(B491="","",COUNT('Diário 2o PA'!$A$5:$A$1412)+COUNT('Diário 3o PA'!$A$5:$A$2004)+ROW()-4)</f>
        <v/>
      </c>
      <c r="B491" s="104"/>
      <c r="C491" s="154"/>
      <c r="D491" s="105"/>
      <c r="E491" s="105"/>
      <c r="F491" s="106"/>
      <c r="G491" s="105"/>
      <c r="H491" s="105"/>
      <c r="I491" s="108"/>
      <c r="J491" s="105"/>
      <c r="K491" s="105"/>
      <c r="L491" s="108"/>
      <c r="M491" s="105"/>
      <c r="N491" s="103"/>
      <c r="O491" s="456"/>
      <c r="P491" s="79">
        <f t="shared" si="15"/>
        <v>0</v>
      </c>
      <c r="Q491" s="79">
        <f t="shared" si="15"/>
        <v>0</v>
      </c>
      <c r="R491" s="102" t="str">
        <f t="shared" si="14"/>
        <v/>
      </c>
      <c r="S491" s="96" t="str">
        <f>IF(D491="","",IF(OR(D491=Plano!$A$1,D491=Plano!$B$1),"entrada","saída"))</f>
        <v/>
      </c>
    </row>
    <row r="492" spans="1:19" ht="13.2" hidden="1" x14ac:dyDescent="0.25">
      <c r="A492" s="119" t="str">
        <f>IF(B492="","",COUNT('Diário 2o PA'!$A$5:$A$1412)+COUNT('Diário 3o PA'!$A$5:$A$2004)+ROW()-4)</f>
        <v/>
      </c>
      <c r="B492" s="104"/>
      <c r="C492" s="154"/>
      <c r="D492" s="105"/>
      <c r="E492" s="105"/>
      <c r="F492" s="106"/>
      <c r="G492" s="105"/>
      <c r="H492" s="105"/>
      <c r="I492" s="108"/>
      <c r="J492" s="105"/>
      <c r="K492" s="105"/>
      <c r="L492" s="108"/>
      <c r="M492" s="105"/>
      <c r="N492" s="103"/>
      <c r="O492" s="456"/>
      <c r="P492" s="79">
        <f t="shared" si="15"/>
        <v>0</v>
      </c>
      <c r="Q492" s="79">
        <f t="shared" si="15"/>
        <v>0</v>
      </c>
      <c r="R492" s="102" t="str">
        <f t="shared" si="14"/>
        <v/>
      </c>
      <c r="S492" s="96" t="str">
        <f>IF(D492="","",IF(OR(D492=Plano!$A$1,D492=Plano!$B$1),"entrada","saída"))</f>
        <v/>
      </c>
    </row>
    <row r="493" spans="1:19" ht="13.2" hidden="1" x14ac:dyDescent="0.25">
      <c r="A493" s="119" t="str">
        <f>IF(B493="","",COUNT('Diário 2o PA'!$A$5:$A$1412)+COUNT('Diário 3o PA'!$A$5:$A$2004)+ROW()-4)</f>
        <v/>
      </c>
      <c r="B493" s="104"/>
      <c r="C493" s="154"/>
      <c r="D493" s="105"/>
      <c r="E493" s="105"/>
      <c r="F493" s="106"/>
      <c r="G493" s="105"/>
      <c r="H493" s="105"/>
      <c r="I493" s="108"/>
      <c r="J493" s="105"/>
      <c r="K493" s="105"/>
      <c r="L493" s="108"/>
      <c r="M493" s="105"/>
      <c r="N493" s="103"/>
      <c r="O493" s="456"/>
      <c r="P493" s="79">
        <f t="shared" si="15"/>
        <v>0</v>
      </c>
      <c r="Q493" s="79">
        <f t="shared" si="15"/>
        <v>0</v>
      </c>
      <c r="R493" s="102" t="str">
        <f t="shared" si="14"/>
        <v/>
      </c>
      <c r="S493" s="96" t="str">
        <f>IF(D493="","",IF(OR(D493=Plano!$A$1,D493=Plano!$B$1),"entrada","saída"))</f>
        <v/>
      </c>
    </row>
    <row r="494" spans="1:19" ht="13.2" hidden="1" x14ac:dyDescent="0.25">
      <c r="A494" s="119" t="str">
        <f>IF(B494="","",COUNT('Diário 2o PA'!$A$5:$A$1412)+COUNT('Diário 3o PA'!$A$5:$A$2004)+ROW()-4)</f>
        <v/>
      </c>
      <c r="B494" s="104"/>
      <c r="C494" s="154"/>
      <c r="D494" s="105"/>
      <c r="E494" s="105"/>
      <c r="F494" s="106"/>
      <c r="G494" s="105"/>
      <c r="H494" s="105"/>
      <c r="I494" s="108"/>
      <c r="J494" s="105"/>
      <c r="K494" s="105"/>
      <c r="L494" s="108"/>
      <c r="M494" s="105"/>
      <c r="N494" s="103"/>
      <c r="O494" s="456"/>
      <c r="P494" s="79">
        <f t="shared" si="15"/>
        <v>0</v>
      </c>
      <c r="Q494" s="79">
        <f t="shared" si="15"/>
        <v>0</v>
      </c>
      <c r="R494" s="102" t="str">
        <f t="shared" si="14"/>
        <v/>
      </c>
      <c r="S494" s="96" t="str">
        <f>IF(D494="","",IF(OR(D494=Plano!$A$1,D494=Plano!$B$1),"entrada","saída"))</f>
        <v/>
      </c>
    </row>
    <row r="495" spans="1:19" ht="13.2" hidden="1" x14ac:dyDescent="0.25">
      <c r="A495" s="119" t="str">
        <f>IF(B495="","",COUNT('Diário 2o PA'!$A$5:$A$1412)+COUNT('Diário 3o PA'!$A$5:$A$2004)+ROW()-4)</f>
        <v/>
      </c>
      <c r="B495" s="104"/>
      <c r="C495" s="154"/>
      <c r="D495" s="105"/>
      <c r="E495" s="105"/>
      <c r="F495" s="106"/>
      <c r="G495" s="105"/>
      <c r="H495" s="105"/>
      <c r="I495" s="108"/>
      <c r="J495" s="105"/>
      <c r="K495" s="105"/>
      <c r="L495" s="108"/>
      <c r="M495" s="105"/>
      <c r="N495" s="103"/>
      <c r="O495" s="456"/>
      <c r="P495" s="79">
        <f t="shared" si="15"/>
        <v>0</v>
      </c>
      <c r="Q495" s="79">
        <f t="shared" si="15"/>
        <v>0</v>
      </c>
      <c r="R495" s="102" t="str">
        <f t="shared" si="14"/>
        <v/>
      </c>
      <c r="S495" s="96" t="str">
        <f>IF(D495="","",IF(OR(D495=Plano!$A$1,D495=Plano!$B$1),"entrada","saída"))</f>
        <v/>
      </c>
    </row>
    <row r="496" spans="1:19" ht="13.2" hidden="1" x14ac:dyDescent="0.25">
      <c r="A496" s="119" t="str">
        <f>IF(B496="","",COUNT('Diário 2o PA'!$A$5:$A$1412)+COUNT('Diário 3o PA'!$A$5:$A$2004)+ROW()-4)</f>
        <v/>
      </c>
      <c r="B496" s="104"/>
      <c r="C496" s="154"/>
      <c r="D496" s="105"/>
      <c r="E496" s="105"/>
      <c r="F496" s="106"/>
      <c r="G496" s="105"/>
      <c r="H496" s="105"/>
      <c r="I496" s="108"/>
      <c r="J496" s="105"/>
      <c r="K496" s="105"/>
      <c r="L496" s="108"/>
      <c r="M496" s="105"/>
      <c r="N496" s="103"/>
      <c r="O496" s="456"/>
      <c r="P496" s="79">
        <f t="shared" si="15"/>
        <v>0</v>
      </c>
      <c r="Q496" s="79">
        <f t="shared" si="15"/>
        <v>0</v>
      </c>
      <c r="R496" s="102" t="str">
        <f t="shared" si="14"/>
        <v/>
      </c>
      <c r="S496" s="96" t="str">
        <f>IF(D496="","",IF(OR(D496=Plano!$A$1,D496=Plano!$B$1),"entrada","saída"))</f>
        <v/>
      </c>
    </row>
    <row r="497" spans="1:19" ht="13.2" hidden="1" x14ac:dyDescent="0.25">
      <c r="A497" s="119" t="str">
        <f>IF(B497="","",COUNT('Diário 2o PA'!$A$5:$A$1412)+COUNT('Diário 3o PA'!$A$5:$A$2004)+ROW()-4)</f>
        <v/>
      </c>
      <c r="B497" s="104"/>
      <c r="C497" s="154"/>
      <c r="D497" s="105"/>
      <c r="E497" s="105"/>
      <c r="F497" s="106"/>
      <c r="G497" s="105"/>
      <c r="H497" s="105"/>
      <c r="I497" s="108"/>
      <c r="J497" s="105"/>
      <c r="K497" s="105"/>
      <c r="L497" s="108"/>
      <c r="M497" s="105"/>
      <c r="N497" s="103"/>
      <c r="O497" s="456"/>
      <c r="P497" s="79">
        <f t="shared" si="15"/>
        <v>0</v>
      </c>
      <c r="Q497" s="79">
        <f t="shared" si="15"/>
        <v>0</v>
      </c>
      <c r="R497" s="102" t="str">
        <f t="shared" si="14"/>
        <v/>
      </c>
      <c r="S497" s="96" t="str">
        <f>IF(D497="","",IF(OR(D497=Plano!$A$1,D497=Plano!$B$1),"entrada","saída"))</f>
        <v/>
      </c>
    </row>
    <row r="498" spans="1:19" ht="13.2" hidden="1" x14ac:dyDescent="0.25">
      <c r="A498" s="119" t="str">
        <f>IF(B498="","",COUNT('Diário 2o PA'!$A$5:$A$1412)+COUNT('Diário 3o PA'!$A$5:$A$2004)+ROW()-4)</f>
        <v/>
      </c>
      <c r="B498" s="104"/>
      <c r="C498" s="154"/>
      <c r="D498" s="105"/>
      <c r="E498" s="105"/>
      <c r="F498" s="106"/>
      <c r="G498" s="105"/>
      <c r="H498" s="105"/>
      <c r="I498" s="108"/>
      <c r="J498" s="105"/>
      <c r="K498" s="105"/>
      <c r="L498" s="108"/>
      <c r="M498" s="105"/>
      <c r="N498" s="103"/>
      <c r="O498" s="456"/>
      <c r="P498" s="79">
        <f t="shared" si="15"/>
        <v>0</v>
      </c>
      <c r="Q498" s="79">
        <f t="shared" si="15"/>
        <v>0</v>
      </c>
      <c r="R498" s="102" t="str">
        <f t="shared" si="14"/>
        <v/>
      </c>
      <c r="S498" s="96" t="str">
        <f>IF(D498="","",IF(OR(D498=Plano!$A$1,D498=Plano!$B$1),"entrada","saída"))</f>
        <v/>
      </c>
    </row>
    <row r="499" spans="1:19" ht="13.2" hidden="1" x14ac:dyDescent="0.25">
      <c r="A499" s="119" t="str">
        <f>IF(B499="","",COUNT('Diário 2o PA'!$A$5:$A$1412)+COUNT('Diário 3o PA'!$A$5:$A$2004)+ROW()-4)</f>
        <v/>
      </c>
      <c r="B499" s="104"/>
      <c r="C499" s="154"/>
      <c r="D499" s="105"/>
      <c r="E499" s="105"/>
      <c r="F499" s="106"/>
      <c r="G499" s="105"/>
      <c r="H499" s="105"/>
      <c r="I499" s="108"/>
      <c r="J499" s="105"/>
      <c r="K499" s="105"/>
      <c r="L499" s="108"/>
      <c r="M499" s="105"/>
      <c r="N499" s="103"/>
      <c r="O499" s="456"/>
      <c r="P499" s="79">
        <f t="shared" si="15"/>
        <v>0</v>
      </c>
      <c r="Q499" s="79">
        <f t="shared" si="15"/>
        <v>0</v>
      </c>
      <c r="R499" s="102" t="str">
        <f t="shared" si="14"/>
        <v/>
      </c>
      <c r="S499" s="96" t="str">
        <f>IF(D499="","",IF(OR(D499=Plano!$A$1,D499=Plano!$B$1),"entrada","saída"))</f>
        <v/>
      </c>
    </row>
    <row r="500" spans="1:19" ht="13.2" hidden="1" x14ac:dyDescent="0.25">
      <c r="A500" s="119" t="str">
        <f>IF(B500="","",COUNT('Diário 2o PA'!$A$5:$A$1412)+COUNT('Diário 3o PA'!$A$5:$A$2004)+ROW()-4)</f>
        <v/>
      </c>
      <c r="B500" s="104"/>
      <c r="C500" s="154"/>
      <c r="D500" s="105"/>
      <c r="E500" s="105"/>
      <c r="F500" s="106"/>
      <c r="G500" s="105"/>
      <c r="H500" s="105"/>
      <c r="I500" s="108"/>
      <c r="J500" s="105"/>
      <c r="K500" s="105"/>
      <c r="L500" s="108"/>
      <c r="M500" s="105"/>
      <c r="N500" s="103"/>
      <c r="O500" s="456"/>
      <c r="P500" s="79">
        <f t="shared" si="15"/>
        <v>0</v>
      </c>
      <c r="Q500" s="79">
        <f t="shared" si="15"/>
        <v>0</v>
      </c>
      <c r="R500" s="102" t="str">
        <f t="shared" si="14"/>
        <v/>
      </c>
      <c r="S500" s="96" t="str">
        <f>IF(D500="","",IF(OR(D500=Plano!$A$1,D500=Plano!$B$1),"entrada","saída"))</f>
        <v/>
      </c>
    </row>
    <row r="501" spans="1:19" ht="13.2" hidden="1" x14ac:dyDescent="0.25">
      <c r="A501" s="119" t="str">
        <f>IF(B501="","",COUNT('Diário 2o PA'!$A$5:$A$1412)+COUNT('Diário 3o PA'!$A$5:$A$2004)+ROW()-4)</f>
        <v/>
      </c>
      <c r="B501" s="104"/>
      <c r="C501" s="154"/>
      <c r="D501" s="105"/>
      <c r="E501" s="105"/>
      <c r="F501" s="106"/>
      <c r="G501" s="105"/>
      <c r="H501" s="105"/>
      <c r="I501" s="108"/>
      <c r="J501" s="105"/>
      <c r="K501" s="105"/>
      <c r="L501" s="108"/>
      <c r="M501" s="105"/>
      <c r="N501" s="103"/>
      <c r="O501" s="456"/>
      <c r="P501" s="79">
        <f t="shared" si="15"/>
        <v>0</v>
      </c>
      <c r="Q501" s="79">
        <f t="shared" si="15"/>
        <v>0</v>
      </c>
      <c r="R501" s="102" t="str">
        <f t="shared" si="14"/>
        <v/>
      </c>
      <c r="S501" s="96" t="str">
        <f>IF(D501="","",IF(OR(D501=Plano!$A$1,D501=Plano!$B$1),"entrada","saída"))</f>
        <v/>
      </c>
    </row>
    <row r="502" spans="1:19" ht="13.2" hidden="1" x14ac:dyDescent="0.25">
      <c r="A502" s="119" t="str">
        <f>IF(B502="","",COUNT('Diário 2o PA'!$A$5:$A$1412)+COUNT('Diário 3o PA'!$A$5:$A$2004)+ROW()-4)</f>
        <v/>
      </c>
      <c r="B502" s="104"/>
      <c r="C502" s="154"/>
      <c r="D502" s="105"/>
      <c r="E502" s="105"/>
      <c r="F502" s="106"/>
      <c r="G502" s="105"/>
      <c r="H502" s="105"/>
      <c r="I502" s="108"/>
      <c r="J502" s="105"/>
      <c r="K502" s="105"/>
      <c r="L502" s="108"/>
      <c r="M502" s="105"/>
      <c r="N502" s="103"/>
      <c r="O502" s="456"/>
      <c r="P502" s="79">
        <f t="shared" si="15"/>
        <v>0</v>
      </c>
      <c r="Q502" s="79">
        <f t="shared" si="15"/>
        <v>0</v>
      </c>
      <c r="R502" s="102" t="str">
        <f t="shared" si="14"/>
        <v/>
      </c>
      <c r="S502" s="96" t="str">
        <f>IF(D502="","",IF(OR(D502=Plano!$A$1,D502=Plano!$B$1),"entrada","saída"))</f>
        <v/>
      </c>
    </row>
    <row r="503" spans="1:19" ht="13.2" hidden="1" x14ac:dyDescent="0.25">
      <c r="A503" s="119" t="str">
        <f>IF(B503="","",COUNT('Diário 2o PA'!$A$5:$A$1412)+COUNT('Diário 3o PA'!$A$5:$A$2004)+ROW()-4)</f>
        <v/>
      </c>
      <c r="B503" s="104"/>
      <c r="C503" s="154"/>
      <c r="D503" s="105"/>
      <c r="E503" s="105"/>
      <c r="F503" s="106"/>
      <c r="G503" s="105"/>
      <c r="H503" s="105"/>
      <c r="I503" s="108"/>
      <c r="J503" s="105"/>
      <c r="K503" s="105"/>
      <c r="L503" s="108"/>
      <c r="M503" s="105"/>
      <c r="N503" s="103"/>
      <c r="O503" s="456"/>
      <c r="P503" s="79">
        <f t="shared" si="15"/>
        <v>0</v>
      </c>
      <c r="Q503" s="79">
        <f t="shared" si="15"/>
        <v>0</v>
      </c>
      <c r="R503" s="102" t="str">
        <f t="shared" si="14"/>
        <v/>
      </c>
      <c r="S503" s="96" t="str">
        <f>IF(D503="","",IF(OR(D503=Plano!$A$1,D503=Plano!$B$1),"entrada","saída"))</f>
        <v/>
      </c>
    </row>
    <row r="504" spans="1:19" ht="13.2" hidden="1" x14ac:dyDescent="0.25">
      <c r="A504" s="119" t="str">
        <f>IF(B504="","",COUNT('Diário 2o PA'!$A$5:$A$1412)+COUNT('Diário 3o PA'!$A$5:$A$2004)+ROW()-4)</f>
        <v/>
      </c>
      <c r="B504" s="104"/>
      <c r="C504" s="154"/>
      <c r="D504" s="105"/>
      <c r="E504" s="105"/>
      <c r="F504" s="106"/>
      <c r="G504" s="105"/>
      <c r="H504" s="105"/>
      <c r="I504" s="108"/>
      <c r="J504" s="105"/>
      <c r="K504" s="105"/>
      <c r="L504" s="108"/>
      <c r="M504" s="105"/>
      <c r="N504" s="103"/>
      <c r="O504" s="456"/>
      <c r="P504" s="79">
        <f t="shared" si="15"/>
        <v>0</v>
      </c>
      <c r="Q504" s="79">
        <f t="shared" si="15"/>
        <v>0</v>
      </c>
      <c r="R504" s="102" t="str">
        <f t="shared" si="14"/>
        <v/>
      </c>
      <c r="S504" s="96" t="str">
        <f>IF(D504="","",IF(OR(D504=Plano!$A$1,D504=Plano!$B$1),"entrada","saída"))</f>
        <v/>
      </c>
    </row>
    <row r="505" spans="1:19" ht="13.2" hidden="1" x14ac:dyDescent="0.25">
      <c r="A505" s="119" t="str">
        <f>IF(B505="","",COUNT('Diário 2o PA'!$A$5:$A$1412)+COUNT('Diário 3o PA'!$A$5:$A$2004)+ROW()-4)</f>
        <v/>
      </c>
      <c r="B505" s="104"/>
      <c r="C505" s="154"/>
      <c r="D505" s="105"/>
      <c r="E505" s="105"/>
      <c r="F505" s="106"/>
      <c r="G505" s="105"/>
      <c r="H505" s="105"/>
      <c r="I505" s="108"/>
      <c r="J505" s="105"/>
      <c r="K505" s="105"/>
      <c r="L505" s="108"/>
      <c r="M505" s="105"/>
      <c r="N505" s="103"/>
      <c r="O505" s="456"/>
      <c r="P505" s="79">
        <f t="shared" si="15"/>
        <v>0</v>
      </c>
      <c r="Q505" s="79">
        <f t="shared" si="15"/>
        <v>0</v>
      </c>
      <c r="R505" s="102" t="str">
        <f t="shared" si="14"/>
        <v/>
      </c>
      <c r="S505" s="96" t="str">
        <f>IF(D505="","",IF(OR(D505=Plano!$A$1,D505=Plano!$B$1),"entrada","saída"))</f>
        <v/>
      </c>
    </row>
    <row r="506" spans="1:19" ht="13.2" hidden="1" x14ac:dyDescent="0.25">
      <c r="A506" s="119" t="str">
        <f>IF(B506="","",COUNT('Diário 2o PA'!$A$5:$A$1412)+COUNT('Diário 3o PA'!$A$5:$A$2004)+ROW()-4)</f>
        <v/>
      </c>
      <c r="B506" s="104"/>
      <c r="C506" s="154"/>
      <c r="D506" s="105"/>
      <c r="E506" s="105"/>
      <c r="F506" s="106"/>
      <c r="G506" s="105"/>
      <c r="H506" s="105"/>
      <c r="I506" s="108"/>
      <c r="J506" s="105"/>
      <c r="K506" s="105"/>
      <c r="L506" s="108"/>
      <c r="M506" s="105"/>
      <c r="N506" s="103"/>
      <c r="O506" s="456"/>
      <c r="P506" s="79">
        <f t="shared" si="15"/>
        <v>0</v>
      </c>
      <c r="Q506" s="79">
        <f t="shared" si="15"/>
        <v>0</v>
      </c>
      <c r="R506" s="102" t="str">
        <f t="shared" si="14"/>
        <v/>
      </c>
      <c r="S506" s="96" t="str">
        <f>IF(D506="","",IF(OR(D506=Plano!$A$1,D506=Plano!$B$1),"entrada","saída"))</f>
        <v/>
      </c>
    </row>
    <row r="507" spans="1:19" ht="13.2" hidden="1" x14ac:dyDescent="0.25">
      <c r="A507" s="119" t="str">
        <f>IF(B507="","",COUNT('Diário 2o PA'!$A$5:$A$1412)+COUNT('Diário 3o PA'!$A$5:$A$2004)+ROW()-4)</f>
        <v/>
      </c>
      <c r="B507" s="104"/>
      <c r="C507" s="154"/>
      <c r="D507" s="105"/>
      <c r="E507" s="105"/>
      <c r="F507" s="106"/>
      <c r="G507" s="105"/>
      <c r="H507" s="105"/>
      <c r="I507" s="108"/>
      <c r="J507" s="105"/>
      <c r="K507" s="105"/>
      <c r="L507" s="108"/>
      <c r="M507" s="105"/>
      <c r="N507" s="103"/>
      <c r="O507" s="456"/>
      <c r="P507" s="79">
        <f t="shared" si="15"/>
        <v>0</v>
      </c>
      <c r="Q507" s="79">
        <f t="shared" si="15"/>
        <v>0</v>
      </c>
      <c r="R507" s="102" t="str">
        <f t="shared" si="14"/>
        <v/>
      </c>
      <c r="S507" s="96" t="str">
        <f>IF(D507="","",IF(OR(D507=Plano!$A$1,D507=Plano!$B$1),"entrada","saída"))</f>
        <v/>
      </c>
    </row>
    <row r="508" spans="1:19" ht="13.2" hidden="1" x14ac:dyDescent="0.25">
      <c r="A508" s="119" t="str">
        <f>IF(B508="","",COUNT('Diário 2o PA'!$A$5:$A$1412)+COUNT('Diário 3o PA'!$A$5:$A$2004)+ROW()-4)</f>
        <v/>
      </c>
      <c r="B508" s="104"/>
      <c r="C508" s="154"/>
      <c r="D508" s="105"/>
      <c r="E508" s="105"/>
      <c r="F508" s="106"/>
      <c r="G508" s="105"/>
      <c r="H508" s="105"/>
      <c r="I508" s="108"/>
      <c r="J508" s="105"/>
      <c r="K508" s="105"/>
      <c r="L508" s="108"/>
      <c r="M508" s="105"/>
      <c r="N508" s="103"/>
      <c r="O508" s="456"/>
      <c r="P508" s="79">
        <f t="shared" si="15"/>
        <v>0</v>
      </c>
      <c r="Q508" s="79">
        <f t="shared" si="15"/>
        <v>0</v>
      </c>
      <c r="R508" s="102" t="str">
        <f t="shared" si="14"/>
        <v/>
      </c>
      <c r="S508" s="96" t="str">
        <f>IF(D508="","",IF(OR(D508=Plano!$A$1,D508=Plano!$B$1),"entrada","saída"))</f>
        <v/>
      </c>
    </row>
    <row r="509" spans="1:19" ht="13.2" hidden="1" x14ac:dyDescent="0.25">
      <c r="A509" s="119" t="str">
        <f>IF(B509="","",COUNT('Diário 2o PA'!$A$5:$A$1412)+COUNT('Diário 3o PA'!$A$5:$A$2004)+ROW()-4)</f>
        <v/>
      </c>
      <c r="B509" s="104"/>
      <c r="C509" s="154"/>
      <c r="D509" s="105"/>
      <c r="E509" s="105"/>
      <c r="F509" s="106"/>
      <c r="G509" s="105"/>
      <c r="H509" s="105"/>
      <c r="I509" s="108"/>
      <c r="J509" s="105"/>
      <c r="K509" s="105"/>
      <c r="L509" s="108"/>
      <c r="M509" s="105"/>
      <c r="N509" s="103"/>
      <c r="O509" s="456"/>
      <c r="P509" s="79">
        <f t="shared" si="15"/>
        <v>0</v>
      </c>
      <c r="Q509" s="79">
        <f t="shared" si="15"/>
        <v>0</v>
      </c>
      <c r="R509" s="102" t="str">
        <f t="shared" si="14"/>
        <v/>
      </c>
      <c r="S509" s="96" t="str">
        <f>IF(D509="","",IF(OR(D509=Plano!$A$1,D509=Plano!$B$1),"entrada","saída"))</f>
        <v/>
      </c>
    </row>
    <row r="510" spans="1:19" ht="13.2" hidden="1" x14ac:dyDescent="0.25">
      <c r="A510" s="119" t="str">
        <f>IF(B510="","",COUNT('Diário 2o PA'!$A$5:$A$1412)+COUNT('Diário 3o PA'!$A$5:$A$2004)+ROW()-4)</f>
        <v/>
      </c>
      <c r="B510" s="104"/>
      <c r="C510" s="154"/>
      <c r="D510" s="105"/>
      <c r="E510" s="105"/>
      <c r="F510" s="106"/>
      <c r="G510" s="105"/>
      <c r="H510" s="105"/>
      <c r="I510" s="108"/>
      <c r="J510" s="105"/>
      <c r="K510" s="105"/>
      <c r="L510" s="108"/>
      <c r="M510" s="105"/>
      <c r="N510" s="103"/>
      <c r="O510" s="456"/>
      <c r="P510" s="79">
        <f t="shared" si="15"/>
        <v>0</v>
      </c>
      <c r="Q510" s="79">
        <f t="shared" si="15"/>
        <v>0</v>
      </c>
      <c r="R510" s="102" t="str">
        <f t="shared" si="14"/>
        <v/>
      </c>
      <c r="S510" s="96" t="str">
        <f>IF(D510="","",IF(OR(D510=Plano!$A$1,D510=Plano!$B$1),"entrada","saída"))</f>
        <v/>
      </c>
    </row>
    <row r="511" spans="1:19" ht="13.2" hidden="1" x14ac:dyDescent="0.25">
      <c r="A511" s="119" t="str">
        <f>IF(B511="","",COUNT('Diário 2o PA'!$A$5:$A$1412)+COUNT('Diário 3o PA'!$A$5:$A$2004)+ROW()-4)</f>
        <v/>
      </c>
      <c r="B511" s="104"/>
      <c r="C511" s="154"/>
      <c r="D511" s="105"/>
      <c r="E511" s="105"/>
      <c r="F511" s="106"/>
      <c r="G511" s="105"/>
      <c r="H511" s="105"/>
      <c r="I511" s="108"/>
      <c r="J511" s="105"/>
      <c r="K511" s="105"/>
      <c r="L511" s="108"/>
      <c r="M511" s="105"/>
      <c r="N511" s="103"/>
      <c r="O511" s="456"/>
      <c r="P511" s="79">
        <f t="shared" si="15"/>
        <v>0</v>
      </c>
      <c r="Q511" s="79">
        <f t="shared" si="15"/>
        <v>0</v>
      </c>
      <c r="R511" s="102" t="str">
        <f t="shared" si="14"/>
        <v/>
      </c>
      <c r="S511" s="96" t="str">
        <f>IF(D511="","",IF(OR(D511=Plano!$A$1,D511=Plano!$B$1),"entrada","saída"))</f>
        <v/>
      </c>
    </row>
    <row r="512" spans="1:19" ht="13.2" hidden="1" x14ac:dyDescent="0.25">
      <c r="A512" s="119" t="str">
        <f>IF(B512="","",COUNT('Diário 2o PA'!$A$5:$A$1412)+COUNT('Diário 3o PA'!$A$5:$A$2004)+ROW()-4)</f>
        <v/>
      </c>
      <c r="B512" s="104"/>
      <c r="C512" s="154"/>
      <c r="D512" s="105"/>
      <c r="E512" s="105"/>
      <c r="F512" s="106"/>
      <c r="G512" s="105"/>
      <c r="H512" s="105"/>
      <c r="I512" s="108"/>
      <c r="J512" s="105"/>
      <c r="K512" s="105"/>
      <c r="L512" s="108"/>
      <c r="M512" s="105"/>
      <c r="N512" s="103"/>
      <c r="O512" s="456"/>
      <c r="P512" s="79">
        <f t="shared" si="15"/>
        <v>0</v>
      </c>
      <c r="Q512" s="79">
        <f t="shared" si="15"/>
        <v>0</v>
      </c>
      <c r="R512" s="102" t="str">
        <f t="shared" si="14"/>
        <v/>
      </c>
      <c r="S512" s="96" t="str">
        <f>IF(D512="","",IF(OR(D512=Plano!$A$1,D512=Plano!$B$1),"entrada","saída"))</f>
        <v/>
      </c>
    </row>
    <row r="513" spans="1:19" ht="13.2" hidden="1" x14ac:dyDescent="0.25">
      <c r="A513" s="119" t="str">
        <f>IF(B513="","",COUNT('Diário 2o PA'!$A$5:$A$1412)+COUNT('Diário 3o PA'!$A$5:$A$2004)+ROW()-4)</f>
        <v/>
      </c>
      <c r="B513" s="104"/>
      <c r="C513" s="154"/>
      <c r="D513" s="105"/>
      <c r="E513" s="105"/>
      <c r="F513" s="106"/>
      <c r="G513" s="105"/>
      <c r="H513" s="105"/>
      <c r="I513" s="108"/>
      <c r="J513" s="105"/>
      <c r="K513" s="105"/>
      <c r="L513" s="108"/>
      <c r="M513" s="105"/>
      <c r="N513" s="103"/>
      <c r="O513" s="456"/>
      <c r="P513" s="79">
        <f t="shared" si="15"/>
        <v>0</v>
      </c>
      <c r="Q513" s="79">
        <f t="shared" si="15"/>
        <v>0</v>
      </c>
      <c r="R513" s="102" t="str">
        <f t="shared" si="14"/>
        <v/>
      </c>
      <c r="S513" s="96" t="str">
        <f>IF(D513="","",IF(OR(D513=Plano!$A$1,D513=Plano!$B$1),"entrada","saída"))</f>
        <v/>
      </c>
    </row>
    <row r="514" spans="1:19" ht="13.2" hidden="1" x14ac:dyDescent="0.25">
      <c r="A514" s="119" t="str">
        <f>IF(B514="","",COUNT('Diário 2o PA'!$A$5:$A$1412)+COUNT('Diário 3o PA'!$A$5:$A$2004)+ROW()-4)</f>
        <v/>
      </c>
      <c r="B514" s="104"/>
      <c r="C514" s="154"/>
      <c r="D514" s="105"/>
      <c r="E514" s="105"/>
      <c r="F514" s="106"/>
      <c r="G514" s="105"/>
      <c r="H514" s="105"/>
      <c r="I514" s="108"/>
      <c r="J514" s="105"/>
      <c r="K514" s="105"/>
      <c r="L514" s="108"/>
      <c r="M514" s="105"/>
      <c r="N514" s="103"/>
      <c r="O514" s="456"/>
      <c r="P514" s="79">
        <f t="shared" si="15"/>
        <v>0</v>
      </c>
      <c r="Q514" s="79">
        <f t="shared" si="15"/>
        <v>0</v>
      </c>
      <c r="R514" s="102" t="str">
        <f t="shared" si="14"/>
        <v/>
      </c>
      <c r="S514" s="96" t="str">
        <f>IF(D514="","",IF(OR(D514=Plano!$A$1,D514=Plano!$B$1),"entrada","saída"))</f>
        <v/>
      </c>
    </row>
    <row r="515" spans="1:19" ht="13.2" hidden="1" x14ac:dyDescent="0.25">
      <c r="A515" s="119" t="str">
        <f>IF(B515="","",COUNT('Diário 2o PA'!$A$5:$A$1412)+COUNT('Diário 3o PA'!$A$5:$A$2004)+ROW()-4)</f>
        <v/>
      </c>
      <c r="B515" s="104"/>
      <c r="C515" s="154"/>
      <c r="D515" s="105"/>
      <c r="E515" s="105"/>
      <c r="F515" s="106"/>
      <c r="G515" s="105"/>
      <c r="H515" s="105"/>
      <c r="I515" s="108"/>
      <c r="J515" s="105"/>
      <c r="K515" s="105"/>
      <c r="L515" s="108"/>
      <c r="M515" s="105"/>
      <c r="N515" s="103"/>
      <c r="O515" s="456"/>
      <c r="P515" s="79">
        <f t="shared" si="15"/>
        <v>0</v>
      </c>
      <c r="Q515" s="79">
        <f t="shared" si="15"/>
        <v>0</v>
      </c>
      <c r="R515" s="102" t="str">
        <f t="shared" si="14"/>
        <v/>
      </c>
      <c r="S515" s="96" t="str">
        <f>IF(D515="","",IF(OR(D515=Plano!$A$1,D515=Plano!$B$1),"entrada","saída"))</f>
        <v/>
      </c>
    </row>
    <row r="516" spans="1:19" ht="13.2" hidden="1" x14ac:dyDescent="0.25">
      <c r="A516" s="119" t="str">
        <f>IF(B516="","",COUNT('Diário 2o PA'!$A$5:$A$1412)+COUNT('Diário 3o PA'!$A$5:$A$2004)+ROW()-4)</f>
        <v/>
      </c>
      <c r="B516" s="104"/>
      <c r="C516" s="154"/>
      <c r="D516" s="105"/>
      <c r="E516" s="105"/>
      <c r="F516" s="106"/>
      <c r="G516" s="105"/>
      <c r="H516" s="105"/>
      <c r="I516" s="108"/>
      <c r="J516" s="105"/>
      <c r="K516" s="105"/>
      <c r="L516" s="108"/>
      <c r="M516" s="105"/>
      <c r="N516" s="103"/>
      <c r="O516" s="456"/>
      <c r="P516" s="79">
        <f t="shared" si="15"/>
        <v>0</v>
      </c>
      <c r="Q516" s="79">
        <f t="shared" si="15"/>
        <v>0</v>
      </c>
      <c r="R516" s="102" t="str">
        <f t="shared" si="14"/>
        <v/>
      </c>
      <c r="S516" s="96" t="str">
        <f>IF(D516="","",IF(OR(D516=Plano!$A$1,D516=Plano!$B$1),"entrada","saída"))</f>
        <v/>
      </c>
    </row>
    <row r="517" spans="1:19" ht="13.2" hidden="1" x14ac:dyDescent="0.25">
      <c r="A517" s="119" t="str">
        <f>IF(B517="","",COUNT('Diário 2o PA'!$A$5:$A$1412)+COUNT('Diário 3o PA'!$A$5:$A$2004)+ROW()-4)</f>
        <v/>
      </c>
      <c r="B517" s="104"/>
      <c r="C517" s="154"/>
      <c r="D517" s="105"/>
      <c r="E517" s="105"/>
      <c r="F517" s="106"/>
      <c r="G517" s="105"/>
      <c r="H517" s="105"/>
      <c r="I517" s="108"/>
      <c r="J517" s="105"/>
      <c r="K517" s="105"/>
      <c r="L517" s="108"/>
      <c r="M517" s="105"/>
      <c r="N517" s="103"/>
      <c r="O517" s="456"/>
      <c r="P517" s="79">
        <f t="shared" si="15"/>
        <v>0</v>
      </c>
      <c r="Q517" s="79">
        <f t="shared" si="15"/>
        <v>0</v>
      </c>
      <c r="R517" s="102" t="str">
        <f t="shared" ref="R517:R580" si="16">SUBSTITUTE(D517," ","_")</f>
        <v/>
      </c>
      <c r="S517" s="96" t="str">
        <f>IF(D517="","",IF(OR(D517=Plano!$A$1,D517=Plano!$B$1),"entrada","saída"))</f>
        <v/>
      </c>
    </row>
    <row r="518" spans="1:19" ht="13.2" hidden="1" x14ac:dyDescent="0.25">
      <c r="A518" s="119" t="str">
        <f>IF(B518="","",COUNT('Diário 2o PA'!$A$5:$A$1412)+COUNT('Diário 3o PA'!$A$5:$A$2004)+ROW()-4)</f>
        <v/>
      </c>
      <c r="B518" s="104"/>
      <c r="C518" s="154"/>
      <c r="D518" s="105"/>
      <c r="E518" s="105"/>
      <c r="F518" s="106"/>
      <c r="G518" s="105"/>
      <c r="H518" s="105"/>
      <c r="I518" s="108"/>
      <c r="J518" s="105"/>
      <c r="K518" s="105"/>
      <c r="L518" s="108"/>
      <c r="M518" s="105"/>
      <c r="N518" s="103"/>
      <c r="O518" s="456"/>
      <c r="P518" s="79">
        <f t="shared" ref="P518:Q581" si="17">IF(B518=0,0,IF(YEAR(B518)=$Q$1,MONTH(B518)-$P$1+1,(YEAR(B518)-$Q$1)*12-$P$1+1+MONTH(B518)))</f>
        <v>0</v>
      </c>
      <c r="Q518" s="79">
        <f t="shared" si="17"/>
        <v>0</v>
      </c>
      <c r="R518" s="102" t="str">
        <f t="shared" si="16"/>
        <v/>
      </c>
      <c r="S518" s="96" t="str">
        <f>IF(D518="","",IF(OR(D518=Plano!$A$1,D518=Plano!$B$1),"entrada","saída"))</f>
        <v/>
      </c>
    </row>
    <row r="519" spans="1:19" ht="13.2" hidden="1" x14ac:dyDescent="0.25">
      <c r="A519" s="119" t="str">
        <f>IF(B519="","",COUNT('Diário 2o PA'!$A$5:$A$1412)+COUNT('Diário 3o PA'!$A$5:$A$2004)+ROW()-4)</f>
        <v/>
      </c>
      <c r="B519" s="104"/>
      <c r="C519" s="154"/>
      <c r="D519" s="105"/>
      <c r="E519" s="105"/>
      <c r="F519" s="106"/>
      <c r="G519" s="105"/>
      <c r="H519" s="105"/>
      <c r="I519" s="108"/>
      <c r="J519" s="105"/>
      <c r="K519" s="105"/>
      <c r="L519" s="108"/>
      <c r="M519" s="105"/>
      <c r="N519" s="103"/>
      <c r="O519" s="456"/>
      <c r="P519" s="79">
        <f t="shared" si="17"/>
        <v>0</v>
      </c>
      <c r="Q519" s="79">
        <f t="shared" si="17"/>
        <v>0</v>
      </c>
      <c r="R519" s="102" t="str">
        <f t="shared" si="16"/>
        <v/>
      </c>
      <c r="S519" s="96" t="str">
        <f>IF(D519="","",IF(OR(D519=Plano!$A$1,D519=Plano!$B$1),"entrada","saída"))</f>
        <v/>
      </c>
    </row>
    <row r="520" spans="1:19" ht="13.2" hidden="1" x14ac:dyDescent="0.25">
      <c r="A520" s="119" t="str">
        <f>IF(B520="","",COUNT('Diário 2o PA'!$A$5:$A$1412)+COUNT('Diário 3o PA'!$A$5:$A$2004)+ROW()-4)</f>
        <v/>
      </c>
      <c r="B520" s="104"/>
      <c r="C520" s="154"/>
      <c r="D520" s="105"/>
      <c r="E520" s="105"/>
      <c r="F520" s="106"/>
      <c r="G520" s="105"/>
      <c r="H520" s="105"/>
      <c r="I520" s="108"/>
      <c r="J520" s="105"/>
      <c r="K520" s="105"/>
      <c r="L520" s="108"/>
      <c r="M520" s="105"/>
      <c r="N520" s="103"/>
      <c r="O520" s="456"/>
      <c r="P520" s="79">
        <f t="shared" si="17"/>
        <v>0</v>
      </c>
      <c r="Q520" s="79">
        <f t="shared" si="17"/>
        <v>0</v>
      </c>
      <c r="R520" s="102" t="str">
        <f t="shared" si="16"/>
        <v/>
      </c>
      <c r="S520" s="96" t="str">
        <f>IF(D520="","",IF(OR(D520=Plano!$A$1,D520=Plano!$B$1),"entrada","saída"))</f>
        <v/>
      </c>
    </row>
    <row r="521" spans="1:19" ht="13.2" hidden="1" x14ac:dyDescent="0.25">
      <c r="A521" s="119" t="str">
        <f>IF(B521="","",COUNT('Diário 2o PA'!$A$5:$A$1412)+COUNT('Diário 3o PA'!$A$5:$A$2004)+ROW()-4)</f>
        <v/>
      </c>
      <c r="B521" s="104"/>
      <c r="C521" s="154"/>
      <c r="D521" s="105"/>
      <c r="E521" s="105"/>
      <c r="F521" s="106"/>
      <c r="G521" s="105"/>
      <c r="H521" s="105"/>
      <c r="I521" s="108"/>
      <c r="J521" s="105"/>
      <c r="K521" s="105"/>
      <c r="L521" s="108"/>
      <c r="M521" s="105"/>
      <c r="N521" s="103"/>
      <c r="O521" s="456"/>
      <c r="P521" s="79">
        <f t="shared" si="17"/>
        <v>0</v>
      </c>
      <c r="Q521" s="79">
        <f t="shared" si="17"/>
        <v>0</v>
      </c>
      <c r="R521" s="102" t="str">
        <f t="shared" si="16"/>
        <v/>
      </c>
      <c r="S521" s="96" t="str">
        <f>IF(D521="","",IF(OR(D521=Plano!$A$1,D521=Plano!$B$1),"entrada","saída"))</f>
        <v/>
      </c>
    </row>
    <row r="522" spans="1:19" ht="13.2" hidden="1" x14ac:dyDescent="0.25">
      <c r="A522" s="119" t="str">
        <f>IF(B522="","",COUNT('Diário 2o PA'!$A$5:$A$1412)+COUNT('Diário 3o PA'!$A$5:$A$2004)+ROW()-4)</f>
        <v/>
      </c>
      <c r="B522" s="104"/>
      <c r="C522" s="154"/>
      <c r="D522" s="105"/>
      <c r="E522" s="105"/>
      <c r="F522" s="106"/>
      <c r="G522" s="105"/>
      <c r="H522" s="105"/>
      <c r="I522" s="108"/>
      <c r="J522" s="105"/>
      <c r="K522" s="105"/>
      <c r="L522" s="108"/>
      <c r="M522" s="105"/>
      <c r="N522" s="103"/>
      <c r="O522" s="456"/>
      <c r="P522" s="79">
        <f t="shared" si="17"/>
        <v>0</v>
      </c>
      <c r="Q522" s="79">
        <f t="shared" si="17"/>
        <v>0</v>
      </c>
      <c r="R522" s="102" t="str">
        <f t="shared" si="16"/>
        <v/>
      </c>
      <c r="S522" s="96" t="str">
        <f>IF(D522="","",IF(OR(D522=Plano!$A$1,D522=Plano!$B$1),"entrada","saída"))</f>
        <v/>
      </c>
    </row>
    <row r="523" spans="1:19" ht="13.2" hidden="1" x14ac:dyDescent="0.25">
      <c r="A523" s="119" t="str">
        <f>IF(B523="","",COUNT('Diário 2o PA'!$A$5:$A$1412)+COUNT('Diário 3o PA'!$A$5:$A$2004)+ROW()-4)</f>
        <v/>
      </c>
      <c r="B523" s="104"/>
      <c r="C523" s="154"/>
      <c r="D523" s="105"/>
      <c r="E523" s="105"/>
      <c r="F523" s="106"/>
      <c r="G523" s="105"/>
      <c r="H523" s="105"/>
      <c r="I523" s="108"/>
      <c r="J523" s="105"/>
      <c r="K523" s="105"/>
      <c r="L523" s="108"/>
      <c r="M523" s="105"/>
      <c r="N523" s="103"/>
      <c r="O523" s="456"/>
      <c r="P523" s="79">
        <f t="shared" si="17"/>
        <v>0</v>
      </c>
      <c r="Q523" s="79">
        <f t="shared" si="17"/>
        <v>0</v>
      </c>
      <c r="R523" s="102" t="str">
        <f t="shared" si="16"/>
        <v/>
      </c>
      <c r="S523" s="96" t="str">
        <f>IF(D523="","",IF(OR(D523=Plano!$A$1,D523=Plano!$B$1),"entrada","saída"))</f>
        <v/>
      </c>
    </row>
    <row r="524" spans="1:19" ht="13.2" hidden="1" x14ac:dyDescent="0.25">
      <c r="A524" s="119" t="str">
        <f>IF(B524="","",COUNT('Diário 2o PA'!$A$5:$A$1412)+COUNT('Diário 3o PA'!$A$5:$A$2004)+ROW()-4)</f>
        <v/>
      </c>
      <c r="B524" s="104"/>
      <c r="C524" s="154"/>
      <c r="D524" s="105"/>
      <c r="E524" s="105"/>
      <c r="F524" s="106"/>
      <c r="G524" s="105"/>
      <c r="H524" s="105"/>
      <c r="I524" s="108"/>
      <c r="J524" s="105"/>
      <c r="K524" s="105"/>
      <c r="L524" s="108"/>
      <c r="M524" s="105"/>
      <c r="N524" s="103"/>
      <c r="O524" s="456"/>
      <c r="P524" s="79">
        <f t="shared" si="17"/>
        <v>0</v>
      </c>
      <c r="Q524" s="79">
        <f t="shared" si="17"/>
        <v>0</v>
      </c>
      <c r="R524" s="102" t="str">
        <f t="shared" si="16"/>
        <v/>
      </c>
      <c r="S524" s="96" t="str">
        <f>IF(D524="","",IF(OR(D524=Plano!$A$1,D524=Plano!$B$1),"entrada","saída"))</f>
        <v/>
      </c>
    </row>
    <row r="525" spans="1:19" ht="13.2" hidden="1" x14ac:dyDescent="0.25">
      <c r="A525" s="119" t="str">
        <f>IF(B525="","",COUNT('Diário 2o PA'!$A$5:$A$1412)+COUNT('Diário 3o PA'!$A$5:$A$2004)+ROW()-4)</f>
        <v/>
      </c>
      <c r="B525" s="104"/>
      <c r="C525" s="154"/>
      <c r="D525" s="105"/>
      <c r="E525" s="105"/>
      <c r="F525" s="106"/>
      <c r="G525" s="105"/>
      <c r="H525" s="105"/>
      <c r="I525" s="108"/>
      <c r="J525" s="105"/>
      <c r="K525" s="105"/>
      <c r="L525" s="108"/>
      <c r="M525" s="105"/>
      <c r="N525" s="103"/>
      <c r="O525" s="456"/>
      <c r="P525" s="79">
        <f t="shared" si="17"/>
        <v>0</v>
      </c>
      <c r="Q525" s="79">
        <f t="shared" si="17"/>
        <v>0</v>
      </c>
      <c r="R525" s="102" t="str">
        <f t="shared" si="16"/>
        <v/>
      </c>
      <c r="S525" s="96" t="str">
        <f>IF(D525="","",IF(OR(D525=Plano!$A$1,D525=Plano!$B$1),"entrada","saída"))</f>
        <v/>
      </c>
    </row>
    <row r="526" spans="1:19" ht="13.2" hidden="1" x14ac:dyDescent="0.25">
      <c r="A526" s="119" t="str">
        <f>IF(B526="","",COUNT('Diário 2o PA'!$A$5:$A$1412)+COUNT('Diário 3o PA'!$A$5:$A$2004)+ROW()-4)</f>
        <v/>
      </c>
      <c r="B526" s="104"/>
      <c r="C526" s="154"/>
      <c r="D526" s="105"/>
      <c r="E526" s="105"/>
      <c r="F526" s="106"/>
      <c r="G526" s="105"/>
      <c r="H526" s="105"/>
      <c r="I526" s="108"/>
      <c r="J526" s="105"/>
      <c r="K526" s="105"/>
      <c r="L526" s="108"/>
      <c r="M526" s="105"/>
      <c r="N526" s="103"/>
      <c r="O526" s="456"/>
      <c r="P526" s="79">
        <f t="shared" si="17"/>
        <v>0</v>
      </c>
      <c r="Q526" s="79">
        <f t="shared" si="17"/>
        <v>0</v>
      </c>
      <c r="R526" s="102" t="str">
        <f t="shared" si="16"/>
        <v/>
      </c>
      <c r="S526" s="96" t="str">
        <f>IF(D526="","",IF(OR(D526=Plano!$A$1,D526=Plano!$B$1),"entrada","saída"))</f>
        <v/>
      </c>
    </row>
    <row r="527" spans="1:19" ht="13.2" hidden="1" x14ac:dyDescent="0.25">
      <c r="A527" s="119" t="str">
        <f>IF(B527="","",COUNT('Diário 2o PA'!$A$5:$A$1412)+COUNT('Diário 3o PA'!$A$5:$A$2004)+ROW()-4)</f>
        <v/>
      </c>
      <c r="B527" s="104"/>
      <c r="C527" s="154"/>
      <c r="D527" s="105"/>
      <c r="E527" s="105"/>
      <c r="F527" s="106"/>
      <c r="G527" s="105"/>
      <c r="H527" s="105"/>
      <c r="I527" s="108"/>
      <c r="J527" s="105"/>
      <c r="K527" s="105"/>
      <c r="L527" s="108"/>
      <c r="M527" s="105"/>
      <c r="N527" s="103"/>
      <c r="O527" s="456"/>
      <c r="P527" s="79">
        <f t="shared" si="17"/>
        <v>0</v>
      </c>
      <c r="Q527" s="79">
        <f t="shared" si="17"/>
        <v>0</v>
      </c>
      <c r="R527" s="102" t="str">
        <f t="shared" si="16"/>
        <v/>
      </c>
      <c r="S527" s="96" t="str">
        <f>IF(D527="","",IF(OR(D527=Plano!$A$1,D527=Plano!$B$1),"entrada","saída"))</f>
        <v/>
      </c>
    </row>
    <row r="528" spans="1:19" ht="13.2" hidden="1" x14ac:dyDescent="0.25">
      <c r="A528" s="119" t="str">
        <f>IF(B528="","",COUNT('Diário 2o PA'!$A$5:$A$1412)+COUNT('Diário 3o PA'!$A$5:$A$2004)+ROW()-4)</f>
        <v/>
      </c>
      <c r="B528" s="104"/>
      <c r="C528" s="154"/>
      <c r="D528" s="105"/>
      <c r="E528" s="105"/>
      <c r="F528" s="106"/>
      <c r="G528" s="105"/>
      <c r="H528" s="105"/>
      <c r="I528" s="108"/>
      <c r="J528" s="105"/>
      <c r="K528" s="105"/>
      <c r="L528" s="108"/>
      <c r="M528" s="105"/>
      <c r="N528" s="103"/>
      <c r="O528" s="456"/>
      <c r="P528" s="79">
        <f t="shared" si="17"/>
        <v>0</v>
      </c>
      <c r="Q528" s="79">
        <f t="shared" si="17"/>
        <v>0</v>
      </c>
      <c r="R528" s="102" t="str">
        <f t="shared" si="16"/>
        <v/>
      </c>
      <c r="S528" s="96" t="str">
        <f>IF(D528="","",IF(OR(D528=Plano!$A$1,D528=Plano!$B$1),"entrada","saída"))</f>
        <v/>
      </c>
    </row>
    <row r="529" spans="1:19" ht="13.2" hidden="1" x14ac:dyDescent="0.25">
      <c r="A529" s="119" t="str">
        <f>IF(B529="","",COUNT('Diário 2o PA'!$A$5:$A$1412)+COUNT('Diário 3o PA'!$A$5:$A$2004)+ROW()-4)</f>
        <v/>
      </c>
      <c r="B529" s="104"/>
      <c r="C529" s="154"/>
      <c r="D529" s="105"/>
      <c r="E529" s="105"/>
      <c r="F529" s="106"/>
      <c r="G529" s="105"/>
      <c r="H529" s="105"/>
      <c r="I529" s="108"/>
      <c r="J529" s="105"/>
      <c r="K529" s="105"/>
      <c r="L529" s="108"/>
      <c r="M529" s="105"/>
      <c r="N529" s="103"/>
      <c r="O529" s="456"/>
      <c r="P529" s="79">
        <f t="shared" si="17"/>
        <v>0</v>
      </c>
      <c r="Q529" s="79">
        <f t="shared" si="17"/>
        <v>0</v>
      </c>
      <c r="R529" s="102" t="str">
        <f t="shared" si="16"/>
        <v/>
      </c>
      <c r="S529" s="96" t="str">
        <f>IF(D529="","",IF(OR(D529=Plano!$A$1,D529=Plano!$B$1),"entrada","saída"))</f>
        <v/>
      </c>
    </row>
    <row r="530" spans="1:19" ht="13.2" hidden="1" x14ac:dyDescent="0.25">
      <c r="A530" s="119" t="str">
        <f>IF(B530="","",COUNT('Diário 2o PA'!$A$5:$A$1412)+COUNT('Diário 3o PA'!$A$5:$A$2004)+ROW()-4)</f>
        <v/>
      </c>
      <c r="B530" s="104"/>
      <c r="C530" s="154"/>
      <c r="D530" s="105"/>
      <c r="E530" s="105"/>
      <c r="F530" s="106"/>
      <c r="G530" s="105"/>
      <c r="H530" s="105"/>
      <c r="I530" s="108"/>
      <c r="J530" s="105"/>
      <c r="K530" s="105"/>
      <c r="L530" s="108"/>
      <c r="M530" s="105"/>
      <c r="N530" s="103"/>
      <c r="O530" s="456"/>
      <c r="P530" s="79">
        <f t="shared" si="17"/>
        <v>0</v>
      </c>
      <c r="Q530" s="79">
        <f t="shared" si="17"/>
        <v>0</v>
      </c>
      <c r="R530" s="102" t="str">
        <f t="shared" si="16"/>
        <v/>
      </c>
      <c r="S530" s="96" t="str">
        <f>IF(D530="","",IF(OR(D530=Plano!$A$1,D530=Plano!$B$1),"entrada","saída"))</f>
        <v/>
      </c>
    </row>
    <row r="531" spans="1:19" ht="13.2" hidden="1" x14ac:dyDescent="0.25">
      <c r="A531" s="119" t="str">
        <f>IF(B531="","",COUNT('Diário 2o PA'!$A$5:$A$1412)+COUNT('Diário 3o PA'!$A$5:$A$2004)+ROW()-4)</f>
        <v/>
      </c>
      <c r="B531" s="104"/>
      <c r="C531" s="154"/>
      <c r="D531" s="105"/>
      <c r="E531" s="105"/>
      <c r="F531" s="106"/>
      <c r="G531" s="105"/>
      <c r="H531" s="105"/>
      <c r="I531" s="108"/>
      <c r="J531" s="105"/>
      <c r="K531" s="105"/>
      <c r="L531" s="108"/>
      <c r="M531" s="105"/>
      <c r="N531" s="103"/>
      <c r="O531" s="456"/>
      <c r="P531" s="79">
        <f t="shared" si="17"/>
        <v>0</v>
      </c>
      <c r="Q531" s="79">
        <f t="shared" si="17"/>
        <v>0</v>
      </c>
      <c r="R531" s="102" t="str">
        <f t="shared" si="16"/>
        <v/>
      </c>
      <c r="S531" s="96" t="str">
        <f>IF(D531="","",IF(OR(D531=Plano!$A$1,D531=Plano!$B$1),"entrada","saída"))</f>
        <v/>
      </c>
    </row>
    <row r="532" spans="1:19" ht="13.2" hidden="1" x14ac:dyDescent="0.25">
      <c r="A532" s="119" t="str">
        <f>IF(B532="","",COUNT('Diário 2o PA'!$A$5:$A$1412)+COUNT('Diário 3o PA'!$A$5:$A$2004)+ROW()-4)</f>
        <v/>
      </c>
      <c r="B532" s="104"/>
      <c r="C532" s="154"/>
      <c r="D532" s="105"/>
      <c r="E532" s="105"/>
      <c r="F532" s="106"/>
      <c r="G532" s="105"/>
      <c r="H532" s="105"/>
      <c r="I532" s="108"/>
      <c r="J532" s="105"/>
      <c r="K532" s="105"/>
      <c r="L532" s="108"/>
      <c r="M532" s="105"/>
      <c r="N532" s="103"/>
      <c r="O532" s="456"/>
      <c r="P532" s="79">
        <f t="shared" si="17"/>
        <v>0</v>
      </c>
      <c r="Q532" s="79">
        <f t="shared" si="17"/>
        <v>0</v>
      </c>
      <c r="R532" s="102" t="str">
        <f t="shared" si="16"/>
        <v/>
      </c>
      <c r="S532" s="96" t="str">
        <f>IF(D532="","",IF(OR(D532=Plano!$A$1,D532=Plano!$B$1),"entrada","saída"))</f>
        <v/>
      </c>
    </row>
    <row r="533" spans="1:19" ht="13.2" hidden="1" x14ac:dyDescent="0.25">
      <c r="A533" s="119" t="str">
        <f>IF(B533="","",COUNT('Diário 2o PA'!$A$5:$A$1412)+COUNT('Diário 3o PA'!$A$5:$A$2004)+ROW()-4)</f>
        <v/>
      </c>
      <c r="B533" s="104"/>
      <c r="C533" s="154"/>
      <c r="D533" s="105"/>
      <c r="E533" s="105"/>
      <c r="F533" s="106"/>
      <c r="G533" s="105"/>
      <c r="H533" s="105"/>
      <c r="I533" s="108"/>
      <c r="J533" s="105"/>
      <c r="K533" s="105"/>
      <c r="L533" s="108"/>
      <c r="M533" s="105"/>
      <c r="N533" s="103"/>
      <c r="O533" s="456"/>
      <c r="P533" s="79">
        <f t="shared" si="17"/>
        <v>0</v>
      </c>
      <c r="Q533" s="79">
        <f t="shared" si="17"/>
        <v>0</v>
      </c>
      <c r="R533" s="102" t="str">
        <f t="shared" si="16"/>
        <v/>
      </c>
      <c r="S533" s="96" t="str">
        <f>IF(D533="","",IF(OR(D533=Plano!$A$1,D533=Plano!$B$1),"entrada","saída"))</f>
        <v/>
      </c>
    </row>
    <row r="534" spans="1:19" ht="13.2" hidden="1" x14ac:dyDescent="0.25">
      <c r="A534" s="119" t="str">
        <f>IF(B534="","",COUNT('Diário 2o PA'!$A$5:$A$1412)+COUNT('Diário 3o PA'!$A$5:$A$2004)+ROW()-4)</f>
        <v/>
      </c>
      <c r="B534" s="104"/>
      <c r="C534" s="154"/>
      <c r="D534" s="105"/>
      <c r="E534" s="105"/>
      <c r="F534" s="106"/>
      <c r="G534" s="105"/>
      <c r="H534" s="105"/>
      <c r="I534" s="108"/>
      <c r="J534" s="105"/>
      <c r="K534" s="105"/>
      <c r="L534" s="108"/>
      <c r="M534" s="105"/>
      <c r="N534" s="103"/>
      <c r="O534" s="456"/>
      <c r="P534" s="79">
        <f t="shared" si="17"/>
        <v>0</v>
      </c>
      <c r="Q534" s="79">
        <f t="shared" si="17"/>
        <v>0</v>
      </c>
      <c r="R534" s="102" t="str">
        <f t="shared" si="16"/>
        <v/>
      </c>
      <c r="S534" s="96" t="str">
        <f>IF(D534="","",IF(OR(D534=Plano!$A$1,D534=Plano!$B$1),"entrada","saída"))</f>
        <v/>
      </c>
    </row>
    <row r="535" spans="1:19" ht="13.2" hidden="1" x14ac:dyDescent="0.25">
      <c r="A535" s="119" t="str">
        <f>IF(B535="","",COUNT('Diário 2o PA'!$A$5:$A$1412)+COUNT('Diário 3o PA'!$A$5:$A$2004)+ROW()-4)</f>
        <v/>
      </c>
      <c r="B535" s="104"/>
      <c r="C535" s="154"/>
      <c r="D535" s="105"/>
      <c r="E535" s="105"/>
      <c r="F535" s="106"/>
      <c r="G535" s="105"/>
      <c r="H535" s="105"/>
      <c r="I535" s="108"/>
      <c r="J535" s="105"/>
      <c r="K535" s="105"/>
      <c r="L535" s="108"/>
      <c r="M535" s="105"/>
      <c r="N535" s="103"/>
      <c r="O535" s="456"/>
      <c r="P535" s="79">
        <f t="shared" si="17"/>
        <v>0</v>
      </c>
      <c r="Q535" s="79">
        <f t="shared" si="17"/>
        <v>0</v>
      </c>
      <c r="R535" s="102" t="str">
        <f t="shared" si="16"/>
        <v/>
      </c>
      <c r="S535" s="96" t="str">
        <f>IF(D535="","",IF(OR(D535=Plano!$A$1,D535=Plano!$B$1),"entrada","saída"))</f>
        <v/>
      </c>
    </row>
    <row r="536" spans="1:19" ht="13.2" hidden="1" x14ac:dyDescent="0.25">
      <c r="A536" s="119" t="str">
        <f>IF(B536="","",COUNT('Diário 2o PA'!$A$5:$A$1412)+COUNT('Diário 3o PA'!$A$5:$A$2004)+ROW()-4)</f>
        <v/>
      </c>
      <c r="B536" s="104"/>
      <c r="C536" s="154"/>
      <c r="D536" s="105"/>
      <c r="E536" s="105"/>
      <c r="F536" s="106"/>
      <c r="G536" s="105"/>
      <c r="H536" s="105"/>
      <c r="I536" s="108"/>
      <c r="J536" s="105"/>
      <c r="K536" s="105"/>
      <c r="L536" s="108"/>
      <c r="M536" s="105"/>
      <c r="N536" s="103"/>
      <c r="O536" s="456"/>
      <c r="P536" s="79">
        <f t="shared" si="17"/>
        <v>0</v>
      </c>
      <c r="Q536" s="79">
        <f t="shared" si="17"/>
        <v>0</v>
      </c>
      <c r="R536" s="102" t="str">
        <f t="shared" si="16"/>
        <v/>
      </c>
      <c r="S536" s="96" t="str">
        <f>IF(D536="","",IF(OR(D536=Plano!$A$1,D536=Plano!$B$1),"entrada","saída"))</f>
        <v/>
      </c>
    </row>
    <row r="537" spans="1:19" ht="13.2" hidden="1" x14ac:dyDescent="0.25">
      <c r="A537" s="119" t="str">
        <f>IF(B537="","",COUNT('Diário 2o PA'!$A$5:$A$1412)+COUNT('Diário 3o PA'!$A$5:$A$2004)+ROW()-4)</f>
        <v/>
      </c>
      <c r="B537" s="104"/>
      <c r="C537" s="154"/>
      <c r="D537" s="105"/>
      <c r="E537" s="105"/>
      <c r="F537" s="106"/>
      <c r="G537" s="105"/>
      <c r="H537" s="105"/>
      <c r="I537" s="108"/>
      <c r="J537" s="105"/>
      <c r="K537" s="105"/>
      <c r="L537" s="108"/>
      <c r="M537" s="105"/>
      <c r="N537" s="103"/>
      <c r="O537" s="456"/>
      <c r="P537" s="79">
        <f t="shared" si="17"/>
        <v>0</v>
      </c>
      <c r="Q537" s="79">
        <f t="shared" si="17"/>
        <v>0</v>
      </c>
      <c r="R537" s="102" t="str">
        <f t="shared" si="16"/>
        <v/>
      </c>
      <c r="S537" s="96" t="str">
        <f>IF(D537="","",IF(OR(D537=Plano!$A$1,D537=Plano!$B$1),"entrada","saída"))</f>
        <v/>
      </c>
    </row>
    <row r="538" spans="1:19" ht="13.2" hidden="1" x14ac:dyDescent="0.25">
      <c r="A538" s="119" t="str">
        <f>IF(B538="","",COUNT('Diário 2o PA'!$A$5:$A$1412)+COUNT('Diário 3o PA'!$A$5:$A$2004)+ROW()-4)</f>
        <v/>
      </c>
      <c r="B538" s="104"/>
      <c r="C538" s="154"/>
      <c r="D538" s="105"/>
      <c r="E538" s="105"/>
      <c r="F538" s="106"/>
      <c r="G538" s="105"/>
      <c r="H538" s="105"/>
      <c r="I538" s="108"/>
      <c r="J538" s="105"/>
      <c r="K538" s="105"/>
      <c r="L538" s="108"/>
      <c r="M538" s="105"/>
      <c r="N538" s="103"/>
      <c r="O538" s="456"/>
      <c r="P538" s="79">
        <f t="shared" si="17"/>
        <v>0</v>
      </c>
      <c r="Q538" s="79">
        <f t="shared" si="17"/>
        <v>0</v>
      </c>
      <c r="R538" s="102" t="str">
        <f t="shared" si="16"/>
        <v/>
      </c>
      <c r="S538" s="96" t="str">
        <f>IF(D538="","",IF(OR(D538=Plano!$A$1,D538=Plano!$B$1),"entrada","saída"))</f>
        <v/>
      </c>
    </row>
    <row r="539" spans="1:19" ht="13.2" hidden="1" x14ac:dyDescent="0.25">
      <c r="A539" s="119" t="str">
        <f>IF(B539="","",COUNT('Diário 2o PA'!$A$5:$A$1412)+COUNT('Diário 3o PA'!$A$5:$A$2004)+ROW()-4)</f>
        <v/>
      </c>
      <c r="B539" s="104"/>
      <c r="C539" s="154"/>
      <c r="D539" s="105"/>
      <c r="E539" s="105"/>
      <c r="F539" s="106"/>
      <c r="G539" s="105"/>
      <c r="H539" s="105"/>
      <c r="I539" s="108"/>
      <c r="J539" s="105"/>
      <c r="K539" s="105"/>
      <c r="L539" s="108"/>
      <c r="M539" s="105"/>
      <c r="N539" s="103"/>
      <c r="O539" s="456"/>
      <c r="P539" s="79">
        <f t="shared" si="17"/>
        <v>0</v>
      </c>
      <c r="Q539" s="79">
        <f t="shared" si="17"/>
        <v>0</v>
      </c>
      <c r="R539" s="102" t="str">
        <f t="shared" si="16"/>
        <v/>
      </c>
      <c r="S539" s="96" t="str">
        <f>IF(D539="","",IF(OR(D539=Plano!$A$1,D539=Plano!$B$1),"entrada","saída"))</f>
        <v/>
      </c>
    </row>
    <row r="540" spans="1:19" ht="13.2" hidden="1" x14ac:dyDescent="0.25">
      <c r="A540" s="119" t="str">
        <f>IF(B540="","",COUNT('Diário 2o PA'!$A$5:$A$1412)+COUNT('Diário 3o PA'!$A$5:$A$2004)+ROW()-4)</f>
        <v/>
      </c>
      <c r="B540" s="104"/>
      <c r="C540" s="154"/>
      <c r="D540" s="105"/>
      <c r="E540" s="105"/>
      <c r="F540" s="106"/>
      <c r="G540" s="105"/>
      <c r="H540" s="105"/>
      <c r="I540" s="108"/>
      <c r="J540" s="105"/>
      <c r="K540" s="105"/>
      <c r="L540" s="108"/>
      <c r="M540" s="105"/>
      <c r="N540" s="103"/>
      <c r="O540" s="456"/>
      <c r="P540" s="79">
        <f t="shared" si="17"/>
        <v>0</v>
      </c>
      <c r="Q540" s="79">
        <f t="shared" si="17"/>
        <v>0</v>
      </c>
      <c r="R540" s="102" t="str">
        <f t="shared" si="16"/>
        <v/>
      </c>
      <c r="S540" s="96" t="str">
        <f>IF(D540="","",IF(OR(D540=Plano!$A$1,D540=Plano!$B$1),"entrada","saída"))</f>
        <v/>
      </c>
    </row>
    <row r="541" spans="1:19" ht="13.2" hidden="1" x14ac:dyDescent="0.25">
      <c r="A541" s="119" t="str">
        <f>IF(B541="","",COUNT('Diário 2o PA'!$A$5:$A$1412)+COUNT('Diário 3o PA'!$A$5:$A$2004)+ROW()-4)</f>
        <v/>
      </c>
      <c r="B541" s="104"/>
      <c r="C541" s="154"/>
      <c r="D541" s="105"/>
      <c r="E541" s="105"/>
      <c r="F541" s="106"/>
      <c r="G541" s="105"/>
      <c r="H541" s="105"/>
      <c r="I541" s="108"/>
      <c r="J541" s="105"/>
      <c r="K541" s="105"/>
      <c r="L541" s="108"/>
      <c r="M541" s="105"/>
      <c r="N541" s="103"/>
      <c r="O541" s="456"/>
      <c r="P541" s="79">
        <f t="shared" si="17"/>
        <v>0</v>
      </c>
      <c r="Q541" s="79">
        <f t="shared" si="17"/>
        <v>0</v>
      </c>
      <c r="R541" s="102" t="str">
        <f t="shared" si="16"/>
        <v/>
      </c>
      <c r="S541" s="96" t="str">
        <f>IF(D541="","",IF(OR(D541=Plano!$A$1,D541=Plano!$B$1),"entrada","saída"))</f>
        <v/>
      </c>
    </row>
    <row r="542" spans="1:19" ht="13.2" hidden="1" x14ac:dyDescent="0.25">
      <c r="A542" s="119" t="str">
        <f>IF(B542="","",COUNT('Diário 2o PA'!$A$5:$A$1412)+COUNT('Diário 3o PA'!$A$5:$A$2004)+ROW()-4)</f>
        <v/>
      </c>
      <c r="B542" s="104"/>
      <c r="C542" s="154"/>
      <c r="D542" s="105"/>
      <c r="E542" s="105"/>
      <c r="F542" s="106"/>
      <c r="G542" s="105"/>
      <c r="H542" s="105"/>
      <c r="I542" s="108"/>
      <c r="J542" s="105"/>
      <c r="K542" s="105"/>
      <c r="L542" s="108"/>
      <c r="M542" s="105"/>
      <c r="N542" s="103"/>
      <c r="O542" s="456"/>
      <c r="P542" s="79">
        <f t="shared" si="17"/>
        <v>0</v>
      </c>
      <c r="Q542" s="79">
        <f t="shared" si="17"/>
        <v>0</v>
      </c>
      <c r="R542" s="102" t="str">
        <f t="shared" si="16"/>
        <v/>
      </c>
      <c r="S542" s="96" t="str">
        <f>IF(D542="","",IF(OR(D542=Plano!$A$1,D542=Plano!$B$1),"entrada","saída"))</f>
        <v/>
      </c>
    </row>
    <row r="543" spans="1:19" ht="13.2" hidden="1" x14ac:dyDescent="0.25">
      <c r="A543" s="119" t="str">
        <f>IF(B543="","",COUNT('Diário 2o PA'!$A$5:$A$1412)+COUNT('Diário 3o PA'!$A$5:$A$2004)+ROW()-4)</f>
        <v/>
      </c>
      <c r="B543" s="104"/>
      <c r="C543" s="154"/>
      <c r="D543" s="105"/>
      <c r="E543" s="105"/>
      <c r="F543" s="106"/>
      <c r="G543" s="105"/>
      <c r="H543" s="105"/>
      <c r="I543" s="108"/>
      <c r="J543" s="105"/>
      <c r="K543" s="105"/>
      <c r="L543" s="108"/>
      <c r="M543" s="105"/>
      <c r="N543" s="103"/>
      <c r="O543" s="456"/>
      <c r="P543" s="79">
        <f t="shared" si="17"/>
        <v>0</v>
      </c>
      <c r="Q543" s="79">
        <f t="shared" si="17"/>
        <v>0</v>
      </c>
      <c r="R543" s="102" t="str">
        <f t="shared" si="16"/>
        <v/>
      </c>
      <c r="S543" s="96" t="str">
        <f>IF(D543="","",IF(OR(D543=Plano!$A$1,D543=Plano!$B$1),"entrada","saída"))</f>
        <v/>
      </c>
    </row>
    <row r="544" spans="1:19" ht="13.2" hidden="1" x14ac:dyDescent="0.25">
      <c r="A544" s="119" t="str">
        <f>IF(B544="","",COUNT('Diário 2o PA'!$A$5:$A$1412)+COUNT('Diário 3o PA'!$A$5:$A$2004)+ROW()-4)</f>
        <v/>
      </c>
      <c r="B544" s="104"/>
      <c r="C544" s="154"/>
      <c r="D544" s="105"/>
      <c r="E544" s="105"/>
      <c r="F544" s="106"/>
      <c r="G544" s="105"/>
      <c r="H544" s="105"/>
      <c r="I544" s="108"/>
      <c r="J544" s="105"/>
      <c r="K544" s="105"/>
      <c r="L544" s="108"/>
      <c r="M544" s="105"/>
      <c r="N544" s="103"/>
      <c r="O544" s="456"/>
      <c r="P544" s="79">
        <f t="shared" si="17"/>
        <v>0</v>
      </c>
      <c r="Q544" s="79">
        <f t="shared" si="17"/>
        <v>0</v>
      </c>
      <c r="R544" s="102" t="str">
        <f t="shared" si="16"/>
        <v/>
      </c>
      <c r="S544" s="96" t="str">
        <f>IF(D544="","",IF(OR(D544=Plano!$A$1,D544=Plano!$B$1),"entrada","saída"))</f>
        <v/>
      </c>
    </row>
    <row r="545" spans="1:19" ht="13.2" hidden="1" x14ac:dyDescent="0.25">
      <c r="A545" s="119" t="str">
        <f>IF(B545="","",COUNT('Diário 2o PA'!$A$5:$A$1412)+COUNT('Diário 3o PA'!$A$5:$A$2004)+ROW()-4)</f>
        <v/>
      </c>
      <c r="B545" s="104"/>
      <c r="C545" s="154"/>
      <c r="D545" s="105"/>
      <c r="E545" s="105"/>
      <c r="F545" s="106"/>
      <c r="G545" s="105"/>
      <c r="H545" s="105"/>
      <c r="I545" s="108"/>
      <c r="J545" s="105"/>
      <c r="K545" s="105"/>
      <c r="L545" s="108"/>
      <c r="M545" s="105"/>
      <c r="N545" s="103"/>
      <c r="O545" s="456"/>
      <c r="P545" s="79">
        <f t="shared" si="17"/>
        <v>0</v>
      </c>
      <c r="Q545" s="79">
        <f t="shared" si="17"/>
        <v>0</v>
      </c>
      <c r="R545" s="102" t="str">
        <f t="shared" si="16"/>
        <v/>
      </c>
      <c r="S545" s="96" t="str">
        <f>IF(D545="","",IF(OR(D545=Plano!$A$1,D545=Plano!$B$1),"entrada","saída"))</f>
        <v/>
      </c>
    </row>
    <row r="546" spans="1:19" ht="13.2" hidden="1" x14ac:dyDescent="0.25">
      <c r="A546" s="119" t="str">
        <f>IF(B546="","",COUNT('Diário 2o PA'!$A$5:$A$1412)+COUNT('Diário 3o PA'!$A$5:$A$2004)+ROW()-4)</f>
        <v/>
      </c>
      <c r="B546" s="104"/>
      <c r="C546" s="154"/>
      <c r="D546" s="105"/>
      <c r="E546" s="105"/>
      <c r="F546" s="106"/>
      <c r="G546" s="105"/>
      <c r="H546" s="105"/>
      <c r="I546" s="108"/>
      <c r="J546" s="105"/>
      <c r="K546" s="105"/>
      <c r="L546" s="108"/>
      <c r="M546" s="105"/>
      <c r="N546" s="103"/>
      <c r="O546" s="456"/>
      <c r="P546" s="79">
        <f t="shared" si="17"/>
        <v>0</v>
      </c>
      <c r="Q546" s="79">
        <f t="shared" si="17"/>
        <v>0</v>
      </c>
      <c r="R546" s="102" t="str">
        <f t="shared" si="16"/>
        <v/>
      </c>
      <c r="S546" s="96" t="str">
        <f>IF(D546="","",IF(OR(D546=Plano!$A$1,D546=Plano!$B$1),"entrada","saída"))</f>
        <v/>
      </c>
    </row>
    <row r="547" spans="1:19" ht="13.2" hidden="1" x14ac:dyDescent="0.25">
      <c r="A547" s="119" t="str">
        <f>IF(B547="","",COUNT('Diário 2o PA'!$A$5:$A$1412)+COUNT('Diário 3o PA'!$A$5:$A$2004)+ROW()-4)</f>
        <v/>
      </c>
      <c r="B547" s="104"/>
      <c r="C547" s="154"/>
      <c r="D547" s="105"/>
      <c r="E547" s="105"/>
      <c r="F547" s="106"/>
      <c r="G547" s="105"/>
      <c r="H547" s="105"/>
      <c r="I547" s="108"/>
      <c r="J547" s="105"/>
      <c r="K547" s="105"/>
      <c r="L547" s="108"/>
      <c r="M547" s="105"/>
      <c r="N547" s="103"/>
      <c r="O547" s="456"/>
      <c r="P547" s="79">
        <f t="shared" si="17"/>
        <v>0</v>
      </c>
      <c r="Q547" s="79">
        <f t="shared" si="17"/>
        <v>0</v>
      </c>
      <c r="R547" s="102" t="str">
        <f t="shared" si="16"/>
        <v/>
      </c>
      <c r="S547" s="96" t="str">
        <f>IF(D547="","",IF(OR(D547=Plano!$A$1,D547=Plano!$B$1),"entrada","saída"))</f>
        <v/>
      </c>
    </row>
    <row r="548" spans="1:19" ht="13.2" hidden="1" x14ac:dyDescent="0.25">
      <c r="A548" s="119" t="str">
        <f>IF(B548="","",COUNT('Diário 2o PA'!$A$5:$A$1412)+COUNT('Diário 3o PA'!$A$5:$A$2004)+ROW()-4)</f>
        <v/>
      </c>
      <c r="B548" s="104"/>
      <c r="C548" s="154"/>
      <c r="D548" s="105"/>
      <c r="E548" s="105"/>
      <c r="F548" s="106"/>
      <c r="G548" s="105"/>
      <c r="H548" s="105"/>
      <c r="I548" s="108"/>
      <c r="J548" s="105"/>
      <c r="K548" s="105"/>
      <c r="L548" s="108"/>
      <c r="M548" s="105"/>
      <c r="N548" s="103"/>
      <c r="O548" s="456"/>
      <c r="P548" s="79">
        <f t="shared" si="17"/>
        <v>0</v>
      </c>
      <c r="Q548" s="79">
        <f t="shared" si="17"/>
        <v>0</v>
      </c>
      <c r="R548" s="102" t="str">
        <f t="shared" si="16"/>
        <v/>
      </c>
      <c r="S548" s="96" t="str">
        <f>IF(D548="","",IF(OR(D548=Plano!$A$1,D548=Plano!$B$1),"entrada","saída"))</f>
        <v/>
      </c>
    </row>
    <row r="549" spans="1:19" ht="13.2" hidden="1" x14ac:dyDescent="0.25">
      <c r="A549" s="119" t="str">
        <f>IF(B549="","",COUNT('Diário 2o PA'!$A$5:$A$1412)+COUNT('Diário 3o PA'!$A$5:$A$2004)+ROW()-4)</f>
        <v/>
      </c>
      <c r="B549" s="104"/>
      <c r="C549" s="154"/>
      <c r="D549" s="105"/>
      <c r="E549" s="105"/>
      <c r="F549" s="106"/>
      <c r="G549" s="105"/>
      <c r="H549" s="105"/>
      <c r="I549" s="108"/>
      <c r="J549" s="105"/>
      <c r="K549" s="105"/>
      <c r="L549" s="108"/>
      <c r="M549" s="105"/>
      <c r="N549" s="103"/>
      <c r="O549" s="456"/>
      <c r="P549" s="79">
        <f t="shared" si="17"/>
        <v>0</v>
      </c>
      <c r="Q549" s="79">
        <f t="shared" si="17"/>
        <v>0</v>
      </c>
      <c r="R549" s="102" t="str">
        <f t="shared" si="16"/>
        <v/>
      </c>
      <c r="S549" s="96" t="str">
        <f>IF(D549="","",IF(OR(D549=Plano!$A$1,D549=Plano!$B$1),"entrada","saída"))</f>
        <v/>
      </c>
    </row>
    <row r="550" spans="1:19" ht="13.2" hidden="1" x14ac:dyDescent="0.25">
      <c r="A550" s="119" t="str">
        <f>IF(B550="","",COUNT('Diário 2o PA'!$A$5:$A$1412)+COUNT('Diário 3o PA'!$A$5:$A$2004)+ROW()-4)</f>
        <v/>
      </c>
      <c r="B550" s="104"/>
      <c r="C550" s="154"/>
      <c r="D550" s="105"/>
      <c r="E550" s="105"/>
      <c r="F550" s="106"/>
      <c r="G550" s="105"/>
      <c r="H550" s="105"/>
      <c r="I550" s="108"/>
      <c r="J550" s="105"/>
      <c r="K550" s="105"/>
      <c r="L550" s="108"/>
      <c r="M550" s="105"/>
      <c r="N550" s="103"/>
      <c r="O550" s="456"/>
      <c r="P550" s="79">
        <f t="shared" si="17"/>
        <v>0</v>
      </c>
      <c r="Q550" s="79">
        <f t="shared" si="17"/>
        <v>0</v>
      </c>
      <c r="R550" s="102" t="str">
        <f t="shared" si="16"/>
        <v/>
      </c>
      <c r="S550" s="96" t="str">
        <f>IF(D550="","",IF(OR(D550=Plano!$A$1,D550=Plano!$B$1),"entrada","saída"))</f>
        <v/>
      </c>
    </row>
    <row r="551" spans="1:19" ht="13.2" hidden="1" x14ac:dyDescent="0.25">
      <c r="A551" s="119" t="str">
        <f>IF(B551="","",COUNT('Diário 2o PA'!$A$5:$A$1412)+COUNT('Diário 3o PA'!$A$5:$A$2004)+ROW()-4)</f>
        <v/>
      </c>
      <c r="B551" s="104"/>
      <c r="C551" s="154"/>
      <c r="D551" s="105"/>
      <c r="E551" s="105"/>
      <c r="F551" s="106"/>
      <c r="G551" s="105"/>
      <c r="H551" s="105"/>
      <c r="I551" s="108"/>
      <c r="J551" s="105"/>
      <c r="K551" s="105"/>
      <c r="L551" s="108"/>
      <c r="M551" s="105"/>
      <c r="N551" s="103"/>
      <c r="O551" s="456"/>
      <c r="P551" s="79">
        <f t="shared" si="17"/>
        <v>0</v>
      </c>
      <c r="Q551" s="79">
        <f t="shared" si="17"/>
        <v>0</v>
      </c>
      <c r="R551" s="102" t="str">
        <f t="shared" si="16"/>
        <v/>
      </c>
      <c r="S551" s="96" t="str">
        <f>IF(D551="","",IF(OR(D551=Plano!$A$1,D551=Plano!$B$1),"entrada","saída"))</f>
        <v/>
      </c>
    </row>
    <row r="552" spans="1:19" ht="13.2" hidden="1" x14ac:dyDescent="0.25">
      <c r="A552" s="119" t="str">
        <f>IF(B552="","",COUNT('Diário 2o PA'!$A$5:$A$1412)+COUNT('Diário 3o PA'!$A$5:$A$2004)+ROW()-4)</f>
        <v/>
      </c>
      <c r="B552" s="104"/>
      <c r="C552" s="154"/>
      <c r="D552" s="105"/>
      <c r="E552" s="105"/>
      <c r="F552" s="106"/>
      <c r="G552" s="105"/>
      <c r="H552" s="105"/>
      <c r="I552" s="108"/>
      <c r="J552" s="105"/>
      <c r="K552" s="105"/>
      <c r="L552" s="108"/>
      <c r="M552" s="105"/>
      <c r="N552" s="103"/>
      <c r="O552" s="456"/>
      <c r="P552" s="79">
        <f t="shared" si="17"/>
        <v>0</v>
      </c>
      <c r="Q552" s="79">
        <f t="shared" si="17"/>
        <v>0</v>
      </c>
      <c r="R552" s="102" t="str">
        <f t="shared" si="16"/>
        <v/>
      </c>
      <c r="S552" s="96" t="str">
        <f>IF(D552="","",IF(OR(D552=Plano!$A$1,D552=Plano!$B$1),"entrada","saída"))</f>
        <v/>
      </c>
    </row>
    <row r="553" spans="1:19" ht="13.2" hidden="1" x14ac:dyDescent="0.25">
      <c r="A553" s="119" t="str">
        <f>IF(B553="","",COUNT('Diário 2o PA'!$A$5:$A$1412)+COUNT('Diário 3o PA'!$A$5:$A$2004)+ROW()-4)</f>
        <v/>
      </c>
      <c r="B553" s="104"/>
      <c r="C553" s="154"/>
      <c r="D553" s="105"/>
      <c r="E553" s="105"/>
      <c r="F553" s="106"/>
      <c r="G553" s="105"/>
      <c r="H553" s="105"/>
      <c r="I553" s="108"/>
      <c r="J553" s="105"/>
      <c r="K553" s="105"/>
      <c r="L553" s="108"/>
      <c r="M553" s="105"/>
      <c r="N553" s="103"/>
      <c r="O553" s="456"/>
      <c r="P553" s="79">
        <f t="shared" si="17"/>
        <v>0</v>
      </c>
      <c r="Q553" s="79">
        <f t="shared" si="17"/>
        <v>0</v>
      </c>
      <c r="R553" s="102" t="str">
        <f t="shared" si="16"/>
        <v/>
      </c>
      <c r="S553" s="96" t="str">
        <f>IF(D553="","",IF(OR(D553=Plano!$A$1,D553=Plano!$B$1),"entrada","saída"))</f>
        <v/>
      </c>
    </row>
    <row r="554" spans="1:19" ht="13.2" hidden="1" x14ac:dyDescent="0.25">
      <c r="A554" s="119" t="str">
        <f>IF(B554="","",COUNT('Diário 2o PA'!$A$5:$A$1412)+COUNT('Diário 3o PA'!$A$5:$A$2004)+ROW()-4)</f>
        <v/>
      </c>
      <c r="B554" s="104"/>
      <c r="C554" s="154"/>
      <c r="D554" s="105"/>
      <c r="E554" s="105"/>
      <c r="F554" s="106"/>
      <c r="G554" s="105"/>
      <c r="H554" s="105"/>
      <c r="I554" s="108"/>
      <c r="J554" s="105"/>
      <c r="K554" s="105"/>
      <c r="L554" s="108"/>
      <c r="M554" s="105"/>
      <c r="N554" s="103"/>
      <c r="O554" s="456"/>
      <c r="P554" s="79">
        <f t="shared" si="17"/>
        <v>0</v>
      </c>
      <c r="Q554" s="79">
        <f t="shared" si="17"/>
        <v>0</v>
      </c>
      <c r="R554" s="102" t="str">
        <f t="shared" si="16"/>
        <v/>
      </c>
      <c r="S554" s="96" t="str">
        <f>IF(D554="","",IF(OR(D554=Plano!$A$1,D554=Plano!$B$1),"entrada","saída"))</f>
        <v/>
      </c>
    </row>
    <row r="555" spans="1:19" ht="13.2" hidden="1" x14ac:dyDescent="0.25">
      <c r="A555" s="119" t="str">
        <f>IF(B555="","",COUNT('Diário 2o PA'!$A$5:$A$1412)+COUNT('Diário 3o PA'!$A$5:$A$2004)+ROW()-4)</f>
        <v/>
      </c>
      <c r="B555" s="104"/>
      <c r="C555" s="154"/>
      <c r="D555" s="105"/>
      <c r="E555" s="105"/>
      <c r="F555" s="106"/>
      <c r="G555" s="105"/>
      <c r="H555" s="105"/>
      <c r="I555" s="108"/>
      <c r="J555" s="105"/>
      <c r="K555" s="105"/>
      <c r="L555" s="108"/>
      <c r="M555" s="105"/>
      <c r="N555" s="103"/>
      <c r="O555" s="456"/>
      <c r="P555" s="79">
        <f t="shared" si="17"/>
        <v>0</v>
      </c>
      <c r="Q555" s="79">
        <f t="shared" si="17"/>
        <v>0</v>
      </c>
      <c r="R555" s="102" t="str">
        <f t="shared" si="16"/>
        <v/>
      </c>
      <c r="S555" s="96" t="str">
        <f>IF(D555="","",IF(OR(D555=Plano!$A$1,D555=Plano!$B$1),"entrada","saída"))</f>
        <v/>
      </c>
    </row>
    <row r="556" spans="1:19" ht="13.2" hidden="1" x14ac:dyDescent="0.25">
      <c r="A556" s="119" t="str">
        <f>IF(B556="","",COUNT('Diário 2o PA'!$A$5:$A$1412)+COUNT('Diário 3o PA'!$A$5:$A$2004)+ROW()-4)</f>
        <v/>
      </c>
      <c r="B556" s="104"/>
      <c r="C556" s="154"/>
      <c r="D556" s="105"/>
      <c r="E556" s="105"/>
      <c r="F556" s="106"/>
      <c r="G556" s="105"/>
      <c r="H556" s="105"/>
      <c r="I556" s="108"/>
      <c r="J556" s="105"/>
      <c r="K556" s="105"/>
      <c r="L556" s="108"/>
      <c r="M556" s="105"/>
      <c r="N556" s="103"/>
      <c r="O556" s="456"/>
      <c r="P556" s="79">
        <f t="shared" si="17"/>
        <v>0</v>
      </c>
      <c r="Q556" s="79">
        <f t="shared" si="17"/>
        <v>0</v>
      </c>
      <c r="R556" s="102" t="str">
        <f t="shared" si="16"/>
        <v/>
      </c>
      <c r="S556" s="96" t="str">
        <f>IF(D556="","",IF(OR(D556=Plano!$A$1,D556=Plano!$B$1),"entrada","saída"))</f>
        <v/>
      </c>
    </row>
    <row r="557" spans="1:19" ht="13.2" hidden="1" x14ac:dyDescent="0.25">
      <c r="A557" s="119" t="str">
        <f>IF(B557="","",COUNT('Diário 2o PA'!$A$5:$A$1412)+COUNT('Diário 3o PA'!$A$5:$A$2004)+ROW()-4)</f>
        <v/>
      </c>
      <c r="B557" s="104"/>
      <c r="C557" s="154"/>
      <c r="D557" s="105"/>
      <c r="E557" s="105"/>
      <c r="F557" s="106"/>
      <c r="G557" s="105"/>
      <c r="H557" s="105"/>
      <c r="I557" s="108"/>
      <c r="J557" s="105"/>
      <c r="K557" s="105"/>
      <c r="L557" s="108"/>
      <c r="M557" s="105"/>
      <c r="N557" s="103"/>
      <c r="O557" s="456"/>
      <c r="P557" s="79">
        <f t="shared" si="17"/>
        <v>0</v>
      </c>
      <c r="Q557" s="79">
        <f t="shared" si="17"/>
        <v>0</v>
      </c>
      <c r="R557" s="102" t="str">
        <f t="shared" si="16"/>
        <v/>
      </c>
      <c r="S557" s="96" t="str">
        <f>IF(D557="","",IF(OR(D557=Plano!$A$1,D557=Plano!$B$1),"entrada","saída"))</f>
        <v/>
      </c>
    </row>
    <row r="558" spans="1:19" ht="13.2" hidden="1" x14ac:dyDescent="0.25">
      <c r="A558" s="119" t="str">
        <f>IF(B558="","",COUNT('Diário 2o PA'!$A$5:$A$1412)+COUNT('Diário 3o PA'!$A$5:$A$2004)+ROW()-4)</f>
        <v/>
      </c>
      <c r="B558" s="104"/>
      <c r="C558" s="154"/>
      <c r="D558" s="105"/>
      <c r="E558" s="105"/>
      <c r="F558" s="106"/>
      <c r="G558" s="105"/>
      <c r="H558" s="105"/>
      <c r="I558" s="108"/>
      <c r="J558" s="105"/>
      <c r="K558" s="105"/>
      <c r="L558" s="108"/>
      <c r="M558" s="105"/>
      <c r="N558" s="103"/>
      <c r="O558" s="456"/>
      <c r="P558" s="79">
        <f t="shared" si="17"/>
        <v>0</v>
      </c>
      <c r="Q558" s="79">
        <f t="shared" si="17"/>
        <v>0</v>
      </c>
      <c r="R558" s="102" t="str">
        <f t="shared" si="16"/>
        <v/>
      </c>
      <c r="S558" s="96" t="str">
        <f>IF(D558="","",IF(OR(D558=Plano!$A$1,D558=Plano!$B$1),"entrada","saída"))</f>
        <v/>
      </c>
    </row>
    <row r="559" spans="1:19" ht="13.2" hidden="1" x14ac:dyDescent="0.25">
      <c r="A559" s="119" t="str">
        <f>IF(B559="","",COUNT('Diário 2o PA'!$A$5:$A$1412)+COUNT('Diário 3o PA'!$A$5:$A$2004)+ROW()-4)</f>
        <v/>
      </c>
      <c r="B559" s="104"/>
      <c r="C559" s="154"/>
      <c r="D559" s="105"/>
      <c r="E559" s="105"/>
      <c r="F559" s="106"/>
      <c r="G559" s="105"/>
      <c r="H559" s="105"/>
      <c r="I559" s="108"/>
      <c r="J559" s="105"/>
      <c r="K559" s="105"/>
      <c r="L559" s="108"/>
      <c r="M559" s="105"/>
      <c r="N559" s="103"/>
      <c r="O559" s="456"/>
      <c r="P559" s="79">
        <f t="shared" si="17"/>
        <v>0</v>
      </c>
      <c r="Q559" s="79">
        <f t="shared" si="17"/>
        <v>0</v>
      </c>
      <c r="R559" s="102" t="str">
        <f t="shared" si="16"/>
        <v/>
      </c>
      <c r="S559" s="96" t="str">
        <f>IF(D559="","",IF(OR(D559=Plano!$A$1,D559=Plano!$B$1),"entrada","saída"))</f>
        <v/>
      </c>
    </row>
    <row r="560" spans="1:19" ht="13.2" hidden="1" x14ac:dyDescent="0.25">
      <c r="A560" s="119" t="str">
        <f>IF(B560="","",COUNT('Diário 2o PA'!$A$5:$A$1412)+COUNT('Diário 3o PA'!$A$5:$A$2004)+ROW()-4)</f>
        <v/>
      </c>
      <c r="B560" s="104"/>
      <c r="C560" s="154"/>
      <c r="D560" s="105"/>
      <c r="E560" s="105"/>
      <c r="F560" s="106"/>
      <c r="G560" s="105"/>
      <c r="H560" s="105"/>
      <c r="I560" s="108"/>
      <c r="J560" s="105"/>
      <c r="K560" s="105"/>
      <c r="L560" s="108"/>
      <c r="M560" s="105"/>
      <c r="N560" s="103"/>
      <c r="O560" s="456"/>
      <c r="P560" s="79">
        <f t="shared" si="17"/>
        <v>0</v>
      </c>
      <c r="Q560" s="79">
        <f t="shared" si="17"/>
        <v>0</v>
      </c>
      <c r="R560" s="102" t="str">
        <f t="shared" si="16"/>
        <v/>
      </c>
      <c r="S560" s="96" t="str">
        <f>IF(D560="","",IF(OR(D560=Plano!$A$1,D560=Plano!$B$1),"entrada","saída"))</f>
        <v/>
      </c>
    </row>
    <row r="561" spans="1:19" ht="13.2" hidden="1" x14ac:dyDescent="0.25">
      <c r="A561" s="119" t="str">
        <f>IF(B561="","",COUNT('Diário 2o PA'!$A$5:$A$1412)+COUNT('Diário 3o PA'!$A$5:$A$2004)+ROW()-4)</f>
        <v/>
      </c>
      <c r="B561" s="104"/>
      <c r="C561" s="154"/>
      <c r="D561" s="105"/>
      <c r="E561" s="105"/>
      <c r="F561" s="106"/>
      <c r="G561" s="105"/>
      <c r="H561" s="105"/>
      <c r="I561" s="108"/>
      <c r="J561" s="105"/>
      <c r="K561" s="105"/>
      <c r="L561" s="108"/>
      <c r="M561" s="105"/>
      <c r="N561" s="103"/>
      <c r="O561" s="456"/>
      <c r="P561" s="79">
        <f t="shared" si="17"/>
        <v>0</v>
      </c>
      <c r="Q561" s="79">
        <f t="shared" si="17"/>
        <v>0</v>
      </c>
      <c r="R561" s="102" t="str">
        <f t="shared" si="16"/>
        <v/>
      </c>
      <c r="S561" s="96" t="str">
        <f>IF(D561="","",IF(OR(D561=Plano!$A$1,D561=Plano!$B$1),"entrada","saída"))</f>
        <v/>
      </c>
    </row>
    <row r="562" spans="1:19" ht="13.2" hidden="1" x14ac:dyDescent="0.25">
      <c r="A562" s="119" t="str">
        <f>IF(B562="","",COUNT('Diário 2o PA'!$A$5:$A$1412)+COUNT('Diário 3o PA'!$A$5:$A$2004)+ROW()-4)</f>
        <v/>
      </c>
      <c r="B562" s="104"/>
      <c r="C562" s="154"/>
      <c r="D562" s="105"/>
      <c r="E562" s="105"/>
      <c r="F562" s="106"/>
      <c r="G562" s="105"/>
      <c r="H562" s="105"/>
      <c r="I562" s="108"/>
      <c r="J562" s="105"/>
      <c r="K562" s="105"/>
      <c r="L562" s="108"/>
      <c r="M562" s="105"/>
      <c r="N562" s="103"/>
      <c r="O562" s="456"/>
      <c r="P562" s="79">
        <f t="shared" si="17"/>
        <v>0</v>
      </c>
      <c r="Q562" s="79">
        <f t="shared" si="17"/>
        <v>0</v>
      </c>
      <c r="R562" s="102" t="str">
        <f t="shared" si="16"/>
        <v/>
      </c>
      <c r="S562" s="96" t="str">
        <f>IF(D562="","",IF(OR(D562=Plano!$A$1,D562=Plano!$B$1),"entrada","saída"))</f>
        <v/>
      </c>
    </row>
    <row r="563" spans="1:19" ht="13.2" hidden="1" x14ac:dyDescent="0.25">
      <c r="A563" s="119" t="str">
        <f>IF(B563="","",COUNT('Diário 2o PA'!$A$5:$A$1412)+COUNT('Diário 3o PA'!$A$5:$A$2004)+ROW()-4)</f>
        <v/>
      </c>
      <c r="B563" s="104"/>
      <c r="C563" s="154"/>
      <c r="D563" s="105"/>
      <c r="E563" s="105"/>
      <c r="F563" s="106"/>
      <c r="G563" s="105"/>
      <c r="H563" s="105"/>
      <c r="I563" s="108"/>
      <c r="J563" s="105"/>
      <c r="K563" s="105"/>
      <c r="L563" s="108"/>
      <c r="M563" s="105"/>
      <c r="N563" s="103"/>
      <c r="O563" s="456"/>
      <c r="P563" s="79">
        <f t="shared" si="17"/>
        <v>0</v>
      </c>
      <c r="Q563" s="79">
        <f t="shared" si="17"/>
        <v>0</v>
      </c>
      <c r="R563" s="102" t="str">
        <f t="shared" si="16"/>
        <v/>
      </c>
      <c r="S563" s="96" t="str">
        <f>IF(D563="","",IF(OR(D563=Plano!$A$1,D563=Plano!$B$1),"entrada","saída"))</f>
        <v/>
      </c>
    </row>
    <row r="564" spans="1:19" ht="13.2" hidden="1" x14ac:dyDescent="0.25">
      <c r="A564" s="119" t="str">
        <f>IF(B564="","",COUNT('Diário 2o PA'!$A$5:$A$1412)+COUNT('Diário 3o PA'!$A$5:$A$2004)+ROW()-4)</f>
        <v/>
      </c>
      <c r="B564" s="104"/>
      <c r="C564" s="154"/>
      <c r="D564" s="105"/>
      <c r="E564" s="105"/>
      <c r="F564" s="106"/>
      <c r="G564" s="105"/>
      <c r="H564" s="105"/>
      <c r="I564" s="108"/>
      <c r="J564" s="105"/>
      <c r="K564" s="105"/>
      <c r="L564" s="108"/>
      <c r="M564" s="105"/>
      <c r="N564" s="103"/>
      <c r="O564" s="456"/>
      <c r="P564" s="79">
        <f t="shared" si="17"/>
        <v>0</v>
      </c>
      <c r="Q564" s="79">
        <f t="shared" si="17"/>
        <v>0</v>
      </c>
      <c r="R564" s="102" t="str">
        <f t="shared" si="16"/>
        <v/>
      </c>
      <c r="S564" s="96" t="str">
        <f>IF(D564="","",IF(OR(D564=Plano!$A$1,D564=Plano!$B$1),"entrada","saída"))</f>
        <v/>
      </c>
    </row>
    <row r="565" spans="1:19" ht="13.2" hidden="1" x14ac:dyDescent="0.25">
      <c r="A565" s="119" t="str">
        <f>IF(B565="","",COUNT('Diário 2o PA'!$A$5:$A$1412)+COUNT('Diário 3o PA'!$A$5:$A$2004)+ROW()-4)</f>
        <v/>
      </c>
      <c r="B565" s="104"/>
      <c r="C565" s="154"/>
      <c r="D565" s="105"/>
      <c r="E565" s="105"/>
      <c r="F565" s="106"/>
      <c r="G565" s="105"/>
      <c r="H565" s="105"/>
      <c r="I565" s="108"/>
      <c r="J565" s="105"/>
      <c r="K565" s="105"/>
      <c r="L565" s="108"/>
      <c r="M565" s="105"/>
      <c r="N565" s="103"/>
      <c r="O565" s="456"/>
      <c r="P565" s="79">
        <f t="shared" si="17"/>
        <v>0</v>
      </c>
      <c r="Q565" s="79">
        <f t="shared" si="17"/>
        <v>0</v>
      </c>
      <c r="R565" s="102" t="str">
        <f t="shared" si="16"/>
        <v/>
      </c>
      <c r="S565" s="96" t="str">
        <f>IF(D565="","",IF(OR(D565=Plano!$A$1,D565=Plano!$B$1),"entrada","saída"))</f>
        <v/>
      </c>
    </row>
    <row r="566" spans="1:19" ht="13.2" hidden="1" x14ac:dyDescent="0.25">
      <c r="A566" s="119" t="str">
        <f>IF(B566="","",COUNT('Diário 2o PA'!$A$5:$A$1412)+COUNT('Diário 3o PA'!$A$5:$A$2004)+ROW()-4)</f>
        <v/>
      </c>
      <c r="B566" s="104"/>
      <c r="C566" s="154"/>
      <c r="D566" s="105"/>
      <c r="E566" s="105"/>
      <c r="F566" s="106"/>
      <c r="G566" s="105"/>
      <c r="H566" s="105"/>
      <c r="I566" s="108"/>
      <c r="J566" s="105"/>
      <c r="K566" s="105"/>
      <c r="L566" s="108"/>
      <c r="M566" s="105"/>
      <c r="N566" s="103"/>
      <c r="O566" s="456"/>
      <c r="P566" s="79">
        <f t="shared" si="17"/>
        <v>0</v>
      </c>
      <c r="Q566" s="79">
        <f t="shared" si="17"/>
        <v>0</v>
      </c>
      <c r="R566" s="102" t="str">
        <f t="shared" si="16"/>
        <v/>
      </c>
      <c r="S566" s="96" t="str">
        <f>IF(D566="","",IF(OR(D566=Plano!$A$1,D566=Plano!$B$1),"entrada","saída"))</f>
        <v/>
      </c>
    </row>
    <row r="567" spans="1:19" ht="13.2" hidden="1" x14ac:dyDescent="0.25">
      <c r="A567" s="119" t="str">
        <f>IF(B567="","",COUNT('Diário 2o PA'!$A$5:$A$1412)+COUNT('Diário 3o PA'!$A$5:$A$2004)+ROW()-4)</f>
        <v/>
      </c>
      <c r="B567" s="104"/>
      <c r="C567" s="154"/>
      <c r="D567" s="105"/>
      <c r="E567" s="105"/>
      <c r="F567" s="106"/>
      <c r="G567" s="105"/>
      <c r="H567" s="105"/>
      <c r="I567" s="108"/>
      <c r="J567" s="105"/>
      <c r="K567" s="105"/>
      <c r="L567" s="108"/>
      <c r="M567" s="105"/>
      <c r="N567" s="103"/>
      <c r="O567" s="456"/>
      <c r="P567" s="79">
        <f t="shared" si="17"/>
        <v>0</v>
      </c>
      <c r="Q567" s="79">
        <f t="shared" si="17"/>
        <v>0</v>
      </c>
      <c r="R567" s="102" t="str">
        <f t="shared" si="16"/>
        <v/>
      </c>
      <c r="S567" s="96" t="str">
        <f>IF(D567="","",IF(OR(D567=Plano!$A$1,D567=Plano!$B$1),"entrada","saída"))</f>
        <v/>
      </c>
    </row>
    <row r="568" spans="1:19" ht="13.2" hidden="1" x14ac:dyDescent="0.25">
      <c r="A568" s="119" t="str">
        <f>IF(B568="","",COUNT('Diário 2o PA'!$A$5:$A$1412)+COUNT('Diário 3o PA'!$A$5:$A$2004)+ROW()-4)</f>
        <v/>
      </c>
      <c r="B568" s="104"/>
      <c r="C568" s="154"/>
      <c r="D568" s="105"/>
      <c r="E568" s="105"/>
      <c r="F568" s="106"/>
      <c r="G568" s="105"/>
      <c r="H568" s="105"/>
      <c r="I568" s="108"/>
      <c r="J568" s="105"/>
      <c r="K568" s="105"/>
      <c r="L568" s="108"/>
      <c r="M568" s="105"/>
      <c r="N568" s="103"/>
      <c r="O568" s="456"/>
      <c r="P568" s="79">
        <f t="shared" si="17"/>
        <v>0</v>
      </c>
      <c r="Q568" s="79">
        <f t="shared" si="17"/>
        <v>0</v>
      </c>
      <c r="R568" s="102" t="str">
        <f t="shared" si="16"/>
        <v/>
      </c>
      <c r="S568" s="96" t="str">
        <f>IF(D568="","",IF(OR(D568=Plano!$A$1,D568=Plano!$B$1),"entrada","saída"))</f>
        <v/>
      </c>
    </row>
    <row r="569" spans="1:19" ht="13.2" hidden="1" x14ac:dyDescent="0.25">
      <c r="A569" s="119" t="str">
        <f>IF(B569="","",COUNT('Diário 2o PA'!$A$5:$A$1412)+COUNT('Diário 3o PA'!$A$5:$A$2004)+ROW()-4)</f>
        <v/>
      </c>
      <c r="B569" s="104"/>
      <c r="C569" s="154"/>
      <c r="D569" s="105"/>
      <c r="E569" s="105"/>
      <c r="F569" s="106"/>
      <c r="G569" s="105"/>
      <c r="H569" s="105"/>
      <c r="I569" s="108"/>
      <c r="J569" s="105"/>
      <c r="K569" s="105"/>
      <c r="L569" s="108"/>
      <c r="M569" s="105"/>
      <c r="N569" s="103"/>
      <c r="O569" s="456"/>
      <c r="P569" s="79">
        <f t="shared" si="17"/>
        <v>0</v>
      </c>
      <c r="Q569" s="79">
        <f t="shared" si="17"/>
        <v>0</v>
      </c>
      <c r="R569" s="102" t="str">
        <f t="shared" si="16"/>
        <v/>
      </c>
      <c r="S569" s="96" t="str">
        <f>IF(D569="","",IF(OR(D569=Plano!$A$1,D569=Plano!$B$1),"entrada","saída"))</f>
        <v/>
      </c>
    </row>
    <row r="570" spans="1:19" ht="13.2" hidden="1" x14ac:dyDescent="0.25">
      <c r="A570" s="119" t="str">
        <f>IF(B570="","",COUNT('Diário 2o PA'!$A$5:$A$1412)+COUNT('Diário 3o PA'!$A$5:$A$2004)+ROW()-4)</f>
        <v/>
      </c>
      <c r="B570" s="104"/>
      <c r="C570" s="154"/>
      <c r="D570" s="105"/>
      <c r="E570" s="105"/>
      <c r="F570" s="106"/>
      <c r="G570" s="105"/>
      <c r="H570" s="105"/>
      <c r="I570" s="108"/>
      <c r="J570" s="105"/>
      <c r="K570" s="105"/>
      <c r="L570" s="108"/>
      <c r="M570" s="105"/>
      <c r="N570" s="103"/>
      <c r="O570" s="456"/>
      <c r="P570" s="79">
        <f t="shared" si="17"/>
        <v>0</v>
      </c>
      <c r="Q570" s="79">
        <f t="shared" si="17"/>
        <v>0</v>
      </c>
      <c r="R570" s="102" t="str">
        <f t="shared" si="16"/>
        <v/>
      </c>
      <c r="S570" s="96" t="str">
        <f>IF(D570="","",IF(OR(D570=Plano!$A$1,D570=Plano!$B$1),"entrada","saída"))</f>
        <v/>
      </c>
    </row>
    <row r="571" spans="1:19" ht="13.2" hidden="1" x14ac:dyDescent="0.25">
      <c r="A571" s="119" t="str">
        <f>IF(B571="","",COUNT('Diário 2o PA'!$A$5:$A$1412)+COUNT('Diário 3o PA'!$A$5:$A$2004)+ROW()-4)</f>
        <v/>
      </c>
      <c r="B571" s="104"/>
      <c r="C571" s="154"/>
      <c r="D571" s="105"/>
      <c r="E571" s="105"/>
      <c r="F571" s="106"/>
      <c r="G571" s="105"/>
      <c r="H571" s="105"/>
      <c r="I571" s="108"/>
      <c r="J571" s="105"/>
      <c r="K571" s="105"/>
      <c r="L571" s="108"/>
      <c r="M571" s="105"/>
      <c r="N571" s="103"/>
      <c r="O571" s="456"/>
      <c r="P571" s="79">
        <f t="shared" si="17"/>
        <v>0</v>
      </c>
      <c r="Q571" s="79">
        <f t="shared" si="17"/>
        <v>0</v>
      </c>
      <c r="R571" s="102" t="str">
        <f t="shared" si="16"/>
        <v/>
      </c>
      <c r="S571" s="96" t="str">
        <f>IF(D571="","",IF(OR(D571=Plano!$A$1,D571=Plano!$B$1),"entrada","saída"))</f>
        <v/>
      </c>
    </row>
    <row r="572" spans="1:19" ht="13.2" hidden="1" x14ac:dyDescent="0.25">
      <c r="A572" s="119" t="str">
        <f>IF(B572="","",COUNT('Diário 2o PA'!$A$5:$A$1412)+COUNT('Diário 3o PA'!$A$5:$A$2004)+ROW()-4)</f>
        <v/>
      </c>
      <c r="B572" s="104"/>
      <c r="C572" s="154"/>
      <c r="D572" s="105"/>
      <c r="E572" s="105"/>
      <c r="F572" s="106"/>
      <c r="G572" s="105"/>
      <c r="H572" s="105"/>
      <c r="I572" s="108"/>
      <c r="J572" s="105"/>
      <c r="K572" s="105"/>
      <c r="L572" s="108"/>
      <c r="M572" s="105"/>
      <c r="N572" s="103"/>
      <c r="O572" s="456"/>
      <c r="P572" s="79">
        <f t="shared" si="17"/>
        <v>0</v>
      </c>
      <c r="Q572" s="79">
        <f t="shared" si="17"/>
        <v>0</v>
      </c>
      <c r="R572" s="102" t="str">
        <f t="shared" si="16"/>
        <v/>
      </c>
      <c r="S572" s="96" t="str">
        <f>IF(D572="","",IF(OR(D572=Plano!$A$1,D572=Plano!$B$1),"entrada","saída"))</f>
        <v/>
      </c>
    </row>
    <row r="573" spans="1:19" ht="13.2" hidden="1" x14ac:dyDescent="0.25">
      <c r="A573" s="119" t="str">
        <f>IF(B573="","",COUNT('Diário 2o PA'!$A$5:$A$1412)+COUNT('Diário 3o PA'!$A$5:$A$2004)+ROW()-4)</f>
        <v/>
      </c>
      <c r="B573" s="104"/>
      <c r="C573" s="154"/>
      <c r="D573" s="105"/>
      <c r="E573" s="105"/>
      <c r="F573" s="106"/>
      <c r="G573" s="105"/>
      <c r="H573" s="105"/>
      <c r="I573" s="108"/>
      <c r="J573" s="105"/>
      <c r="K573" s="105"/>
      <c r="L573" s="108"/>
      <c r="M573" s="105"/>
      <c r="N573" s="103"/>
      <c r="O573" s="456"/>
      <c r="P573" s="79">
        <f t="shared" si="17"/>
        <v>0</v>
      </c>
      <c r="Q573" s="79">
        <f t="shared" si="17"/>
        <v>0</v>
      </c>
      <c r="R573" s="102" t="str">
        <f t="shared" si="16"/>
        <v/>
      </c>
      <c r="S573" s="96" t="str">
        <f>IF(D573="","",IF(OR(D573=Plano!$A$1,D573=Plano!$B$1),"entrada","saída"))</f>
        <v/>
      </c>
    </row>
    <row r="574" spans="1:19" ht="13.2" hidden="1" x14ac:dyDescent="0.25">
      <c r="A574" s="119" t="str">
        <f>IF(B574="","",COUNT('Diário 2o PA'!$A$5:$A$1412)+COUNT('Diário 3o PA'!$A$5:$A$2004)+ROW()-4)</f>
        <v/>
      </c>
      <c r="B574" s="104"/>
      <c r="C574" s="154"/>
      <c r="D574" s="105"/>
      <c r="E574" s="105"/>
      <c r="F574" s="106"/>
      <c r="G574" s="105"/>
      <c r="H574" s="105"/>
      <c r="I574" s="108"/>
      <c r="J574" s="105"/>
      <c r="K574" s="105"/>
      <c r="L574" s="108"/>
      <c r="M574" s="105"/>
      <c r="N574" s="103"/>
      <c r="O574" s="456"/>
      <c r="P574" s="79">
        <f t="shared" si="17"/>
        <v>0</v>
      </c>
      <c r="Q574" s="79">
        <f t="shared" si="17"/>
        <v>0</v>
      </c>
      <c r="R574" s="102" t="str">
        <f t="shared" si="16"/>
        <v/>
      </c>
      <c r="S574" s="96" t="str">
        <f>IF(D574="","",IF(OR(D574=Plano!$A$1,D574=Plano!$B$1),"entrada","saída"))</f>
        <v/>
      </c>
    </row>
    <row r="575" spans="1:19" ht="13.2" hidden="1" x14ac:dyDescent="0.25">
      <c r="A575" s="119" t="str">
        <f>IF(B575="","",COUNT('Diário 2o PA'!$A$5:$A$1412)+COUNT('Diário 3o PA'!$A$5:$A$2004)+ROW()-4)</f>
        <v/>
      </c>
      <c r="B575" s="104"/>
      <c r="C575" s="154"/>
      <c r="D575" s="105"/>
      <c r="E575" s="105"/>
      <c r="F575" s="106"/>
      <c r="G575" s="105"/>
      <c r="H575" s="105"/>
      <c r="I575" s="108"/>
      <c r="J575" s="105"/>
      <c r="K575" s="105"/>
      <c r="L575" s="108"/>
      <c r="M575" s="105"/>
      <c r="N575" s="103"/>
      <c r="O575" s="456"/>
      <c r="P575" s="79">
        <f t="shared" si="17"/>
        <v>0</v>
      </c>
      <c r="Q575" s="79">
        <f t="shared" si="17"/>
        <v>0</v>
      </c>
      <c r="R575" s="102" t="str">
        <f t="shared" si="16"/>
        <v/>
      </c>
      <c r="S575" s="96" t="str">
        <f>IF(D575="","",IF(OR(D575=Plano!$A$1,D575=Plano!$B$1),"entrada","saída"))</f>
        <v/>
      </c>
    </row>
    <row r="576" spans="1:19" ht="13.2" hidden="1" x14ac:dyDescent="0.25">
      <c r="A576" s="119" t="str">
        <f>IF(B576="","",COUNT('Diário 2o PA'!$A$5:$A$1412)+COUNT('Diário 3o PA'!$A$5:$A$2004)+ROW()-4)</f>
        <v/>
      </c>
      <c r="B576" s="104"/>
      <c r="C576" s="154"/>
      <c r="D576" s="105"/>
      <c r="E576" s="105"/>
      <c r="F576" s="106"/>
      <c r="G576" s="105"/>
      <c r="H576" s="105"/>
      <c r="I576" s="108"/>
      <c r="J576" s="105"/>
      <c r="K576" s="105"/>
      <c r="L576" s="108"/>
      <c r="M576" s="105"/>
      <c r="N576" s="103"/>
      <c r="O576" s="456"/>
      <c r="P576" s="79">
        <f t="shared" si="17"/>
        <v>0</v>
      </c>
      <c r="Q576" s="79">
        <f t="shared" si="17"/>
        <v>0</v>
      </c>
      <c r="R576" s="102" t="str">
        <f t="shared" si="16"/>
        <v/>
      </c>
      <c r="S576" s="96" t="str">
        <f>IF(D576="","",IF(OR(D576=Plano!$A$1,D576=Plano!$B$1),"entrada","saída"))</f>
        <v/>
      </c>
    </row>
    <row r="577" spans="1:19" ht="13.2" hidden="1" x14ac:dyDescent="0.25">
      <c r="A577" s="119" t="str">
        <f>IF(B577="","",COUNT('Diário 2o PA'!$A$5:$A$1412)+COUNT('Diário 3o PA'!$A$5:$A$2004)+ROW()-4)</f>
        <v/>
      </c>
      <c r="B577" s="104"/>
      <c r="C577" s="154"/>
      <c r="D577" s="105"/>
      <c r="E577" s="105"/>
      <c r="F577" s="106"/>
      <c r="G577" s="105"/>
      <c r="H577" s="105"/>
      <c r="I577" s="108"/>
      <c r="J577" s="105"/>
      <c r="K577" s="105"/>
      <c r="L577" s="108"/>
      <c r="M577" s="105"/>
      <c r="N577" s="103"/>
      <c r="O577" s="456"/>
      <c r="P577" s="79">
        <f t="shared" si="17"/>
        <v>0</v>
      </c>
      <c r="Q577" s="79">
        <f t="shared" si="17"/>
        <v>0</v>
      </c>
      <c r="R577" s="102" t="str">
        <f t="shared" si="16"/>
        <v/>
      </c>
      <c r="S577" s="96" t="str">
        <f>IF(D577="","",IF(OR(D577=Plano!$A$1,D577=Plano!$B$1),"entrada","saída"))</f>
        <v/>
      </c>
    </row>
    <row r="578" spans="1:19" ht="13.2" hidden="1" x14ac:dyDescent="0.25">
      <c r="A578" s="119" t="str">
        <f>IF(B578="","",COUNT('Diário 2o PA'!$A$5:$A$1412)+COUNT('Diário 3o PA'!$A$5:$A$2004)+ROW()-4)</f>
        <v/>
      </c>
      <c r="B578" s="104"/>
      <c r="C578" s="154"/>
      <c r="D578" s="105"/>
      <c r="E578" s="105"/>
      <c r="F578" s="106"/>
      <c r="G578" s="105"/>
      <c r="H578" s="105"/>
      <c r="I578" s="108"/>
      <c r="J578" s="105"/>
      <c r="K578" s="105"/>
      <c r="L578" s="108"/>
      <c r="M578" s="105"/>
      <c r="N578" s="103"/>
      <c r="O578" s="456"/>
      <c r="P578" s="79">
        <f t="shared" si="17"/>
        <v>0</v>
      </c>
      <c r="Q578" s="79">
        <f t="shared" si="17"/>
        <v>0</v>
      </c>
      <c r="R578" s="102" t="str">
        <f t="shared" si="16"/>
        <v/>
      </c>
      <c r="S578" s="96" t="str">
        <f>IF(D578="","",IF(OR(D578=Plano!$A$1,D578=Plano!$B$1),"entrada","saída"))</f>
        <v/>
      </c>
    </row>
    <row r="579" spans="1:19" ht="13.2" hidden="1" x14ac:dyDescent="0.25">
      <c r="A579" s="119" t="str">
        <f>IF(B579="","",COUNT('Diário 2o PA'!$A$5:$A$1412)+COUNT('Diário 3o PA'!$A$5:$A$2004)+ROW()-4)</f>
        <v/>
      </c>
      <c r="B579" s="104"/>
      <c r="C579" s="154"/>
      <c r="D579" s="105"/>
      <c r="E579" s="105"/>
      <c r="F579" s="106"/>
      <c r="G579" s="105"/>
      <c r="H579" s="105"/>
      <c r="I579" s="108"/>
      <c r="J579" s="105"/>
      <c r="K579" s="105"/>
      <c r="L579" s="108"/>
      <c r="M579" s="105"/>
      <c r="N579" s="103"/>
      <c r="O579" s="456"/>
      <c r="P579" s="79">
        <f t="shared" si="17"/>
        <v>0</v>
      </c>
      <c r="Q579" s="79">
        <f t="shared" si="17"/>
        <v>0</v>
      </c>
      <c r="R579" s="102" t="str">
        <f t="shared" si="16"/>
        <v/>
      </c>
      <c r="S579" s="96" t="str">
        <f>IF(D579="","",IF(OR(D579=Plano!$A$1,D579=Plano!$B$1),"entrada","saída"))</f>
        <v/>
      </c>
    </row>
    <row r="580" spans="1:19" ht="13.2" hidden="1" x14ac:dyDescent="0.25">
      <c r="A580" s="119" t="str">
        <f>IF(B580="","",COUNT('Diário 2o PA'!$A$5:$A$1412)+COUNT('Diário 3o PA'!$A$5:$A$2004)+ROW()-4)</f>
        <v/>
      </c>
      <c r="B580" s="104"/>
      <c r="C580" s="154"/>
      <c r="D580" s="105"/>
      <c r="E580" s="105"/>
      <c r="F580" s="106"/>
      <c r="G580" s="105"/>
      <c r="H580" s="105"/>
      <c r="I580" s="108"/>
      <c r="J580" s="105"/>
      <c r="K580" s="105"/>
      <c r="L580" s="108"/>
      <c r="M580" s="105"/>
      <c r="N580" s="103"/>
      <c r="O580" s="456"/>
      <c r="P580" s="79">
        <f t="shared" si="17"/>
        <v>0</v>
      </c>
      <c r="Q580" s="79">
        <f t="shared" si="17"/>
        <v>0</v>
      </c>
      <c r="R580" s="102" t="str">
        <f t="shared" si="16"/>
        <v/>
      </c>
      <c r="S580" s="96" t="str">
        <f>IF(D580="","",IF(OR(D580=Plano!$A$1,D580=Plano!$B$1),"entrada","saída"))</f>
        <v/>
      </c>
    </row>
    <row r="581" spans="1:19" ht="13.2" hidden="1" x14ac:dyDescent="0.25">
      <c r="A581" s="119" t="str">
        <f>IF(B581="","",COUNT('Diário 2o PA'!$A$5:$A$1412)+COUNT('Diário 3o PA'!$A$5:$A$2004)+ROW()-4)</f>
        <v/>
      </c>
      <c r="B581" s="104"/>
      <c r="C581" s="154"/>
      <c r="D581" s="105"/>
      <c r="E581" s="105"/>
      <c r="F581" s="106"/>
      <c r="G581" s="105"/>
      <c r="H581" s="105"/>
      <c r="I581" s="108"/>
      <c r="J581" s="105"/>
      <c r="K581" s="105"/>
      <c r="L581" s="108"/>
      <c r="M581" s="105"/>
      <c r="N581" s="103"/>
      <c r="O581" s="456"/>
      <c r="P581" s="79">
        <f t="shared" si="17"/>
        <v>0</v>
      </c>
      <c r="Q581" s="79">
        <f t="shared" si="17"/>
        <v>0</v>
      </c>
      <c r="R581" s="102" t="str">
        <f t="shared" ref="R581:R644" si="18">SUBSTITUTE(D581," ","_")</f>
        <v/>
      </c>
      <c r="S581" s="96" t="str">
        <f>IF(D581="","",IF(OR(D581=Plano!$A$1,D581=Plano!$B$1),"entrada","saída"))</f>
        <v/>
      </c>
    </row>
    <row r="582" spans="1:19" ht="13.2" hidden="1" x14ac:dyDescent="0.25">
      <c r="A582" s="119" t="str">
        <f>IF(B582="","",COUNT('Diário 2o PA'!$A$5:$A$1412)+COUNT('Diário 3o PA'!$A$5:$A$2004)+ROW()-4)</f>
        <v/>
      </c>
      <c r="B582" s="104"/>
      <c r="C582" s="154"/>
      <c r="D582" s="105"/>
      <c r="E582" s="105"/>
      <c r="F582" s="106"/>
      <c r="G582" s="105"/>
      <c r="H582" s="105"/>
      <c r="I582" s="108"/>
      <c r="J582" s="105"/>
      <c r="K582" s="105"/>
      <c r="L582" s="108"/>
      <c r="M582" s="105"/>
      <c r="N582" s="103"/>
      <c r="O582" s="456"/>
      <c r="P582" s="79">
        <f t="shared" ref="P582:Q645" si="19">IF(B582=0,0,IF(YEAR(B582)=$Q$1,MONTH(B582)-$P$1+1,(YEAR(B582)-$Q$1)*12-$P$1+1+MONTH(B582)))</f>
        <v>0</v>
      </c>
      <c r="Q582" s="79">
        <f t="shared" si="19"/>
        <v>0</v>
      </c>
      <c r="R582" s="102" t="str">
        <f t="shared" si="18"/>
        <v/>
      </c>
      <c r="S582" s="96" t="str">
        <f>IF(D582="","",IF(OR(D582=Plano!$A$1,D582=Plano!$B$1),"entrada","saída"))</f>
        <v/>
      </c>
    </row>
    <row r="583" spans="1:19" ht="13.2" hidden="1" x14ac:dyDescent="0.25">
      <c r="A583" s="119" t="str">
        <f>IF(B583="","",COUNT('Diário 2o PA'!$A$5:$A$1412)+COUNT('Diário 3o PA'!$A$5:$A$2004)+ROW()-4)</f>
        <v/>
      </c>
      <c r="B583" s="104"/>
      <c r="C583" s="154"/>
      <c r="D583" s="105"/>
      <c r="E583" s="105"/>
      <c r="F583" s="106"/>
      <c r="G583" s="105"/>
      <c r="H583" s="105"/>
      <c r="I583" s="108"/>
      <c r="J583" s="105"/>
      <c r="K583" s="105"/>
      <c r="L583" s="108"/>
      <c r="M583" s="105"/>
      <c r="N583" s="103"/>
      <c r="O583" s="456"/>
      <c r="P583" s="79">
        <f t="shared" si="19"/>
        <v>0</v>
      </c>
      <c r="Q583" s="79">
        <f t="shared" si="19"/>
        <v>0</v>
      </c>
      <c r="R583" s="102" t="str">
        <f t="shared" si="18"/>
        <v/>
      </c>
      <c r="S583" s="96" t="str">
        <f>IF(D583="","",IF(OR(D583=Plano!$A$1,D583=Plano!$B$1),"entrada","saída"))</f>
        <v/>
      </c>
    </row>
    <row r="584" spans="1:19" ht="13.2" hidden="1" x14ac:dyDescent="0.25">
      <c r="A584" s="119" t="str">
        <f>IF(B584="","",COUNT('Diário 2o PA'!$A$5:$A$1412)+COUNT('Diário 3o PA'!$A$5:$A$2004)+ROW()-4)</f>
        <v/>
      </c>
      <c r="B584" s="104"/>
      <c r="C584" s="154"/>
      <c r="D584" s="105"/>
      <c r="E584" s="105"/>
      <c r="F584" s="106"/>
      <c r="G584" s="105"/>
      <c r="H584" s="105"/>
      <c r="I584" s="108"/>
      <c r="J584" s="105"/>
      <c r="K584" s="105"/>
      <c r="L584" s="108"/>
      <c r="M584" s="105"/>
      <c r="N584" s="103"/>
      <c r="O584" s="456"/>
      <c r="P584" s="79">
        <f t="shared" si="19"/>
        <v>0</v>
      </c>
      <c r="Q584" s="79">
        <f t="shared" si="19"/>
        <v>0</v>
      </c>
      <c r="R584" s="102" t="str">
        <f t="shared" si="18"/>
        <v/>
      </c>
      <c r="S584" s="96" t="str">
        <f>IF(D584="","",IF(OR(D584=Plano!$A$1,D584=Plano!$B$1),"entrada","saída"))</f>
        <v/>
      </c>
    </row>
    <row r="585" spans="1:19" ht="13.2" hidden="1" x14ac:dyDescent="0.25">
      <c r="A585" s="119" t="str">
        <f>IF(B585="","",COUNT('Diário 2o PA'!$A$5:$A$1412)+COUNT('Diário 3o PA'!$A$5:$A$2004)+ROW()-4)</f>
        <v/>
      </c>
      <c r="B585" s="104"/>
      <c r="C585" s="154"/>
      <c r="D585" s="105"/>
      <c r="E585" s="105"/>
      <c r="F585" s="106"/>
      <c r="G585" s="105"/>
      <c r="H585" s="105"/>
      <c r="I585" s="108"/>
      <c r="J585" s="105"/>
      <c r="K585" s="105"/>
      <c r="L585" s="108"/>
      <c r="M585" s="105"/>
      <c r="N585" s="103"/>
      <c r="O585" s="456"/>
      <c r="P585" s="79">
        <f t="shared" si="19"/>
        <v>0</v>
      </c>
      <c r="Q585" s="79">
        <f t="shared" si="19"/>
        <v>0</v>
      </c>
      <c r="R585" s="102" t="str">
        <f t="shared" si="18"/>
        <v/>
      </c>
      <c r="S585" s="96" t="str">
        <f>IF(D585="","",IF(OR(D585=Plano!$A$1,D585=Plano!$B$1),"entrada","saída"))</f>
        <v/>
      </c>
    </row>
    <row r="586" spans="1:19" ht="13.2" hidden="1" x14ac:dyDescent="0.25">
      <c r="A586" s="119" t="str">
        <f>IF(B586="","",COUNT('Diário 2o PA'!$A$5:$A$1412)+COUNT('Diário 3o PA'!$A$5:$A$2004)+ROW()-4)</f>
        <v/>
      </c>
      <c r="B586" s="104"/>
      <c r="C586" s="154"/>
      <c r="D586" s="105"/>
      <c r="E586" s="105"/>
      <c r="F586" s="106"/>
      <c r="G586" s="105"/>
      <c r="H586" s="105"/>
      <c r="I586" s="108"/>
      <c r="J586" s="105"/>
      <c r="K586" s="105"/>
      <c r="L586" s="108"/>
      <c r="M586" s="105"/>
      <c r="N586" s="103"/>
      <c r="O586" s="456"/>
      <c r="P586" s="79">
        <f t="shared" si="19"/>
        <v>0</v>
      </c>
      <c r="Q586" s="79">
        <f t="shared" si="19"/>
        <v>0</v>
      </c>
      <c r="R586" s="102" t="str">
        <f t="shared" si="18"/>
        <v/>
      </c>
      <c r="S586" s="96" t="str">
        <f>IF(D586="","",IF(OR(D586=Plano!$A$1,D586=Plano!$B$1),"entrada","saída"))</f>
        <v/>
      </c>
    </row>
    <row r="587" spans="1:19" ht="13.2" hidden="1" x14ac:dyDescent="0.25">
      <c r="A587" s="119" t="str">
        <f>IF(B587="","",COUNT('Diário 2o PA'!$A$5:$A$1412)+COUNT('Diário 3o PA'!$A$5:$A$2004)+ROW()-4)</f>
        <v/>
      </c>
      <c r="B587" s="104"/>
      <c r="C587" s="154"/>
      <c r="D587" s="105"/>
      <c r="E587" s="105"/>
      <c r="F587" s="106"/>
      <c r="G587" s="105"/>
      <c r="H587" s="105"/>
      <c r="I587" s="108"/>
      <c r="J587" s="105"/>
      <c r="K587" s="105"/>
      <c r="L587" s="108"/>
      <c r="M587" s="105"/>
      <c r="N587" s="103"/>
      <c r="O587" s="456"/>
      <c r="P587" s="79">
        <f t="shared" si="19"/>
        <v>0</v>
      </c>
      <c r="Q587" s="79">
        <f t="shared" si="19"/>
        <v>0</v>
      </c>
      <c r="R587" s="102" t="str">
        <f t="shared" si="18"/>
        <v/>
      </c>
      <c r="S587" s="96" t="str">
        <f>IF(D587="","",IF(OR(D587=Plano!$A$1,D587=Plano!$B$1),"entrada","saída"))</f>
        <v/>
      </c>
    </row>
    <row r="588" spans="1:19" ht="13.2" hidden="1" x14ac:dyDescent="0.25">
      <c r="A588" s="119" t="str">
        <f>IF(B588="","",COUNT('Diário 2o PA'!$A$5:$A$1412)+COUNT('Diário 3o PA'!$A$5:$A$2004)+ROW()-4)</f>
        <v/>
      </c>
      <c r="B588" s="104"/>
      <c r="C588" s="154"/>
      <c r="D588" s="105"/>
      <c r="E588" s="105"/>
      <c r="F588" s="106"/>
      <c r="G588" s="105"/>
      <c r="H588" s="105"/>
      <c r="I588" s="108"/>
      <c r="J588" s="105"/>
      <c r="K588" s="105"/>
      <c r="L588" s="108"/>
      <c r="M588" s="105"/>
      <c r="N588" s="103"/>
      <c r="O588" s="456"/>
      <c r="P588" s="79">
        <f t="shared" si="19"/>
        <v>0</v>
      </c>
      <c r="Q588" s="79">
        <f t="shared" si="19"/>
        <v>0</v>
      </c>
      <c r="R588" s="102" t="str">
        <f t="shared" si="18"/>
        <v/>
      </c>
      <c r="S588" s="96" t="str">
        <f>IF(D588="","",IF(OR(D588=Plano!$A$1,D588=Plano!$B$1),"entrada","saída"))</f>
        <v/>
      </c>
    </row>
    <row r="589" spans="1:19" ht="13.2" hidden="1" x14ac:dyDescent="0.25">
      <c r="A589" s="119" t="str">
        <f>IF(B589="","",COUNT('Diário 2o PA'!$A$5:$A$1412)+COUNT('Diário 3o PA'!$A$5:$A$2004)+ROW()-4)</f>
        <v/>
      </c>
      <c r="B589" s="104"/>
      <c r="C589" s="154"/>
      <c r="D589" s="105"/>
      <c r="E589" s="105"/>
      <c r="F589" s="106"/>
      <c r="G589" s="105"/>
      <c r="H589" s="105"/>
      <c r="I589" s="108"/>
      <c r="J589" s="105"/>
      <c r="K589" s="105"/>
      <c r="L589" s="108"/>
      <c r="M589" s="105"/>
      <c r="N589" s="103"/>
      <c r="O589" s="456"/>
      <c r="P589" s="79">
        <f t="shared" si="19"/>
        <v>0</v>
      </c>
      <c r="Q589" s="79">
        <f t="shared" si="19"/>
        <v>0</v>
      </c>
      <c r="R589" s="102" t="str">
        <f t="shared" si="18"/>
        <v/>
      </c>
      <c r="S589" s="96" t="str">
        <f>IF(D589="","",IF(OR(D589=Plano!$A$1,D589=Plano!$B$1),"entrada","saída"))</f>
        <v/>
      </c>
    </row>
    <row r="590" spans="1:19" ht="13.2" hidden="1" x14ac:dyDescent="0.25">
      <c r="A590" s="119" t="str">
        <f>IF(B590="","",COUNT('Diário 2o PA'!$A$5:$A$1412)+COUNT('Diário 3o PA'!$A$5:$A$2004)+ROW()-4)</f>
        <v/>
      </c>
      <c r="B590" s="104"/>
      <c r="C590" s="154"/>
      <c r="D590" s="105"/>
      <c r="E590" s="105"/>
      <c r="F590" s="106"/>
      <c r="G590" s="105"/>
      <c r="H590" s="105"/>
      <c r="I590" s="108"/>
      <c r="J590" s="105"/>
      <c r="K590" s="105"/>
      <c r="L590" s="108"/>
      <c r="M590" s="105"/>
      <c r="N590" s="103"/>
      <c r="O590" s="456"/>
      <c r="P590" s="79">
        <f t="shared" si="19"/>
        <v>0</v>
      </c>
      <c r="Q590" s="79">
        <f t="shared" si="19"/>
        <v>0</v>
      </c>
      <c r="R590" s="102" t="str">
        <f t="shared" si="18"/>
        <v/>
      </c>
      <c r="S590" s="96" t="str">
        <f>IF(D590="","",IF(OR(D590=Plano!$A$1,D590=Plano!$B$1),"entrada","saída"))</f>
        <v/>
      </c>
    </row>
    <row r="591" spans="1:19" ht="13.2" hidden="1" x14ac:dyDescent="0.25">
      <c r="A591" s="119" t="str">
        <f>IF(B591="","",COUNT('Diário 2o PA'!$A$5:$A$1412)+COUNT('Diário 3o PA'!$A$5:$A$2004)+ROW()-4)</f>
        <v/>
      </c>
      <c r="B591" s="104"/>
      <c r="C591" s="154"/>
      <c r="D591" s="105"/>
      <c r="E591" s="105"/>
      <c r="F591" s="106"/>
      <c r="G591" s="105"/>
      <c r="H591" s="105"/>
      <c r="I591" s="108"/>
      <c r="J591" s="105"/>
      <c r="K591" s="105"/>
      <c r="L591" s="108"/>
      <c r="M591" s="105"/>
      <c r="N591" s="103"/>
      <c r="O591" s="456"/>
      <c r="P591" s="79">
        <f t="shared" si="19"/>
        <v>0</v>
      </c>
      <c r="Q591" s="79">
        <f t="shared" si="19"/>
        <v>0</v>
      </c>
      <c r="R591" s="102" t="str">
        <f t="shared" si="18"/>
        <v/>
      </c>
      <c r="S591" s="96" t="str">
        <f>IF(D591="","",IF(OR(D591=Plano!$A$1,D591=Plano!$B$1),"entrada","saída"))</f>
        <v/>
      </c>
    </row>
    <row r="592" spans="1:19" ht="13.2" hidden="1" x14ac:dyDescent="0.25">
      <c r="A592" s="119" t="str">
        <f>IF(B592="","",COUNT('Diário 2o PA'!$A$5:$A$1412)+COUNT('Diário 3o PA'!$A$5:$A$2004)+ROW()-4)</f>
        <v/>
      </c>
      <c r="B592" s="104"/>
      <c r="C592" s="154"/>
      <c r="D592" s="105"/>
      <c r="E592" s="105"/>
      <c r="F592" s="106"/>
      <c r="G592" s="105"/>
      <c r="H592" s="105"/>
      <c r="I592" s="108"/>
      <c r="J592" s="105"/>
      <c r="K592" s="105"/>
      <c r="L592" s="108"/>
      <c r="M592" s="105"/>
      <c r="N592" s="103"/>
      <c r="O592" s="456"/>
      <c r="P592" s="79">
        <f t="shared" si="19"/>
        <v>0</v>
      </c>
      <c r="Q592" s="79">
        <f t="shared" si="19"/>
        <v>0</v>
      </c>
      <c r="R592" s="102" t="str">
        <f t="shared" si="18"/>
        <v/>
      </c>
      <c r="S592" s="96" t="str">
        <f>IF(D592="","",IF(OR(D592=Plano!$A$1,D592=Plano!$B$1),"entrada","saída"))</f>
        <v/>
      </c>
    </row>
    <row r="593" spans="1:19" ht="13.2" hidden="1" x14ac:dyDescent="0.25">
      <c r="A593" s="119" t="str">
        <f>IF(B593="","",COUNT('Diário 2o PA'!$A$5:$A$1412)+COUNT('Diário 3o PA'!$A$5:$A$2004)+ROW()-4)</f>
        <v/>
      </c>
      <c r="B593" s="104"/>
      <c r="C593" s="154"/>
      <c r="D593" s="105"/>
      <c r="E593" s="105"/>
      <c r="F593" s="106"/>
      <c r="G593" s="105"/>
      <c r="H593" s="105"/>
      <c r="I593" s="108"/>
      <c r="J593" s="105"/>
      <c r="K593" s="105"/>
      <c r="L593" s="108"/>
      <c r="M593" s="105"/>
      <c r="N593" s="103"/>
      <c r="O593" s="456"/>
      <c r="P593" s="79">
        <f t="shared" si="19"/>
        <v>0</v>
      </c>
      <c r="Q593" s="79">
        <f t="shared" si="19"/>
        <v>0</v>
      </c>
      <c r="R593" s="102" t="str">
        <f t="shared" si="18"/>
        <v/>
      </c>
      <c r="S593" s="96" t="str">
        <f>IF(D593="","",IF(OR(D593=Plano!$A$1,D593=Plano!$B$1),"entrada","saída"))</f>
        <v/>
      </c>
    </row>
    <row r="594" spans="1:19" ht="13.2" hidden="1" x14ac:dyDescent="0.25">
      <c r="A594" s="119" t="str">
        <f>IF(B594="","",COUNT('Diário 2o PA'!$A$5:$A$1412)+COUNT('Diário 3o PA'!$A$5:$A$2004)+ROW()-4)</f>
        <v/>
      </c>
      <c r="B594" s="104"/>
      <c r="C594" s="154"/>
      <c r="D594" s="105"/>
      <c r="E594" s="105"/>
      <c r="F594" s="106"/>
      <c r="G594" s="105"/>
      <c r="H594" s="105"/>
      <c r="I594" s="108"/>
      <c r="J594" s="105"/>
      <c r="K594" s="105"/>
      <c r="L594" s="108"/>
      <c r="M594" s="105"/>
      <c r="N594" s="103"/>
      <c r="O594" s="456"/>
      <c r="P594" s="79">
        <f t="shared" si="19"/>
        <v>0</v>
      </c>
      <c r="Q594" s="79">
        <f t="shared" si="19"/>
        <v>0</v>
      </c>
      <c r="R594" s="102" t="str">
        <f t="shared" si="18"/>
        <v/>
      </c>
      <c r="S594" s="96" t="str">
        <f>IF(D594="","",IF(OR(D594=Plano!$A$1,D594=Plano!$B$1),"entrada","saída"))</f>
        <v/>
      </c>
    </row>
    <row r="595" spans="1:19" ht="13.2" hidden="1" x14ac:dyDescent="0.25">
      <c r="A595" s="119" t="str">
        <f>IF(B595="","",COUNT('Diário 2o PA'!$A$5:$A$1412)+COUNT('Diário 3o PA'!$A$5:$A$2004)+ROW()-4)</f>
        <v/>
      </c>
      <c r="B595" s="104"/>
      <c r="C595" s="154"/>
      <c r="D595" s="105"/>
      <c r="E595" s="105"/>
      <c r="F595" s="106"/>
      <c r="G595" s="105"/>
      <c r="H595" s="105"/>
      <c r="I595" s="108"/>
      <c r="J595" s="105"/>
      <c r="K595" s="105"/>
      <c r="L595" s="108"/>
      <c r="M595" s="105"/>
      <c r="N595" s="103"/>
      <c r="O595" s="456"/>
      <c r="P595" s="79">
        <f t="shared" si="19"/>
        <v>0</v>
      </c>
      <c r="Q595" s="79">
        <f t="shared" si="19"/>
        <v>0</v>
      </c>
      <c r="R595" s="102" t="str">
        <f t="shared" si="18"/>
        <v/>
      </c>
      <c r="S595" s="96" t="str">
        <f>IF(D595="","",IF(OR(D595=Plano!$A$1,D595=Plano!$B$1),"entrada","saída"))</f>
        <v/>
      </c>
    </row>
    <row r="596" spans="1:19" ht="13.2" hidden="1" x14ac:dyDescent="0.25">
      <c r="A596" s="119" t="str">
        <f>IF(B596="","",COUNT('Diário 2o PA'!$A$5:$A$1412)+COUNT('Diário 3o PA'!$A$5:$A$2004)+ROW()-4)</f>
        <v/>
      </c>
      <c r="B596" s="104"/>
      <c r="C596" s="154"/>
      <c r="D596" s="105"/>
      <c r="E596" s="105"/>
      <c r="F596" s="106"/>
      <c r="G596" s="105"/>
      <c r="H596" s="105"/>
      <c r="I596" s="108"/>
      <c r="J596" s="105"/>
      <c r="K596" s="105"/>
      <c r="L596" s="108"/>
      <c r="M596" s="105"/>
      <c r="N596" s="103"/>
      <c r="O596" s="456"/>
      <c r="P596" s="79">
        <f t="shared" si="19"/>
        <v>0</v>
      </c>
      <c r="Q596" s="79">
        <f t="shared" si="19"/>
        <v>0</v>
      </c>
      <c r="R596" s="102" t="str">
        <f t="shared" si="18"/>
        <v/>
      </c>
      <c r="S596" s="96" t="str">
        <f>IF(D596="","",IF(OR(D596=Plano!$A$1,D596=Plano!$B$1),"entrada","saída"))</f>
        <v/>
      </c>
    </row>
    <row r="597" spans="1:19" ht="13.2" hidden="1" x14ac:dyDescent="0.25">
      <c r="A597" s="119" t="str">
        <f>IF(B597="","",COUNT('Diário 2o PA'!$A$5:$A$1412)+COUNT('Diário 3o PA'!$A$5:$A$2004)+ROW()-4)</f>
        <v/>
      </c>
      <c r="B597" s="104"/>
      <c r="C597" s="154"/>
      <c r="D597" s="105"/>
      <c r="E597" s="105"/>
      <c r="F597" s="106"/>
      <c r="G597" s="105"/>
      <c r="H597" s="105"/>
      <c r="I597" s="108"/>
      <c r="J597" s="105"/>
      <c r="K597" s="105"/>
      <c r="L597" s="108"/>
      <c r="M597" s="105"/>
      <c r="N597" s="103"/>
      <c r="O597" s="456"/>
      <c r="P597" s="79">
        <f t="shared" si="19"/>
        <v>0</v>
      </c>
      <c r="Q597" s="79">
        <f t="shared" si="19"/>
        <v>0</v>
      </c>
      <c r="R597" s="102" t="str">
        <f t="shared" si="18"/>
        <v/>
      </c>
      <c r="S597" s="96" t="str">
        <f>IF(D597="","",IF(OR(D597=Plano!$A$1,D597=Plano!$B$1),"entrada","saída"))</f>
        <v/>
      </c>
    </row>
    <row r="598" spans="1:19" ht="13.2" hidden="1" x14ac:dyDescent="0.25">
      <c r="A598" s="119" t="str">
        <f>IF(B598="","",COUNT('Diário 2o PA'!$A$5:$A$1412)+COUNT('Diário 3o PA'!$A$5:$A$2004)+ROW()-4)</f>
        <v/>
      </c>
      <c r="B598" s="104"/>
      <c r="C598" s="154"/>
      <c r="D598" s="105"/>
      <c r="E598" s="105"/>
      <c r="F598" s="106"/>
      <c r="G598" s="105"/>
      <c r="H598" s="105"/>
      <c r="I598" s="108"/>
      <c r="J598" s="105"/>
      <c r="K598" s="105"/>
      <c r="L598" s="108"/>
      <c r="M598" s="105"/>
      <c r="N598" s="103"/>
      <c r="O598" s="456"/>
      <c r="P598" s="79">
        <f t="shared" si="19"/>
        <v>0</v>
      </c>
      <c r="Q598" s="79">
        <f t="shared" si="19"/>
        <v>0</v>
      </c>
      <c r="R598" s="102" t="str">
        <f t="shared" si="18"/>
        <v/>
      </c>
      <c r="S598" s="96" t="str">
        <f>IF(D598="","",IF(OR(D598=Plano!$A$1,D598=Plano!$B$1),"entrada","saída"))</f>
        <v/>
      </c>
    </row>
    <row r="599" spans="1:19" ht="13.2" hidden="1" x14ac:dyDescent="0.25">
      <c r="A599" s="119" t="str">
        <f>IF(B599="","",COUNT('Diário 2o PA'!$A$5:$A$1412)+COUNT('Diário 3o PA'!$A$5:$A$2004)+ROW()-4)</f>
        <v/>
      </c>
      <c r="B599" s="104"/>
      <c r="C599" s="154"/>
      <c r="D599" s="105"/>
      <c r="E599" s="105"/>
      <c r="F599" s="106"/>
      <c r="G599" s="105"/>
      <c r="H599" s="105"/>
      <c r="I599" s="108"/>
      <c r="J599" s="105"/>
      <c r="K599" s="105"/>
      <c r="L599" s="108"/>
      <c r="M599" s="105"/>
      <c r="N599" s="103"/>
      <c r="O599" s="456"/>
      <c r="P599" s="79">
        <f t="shared" si="19"/>
        <v>0</v>
      </c>
      <c r="Q599" s="79">
        <f t="shared" si="19"/>
        <v>0</v>
      </c>
      <c r="R599" s="102" t="str">
        <f t="shared" si="18"/>
        <v/>
      </c>
      <c r="S599" s="96" t="str">
        <f>IF(D599="","",IF(OR(D599=Plano!$A$1,D599=Plano!$B$1),"entrada","saída"))</f>
        <v/>
      </c>
    </row>
    <row r="600" spans="1:19" ht="13.2" hidden="1" x14ac:dyDescent="0.25">
      <c r="A600" s="119" t="str">
        <f>IF(B600="","",COUNT('Diário 2o PA'!$A$5:$A$1412)+COUNT('Diário 3o PA'!$A$5:$A$2004)+ROW()-4)</f>
        <v/>
      </c>
      <c r="B600" s="104"/>
      <c r="C600" s="154"/>
      <c r="D600" s="105"/>
      <c r="E600" s="105"/>
      <c r="F600" s="106"/>
      <c r="G600" s="105"/>
      <c r="H600" s="105"/>
      <c r="I600" s="108"/>
      <c r="J600" s="105"/>
      <c r="K600" s="105"/>
      <c r="L600" s="108"/>
      <c r="M600" s="105"/>
      <c r="N600" s="103"/>
      <c r="O600" s="456"/>
      <c r="P600" s="79">
        <f t="shared" si="19"/>
        <v>0</v>
      </c>
      <c r="Q600" s="79">
        <f t="shared" si="19"/>
        <v>0</v>
      </c>
      <c r="R600" s="102" t="str">
        <f t="shared" si="18"/>
        <v/>
      </c>
      <c r="S600" s="96" t="str">
        <f>IF(D600="","",IF(OR(D600=Plano!$A$1,D600=Plano!$B$1),"entrada","saída"))</f>
        <v/>
      </c>
    </row>
    <row r="601" spans="1:19" ht="13.2" hidden="1" x14ac:dyDescent="0.25">
      <c r="A601" s="119" t="str">
        <f>IF(B601="","",COUNT('Diário 2o PA'!$A$5:$A$1412)+COUNT('Diário 3o PA'!$A$5:$A$2004)+ROW()-4)</f>
        <v/>
      </c>
      <c r="B601" s="104"/>
      <c r="C601" s="154"/>
      <c r="D601" s="105"/>
      <c r="E601" s="105"/>
      <c r="F601" s="106"/>
      <c r="G601" s="105"/>
      <c r="H601" s="105"/>
      <c r="I601" s="108"/>
      <c r="J601" s="105"/>
      <c r="K601" s="105"/>
      <c r="L601" s="108"/>
      <c r="M601" s="105"/>
      <c r="N601" s="103"/>
      <c r="O601" s="456"/>
      <c r="P601" s="79">
        <f t="shared" si="19"/>
        <v>0</v>
      </c>
      <c r="Q601" s="79">
        <f t="shared" si="19"/>
        <v>0</v>
      </c>
      <c r="R601" s="102" t="str">
        <f t="shared" si="18"/>
        <v/>
      </c>
      <c r="S601" s="96" t="str">
        <f>IF(D601="","",IF(OR(D601=Plano!$A$1,D601=Plano!$B$1),"entrada","saída"))</f>
        <v/>
      </c>
    </row>
    <row r="602" spans="1:19" ht="13.2" hidden="1" x14ac:dyDescent="0.25">
      <c r="A602" s="119" t="str">
        <f>IF(B602="","",COUNT('Diário 2o PA'!$A$5:$A$1412)+COUNT('Diário 3o PA'!$A$5:$A$2004)+ROW()-4)</f>
        <v/>
      </c>
      <c r="B602" s="104"/>
      <c r="C602" s="154"/>
      <c r="D602" s="105"/>
      <c r="E602" s="105"/>
      <c r="F602" s="106"/>
      <c r="G602" s="105"/>
      <c r="H602" s="105"/>
      <c r="I602" s="108"/>
      <c r="J602" s="105"/>
      <c r="K602" s="105"/>
      <c r="L602" s="108"/>
      <c r="M602" s="105"/>
      <c r="N602" s="103"/>
      <c r="O602" s="456"/>
      <c r="P602" s="79">
        <f t="shared" si="19"/>
        <v>0</v>
      </c>
      <c r="Q602" s="79">
        <f t="shared" si="19"/>
        <v>0</v>
      </c>
      <c r="R602" s="102" t="str">
        <f t="shared" si="18"/>
        <v/>
      </c>
      <c r="S602" s="96" t="str">
        <f>IF(D602="","",IF(OR(D602=Plano!$A$1,D602=Plano!$B$1),"entrada","saída"))</f>
        <v/>
      </c>
    </row>
    <row r="603" spans="1:19" ht="13.2" hidden="1" x14ac:dyDescent="0.25">
      <c r="A603" s="119" t="str">
        <f>IF(B603="","",COUNT('Diário 2o PA'!$A$5:$A$1412)+COUNT('Diário 3o PA'!$A$5:$A$2004)+ROW()-4)</f>
        <v/>
      </c>
      <c r="B603" s="104"/>
      <c r="C603" s="154"/>
      <c r="D603" s="105"/>
      <c r="E603" s="105"/>
      <c r="F603" s="106"/>
      <c r="G603" s="105"/>
      <c r="H603" s="105"/>
      <c r="I603" s="108"/>
      <c r="J603" s="105"/>
      <c r="K603" s="105"/>
      <c r="L603" s="108"/>
      <c r="M603" s="105"/>
      <c r="N603" s="103"/>
      <c r="O603" s="456"/>
      <c r="P603" s="79">
        <f t="shared" si="19"/>
        <v>0</v>
      </c>
      <c r="Q603" s="79">
        <f t="shared" si="19"/>
        <v>0</v>
      </c>
      <c r="R603" s="102" t="str">
        <f t="shared" si="18"/>
        <v/>
      </c>
      <c r="S603" s="96" t="str">
        <f>IF(D603="","",IF(OR(D603=Plano!$A$1,D603=Plano!$B$1),"entrada","saída"))</f>
        <v/>
      </c>
    </row>
    <row r="604" spans="1:19" ht="13.2" hidden="1" x14ac:dyDescent="0.25">
      <c r="A604" s="119" t="str">
        <f>IF(B604="","",COUNT('Diário 2o PA'!$A$5:$A$1412)+COUNT('Diário 3o PA'!$A$5:$A$2004)+ROW()-4)</f>
        <v/>
      </c>
      <c r="B604" s="104"/>
      <c r="C604" s="154"/>
      <c r="D604" s="105"/>
      <c r="E604" s="105"/>
      <c r="F604" s="106"/>
      <c r="G604" s="105"/>
      <c r="H604" s="105"/>
      <c r="I604" s="108"/>
      <c r="J604" s="105"/>
      <c r="K604" s="105"/>
      <c r="L604" s="108"/>
      <c r="M604" s="105"/>
      <c r="N604" s="103"/>
      <c r="O604" s="456"/>
      <c r="P604" s="79">
        <f t="shared" si="19"/>
        <v>0</v>
      </c>
      <c r="Q604" s="79">
        <f t="shared" si="19"/>
        <v>0</v>
      </c>
      <c r="R604" s="102" t="str">
        <f t="shared" si="18"/>
        <v/>
      </c>
      <c r="S604" s="96" t="str">
        <f>IF(D604="","",IF(OR(D604=Plano!$A$1,D604=Plano!$B$1),"entrada","saída"))</f>
        <v/>
      </c>
    </row>
    <row r="605" spans="1:19" ht="13.2" hidden="1" x14ac:dyDescent="0.25">
      <c r="A605" s="119" t="str">
        <f>IF(B605="","",COUNT('Diário 2o PA'!$A$5:$A$1412)+COUNT('Diário 3o PA'!$A$5:$A$2004)+ROW()-4)</f>
        <v/>
      </c>
      <c r="B605" s="104"/>
      <c r="C605" s="154"/>
      <c r="D605" s="105"/>
      <c r="E605" s="105"/>
      <c r="F605" s="106"/>
      <c r="G605" s="105"/>
      <c r="H605" s="105"/>
      <c r="I605" s="108"/>
      <c r="J605" s="105"/>
      <c r="K605" s="105"/>
      <c r="L605" s="108"/>
      <c r="M605" s="105"/>
      <c r="N605" s="103"/>
      <c r="O605" s="456"/>
      <c r="P605" s="79">
        <f t="shared" si="19"/>
        <v>0</v>
      </c>
      <c r="Q605" s="79">
        <f t="shared" si="19"/>
        <v>0</v>
      </c>
      <c r="R605" s="102" t="str">
        <f t="shared" si="18"/>
        <v/>
      </c>
      <c r="S605" s="96" t="str">
        <f>IF(D605="","",IF(OR(D605=Plano!$A$1,D605=Plano!$B$1),"entrada","saída"))</f>
        <v/>
      </c>
    </row>
    <row r="606" spans="1:19" ht="13.2" hidden="1" x14ac:dyDescent="0.25">
      <c r="A606" s="119" t="str">
        <f>IF(B606="","",COUNT('Diário 2o PA'!$A$5:$A$1412)+COUNT('Diário 3o PA'!$A$5:$A$2004)+ROW()-4)</f>
        <v/>
      </c>
      <c r="B606" s="104"/>
      <c r="C606" s="154"/>
      <c r="D606" s="105"/>
      <c r="E606" s="105"/>
      <c r="F606" s="106"/>
      <c r="G606" s="105"/>
      <c r="H606" s="105"/>
      <c r="I606" s="108"/>
      <c r="J606" s="105"/>
      <c r="K606" s="105"/>
      <c r="L606" s="108"/>
      <c r="M606" s="105"/>
      <c r="N606" s="103"/>
      <c r="O606" s="456"/>
      <c r="P606" s="79">
        <f t="shared" si="19"/>
        <v>0</v>
      </c>
      <c r="Q606" s="79">
        <f t="shared" si="19"/>
        <v>0</v>
      </c>
      <c r="R606" s="102" t="str">
        <f t="shared" si="18"/>
        <v/>
      </c>
      <c r="S606" s="96" t="str">
        <f>IF(D606="","",IF(OR(D606=Plano!$A$1,D606=Plano!$B$1),"entrada","saída"))</f>
        <v/>
      </c>
    </row>
    <row r="607" spans="1:19" ht="13.2" hidden="1" x14ac:dyDescent="0.25">
      <c r="A607" s="119" t="str">
        <f>IF(B607="","",COUNT('Diário 2o PA'!$A$5:$A$1412)+COUNT('Diário 3o PA'!$A$5:$A$2004)+ROW()-4)</f>
        <v/>
      </c>
      <c r="B607" s="104"/>
      <c r="C607" s="154"/>
      <c r="D607" s="105"/>
      <c r="E607" s="105"/>
      <c r="F607" s="106"/>
      <c r="G607" s="105"/>
      <c r="H607" s="105"/>
      <c r="I607" s="108"/>
      <c r="J607" s="105"/>
      <c r="K607" s="105"/>
      <c r="L607" s="108"/>
      <c r="M607" s="105"/>
      <c r="N607" s="103"/>
      <c r="O607" s="456"/>
      <c r="P607" s="79">
        <f t="shared" si="19"/>
        <v>0</v>
      </c>
      <c r="Q607" s="79">
        <f t="shared" si="19"/>
        <v>0</v>
      </c>
      <c r="R607" s="102" t="str">
        <f t="shared" si="18"/>
        <v/>
      </c>
      <c r="S607" s="96" t="str">
        <f>IF(D607="","",IF(OR(D607=Plano!$A$1,D607=Plano!$B$1),"entrada","saída"))</f>
        <v/>
      </c>
    </row>
    <row r="608" spans="1:19" ht="13.2" hidden="1" x14ac:dyDescent="0.25">
      <c r="A608" s="119" t="str">
        <f>IF(B608="","",COUNT('Diário 2o PA'!$A$5:$A$1412)+COUNT('Diário 3o PA'!$A$5:$A$2004)+ROW()-4)</f>
        <v/>
      </c>
      <c r="B608" s="104"/>
      <c r="C608" s="154"/>
      <c r="D608" s="105"/>
      <c r="E608" s="105"/>
      <c r="F608" s="106"/>
      <c r="G608" s="105"/>
      <c r="H608" s="105"/>
      <c r="I608" s="108"/>
      <c r="J608" s="105"/>
      <c r="K608" s="105"/>
      <c r="L608" s="108"/>
      <c r="M608" s="105"/>
      <c r="N608" s="103"/>
      <c r="O608" s="456"/>
      <c r="P608" s="79">
        <f t="shared" si="19"/>
        <v>0</v>
      </c>
      <c r="Q608" s="79">
        <f t="shared" si="19"/>
        <v>0</v>
      </c>
      <c r="R608" s="102" t="str">
        <f t="shared" si="18"/>
        <v/>
      </c>
      <c r="S608" s="96" t="str">
        <f>IF(D608="","",IF(OR(D608=Plano!$A$1,D608=Plano!$B$1),"entrada","saída"))</f>
        <v/>
      </c>
    </row>
    <row r="609" spans="1:19" ht="13.2" hidden="1" x14ac:dyDescent="0.25">
      <c r="A609" s="119" t="str">
        <f>IF(B609="","",COUNT('Diário 2o PA'!$A$5:$A$1412)+COUNT('Diário 3o PA'!$A$5:$A$2004)+ROW()-4)</f>
        <v/>
      </c>
      <c r="B609" s="104"/>
      <c r="C609" s="154"/>
      <c r="D609" s="105"/>
      <c r="E609" s="105"/>
      <c r="F609" s="106"/>
      <c r="G609" s="105"/>
      <c r="H609" s="105"/>
      <c r="I609" s="108"/>
      <c r="J609" s="105"/>
      <c r="K609" s="105"/>
      <c r="L609" s="108"/>
      <c r="M609" s="105"/>
      <c r="N609" s="103"/>
      <c r="O609" s="456"/>
      <c r="P609" s="79">
        <f t="shared" si="19"/>
        <v>0</v>
      </c>
      <c r="Q609" s="79">
        <f t="shared" si="19"/>
        <v>0</v>
      </c>
      <c r="R609" s="102" t="str">
        <f t="shared" si="18"/>
        <v/>
      </c>
      <c r="S609" s="96" t="str">
        <f>IF(D609="","",IF(OR(D609=Plano!$A$1,D609=Plano!$B$1),"entrada","saída"))</f>
        <v/>
      </c>
    </row>
    <row r="610" spans="1:19" ht="13.2" hidden="1" x14ac:dyDescent="0.25">
      <c r="A610" s="119" t="str">
        <f>IF(B610="","",COUNT('Diário 2o PA'!$A$5:$A$1412)+COUNT('Diário 3o PA'!$A$5:$A$2004)+ROW()-4)</f>
        <v/>
      </c>
      <c r="B610" s="104"/>
      <c r="C610" s="154"/>
      <c r="D610" s="105"/>
      <c r="E610" s="105"/>
      <c r="F610" s="106"/>
      <c r="G610" s="105"/>
      <c r="H610" s="105"/>
      <c r="I610" s="108"/>
      <c r="J610" s="105"/>
      <c r="K610" s="105"/>
      <c r="L610" s="108"/>
      <c r="M610" s="105"/>
      <c r="N610" s="103"/>
      <c r="O610" s="456"/>
      <c r="P610" s="79">
        <f t="shared" si="19"/>
        <v>0</v>
      </c>
      <c r="Q610" s="79">
        <f t="shared" si="19"/>
        <v>0</v>
      </c>
      <c r="R610" s="102" t="str">
        <f t="shared" si="18"/>
        <v/>
      </c>
      <c r="S610" s="96" t="str">
        <f>IF(D610="","",IF(OR(D610=Plano!$A$1,D610=Plano!$B$1),"entrada","saída"))</f>
        <v/>
      </c>
    </row>
    <row r="611" spans="1:19" ht="13.2" hidden="1" x14ac:dyDescent="0.25">
      <c r="A611" s="119" t="str">
        <f>IF(B611="","",COUNT('Diário 2o PA'!$A$5:$A$1412)+COUNT('Diário 3o PA'!$A$5:$A$2004)+ROW()-4)</f>
        <v/>
      </c>
      <c r="B611" s="104"/>
      <c r="C611" s="154"/>
      <c r="D611" s="105"/>
      <c r="E611" s="105"/>
      <c r="F611" s="106"/>
      <c r="G611" s="105"/>
      <c r="H611" s="105"/>
      <c r="I611" s="108"/>
      <c r="J611" s="105"/>
      <c r="K611" s="105"/>
      <c r="L611" s="108"/>
      <c r="M611" s="105"/>
      <c r="N611" s="103"/>
      <c r="O611" s="456"/>
      <c r="P611" s="79">
        <f t="shared" si="19"/>
        <v>0</v>
      </c>
      <c r="Q611" s="79">
        <f t="shared" si="19"/>
        <v>0</v>
      </c>
      <c r="R611" s="102" t="str">
        <f t="shared" si="18"/>
        <v/>
      </c>
      <c r="S611" s="96" t="str">
        <f>IF(D611="","",IF(OR(D611=Plano!$A$1,D611=Plano!$B$1),"entrada","saída"))</f>
        <v/>
      </c>
    </row>
    <row r="612" spans="1:19" ht="13.2" hidden="1" x14ac:dyDescent="0.25">
      <c r="A612" s="119" t="str">
        <f>IF(B612="","",COUNT('Diário 2o PA'!$A$5:$A$1412)+COUNT('Diário 3o PA'!$A$5:$A$2004)+ROW()-4)</f>
        <v/>
      </c>
      <c r="B612" s="104"/>
      <c r="C612" s="154"/>
      <c r="D612" s="105"/>
      <c r="E612" s="105"/>
      <c r="F612" s="106"/>
      <c r="G612" s="105"/>
      <c r="H612" s="105"/>
      <c r="I612" s="108"/>
      <c r="J612" s="105"/>
      <c r="K612" s="105"/>
      <c r="L612" s="108"/>
      <c r="M612" s="105"/>
      <c r="N612" s="103"/>
      <c r="O612" s="456"/>
      <c r="P612" s="79">
        <f t="shared" si="19"/>
        <v>0</v>
      </c>
      <c r="Q612" s="79">
        <f t="shared" si="19"/>
        <v>0</v>
      </c>
      <c r="R612" s="102" t="str">
        <f t="shared" si="18"/>
        <v/>
      </c>
      <c r="S612" s="96" t="str">
        <f>IF(D612="","",IF(OR(D612=Plano!$A$1,D612=Plano!$B$1),"entrada","saída"))</f>
        <v/>
      </c>
    </row>
    <row r="613" spans="1:19" ht="13.2" hidden="1" x14ac:dyDescent="0.25">
      <c r="A613" s="119" t="str">
        <f>IF(B613="","",COUNT('Diário 2o PA'!$A$5:$A$1412)+COUNT('Diário 3o PA'!$A$5:$A$2004)+ROW()-4)</f>
        <v/>
      </c>
      <c r="B613" s="104"/>
      <c r="C613" s="154"/>
      <c r="D613" s="105"/>
      <c r="E613" s="105"/>
      <c r="F613" s="106"/>
      <c r="G613" s="105"/>
      <c r="H613" s="105"/>
      <c r="I613" s="108"/>
      <c r="J613" s="105"/>
      <c r="K613" s="105"/>
      <c r="L613" s="108"/>
      <c r="M613" s="105"/>
      <c r="N613" s="103"/>
      <c r="O613" s="456"/>
      <c r="P613" s="79">
        <f t="shared" si="19"/>
        <v>0</v>
      </c>
      <c r="Q613" s="79">
        <f t="shared" si="19"/>
        <v>0</v>
      </c>
      <c r="R613" s="102" t="str">
        <f t="shared" si="18"/>
        <v/>
      </c>
      <c r="S613" s="96" t="str">
        <f>IF(D613="","",IF(OR(D613=Plano!$A$1,D613=Plano!$B$1),"entrada","saída"))</f>
        <v/>
      </c>
    </row>
    <row r="614" spans="1:19" ht="13.2" hidden="1" x14ac:dyDescent="0.25">
      <c r="A614" s="119" t="str">
        <f>IF(B614="","",COUNT('Diário 2o PA'!$A$5:$A$1412)+COUNT('Diário 3o PA'!$A$5:$A$2004)+ROW()-4)</f>
        <v/>
      </c>
      <c r="B614" s="104"/>
      <c r="C614" s="154"/>
      <c r="D614" s="105"/>
      <c r="E614" s="105"/>
      <c r="F614" s="106"/>
      <c r="G614" s="105"/>
      <c r="H614" s="105"/>
      <c r="I614" s="108"/>
      <c r="J614" s="105"/>
      <c r="K614" s="105"/>
      <c r="L614" s="108"/>
      <c r="M614" s="105"/>
      <c r="N614" s="103"/>
      <c r="O614" s="456"/>
      <c r="P614" s="79">
        <f t="shared" si="19"/>
        <v>0</v>
      </c>
      <c r="Q614" s="79">
        <f t="shared" si="19"/>
        <v>0</v>
      </c>
      <c r="R614" s="102" t="str">
        <f t="shared" si="18"/>
        <v/>
      </c>
      <c r="S614" s="96" t="str">
        <f>IF(D614="","",IF(OR(D614=Plano!$A$1,D614=Plano!$B$1),"entrada","saída"))</f>
        <v/>
      </c>
    </row>
    <row r="615" spans="1:19" ht="13.2" hidden="1" x14ac:dyDescent="0.25">
      <c r="A615" s="119" t="str">
        <f>IF(B615="","",COUNT('Diário 2o PA'!$A$5:$A$1412)+COUNT('Diário 3o PA'!$A$5:$A$2004)+ROW()-4)</f>
        <v/>
      </c>
      <c r="B615" s="104"/>
      <c r="C615" s="154"/>
      <c r="D615" s="105"/>
      <c r="E615" s="105"/>
      <c r="F615" s="106"/>
      <c r="G615" s="105"/>
      <c r="H615" s="105"/>
      <c r="I615" s="108"/>
      <c r="J615" s="105"/>
      <c r="K615" s="105"/>
      <c r="L615" s="108"/>
      <c r="M615" s="105"/>
      <c r="N615" s="103"/>
      <c r="O615" s="456"/>
      <c r="P615" s="79">
        <f t="shared" si="19"/>
        <v>0</v>
      </c>
      <c r="Q615" s="79">
        <f t="shared" si="19"/>
        <v>0</v>
      </c>
      <c r="R615" s="102" t="str">
        <f t="shared" si="18"/>
        <v/>
      </c>
      <c r="S615" s="96" t="str">
        <f>IF(D615="","",IF(OR(D615=Plano!$A$1,D615=Plano!$B$1),"entrada","saída"))</f>
        <v/>
      </c>
    </row>
    <row r="616" spans="1:19" ht="13.2" hidden="1" x14ac:dyDescent="0.25">
      <c r="A616" s="119" t="str">
        <f>IF(B616="","",COUNT('Diário 2o PA'!$A$5:$A$1412)+COUNT('Diário 3o PA'!$A$5:$A$2004)+ROW()-4)</f>
        <v/>
      </c>
      <c r="B616" s="104"/>
      <c r="C616" s="154"/>
      <c r="D616" s="105"/>
      <c r="E616" s="105"/>
      <c r="F616" s="106"/>
      <c r="G616" s="105"/>
      <c r="H616" s="105"/>
      <c r="I616" s="108"/>
      <c r="J616" s="105"/>
      <c r="K616" s="105"/>
      <c r="L616" s="108"/>
      <c r="M616" s="105"/>
      <c r="N616" s="103"/>
      <c r="O616" s="456"/>
      <c r="P616" s="79">
        <f t="shared" si="19"/>
        <v>0</v>
      </c>
      <c r="Q616" s="79">
        <f t="shared" si="19"/>
        <v>0</v>
      </c>
      <c r="R616" s="102" t="str">
        <f t="shared" si="18"/>
        <v/>
      </c>
      <c r="S616" s="96" t="str">
        <f>IF(D616="","",IF(OR(D616=Plano!$A$1,D616=Plano!$B$1),"entrada","saída"))</f>
        <v/>
      </c>
    </row>
    <row r="617" spans="1:19" ht="13.2" hidden="1" x14ac:dyDescent="0.25">
      <c r="A617" s="119" t="str">
        <f>IF(B617="","",COUNT('Diário 2o PA'!$A$5:$A$1412)+COUNT('Diário 3o PA'!$A$5:$A$2004)+ROW()-4)</f>
        <v/>
      </c>
      <c r="B617" s="104"/>
      <c r="C617" s="154"/>
      <c r="D617" s="105"/>
      <c r="E617" s="105"/>
      <c r="F617" s="106"/>
      <c r="G617" s="105"/>
      <c r="H617" s="105"/>
      <c r="I617" s="108"/>
      <c r="J617" s="105"/>
      <c r="K617" s="105"/>
      <c r="L617" s="108"/>
      <c r="M617" s="105"/>
      <c r="N617" s="103"/>
      <c r="O617" s="456"/>
      <c r="P617" s="79">
        <f t="shared" si="19"/>
        <v>0</v>
      </c>
      <c r="Q617" s="79">
        <f t="shared" si="19"/>
        <v>0</v>
      </c>
      <c r="R617" s="102" t="str">
        <f t="shared" si="18"/>
        <v/>
      </c>
      <c r="S617" s="96" t="str">
        <f>IF(D617="","",IF(OR(D617=Plano!$A$1,D617=Plano!$B$1),"entrada","saída"))</f>
        <v/>
      </c>
    </row>
    <row r="618" spans="1:19" ht="13.2" hidden="1" x14ac:dyDescent="0.25">
      <c r="A618" s="119" t="str">
        <f>IF(B618="","",COUNT('Diário 2o PA'!$A$5:$A$1412)+COUNT('Diário 3o PA'!$A$5:$A$2004)+ROW()-4)</f>
        <v/>
      </c>
      <c r="B618" s="104"/>
      <c r="C618" s="154"/>
      <c r="D618" s="105"/>
      <c r="E618" s="105"/>
      <c r="F618" s="106"/>
      <c r="G618" s="105"/>
      <c r="H618" s="105"/>
      <c r="I618" s="108"/>
      <c r="J618" s="105"/>
      <c r="K618" s="105"/>
      <c r="L618" s="108"/>
      <c r="M618" s="105"/>
      <c r="N618" s="103"/>
      <c r="O618" s="456"/>
      <c r="P618" s="79">
        <f t="shared" si="19"/>
        <v>0</v>
      </c>
      <c r="Q618" s="79">
        <f t="shared" si="19"/>
        <v>0</v>
      </c>
      <c r="R618" s="102" t="str">
        <f t="shared" si="18"/>
        <v/>
      </c>
      <c r="S618" s="96" t="str">
        <f>IF(D618="","",IF(OR(D618=Plano!$A$1,D618=Plano!$B$1),"entrada","saída"))</f>
        <v/>
      </c>
    </row>
    <row r="619" spans="1:19" ht="13.2" hidden="1" x14ac:dyDescent="0.25">
      <c r="A619" s="119" t="str">
        <f>IF(B619="","",COUNT('Diário 2o PA'!$A$5:$A$1412)+COUNT('Diário 3o PA'!$A$5:$A$2004)+ROW()-4)</f>
        <v/>
      </c>
      <c r="B619" s="104"/>
      <c r="C619" s="154"/>
      <c r="D619" s="105"/>
      <c r="E619" s="105"/>
      <c r="F619" s="106"/>
      <c r="G619" s="105"/>
      <c r="H619" s="105"/>
      <c r="I619" s="108"/>
      <c r="J619" s="105"/>
      <c r="K619" s="105"/>
      <c r="L619" s="108"/>
      <c r="M619" s="105"/>
      <c r="N619" s="103"/>
      <c r="O619" s="456"/>
      <c r="P619" s="79">
        <f t="shared" si="19"/>
        <v>0</v>
      </c>
      <c r="Q619" s="79">
        <f t="shared" si="19"/>
        <v>0</v>
      </c>
      <c r="R619" s="102" t="str">
        <f t="shared" si="18"/>
        <v/>
      </c>
      <c r="S619" s="96" t="str">
        <f>IF(D619="","",IF(OR(D619=Plano!$A$1,D619=Plano!$B$1),"entrada","saída"))</f>
        <v/>
      </c>
    </row>
    <row r="620" spans="1:19" ht="13.2" hidden="1" x14ac:dyDescent="0.25">
      <c r="A620" s="119" t="str">
        <f>IF(B620="","",COUNT('Diário 2o PA'!$A$5:$A$1412)+COUNT('Diário 3o PA'!$A$5:$A$2004)+ROW()-4)</f>
        <v/>
      </c>
      <c r="B620" s="104"/>
      <c r="C620" s="154"/>
      <c r="D620" s="105"/>
      <c r="E620" s="105"/>
      <c r="F620" s="106"/>
      <c r="G620" s="105"/>
      <c r="H620" s="105"/>
      <c r="I620" s="108"/>
      <c r="J620" s="105"/>
      <c r="K620" s="105"/>
      <c r="L620" s="108"/>
      <c r="M620" s="105"/>
      <c r="N620" s="103"/>
      <c r="O620" s="456"/>
      <c r="P620" s="79">
        <f t="shared" si="19"/>
        <v>0</v>
      </c>
      <c r="Q620" s="79">
        <f t="shared" si="19"/>
        <v>0</v>
      </c>
      <c r="R620" s="102" t="str">
        <f t="shared" si="18"/>
        <v/>
      </c>
      <c r="S620" s="96" t="str">
        <f>IF(D620="","",IF(OR(D620=Plano!$A$1,D620=Plano!$B$1),"entrada","saída"))</f>
        <v/>
      </c>
    </row>
    <row r="621" spans="1:19" ht="13.2" hidden="1" x14ac:dyDescent="0.25">
      <c r="A621" s="119" t="str">
        <f>IF(B621="","",COUNT('Diário 2o PA'!$A$5:$A$1412)+COUNT('Diário 3o PA'!$A$5:$A$2004)+ROW()-4)</f>
        <v/>
      </c>
      <c r="B621" s="104"/>
      <c r="C621" s="154"/>
      <c r="D621" s="105"/>
      <c r="E621" s="105"/>
      <c r="F621" s="106"/>
      <c r="G621" s="105"/>
      <c r="H621" s="105"/>
      <c r="I621" s="108"/>
      <c r="J621" s="105"/>
      <c r="K621" s="105"/>
      <c r="L621" s="108"/>
      <c r="M621" s="105"/>
      <c r="N621" s="103"/>
      <c r="O621" s="456"/>
      <c r="P621" s="79">
        <f t="shared" si="19"/>
        <v>0</v>
      </c>
      <c r="Q621" s="79">
        <f t="shared" si="19"/>
        <v>0</v>
      </c>
      <c r="R621" s="102" t="str">
        <f t="shared" si="18"/>
        <v/>
      </c>
      <c r="S621" s="96" t="str">
        <f>IF(D621="","",IF(OR(D621=Plano!$A$1,D621=Plano!$B$1),"entrada","saída"))</f>
        <v/>
      </c>
    </row>
    <row r="622" spans="1:19" ht="13.2" hidden="1" x14ac:dyDescent="0.25">
      <c r="A622" s="119" t="str">
        <f>IF(B622="","",COUNT('Diário 2o PA'!$A$5:$A$1412)+COUNT('Diário 3o PA'!$A$5:$A$2004)+ROW()-4)</f>
        <v/>
      </c>
      <c r="B622" s="104"/>
      <c r="C622" s="154"/>
      <c r="D622" s="105"/>
      <c r="E622" s="105"/>
      <c r="F622" s="106"/>
      <c r="G622" s="105"/>
      <c r="H622" s="105"/>
      <c r="I622" s="108"/>
      <c r="J622" s="105"/>
      <c r="K622" s="105"/>
      <c r="L622" s="108"/>
      <c r="M622" s="105"/>
      <c r="N622" s="103"/>
      <c r="O622" s="456"/>
      <c r="P622" s="79">
        <f t="shared" si="19"/>
        <v>0</v>
      </c>
      <c r="Q622" s="79">
        <f t="shared" si="19"/>
        <v>0</v>
      </c>
      <c r="R622" s="102" t="str">
        <f t="shared" si="18"/>
        <v/>
      </c>
      <c r="S622" s="96" t="str">
        <f>IF(D622="","",IF(OR(D622=Plano!$A$1,D622=Plano!$B$1),"entrada","saída"))</f>
        <v/>
      </c>
    </row>
    <row r="623" spans="1:19" ht="13.2" hidden="1" x14ac:dyDescent="0.25">
      <c r="A623" s="119" t="str">
        <f>IF(B623="","",COUNT('Diário 2o PA'!$A$5:$A$1412)+COUNT('Diário 3o PA'!$A$5:$A$2004)+ROW()-4)</f>
        <v/>
      </c>
      <c r="B623" s="104"/>
      <c r="C623" s="154"/>
      <c r="D623" s="105"/>
      <c r="E623" s="105"/>
      <c r="F623" s="106"/>
      <c r="G623" s="105"/>
      <c r="H623" s="105"/>
      <c r="I623" s="108"/>
      <c r="J623" s="105"/>
      <c r="K623" s="105"/>
      <c r="L623" s="108"/>
      <c r="M623" s="105"/>
      <c r="N623" s="103"/>
      <c r="O623" s="456"/>
      <c r="P623" s="79">
        <f t="shared" si="19"/>
        <v>0</v>
      </c>
      <c r="Q623" s="79">
        <f t="shared" si="19"/>
        <v>0</v>
      </c>
      <c r="R623" s="102" t="str">
        <f t="shared" si="18"/>
        <v/>
      </c>
      <c r="S623" s="96" t="str">
        <f>IF(D623="","",IF(OR(D623=Plano!$A$1,D623=Plano!$B$1),"entrada","saída"))</f>
        <v/>
      </c>
    </row>
    <row r="624" spans="1:19" ht="13.2" hidden="1" x14ac:dyDescent="0.25">
      <c r="A624" s="119" t="str">
        <f>IF(B624="","",COUNT('Diário 2o PA'!$A$5:$A$1412)+COUNT('Diário 3o PA'!$A$5:$A$2004)+ROW()-4)</f>
        <v/>
      </c>
      <c r="B624" s="104"/>
      <c r="C624" s="154"/>
      <c r="D624" s="105"/>
      <c r="E624" s="105"/>
      <c r="F624" s="106"/>
      <c r="G624" s="105"/>
      <c r="H624" s="105"/>
      <c r="I624" s="108"/>
      <c r="J624" s="105"/>
      <c r="K624" s="105"/>
      <c r="L624" s="108"/>
      <c r="M624" s="105"/>
      <c r="N624" s="103"/>
      <c r="O624" s="456"/>
      <c r="P624" s="79">
        <f t="shared" si="19"/>
        <v>0</v>
      </c>
      <c r="Q624" s="79">
        <f t="shared" si="19"/>
        <v>0</v>
      </c>
      <c r="R624" s="102" t="str">
        <f t="shared" si="18"/>
        <v/>
      </c>
      <c r="S624" s="96" t="str">
        <f>IF(D624="","",IF(OR(D624=Plano!$A$1,D624=Plano!$B$1),"entrada","saída"))</f>
        <v/>
      </c>
    </row>
    <row r="625" spans="1:19" ht="13.2" hidden="1" x14ac:dyDescent="0.25">
      <c r="A625" s="119" t="str">
        <f>IF(B625="","",COUNT('Diário 2o PA'!$A$5:$A$1412)+COUNT('Diário 3o PA'!$A$5:$A$2004)+ROW()-4)</f>
        <v/>
      </c>
      <c r="B625" s="104"/>
      <c r="C625" s="154"/>
      <c r="D625" s="105"/>
      <c r="E625" s="105"/>
      <c r="F625" s="106"/>
      <c r="G625" s="105"/>
      <c r="H625" s="105"/>
      <c r="I625" s="108"/>
      <c r="J625" s="105"/>
      <c r="K625" s="105"/>
      <c r="L625" s="108"/>
      <c r="M625" s="105"/>
      <c r="N625" s="103"/>
      <c r="O625" s="456"/>
      <c r="P625" s="79">
        <f t="shared" si="19"/>
        <v>0</v>
      </c>
      <c r="Q625" s="79">
        <f t="shared" si="19"/>
        <v>0</v>
      </c>
      <c r="R625" s="102" t="str">
        <f t="shared" si="18"/>
        <v/>
      </c>
      <c r="S625" s="96" t="str">
        <f>IF(D625="","",IF(OR(D625=Plano!$A$1,D625=Plano!$B$1),"entrada","saída"))</f>
        <v/>
      </c>
    </row>
    <row r="626" spans="1:19" ht="13.2" hidden="1" x14ac:dyDescent="0.25">
      <c r="A626" s="119" t="str">
        <f>IF(B626="","",COUNT('Diário 2o PA'!$A$5:$A$1412)+COUNT('Diário 3o PA'!$A$5:$A$2004)+ROW()-4)</f>
        <v/>
      </c>
      <c r="B626" s="104"/>
      <c r="C626" s="154"/>
      <c r="D626" s="105"/>
      <c r="E626" s="105"/>
      <c r="F626" s="106"/>
      <c r="G626" s="105"/>
      <c r="H626" s="105"/>
      <c r="I626" s="108"/>
      <c r="J626" s="105"/>
      <c r="K626" s="105"/>
      <c r="L626" s="108"/>
      <c r="M626" s="105"/>
      <c r="N626" s="103"/>
      <c r="O626" s="456"/>
      <c r="P626" s="79">
        <f t="shared" si="19"/>
        <v>0</v>
      </c>
      <c r="Q626" s="79">
        <f t="shared" si="19"/>
        <v>0</v>
      </c>
      <c r="R626" s="102" t="str">
        <f t="shared" si="18"/>
        <v/>
      </c>
      <c r="S626" s="96" t="str">
        <f>IF(D626="","",IF(OR(D626=Plano!$A$1,D626=Plano!$B$1),"entrada","saída"))</f>
        <v/>
      </c>
    </row>
    <row r="627" spans="1:19" ht="13.2" hidden="1" x14ac:dyDescent="0.25">
      <c r="A627" s="119" t="str">
        <f>IF(B627="","",COUNT('Diário 2o PA'!$A$5:$A$1412)+COUNT('Diário 3o PA'!$A$5:$A$2004)+ROW()-4)</f>
        <v/>
      </c>
      <c r="B627" s="104"/>
      <c r="C627" s="154"/>
      <c r="D627" s="105"/>
      <c r="E627" s="105"/>
      <c r="F627" s="106"/>
      <c r="G627" s="105"/>
      <c r="H627" s="105"/>
      <c r="I627" s="108"/>
      <c r="J627" s="105"/>
      <c r="K627" s="105"/>
      <c r="L627" s="108"/>
      <c r="M627" s="105"/>
      <c r="N627" s="103"/>
      <c r="O627" s="456"/>
      <c r="P627" s="79">
        <f t="shared" si="19"/>
        <v>0</v>
      </c>
      <c r="Q627" s="79">
        <f t="shared" si="19"/>
        <v>0</v>
      </c>
      <c r="R627" s="102" t="str">
        <f t="shared" si="18"/>
        <v/>
      </c>
      <c r="S627" s="96" t="str">
        <f>IF(D627="","",IF(OR(D627=Plano!$A$1,D627=Plano!$B$1),"entrada","saída"))</f>
        <v/>
      </c>
    </row>
    <row r="628" spans="1:19" ht="13.2" hidden="1" x14ac:dyDescent="0.25">
      <c r="A628" s="119" t="str">
        <f>IF(B628="","",COUNT('Diário 2o PA'!$A$5:$A$1412)+COUNT('Diário 3o PA'!$A$5:$A$2004)+ROW()-4)</f>
        <v/>
      </c>
      <c r="B628" s="104"/>
      <c r="C628" s="154"/>
      <c r="D628" s="105"/>
      <c r="E628" s="105"/>
      <c r="F628" s="106"/>
      <c r="G628" s="105"/>
      <c r="H628" s="105"/>
      <c r="I628" s="108"/>
      <c r="J628" s="105"/>
      <c r="K628" s="105"/>
      <c r="L628" s="108"/>
      <c r="M628" s="105"/>
      <c r="N628" s="103"/>
      <c r="O628" s="456"/>
      <c r="P628" s="79">
        <f t="shared" si="19"/>
        <v>0</v>
      </c>
      <c r="Q628" s="79">
        <f t="shared" si="19"/>
        <v>0</v>
      </c>
      <c r="R628" s="102" t="str">
        <f t="shared" si="18"/>
        <v/>
      </c>
      <c r="S628" s="96" t="str">
        <f>IF(D628="","",IF(OR(D628=Plano!$A$1,D628=Plano!$B$1),"entrada","saída"))</f>
        <v/>
      </c>
    </row>
    <row r="629" spans="1:19" ht="13.2" hidden="1" x14ac:dyDescent="0.25">
      <c r="A629" s="119" t="str">
        <f>IF(B629="","",COUNT('Diário 2o PA'!$A$5:$A$1412)+COUNT('Diário 3o PA'!$A$5:$A$2004)+ROW()-4)</f>
        <v/>
      </c>
      <c r="B629" s="104"/>
      <c r="C629" s="154"/>
      <c r="D629" s="105"/>
      <c r="E629" s="105"/>
      <c r="F629" s="106"/>
      <c r="G629" s="105"/>
      <c r="H629" s="105"/>
      <c r="I629" s="108"/>
      <c r="J629" s="105"/>
      <c r="K629" s="105"/>
      <c r="L629" s="108"/>
      <c r="M629" s="105"/>
      <c r="N629" s="103"/>
      <c r="O629" s="456"/>
      <c r="P629" s="79">
        <f t="shared" si="19"/>
        <v>0</v>
      </c>
      <c r="Q629" s="79">
        <f t="shared" si="19"/>
        <v>0</v>
      </c>
      <c r="R629" s="102" t="str">
        <f t="shared" si="18"/>
        <v/>
      </c>
      <c r="S629" s="96" t="str">
        <f>IF(D629="","",IF(OR(D629=Plano!$A$1,D629=Plano!$B$1),"entrada","saída"))</f>
        <v/>
      </c>
    </row>
    <row r="630" spans="1:19" ht="13.2" hidden="1" x14ac:dyDescent="0.25">
      <c r="A630" s="119" t="str">
        <f>IF(B630="","",COUNT('Diário 2o PA'!$A$5:$A$1412)+COUNT('Diário 3o PA'!$A$5:$A$2004)+ROW()-4)</f>
        <v/>
      </c>
      <c r="B630" s="104"/>
      <c r="C630" s="154"/>
      <c r="D630" s="105"/>
      <c r="E630" s="105"/>
      <c r="F630" s="106"/>
      <c r="G630" s="105"/>
      <c r="H630" s="105"/>
      <c r="I630" s="108"/>
      <c r="J630" s="105"/>
      <c r="K630" s="105"/>
      <c r="L630" s="108"/>
      <c r="M630" s="105"/>
      <c r="N630" s="103"/>
      <c r="O630" s="456"/>
      <c r="P630" s="79">
        <f t="shared" si="19"/>
        <v>0</v>
      </c>
      <c r="Q630" s="79">
        <f t="shared" si="19"/>
        <v>0</v>
      </c>
      <c r="R630" s="102" t="str">
        <f t="shared" si="18"/>
        <v/>
      </c>
      <c r="S630" s="96" t="str">
        <f>IF(D630="","",IF(OR(D630=Plano!$A$1,D630=Plano!$B$1),"entrada","saída"))</f>
        <v/>
      </c>
    </row>
    <row r="631" spans="1:19" ht="13.2" hidden="1" x14ac:dyDescent="0.25">
      <c r="A631" s="119" t="str">
        <f>IF(B631="","",COUNT('Diário 2o PA'!$A$5:$A$1412)+COUNT('Diário 3o PA'!$A$5:$A$2004)+ROW()-4)</f>
        <v/>
      </c>
      <c r="B631" s="104"/>
      <c r="C631" s="154"/>
      <c r="D631" s="105"/>
      <c r="E631" s="105"/>
      <c r="F631" s="106"/>
      <c r="G631" s="105"/>
      <c r="H631" s="105"/>
      <c r="I631" s="108"/>
      <c r="J631" s="105"/>
      <c r="K631" s="105"/>
      <c r="L631" s="108"/>
      <c r="M631" s="105"/>
      <c r="N631" s="103"/>
      <c r="O631" s="456"/>
      <c r="P631" s="79">
        <f t="shared" si="19"/>
        <v>0</v>
      </c>
      <c r="Q631" s="79">
        <f t="shared" si="19"/>
        <v>0</v>
      </c>
      <c r="R631" s="102" t="str">
        <f t="shared" si="18"/>
        <v/>
      </c>
      <c r="S631" s="96" t="str">
        <f>IF(D631="","",IF(OR(D631=Plano!$A$1,D631=Plano!$B$1),"entrada","saída"))</f>
        <v/>
      </c>
    </row>
    <row r="632" spans="1:19" ht="13.2" hidden="1" x14ac:dyDescent="0.25">
      <c r="A632" s="119" t="str">
        <f>IF(B632="","",COUNT('Diário 2o PA'!$A$5:$A$1412)+COUNT('Diário 3o PA'!$A$5:$A$2004)+ROW()-4)</f>
        <v/>
      </c>
      <c r="B632" s="104"/>
      <c r="C632" s="154"/>
      <c r="D632" s="105"/>
      <c r="E632" s="105"/>
      <c r="F632" s="106"/>
      <c r="G632" s="105"/>
      <c r="H632" s="105"/>
      <c r="I632" s="108"/>
      <c r="J632" s="105"/>
      <c r="K632" s="105"/>
      <c r="L632" s="108"/>
      <c r="M632" s="105"/>
      <c r="N632" s="103"/>
      <c r="O632" s="456"/>
      <c r="P632" s="79">
        <f t="shared" si="19"/>
        <v>0</v>
      </c>
      <c r="Q632" s="79">
        <f t="shared" si="19"/>
        <v>0</v>
      </c>
      <c r="R632" s="102" t="str">
        <f t="shared" si="18"/>
        <v/>
      </c>
      <c r="S632" s="96" t="str">
        <f>IF(D632="","",IF(OR(D632=Plano!$A$1,D632=Plano!$B$1),"entrada","saída"))</f>
        <v/>
      </c>
    </row>
    <row r="633" spans="1:19" ht="13.2" hidden="1" x14ac:dyDescent="0.25">
      <c r="A633" s="119" t="str">
        <f>IF(B633="","",COUNT('Diário 2o PA'!$A$5:$A$1412)+COUNT('Diário 3o PA'!$A$5:$A$2004)+ROW()-4)</f>
        <v/>
      </c>
      <c r="B633" s="104"/>
      <c r="C633" s="154"/>
      <c r="D633" s="105"/>
      <c r="E633" s="105"/>
      <c r="F633" s="106"/>
      <c r="G633" s="105"/>
      <c r="H633" s="105"/>
      <c r="I633" s="108"/>
      <c r="J633" s="105"/>
      <c r="K633" s="105"/>
      <c r="L633" s="108"/>
      <c r="M633" s="105"/>
      <c r="N633" s="103"/>
      <c r="O633" s="456"/>
      <c r="P633" s="79">
        <f t="shared" si="19"/>
        <v>0</v>
      </c>
      <c r="Q633" s="79">
        <f t="shared" si="19"/>
        <v>0</v>
      </c>
      <c r="R633" s="102" t="str">
        <f t="shared" si="18"/>
        <v/>
      </c>
      <c r="S633" s="96" t="str">
        <f>IF(D633="","",IF(OR(D633=Plano!$A$1,D633=Plano!$B$1),"entrada","saída"))</f>
        <v/>
      </c>
    </row>
    <row r="634" spans="1:19" ht="13.2" hidden="1" x14ac:dyDescent="0.25">
      <c r="A634" s="119" t="str">
        <f>IF(B634="","",COUNT('Diário 2o PA'!$A$5:$A$1412)+COUNT('Diário 3o PA'!$A$5:$A$2004)+ROW()-4)</f>
        <v/>
      </c>
      <c r="B634" s="104"/>
      <c r="C634" s="154"/>
      <c r="D634" s="105"/>
      <c r="E634" s="105"/>
      <c r="F634" s="106"/>
      <c r="G634" s="105"/>
      <c r="H634" s="105"/>
      <c r="I634" s="108"/>
      <c r="J634" s="105"/>
      <c r="K634" s="105"/>
      <c r="L634" s="108"/>
      <c r="M634" s="105"/>
      <c r="N634" s="103"/>
      <c r="O634" s="456"/>
      <c r="P634" s="79">
        <f t="shared" si="19"/>
        <v>0</v>
      </c>
      <c r="Q634" s="79">
        <f t="shared" si="19"/>
        <v>0</v>
      </c>
      <c r="R634" s="102" t="str">
        <f t="shared" si="18"/>
        <v/>
      </c>
      <c r="S634" s="96" t="str">
        <f>IF(D634="","",IF(OR(D634=Plano!$A$1,D634=Plano!$B$1),"entrada","saída"))</f>
        <v/>
      </c>
    </row>
    <row r="635" spans="1:19" ht="13.2" hidden="1" x14ac:dyDescent="0.25">
      <c r="A635" s="119" t="str">
        <f>IF(B635="","",COUNT('Diário 2o PA'!$A$5:$A$1412)+COUNT('Diário 3o PA'!$A$5:$A$2004)+ROW()-4)</f>
        <v/>
      </c>
      <c r="B635" s="104"/>
      <c r="C635" s="154"/>
      <c r="D635" s="105"/>
      <c r="E635" s="105"/>
      <c r="F635" s="106"/>
      <c r="G635" s="105"/>
      <c r="H635" s="105"/>
      <c r="I635" s="108"/>
      <c r="J635" s="105"/>
      <c r="K635" s="105"/>
      <c r="L635" s="108"/>
      <c r="M635" s="105"/>
      <c r="N635" s="103"/>
      <c r="O635" s="456"/>
      <c r="P635" s="79">
        <f t="shared" si="19"/>
        <v>0</v>
      </c>
      <c r="Q635" s="79">
        <f t="shared" si="19"/>
        <v>0</v>
      </c>
      <c r="R635" s="102" t="str">
        <f t="shared" si="18"/>
        <v/>
      </c>
      <c r="S635" s="96" t="str">
        <f>IF(D635="","",IF(OR(D635=Plano!$A$1,D635=Plano!$B$1),"entrada","saída"))</f>
        <v/>
      </c>
    </row>
    <row r="636" spans="1:19" ht="13.2" hidden="1" x14ac:dyDescent="0.25">
      <c r="A636" s="119" t="str">
        <f>IF(B636="","",COUNT('Diário 2o PA'!$A$5:$A$1412)+COUNT('Diário 3o PA'!$A$5:$A$2004)+ROW()-4)</f>
        <v/>
      </c>
      <c r="B636" s="104"/>
      <c r="C636" s="154"/>
      <c r="D636" s="105"/>
      <c r="E636" s="105"/>
      <c r="F636" s="106"/>
      <c r="G636" s="105"/>
      <c r="H636" s="105"/>
      <c r="I636" s="108"/>
      <c r="J636" s="105"/>
      <c r="K636" s="105"/>
      <c r="L636" s="108"/>
      <c r="M636" s="105"/>
      <c r="N636" s="103"/>
      <c r="O636" s="456"/>
      <c r="P636" s="79">
        <f t="shared" si="19"/>
        <v>0</v>
      </c>
      <c r="Q636" s="79">
        <f t="shared" si="19"/>
        <v>0</v>
      </c>
      <c r="R636" s="102" t="str">
        <f t="shared" si="18"/>
        <v/>
      </c>
      <c r="S636" s="96" t="str">
        <f>IF(D636="","",IF(OR(D636=Plano!$A$1,D636=Plano!$B$1),"entrada","saída"))</f>
        <v/>
      </c>
    </row>
    <row r="637" spans="1:19" ht="13.2" hidden="1" x14ac:dyDescent="0.25">
      <c r="A637" s="119" t="str">
        <f>IF(B637="","",COUNT('Diário 2o PA'!$A$5:$A$1412)+COUNT('Diário 3o PA'!$A$5:$A$2004)+ROW()-4)</f>
        <v/>
      </c>
      <c r="B637" s="104"/>
      <c r="C637" s="154"/>
      <c r="D637" s="105"/>
      <c r="E637" s="105"/>
      <c r="F637" s="106"/>
      <c r="G637" s="105"/>
      <c r="H637" s="105"/>
      <c r="I637" s="108"/>
      <c r="J637" s="105"/>
      <c r="K637" s="105"/>
      <c r="L637" s="108"/>
      <c r="M637" s="105"/>
      <c r="N637" s="103"/>
      <c r="O637" s="456"/>
      <c r="P637" s="79">
        <f t="shared" si="19"/>
        <v>0</v>
      </c>
      <c r="Q637" s="79">
        <f t="shared" si="19"/>
        <v>0</v>
      </c>
      <c r="R637" s="102" t="str">
        <f t="shared" si="18"/>
        <v/>
      </c>
      <c r="S637" s="96" t="str">
        <f>IF(D637="","",IF(OR(D637=Plano!$A$1,D637=Plano!$B$1),"entrada","saída"))</f>
        <v/>
      </c>
    </row>
    <row r="638" spans="1:19" ht="13.2" hidden="1" x14ac:dyDescent="0.25">
      <c r="A638" s="119" t="str">
        <f>IF(B638="","",COUNT('Diário 2o PA'!$A$5:$A$1412)+COUNT('Diário 3o PA'!$A$5:$A$2004)+ROW()-4)</f>
        <v/>
      </c>
      <c r="B638" s="104"/>
      <c r="C638" s="154"/>
      <c r="D638" s="105"/>
      <c r="E638" s="105"/>
      <c r="F638" s="106"/>
      <c r="G638" s="105"/>
      <c r="H638" s="105"/>
      <c r="I638" s="108"/>
      <c r="J638" s="105"/>
      <c r="K638" s="105"/>
      <c r="L638" s="108"/>
      <c r="M638" s="105"/>
      <c r="N638" s="103"/>
      <c r="O638" s="456"/>
      <c r="P638" s="79">
        <f t="shared" si="19"/>
        <v>0</v>
      </c>
      <c r="Q638" s="79">
        <f t="shared" si="19"/>
        <v>0</v>
      </c>
      <c r="R638" s="102" t="str">
        <f t="shared" si="18"/>
        <v/>
      </c>
      <c r="S638" s="96" t="str">
        <f>IF(D638="","",IF(OR(D638=Plano!$A$1,D638=Plano!$B$1),"entrada","saída"))</f>
        <v/>
      </c>
    </row>
    <row r="639" spans="1:19" ht="13.2" hidden="1" x14ac:dyDescent="0.25">
      <c r="A639" s="119" t="str">
        <f>IF(B639="","",COUNT('Diário 2o PA'!$A$5:$A$1412)+COUNT('Diário 3o PA'!$A$5:$A$2004)+ROW()-4)</f>
        <v/>
      </c>
      <c r="B639" s="104"/>
      <c r="C639" s="154"/>
      <c r="D639" s="105"/>
      <c r="E639" s="105"/>
      <c r="F639" s="106"/>
      <c r="G639" s="105"/>
      <c r="H639" s="105"/>
      <c r="I639" s="108"/>
      <c r="J639" s="105"/>
      <c r="K639" s="105"/>
      <c r="L639" s="108"/>
      <c r="M639" s="105"/>
      <c r="N639" s="103"/>
      <c r="O639" s="456"/>
      <c r="P639" s="79">
        <f t="shared" si="19"/>
        <v>0</v>
      </c>
      <c r="Q639" s="79">
        <f t="shared" si="19"/>
        <v>0</v>
      </c>
      <c r="R639" s="102" t="str">
        <f t="shared" si="18"/>
        <v/>
      </c>
      <c r="S639" s="96" t="str">
        <f>IF(D639="","",IF(OR(D639=Plano!$A$1,D639=Plano!$B$1),"entrada","saída"))</f>
        <v/>
      </c>
    </row>
    <row r="640" spans="1:19" ht="13.2" hidden="1" x14ac:dyDescent="0.25">
      <c r="A640" s="119" t="str">
        <f>IF(B640="","",COUNT('Diário 2o PA'!$A$5:$A$1412)+COUNT('Diário 3o PA'!$A$5:$A$2004)+ROW()-4)</f>
        <v/>
      </c>
      <c r="B640" s="104"/>
      <c r="C640" s="154"/>
      <c r="D640" s="105"/>
      <c r="E640" s="105"/>
      <c r="F640" s="106"/>
      <c r="G640" s="105"/>
      <c r="H640" s="105"/>
      <c r="I640" s="108"/>
      <c r="J640" s="105"/>
      <c r="K640" s="105"/>
      <c r="L640" s="108"/>
      <c r="M640" s="105"/>
      <c r="N640" s="103"/>
      <c r="O640" s="456"/>
      <c r="P640" s="79">
        <f t="shared" si="19"/>
        <v>0</v>
      </c>
      <c r="Q640" s="79">
        <f t="shared" si="19"/>
        <v>0</v>
      </c>
      <c r="R640" s="102" t="str">
        <f t="shared" si="18"/>
        <v/>
      </c>
      <c r="S640" s="96" t="str">
        <f>IF(D640="","",IF(OR(D640=Plano!$A$1,D640=Plano!$B$1),"entrada","saída"))</f>
        <v/>
      </c>
    </row>
    <row r="641" spans="1:19" ht="13.2" hidden="1" x14ac:dyDescent="0.25">
      <c r="A641" s="119" t="str">
        <f>IF(B641="","",COUNT('Diário 2o PA'!$A$5:$A$1412)+COUNT('Diário 3o PA'!$A$5:$A$2004)+ROW()-4)</f>
        <v/>
      </c>
      <c r="B641" s="104"/>
      <c r="C641" s="154"/>
      <c r="D641" s="105"/>
      <c r="E641" s="105"/>
      <c r="F641" s="106"/>
      <c r="G641" s="105"/>
      <c r="H641" s="105"/>
      <c r="I641" s="108"/>
      <c r="J641" s="105"/>
      <c r="K641" s="105"/>
      <c r="L641" s="108"/>
      <c r="M641" s="105"/>
      <c r="N641" s="103"/>
      <c r="O641" s="456"/>
      <c r="P641" s="79">
        <f t="shared" si="19"/>
        <v>0</v>
      </c>
      <c r="Q641" s="79">
        <f t="shared" si="19"/>
        <v>0</v>
      </c>
      <c r="R641" s="102" t="str">
        <f t="shared" si="18"/>
        <v/>
      </c>
      <c r="S641" s="96" t="str">
        <f>IF(D641="","",IF(OR(D641=Plano!$A$1,D641=Plano!$B$1),"entrada","saída"))</f>
        <v/>
      </c>
    </row>
    <row r="642" spans="1:19" ht="13.2" hidden="1" x14ac:dyDescent="0.25">
      <c r="A642" s="119" t="str">
        <f>IF(B642="","",COUNT('Diário 2o PA'!$A$5:$A$1412)+COUNT('Diário 3o PA'!$A$5:$A$2004)+ROW()-4)</f>
        <v/>
      </c>
      <c r="B642" s="104"/>
      <c r="C642" s="154"/>
      <c r="D642" s="105"/>
      <c r="E642" s="105"/>
      <c r="F642" s="106"/>
      <c r="G642" s="105"/>
      <c r="H642" s="105"/>
      <c r="I642" s="108"/>
      <c r="J642" s="105"/>
      <c r="K642" s="105"/>
      <c r="L642" s="108"/>
      <c r="M642" s="105"/>
      <c r="N642" s="103"/>
      <c r="O642" s="456"/>
      <c r="P642" s="79">
        <f t="shared" si="19"/>
        <v>0</v>
      </c>
      <c r="Q642" s="79">
        <f t="shared" si="19"/>
        <v>0</v>
      </c>
      <c r="R642" s="102" t="str">
        <f t="shared" si="18"/>
        <v/>
      </c>
      <c r="S642" s="96" t="str">
        <f>IF(D642="","",IF(OR(D642=Plano!$A$1,D642=Plano!$B$1),"entrada","saída"))</f>
        <v/>
      </c>
    </row>
    <row r="643" spans="1:19" ht="13.2" hidden="1" x14ac:dyDescent="0.25">
      <c r="A643" s="119" t="str">
        <f>IF(B643="","",COUNT('Diário 2o PA'!$A$5:$A$1412)+COUNT('Diário 3o PA'!$A$5:$A$2004)+ROW()-4)</f>
        <v/>
      </c>
      <c r="B643" s="104"/>
      <c r="C643" s="154"/>
      <c r="D643" s="105"/>
      <c r="E643" s="105"/>
      <c r="F643" s="106"/>
      <c r="G643" s="105"/>
      <c r="H643" s="105"/>
      <c r="I643" s="108"/>
      <c r="J643" s="105"/>
      <c r="K643" s="105"/>
      <c r="L643" s="108"/>
      <c r="M643" s="105"/>
      <c r="N643" s="103"/>
      <c r="O643" s="456"/>
      <c r="P643" s="79">
        <f t="shared" si="19"/>
        <v>0</v>
      </c>
      <c r="Q643" s="79">
        <f t="shared" si="19"/>
        <v>0</v>
      </c>
      <c r="R643" s="102" t="str">
        <f t="shared" si="18"/>
        <v/>
      </c>
      <c r="S643" s="96" t="str">
        <f>IF(D643="","",IF(OR(D643=Plano!$A$1,D643=Plano!$B$1),"entrada","saída"))</f>
        <v/>
      </c>
    </row>
    <row r="644" spans="1:19" ht="13.2" hidden="1" x14ac:dyDescent="0.25">
      <c r="A644" s="119" t="str">
        <f>IF(B644="","",COUNT('Diário 2o PA'!$A$5:$A$1412)+COUNT('Diário 3o PA'!$A$5:$A$2004)+ROW()-4)</f>
        <v/>
      </c>
      <c r="B644" s="104"/>
      <c r="C644" s="154"/>
      <c r="D644" s="105"/>
      <c r="E644" s="105"/>
      <c r="F644" s="106"/>
      <c r="G644" s="105"/>
      <c r="H644" s="105"/>
      <c r="I644" s="108"/>
      <c r="J644" s="105"/>
      <c r="K644" s="105"/>
      <c r="L644" s="108"/>
      <c r="M644" s="105"/>
      <c r="N644" s="103"/>
      <c r="O644" s="456"/>
      <c r="P644" s="79">
        <f t="shared" si="19"/>
        <v>0</v>
      </c>
      <c r="Q644" s="79">
        <f t="shared" si="19"/>
        <v>0</v>
      </c>
      <c r="R644" s="102" t="str">
        <f t="shared" si="18"/>
        <v/>
      </c>
      <c r="S644" s="96" t="str">
        <f>IF(D644="","",IF(OR(D644=Plano!$A$1,D644=Plano!$B$1),"entrada","saída"))</f>
        <v/>
      </c>
    </row>
    <row r="645" spans="1:19" ht="13.2" hidden="1" x14ac:dyDescent="0.25">
      <c r="A645" s="119" t="str">
        <f>IF(B645="","",COUNT('Diário 2o PA'!$A$5:$A$1412)+COUNT('Diário 3o PA'!$A$5:$A$2004)+ROW()-4)</f>
        <v/>
      </c>
      <c r="B645" s="104"/>
      <c r="C645" s="154"/>
      <c r="D645" s="105"/>
      <c r="E645" s="105"/>
      <c r="F645" s="106"/>
      <c r="G645" s="105"/>
      <c r="H645" s="105"/>
      <c r="I645" s="108"/>
      <c r="J645" s="105"/>
      <c r="K645" s="105"/>
      <c r="L645" s="108"/>
      <c r="M645" s="105"/>
      <c r="N645" s="103"/>
      <c r="O645" s="456"/>
      <c r="P645" s="79">
        <f t="shared" si="19"/>
        <v>0</v>
      </c>
      <c r="Q645" s="79">
        <f t="shared" si="19"/>
        <v>0</v>
      </c>
      <c r="R645" s="102" t="str">
        <f t="shared" ref="R645:R708" si="20">SUBSTITUTE(D645," ","_")</f>
        <v/>
      </c>
      <c r="S645" s="96" t="str">
        <f>IF(D645="","",IF(OR(D645=Plano!$A$1,D645=Plano!$B$1),"entrada","saída"))</f>
        <v/>
      </c>
    </row>
    <row r="646" spans="1:19" ht="13.2" hidden="1" x14ac:dyDescent="0.25">
      <c r="A646" s="119" t="str">
        <f>IF(B646="","",COUNT('Diário 2o PA'!$A$5:$A$1412)+COUNT('Diário 3o PA'!$A$5:$A$2004)+ROW()-4)</f>
        <v/>
      </c>
      <c r="B646" s="104"/>
      <c r="C646" s="154"/>
      <c r="D646" s="105"/>
      <c r="E646" s="105"/>
      <c r="F646" s="106"/>
      <c r="G646" s="105"/>
      <c r="H646" s="105"/>
      <c r="I646" s="108"/>
      <c r="J646" s="105"/>
      <c r="K646" s="105"/>
      <c r="L646" s="108"/>
      <c r="M646" s="105"/>
      <c r="N646" s="103"/>
      <c r="O646" s="456"/>
      <c r="P646" s="79">
        <f t="shared" ref="P646:Q709" si="21">IF(B646=0,0,IF(YEAR(B646)=$Q$1,MONTH(B646)-$P$1+1,(YEAR(B646)-$Q$1)*12-$P$1+1+MONTH(B646)))</f>
        <v>0</v>
      </c>
      <c r="Q646" s="79">
        <f t="shared" si="21"/>
        <v>0</v>
      </c>
      <c r="R646" s="102" t="str">
        <f t="shared" si="20"/>
        <v/>
      </c>
      <c r="S646" s="96" t="str">
        <f>IF(D646="","",IF(OR(D646=Plano!$A$1,D646=Plano!$B$1),"entrada","saída"))</f>
        <v/>
      </c>
    </row>
    <row r="647" spans="1:19" ht="13.2" hidden="1" x14ac:dyDescent="0.25">
      <c r="A647" s="119" t="str">
        <f>IF(B647="","",COUNT('Diário 2o PA'!$A$5:$A$1412)+COUNT('Diário 3o PA'!$A$5:$A$2004)+ROW()-4)</f>
        <v/>
      </c>
      <c r="B647" s="104"/>
      <c r="C647" s="154"/>
      <c r="D647" s="105"/>
      <c r="E647" s="105"/>
      <c r="F647" s="106"/>
      <c r="G647" s="105"/>
      <c r="H647" s="105"/>
      <c r="I647" s="108"/>
      <c r="J647" s="105"/>
      <c r="K647" s="105"/>
      <c r="L647" s="108"/>
      <c r="M647" s="105"/>
      <c r="N647" s="103"/>
      <c r="O647" s="456"/>
      <c r="P647" s="79">
        <f t="shared" si="21"/>
        <v>0</v>
      </c>
      <c r="Q647" s="79">
        <f t="shared" si="21"/>
        <v>0</v>
      </c>
      <c r="R647" s="102" t="str">
        <f t="shared" si="20"/>
        <v/>
      </c>
      <c r="S647" s="96" t="str">
        <f>IF(D647="","",IF(OR(D647=Plano!$A$1,D647=Plano!$B$1),"entrada","saída"))</f>
        <v/>
      </c>
    </row>
    <row r="648" spans="1:19" ht="13.2" hidden="1" x14ac:dyDescent="0.25">
      <c r="A648" s="119" t="str">
        <f>IF(B648="","",COUNT('Diário 2o PA'!$A$5:$A$1412)+COUNT('Diário 3o PA'!$A$5:$A$2004)+ROW()-4)</f>
        <v/>
      </c>
      <c r="B648" s="104"/>
      <c r="C648" s="154"/>
      <c r="D648" s="105"/>
      <c r="E648" s="105"/>
      <c r="F648" s="106"/>
      <c r="G648" s="105"/>
      <c r="H648" s="105"/>
      <c r="I648" s="108"/>
      <c r="J648" s="105"/>
      <c r="K648" s="105"/>
      <c r="L648" s="108"/>
      <c r="M648" s="105"/>
      <c r="N648" s="103"/>
      <c r="O648" s="456"/>
      <c r="P648" s="79">
        <f t="shared" si="21"/>
        <v>0</v>
      </c>
      <c r="Q648" s="79">
        <f t="shared" si="21"/>
        <v>0</v>
      </c>
      <c r="R648" s="102" t="str">
        <f t="shared" si="20"/>
        <v/>
      </c>
      <c r="S648" s="96" t="str">
        <f>IF(D648="","",IF(OR(D648=Plano!$A$1,D648=Plano!$B$1),"entrada","saída"))</f>
        <v/>
      </c>
    </row>
    <row r="649" spans="1:19" ht="13.2" hidden="1" x14ac:dyDescent="0.25">
      <c r="A649" s="119" t="str">
        <f>IF(B649="","",COUNT('Diário 2o PA'!$A$5:$A$1412)+COUNT('Diário 3o PA'!$A$5:$A$2004)+ROW()-4)</f>
        <v/>
      </c>
      <c r="B649" s="104"/>
      <c r="C649" s="154"/>
      <c r="D649" s="105"/>
      <c r="E649" s="105"/>
      <c r="F649" s="106"/>
      <c r="G649" s="105"/>
      <c r="H649" s="105"/>
      <c r="I649" s="108"/>
      <c r="J649" s="105"/>
      <c r="K649" s="105"/>
      <c r="L649" s="108"/>
      <c r="M649" s="105"/>
      <c r="N649" s="103"/>
      <c r="O649" s="456"/>
      <c r="P649" s="79">
        <f t="shared" si="21"/>
        <v>0</v>
      </c>
      <c r="Q649" s="79">
        <f t="shared" si="21"/>
        <v>0</v>
      </c>
      <c r="R649" s="102" t="str">
        <f t="shared" si="20"/>
        <v/>
      </c>
      <c r="S649" s="96" t="str">
        <f>IF(D649="","",IF(OR(D649=Plano!$A$1,D649=Plano!$B$1),"entrada","saída"))</f>
        <v/>
      </c>
    </row>
    <row r="650" spans="1:19" ht="13.2" hidden="1" x14ac:dyDescent="0.25">
      <c r="A650" s="119" t="str">
        <f>IF(B650="","",COUNT('Diário 2o PA'!$A$5:$A$1412)+COUNT('Diário 3o PA'!$A$5:$A$2004)+ROW()-4)</f>
        <v/>
      </c>
      <c r="B650" s="104"/>
      <c r="C650" s="154"/>
      <c r="D650" s="105"/>
      <c r="E650" s="105"/>
      <c r="F650" s="106"/>
      <c r="G650" s="105"/>
      <c r="H650" s="105"/>
      <c r="I650" s="108"/>
      <c r="J650" s="105"/>
      <c r="K650" s="105"/>
      <c r="L650" s="108"/>
      <c r="M650" s="105"/>
      <c r="N650" s="103"/>
      <c r="O650" s="456"/>
      <c r="P650" s="79">
        <f t="shared" si="21"/>
        <v>0</v>
      </c>
      <c r="Q650" s="79">
        <f t="shared" si="21"/>
        <v>0</v>
      </c>
      <c r="R650" s="102" t="str">
        <f t="shared" si="20"/>
        <v/>
      </c>
      <c r="S650" s="96" t="str">
        <f>IF(D650="","",IF(OR(D650=Plano!$A$1,D650=Plano!$B$1),"entrada","saída"))</f>
        <v/>
      </c>
    </row>
    <row r="651" spans="1:19" ht="13.2" hidden="1" x14ac:dyDescent="0.25">
      <c r="A651" s="119" t="str">
        <f>IF(B651="","",COUNT('Diário 2o PA'!$A$5:$A$1412)+COUNT('Diário 3o PA'!$A$5:$A$2004)+ROW()-4)</f>
        <v/>
      </c>
      <c r="B651" s="104"/>
      <c r="C651" s="154"/>
      <c r="D651" s="105"/>
      <c r="E651" s="105"/>
      <c r="F651" s="106"/>
      <c r="G651" s="105"/>
      <c r="H651" s="105"/>
      <c r="I651" s="108"/>
      <c r="J651" s="105"/>
      <c r="K651" s="105"/>
      <c r="L651" s="108"/>
      <c r="M651" s="105"/>
      <c r="N651" s="103"/>
      <c r="O651" s="456"/>
      <c r="P651" s="79">
        <f t="shared" si="21"/>
        <v>0</v>
      </c>
      <c r="Q651" s="79">
        <f t="shared" si="21"/>
        <v>0</v>
      </c>
      <c r="R651" s="102" t="str">
        <f t="shared" si="20"/>
        <v/>
      </c>
      <c r="S651" s="96" t="str">
        <f>IF(D651="","",IF(OR(D651=Plano!$A$1,D651=Plano!$B$1),"entrada","saída"))</f>
        <v/>
      </c>
    </row>
    <row r="652" spans="1:19" ht="13.2" hidden="1" x14ac:dyDescent="0.25">
      <c r="A652" s="119" t="str">
        <f>IF(B652="","",COUNT('Diário 2o PA'!$A$5:$A$1412)+COUNT('Diário 3o PA'!$A$5:$A$2004)+ROW()-4)</f>
        <v/>
      </c>
      <c r="B652" s="104"/>
      <c r="C652" s="154"/>
      <c r="D652" s="105"/>
      <c r="E652" s="105"/>
      <c r="F652" s="106"/>
      <c r="G652" s="105"/>
      <c r="H652" s="105"/>
      <c r="I652" s="108"/>
      <c r="J652" s="105"/>
      <c r="K652" s="105"/>
      <c r="L652" s="108"/>
      <c r="M652" s="105"/>
      <c r="N652" s="103"/>
      <c r="O652" s="456"/>
      <c r="P652" s="79">
        <f t="shared" si="21"/>
        <v>0</v>
      </c>
      <c r="Q652" s="79">
        <f t="shared" si="21"/>
        <v>0</v>
      </c>
      <c r="R652" s="102" t="str">
        <f t="shared" si="20"/>
        <v/>
      </c>
      <c r="S652" s="96" t="str">
        <f>IF(D652="","",IF(OR(D652=Plano!$A$1,D652=Plano!$B$1),"entrada","saída"))</f>
        <v/>
      </c>
    </row>
    <row r="653" spans="1:19" ht="13.2" hidden="1" x14ac:dyDescent="0.25">
      <c r="A653" s="119" t="str">
        <f>IF(B653="","",COUNT('Diário 2o PA'!$A$5:$A$1412)+COUNT('Diário 3o PA'!$A$5:$A$2004)+ROW()-4)</f>
        <v/>
      </c>
      <c r="B653" s="104"/>
      <c r="C653" s="154"/>
      <c r="D653" s="105"/>
      <c r="E653" s="105"/>
      <c r="F653" s="106"/>
      <c r="G653" s="105"/>
      <c r="H653" s="105"/>
      <c r="I653" s="108"/>
      <c r="J653" s="105"/>
      <c r="K653" s="105"/>
      <c r="L653" s="108"/>
      <c r="M653" s="105"/>
      <c r="N653" s="103"/>
      <c r="O653" s="456"/>
      <c r="P653" s="79">
        <f t="shared" si="21"/>
        <v>0</v>
      </c>
      <c r="Q653" s="79">
        <f t="shared" si="21"/>
        <v>0</v>
      </c>
      <c r="R653" s="102" t="str">
        <f t="shared" si="20"/>
        <v/>
      </c>
      <c r="S653" s="96" t="str">
        <f>IF(D653="","",IF(OR(D653=Plano!$A$1,D653=Plano!$B$1),"entrada","saída"))</f>
        <v/>
      </c>
    </row>
    <row r="654" spans="1:19" ht="13.2" hidden="1" x14ac:dyDescent="0.25">
      <c r="A654" s="119" t="str">
        <f>IF(B654="","",COUNT('Diário 2o PA'!$A$5:$A$1412)+COUNT('Diário 3o PA'!$A$5:$A$2004)+ROW()-4)</f>
        <v/>
      </c>
      <c r="B654" s="104"/>
      <c r="C654" s="154"/>
      <c r="D654" s="105"/>
      <c r="E654" s="105"/>
      <c r="F654" s="106"/>
      <c r="G654" s="105"/>
      <c r="H654" s="105"/>
      <c r="I654" s="108"/>
      <c r="J654" s="105"/>
      <c r="K654" s="105"/>
      <c r="L654" s="108"/>
      <c r="M654" s="105"/>
      <c r="N654" s="103"/>
      <c r="O654" s="456"/>
      <c r="P654" s="79">
        <f t="shared" si="21"/>
        <v>0</v>
      </c>
      <c r="Q654" s="79">
        <f t="shared" si="21"/>
        <v>0</v>
      </c>
      <c r="R654" s="102" t="str">
        <f t="shared" si="20"/>
        <v/>
      </c>
      <c r="S654" s="96" t="str">
        <f>IF(D654="","",IF(OR(D654=Plano!$A$1,D654=Plano!$B$1),"entrada","saída"))</f>
        <v/>
      </c>
    </row>
    <row r="655" spans="1:19" ht="13.2" hidden="1" x14ac:dyDescent="0.25">
      <c r="A655" s="119" t="str">
        <f>IF(B655="","",COUNT('Diário 2o PA'!$A$5:$A$1412)+COUNT('Diário 3o PA'!$A$5:$A$2004)+ROW()-4)</f>
        <v/>
      </c>
      <c r="B655" s="104"/>
      <c r="C655" s="154"/>
      <c r="D655" s="105"/>
      <c r="E655" s="105"/>
      <c r="F655" s="106"/>
      <c r="G655" s="105"/>
      <c r="H655" s="105"/>
      <c r="I655" s="108"/>
      <c r="J655" s="105"/>
      <c r="K655" s="105"/>
      <c r="L655" s="108"/>
      <c r="M655" s="105"/>
      <c r="N655" s="103"/>
      <c r="O655" s="456"/>
      <c r="P655" s="79">
        <f t="shared" si="21"/>
        <v>0</v>
      </c>
      <c r="Q655" s="79">
        <f t="shared" si="21"/>
        <v>0</v>
      </c>
      <c r="R655" s="102" t="str">
        <f t="shared" si="20"/>
        <v/>
      </c>
      <c r="S655" s="96" t="str">
        <f>IF(D655="","",IF(OR(D655=Plano!$A$1,D655=Plano!$B$1),"entrada","saída"))</f>
        <v/>
      </c>
    </row>
    <row r="656" spans="1:19" ht="13.2" hidden="1" x14ac:dyDescent="0.25">
      <c r="A656" s="119" t="str">
        <f>IF(B656="","",COUNT('Diário 2o PA'!$A$5:$A$1412)+COUNT('Diário 3o PA'!$A$5:$A$2004)+ROW()-4)</f>
        <v/>
      </c>
      <c r="B656" s="104"/>
      <c r="C656" s="154"/>
      <c r="D656" s="105"/>
      <c r="E656" s="105"/>
      <c r="F656" s="106"/>
      <c r="G656" s="105"/>
      <c r="H656" s="105"/>
      <c r="I656" s="108"/>
      <c r="J656" s="105"/>
      <c r="K656" s="105"/>
      <c r="L656" s="108"/>
      <c r="M656" s="105"/>
      <c r="N656" s="103"/>
      <c r="O656" s="456"/>
      <c r="P656" s="79">
        <f t="shared" si="21"/>
        <v>0</v>
      </c>
      <c r="Q656" s="79">
        <f t="shared" si="21"/>
        <v>0</v>
      </c>
      <c r="R656" s="102" t="str">
        <f t="shared" si="20"/>
        <v/>
      </c>
      <c r="S656" s="96" t="str">
        <f>IF(D656="","",IF(OR(D656=Plano!$A$1,D656=Plano!$B$1),"entrada","saída"))</f>
        <v/>
      </c>
    </row>
    <row r="657" spans="1:19" ht="13.2" hidden="1" x14ac:dyDescent="0.25">
      <c r="A657" s="119" t="str">
        <f>IF(B657="","",COUNT('Diário 2o PA'!$A$5:$A$1412)+COUNT('Diário 3o PA'!$A$5:$A$2004)+ROW()-4)</f>
        <v/>
      </c>
      <c r="B657" s="104"/>
      <c r="C657" s="154"/>
      <c r="D657" s="105"/>
      <c r="E657" s="105"/>
      <c r="F657" s="106"/>
      <c r="G657" s="105"/>
      <c r="H657" s="105"/>
      <c r="I657" s="108"/>
      <c r="J657" s="105"/>
      <c r="K657" s="105"/>
      <c r="L657" s="108"/>
      <c r="M657" s="105"/>
      <c r="N657" s="103"/>
      <c r="O657" s="456"/>
      <c r="P657" s="79">
        <f t="shared" si="21"/>
        <v>0</v>
      </c>
      <c r="Q657" s="79">
        <f t="shared" si="21"/>
        <v>0</v>
      </c>
      <c r="R657" s="102" t="str">
        <f t="shared" si="20"/>
        <v/>
      </c>
      <c r="S657" s="96" t="str">
        <f>IF(D657="","",IF(OR(D657=Plano!$A$1,D657=Plano!$B$1),"entrada","saída"))</f>
        <v/>
      </c>
    </row>
    <row r="658" spans="1:19" ht="13.2" hidden="1" x14ac:dyDescent="0.25">
      <c r="A658" s="119" t="str">
        <f>IF(B658="","",COUNT('Diário 2o PA'!$A$5:$A$1412)+COUNT('Diário 3o PA'!$A$5:$A$2004)+ROW()-4)</f>
        <v/>
      </c>
      <c r="B658" s="104"/>
      <c r="C658" s="154"/>
      <c r="D658" s="105"/>
      <c r="E658" s="105"/>
      <c r="F658" s="106"/>
      <c r="G658" s="105"/>
      <c r="H658" s="105"/>
      <c r="I658" s="108"/>
      <c r="J658" s="105"/>
      <c r="K658" s="105"/>
      <c r="L658" s="108"/>
      <c r="M658" s="105"/>
      <c r="N658" s="103"/>
      <c r="O658" s="456"/>
      <c r="P658" s="79">
        <f t="shared" si="21"/>
        <v>0</v>
      </c>
      <c r="Q658" s="79">
        <f t="shared" si="21"/>
        <v>0</v>
      </c>
      <c r="R658" s="102" t="str">
        <f t="shared" si="20"/>
        <v/>
      </c>
      <c r="S658" s="96" t="str">
        <f>IF(D658="","",IF(OR(D658=Plano!$A$1,D658=Plano!$B$1),"entrada","saída"))</f>
        <v/>
      </c>
    </row>
    <row r="659" spans="1:19" ht="13.2" hidden="1" x14ac:dyDescent="0.25">
      <c r="A659" s="119" t="str">
        <f>IF(B659="","",COUNT('Diário 2o PA'!$A$5:$A$1412)+COUNT('Diário 3o PA'!$A$5:$A$2004)+ROW()-4)</f>
        <v/>
      </c>
      <c r="B659" s="104"/>
      <c r="C659" s="154"/>
      <c r="D659" s="105"/>
      <c r="E659" s="105"/>
      <c r="F659" s="106"/>
      <c r="G659" s="105"/>
      <c r="H659" s="105"/>
      <c r="I659" s="108"/>
      <c r="J659" s="105"/>
      <c r="K659" s="105"/>
      <c r="L659" s="108"/>
      <c r="M659" s="105"/>
      <c r="N659" s="103"/>
      <c r="O659" s="456"/>
      <c r="P659" s="79">
        <f t="shared" si="21"/>
        <v>0</v>
      </c>
      <c r="Q659" s="79">
        <f t="shared" si="21"/>
        <v>0</v>
      </c>
      <c r="R659" s="102" t="str">
        <f t="shared" si="20"/>
        <v/>
      </c>
      <c r="S659" s="96" t="str">
        <f>IF(D659="","",IF(OR(D659=Plano!$A$1,D659=Plano!$B$1),"entrada","saída"))</f>
        <v/>
      </c>
    </row>
    <row r="660" spans="1:19" ht="13.2" hidden="1" x14ac:dyDescent="0.25">
      <c r="A660" s="119" t="str">
        <f>IF(B660="","",COUNT('Diário 2o PA'!$A$5:$A$1412)+COUNT('Diário 3o PA'!$A$5:$A$2004)+ROW()-4)</f>
        <v/>
      </c>
      <c r="B660" s="104"/>
      <c r="C660" s="154"/>
      <c r="D660" s="105"/>
      <c r="E660" s="105"/>
      <c r="F660" s="106"/>
      <c r="G660" s="105"/>
      <c r="H660" s="105"/>
      <c r="I660" s="108"/>
      <c r="J660" s="105"/>
      <c r="K660" s="105"/>
      <c r="L660" s="108"/>
      <c r="M660" s="105"/>
      <c r="N660" s="103"/>
      <c r="O660" s="456"/>
      <c r="P660" s="79">
        <f t="shared" si="21"/>
        <v>0</v>
      </c>
      <c r="Q660" s="79">
        <f t="shared" si="21"/>
        <v>0</v>
      </c>
      <c r="R660" s="102" t="str">
        <f t="shared" si="20"/>
        <v/>
      </c>
      <c r="S660" s="96" t="str">
        <f>IF(D660="","",IF(OR(D660=Plano!$A$1,D660=Plano!$B$1),"entrada","saída"))</f>
        <v/>
      </c>
    </row>
    <row r="661" spans="1:19" ht="13.2" hidden="1" x14ac:dyDescent="0.25">
      <c r="A661" s="119" t="str">
        <f>IF(B661="","",COUNT('Diário 2o PA'!$A$5:$A$1412)+COUNT('Diário 3o PA'!$A$5:$A$2004)+ROW()-4)</f>
        <v/>
      </c>
      <c r="B661" s="104"/>
      <c r="C661" s="154"/>
      <c r="D661" s="105"/>
      <c r="E661" s="105"/>
      <c r="F661" s="106"/>
      <c r="G661" s="105"/>
      <c r="H661" s="105"/>
      <c r="I661" s="108"/>
      <c r="J661" s="105"/>
      <c r="K661" s="105"/>
      <c r="L661" s="108"/>
      <c r="M661" s="105"/>
      <c r="N661" s="103"/>
      <c r="O661" s="456"/>
      <c r="P661" s="79">
        <f t="shared" si="21"/>
        <v>0</v>
      </c>
      <c r="Q661" s="79">
        <f t="shared" si="21"/>
        <v>0</v>
      </c>
      <c r="R661" s="102" t="str">
        <f t="shared" si="20"/>
        <v/>
      </c>
      <c r="S661" s="96" t="str">
        <f>IF(D661="","",IF(OR(D661=Plano!$A$1,D661=Plano!$B$1),"entrada","saída"))</f>
        <v/>
      </c>
    </row>
    <row r="662" spans="1:19" ht="13.2" hidden="1" x14ac:dyDescent="0.25">
      <c r="A662" s="119" t="str">
        <f>IF(B662="","",COUNT('Diário 2o PA'!$A$5:$A$1412)+COUNT('Diário 3o PA'!$A$5:$A$2004)+ROW()-4)</f>
        <v/>
      </c>
      <c r="B662" s="104"/>
      <c r="C662" s="154"/>
      <c r="D662" s="105"/>
      <c r="E662" s="105"/>
      <c r="F662" s="106"/>
      <c r="G662" s="105"/>
      <c r="H662" s="105"/>
      <c r="I662" s="108"/>
      <c r="J662" s="105"/>
      <c r="K662" s="105"/>
      <c r="L662" s="108"/>
      <c r="M662" s="105"/>
      <c r="N662" s="103"/>
      <c r="O662" s="456"/>
      <c r="P662" s="79">
        <f t="shared" si="21"/>
        <v>0</v>
      </c>
      <c r="Q662" s="79">
        <f t="shared" si="21"/>
        <v>0</v>
      </c>
      <c r="R662" s="102" t="str">
        <f t="shared" si="20"/>
        <v/>
      </c>
      <c r="S662" s="96" t="str">
        <f>IF(D662="","",IF(OR(D662=Plano!$A$1,D662=Plano!$B$1),"entrada","saída"))</f>
        <v/>
      </c>
    </row>
    <row r="663" spans="1:19" ht="13.2" hidden="1" x14ac:dyDescent="0.25">
      <c r="A663" s="119" t="str">
        <f>IF(B663="","",COUNT('Diário 2o PA'!$A$5:$A$1412)+COUNT('Diário 3o PA'!$A$5:$A$2004)+ROW()-4)</f>
        <v/>
      </c>
      <c r="B663" s="104"/>
      <c r="C663" s="154"/>
      <c r="D663" s="105"/>
      <c r="E663" s="105"/>
      <c r="F663" s="106"/>
      <c r="G663" s="105"/>
      <c r="H663" s="105"/>
      <c r="I663" s="108"/>
      <c r="J663" s="105"/>
      <c r="K663" s="105"/>
      <c r="L663" s="108"/>
      <c r="M663" s="105"/>
      <c r="N663" s="103"/>
      <c r="O663" s="456"/>
      <c r="P663" s="79">
        <f t="shared" si="21"/>
        <v>0</v>
      </c>
      <c r="Q663" s="79">
        <f t="shared" si="21"/>
        <v>0</v>
      </c>
      <c r="R663" s="102" t="str">
        <f t="shared" si="20"/>
        <v/>
      </c>
      <c r="S663" s="96" t="str">
        <f>IF(D663="","",IF(OR(D663=Plano!$A$1,D663=Plano!$B$1),"entrada","saída"))</f>
        <v/>
      </c>
    </row>
    <row r="664" spans="1:19" ht="13.2" hidden="1" x14ac:dyDescent="0.25">
      <c r="A664" s="119" t="str">
        <f>IF(B664="","",COUNT('Diário 2o PA'!$A$5:$A$1412)+COUNT('Diário 3o PA'!$A$5:$A$2004)+ROW()-4)</f>
        <v/>
      </c>
      <c r="B664" s="104"/>
      <c r="C664" s="154"/>
      <c r="D664" s="105"/>
      <c r="E664" s="105"/>
      <c r="F664" s="106"/>
      <c r="G664" s="105"/>
      <c r="H664" s="105"/>
      <c r="I664" s="108"/>
      <c r="J664" s="105"/>
      <c r="K664" s="105"/>
      <c r="L664" s="108"/>
      <c r="M664" s="105"/>
      <c r="N664" s="103"/>
      <c r="O664" s="456"/>
      <c r="P664" s="79">
        <f t="shared" si="21"/>
        <v>0</v>
      </c>
      <c r="Q664" s="79">
        <f t="shared" si="21"/>
        <v>0</v>
      </c>
      <c r="R664" s="102" t="str">
        <f t="shared" si="20"/>
        <v/>
      </c>
      <c r="S664" s="96" t="str">
        <f>IF(D664="","",IF(OR(D664=Plano!$A$1,D664=Plano!$B$1),"entrada","saída"))</f>
        <v/>
      </c>
    </row>
    <row r="665" spans="1:19" ht="13.2" hidden="1" x14ac:dyDescent="0.25">
      <c r="A665" s="119" t="str">
        <f>IF(B665="","",COUNT('Diário 2o PA'!$A$5:$A$1412)+COUNT('Diário 3o PA'!$A$5:$A$2004)+ROW()-4)</f>
        <v/>
      </c>
      <c r="B665" s="104"/>
      <c r="C665" s="154"/>
      <c r="D665" s="105"/>
      <c r="E665" s="105"/>
      <c r="F665" s="106"/>
      <c r="G665" s="105"/>
      <c r="H665" s="105"/>
      <c r="I665" s="108"/>
      <c r="J665" s="105"/>
      <c r="K665" s="105"/>
      <c r="L665" s="108"/>
      <c r="M665" s="105"/>
      <c r="N665" s="103"/>
      <c r="O665" s="456"/>
      <c r="P665" s="79">
        <f t="shared" si="21"/>
        <v>0</v>
      </c>
      <c r="Q665" s="79">
        <f t="shared" si="21"/>
        <v>0</v>
      </c>
      <c r="R665" s="102" t="str">
        <f t="shared" si="20"/>
        <v/>
      </c>
      <c r="S665" s="96" t="str">
        <f>IF(D665="","",IF(OR(D665=Plano!$A$1,D665=Plano!$B$1),"entrada","saída"))</f>
        <v/>
      </c>
    </row>
    <row r="666" spans="1:19" ht="13.2" hidden="1" x14ac:dyDescent="0.25">
      <c r="A666" s="119" t="str">
        <f>IF(B666="","",COUNT('Diário 2o PA'!$A$5:$A$1412)+COUNT('Diário 3o PA'!$A$5:$A$2004)+ROW()-4)</f>
        <v/>
      </c>
      <c r="B666" s="104"/>
      <c r="C666" s="154"/>
      <c r="D666" s="105"/>
      <c r="E666" s="105"/>
      <c r="F666" s="106"/>
      <c r="G666" s="105"/>
      <c r="H666" s="105"/>
      <c r="I666" s="108"/>
      <c r="J666" s="105"/>
      <c r="K666" s="105"/>
      <c r="L666" s="108"/>
      <c r="M666" s="105"/>
      <c r="N666" s="103"/>
      <c r="O666" s="456"/>
      <c r="P666" s="79">
        <f t="shared" si="21"/>
        <v>0</v>
      </c>
      <c r="Q666" s="79">
        <f t="shared" si="21"/>
        <v>0</v>
      </c>
      <c r="R666" s="102" t="str">
        <f t="shared" si="20"/>
        <v/>
      </c>
      <c r="S666" s="96" t="str">
        <f>IF(D666="","",IF(OR(D666=Plano!$A$1,D666=Plano!$B$1),"entrada","saída"))</f>
        <v/>
      </c>
    </row>
    <row r="667" spans="1:19" ht="13.2" hidden="1" x14ac:dyDescent="0.25">
      <c r="A667" s="119" t="str">
        <f>IF(B667="","",COUNT('Diário 2o PA'!$A$5:$A$1412)+COUNT('Diário 3o PA'!$A$5:$A$2004)+ROW()-4)</f>
        <v/>
      </c>
      <c r="B667" s="104"/>
      <c r="C667" s="154"/>
      <c r="D667" s="105"/>
      <c r="E667" s="105"/>
      <c r="F667" s="106"/>
      <c r="G667" s="105"/>
      <c r="H667" s="105"/>
      <c r="I667" s="108"/>
      <c r="J667" s="105"/>
      <c r="K667" s="105"/>
      <c r="L667" s="108"/>
      <c r="M667" s="105"/>
      <c r="N667" s="103"/>
      <c r="O667" s="456"/>
      <c r="P667" s="79">
        <f t="shared" si="21"/>
        <v>0</v>
      </c>
      <c r="Q667" s="79">
        <f t="shared" si="21"/>
        <v>0</v>
      </c>
      <c r="R667" s="102" t="str">
        <f t="shared" si="20"/>
        <v/>
      </c>
      <c r="S667" s="96" t="str">
        <f>IF(D667="","",IF(OR(D667=Plano!$A$1,D667=Plano!$B$1),"entrada","saída"))</f>
        <v/>
      </c>
    </row>
    <row r="668" spans="1:19" ht="13.2" hidden="1" x14ac:dyDescent="0.25">
      <c r="A668" s="119" t="str">
        <f>IF(B668="","",COUNT('Diário 2o PA'!$A$5:$A$1412)+COUNT('Diário 3o PA'!$A$5:$A$2004)+ROW()-4)</f>
        <v/>
      </c>
      <c r="B668" s="104"/>
      <c r="C668" s="154"/>
      <c r="D668" s="105"/>
      <c r="E668" s="105"/>
      <c r="F668" s="106"/>
      <c r="G668" s="105"/>
      <c r="H668" s="105"/>
      <c r="I668" s="108"/>
      <c r="J668" s="105"/>
      <c r="K668" s="105"/>
      <c r="L668" s="108"/>
      <c r="M668" s="105"/>
      <c r="N668" s="103"/>
      <c r="O668" s="456"/>
      <c r="P668" s="79">
        <f t="shared" si="21"/>
        <v>0</v>
      </c>
      <c r="Q668" s="79">
        <f t="shared" si="21"/>
        <v>0</v>
      </c>
      <c r="R668" s="102" t="str">
        <f t="shared" si="20"/>
        <v/>
      </c>
      <c r="S668" s="96" t="str">
        <f>IF(D668="","",IF(OR(D668=Plano!$A$1,D668=Plano!$B$1),"entrada","saída"))</f>
        <v/>
      </c>
    </row>
    <row r="669" spans="1:19" ht="13.2" hidden="1" x14ac:dyDescent="0.25">
      <c r="A669" s="119" t="str">
        <f>IF(B669="","",COUNT('Diário 2o PA'!$A$5:$A$1412)+COUNT('Diário 3o PA'!$A$5:$A$2004)+ROW()-4)</f>
        <v/>
      </c>
      <c r="B669" s="104"/>
      <c r="C669" s="154"/>
      <c r="D669" s="105"/>
      <c r="E669" s="105"/>
      <c r="F669" s="106"/>
      <c r="G669" s="105"/>
      <c r="H669" s="105"/>
      <c r="I669" s="108"/>
      <c r="J669" s="105"/>
      <c r="K669" s="105"/>
      <c r="L669" s="108"/>
      <c r="M669" s="105"/>
      <c r="N669" s="103"/>
      <c r="O669" s="456"/>
      <c r="P669" s="79">
        <f t="shared" si="21"/>
        <v>0</v>
      </c>
      <c r="Q669" s="79">
        <f t="shared" si="21"/>
        <v>0</v>
      </c>
      <c r="R669" s="102" t="str">
        <f t="shared" si="20"/>
        <v/>
      </c>
      <c r="S669" s="96" t="str">
        <f>IF(D669="","",IF(OR(D669=Plano!$A$1,D669=Plano!$B$1),"entrada","saída"))</f>
        <v/>
      </c>
    </row>
    <row r="670" spans="1:19" ht="13.2" hidden="1" x14ac:dyDescent="0.25">
      <c r="A670" s="119" t="str">
        <f>IF(B670="","",COUNT('Diário 2o PA'!$A$5:$A$1412)+COUNT('Diário 3o PA'!$A$5:$A$2004)+ROW()-4)</f>
        <v/>
      </c>
      <c r="B670" s="104"/>
      <c r="C670" s="154"/>
      <c r="D670" s="105"/>
      <c r="E670" s="105"/>
      <c r="F670" s="106"/>
      <c r="G670" s="105"/>
      <c r="H670" s="105"/>
      <c r="I670" s="108"/>
      <c r="J670" s="105"/>
      <c r="K670" s="105"/>
      <c r="L670" s="108"/>
      <c r="M670" s="105"/>
      <c r="N670" s="103"/>
      <c r="O670" s="456"/>
      <c r="P670" s="79">
        <f t="shared" si="21"/>
        <v>0</v>
      </c>
      <c r="Q670" s="79">
        <f t="shared" si="21"/>
        <v>0</v>
      </c>
      <c r="R670" s="102" t="str">
        <f t="shared" si="20"/>
        <v/>
      </c>
      <c r="S670" s="96" t="str">
        <f>IF(D670="","",IF(OR(D670=Plano!$A$1,D670=Plano!$B$1),"entrada","saída"))</f>
        <v/>
      </c>
    </row>
    <row r="671" spans="1:19" ht="13.2" hidden="1" x14ac:dyDescent="0.25">
      <c r="A671" s="119" t="str">
        <f>IF(B671="","",COUNT('Diário 2o PA'!$A$5:$A$1412)+COUNT('Diário 3o PA'!$A$5:$A$2004)+ROW()-4)</f>
        <v/>
      </c>
      <c r="B671" s="104"/>
      <c r="C671" s="154"/>
      <c r="D671" s="105"/>
      <c r="E671" s="105"/>
      <c r="F671" s="106"/>
      <c r="G671" s="105"/>
      <c r="H671" s="105"/>
      <c r="I671" s="108"/>
      <c r="J671" s="105"/>
      <c r="K671" s="105"/>
      <c r="L671" s="108"/>
      <c r="M671" s="105"/>
      <c r="N671" s="103"/>
      <c r="O671" s="456"/>
      <c r="P671" s="79">
        <f t="shared" si="21"/>
        <v>0</v>
      </c>
      <c r="Q671" s="79">
        <f t="shared" si="21"/>
        <v>0</v>
      </c>
      <c r="R671" s="102" t="str">
        <f t="shared" si="20"/>
        <v/>
      </c>
      <c r="S671" s="96" t="str">
        <f>IF(D671="","",IF(OR(D671=Plano!$A$1,D671=Plano!$B$1),"entrada","saída"))</f>
        <v/>
      </c>
    </row>
    <row r="672" spans="1:19" ht="13.2" hidden="1" x14ac:dyDescent="0.25">
      <c r="A672" s="119" t="str">
        <f>IF(B672="","",COUNT('Diário 2o PA'!$A$5:$A$1412)+COUNT('Diário 3o PA'!$A$5:$A$2004)+ROW()-4)</f>
        <v/>
      </c>
      <c r="B672" s="104"/>
      <c r="C672" s="154"/>
      <c r="D672" s="105"/>
      <c r="E672" s="105"/>
      <c r="F672" s="106"/>
      <c r="G672" s="105"/>
      <c r="H672" s="105"/>
      <c r="I672" s="108"/>
      <c r="J672" s="105"/>
      <c r="K672" s="105"/>
      <c r="L672" s="108"/>
      <c r="M672" s="105"/>
      <c r="N672" s="103"/>
      <c r="O672" s="456"/>
      <c r="P672" s="79">
        <f t="shared" si="21"/>
        <v>0</v>
      </c>
      <c r="Q672" s="79">
        <f t="shared" si="21"/>
        <v>0</v>
      </c>
      <c r="R672" s="102" t="str">
        <f t="shared" si="20"/>
        <v/>
      </c>
      <c r="S672" s="96" t="str">
        <f>IF(D672="","",IF(OR(D672=Plano!$A$1,D672=Plano!$B$1),"entrada","saída"))</f>
        <v/>
      </c>
    </row>
    <row r="673" spans="1:19" ht="13.2" hidden="1" x14ac:dyDescent="0.25">
      <c r="A673" s="119" t="str">
        <f>IF(B673="","",COUNT('Diário 2o PA'!$A$5:$A$1412)+COUNT('Diário 3o PA'!$A$5:$A$2004)+ROW()-4)</f>
        <v/>
      </c>
      <c r="B673" s="104"/>
      <c r="C673" s="154"/>
      <c r="D673" s="105"/>
      <c r="E673" s="105"/>
      <c r="F673" s="106"/>
      <c r="G673" s="105"/>
      <c r="H673" s="105"/>
      <c r="I673" s="108"/>
      <c r="J673" s="105"/>
      <c r="K673" s="105"/>
      <c r="L673" s="108"/>
      <c r="M673" s="105"/>
      <c r="N673" s="103"/>
      <c r="O673" s="456"/>
      <c r="P673" s="79">
        <f t="shared" si="21"/>
        <v>0</v>
      </c>
      <c r="Q673" s="79">
        <f t="shared" si="21"/>
        <v>0</v>
      </c>
      <c r="R673" s="102" t="str">
        <f t="shared" si="20"/>
        <v/>
      </c>
      <c r="S673" s="96" t="str">
        <f>IF(D673="","",IF(OR(D673=Plano!$A$1,D673=Plano!$B$1),"entrada","saída"))</f>
        <v/>
      </c>
    </row>
    <row r="674" spans="1:19" ht="13.2" hidden="1" x14ac:dyDescent="0.25">
      <c r="A674" s="119" t="str">
        <f>IF(B674="","",COUNT('Diário 2o PA'!$A$5:$A$1412)+COUNT('Diário 3o PA'!$A$5:$A$2004)+ROW()-4)</f>
        <v/>
      </c>
      <c r="B674" s="104"/>
      <c r="C674" s="154"/>
      <c r="D674" s="105"/>
      <c r="E674" s="105"/>
      <c r="F674" s="106"/>
      <c r="G674" s="105"/>
      <c r="H674" s="105"/>
      <c r="I674" s="108"/>
      <c r="J674" s="105"/>
      <c r="K674" s="105"/>
      <c r="L674" s="108"/>
      <c r="M674" s="105"/>
      <c r="N674" s="103"/>
      <c r="O674" s="456"/>
      <c r="P674" s="79">
        <f t="shared" si="21"/>
        <v>0</v>
      </c>
      <c r="Q674" s="79">
        <f t="shared" si="21"/>
        <v>0</v>
      </c>
      <c r="R674" s="102" t="str">
        <f t="shared" si="20"/>
        <v/>
      </c>
      <c r="S674" s="96" t="str">
        <f>IF(D674="","",IF(OR(D674=Plano!$A$1,D674=Plano!$B$1),"entrada","saída"))</f>
        <v/>
      </c>
    </row>
    <row r="675" spans="1:19" ht="13.2" hidden="1" x14ac:dyDescent="0.25">
      <c r="A675" s="119" t="str">
        <f>IF(B675="","",COUNT('Diário 2o PA'!$A$5:$A$1412)+COUNT('Diário 3o PA'!$A$5:$A$2004)+ROW()-4)</f>
        <v/>
      </c>
      <c r="B675" s="104"/>
      <c r="C675" s="154"/>
      <c r="D675" s="105"/>
      <c r="E675" s="105"/>
      <c r="F675" s="106"/>
      <c r="G675" s="105"/>
      <c r="H675" s="105"/>
      <c r="I675" s="108"/>
      <c r="J675" s="105"/>
      <c r="K675" s="105"/>
      <c r="L675" s="108"/>
      <c r="M675" s="105"/>
      <c r="N675" s="103"/>
      <c r="O675" s="456"/>
      <c r="P675" s="79">
        <f t="shared" si="21"/>
        <v>0</v>
      </c>
      <c r="Q675" s="79">
        <f t="shared" si="21"/>
        <v>0</v>
      </c>
      <c r="R675" s="102" t="str">
        <f t="shared" si="20"/>
        <v/>
      </c>
      <c r="S675" s="96" t="str">
        <f>IF(D675="","",IF(OR(D675=Plano!$A$1,D675=Plano!$B$1),"entrada","saída"))</f>
        <v/>
      </c>
    </row>
    <row r="676" spans="1:19" ht="13.2" hidden="1" x14ac:dyDescent="0.25">
      <c r="A676" s="119" t="str">
        <f>IF(B676="","",COUNT('Diário 2o PA'!$A$5:$A$1412)+COUNT('Diário 3o PA'!$A$5:$A$2004)+ROW()-4)</f>
        <v/>
      </c>
      <c r="B676" s="104"/>
      <c r="C676" s="154"/>
      <c r="D676" s="105"/>
      <c r="E676" s="105"/>
      <c r="F676" s="106"/>
      <c r="G676" s="105"/>
      <c r="H676" s="105"/>
      <c r="I676" s="108"/>
      <c r="J676" s="105"/>
      <c r="K676" s="105"/>
      <c r="L676" s="108"/>
      <c r="M676" s="105"/>
      <c r="N676" s="103"/>
      <c r="O676" s="456"/>
      <c r="P676" s="79">
        <f t="shared" si="21"/>
        <v>0</v>
      </c>
      <c r="Q676" s="79">
        <f t="shared" si="21"/>
        <v>0</v>
      </c>
      <c r="R676" s="102" t="str">
        <f t="shared" si="20"/>
        <v/>
      </c>
      <c r="S676" s="96" t="str">
        <f>IF(D676="","",IF(OR(D676=Plano!$A$1,D676=Plano!$B$1),"entrada","saída"))</f>
        <v/>
      </c>
    </row>
    <row r="677" spans="1:19" ht="13.2" hidden="1" x14ac:dyDescent="0.25">
      <c r="A677" s="119" t="str">
        <f>IF(B677="","",COUNT('Diário 2o PA'!$A$5:$A$1412)+COUNT('Diário 3o PA'!$A$5:$A$2004)+ROW()-4)</f>
        <v/>
      </c>
      <c r="B677" s="104"/>
      <c r="C677" s="154"/>
      <c r="D677" s="105"/>
      <c r="E677" s="105"/>
      <c r="F677" s="106"/>
      <c r="G677" s="105"/>
      <c r="H677" s="105"/>
      <c r="I677" s="108"/>
      <c r="J677" s="105"/>
      <c r="K677" s="105"/>
      <c r="L677" s="108"/>
      <c r="M677" s="105"/>
      <c r="N677" s="103"/>
      <c r="O677" s="456"/>
      <c r="P677" s="79">
        <f t="shared" si="21"/>
        <v>0</v>
      </c>
      <c r="Q677" s="79">
        <f t="shared" si="21"/>
        <v>0</v>
      </c>
      <c r="R677" s="102" t="str">
        <f t="shared" si="20"/>
        <v/>
      </c>
      <c r="S677" s="96" t="str">
        <f>IF(D677="","",IF(OR(D677=Plano!$A$1,D677=Plano!$B$1),"entrada","saída"))</f>
        <v/>
      </c>
    </row>
    <row r="678" spans="1:19" ht="13.2" hidden="1" x14ac:dyDescent="0.25">
      <c r="A678" s="119" t="str">
        <f>IF(B678="","",COUNT('Diário 2o PA'!$A$5:$A$1412)+COUNT('Diário 3o PA'!$A$5:$A$2004)+ROW()-4)</f>
        <v/>
      </c>
      <c r="B678" s="104"/>
      <c r="C678" s="154"/>
      <c r="D678" s="105"/>
      <c r="E678" s="105"/>
      <c r="F678" s="106"/>
      <c r="G678" s="105"/>
      <c r="H678" s="105"/>
      <c r="I678" s="108"/>
      <c r="J678" s="105"/>
      <c r="K678" s="105"/>
      <c r="L678" s="108"/>
      <c r="M678" s="105"/>
      <c r="N678" s="103"/>
      <c r="O678" s="456"/>
      <c r="P678" s="79">
        <f t="shared" si="21"/>
        <v>0</v>
      </c>
      <c r="Q678" s="79">
        <f t="shared" si="21"/>
        <v>0</v>
      </c>
      <c r="R678" s="102" t="str">
        <f t="shared" si="20"/>
        <v/>
      </c>
      <c r="S678" s="96" t="str">
        <f>IF(D678="","",IF(OR(D678=Plano!$A$1,D678=Plano!$B$1),"entrada","saída"))</f>
        <v/>
      </c>
    </row>
    <row r="679" spans="1:19" ht="13.2" hidden="1" x14ac:dyDescent="0.25">
      <c r="A679" s="119" t="str">
        <f>IF(B679="","",COUNT('Diário 2o PA'!$A$5:$A$1412)+COUNT('Diário 3o PA'!$A$5:$A$2004)+ROW()-4)</f>
        <v/>
      </c>
      <c r="B679" s="104"/>
      <c r="C679" s="154"/>
      <c r="D679" s="105"/>
      <c r="E679" s="105"/>
      <c r="F679" s="106"/>
      <c r="G679" s="105"/>
      <c r="H679" s="105"/>
      <c r="I679" s="108"/>
      <c r="J679" s="105"/>
      <c r="K679" s="105"/>
      <c r="L679" s="108"/>
      <c r="M679" s="105"/>
      <c r="N679" s="103"/>
      <c r="O679" s="456"/>
      <c r="P679" s="79">
        <f t="shared" si="21"/>
        <v>0</v>
      </c>
      <c r="Q679" s="79">
        <f t="shared" si="21"/>
        <v>0</v>
      </c>
      <c r="R679" s="102" t="str">
        <f t="shared" si="20"/>
        <v/>
      </c>
      <c r="S679" s="96" t="str">
        <f>IF(D679="","",IF(OR(D679=Plano!$A$1,D679=Plano!$B$1),"entrada","saída"))</f>
        <v/>
      </c>
    </row>
    <row r="680" spans="1:19" ht="13.2" hidden="1" x14ac:dyDescent="0.25">
      <c r="A680" s="119" t="str">
        <f>IF(B680="","",COUNT('Diário 2o PA'!$A$5:$A$1412)+COUNT('Diário 3o PA'!$A$5:$A$2004)+ROW()-4)</f>
        <v/>
      </c>
      <c r="B680" s="104"/>
      <c r="C680" s="154"/>
      <c r="D680" s="105"/>
      <c r="E680" s="105"/>
      <c r="F680" s="106"/>
      <c r="G680" s="105"/>
      <c r="H680" s="105"/>
      <c r="I680" s="108"/>
      <c r="J680" s="105"/>
      <c r="K680" s="105"/>
      <c r="L680" s="108"/>
      <c r="M680" s="105"/>
      <c r="N680" s="103"/>
      <c r="O680" s="456"/>
      <c r="P680" s="79">
        <f t="shared" si="21"/>
        <v>0</v>
      </c>
      <c r="Q680" s="79">
        <f t="shared" si="21"/>
        <v>0</v>
      </c>
      <c r="R680" s="102" t="str">
        <f t="shared" si="20"/>
        <v/>
      </c>
      <c r="S680" s="96" t="str">
        <f>IF(D680="","",IF(OR(D680=Plano!$A$1,D680=Plano!$B$1),"entrada","saída"))</f>
        <v/>
      </c>
    </row>
    <row r="681" spans="1:19" ht="13.2" hidden="1" x14ac:dyDescent="0.25">
      <c r="A681" s="119" t="str">
        <f>IF(B681="","",COUNT('Diário 2o PA'!$A$5:$A$1412)+COUNT('Diário 3o PA'!$A$5:$A$2004)+ROW()-4)</f>
        <v/>
      </c>
      <c r="B681" s="104"/>
      <c r="C681" s="154"/>
      <c r="D681" s="105"/>
      <c r="E681" s="105"/>
      <c r="F681" s="106"/>
      <c r="G681" s="105"/>
      <c r="H681" s="105"/>
      <c r="I681" s="108"/>
      <c r="J681" s="105"/>
      <c r="K681" s="105"/>
      <c r="L681" s="108"/>
      <c r="M681" s="105"/>
      <c r="N681" s="103"/>
      <c r="O681" s="456"/>
      <c r="P681" s="79">
        <f t="shared" si="21"/>
        <v>0</v>
      </c>
      <c r="Q681" s="79">
        <f t="shared" si="21"/>
        <v>0</v>
      </c>
      <c r="R681" s="102" t="str">
        <f t="shared" si="20"/>
        <v/>
      </c>
      <c r="S681" s="96" t="str">
        <f>IF(D681="","",IF(OR(D681=Plano!$A$1,D681=Plano!$B$1),"entrada","saída"))</f>
        <v/>
      </c>
    </row>
    <row r="682" spans="1:19" ht="13.2" hidden="1" x14ac:dyDescent="0.25">
      <c r="A682" s="119" t="str">
        <f>IF(B682="","",COUNT('Diário 2o PA'!$A$5:$A$1412)+COUNT('Diário 3o PA'!$A$5:$A$2004)+ROW()-4)</f>
        <v/>
      </c>
      <c r="B682" s="104"/>
      <c r="C682" s="154"/>
      <c r="D682" s="105"/>
      <c r="E682" s="105"/>
      <c r="F682" s="106"/>
      <c r="G682" s="105"/>
      <c r="H682" s="105"/>
      <c r="I682" s="108"/>
      <c r="J682" s="105"/>
      <c r="K682" s="105"/>
      <c r="L682" s="108"/>
      <c r="M682" s="105"/>
      <c r="N682" s="103"/>
      <c r="O682" s="456"/>
      <c r="P682" s="79">
        <f t="shared" si="21"/>
        <v>0</v>
      </c>
      <c r="Q682" s="79">
        <f t="shared" si="21"/>
        <v>0</v>
      </c>
      <c r="R682" s="102" t="str">
        <f t="shared" si="20"/>
        <v/>
      </c>
      <c r="S682" s="96" t="str">
        <f>IF(D682="","",IF(OR(D682=Plano!$A$1,D682=Plano!$B$1),"entrada","saída"))</f>
        <v/>
      </c>
    </row>
    <row r="683" spans="1:19" ht="13.2" hidden="1" x14ac:dyDescent="0.25">
      <c r="A683" s="119" t="str">
        <f>IF(B683="","",COUNT('Diário 2o PA'!$A$5:$A$1412)+COUNT('Diário 3o PA'!$A$5:$A$2004)+ROW()-4)</f>
        <v/>
      </c>
      <c r="B683" s="104"/>
      <c r="C683" s="154"/>
      <c r="D683" s="105"/>
      <c r="E683" s="105"/>
      <c r="F683" s="106"/>
      <c r="G683" s="105"/>
      <c r="H683" s="105"/>
      <c r="I683" s="108"/>
      <c r="J683" s="105"/>
      <c r="K683" s="105"/>
      <c r="L683" s="108"/>
      <c r="M683" s="105"/>
      <c r="N683" s="103"/>
      <c r="O683" s="456"/>
      <c r="P683" s="79">
        <f t="shared" si="21"/>
        <v>0</v>
      </c>
      <c r="Q683" s="79">
        <f t="shared" si="21"/>
        <v>0</v>
      </c>
      <c r="R683" s="102" t="str">
        <f t="shared" si="20"/>
        <v/>
      </c>
      <c r="S683" s="96" t="str">
        <f>IF(D683="","",IF(OR(D683=Plano!$A$1,D683=Plano!$B$1),"entrada","saída"))</f>
        <v/>
      </c>
    </row>
    <row r="684" spans="1:19" ht="13.2" hidden="1" x14ac:dyDescent="0.25">
      <c r="A684" s="119" t="str">
        <f>IF(B684="","",COUNT('Diário 2o PA'!$A$5:$A$1412)+COUNT('Diário 3o PA'!$A$5:$A$2004)+ROW()-4)</f>
        <v/>
      </c>
      <c r="B684" s="104"/>
      <c r="C684" s="154"/>
      <c r="D684" s="105"/>
      <c r="E684" s="105"/>
      <c r="F684" s="106"/>
      <c r="G684" s="105"/>
      <c r="H684" s="105"/>
      <c r="I684" s="108"/>
      <c r="J684" s="105"/>
      <c r="K684" s="105"/>
      <c r="L684" s="108"/>
      <c r="M684" s="105"/>
      <c r="N684" s="103"/>
      <c r="O684" s="456"/>
      <c r="P684" s="79">
        <f t="shared" si="21"/>
        <v>0</v>
      </c>
      <c r="Q684" s="79">
        <f t="shared" si="21"/>
        <v>0</v>
      </c>
      <c r="R684" s="102" t="str">
        <f t="shared" si="20"/>
        <v/>
      </c>
      <c r="S684" s="96" t="str">
        <f>IF(D684="","",IF(OR(D684=Plano!$A$1,D684=Plano!$B$1),"entrada","saída"))</f>
        <v/>
      </c>
    </row>
    <row r="685" spans="1:19" ht="13.2" hidden="1" x14ac:dyDescent="0.25">
      <c r="A685" s="119" t="str">
        <f>IF(B685="","",COUNT('Diário 2o PA'!$A$5:$A$1412)+COUNT('Diário 3o PA'!$A$5:$A$2004)+ROW()-4)</f>
        <v/>
      </c>
      <c r="B685" s="104"/>
      <c r="C685" s="154"/>
      <c r="D685" s="105"/>
      <c r="E685" s="105"/>
      <c r="F685" s="106"/>
      <c r="G685" s="105"/>
      <c r="H685" s="105"/>
      <c r="I685" s="108"/>
      <c r="J685" s="105"/>
      <c r="K685" s="105"/>
      <c r="L685" s="108"/>
      <c r="M685" s="105"/>
      <c r="N685" s="103"/>
      <c r="O685" s="456"/>
      <c r="P685" s="79">
        <f t="shared" si="21"/>
        <v>0</v>
      </c>
      <c r="Q685" s="79">
        <f t="shared" si="21"/>
        <v>0</v>
      </c>
      <c r="R685" s="102" t="str">
        <f t="shared" si="20"/>
        <v/>
      </c>
      <c r="S685" s="96" t="str">
        <f>IF(D685="","",IF(OR(D685=Plano!$A$1,D685=Plano!$B$1),"entrada","saída"))</f>
        <v/>
      </c>
    </row>
    <row r="686" spans="1:19" ht="13.2" hidden="1" x14ac:dyDescent="0.25">
      <c r="A686" s="119" t="str">
        <f>IF(B686="","",COUNT('Diário 2o PA'!$A$5:$A$1412)+COUNT('Diário 3o PA'!$A$5:$A$2004)+ROW()-4)</f>
        <v/>
      </c>
      <c r="B686" s="104"/>
      <c r="C686" s="154"/>
      <c r="D686" s="105"/>
      <c r="E686" s="105"/>
      <c r="F686" s="106"/>
      <c r="G686" s="105"/>
      <c r="H686" s="105"/>
      <c r="I686" s="108"/>
      <c r="J686" s="105"/>
      <c r="K686" s="105"/>
      <c r="L686" s="108"/>
      <c r="M686" s="105"/>
      <c r="N686" s="103"/>
      <c r="O686" s="456"/>
      <c r="P686" s="79">
        <f t="shared" si="21"/>
        <v>0</v>
      </c>
      <c r="Q686" s="79">
        <f t="shared" si="21"/>
        <v>0</v>
      </c>
      <c r="R686" s="102" t="str">
        <f t="shared" si="20"/>
        <v/>
      </c>
      <c r="S686" s="96" t="str">
        <f>IF(D686="","",IF(OR(D686=Plano!$A$1,D686=Plano!$B$1),"entrada","saída"))</f>
        <v/>
      </c>
    </row>
    <row r="687" spans="1:19" ht="13.2" hidden="1" x14ac:dyDescent="0.25">
      <c r="A687" s="119" t="str">
        <f>IF(B687="","",COUNT('Diário 2o PA'!$A$5:$A$1412)+COUNT('Diário 3o PA'!$A$5:$A$2004)+ROW()-4)</f>
        <v/>
      </c>
      <c r="B687" s="104"/>
      <c r="C687" s="154"/>
      <c r="D687" s="105"/>
      <c r="E687" s="105"/>
      <c r="F687" s="106"/>
      <c r="G687" s="105"/>
      <c r="H687" s="105"/>
      <c r="I687" s="108"/>
      <c r="J687" s="105"/>
      <c r="K687" s="105"/>
      <c r="L687" s="108"/>
      <c r="M687" s="105"/>
      <c r="N687" s="103"/>
      <c r="O687" s="456"/>
      <c r="P687" s="79">
        <f t="shared" si="21"/>
        <v>0</v>
      </c>
      <c r="Q687" s="79">
        <f t="shared" si="21"/>
        <v>0</v>
      </c>
      <c r="R687" s="102" t="str">
        <f t="shared" si="20"/>
        <v/>
      </c>
      <c r="S687" s="96" t="str">
        <f>IF(D687="","",IF(OR(D687=Plano!$A$1,D687=Plano!$B$1),"entrada","saída"))</f>
        <v/>
      </c>
    </row>
    <row r="688" spans="1:19" ht="13.2" hidden="1" x14ac:dyDescent="0.25">
      <c r="A688" s="119" t="str">
        <f>IF(B688="","",COUNT('Diário 2o PA'!$A$5:$A$1412)+COUNT('Diário 3o PA'!$A$5:$A$2004)+ROW()-4)</f>
        <v/>
      </c>
      <c r="B688" s="104"/>
      <c r="C688" s="154"/>
      <c r="D688" s="105"/>
      <c r="E688" s="105"/>
      <c r="F688" s="106"/>
      <c r="G688" s="105"/>
      <c r="H688" s="105"/>
      <c r="I688" s="108"/>
      <c r="J688" s="105"/>
      <c r="K688" s="105"/>
      <c r="L688" s="108"/>
      <c r="M688" s="105"/>
      <c r="N688" s="103"/>
      <c r="O688" s="456"/>
      <c r="P688" s="79">
        <f t="shared" si="21"/>
        <v>0</v>
      </c>
      <c r="Q688" s="79">
        <f t="shared" si="21"/>
        <v>0</v>
      </c>
      <c r="R688" s="102" t="str">
        <f t="shared" si="20"/>
        <v/>
      </c>
      <c r="S688" s="96" t="str">
        <f>IF(D688="","",IF(OR(D688=Plano!$A$1,D688=Plano!$B$1),"entrada","saída"))</f>
        <v/>
      </c>
    </row>
    <row r="689" spans="1:19" ht="13.2" hidden="1" x14ac:dyDescent="0.25">
      <c r="A689" s="119" t="str">
        <f>IF(B689="","",COUNT('Diário 2o PA'!$A$5:$A$1412)+COUNT('Diário 3o PA'!$A$5:$A$2004)+ROW()-4)</f>
        <v/>
      </c>
      <c r="B689" s="104"/>
      <c r="C689" s="154"/>
      <c r="D689" s="105"/>
      <c r="E689" s="105"/>
      <c r="F689" s="106"/>
      <c r="G689" s="105"/>
      <c r="H689" s="105"/>
      <c r="I689" s="108"/>
      <c r="J689" s="105"/>
      <c r="K689" s="105"/>
      <c r="L689" s="108"/>
      <c r="M689" s="105"/>
      <c r="N689" s="103"/>
      <c r="O689" s="456"/>
      <c r="P689" s="79">
        <f t="shared" si="21"/>
        <v>0</v>
      </c>
      <c r="Q689" s="79">
        <f t="shared" si="21"/>
        <v>0</v>
      </c>
      <c r="R689" s="102" t="str">
        <f t="shared" si="20"/>
        <v/>
      </c>
      <c r="S689" s="96" t="str">
        <f>IF(D689="","",IF(OR(D689=Plano!$A$1,D689=Plano!$B$1),"entrada","saída"))</f>
        <v/>
      </c>
    </row>
    <row r="690" spans="1:19" ht="13.2" hidden="1" x14ac:dyDescent="0.25">
      <c r="A690" s="119" t="str">
        <f>IF(B690="","",COUNT('Diário 2o PA'!$A$5:$A$1412)+COUNT('Diário 3o PA'!$A$5:$A$2004)+ROW()-4)</f>
        <v/>
      </c>
      <c r="B690" s="104"/>
      <c r="C690" s="154"/>
      <c r="D690" s="105"/>
      <c r="E690" s="105"/>
      <c r="F690" s="106"/>
      <c r="G690" s="105"/>
      <c r="H690" s="105"/>
      <c r="I690" s="108"/>
      <c r="J690" s="105"/>
      <c r="K690" s="105"/>
      <c r="L690" s="108"/>
      <c r="M690" s="105"/>
      <c r="N690" s="103"/>
      <c r="O690" s="456"/>
      <c r="P690" s="79">
        <f t="shared" si="21"/>
        <v>0</v>
      </c>
      <c r="Q690" s="79">
        <f t="shared" si="21"/>
        <v>0</v>
      </c>
      <c r="R690" s="102" t="str">
        <f t="shared" si="20"/>
        <v/>
      </c>
      <c r="S690" s="96" t="str">
        <f>IF(D690="","",IF(OR(D690=Plano!$A$1,D690=Plano!$B$1),"entrada","saída"))</f>
        <v/>
      </c>
    </row>
    <row r="691" spans="1:19" ht="13.2" hidden="1" x14ac:dyDescent="0.25">
      <c r="A691" s="119" t="str">
        <f>IF(B691="","",COUNT('Diário 2o PA'!$A$5:$A$1412)+COUNT('Diário 3o PA'!$A$5:$A$2004)+ROW()-4)</f>
        <v/>
      </c>
      <c r="B691" s="104"/>
      <c r="C691" s="154"/>
      <c r="D691" s="105"/>
      <c r="E691" s="105"/>
      <c r="F691" s="106"/>
      <c r="G691" s="105"/>
      <c r="H691" s="105"/>
      <c r="I691" s="108"/>
      <c r="J691" s="105"/>
      <c r="K691" s="105"/>
      <c r="L691" s="108"/>
      <c r="M691" s="105"/>
      <c r="N691" s="103"/>
      <c r="O691" s="456"/>
      <c r="P691" s="79">
        <f t="shared" si="21"/>
        <v>0</v>
      </c>
      <c r="Q691" s="79">
        <f t="shared" si="21"/>
        <v>0</v>
      </c>
      <c r="R691" s="102" t="str">
        <f t="shared" si="20"/>
        <v/>
      </c>
      <c r="S691" s="96" t="str">
        <f>IF(D691="","",IF(OR(D691=Plano!$A$1,D691=Plano!$B$1),"entrada","saída"))</f>
        <v/>
      </c>
    </row>
    <row r="692" spans="1:19" ht="13.2" hidden="1" x14ac:dyDescent="0.25">
      <c r="A692" s="119" t="str">
        <f>IF(B692="","",COUNT('Diário 2o PA'!$A$5:$A$1412)+COUNT('Diário 3o PA'!$A$5:$A$2004)+ROW()-4)</f>
        <v/>
      </c>
      <c r="B692" s="104"/>
      <c r="C692" s="154"/>
      <c r="D692" s="105"/>
      <c r="E692" s="105"/>
      <c r="F692" s="106"/>
      <c r="G692" s="105"/>
      <c r="H692" s="105"/>
      <c r="I692" s="108"/>
      <c r="J692" s="105"/>
      <c r="K692" s="105"/>
      <c r="L692" s="108"/>
      <c r="M692" s="105"/>
      <c r="N692" s="103"/>
      <c r="O692" s="456"/>
      <c r="P692" s="79">
        <f t="shared" si="21"/>
        <v>0</v>
      </c>
      <c r="Q692" s="79">
        <f t="shared" si="21"/>
        <v>0</v>
      </c>
      <c r="R692" s="102" t="str">
        <f t="shared" si="20"/>
        <v/>
      </c>
      <c r="S692" s="96" t="str">
        <f>IF(D692="","",IF(OR(D692=Plano!$A$1,D692=Plano!$B$1),"entrada","saída"))</f>
        <v/>
      </c>
    </row>
    <row r="693" spans="1:19" ht="13.2" hidden="1" x14ac:dyDescent="0.25">
      <c r="A693" s="119" t="str">
        <f>IF(B693="","",COUNT('Diário 2o PA'!$A$5:$A$1412)+COUNT('Diário 3o PA'!$A$5:$A$2004)+ROW()-4)</f>
        <v/>
      </c>
      <c r="B693" s="104"/>
      <c r="C693" s="154"/>
      <c r="D693" s="105"/>
      <c r="E693" s="105"/>
      <c r="F693" s="106"/>
      <c r="G693" s="105"/>
      <c r="H693" s="105"/>
      <c r="I693" s="108"/>
      <c r="J693" s="105"/>
      <c r="K693" s="105"/>
      <c r="L693" s="108"/>
      <c r="M693" s="105"/>
      <c r="N693" s="103"/>
      <c r="O693" s="456"/>
      <c r="P693" s="79">
        <f t="shared" si="21"/>
        <v>0</v>
      </c>
      <c r="Q693" s="79">
        <f t="shared" si="21"/>
        <v>0</v>
      </c>
      <c r="R693" s="102" t="str">
        <f t="shared" si="20"/>
        <v/>
      </c>
      <c r="S693" s="96" t="str">
        <f>IF(D693="","",IF(OR(D693=Plano!$A$1,D693=Plano!$B$1),"entrada","saída"))</f>
        <v/>
      </c>
    </row>
    <row r="694" spans="1:19" ht="13.2" hidden="1" x14ac:dyDescent="0.25">
      <c r="A694" s="119" t="str">
        <f>IF(B694="","",COUNT('Diário 2o PA'!$A$5:$A$1412)+COUNT('Diário 3o PA'!$A$5:$A$2004)+ROW()-4)</f>
        <v/>
      </c>
      <c r="B694" s="104"/>
      <c r="C694" s="154"/>
      <c r="D694" s="105"/>
      <c r="E694" s="105"/>
      <c r="F694" s="106"/>
      <c r="G694" s="105"/>
      <c r="H694" s="105"/>
      <c r="I694" s="108"/>
      <c r="J694" s="105"/>
      <c r="K694" s="105"/>
      <c r="L694" s="108"/>
      <c r="M694" s="105"/>
      <c r="N694" s="103"/>
      <c r="O694" s="456"/>
      <c r="P694" s="79">
        <f t="shared" si="21"/>
        <v>0</v>
      </c>
      <c r="Q694" s="79">
        <f t="shared" si="21"/>
        <v>0</v>
      </c>
      <c r="R694" s="102" t="str">
        <f t="shared" si="20"/>
        <v/>
      </c>
      <c r="S694" s="96" t="str">
        <f>IF(D694="","",IF(OR(D694=Plano!$A$1,D694=Plano!$B$1),"entrada","saída"))</f>
        <v/>
      </c>
    </row>
    <row r="695" spans="1:19" ht="13.2" hidden="1" x14ac:dyDescent="0.25">
      <c r="A695" s="119" t="str">
        <f>IF(B695="","",COUNT('Diário 2o PA'!$A$5:$A$1412)+COUNT('Diário 3o PA'!$A$5:$A$2004)+ROW()-4)</f>
        <v/>
      </c>
      <c r="B695" s="104"/>
      <c r="C695" s="154"/>
      <c r="D695" s="105"/>
      <c r="E695" s="105"/>
      <c r="F695" s="106"/>
      <c r="G695" s="105"/>
      <c r="H695" s="105"/>
      <c r="I695" s="108"/>
      <c r="J695" s="105"/>
      <c r="K695" s="105"/>
      <c r="L695" s="108"/>
      <c r="M695" s="105"/>
      <c r="N695" s="103"/>
      <c r="O695" s="456"/>
      <c r="P695" s="79">
        <f t="shared" si="21"/>
        <v>0</v>
      </c>
      <c r="Q695" s="79">
        <f t="shared" si="21"/>
        <v>0</v>
      </c>
      <c r="R695" s="102" t="str">
        <f t="shared" si="20"/>
        <v/>
      </c>
      <c r="S695" s="96" t="str">
        <f>IF(D695="","",IF(OR(D695=Plano!$A$1,D695=Plano!$B$1),"entrada","saída"))</f>
        <v/>
      </c>
    </row>
    <row r="696" spans="1:19" ht="13.2" hidden="1" x14ac:dyDescent="0.25">
      <c r="A696" s="119" t="str">
        <f>IF(B696="","",COUNT('Diário 2o PA'!$A$5:$A$1412)+COUNT('Diário 3o PA'!$A$5:$A$2004)+ROW()-4)</f>
        <v/>
      </c>
      <c r="B696" s="104"/>
      <c r="C696" s="154"/>
      <c r="D696" s="105"/>
      <c r="E696" s="105"/>
      <c r="F696" s="106"/>
      <c r="G696" s="105"/>
      <c r="H696" s="105"/>
      <c r="I696" s="108"/>
      <c r="J696" s="105"/>
      <c r="K696" s="105"/>
      <c r="L696" s="108"/>
      <c r="M696" s="105"/>
      <c r="N696" s="103"/>
      <c r="O696" s="456"/>
      <c r="P696" s="79">
        <f t="shared" si="21"/>
        <v>0</v>
      </c>
      <c r="Q696" s="79">
        <f t="shared" si="21"/>
        <v>0</v>
      </c>
      <c r="R696" s="102" t="str">
        <f t="shared" si="20"/>
        <v/>
      </c>
      <c r="S696" s="96" t="str">
        <f>IF(D696="","",IF(OR(D696=Plano!$A$1,D696=Plano!$B$1),"entrada","saída"))</f>
        <v/>
      </c>
    </row>
    <row r="697" spans="1:19" ht="13.2" hidden="1" x14ac:dyDescent="0.25">
      <c r="A697" s="119" t="str">
        <f>IF(B697="","",COUNT('Diário 2o PA'!$A$5:$A$1412)+COUNT('Diário 3o PA'!$A$5:$A$2004)+ROW()-4)</f>
        <v/>
      </c>
      <c r="B697" s="104"/>
      <c r="C697" s="154"/>
      <c r="D697" s="105"/>
      <c r="E697" s="105"/>
      <c r="F697" s="106"/>
      <c r="G697" s="105"/>
      <c r="H697" s="105"/>
      <c r="I697" s="108"/>
      <c r="J697" s="105"/>
      <c r="K697" s="105"/>
      <c r="L697" s="108"/>
      <c r="M697" s="105"/>
      <c r="N697" s="103"/>
      <c r="O697" s="456"/>
      <c r="P697" s="79">
        <f t="shared" si="21"/>
        <v>0</v>
      </c>
      <c r="Q697" s="79">
        <f t="shared" si="21"/>
        <v>0</v>
      </c>
      <c r="R697" s="102" t="str">
        <f t="shared" si="20"/>
        <v/>
      </c>
      <c r="S697" s="96" t="str">
        <f>IF(D697="","",IF(OR(D697=Plano!$A$1,D697=Plano!$B$1),"entrada","saída"))</f>
        <v/>
      </c>
    </row>
    <row r="698" spans="1:19" ht="13.2" hidden="1" x14ac:dyDescent="0.25">
      <c r="A698" s="119" t="str">
        <f>IF(B698="","",COUNT('Diário 2o PA'!$A$5:$A$1412)+COUNT('Diário 3o PA'!$A$5:$A$2004)+ROW()-4)</f>
        <v/>
      </c>
      <c r="B698" s="104"/>
      <c r="C698" s="154"/>
      <c r="D698" s="105"/>
      <c r="E698" s="105"/>
      <c r="F698" s="106"/>
      <c r="G698" s="105"/>
      <c r="H698" s="105"/>
      <c r="I698" s="108"/>
      <c r="J698" s="105"/>
      <c r="K698" s="105"/>
      <c r="L698" s="108"/>
      <c r="M698" s="105"/>
      <c r="N698" s="103"/>
      <c r="O698" s="456"/>
      <c r="P698" s="79">
        <f t="shared" si="21"/>
        <v>0</v>
      </c>
      <c r="Q698" s="79">
        <f t="shared" si="21"/>
        <v>0</v>
      </c>
      <c r="R698" s="102" t="str">
        <f t="shared" si="20"/>
        <v/>
      </c>
      <c r="S698" s="96" t="str">
        <f>IF(D698="","",IF(OR(D698=Plano!$A$1,D698=Plano!$B$1),"entrada","saída"))</f>
        <v/>
      </c>
    </row>
    <row r="699" spans="1:19" ht="13.2" hidden="1" x14ac:dyDescent="0.25">
      <c r="A699" s="119" t="str">
        <f>IF(B699="","",COUNT('Diário 2o PA'!$A$5:$A$1412)+COUNT('Diário 3o PA'!$A$5:$A$2004)+ROW()-4)</f>
        <v/>
      </c>
      <c r="B699" s="104"/>
      <c r="C699" s="154"/>
      <c r="D699" s="105"/>
      <c r="E699" s="105"/>
      <c r="F699" s="106"/>
      <c r="G699" s="105"/>
      <c r="H699" s="105"/>
      <c r="I699" s="108"/>
      <c r="J699" s="105"/>
      <c r="K699" s="105"/>
      <c r="L699" s="108"/>
      <c r="M699" s="105"/>
      <c r="N699" s="103"/>
      <c r="O699" s="456"/>
      <c r="P699" s="79">
        <f t="shared" si="21"/>
        <v>0</v>
      </c>
      <c r="Q699" s="79">
        <f t="shared" si="21"/>
        <v>0</v>
      </c>
      <c r="R699" s="102" t="str">
        <f t="shared" si="20"/>
        <v/>
      </c>
      <c r="S699" s="96" t="str">
        <f>IF(D699="","",IF(OR(D699=Plano!$A$1,D699=Plano!$B$1),"entrada","saída"))</f>
        <v/>
      </c>
    </row>
    <row r="700" spans="1:19" ht="13.2" hidden="1" x14ac:dyDescent="0.25">
      <c r="A700" s="119" t="str">
        <f>IF(B700="","",COUNT('Diário 2o PA'!$A$5:$A$1412)+COUNT('Diário 3o PA'!$A$5:$A$2004)+ROW()-4)</f>
        <v/>
      </c>
      <c r="B700" s="104"/>
      <c r="C700" s="154"/>
      <c r="D700" s="105"/>
      <c r="E700" s="105"/>
      <c r="F700" s="106"/>
      <c r="G700" s="105"/>
      <c r="H700" s="105"/>
      <c r="I700" s="108"/>
      <c r="J700" s="105"/>
      <c r="K700" s="105"/>
      <c r="L700" s="108"/>
      <c r="M700" s="105"/>
      <c r="N700" s="103"/>
      <c r="O700" s="456"/>
      <c r="P700" s="79">
        <f t="shared" si="21"/>
        <v>0</v>
      </c>
      <c r="Q700" s="79">
        <f t="shared" si="21"/>
        <v>0</v>
      </c>
      <c r="R700" s="102" t="str">
        <f t="shared" si="20"/>
        <v/>
      </c>
      <c r="S700" s="96" t="str">
        <f>IF(D700="","",IF(OR(D700=Plano!$A$1,D700=Plano!$B$1),"entrada","saída"))</f>
        <v/>
      </c>
    </row>
    <row r="701" spans="1:19" ht="13.2" hidden="1" x14ac:dyDescent="0.25">
      <c r="A701" s="119" t="str">
        <f>IF(B701="","",COUNT('Diário 2o PA'!$A$5:$A$1412)+COUNT('Diário 3o PA'!$A$5:$A$2004)+ROW()-4)</f>
        <v/>
      </c>
      <c r="B701" s="104"/>
      <c r="C701" s="154"/>
      <c r="D701" s="105"/>
      <c r="E701" s="105"/>
      <c r="F701" s="106"/>
      <c r="G701" s="105"/>
      <c r="H701" s="105"/>
      <c r="I701" s="108"/>
      <c r="J701" s="105"/>
      <c r="K701" s="105"/>
      <c r="L701" s="108"/>
      <c r="M701" s="105"/>
      <c r="N701" s="103"/>
      <c r="O701" s="456"/>
      <c r="P701" s="79">
        <f t="shared" si="21"/>
        <v>0</v>
      </c>
      <c r="Q701" s="79">
        <f t="shared" si="21"/>
        <v>0</v>
      </c>
      <c r="R701" s="102" t="str">
        <f t="shared" si="20"/>
        <v/>
      </c>
      <c r="S701" s="96" t="str">
        <f>IF(D701="","",IF(OR(D701=Plano!$A$1,D701=Plano!$B$1),"entrada","saída"))</f>
        <v/>
      </c>
    </row>
    <row r="702" spans="1:19" ht="13.2" hidden="1" x14ac:dyDescent="0.25">
      <c r="A702" s="119" t="str">
        <f>IF(B702="","",COUNT('Diário 2o PA'!$A$5:$A$1412)+COUNT('Diário 3o PA'!$A$5:$A$2004)+ROW()-4)</f>
        <v/>
      </c>
      <c r="B702" s="104"/>
      <c r="C702" s="154"/>
      <c r="D702" s="105"/>
      <c r="E702" s="105"/>
      <c r="F702" s="106"/>
      <c r="G702" s="105"/>
      <c r="H702" s="105"/>
      <c r="I702" s="108"/>
      <c r="J702" s="105"/>
      <c r="K702" s="105"/>
      <c r="L702" s="108"/>
      <c r="M702" s="105"/>
      <c r="N702" s="103"/>
      <c r="O702" s="456"/>
      <c r="P702" s="79">
        <f t="shared" si="21"/>
        <v>0</v>
      </c>
      <c r="Q702" s="79">
        <f t="shared" si="21"/>
        <v>0</v>
      </c>
      <c r="R702" s="102" t="str">
        <f t="shared" si="20"/>
        <v/>
      </c>
      <c r="S702" s="96" t="str">
        <f>IF(D702="","",IF(OR(D702=Plano!$A$1,D702=Plano!$B$1),"entrada","saída"))</f>
        <v/>
      </c>
    </row>
    <row r="703" spans="1:19" ht="13.2" hidden="1" x14ac:dyDescent="0.25">
      <c r="A703" s="119" t="str">
        <f>IF(B703="","",COUNT('Diário 2o PA'!$A$5:$A$1412)+COUNT('Diário 3o PA'!$A$5:$A$2004)+ROW()-4)</f>
        <v/>
      </c>
      <c r="B703" s="104"/>
      <c r="C703" s="154"/>
      <c r="D703" s="105"/>
      <c r="E703" s="105"/>
      <c r="F703" s="106"/>
      <c r="G703" s="105"/>
      <c r="H703" s="105"/>
      <c r="I703" s="108"/>
      <c r="J703" s="105"/>
      <c r="K703" s="105"/>
      <c r="L703" s="108"/>
      <c r="M703" s="105"/>
      <c r="N703" s="103"/>
      <c r="O703" s="456"/>
      <c r="P703" s="79">
        <f t="shared" si="21"/>
        <v>0</v>
      </c>
      <c r="Q703" s="79">
        <f t="shared" si="21"/>
        <v>0</v>
      </c>
      <c r="R703" s="102" t="str">
        <f t="shared" si="20"/>
        <v/>
      </c>
      <c r="S703" s="96" t="str">
        <f>IF(D703="","",IF(OR(D703=Plano!$A$1,D703=Plano!$B$1),"entrada","saída"))</f>
        <v/>
      </c>
    </row>
    <row r="704" spans="1:19" ht="13.2" hidden="1" x14ac:dyDescent="0.25">
      <c r="A704" s="119" t="str">
        <f>IF(B704="","",COUNT('Diário 2o PA'!$A$5:$A$1412)+COUNT('Diário 3o PA'!$A$5:$A$2004)+ROW()-4)</f>
        <v/>
      </c>
      <c r="B704" s="104"/>
      <c r="C704" s="154"/>
      <c r="D704" s="105"/>
      <c r="E704" s="105"/>
      <c r="F704" s="106"/>
      <c r="G704" s="105"/>
      <c r="H704" s="105"/>
      <c r="I704" s="108"/>
      <c r="J704" s="105"/>
      <c r="K704" s="105"/>
      <c r="L704" s="108"/>
      <c r="M704" s="105"/>
      <c r="N704" s="103"/>
      <c r="O704" s="456"/>
      <c r="P704" s="79">
        <f t="shared" si="21"/>
        <v>0</v>
      </c>
      <c r="Q704" s="79">
        <f t="shared" si="21"/>
        <v>0</v>
      </c>
      <c r="R704" s="102" t="str">
        <f t="shared" si="20"/>
        <v/>
      </c>
      <c r="S704" s="96" t="str">
        <f>IF(D704="","",IF(OR(D704=Plano!$A$1,D704=Plano!$B$1),"entrada","saída"))</f>
        <v/>
      </c>
    </row>
    <row r="705" spans="1:19" ht="13.2" hidden="1" x14ac:dyDescent="0.25">
      <c r="A705" s="119" t="str">
        <f>IF(B705="","",COUNT('Diário 2o PA'!$A$5:$A$1412)+COUNT('Diário 3o PA'!$A$5:$A$2004)+ROW()-4)</f>
        <v/>
      </c>
      <c r="B705" s="104"/>
      <c r="C705" s="154"/>
      <c r="D705" s="105"/>
      <c r="E705" s="105"/>
      <c r="F705" s="106"/>
      <c r="G705" s="105"/>
      <c r="H705" s="105"/>
      <c r="I705" s="108"/>
      <c r="J705" s="105"/>
      <c r="K705" s="105"/>
      <c r="L705" s="108"/>
      <c r="M705" s="105"/>
      <c r="N705" s="103"/>
      <c r="O705" s="456"/>
      <c r="P705" s="79">
        <f t="shared" si="21"/>
        <v>0</v>
      </c>
      <c r="Q705" s="79">
        <f t="shared" si="21"/>
        <v>0</v>
      </c>
      <c r="R705" s="102" t="str">
        <f t="shared" si="20"/>
        <v/>
      </c>
      <c r="S705" s="96" t="str">
        <f>IF(D705="","",IF(OR(D705=Plano!$A$1,D705=Plano!$B$1),"entrada","saída"))</f>
        <v/>
      </c>
    </row>
    <row r="706" spans="1:19" ht="13.2" hidden="1" x14ac:dyDescent="0.25">
      <c r="A706" s="119" t="str">
        <f>IF(B706="","",COUNT('Diário 2o PA'!$A$5:$A$1412)+COUNT('Diário 3o PA'!$A$5:$A$2004)+ROW()-4)</f>
        <v/>
      </c>
      <c r="B706" s="104"/>
      <c r="C706" s="154"/>
      <c r="D706" s="105"/>
      <c r="E706" s="105"/>
      <c r="F706" s="106"/>
      <c r="G706" s="105"/>
      <c r="H706" s="105"/>
      <c r="I706" s="108"/>
      <c r="J706" s="105"/>
      <c r="K706" s="105"/>
      <c r="L706" s="108"/>
      <c r="M706" s="105"/>
      <c r="N706" s="103"/>
      <c r="O706" s="456"/>
      <c r="P706" s="79">
        <f t="shared" si="21"/>
        <v>0</v>
      </c>
      <c r="Q706" s="79">
        <f t="shared" si="21"/>
        <v>0</v>
      </c>
      <c r="R706" s="102" t="str">
        <f t="shared" si="20"/>
        <v/>
      </c>
      <c r="S706" s="96" t="str">
        <f>IF(D706="","",IF(OR(D706=Plano!$A$1,D706=Plano!$B$1),"entrada","saída"))</f>
        <v/>
      </c>
    </row>
    <row r="707" spans="1:19" ht="13.2" hidden="1" x14ac:dyDescent="0.25">
      <c r="A707" s="119" t="str">
        <f>IF(B707="","",COUNT('Diário 2o PA'!$A$5:$A$1412)+COUNT('Diário 3o PA'!$A$5:$A$2004)+ROW()-4)</f>
        <v/>
      </c>
      <c r="B707" s="104"/>
      <c r="C707" s="154"/>
      <c r="D707" s="105"/>
      <c r="E707" s="105"/>
      <c r="F707" s="106"/>
      <c r="G707" s="105"/>
      <c r="H707" s="105"/>
      <c r="I707" s="108"/>
      <c r="J707" s="105"/>
      <c r="K707" s="105"/>
      <c r="L707" s="108"/>
      <c r="M707" s="105"/>
      <c r="N707" s="103"/>
      <c r="O707" s="456"/>
      <c r="P707" s="79">
        <f t="shared" si="21"/>
        <v>0</v>
      </c>
      <c r="Q707" s="79">
        <f t="shared" si="21"/>
        <v>0</v>
      </c>
      <c r="R707" s="102" t="str">
        <f t="shared" si="20"/>
        <v/>
      </c>
      <c r="S707" s="96" t="str">
        <f>IF(D707="","",IF(OR(D707=Plano!$A$1,D707=Plano!$B$1),"entrada","saída"))</f>
        <v/>
      </c>
    </row>
    <row r="708" spans="1:19" ht="13.2" hidden="1" x14ac:dyDescent="0.25">
      <c r="A708" s="119" t="str">
        <f>IF(B708="","",COUNT('Diário 2o PA'!$A$5:$A$1412)+COUNT('Diário 3o PA'!$A$5:$A$2004)+ROW()-4)</f>
        <v/>
      </c>
      <c r="B708" s="104"/>
      <c r="C708" s="154"/>
      <c r="D708" s="105"/>
      <c r="E708" s="105"/>
      <c r="F708" s="106"/>
      <c r="G708" s="105"/>
      <c r="H708" s="105"/>
      <c r="I708" s="108"/>
      <c r="J708" s="105"/>
      <c r="K708" s="105"/>
      <c r="L708" s="108"/>
      <c r="M708" s="105"/>
      <c r="N708" s="103"/>
      <c r="O708" s="456"/>
      <c r="P708" s="79">
        <f t="shared" si="21"/>
        <v>0</v>
      </c>
      <c r="Q708" s="79">
        <f t="shared" si="21"/>
        <v>0</v>
      </c>
      <c r="R708" s="102" t="str">
        <f t="shared" si="20"/>
        <v/>
      </c>
      <c r="S708" s="96" t="str">
        <f>IF(D708="","",IF(OR(D708=Plano!$A$1,D708=Plano!$B$1),"entrada","saída"))</f>
        <v/>
      </c>
    </row>
    <row r="709" spans="1:19" ht="13.2" hidden="1" x14ac:dyDescent="0.25">
      <c r="A709" s="119" t="str">
        <f>IF(B709="","",COUNT('Diário 2o PA'!$A$5:$A$1412)+COUNT('Diário 3o PA'!$A$5:$A$2004)+ROW()-4)</f>
        <v/>
      </c>
      <c r="B709" s="104"/>
      <c r="C709" s="154"/>
      <c r="D709" s="105"/>
      <c r="E709" s="105"/>
      <c r="F709" s="106"/>
      <c r="G709" s="105"/>
      <c r="H709" s="105"/>
      <c r="I709" s="108"/>
      <c r="J709" s="105"/>
      <c r="K709" s="105"/>
      <c r="L709" s="108"/>
      <c r="M709" s="105"/>
      <c r="N709" s="103"/>
      <c r="O709" s="456"/>
      <c r="P709" s="79">
        <f t="shared" si="21"/>
        <v>0</v>
      </c>
      <c r="Q709" s="79">
        <f t="shared" si="21"/>
        <v>0</v>
      </c>
      <c r="R709" s="102" t="str">
        <f t="shared" ref="R709:R772" si="22">SUBSTITUTE(D709," ","_")</f>
        <v/>
      </c>
      <c r="S709" s="96" t="str">
        <f>IF(D709="","",IF(OR(D709=Plano!$A$1,D709=Plano!$B$1),"entrada","saída"))</f>
        <v/>
      </c>
    </row>
    <row r="710" spans="1:19" ht="13.2" hidden="1" x14ac:dyDescent="0.25">
      <c r="A710" s="119" t="str">
        <f>IF(B710="","",COUNT('Diário 2o PA'!$A$5:$A$1412)+COUNT('Diário 3o PA'!$A$5:$A$2004)+ROW()-4)</f>
        <v/>
      </c>
      <c r="B710" s="104"/>
      <c r="C710" s="154"/>
      <c r="D710" s="105"/>
      <c r="E710" s="105"/>
      <c r="F710" s="106"/>
      <c r="G710" s="105"/>
      <c r="H710" s="105"/>
      <c r="I710" s="108"/>
      <c r="J710" s="105"/>
      <c r="K710" s="105"/>
      <c r="L710" s="108"/>
      <c r="M710" s="105"/>
      <c r="N710" s="103"/>
      <c r="O710" s="456"/>
      <c r="P710" s="79">
        <f t="shared" ref="P710:Q773" si="23">IF(B710=0,0,IF(YEAR(B710)=$Q$1,MONTH(B710)-$P$1+1,(YEAR(B710)-$Q$1)*12-$P$1+1+MONTH(B710)))</f>
        <v>0</v>
      </c>
      <c r="Q710" s="79">
        <f t="shared" si="23"/>
        <v>0</v>
      </c>
      <c r="R710" s="102" t="str">
        <f t="shared" si="22"/>
        <v/>
      </c>
      <c r="S710" s="96" t="str">
        <f>IF(D710="","",IF(OR(D710=Plano!$A$1,D710=Plano!$B$1),"entrada","saída"))</f>
        <v/>
      </c>
    </row>
    <row r="711" spans="1:19" ht="13.2" hidden="1" x14ac:dyDescent="0.25">
      <c r="A711" s="119" t="str">
        <f>IF(B711="","",COUNT('Diário 2o PA'!$A$5:$A$1412)+COUNT('Diário 3o PA'!$A$5:$A$2004)+ROW()-4)</f>
        <v/>
      </c>
      <c r="B711" s="104"/>
      <c r="C711" s="154"/>
      <c r="D711" s="105"/>
      <c r="E711" s="105"/>
      <c r="F711" s="106"/>
      <c r="G711" s="105"/>
      <c r="H711" s="105"/>
      <c r="I711" s="108"/>
      <c r="J711" s="105"/>
      <c r="K711" s="105"/>
      <c r="L711" s="108"/>
      <c r="M711" s="105"/>
      <c r="N711" s="103"/>
      <c r="O711" s="456"/>
      <c r="P711" s="79">
        <f t="shared" si="23"/>
        <v>0</v>
      </c>
      <c r="Q711" s="79">
        <f t="shared" si="23"/>
        <v>0</v>
      </c>
      <c r="R711" s="102" t="str">
        <f t="shared" si="22"/>
        <v/>
      </c>
      <c r="S711" s="96" t="str">
        <f>IF(D711="","",IF(OR(D711=Plano!$A$1,D711=Plano!$B$1),"entrada","saída"))</f>
        <v/>
      </c>
    </row>
    <row r="712" spans="1:19" ht="13.2" hidden="1" x14ac:dyDescent="0.25">
      <c r="A712" s="119" t="str">
        <f>IF(B712="","",COUNT('Diário 2o PA'!$A$5:$A$1412)+COUNT('Diário 3o PA'!$A$5:$A$2004)+ROW()-4)</f>
        <v/>
      </c>
      <c r="B712" s="104"/>
      <c r="C712" s="154"/>
      <c r="D712" s="105"/>
      <c r="E712" s="105"/>
      <c r="F712" s="106"/>
      <c r="G712" s="105"/>
      <c r="H712" s="105"/>
      <c r="I712" s="108"/>
      <c r="J712" s="105"/>
      <c r="K712" s="105"/>
      <c r="L712" s="108"/>
      <c r="M712" s="105"/>
      <c r="N712" s="103"/>
      <c r="O712" s="456"/>
      <c r="P712" s="79">
        <f t="shared" si="23"/>
        <v>0</v>
      </c>
      <c r="Q712" s="79">
        <f t="shared" si="23"/>
        <v>0</v>
      </c>
      <c r="R712" s="102" t="str">
        <f t="shared" si="22"/>
        <v/>
      </c>
      <c r="S712" s="96" t="str">
        <f>IF(D712="","",IF(OR(D712=Plano!$A$1,D712=Plano!$B$1),"entrada","saída"))</f>
        <v/>
      </c>
    </row>
    <row r="713" spans="1:19" ht="13.2" hidden="1" x14ac:dyDescent="0.25">
      <c r="A713" s="119" t="str">
        <f>IF(B713="","",COUNT('Diário 2o PA'!$A$5:$A$1412)+COUNT('Diário 3o PA'!$A$5:$A$2004)+ROW()-4)</f>
        <v/>
      </c>
      <c r="B713" s="104"/>
      <c r="C713" s="154"/>
      <c r="D713" s="105"/>
      <c r="E713" s="105"/>
      <c r="F713" s="106"/>
      <c r="G713" s="105"/>
      <c r="H713" s="105"/>
      <c r="I713" s="108"/>
      <c r="J713" s="105"/>
      <c r="K713" s="105"/>
      <c r="L713" s="108"/>
      <c r="M713" s="105"/>
      <c r="N713" s="103"/>
      <c r="O713" s="456"/>
      <c r="P713" s="79">
        <f t="shared" si="23"/>
        <v>0</v>
      </c>
      <c r="Q713" s="79">
        <f t="shared" si="23"/>
        <v>0</v>
      </c>
      <c r="R713" s="102" t="str">
        <f t="shared" si="22"/>
        <v/>
      </c>
      <c r="S713" s="96" t="str">
        <f>IF(D713="","",IF(OR(D713=Plano!$A$1,D713=Plano!$B$1),"entrada","saída"))</f>
        <v/>
      </c>
    </row>
    <row r="714" spans="1:19" ht="13.2" hidden="1" x14ac:dyDescent="0.25">
      <c r="A714" s="119" t="str">
        <f>IF(B714="","",COUNT('Diário 2o PA'!$A$5:$A$1412)+COUNT('Diário 3o PA'!$A$5:$A$2004)+ROW()-4)</f>
        <v/>
      </c>
      <c r="B714" s="104"/>
      <c r="C714" s="154"/>
      <c r="D714" s="105"/>
      <c r="E714" s="105"/>
      <c r="F714" s="106"/>
      <c r="G714" s="105"/>
      <c r="H714" s="105"/>
      <c r="I714" s="108"/>
      <c r="J714" s="105"/>
      <c r="K714" s="105"/>
      <c r="L714" s="108"/>
      <c r="M714" s="105"/>
      <c r="N714" s="103"/>
      <c r="O714" s="456"/>
      <c r="P714" s="79">
        <f t="shared" si="23"/>
        <v>0</v>
      </c>
      <c r="Q714" s="79">
        <f t="shared" si="23"/>
        <v>0</v>
      </c>
      <c r="R714" s="102" t="str">
        <f t="shared" si="22"/>
        <v/>
      </c>
      <c r="S714" s="96" t="str">
        <f>IF(D714="","",IF(OR(D714=Plano!$A$1,D714=Plano!$B$1),"entrada","saída"))</f>
        <v/>
      </c>
    </row>
    <row r="715" spans="1:19" ht="13.2" hidden="1" x14ac:dyDescent="0.25">
      <c r="A715" s="119" t="str">
        <f>IF(B715="","",COUNT('Diário 2o PA'!$A$5:$A$1412)+COUNT('Diário 3o PA'!$A$5:$A$2004)+ROW()-4)</f>
        <v/>
      </c>
      <c r="B715" s="104"/>
      <c r="C715" s="154"/>
      <c r="D715" s="105"/>
      <c r="E715" s="105"/>
      <c r="F715" s="106"/>
      <c r="G715" s="105"/>
      <c r="H715" s="105"/>
      <c r="I715" s="108"/>
      <c r="J715" s="105"/>
      <c r="K715" s="105"/>
      <c r="L715" s="108"/>
      <c r="M715" s="105"/>
      <c r="N715" s="103"/>
      <c r="O715" s="456"/>
      <c r="P715" s="79">
        <f t="shared" si="23"/>
        <v>0</v>
      </c>
      <c r="Q715" s="79">
        <f t="shared" si="23"/>
        <v>0</v>
      </c>
      <c r="R715" s="102" t="str">
        <f t="shared" si="22"/>
        <v/>
      </c>
      <c r="S715" s="96" t="str">
        <f>IF(D715="","",IF(OR(D715=Plano!$A$1,D715=Plano!$B$1),"entrada","saída"))</f>
        <v/>
      </c>
    </row>
    <row r="716" spans="1:19" ht="13.2" hidden="1" x14ac:dyDescent="0.25">
      <c r="A716" s="119" t="str">
        <f>IF(B716="","",COUNT('Diário 2o PA'!$A$5:$A$1412)+COUNT('Diário 3o PA'!$A$5:$A$2004)+ROW()-4)</f>
        <v/>
      </c>
      <c r="B716" s="104"/>
      <c r="C716" s="154"/>
      <c r="D716" s="105"/>
      <c r="E716" s="105"/>
      <c r="F716" s="106"/>
      <c r="G716" s="105"/>
      <c r="H716" s="105"/>
      <c r="I716" s="108"/>
      <c r="J716" s="105"/>
      <c r="K716" s="105"/>
      <c r="L716" s="108"/>
      <c r="M716" s="105"/>
      <c r="N716" s="103"/>
      <c r="O716" s="456"/>
      <c r="P716" s="79">
        <f t="shared" si="23"/>
        <v>0</v>
      </c>
      <c r="Q716" s="79">
        <f t="shared" si="23"/>
        <v>0</v>
      </c>
      <c r="R716" s="102" t="str">
        <f t="shared" si="22"/>
        <v/>
      </c>
      <c r="S716" s="96" t="str">
        <f>IF(D716="","",IF(OR(D716=Plano!$A$1,D716=Plano!$B$1),"entrada","saída"))</f>
        <v/>
      </c>
    </row>
    <row r="717" spans="1:19" ht="13.2" hidden="1" x14ac:dyDescent="0.25">
      <c r="A717" s="119" t="str">
        <f>IF(B717="","",COUNT('Diário 2o PA'!$A$5:$A$1412)+COUNT('Diário 3o PA'!$A$5:$A$2004)+ROW()-4)</f>
        <v/>
      </c>
      <c r="B717" s="104"/>
      <c r="C717" s="154"/>
      <c r="D717" s="105"/>
      <c r="E717" s="105"/>
      <c r="F717" s="106"/>
      <c r="G717" s="105"/>
      <c r="H717" s="105"/>
      <c r="I717" s="108"/>
      <c r="J717" s="105"/>
      <c r="K717" s="105"/>
      <c r="L717" s="108"/>
      <c r="M717" s="105"/>
      <c r="N717" s="103"/>
      <c r="O717" s="456"/>
      <c r="P717" s="79">
        <f t="shared" si="23"/>
        <v>0</v>
      </c>
      <c r="Q717" s="79">
        <f t="shared" si="23"/>
        <v>0</v>
      </c>
      <c r="R717" s="102" t="str">
        <f t="shared" si="22"/>
        <v/>
      </c>
      <c r="S717" s="96" t="str">
        <f>IF(D717="","",IF(OR(D717=Plano!$A$1,D717=Plano!$B$1),"entrada","saída"))</f>
        <v/>
      </c>
    </row>
    <row r="718" spans="1:19" ht="13.2" hidden="1" x14ac:dyDescent="0.25">
      <c r="A718" s="119" t="str">
        <f>IF(B718="","",COUNT('Diário 2o PA'!$A$5:$A$1412)+COUNT('Diário 3o PA'!$A$5:$A$2004)+ROW()-4)</f>
        <v/>
      </c>
      <c r="B718" s="104"/>
      <c r="C718" s="154"/>
      <c r="D718" s="105"/>
      <c r="E718" s="105"/>
      <c r="F718" s="106"/>
      <c r="G718" s="105"/>
      <c r="H718" s="105"/>
      <c r="I718" s="108"/>
      <c r="J718" s="105"/>
      <c r="K718" s="105"/>
      <c r="L718" s="108"/>
      <c r="M718" s="105"/>
      <c r="N718" s="103"/>
      <c r="O718" s="456"/>
      <c r="P718" s="79">
        <f t="shared" si="23"/>
        <v>0</v>
      </c>
      <c r="Q718" s="79">
        <f t="shared" si="23"/>
        <v>0</v>
      </c>
      <c r="R718" s="102" t="str">
        <f t="shared" si="22"/>
        <v/>
      </c>
      <c r="S718" s="96" t="str">
        <f>IF(D718="","",IF(OR(D718=Plano!$A$1,D718=Plano!$B$1),"entrada","saída"))</f>
        <v/>
      </c>
    </row>
    <row r="719" spans="1:19" ht="13.2" hidden="1" x14ac:dyDescent="0.25">
      <c r="A719" s="119" t="str">
        <f>IF(B719="","",COUNT('Diário 2o PA'!$A$5:$A$1412)+COUNT('Diário 3o PA'!$A$5:$A$2004)+ROW()-4)</f>
        <v/>
      </c>
      <c r="B719" s="104"/>
      <c r="C719" s="154"/>
      <c r="D719" s="105"/>
      <c r="E719" s="105"/>
      <c r="F719" s="106"/>
      <c r="G719" s="105"/>
      <c r="H719" s="105"/>
      <c r="I719" s="108"/>
      <c r="J719" s="105"/>
      <c r="K719" s="105"/>
      <c r="L719" s="108"/>
      <c r="M719" s="105"/>
      <c r="N719" s="103"/>
      <c r="O719" s="456"/>
      <c r="P719" s="79">
        <f t="shared" si="23"/>
        <v>0</v>
      </c>
      <c r="Q719" s="79">
        <f t="shared" si="23"/>
        <v>0</v>
      </c>
      <c r="R719" s="102" t="str">
        <f t="shared" si="22"/>
        <v/>
      </c>
      <c r="S719" s="96" t="str">
        <f>IF(D719="","",IF(OR(D719=Plano!$A$1,D719=Plano!$B$1),"entrada","saída"))</f>
        <v/>
      </c>
    </row>
    <row r="720" spans="1:19" ht="13.2" hidden="1" x14ac:dyDescent="0.25">
      <c r="A720" s="119" t="str">
        <f>IF(B720="","",COUNT('Diário 2o PA'!$A$5:$A$1412)+COUNT('Diário 3o PA'!$A$5:$A$2004)+ROW()-4)</f>
        <v/>
      </c>
      <c r="B720" s="104"/>
      <c r="C720" s="154"/>
      <c r="D720" s="105"/>
      <c r="E720" s="105"/>
      <c r="F720" s="106"/>
      <c r="G720" s="105"/>
      <c r="H720" s="105"/>
      <c r="I720" s="108"/>
      <c r="J720" s="105"/>
      <c r="K720" s="105"/>
      <c r="L720" s="108"/>
      <c r="M720" s="105"/>
      <c r="N720" s="103"/>
      <c r="O720" s="456"/>
      <c r="P720" s="79">
        <f t="shared" si="23"/>
        <v>0</v>
      </c>
      <c r="Q720" s="79">
        <f t="shared" si="23"/>
        <v>0</v>
      </c>
      <c r="R720" s="102" t="str">
        <f t="shared" si="22"/>
        <v/>
      </c>
      <c r="S720" s="96" t="str">
        <f>IF(D720="","",IF(OR(D720=Plano!$A$1,D720=Plano!$B$1),"entrada","saída"))</f>
        <v/>
      </c>
    </row>
    <row r="721" spans="1:19" ht="13.2" hidden="1" x14ac:dyDescent="0.25">
      <c r="A721" s="119" t="str">
        <f>IF(B721="","",COUNT('Diário 2o PA'!$A$5:$A$1412)+COUNT('Diário 3o PA'!$A$5:$A$2004)+ROW()-4)</f>
        <v/>
      </c>
      <c r="B721" s="104"/>
      <c r="C721" s="154"/>
      <c r="D721" s="105"/>
      <c r="E721" s="105"/>
      <c r="F721" s="106"/>
      <c r="G721" s="105"/>
      <c r="H721" s="105"/>
      <c r="I721" s="108"/>
      <c r="J721" s="105"/>
      <c r="K721" s="105"/>
      <c r="L721" s="108"/>
      <c r="M721" s="105"/>
      <c r="N721" s="103"/>
      <c r="O721" s="456"/>
      <c r="P721" s="79">
        <f t="shared" si="23"/>
        <v>0</v>
      </c>
      <c r="Q721" s="79">
        <f t="shared" si="23"/>
        <v>0</v>
      </c>
      <c r="R721" s="102" t="str">
        <f t="shared" si="22"/>
        <v/>
      </c>
      <c r="S721" s="96" t="str">
        <f>IF(D721="","",IF(OR(D721=Plano!$A$1,D721=Plano!$B$1),"entrada","saída"))</f>
        <v/>
      </c>
    </row>
    <row r="722" spans="1:19" ht="13.2" hidden="1" x14ac:dyDescent="0.25">
      <c r="A722" s="119" t="str">
        <f>IF(B722="","",COUNT('Diário 2o PA'!$A$5:$A$1412)+COUNT('Diário 3o PA'!$A$5:$A$2004)+ROW()-4)</f>
        <v/>
      </c>
      <c r="B722" s="104"/>
      <c r="C722" s="154"/>
      <c r="D722" s="105"/>
      <c r="E722" s="105"/>
      <c r="F722" s="106"/>
      <c r="G722" s="105"/>
      <c r="H722" s="105"/>
      <c r="I722" s="108"/>
      <c r="J722" s="105"/>
      <c r="K722" s="105"/>
      <c r="L722" s="108"/>
      <c r="M722" s="105"/>
      <c r="N722" s="103"/>
      <c r="O722" s="456"/>
      <c r="P722" s="79">
        <f t="shared" si="23"/>
        <v>0</v>
      </c>
      <c r="Q722" s="79">
        <f t="shared" si="23"/>
        <v>0</v>
      </c>
      <c r="R722" s="102" t="str">
        <f t="shared" si="22"/>
        <v/>
      </c>
      <c r="S722" s="96" t="str">
        <f>IF(D722="","",IF(OR(D722=Plano!$A$1,D722=Plano!$B$1),"entrada","saída"))</f>
        <v/>
      </c>
    </row>
    <row r="723" spans="1:19" ht="13.2" hidden="1" x14ac:dyDescent="0.25">
      <c r="A723" s="119" t="str">
        <f>IF(B723="","",COUNT('Diário 2o PA'!$A$5:$A$1412)+COUNT('Diário 3o PA'!$A$5:$A$2004)+ROW()-4)</f>
        <v/>
      </c>
      <c r="B723" s="104"/>
      <c r="C723" s="154"/>
      <c r="D723" s="105"/>
      <c r="E723" s="105"/>
      <c r="F723" s="106"/>
      <c r="G723" s="105"/>
      <c r="H723" s="105"/>
      <c r="I723" s="108"/>
      <c r="J723" s="105"/>
      <c r="K723" s="105"/>
      <c r="L723" s="108"/>
      <c r="M723" s="105"/>
      <c r="N723" s="103"/>
      <c r="O723" s="456"/>
      <c r="P723" s="79">
        <f t="shared" si="23"/>
        <v>0</v>
      </c>
      <c r="Q723" s="79">
        <f t="shared" si="23"/>
        <v>0</v>
      </c>
      <c r="R723" s="102" t="str">
        <f t="shared" si="22"/>
        <v/>
      </c>
      <c r="S723" s="96" t="str">
        <f>IF(D723="","",IF(OR(D723=Plano!$A$1,D723=Plano!$B$1),"entrada","saída"))</f>
        <v/>
      </c>
    </row>
    <row r="724" spans="1:19" ht="13.2" hidden="1" x14ac:dyDescent="0.25">
      <c r="A724" s="119" t="str">
        <f>IF(B724="","",COUNT('Diário 2o PA'!$A$5:$A$1412)+COUNT('Diário 3o PA'!$A$5:$A$2004)+ROW()-4)</f>
        <v/>
      </c>
      <c r="B724" s="104"/>
      <c r="C724" s="154"/>
      <c r="D724" s="105"/>
      <c r="E724" s="105"/>
      <c r="F724" s="106"/>
      <c r="G724" s="105"/>
      <c r="H724" s="105"/>
      <c r="I724" s="108"/>
      <c r="J724" s="105"/>
      <c r="K724" s="105"/>
      <c r="L724" s="108"/>
      <c r="M724" s="105"/>
      <c r="N724" s="103"/>
      <c r="O724" s="456"/>
      <c r="P724" s="79">
        <f t="shared" si="23"/>
        <v>0</v>
      </c>
      <c r="Q724" s="79">
        <f t="shared" si="23"/>
        <v>0</v>
      </c>
      <c r="R724" s="102" t="str">
        <f t="shared" si="22"/>
        <v/>
      </c>
      <c r="S724" s="96" t="str">
        <f>IF(D724="","",IF(OR(D724=Plano!$A$1,D724=Plano!$B$1),"entrada","saída"))</f>
        <v/>
      </c>
    </row>
    <row r="725" spans="1:19" ht="13.2" hidden="1" x14ac:dyDescent="0.25">
      <c r="A725" s="119" t="str">
        <f>IF(B725="","",COUNT('Diário 2o PA'!$A$5:$A$1412)+COUNT('Diário 3o PA'!$A$5:$A$2004)+ROW()-4)</f>
        <v/>
      </c>
      <c r="B725" s="104"/>
      <c r="C725" s="154"/>
      <c r="D725" s="105"/>
      <c r="E725" s="105"/>
      <c r="F725" s="106"/>
      <c r="G725" s="105"/>
      <c r="H725" s="105"/>
      <c r="I725" s="108"/>
      <c r="J725" s="105"/>
      <c r="K725" s="105"/>
      <c r="L725" s="108"/>
      <c r="M725" s="105"/>
      <c r="N725" s="103"/>
      <c r="O725" s="456"/>
      <c r="P725" s="79">
        <f t="shared" si="23"/>
        <v>0</v>
      </c>
      <c r="Q725" s="79">
        <f t="shared" si="23"/>
        <v>0</v>
      </c>
      <c r="R725" s="102" t="str">
        <f t="shared" si="22"/>
        <v/>
      </c>
      <c r="S725" s="96" t="str">
        <f>IF(D725="","",IF(OR(D725=Plano!$A$1,D725=Plano!$B$1),"entrada","saída"))</f>
        <v/>
      </c>
    </row>
    <row r="726" spans="1:19" ht="13.2" hidden="1" x14ac:dyDescent="0.25">
      <c r="A726" s="119" t="str">
        <f>IF(B726="","",COUNT('Diário 2o PA'!$A$5:$A$1412)+COUNT('Diário 3o PA'!$A$5:$A$2004)+ROW()-4)</f>
        <v/>
      </c>
      <c r="B726" s="104"/>
      <c r="C726" s="154"/>
      <c r="D726" s="105"/>
      <c r="E726" s="105"/>
      <c r="F726" s="106"/>
      <c r="G726" s="105"/>
      <c r="H726" s="105"/>
      <c r="I726" s="108"/>
      <c r="J726" s="105"/>
      <c r="K726" s="105"/>
      <c r="L726" s="108"/>
      <c r="M726" s="105"/>
      <c r="N726" s="103"/>
      <c r="O726" s="456"/>
      <c r="P726" s="79">
        <f t="shared" si="23"/>
        <v>0</v>
      </c>
      <c r="Q726" s="79">
        <f t="shared" si="23"/>
        <v>0</v>
      </c>
      <c r="R726" s="102" t="str">
        <f t="shared" si="22"/>
        <v/>
      </c>
      <c r="S726" s="96" t="str">
        <f>IF(D726="","",IF(OR(D726=Plano!$A$1,D726=Plano!$B$1),"entrada","saída"))</f>
        <v/>
      </c>
    </row>
    <row r="727" spans="1:19" ht="13.2" hidden="1" x14ac:dyDescent="0.25">
      <c r="A727" s="119" t="str">
        <f>IF(B727="","",COUNT('Diário 2o PA'!$A$5:$A$1412)+COUNT('Diário 3o PA'!$A$5:$A$2004)+ROW()-4)</f>
        <v/>
      </c>
      <c r="B727" s="104"/>
      <c r="C727" s="154"/>
      <c r="D727" s="105"/>
      <c r="E727" s="105"/>
      <c r="F727" s="106"/>
      <c r="G727" s="105"/>
      <c r="H727" s="105"/>
      <c r="I727" s="108"/>
      <c r="J727" s="105"/>
      <c r="K727" s="105"/>
      <c r="L727" s="108"/>
      <c r="M727" s="105"/>
      <c r="N727" s="103"/>
      <c r="O727" s="456"/>
      <c r="P727" s="79">
        <f t="shared" si="23"/>
        <v>0</v>
      </c>
      <c r="Q727" s="79">
        <f t="shared" si="23"/>
        <v>0</v>
      </c>
      <c r="R727" s="102" t="str">
        <f t="shared" si="22"/>
        <v/>
      </c>
      <c r="S727" s="96" t="str">
        <f>IF(D727="","",IF(OR(D727=Plano!$A$1,D727=Plano!$B$1),"entrada","saída"))</f>
        <v/>
      </c>
    </row>
    <row r="728" spans="1:19" ht="13.2" hidden="1" x14ac:dyDescent="0.25">
      <c r="A728" s="119" t="str">
        <f>IF(B728="","",COUNT('Diário 2o PA'!$A$5:$A$1412)+COUNT('Diário 3o PA'!$A$5:$A$2004)+ROW()-4)</f>
        <v/>
      </c>
      <c r="B728" s="104"/>
      <c r="C728" s="154"/>
      <c r="D728" s="105"/>
      <c r="E728" s="105"/>
      <c r="F728" s="106"/>
      <c r="G728" s="105"/>
      <c r="H728" s="105"/>
      <c r="I728" s="108"/>
      <c r="J728" s="105"/>
      <c r="K728" s="105"/>
      <c r="L728" s="108"/>
      <c r="M728" s="105"/>
      <c r="N728" s="103"/>
      <c r="O728" s="456"/>
      <c r="P728" s="79">
        <f t="shared" si="23"/>
        <v>0</v>
      </c>
      <c r="Q728" s="79">
        <f t="shared" si="23"/>
        <v>0</v>
      </c>
      <c r="R728" s="102" t="str">
        <f t="shared" si="22"/>
        <v/>
      </c>
      <c r="S728" s="96" t="str">
        <f>IF(D728="","",IF(OR(D728=Plano!$A$1,D728=Plano!$B$1),"entrada","saída"))</f>
        <v/>
      </c>
    </row>
    <row r="729" spans="1:19" ht="13.2" hidden="1" x14ac:dyDescent="0.25">
      <c r="A729" s="119" t="str">
        <f>IF(B729="","",COUNT('Diário 2o PA'!$A$5:$A$1412)+COUNT('Diário 3o PA'!$A$5:$A$2004)+ROW()-4)</f>
        <v/>
      </c>
      <c r="B729" s="104"/>
      <c r="C729" s="154"/>
      <c r="D729" s="105"/>
      <c r="E729" s="105"/>
      <c r="F729" s="106"/>
      <c r="G729" s="105"/>
      <c r="H729" s="105"/>
      <c r="I729" s="108"/>
      <c r="J729" s="105"/>
      <c r="K729" s="105"/>
      <c r="L729" s="108"/>
      <c r="M729" s="105"/>
      <c r="N729" s="103"/>
      <c r="O729" s="456"/>
      <c r="P729" s="79">
        <f t="shared" si="23"/>
        <v>0</v>
      </c>
      <c r="Q729" s="79">
        <f t="shared" si="23"/>
        <v>0</v>
      </c>
      <c r="R729" s="102" t="str">
        <f t="shared" si="22"/>
        <v/>
      </c>
      <c r="S729" s="96" t="str">
        <f>IF(D729="","",IF(OR(D729=Plano!$A$1,D729=Plano!$B$1),"entrada","saída"))</f>
        <v/>
      </c>
    </row>
    <row r="730" spans="1:19" ht="13.2" hidden="1" x14ac:dyDescent="0.25">
      <c r="A730" s="119" t="str">
        <f>IF(B730="","",COUNT('Diário 2o PA'!$A$5:$A$1412)+COUNT('Diário 3o PA'!$A$5:$A$2004)+ROW()-4)</f>
        <v/>
      </c>
      <c r="B730" s="104"/>
      <c r="C730" s="154"/>
      <c r="D730" s="105"/>
      <c r="E730" s="105"/>
      <c r="F730" s="106"/>
      <c r="G730" s="105"/>
      <c r="H730" s="105"/>
      <c r="I730" s="108"/>
      <c r="J730" s="105"/>
      <c r="K730" s="105"/>
      <c r="L730" s="108"/>
      <c r="M730" s="105"/>
      <c r="N730" s="103"/>
      <c r="O730" s="456"/>
      <c r="P730" s="79">
        <f t="shared" si="23"/>
        <v>0</v>
      </c>
      <c r="Q730" s="79">
        <f t="shared" si="23"/>
        <v>0</v>
      </c>
      <c r="R730" s="102" t="str">
        <f t="shared" si="22"/>
        <v/>
      </c>
      <c r="S730" s="96" t="str">
        <f>IF(D730="","",IF(OR(D730=Plano!$A$1,D730=Plano!$B$1),"entrada","saída"))</f>
        <v/>
      </c>
    </row>
    <row r="731" spans="1:19" ht="13.2" hidden="1" x14ac:dyDescent="0.25">
      <c r="A731" s="119" t="str">
        <f>IF(B731="","",COUNT('Diário 2o PA'!$A$5:$A$1412)+COUNT('Diário 3o PA'!$A$5:$A$2004)+ROW()-4)</f>
        <v/>
      </c>
      <c r="B731" s="104"/>
      <c r="C731" s="154"/>
      <c r="D731" s="105"/>
      <c r="E731" s="105"/>
      <c r="F731" s="106"/>
      <c r="G731" s="105"/>
      <c r="H731" s="105"/>
      <c r="I731" s="108"/>
      <c r="J731" s="105"/>
      <c r="K731" s="105"/>
      <c r="L731" s="108"/>
      <c r="M731" s="105"/>
      <c r="N731" s="103"/>
      <c r="O731" s="456"/>
      <c r="P731" s="79">
        <f t="shared" si="23"/>
        <v>0</v>
      </c>
      <c r="Q731" s="79">
        <f t="shared" si="23"/>
        <v>0</v>
      </c>
      <c r="R731" s="102" t="str">
        <f t="shared" si="22"/>
        <v/>
      </c>
      <c r="S731" s="96" t="str">
        <f>IF(D731="","",IF(OR(D731=Plano!$A$1,D731=Plano!$B$1),"entrada","saída"))</f>
        <v/>
      </c>
    </row>
    <row r="732" spans="1:19" ht="13.2" hidden="1" x14ac:dyDescent="0.25">
      <c r="A732" s="119" t="str">
        <f>IF(B732="","",COUNT('Diário 2o PA'!$A$5:$A$1412)+COUNT('Diário 3o PA'!$A$5:$A$2004)+ROW()-4)</f>
        <v/>
      </c>
      <c r="B732" s="104"/>
      <c r="C732" s="154"/>
      <c r="D732" s="105"/>
      <c r="E732" s="105"/>
      <c r="F732" s="106"/>
      <c r="G732" s="105"/>
      <c r="H732" s="105"/>
      <c r="I732" s="108"/>
      <c r="J732" s="105"/>
      <c r="K732" s="105"/>
      <c r="L732" s="108"/>
      <c r="M732" s="105"/>
      <c r="N732" s="103"/>
      <c r="O732" s="456"/>
      <c r="P732" s="79">
        <f t="shared" si="23"/>
        <v>0</v>
      </c>
      <c r="Q732" s="79">
        <f t="shared" si="23"/>
        <v>0</v>
      </c>
      <c r="R732" s="102" t="str">
        <f t="shared" si="22"/>
        <v/>
      </c>
      <c r="S732" s="96" t="str">
        <f>IF(D732="","",IF(OR(D732=Plano!$A$1,D732=Plano!$B$1),"entrada","saída"))</f>
        <v/>
      </c>
    </row>
    <row r="733" spans="1:19" ht="13.2" hidden="1" x14ac:dyDescent="0.25">
      <c r="A733" s="119" t="str">
        <f>IF(B733="","",COUNT('Diário 2o PA'!$A$5:$A$1412)+COUNT('Diário 3o PA'!$A$5:$A$2004)+ROW()-4)</f>
        <v/>
      </c>
      <c r="B733" s="104"/>
      <c r="C733" s="154"/>
      <c r="D733" s="105"/>
      <c r="E733" s="105"/>
      <c r="F733" s="106"/>
      <c r="G733" s="105"/>
      <c r="H733" s="105"/>
      <c r="I733" s="108"/>
      <c r="J733" s="105"/>
      <c r="K733" s="105"/>
      <c r="L733" s="108"/>
      <c r="M733" s="105"/>
      <c r="N733" s="103"/>
      <c r="O733" s="456"/>
      <c r="P733" s="79">
        <f t="shared" si="23"/>
        <v>0</v>
      </c>
      <c r="Q733" s="79">
        <f t="shared" si="23"/>
        <v>0</v>
      </c>
      <c r="R733" s="102" t="str">
        <f t="shared" si="22"/>
        <v/>
      </c>
      <c r="S733" s="96" t="str">
        <f>IF(D733="","",IF(OR(D733=Plano!$A$1,D733=Plano!$B$1),"entrada","saída"))</f>
        <v/>
      </c>
    </row>
    <row r="734" spans="1:19" ht="13.2" hidden="1" x14ac:dyDescent="0.25">
      <c r="A734" s="119" t="str">
        <f>IF(B734="","",COUNT('Diário 2o PA'!$A$5:$A$1412)+COUNT('Diário 3o PA'!$A$5:$A$2004)+ROW()-4)</f>
        <v/>
      </c>
      <c r="B734" s="104"/>
      <c r="C734" s="154"/>
      <c r="D734" s="105"/>
      <c r="E734" s="105"/>
      <c r="F734" s="106"/>
      <c r="G734" s="105"/>
      <c r="H734" s="105"/>
      <c r="I734" s="108"/>
      <c r="J734" s="105"/>
      <c r="K734" s="105"/>
      <c r="L734" s="108"/>
      <c r="M734" s="105"/>
      <c r="N734" s="103"/>
      <c r="O734" s="456"/>
      <c r="P734" s="79">
        <f t="shared" si="23"/>
        <v>0</v>
      </c>
      <c r="Q734" s="79">
        <f t="shared" si="23"/>
        <v>0</v>
      </c>
      <c r="R734" s="102" t="str">
        <f t="shared" si="22"/>
        <v/>
      </c>
      <c r="S734" s="96" t="str">
        <f>IF(D734="","",IF(OR(D734=Plano!$A$1,D734=Plano!$B$1),"entrada","saída"))</f>
        <v/>
      </c>
    </row>
    <row r="735" spans="1:19" ht="13.2" hidden="1" x14ac:dyDescent="0.25">
      <c r="A735" s="119" t="str">
        <f>IF(B735="","",COUNT('Diário 2o PA'!$A$5:$A$1412)+COUNT('Diário 3o PA'!$A$5:$A$2004)+ROW()-4)</f>
        <v/>
      </c>
      <c r="B735" s="104"/>
      <c r="C735" s="154"/>
      <c r="D735" s="105"/>
      <c r="E735" s="105"/>
      <c r="F735" s="106"/>
      <c r="G735" s="105"/>
      <c r="H735" s="105"/>
      <c r="I735" s="108"/>
      <c r="J735" s="105"/>
      <c r="K735" s="105"/>
      <c r="L735" s="108"/>
      <c r="M735" s="105"/>
      <c r="N735" s="103"/>
      <c r="O735" s="456"/>
      <c r="P735" s="79">
        <f t="shared" si="23"/>
        <v>0</v>
      </c>
      <c r="Q735" s="79">
        <f t="shared" si="23"/>
        <v>0</v>
      </c>
      <c r="R735" s="102" t="str">
        <f t="shared" si="22"/>
        <v/>
      </c>
      <c r="S735" s="96" t="str">
        <f>IF(D735="","",IF(OR(D735=Plano!$A$1,D735=Plano!$B$1),"entrada","saída"))</f>
        <v/>
      </c>
    </row>
    <row r="736" spans="1:19" ht="13.2" hidden="1" x14ac:dyDescent="0.25">
      <c r="A736" s="119" t="str">
        <f>IF(B736="","",COUNT('Diário 2o PA'!$A$5:$A$1412)+COUNT('Diário 3o PA'!$A$5:$A$2004)+ROW()-4)</f>
        <v/>
      </c>
      <c r="B736" s="104"/>
      <c r="C736" s="154"/>
      <c r="D736" s="105"/>
      <c r="E736" s="105"/>
      <c r="F736" s="106"/>
      <c r="G736" s="105"/>
      <c r="H736" s="105"/>
      <c r="I736" s="108"/>
      <c r="J736" s="105"/>
      <c r="K736" s="105"/>
      <c r="L736" s="108"/>
      <c r="M736" s="105"/>
      <c r="N736" s="103"/>
      <c r="O736" s="456"/>
      <c r="P736" s="79">
        <f t="shared" si="23"/>
        <v>0</v>
      </c>
      <c r="Q736" s="79">
        <f t="shared" si="23"/>
        <v>0</v>
      </c>
      <c r="R736" s="102" t="str">
        <f t="shared" si="22"/>
        <v/>
      </c>
      <c r="S736" s="96" t="str">
        <f>IF(D736="","",IF(OR(D736=Plano!$A$1,D736=Plano!$B$1),"entrada","saída"))</f>
        <v/>
      </c>
    </row>
    <row r="737" spans="1:19" ht="13.2" hidden="1" x14ac:dyDescent="0.25">
      <c r="A737" s="119" t="str">
        <f>IF(B737="","",COUNT('Diário 2o PA'!$A$5:$A$1412)+COUNT('Diário 3o PA'!$A$5:$A$2004)+ROW()-4)</f>
        <v/>
      </c>
      <c r="B737" s="104"/>
      <c r="C737" s="154"/>
      <c r="D737" s="105"/>
      <c r="E737" s="105"/>
      <c r="F737" s="106"/>
      <c r="G737" s="105"/>
      <c r="H737" s="105"/>
      <c r="I737" s="108"/>
      <c r="J737" s="105"/>
      <c r="K737" s="105"/>
      <c r="L737" s="108"/>
      <c r="M737" s="105"/>
      <c r="N737" s="103"/>
      <c r="O737" s="456"/>
      <c r="P737" s="79">
        <f t="shared" si="23"/>
        <v>0</v>
      </c>
      <c r="Q737" s="79">
        <f t="shared" si="23"/>
        <v>0</v>
      </c>
      <c r="R737" s="102" t="str">
        <f t="shared" si="22"/>
        <v/>
      </c>
      <c r="S737" s="96" t="str">
        <f>IF(D737="","",IF(OR(D737=Plano!$A$1,D737=Plano!$B$1),"entrada","saída"))</f>
        <v/>
      </c>
    </row>
    <row r="738" spans="1:19" ht="13.2" hidden="1" x14ac:dyDescent="0.25">
      <c r="A738" s="119" t="str">
        <f>IF(B738="","",COUNT('Diário 2o PA'!$A$5:$A$1412)+COUNT('Diário 3o PA'!$A$5:$A$2004)+ROW()-4)</f>
        <v/>
      </c>
      <c r="B738" s="104"/>
      <c r="C738" s="154"/>
      <c r="D738" s="105"/>
      <c r="E738" s="105"/>
      <c r="F738" s="106"/>
      <c r="G738" s="105"/>
      <c r="H738" s="105"/>
      <c r="I738" s="108"/>
      <c r="J738" s="105"/>
      <c r="K738" s="105"/>
      <c r="L738" s="108"/>
      <c r="M738" s="105"/>
      <c r="N738" s="103"/>
      <c r="O738" s="456"/>
      <c r="P738" s="79">
        <f t="shared" si="23"/>
        <v>0</v>
      </c>
      <c r="Q738" s="79">
        <f t="shared" si="23"/>
        <v>0</v>
      </c>
      <c r="R738" s="102" t="str">
        <f t="shared" si="22"/>
        <v/>
      </c>
      <c r="S738" s="96" t="str">
        <f>IF(D738="","",IF(OR(D738=Plano!$A$1,D738=Plano!$B$1),"entrada","saída"))</f>
        <v/>
      </c>
    </row>
    <row r="739" spans="1:19" ht="13.2" hidden="1" x14ac:dyDescent="0.25">
      <c r="A739" s="119" t="str">
        <f>IF(B739="","",COUNT('Diário 2o PA'!$A$5:$A$1412)+COUNT('Diário 3o PA'!$A$5:$A$2004)+ROW()-4)</f>
        <v/>
      </c>
      <c r="B739" s="104"/>
      <c r="C739" s="154"/>
      <c r="D739" s="105"/>
      <c r="E739" s="105"/>
      <c r="F739" s="106"/>
      <c r="G739" s="105"/>
      <c r="H739" s="105"/>
      <c r="I739" s="108"/>
      <c r="J739" s="105"/>
      <c r="K739" s="105"/>
      <c r="L739" s="108"/>
      <c r="M739" s="105"/>
      <c r="N739" s="103"/>
      <c r="O739" s="456"/>
      <c r="P739" s="79">
        <f t="shared" si="23"/>
        <v>0</v>
      </c>
      <c r="Q739" s="79">
        <f t="shared" si="23"/>
        <v>0</v>
      </c>
      <c r="R739" s="102" t="str">
        <f t="shared" si="22"/>
        <v/>
      </c>
      <c r="S739" s="96" t="str">
        <f>IF(D739="","",IF(OR(D739=Plano!$A$1,D739=Plano!$B$1),"entrada","saída"))</f>
        <v/>
      </c>
    </row>
    <row r="740" spans="1:19" ht="13.2" hidden="1" x14ac:dyDescent="0.25">
      <c r="A740" s="119" t="str">
        <f>IF(B740="","",COUNT('Diário 2o PA'!$A$5:$A$1412)+COUNT('Diário 3o PA'!$A$5:$A$2004)+ROW()-4)</f>
        <v/>
      </c>
      <c r="B740" s="104"/>
      <c r="C740" s="154"/>
      <c r="D740" s="105"/>
      <c r="E740" s="105"/>
      <c r="F740" s="106"/>
      <c r="G740" s="105"/>
      <c r="H740" s="105"/>
      <c r="I740" s="108"/>
      <c r="J740" s="105"/>
      <c r="K740" s="105"/>
      <c r="L740" s="108"/>
      <c r="M740" s="105"/>
      <c r="N740" s="103"/>
      <c r="O740" s="456"/>
      <c r="P740" s="79">
        <f t="shared" si="23"/>
        <v>0</v>
      </c>
      <c r="Q740" s="79">
        <f t="shared" si="23"/>
        <v>0</v>
      </c>
      <c r="R740" s="102" t="str">
        <f t="shared" si="22"/>
        <v/>
      </c>
      <c r="S740" s="96" t="str">
        <f>IF(D740="","",IF(OR(D740=Plano!$A$1,D740=Plano!$B$1),"entrada","saída"))</f>
        <v/>
      </c>
    </row>
    <row r="741" spans="1:19" ht="13.2" hidden="1" x14ac:dyDescent="0.25">
      <c r="A741" s="119" t="str">
        <f>IF(B741="","",COUNT('Diário 2o PA'!$A$5:$A$1412)+COUNT('Diário 3o PA'!$A$5:$A$2004)+ROW()-4)</f>
        <v/>
      </c>
      <c r="B741" s="104"/>
      <c r="C741" s="154"/>
      <c r="D741" s="105"/>
      <c r="E741" s="105"/>
      <c r="F741" s="106"/>
      <c r="G741" s="105"/>
      <c r="H741" s="105"/>
      <c r="I741" s="108"/>
      <c r="J741" s="105"/>
      <c r="K741" s="105"/>
      <c r="L741" s="108"/>
      <c r="M741" s="105"/>
      <c r="N741" s="103"/>
      <c r="O741" s="456"/>
      <c r="P741" s="79">
        <f t="shared" si="23"/>
        <v>0</v>
      </c>
      <c r="Q741" s="79">
        <f t="shared" si="23"/>
        <v>0</v>
      </c>
      <c r="R741" s="102" t="str">
        <f t="shared" si="22"/>
        <v/>
      </c>
      <c r="S741" s="96" t="str">
        <f>IF(D741="","",IF(OR(D741=Plano!$A$1,D741=Plano!$B$1),"entrada","saída"))</f>
        <v/>
      </c>
    </row>
    <row r="742" spans="1:19" ht="13.2" hidden="1" x14ac:dyDescent="0.25">
      <c r="A742" s="119" t="str">
        <f>IF(B742="","",COUNT('Diário 2o PA'!$A$5:$A$1412)+COUNT('Diário 3o PA'!$A$5:$A$2004)+ROW()-4)</f>
        <v/>
      </c>
      <c r="B742" s="104"/>
      <c r="C742" s="154"/>
      <c r="D742" s="105"/>
      <c r="E742" s="105"/>
      <c r="F742" s="106"/>
      <c r="G742" s="105"/>
      <c r="H742" s="105"/>
      <c r="I742" s="108"/>
      <c r="J742" s="105"/>
      <c r="K742" s="105"/>
      <c r="L742" s="108"/>
      <c r="M742" s="105"/>
      <c r="N742" s="103"/>
      <c r="O742" s="456"/>
      <c r="P742" s="79">
        <f t="shared" si="23"/>
        <v>0</v>
      </c>
      <c r="Q742" s="79">
        <f t="shared" si="23"/>
        <v>0</v>
      </c>
      <c r="R742" s="102" t="str">
        <f t="shared" si="22"/>
        <v/>
      </c>
      <c r="S742" s="96" t="str">
        <f>IF(D742="","",IF(OR(D742=Plano!$A$1,D742=Plano!$B$1),"entrada","saída"))</f>
        <v/>
      </c>
    </row>
    <row r="743" spans="1:19" ht="13.2" hidden="1" x14ac:dyDescent="0.25">
      <c r="A743" s="119" t="str">
        <f>IF(B743="","",COUNT('Diário 2o PA'!$A$5:$A$1412)+COUNT('Diário 3o PA'!$A$5:$A$2004)+ROW()-4)</f>
        <v/>
      </c>
      <c r="B743" s="104"/>
      <c r="C743" s="154"/>
      <c r="D743" s="105"/>
      <c r="E743" s="105"/>
      <c r="F743" s="106"/>
      <c r="G743" s="105"/>
      <c r="H743" s="105"/>
      <c r="I743" s="108"/>
      <c r="J743" s="105"/>
      <c r="K743" s="105"/>
      <c r="L743" s="108"/>
      <c r="M743" s="105"/>
      <c r="N743" s="103"/>
      <c r="O743" s="456"/>
      <c r="P743" s="79">
        <f t="shared" si="23"/>
        <v>0</v>
      </c>
      <c r="Q743" s="79">
        <f t="shared" si="23"/>
        <v>0</v>
      </c>
      <c r="R743" s="102" t="str">
        <f t="shared" si="22"/>
        <v/>
      </c>
      <c r="S743" s="96" t="str">
        <f>IF(D743="","",IF(OR(D743=Plano!$A$1,D743=Plano!$B$1),"entrada","saída"))</f>
        <v/>
      </c>
    </row>
    <row r="744" spans="1:19" ht="13.2" hidden="1" x14ac:dyDescent="0.25">
      <c r="A744" s="119" t="str">
        <f>IF(B744="","",COUNT('Diário 2o PA'!$A$5:$A$1412)+COUNT('Diário 3o PA'!$A$5:$A$2004)+ROW()-4)</f>
        <v/>
      </c>
      <c r="B744" s="104"/>
      <c r="C744" s="154"/>
      <c r="D744" s="105"/>
      <c r="E744" s="105"/>
      <c r="F744" s="106"/>
      <c r="G744" s="105"/>
      <c r="H744" s="105"/>
      <c r="I744" s="108"/>
      <c r="J744" s="105"/>
      <c r="K744" s="105"/>
      <c r="L744" s="108"/>
      <c r="M744" s="105"/>
      <c r="N744" s="103"/>
      <c r="O744" s="456"/>
      <c r="P744" s="79">
        <f t="shared" si="23"/>
        <v>0</v>
      </c>
      <c r="Q744" s="79">
        <f t="shared" si="23"/>
        <v>0</v>
      </c>
      <c r="R744" s="102" t="str">
        <f t="shared" si="22"/>
        <v/>
      </c>
      <c r="S744" s="96" t="str">
        <f>IF(D744="","",IF(OR(D744=Plano!$A$1,D744=Plano!$B$1),"entrada","saída"))</f>
        <v/>
      </c>
    </row>
    <row r="745" spans="1:19" ht="13.2" hidden="1" x14ac:dyDescent="0.25">
      <c r="A745" s="119" t="str">
        <f>IF(B745="","",COUNT('Diário 2o PA'!$A$5:$A$1412)+COUNT('Diário 3o PA'!$A$5:$A$2004)+ROW()-4)</f>
        <v/>
      </c>
      <c r="B745" s="104"/>
      <c r="C745" s="154"/>
      <c r="D745" s="105"/>
      <c r="E745" s="105"/>
      <c r="F745" s="106"/>
      <c r="G745" s="105"/>
      <c r="H745" s="105"/>
      <c r="I745" s="108"/>
      <c r="J745" s="105"/>
      <c r="K745" s="105"/>
      <c r="L745" s="108"/>
      <c r="M745" s="105"/>
      <c r="N745" s="103"/>
      <c r="O745" s="456"/>
      <c r="P745" s="79">
        <f t="shared" si="23"/>
        <v>0</v>
      </c>
      <c r="Q745" s="79">
        <f t="shared" si="23"/>
        <v>0</v>
      </c>
      <c r="R745" s="102" t="str">
        <f t="shared" si="22"/>
        <v/>
      </c>
      <c r="S745" s="96" t="str">
        <f>IF(D745="","",IF(OR(D745=Plano!$A$1,D745=Plano!$B$1),"entrada","saída"))</f>
        <v/>
      </c>
    </row>
    <row r="746" spans="1:19" ht="13.2" hidden="1" x14ac:dyDescent="0.25">
      <c r="A746" s="119" t="str">
        <f>IF(B746="","",COUNT('Diário 2o PA'!$A$5:$A$1412)+COUNT('Diário 3o PA'!$A$5:$A$2004)+ROW()-4)</f>
        <v/>
      </c>
      <c r="B746" s="104"/>
      <c r="C746" s="154"/>
      <c r="D746" s="105"/>
      <c r="E746" s="105"/>
      <c r="F746" s="106"/>
      <c r="G746" s="105"/>
      <c r="H746" s="105"/>
      <c r="I746" s="108"/>
      <c r="J746" s="105"/>
      <c r="K746" s="105"/>
      <c r="L746" s="108"/>
      <c r="M746" s="105"/>
      <c r="N746" s="103"/>
      <c r="O746" s="456"/>
      <c r="P746" s="79">
        <f t="shared" si="23"/>
        <v>0</v>
      </c>
      <c r="Q746" s="79">
        <f t="shared" si="23"/>
        <v>0</v>
      </c>
      <c r="R746" s="102" t="str">
        <f t="shared" si="22"/>
        <v/>
      </c>
      <c r="S746" s="96" t="str">
        <f>IF(D746="","",IF(OR(D746=Plano!$A$1,D746=Plano!$B$1),"entrada","saída"))</f>
        <v/>
      </c>
    </row>
    <row r="747" spans="1:19" ht="13.2" hidden="1" x14ac:dyDescent="0.25">
      <c r="A747" s="119" t="str">
        <f>IF(B747="","",COUNT('Diário 2o PA'!$A$5:$A$1412)+COUNT('Diário 3o PA'!$A$5:$A$2004)+ROW()-4)</f>
        <v/>
      </c>
      <c r="B747" s="104"/>
      <c r="C747" s="154"/>
      <c r="D747" s="105"/>
      <c r="E747" s="105"/>
      <c r="F747" s="106"/>
      <c r="G747" s="105"/>
      <c r="H747" s="105"/>
      <c r="I747" s="108"/>
      <c r="J747" s="105"/>
      <c r="K747" s="105"/>
      <c r="L747" s="108"/>
      <c r="M747" s="105"/>
      <c r="N747" s="103"/>
      <c r="O747" s="456"/>
      <c r="P747" s="79">
        <f t="shared" si="23"/>
        <v>0</v>
      </c>
      <c r="Q747" s="79">
        <f t="shared" si="23"/>
        <v>0</v>
      </c>
      <c r="R747" s="102" t="str">
        <f t="shared" si="22"/>
        <v/>
      </c>
      <c r="S747" s="96" t="str">
        <f>IF(D747="","",IF(OR(D747=Plano!$A$1,D747=Plano!$B$1),"entrada","saída"))</f>
        <v/>
      </c>
    </row>
    <row r="748" spans="1:19" ht="13.2" hidden="1" x14ac:dyDescent="0.25">
      <c r="A748" s="119" t="str">
        <f>IF(B748="","",COUNT('Diário 2o PA'!$A$5:$A$1412)+COUNT('Diário 3o PA'!$A$5:$A$2004)+ROW()-4)</f>
        <v/>
      </c>
      <c r="B748" s="104"/>
      <c r="C748" s="154"/>
      <c r="D748" s="105"/>
      <c r="E748" s="105"/>
      <c r="F748" s="106"/>
      <c r="G748" s="105"/>
      <c r="H748" s="105"/>
      <c r="I748" s="108"/>
      <c r="J748" s="105"/>
      <c r="K748" s="105"/>
      <c r="L748" s="108"/>
      <c r="M748" s="105"/>
      <c r="N748" s="103"/>
      <c r="O748" s="456"/>
      <c r="P748" s="79">
        <f t="shared" si="23"/>
        <v>0</v>
      </c>
      <c r="Q748" s="79">
        <f t="shared" si="23"/>
        <v>0</v>
      </c>
      <c r="R748" s="102" t="str">
        <f t="shared" si="22"/>
        <v/>
      </c>
      <c r="S748" s="96" t="str">
        <f>IF(D748="","",IF(OR(D748=Plano!$A$1,D748=Plano!$B$1),"entrada","saída"))</f>
        <v/>
      </c>
    </row>
    <row r="749" spans="1:19" ht="13.2" hidden="1" x14ac:dyDescent="0.25">
      <c r="A749" s="119" t="str">
        <f>IF(B749="","",COUNT('Diário 2o PA'!$A$5:$A$1412)+COUNT('Diário 3o PA'!$A$5:$A$2004)+ROW()-4)</f>
        <v/>
      </c>
      <c r="B749" s="104"/>
      <c r="C749" s="154"/>
      <c r="D749" s="105"/>
      <c r="E749" s="105"/>
      <c r="F749" s="106"/>
      <c r="G749" s="105"/>
      <c r="H749" s="105"/>
      <c r="I749" s="108"/>
      <c r="J749" s="105"/>
      <c r="K749" s="105"/>
      <c r="L749" s="108"/>
      <c r="M749" s="105"/>
      <c r="N749" s="103"/>
      <c r="O749" s="456"/>
      <c r="P749" s="79">
        <f t="shared" si="23"/>
        <v>0</v>
      </c>
      <c r="Q749" s="79">
        <f t="shared" si="23"/>
        <v>0</v>
      </c>
      <c r="R749" s="102" t="str">
        <f t="shared" si="22"/>
        <v/>
      </c>
      <c r="S749" s="96" t="str">
        <f>IF(D749="","",IF(OR(D749=Plano!$A$1,D749=Plano!$B$1),"entrada","saída"))</f>
        <v/>
      </c>
    </row>
    <row r="750" spans="1:19" ht="13.2" hidden="1" x14ac:dyDescent="0.25">
      <c r="A750" s="119" t="str">
        <f>IF(B750="","",COUNT('Diário 2o PA'!$A$5:$A$1412)+COUNT('Diário 3o PA'!$A$5:$A$2004)+ROW()-4)</f>
        <v/>
      </c>
      <c r="B750" s="104"/>
      <c r="C750" s="154"/>
      <c r="D750" s="105"/>
      <c r="E750" s="105"/>
      <c r="F750" s="106"/>
      <c r="G750" s="105"/>
      <c r="H750" s="105"/>
      <c r="I750" s="108"/>
      <c r="J750" s="105"/>
      <c r="K750" s="105"/>
      <c r="L750" s="108"/>
      <c r="M750" s="105"/>
      <c r="N750" s="103"/>
      <c r="O750" s="456"/>
      <c r="P750" s="79">
        <f t="shared" si="23"/>
        <v>0</v>
      </c>
      <c r="Q750" s="79">
        <f t="shared" si="23"/>
        <v>0</v>
      </c>
      <c r="R750" s="102" t="str">
        <f t="shared" si="22"/>
        <v/>
      </c>
      <c r="S750" s="96" t="str">
        <f>IF(D750="","",IF(OR(D750=Plano!$A$1,D750=Plano!$B$1),"entrada","saída"))</f>
        <v/>
      </c>
    </row>
    <row r="751" spans="1:19" ht="13.2" hidden="1" x14ac:dyDescent="0.25">
      <c r="A751" s="119" t="str">
        <f>IF(B751="","",COUNT('Diário 2o PA'!$A$5:$A$1412)+COUNT('Diário 3o PA'!$A$5:$A$2004)+ROW()-4)</f>
        <v/>
      </c>
      <c r="B751" s="104"/>
      <c r="C751" s="154"/>
      <c r="D751" s="105"/>
      <c r="E751" s="105"/>
      <c r="F751" s="106"/>
      <c r="G751" s="105"/>
      <c r="H751" s="105"/>
      <c r="I751" s="108"/>
      <c r="J751" s="105"/>
      <c r="K751" s="105"/>
      <c r="L751" s="108"/>
      <c r="M751" s="105"/>
      <c r="N751" s="103"/>
      <c r="O751" s="456"/>
      <c r="P751" s="79">
        <f t="shared" si="23"/>
        <v>0</v>
      </c>
      <c r="Q751" s="79">
        <f t="shared" si="23"/>
        <v>0</v>
      </c>
      <c r="R751" s="102" t="str">
        <f t="shared" si="22"/>
        <v/>
      </c>
      <c r="S751" s="96" t="str">
        <f>IF(D751="","",IF(OR(D751=Plano!$A$1,D751=Plano!$B$1),"entrada","saída"))</f>
        <v/>
      </c>
    </row>
    <row r="752" spans="1:19" ht="13.2" hidden="1" x14ac:dyDescent="0.25">
      <c r="A752" s="119" t="str">
        <f>IF(B752="","",COUNT('Diário 2o PA'!$A$5:$A$1412)+COUNT('Diário 3o PA'!$A$5:$A$2004)+ROW()-4)</f>
        <v/>
      </c>
      <c r="B752" s="104"/>
      <c r="C752" s="154"/>
      <c r="D752" s="105"/>
      <c r="E752" s="105"/>
      <c r="F752" s="106"/>
      <c r="G752" s="105"/>
      <c r="H752" s="105"/>
      <c r="I752" s="108"/>
      <c r="J752" s="105"/>
      <c r="K752" s="105"/>
      <c r="L752" s="108"/>
      <c r="M752" s="105"/>
      <c r="N752" s="103"/>
      <c r="O752" s="456"/>
      <c r="P752" s="79">
        <f t="shared" si="23"/>
        <v>0</v>
      </c>
      <c r="Q752" s="79">
        <f t="shared" si="23"/>
        <v>0</v>
      </c>
      <c r="R752" s="102" t="str">
        <f t="shared" si="22"/>
        <v/>
      </c>
      <c r="S752" s="96" t="str">
        <f>IF(D752="","",IF(OR(D752=Plano!$A$1,D752=Plano!$B$1),"entrada","saída"))</f>
        <v/>
      </c>
    </row>
    <row r="753" spans="1:19" ht="13.2" hidden="1" x14ac:dyDescent="0.25">
      <c r="A753" s="119" t="str">
        <f>IF(B753="","",COUNT('Diário 2o PA'!$A$5:$A$1412)+COUNT('Diário 3o PA'!$A$5:$A$2004)+ROW()-4)</f>
        <v/>
      </c>
      <c r="B753" s="104"/>
      <c r="C753" s="154"/>
      <c r="D753" s="105"/>
      <c r="E753" s="105"/>
      <c r="F753" s="106"/>
      <c r="G753" s="105"/>
      <c r="H753" s="105"/>
      <c r="I753" s="108"/>
      <c r="J753" s="105"/>
      <c r="K753" s="105"/>
      <c r="L753" s="108"/>
      <c r="M753" s="105"/>
      <c r="N753" s="103"/>
      <c r="O753" s="456"/>
      <c r="P753" s="79">
        <f t="shared" si="23"/>
        <v>0</v>
      </c>
      <c r="Q753" s="79">
        <f t="shared" si="23"/>
        <v>0</v>
      </c>
      <c r="R753" s="102" t="str">
        <f t="shared" si="22"/>
        <v/>
      </c>
      <c r="S753" s="96" t="str">
        <f>IF(D753="","",IF(OR(D753=Plano!$A$1,D753=Plano!$B$1),"entrada","saída"))</f>
        <v/>
      </c>
    </row>
    <row r="754" spans="1:19" ht="13.2" hidden="1" x14ac:dyDescent="0.25">
      <c r="A754" s="119" t="str">
        <f>IF(B754="","",COUNT('Diário 2o PA'!$A$5:$A$1412)+COUNT('Diário 3o PA'!$A$5:$A$2004)+ROW()-4)</f>
        <v/>
      </c>
      <c r="B754" s="104"/>
      <c r="C754" s="154"/>
      <c r="D754" s="105"/>
      <c r="E754" s="105"/>
      <c r="F754" s="106"/>
      <c r="G754" s="105"/>
      <c r="H754" s="105"/>
      <c r="I754" s="108"/>
      <c r="J754" s="105"/>
      <c r="K754" s="105"/>
      <c r="L754" s="108"/>
      <c r="M754" s="105"/>
      <c r="N754" s="103"/>
      <c r="O754" s="456"/>
      <c r="P754" s="79">
        <f t="shared" si="23"/>
        <v>0</v>
      </c>
      <c r="Q754" s="79">
        <f t="shared" si="23"/>
        <v>0</v>
      </c>
      <c r="R754" s="102" t="str">
        <f t="shared" si="22"/>
        <v/>
      </c>
      <c r="S754" s="96" t="str">
        <f>IF(D754="","",IF(OR(D754=Plano!$A$1,D754=Plano!$B$1),"entrada","saída"))</f>
        <v/>
      </c>
    </row>
    <row r="755" spans="1:19" ht="13.2" hidden="1" x14ac:dyDescent="0.25">
      <c r="A755" s="119" t="str">
        <f>IF(B755="","",COUNT('Diário 2o PA'!$A$5:$A$1412)+COUNT('Diário 3o PA'!$A$5:$A$2004)+ROW()-4)</f>
        <v/>
      </c>
      <c r="B755" s="104"/>
      <c r="C755" s="154"/>
      <c r="D755" s="105"/>
      <c r="E755" s="105"/>
      <c r="F755" s="106"/>
      <c r="G755" s="105"/>
      <c r="H755" s="105"/>
      <c r="I755" s="108"/>
      <c r="J755" s="105"/>
      <c r="K755" s="105"/>
      <c r="L755" s="108"/>
      <c r="M755" s="105"/>
      <c r="N755" s="103"/>
      <c r="O755" s="456"/>
      <c r="P755" s="79">
        <f t="shared" si="23"/>
        <v>0</v>
      </c>
      <c r="Q755" s="79">
        <f t="shared" si="23"/>
        <v>0</v>
      </c>
      <c r="R755" s="102" t="str">
        <f t="shared" si="22"/>
        <v/>
      </c>
      <c r="S755" s="96" t="str">
        <f>IF(D755="","",IF(OR(D755=Plano!$A$1,D755=Plano!$B$1),"entrada","saída"))</f>
        <v/>
      </c>
    </row>
    <row r="756" spans="1:19" ht="13.2" hidden="1" x14ac:dyDescent="0.25">
      <c r="A756" s="119" t="str">
        <f>IF(B756="","",COUNT('Diário 2o PA'!$A$5:$A$1412)+COUNT('Diário 3o PA'!$A$5:$A$2004)+ROW()-4)</f>
        <v/>
      </c>
      <c r="B756" s="104"/>
      <c r="C756" s="154"/>
      <c r="D756" s="105"/>
      <c r="E756" s="105"/>
      <c r="F756" s="106"/>
      <c r="G756" s="105"/>
      <c r="H756" s="105"/>
      <c r="I756" s="108"/>
      <c r="J756" s="105"/>
      <c r="K756" s="105"/>
      <c r="L756" s="108"/>
      <c r="M756" s="105"/>
      <c r="N756" s="103"/>
      <c r="O756" s="456"/>
      <c r="P756" s="79">
        <f t="shared" si="23"/>
        <v>0</v>
      </c>
      <c r="Q756" s="79">
        <f t="shared" si="23"/>
        <v>0</v>
      </c>
      <c r="R756" s="102" t="str">
        <f t="shared" si="22"/>
        <v/>
      </c>
      <c r="S756" s="96" t="str">
        <f>IF(D756="","",IF(OR(D756=Plano!$A$1,D756=Plano!$B$1),"entrada","saída"))</f>
        <v/>
      </c>
    </row>
    <row r="757" spans="1:19" ht="13.2" hidden="1" x14ac:dyDescent="0.25">
      <c r="A757" s="119" t="str">
        <f>IF(B757="","",COUNT('Diário 2o PA'!$A$5:$A$1412)+COUNT('Diário 3o PA'!$A$5:$A$2004)+ROW()-4)</f>
        <v/>
      </c>
      <c r="B757" s="104"/>
      <c r="C757" s="154"/>
      <c r="D757" s="105"/>
      <c r="E757" s="105"/>
      <c r="F757" s="106"/>
      <c r="G757" s="105"/>
      <c r="H757" s="105"/>
      <c r="I757" s="108"/>
      <c r="J757" s="105"/>
      <c r="K757" s="105"/>
      <c r="L757" s="108"/>
      <c r="M757" s="105"/>
      <c r="N757" s="103"/>
      <c r="O757" s="456"/>
      <c r="P757" s="79">
        <f t="shared" si="23"/>
        <v>0</v>
      </c>
      <c r="Q757" s="79">
        <f t="shared" si="23"/>
        <v>0</v>
      </c>
      <c r="R757" s="102" t="str">
        <f t="shared" si="22"/>
        <v/>
      </c>
      <c r="S757" s="96" t="str">
        <f>IF(D757="","",IF(OR(D757=Plano!$A$1,D757=Plano!$B$1),"entrada","saída"))</f>
        <v/>
      </c>
    </row>
    <row r="758" spans="1:19" ht="13.2" hidden="1" x14ac:dyDescent="0.25">
      <c r="A758" s="119" t="str">
        <f>IF(B758="","",COUNT('Diário 2o PA'!$A$5:$A$1412)+COUNT('Diário 3o PA'!$A$5:$A$2004)+ROW()-4)</f>
        <v/>
      </c>
      <c r="B758" s="104"/>
      <c r="C758" s="154"/>
      <c r="D758" s="105"/>
      <c r="E758" s="105"/>
      <c r="F758" s="106"/>
      <c r="G758" s="105"/>
      <c r="H758" s="105"/>
      <c r="I758" s="108"/>
      <c r="J758" s="105"/>
      <c r="K758" s="105"/>
      <c r="L758" s="108"/>
      <c r="M758" s="105"/>
      <c r="N758" s="103"/>
      <c r="O758" s="456"/>
      <c r="P758" s="79">
        <f t="shared" si="23"/>
        <v>0</v>
      </c>
      <c r="Q758" s="79">
        <f t="shared" si="23"/>
        <v>0</v>
      </c>
      <c r="R758" s="102" t="str">
        <f t="shared" si="22"/>
        <v/>
      </c>
      <c r="S758" s="96" t="str">
        <f>IF(D758="","",IF(OR(D758=Plano!$A$1,D758=Plano!$B$1),"entrada","saída"))</f>
        <v/>
      </c>
    </row>
    <row r="759" spans="1:19" ht="13.2" hidden="1" x14ac:dyDescent="0.25">
      <c r="A759" s="119" t="str">
        <f>IF(B759="","",COUNT('Diário 2o PA'!$A$5:$A$1412)+COUNT('Diário 3o PA'!$A$5:$A$2004)+ROW()-4)</f>
        <v/>
      </c>
      <c r="B759" s="104"/>
      <c r="C759" s="154"/>
      <c r="D759" s="105"/>
      <c r="E759" s="105"/>
      <c r="F759" s="106"/>
      <c r="G759" s="105"/>
      <c r="H759" s="105"/>
      <c r="I759" s="108"/>
      <c r="J759" s="105"/>
      <c r="K759" s="105"/>
      <c r="L759" s="108"/>
      <c r="M759" s="105"/>
      <c r="N759" s="103"/>
      <c r="O759" s="456"/>
      <c r="P759" s="79">
        <f t="shared" si="23"/>
        <v>0</v>
      </c>
      <c r="Q759" s="79">
        <f t="shared" si="23"/>
        <v>0</v>
      </c>
      <c r="R759" s="102" t="str">
        <f t="shared" si="22"/>
        <v/>
      </c>
      <c r="S759" s="96" t="str">
        <f>IF(D759="","",IF(OR(D759=Plano!$A$1,D759=Plano!$B$1),"entrada","saída"))</f>
        <v/>
      </c>
    </row>
    <row r="760" spans="1:19" ht="13.2" hidden="1" x14ac:dyDescent="0.25">
      <c r="A760" s="119" t="str">
        <f>IF(B760="","",COUNT('Diário 2o PA'!$A$5:$A$1412)+COUNT('Diário 3o PA'!$A$5:$A$2004)+ROW()-4)</f>
        <v/>
      </c>
      <c r="B760" s="104"/>
      <c r="C760" s="154"/>
      <c r="D760" s="105"/>
      <c r="E760" s="105"/>
      <c r="F760" s="106"/>
      <c r="G760" s="105"/>
      <c r="H760" s="105"/>
      <c r="I760" s="108"/>
      <c r="J760" s="105"/>
      <c r="K760" s="105"/>
      <c r="L760" s="108"/>
      <c r="M760" s="105"/>
      <c r="N760" s="103"/>
      <c r="O760" s="456"/>
      <c r="P760" s="79">
        <f t="shared" si="23"/>
        <v>0</v>
      </c>
      <c r="Q760" s="79">
        <f t="shared" si="23"/>
        <v>0</v>
      </c>
      <c r="R760" s="102" t="str">
        <f t="shared" si="22"/>
        <v/>
      </c>
      <c r="S760" s="96" t="str">
        <f>IF(D760="","",IF(OR(D760=Plano!$A$1,D760=Plano!$B$1),"entrada","saída"))</f>
        <v/>
      </c>
    </row>
    <row r="761" spans="1:19" ht="13.2" hidden="1" x14ac:dyDescent="0.25">
      <c r="A761" s="119" t="str">
        <f>IF(B761="","",COUNT('Diário 2o PA'!$A$5:$A$1412)+COUNT('Diário 3o PA'!$A$5:$A$2004)+ROW()-4)</f>
        <v/>
      </c>
      <c r="B761" s="104"/>
      <c r="C761" s="154"/>
      <c r="D761" s="105"/>
      <c r="E761" s="105"/>
      <c r="F761" s="106"/>
      <c r="G761" s="105"/>
      <c r="H761" s="105"/>
      <c r="I761" s="108"/>
      <c r="J761" s="105"/>
      <c r="K761" s="105"/>
      <c r="L761" s="108"/>
      <c r="M761" s="105"/>
      <c r="N761" s="103"/>
      <c r="O761" s="456"/>
      <c r="P761" s="79">
        <f t="shared" si="23"/>
        <v>0</v>
      </c>
      <c r="Q761" s="79">
        <f t="shared" si="23"/>
        <v>0</v>
      </c>
      <c r="R761" s="102" t="str">
        <f t="shared" si="22"/>
        <v/>
      </c>
      <c r="S761" s="96" t="str">
        <f>IF(D761="","",IF(OR(D761=Plano!$A$1,D761=Plano!$B$1),"entrada","saída"))</f>
        <v/>
      </c>
    </row>
    <row r="762" spans="1:19" ht="13.2" hidden="1" x14ac:dyDescent="0.25">
      <c r="A762" s="119" t="str">
        <f>IF(B762="","",COUNT('Diário 2o PA'!$A$5:$A$1412)+COUNT('Diário 3o PA'!$A$5:$A$2004)+ROW()-4)</f>
        <v/>
      </c>
      <c r="B762" s="104"/>
      <c r="C762" s="154"/>
      <c r="D762" s="105"/>
      <c r="E762" s="105"/>
      <c r="F762" s="106"/>
      <c r="G762" s="105"/>
      <c r="H762" s="105"/>
      <c r="I762" s="108"/>
      <c r="J762" s="105"/>
      <c r="K762" s="105"/>
      <c r="L762" s="108"/>
      <c r="M762" s="105"/>
      <c r="N762" s="103"/>
      <c r="O762" s="456"/>
      <c r="P762" s="79">
        <f t="shared" si="23"/>
        <v>0</v>
      </c>
      <c r="Q762" s="79">
        <f t="shared" si="23"/>
        <v>0</v>
      </c>
      <c r="R762" s="102" t="str">
        <f t="shared" si="22"/>
        <v/>
      </c>
      <c r="S762" s="96" t="str">
        <f>IF(D762="","",IF(OR(D762=Plano!$A$1,D762=Plano!$B$1),"entrada","saída"))</f>
        <v/>
      </c>
    </row>
    <row r="763" spans="1:19" ht="13.2" hidden="1" x14ac:dyDescent="0.25">
      <c r="A763" s="119" t="str">
        <f>IF(B763="","",COUNT('Diário 2o PA'!$A$5:$A$1412)+COUNT('Diário 3o PA'!$A$5:$A$2004)+ROW()-4)</f>
        <v/>
      </c>
      <c r="B763" s="104"/>
      <c r="C763" s="154"/>
      <c r="D763" s="105"/>
      <c r="E763" s="105"/>
      <c r="F763" s="106"/>
      <c r="G763" s="105"/>
      <c r="H763" s="105"/>
      <c r="I763" s="108"/>
      <c r="J763" s="105"/>
      <c r="K763" s="105"/>
      <c r="L763" s="108"/>
      <c r="M763" s="105"/>
      <c r="N763" s="103"/>
      <c r="O763" s="456"/>
      <c r="P763" s="79">
        <f t="shared" si="23"/>
        <v>0</v>
      </c>
      <c r="Q763" s="79">
        <f t="shared" si="23"/>
        <v>0</v>
      </c>
      <c r="R763" s="102" t="str">
        <f t="shared" si="22"/>
        <v/>
      </c>
      <c r="S763" s="96" t="str">
        <f>IF(D763="","",IF(OR(D763=Plano!$A$1,D763=Plano!$B$1),"entrada","saída"))</f>
        <v/>
      </c>
    </row>
    <row r="764" spans="1:19" ht="13.2" hidden="1" x14ac:dyDescent="0.25">
      <c r="A764" s="119" t="str">
        <f>IF(B764="","",COUNT('Diário 2o PA'!$A$5:$A$1412)+COUNT('Diário 3o PA'!$A$5:$A$2004)+ROW()-4)</f>
        <v/>
      </c>
      <c r="B764" s="104"/>
      <c r="C764" s="154"/>
      <c r="D764" s="105"/>
      <c r="E764" s="105"/>
      <c r="F764" s="106"/>
      <c r="G764" s="105"/>
      <c r="H764" s="105"/>
      <c r="I764" s="108"/>
      <c r="J764" s="105"/>
      <c r="K764" s="105"/>
      <c r="L764" s="108"/>
      <c r="M764" s="105"/>
      <c r="N764" s="103"/>
      <c r="O764" s="456"/>
      <c r="P764" s="79">
        <f t="shared" si="23"/>
        <v>0</v>
      </c>
      <c r="Q764" s="79">
        <f t="shared" si="23"/>
        <v>0</v>
      </c>
      <c r="R764" s="102" t="str">
        <f t="shared" si="22"/>
        <v/>
      </c>
      <c r="S764" s="96" t="str">
        <f>IF(D764="","",IF(OR(D764=Plano!$A$1,D764=Plano!$B$1),"entrada","saída"))</f>
        <v/>
      </c>
    </row>
    <row r="765" spans="1:19" ht="13.2" hidden="1" x14ac:dyDescent="0.25">
      <c r="A765" s="119" t="str">
        <f>IF(B765="","",COUNT('Diário 2o PA'!$A$5:$A$1412)+COUNT('Diário 3o PA'!$A$5:$A$2004)+ROW()-4)</f>
        <v/>
      </c>
      <c r="B765" s="104"/>
      <c r="C765" s="154"/>
      <c r="D765" s="105"/>
      <c r="E765" s="105"/>
      <c r="F765" s="106"/>
      <c r="G765" s="105"/>
      <c r="H765" s="105"/>
      <c r="I765" s="108"/>
      <c r="J765" s="105"/>
      <c r="K765" s="105"/>
      <c r="L765" s="108"/>
      <c r="M765" s="105"/>
      <c r="N765" s="103"/>
      <c r="O765" s="456"/>
      <c r="P765" s="79">
        <f t="shared" si="23"/>
        <v>0</v>
      </c>
      <c r="Q765" s="79">
        <f t="shared" si="23"/>
        <v>0</v>
      </c>
      <c r="R765" s="102" t="str">
        <f t="shared" si="22"/>
        <v/>
      </c>
      <c r="S765" s="96" t="str">
        <f>IF(D765="","",IF(OR(D765=Plano!$A$1,D765=Plano!$B$1),"entrada","saída"))</f>
        <v/>
      </c>
    </row>
    <row r="766" spans="1:19" ht="13.2" hidden="1" x14ac:dyDescent="0.25">
      <c r="A766" s="119" t="str">
        <f>IF(B766="","",COUNT('Diário 2o PA'!$A$5:$A$1412)+COUNT('Diário 3o PA'!$A$5:$A$2004)+ROW()-4)</f>
        <v/>
      </c>
      <c r="B766" s="104"/>
      <c r="C766" s="154"/>
      <c r="D766" s="105"/>
      <c r="E766" s="105"/>
      <c r="F766" s="106"/>
      <c r="G766" s="105"/>
      <c r="H766" s="105"/>
      <c r="I766" s="108"/>
      <c r="J766" s="105"/>
      <c r="K766" s="105"/>
      <c r="L766" s="108"/>
      <c r="M766" s="105"/>
      <c r="N766" s="103"/>
      <c r="O766" s="456"/>
      <c r="P766" s="79">
        <f t="shared" si="23"/>
        <v>0</v>
      </c>
      <c r="Q766" s="79">
        <f t="shared" si="23"/>
        <v>0</v>
      </c>
      <c r="R766" s="102" t="str">
        <f t="shared" si="22"/>
        <v/>
      </c>
      <c r="S766" s="96" t="str">
        <f>IF(D766="","",IF(OR(D766=Plano!$A$1,D766=Plano!$B$1),"entrada","saída"))</f>
        <v/>
      </c>
    </row>
    <row r="767" spans="1:19" ht="13.2" hidden="1" x14ac:dyDescent="0.25">
      <c r="A767" s="119" t="str">
        <f>IF(B767="","",COUNT('Diário 2o PA'!$A$5:$A$1412)+COUNT('Diário 3o PA'!$A$5:$A$2004)+ROW()-4)</f>
        <v/>
      </c>
      <c r="B767" s="104"/>
      <c r="C767" s="154"/>
      <c r="D767" s="105"/>
      <c r="E767" s="105"/>
      <c r="F767" s="106"/>
      <c r="G767" s="105"/>
      <c r="H767" s="105"/>
      <c r="I767" s="108"/>
      <c r="J767" s="105"/>
      <c r="K767" s="105"/>
      <c r="L767" s="108"/>
      <c r="M767" s="105"/>
      <c r="N767" s="103"/>
      <c r="O767" s="456"/>
      <c r="P767" s="79">
        <f t="shared" si="23"/>
        <v>0</v>
      </c>
      <c r="Q767" s="79">
        <f t="shared" si="23"/>
        <v>0</v>
      </c>
      <c r="R767" s="102" t="str">
        <f t="shared" si="22"/>
        <v/>
      </c>
      <c r="S767" s="96" t="str">
        <f>IF(D767="","",IF(OR(D767=Plano!$A$1,D767=Plano!$B$1),"entrada","saída"))</f>
        <v/>
      </c>
    </row>
    <row r="768" spans="1:19" ht="13.2" hidden="1" x14ac:dyDescent="0.25">
      <c r="A768" s="119" t="str">
        <f>IF(B768="","",COUNT('Diário 2o PA'!$A$5:$A$1412)+COUNT('Diário 3o PA'!$A$5:$A$2004)+ROW()-4)</f>
        <v/>
      </c>
      <c r="B768" s="104"/>
      <c r="C768" s="154"/>
      <c r="D768" s="105"/>
      <c r="E768" s="105"/>
      <c r="F768" s="106"/>
      <c r="G768" s="105"/>
      <c r="H768" s="105"/>
      <c r="I768" s="108"/>
      <c r="J768" s="105"/>
      <c r="K768" s="105"/>
      <c r="L768" s="108"/>
      <c r="M768" s="105"/>
      <c r="N768" s="103"/>
      <c r="O768" s="456"/>
      <c r="P768" s="79">
        <f t="shared" si="23"/>
        <v>0</v>
      </c>
      <c r="Q768" s="79">
        <f t="shared" si="23"/>
        <v>0</v>
      </c>
      <c r="R768" s="102" t="str">
        <f t="shared" si="22"/>
        <v/>
      </c>
      <c r="S768" s="96" t="str">
        <f>IF(D768="","",IF(OR(D768=Plano!$A$1,D768=Plano!$B$1),"entrada","saída"))</f>
        <v/>
      </c>
    </row>
    <row r="769" spans="1:19" ht="13.2" hidden="1" x14ac:dyDescent="0.25">
      <c r="A769" s="119" t="str">
        <f>IF(B769="","",COUNT('Diário 2o PA'!$A$5:$A$1412)+COUNT('Diário 3o PA'!$A$5:$A$2004)+ROW()-4)</f>
        <v/>
      </c>
      <c r="B769" s="104"/>
      <c r="C769" s="154"/>
      <c r="D769" s="105"/>
      <c r="E769" s="105"/>
      <c r="F769" s="106"/>
      <c r="G769" s="105"/>
      <c r="H769" s="105"/>
      <c r="I769" s="108"/>
      <c r="J769" s="105"/>
      <c r="K769" s="105"/>
      <c r="L769" s="108"/>
      <c r="M769" s="105"/>
      <c r="N769" s="103"/>
      <c r="O769" s="456"/>
      <c r="P769" s="79">
        <f t="shared" si="23"/>
        <v>0</v>
      </c>
      <c r="Q769" s="79">
        <f t="shared" si="23"/>
        <v>0</v>
      </c>
      <c r="R769" s="102" t="str">
        <f t="shared" si="22"/>
        <v/>
      </c>
      <c r="S769" s="96" t="str">
        <f>IF(D769="","",IF(OR(D769=Plano!$A$1,D769=Plano!$B$1),"entrada","saída"))</f>
        <v/>
      </c>
    </row>
    <row r="770" spans="1:19" ht="13.2" hidden="1" x14ac:dyDescent="0.25">
      <c r="A770" s="119" t="str">
        <f>IF(B770="","",COUNT('Diário 2o PA'!$A$5:$A$1412)+COUNT('Diário 3o PA'!$A$5:$A$2004)+ROW()-4)</f>
        <v/>
      </c>
      <c r="B770" s="104"/>
      <c r="C770" s="154"/>
      <c r="D770" s="105"/>
      <c r="E770" s="105"/>
      <c r="F770" s="106"/>
      <c r="G770" s="105"/>
      <c r="H770" s="105"/>
      <c r="I770" s="108"/>
      <c r="J770" s="105"/>
      <c r="K770" s="105"/>
      <c r="L770" s="108"/>
      <c r="M770" s="105"/>
      <c r="N770" s="103"/>
      <c r="O770" s="456"/>
      <c r="P770" s="79">
        <f t="shared" si="23"/>
        <v>0</v>
      </c>
      <c r="Q770" s="79">
        <f t="shared" si="23"/>
        <v>0</v>
      </c>
      <c r="R770" s="102" t="str">
        <f t="shared" si="22"/>
        <v/>
      </c>
      <c r="S770" s="96" t="str">
        <f>IF(D770="","",IF(OR(D770=Plano!$A$1,D770=Plano!$B$1),"entrada","saída"))</f>
        <v/>
      </c>
    </row>
    <row r="771" spans="1:19" ht="13.2" hidden="1" x14ac:dyDescent="0.25">
      <c r="A771" s="119" t="str">
        <f>IF(B771="","",COUNT('Diário 2o PA'!$A$5:$A$1412)+COUNT('Diário 3o PA'!$A$5:$A$2004)+ROW()-4)</f>
        <v/>
      </c>
      <c r="B771" s="104"/>
      <c r="C771" s="154"/>
      <c r="D771" s="105"/>
      <c r="E771" s="105"/>
      <c r="F771" s="106"/>
      <c r="G771" s="105"/>
      <c r="H771" s="105"/>
      <c r="I771" s="108"/>
      <c r="J771" s="105"/>
      <c r="K771" s="105"/>
      <c r="L771" s="108"/>
      <c r="M771" s="105"/>
      <c r="N771" s="103"/>
      <c r="O771" s="456"/>
      <c r="P771" s="79">
        <f t="shared" si="23"/>
        <v>0</v>
      </c>
      <c r="Q771" s="79">
        <f t="shared" si="23"/>
        <v>0</v>
      </c>
      <c r="R771" s="102" t="str">
        <f t="shared" si="22"/>
        <v/>
      </c>
      <c r="S771" s="96" t="str">
        <f>IF(D771="","",IF(OR(D771=Plano!$A$1,D771=Plano!$B$1),"entrada","saída"))</f>
        <v/>
      </c>
    </row>
    <row r="772" spans="1:19" ht="13.2" hidden="1" x14ac:dyDescent="0.25">
      <c r="A772" s="119" t="str">
        <f>IF(B772="","",COUNT('Diário 2o PA'!$A$5:$A$1412)+COUNT('Diário 3o PA'!$A$5:$A$2004)+ROW()-4)</f>
        <v/>
      </c>
      <c r="B772" s="104"/>
      <c r="C772" s="154"/>
      <c r="D772" s="105"/>
      <c r="E772" s="105"/>
      <c r="F772" s="106"/>
      <c r="G772" s="105"/>
      <c r="H772" s="105"/>
      <c r="I772" s="108"/>
      <c r="J772" s="105"/>
      <c r="K772" s="105"/>
      <c r="L772" s="108"/>
      <c r="M772" s="105"/>
      <c r="N772" s="103"/>
      <c r="O772" s="456"/>
      <c r="P772" s="79">
        <f t="shared" si="23"/>
        <v>0</v>
      </c>
      <c r="Q772" s="79">
        <f t="shared" si="23"/>
        <v>0</v>
      </c>
      <c r="R772" s="102" t="str">
        <f t="shared" si="22"/>
        <v/>
      </c>
      <c r="S772" s="96" t="str">
        <f>IF(D772="","",IF(OR(D772=Plano!$A$1,D772=Plano!$B$1),"entrada","saída"))</f>
        <v/>
      </c>
    </row>
    <row r="773" spans="1:19" ht="13.2" hidden="1" x14ac:dyDescent="0.25">
      <c r="A773" s="119" t="str">
        <f>IF(B773="","",COUNT('Diário 2o PA'!$A$5:$A$1412)+COUNT('Diário 3o PA'!$A$5:$A$2004)+ROW()-4)</f>
        <v/>
      </c>
      <c r="B773" s="104"/>
      <c r="C773" s="154"/>
      <c r="D773" s="105"/>
      <c r="E773" s="105"/>
      <c r="F773" s="106"/>
      <c r="G773" s="105"/>
      <c r="H773" s="105"/>
      <c r="I773" s="108"/>
      <c r="J773" s="105"/>
      <c r="K773" s="105"/>
      <c r="L773" s="108"/>
      <c r="M773" s="105"/>
      <c r="N773" s="103"/>
      <c r="O773" s="456"/>
      <c r="P773" s="79">
        <f t="shared" si="23"/>
        <v>0</v>
      </c>
      <c r="Q773" s="79">
        <f t="shared" si="23"/>
        <v>0</v>
      </c>
      <c r="R773" s="102" t="str">
        <f t="shared" ref="R773:R836" si="24">SUBSTITUTE(D773," ","_")</f>
        <v/>
      </c>
      <c r="S773" s="96" t="str">
        <f>IF(D773="","",IF(OR(D773=Plano!$A$1,D773=Plano!$B$1),"entrada","saída"))</f>
        <v/>
      </c>
    </row>
    <row r="774" spans="1:19" ht="13.2" hidden="1" x14ac:dyDescent="0.25">
      <c r="A774" s="119" t="str">
        <f>IF(B774="","",COUNT('Diário 2o PA'!$A$5:$A$1412)+COUNT('Diário 3o PA'!$A$5:$A$2004)+ROW()-4)</f>
        <v/>
      </c>
      <c r="B774" s="104"/>
      <c r="C774" s="154"/>
      <c r="D774" s="105"/>
      <c r="E774" s="105"/>
      <c r="F774" s="106"/>
      <c r="G774" s="105"/>
      <c r="H774" s="105"/>
      <c r="I774" s="108"/>
      <c r="J774" s="105"/>
      <c r="K774" s="105"/>
      <c r="L774" s="108"/>
      <c r="M774" s="105"/>
      <c r="N774" s="103"/>
      <c r="O774" s="456"/>
      <c r="P774" s="79">
        <f t="shared" ref="P774:Q837" si="25">IF(B774=0,0,IF(YEAR(B774)=$Q$1,MONTH(B774)-$P$1+1,(YEAR(B774)-$Q$1)*12-$P$1+1+MONTH(B774)))</f>
        <v>0</v>
      </c>
      <c r="Q774" s="79">
        <f t="shared" si="25"/>
        <v>0</v>
      </c>
      <c r="R774" s="102" t="str">
        <f t="shared" si="24"/>
        <v/>
      </c>
      <c r="S774" s="96" t="str">
        <f>IF(D774="","",IF(OR(D774=Plano!$A$1,D774=Plano!$B$1),"entrada","saída"))</f>
        <v/>
      </c>
    </row>
    <row r="775" spans="1:19" ht="13.2" hidden="1" x14ac:dyDescent="0.25">
      <c r="A775" s="119" t="str">
        <f>IF(B775="","",COUNT('Diário 2o PA'!$A$5:$A$1412)+COUNT('Diário 3o PA'!$A$5:$A$2004)+ROW()-4)</f>
        <v/>
      </c>
      <c r="B775" s="104"/>
      <c r="C775" s="154"/>
      <c r="D775" s="105"/>
      <c r="E775" s="105"/>
      <c r="F775" s="106"/>
      <c r="G775" s="105"/>
      <c r="H775" s="105"/>
      <c r="I775" s="108"/>
      <c r="J775" s="105"/>
      <c r="K775" s="105"/>
      <c r="L775" s="108"/>
      <c r="M775" s="105"/>
      <c r="N775" s="103"/>
      <c r="O775" s="456"/>
      <c r="P775" s="79">
        <f t="shared" si="25"/>
        <v>0</v>
      </c>
      <c r="Q775" s="79">
        <f t="shared" si="25"/>
        <v>0</v>
      </c>
      <c r="R775" s="102" t="str">
        <f t="shared" si="24"/>
        <v/>
      </c>
      <c r="S775" s="96" t="str">
        <f>IF(D775="","",IF(OR(D775=Plano!$A$1,D775=Plano!$B$1),"entrada","saída"))</f>
        <v/>
      </c>
    </row>
    <row r="776" spans="1:19" ht="13.2" hidden="1" x14ac:dyDescent="0.25">
      <c r="A776" s="119" t="str">
        <f>IF(B776="","",COUNT('Diário 2o PA'!$A$5:$A$1412)+COUNT('Diário 3o PA'!$A$5:$A$2004)+ROW()-4)</f>
        <v/>
      </c>
      <c r="B776" s="104"/>
      <c r="C776" s="154"/>
      <c r="D776" s="105"/>
      <c r="E776" s="105"/>
      <c r="F776" s="106"/>
      <c r="G776" s="105"/>
      <c r="H776" s="105"/>
      <c r="I776" s="108"/>
      <c r="J776" s="105"/>
      <c r="K776" s="105"/>
      <c r="L776" s="108"/>
      <c r="M776" s="105"/>
      <c r="N776" s="103"/>
      <c r="O776" s="456"/>
      <c r="P776" s="79">
        <f t="shared" si="25"/>
        <v>0</v>
      </c>
      <c r="Q776" s="79">
        <f t="shared" si="25"/>
        <v>0</v>
      </c>
      <c r="R776" s="102" t="str">
        <f t="shared" si="24"/>
        <v/>
      </c>
      <c r="S776" s="96" t="str">
        <f>IF(D776="","",IF(OR(D776=Plano!$A$1,D776=Plano!$B$1),"entrada","saída"))</f>
        <v/>
      </c>
    </row>
    <row r="777" spans="1:19" ht="13.2" hidden="1" x14ac:dyDescent="0.25">
      <c r="A777" s="119" t="str">
        <f>IF(B777="","",COUNT('Diário 2o PA'!$A$5:$A$1412)+COUNT('Diário 3o PA'!$A$5:$A$2004)+ROW()-4)</f>
        <v/>
      </c>
      <c r="B777" s="104"/>
      <c r="C777" s="154"/>
      <c r="D777" s="105"/>
      <c r="E777" s="105"/>
      <c r="F777" s="106"/>
      <c r="G777" s="105"/>
      <c r="H777" s="105"/>
      <c r="I777" s="108"/>
      <c r="J777" s="105"/>
      <c r="K777" s="105"/>
      <c r="L777" s="108"/>
      <c r="M777" s="105"/>
      <c r="N777" s="103"/>
      <c r="O777" s="456"/>
      <c r="P777" s="79">
        <f t="shared" si="25"/>
        <v>0</v>
      </c>
      <c r="Q777" s="79">
        <f t="shared" si="25"/>
        <v>0</v>
      </c>
      <c r="R777" s="102" t="str">
        <f t="shared" si="24"/>
        <v/>
      </c>
      <c r="S777" s="96" t="str">
        <f>IF(D777="","",IF(OR(D777=Plano!$A$1,D777=Plano!$B$1),"entrada","saída"))</f>
        <v/>
      </c>
    </row>
    <row r="778" spans="1:19" ht="13.2" hidden="1" x14ac:dyDescent="0.25">
      <c r="A778" s="119" t="str">
        <f>IF(B778="","",COUNT('Diário 2o PA'!$A$5:$A$1412)+COUNT('Diário 3o PA'!$A$5:$A$2004)+ROW()-4)</f>
        <v/>
      </c>
      <c r="B778" s="104"/>
      <c r="C778" s="154"/>
      <c r="D778" s="105"/>
      <c r="E778" s="105"/>
      <c r="F778" s="106"/>
      <c r="G778" s="105"/>
      <c r="H778" s="105"/>
      <c r="I778" s="108"/>
      <c r="J778" s="105"/>
      <c r="K778" s="105"/>
      <c r="L778" s="108"/>
      <c r="M778" s="105"/>
      <c r="N778" s="103"/>
      <c r="O778" s="456"/>
      <c r="P778" s="79">
        <f t="shared" si="25"/>
        <v>0</v>
      </c>
      <c r="Q778" s="79">
        <f t="shared" si="25"/>
        <v>0</v>
      </c>
      <c r="R778" s="102" t="str">
        <f t="shared" si="24"/>
        <v/>
      </c>
      <c r="S778" s="96" t="str">
        <f>IF(D778="","",IF(OR(D778=Plano!$A$1,D778=Plano!$B$1),"entrada","saída"))</f>
        <v/>
      </c>
    </row>
    <row r="779" spans="1:19" ht="13.2" hidden="1" x14ac:dyDescent="0.25">
      <c r="A779" s="119" t="str">
        <f>IF(B779="","",COUNT('Diário 2o PA'!$A$5:$A$1412)+COUNT('Diário 3o PA'!$A$5:$A$2004)+ROW()-4)</f>
        <v/>
      </c>
      <c r="B779" s="104"/>
      <c r="C779" s="154"/>
      <c r="D779" s="105"/>
      <c r="E779" s="105"/>
      <c r="F779" s="106"/>
      <c r="G779" s="105"/>
      <c r="H779" s="105"/>
      <c r="I779" s="108"/>
      <c r="J779" s="105"/>
      <c r="K779" s="105"/>
      <c r="L779" s="108"/>
      <c r="M779" s="105"/>
      <c r="N779" s="103"/>
      <c r="O779" s="456"/>
      <c r="P779" s="79">
        <f t="shared" si="25"/>
        <v>0</v>
      </c>
      <c r="Q779" s="79">
        <f t="shared" si="25"/>
        <v>0</v>
      </c>
      <c r="R779" s="102" t="str">
        <f t="shared" si="24"/>
        <v/>
      </c>
      <c r="S779" s="96" t="str">
        <f>IF(D779="","",IF(OR(D779=Plano!$A$1,D779=Plano!$B$1),"entrada","saída"))</f>
        <v/>
      </c>
    </row>
    <row r="780" spans="1:19" ht="13.2" hidden="1" x14ac:dyDescent="0.25">
      <c r="A780" s="119" t="str">
        <f>IF(B780="","",COUNT('Diário 2o PA'!$A$5:$A$1412)+COUNT('Diário 3o PA'!$A$5:$A$2004)+ROW()-4)</f>
        <v/>
      </c>
      <c r="B780" s="104"/>
      <c r="C780" s="154"/>
      <c r="D780" s="105"/>
      <c r="E780" s="105"/>
      <c r="F780" s="106"/>
      <c r="G780" s="105"/>
      <c r="H780" s="105"/>
      <c r="I780" s="108"/>
      <c r="J780" s="105"/>
      <c r="K780" s="105"/>
      <c r="L780" s="108"/>
      <c r="M780" s="105"/>
      <c r="N780" s="103"/>
      <c r="O780" s="456"/>
      <c r="P780" s="79">
        <f t="shared" si="25"/>
        <v>0</v>
      </c>
      <c r="Q780" s="79">
        <f t="shared" si="25"/>
        <v>0</v>
      </c>
      <c r="R780" s="102" t="str">
        <f t="shared" si="24"/>
        <v/>
      </c>
      <c r="S780" s="96" t="str">
        <f>IF(D780="","",IF(OR(D780=Plano!$A$1,D780=Plano!$B$1),"entrada","saída"))</f>
        <v/>
      </c>
    </row>
    <row r="781" spans="1:19" ht="13.2" hidden="1" x14ac:dyDescent="0.25">
      <c r="A781" s="119" t="str">
        <f>IF(B781="","",COUNT('Diário 2o PA'!$A$5:$A$1412)+COUNT('Diário 3o PA'!$A$5:$A$2004)+ROW()-4)</f>
        <v/>
      </c>
      <c r="B781" s="104"/>
      <c r="C781" s="154"/>
      <c r="D781" s="105"/>
      <c r="E781" s="105"/>
      <c r="F781" s="106"/>
      <c r="G781" s="105"/>
      <c r="H781" s="105"/>
      <c r="I781" s="108"/>
      <c r="J781" s="105"/>
      <c r="K781" s="105"/>
      <c r="L781" s="108"/>
      <c r="M781" s="105"/>
      <c r="N781" s="103"/>
      <c r="O781" s="456"/>
      <c r="P781" s="79">
        <f t="shared" si="25"/>
        <v>0</v>
      </c>
      <c r="Q781" s="79">
        <f t="shared" si="25"/>
        <v>0</v>
      </c>
      <c r="R781" s="102" t="str">
        <f t="shared" si="24"/>
        <v/>
      </c>
      <c r="S781" s="96" t="str">
        <f>IF(D781="","",IF(OR(D781=Plano!$A$1,D781=Plano!$B$1),"entrada","saída"))</f>
        <v/>
      </c>
    </row>
    <row r="782" spans="1:19" ht="13.2" hidden="1" x14ac:dyDescent="0.25">
      <c r="A782" s="119" t="str">
        <f>IF(B782="","",COUNT('Diário 2o PA'!$A$5:$A$1412)+COUNT('Diário 3o PA'!$A$5:$A$2004)+ROW()-4)</f>
        <v/>
      </c>
      <c r="B782" s="104"/>
      <c r="C782" s="154"/>
      <c r="D782" s="105"/>
      <c r="E782" s="105"/>
      <c r="F782" s="106"/>
      <c r="G782" s="105"/>
      <c r="H782" s="105"/>
      <c r="I782" s="108"/>
      <c r="J782" s="105"/>
      <c r="K782" s="105"/>
      <c r="L782" s="108"/>
      <c r="M782" s="105"/>
      <c r="N782" s="103"/>
      <c r="O782" s="456"/>
      <c r="P782" s="79">
        <f t="shared" si="25"/>
        <v>0</v>
      </c>
      <c r="Q782" s="79">
        <f t="shared" si="25"/>
        <v>0</v>
      </c>
      <c r="R782" s="102" t="str">
        <f t="shared" si="24"/>
        <v/>
      </c>
      <c r="S782" s="96" t="str">
        <f>IF(D782="","",IF(OR(D782=Plano!$A$1,D782=Plano!$B$1),"entrada","saída"))</f>
        <v/>
      </c>
    </row>
    <row r="783" spans="1:19" ht="13.2" hidden="1" x14ac:dyDescent="0.25">
      <c r="A783" s="119" t="str">
        <f>IF(B783="","",COUNT('Diário 2o PA'!$A$5:$A$1412)+COUNT('Diário 3o PA'!$A$5:$A$2004)+ROW()-4)</f>
        <v/>
      </c>
      <c r="B783" s="104"/>
      <c r="C783" s="154"/>
      <c r="D783" s="105"/>
      <c r="E783" s="105"/>
      <c r="F783" s="106"/>
      <c r="G783" s="105"/>
      <c r="H783" s="105"/>
      <c r="I783" s="108"/>
      <c r="J783" s="105"/>
      <c r="K783" s="105"/>
      <c r="L783" s="108"/>
      <c r="M783" s="105"/>
      <c r="N783" s="103"/>
      <c r="O783" s="456"/>
      <c r="P783" s="79">
        <f t="shared" si="25"/>
        <v>0</v>
      </c>
      <c r="Q783" s="79">
        <f t="shared" si="25"/>
        <v>0</v>
      </c>
      <c r="R783" s="102" t="str">
        <f t="shared" si="24"/>
        <v/>
      </c>
      <c r="S783" s="96" t="str">
        <f>IF(D783="","",IF(OR(D783=Plano!$A$1,D783=Plano!$B$1),"entrada","saída"))</f>
        <v/>
      </c>
    </row>
    <row r="784" spans="1:19" ht="13.2" hidden="1" x14ac:dyDescent="0.25">
      <c r="A784" s="119" t="str">
        <f>IF(B784="","",COUNT('Diário 2o PA'!$A$5:$A$1412)+COUNT('Diário 3o PA'!$A$5:$A$2004)+ROW()-4)</f>
        <v/>
      </c>
      <c r="B784" s="104"/>
      <c r="C784" s="154"/>
      <c r="D784" s="105"/>
      <c r="E784" s="105"/>
      <c r="F784" s="106"/>
      <c r="G784" s="105"/>
      <c r="H784" s="105"/>
      <c r="I784" s="108"/>
      <c r="J784" s="105"/>
      <c r="K784" s="105"/>
      <c r="L784" s="108"/>
      <c r="M784" s="105"/>
      <c r="N784" s="103"/>
      <c r="O784" s="456"/>
      <c r="P784" s="79">
        <f t="shared" si="25"/>
        <v>0</v>
      </c>
      <c r="Q784" s="79">
        <f t="shared" si="25"/>
        <v>0</v>
      </c>
      <c r="R784" s="102" t="str">
        <f t="shared" si="24"/>
        <v/>
      </c>
      <c r="S784" s="96" t="str">
        <f>IF(D784="","",IF(OR(D784=Plano!$A$1,D784=Plano!$B$1),"entrada","saída"))</f>
        <v/>
      </c>
    </row>
    <row r="785" spans="1:19" ht="13.2" hidden="1" x14ac:dyDescent="0.25">
      <c r="A785" s="119" t="str">
        <f>IF(B785="","",COUNT('Diário 2o PA'!$A$5:$A$1412)+COUNT('Diário 3o PA'!$A$5:$A$2004)+ROW()-4)</f>
        <v/>
      </c>
      <c r="B785" s="104"/>
      <c r="C785" s="154"/>
      <c r="D785" s="105"/>
      <c r="E785" s="105"/>
      <c r="F785" s="106"/>
      <c r="G785" s="105"/>
      <c r="H785" s="105"/>
      <c r="I785" s="108"/>
      <c r="J785" s="105"/>
      <c r="K785" s="105"/>
      <c r="L785" s="108"/>
      <c r="M785" s="105"/>
      <c r="N785" s="103"/>
      <c r="O785" s="456"/>
      <c r="P785" s="79">
        <f t="shared" si="25"/>
        <v>0</v>
      </c>
      <c r="Q785" s="79">
        <f t="shared" si="25"/>
        <v>0</v>
      </c>
      <c r="R785" s="102" t="str">
        <f t="shared" si="24"/>
        <v/>
      </c>
      <c r="S785" s="96" t="str">
        <f>IF(D785="","",IF(OR(D785=Plano!$A$1,D785=Plano!$B$1),"entrada","saída"))</f>
        <v/>
      </c>
    </row>
    <row r="786" spans="1:19" ht="13.2" hidden="1" x14ac:dyDescent="0.25">
      <c r="A786" s="119" t="str">
        <f>IF(B786="","",COUNT('Diário 2o PA'!$A$5:$A$1412)+COUNT('Diário 3o PA'!$A$5:$A$2004)+ROW()-4)</f>
        <v/>
      </c>
      <c r="B786" s="104"/>
      <c r="C786" s="154"/>
      <c r="D786" s="105"/>
      <c r="E786" s="105"/>
      <c r="F786" s="106"/>
      <c r="G786" s="105"/>
      <c r="H786" s="105"/>
      <c r="I786" s="108"/>
      <c r="J786" s="105"/>
      <c r="K786" s="105"/>
      <c r="L786" s="108"/>
      <c r="M786" s="105"/>
      <c r="N786" s="103"/>
      <c r="O786" s="456"/>
      <c r="P786" s="79">
        <f t="shared" si="25"/>
        <v>0</v>
      </c>
      <c r="Q786" s="79">
        <f t="shared" si="25"/>
        <v>0</v>
      </c>
      <c r="R786" s="102" t="str">
        <f t="shared" si="24"/>
        <v/>
      </c>
      <c r="S786" s="96" t="str">
        <f>IF(D786="","",IF(OR(D786=Plano!$A$1,D786=Plano!$B$1),"entrada","saída"))</f>
        <v/>
      </c>
    </row>
    <row r="787" spans="1:19" ht="13.2" hidden="1" x14ac:dyDescent="0.25">
      <c r="A787" s="119" t="str">
        <f>IF(B787="","",COUNT('Diário 2o PA'!$A$5:$A$1412)+COUNT('Diário 3o PA'!$A$5:$A$2004)+ROW()-4)</f>
        <v/>
      </c>
      <c r="B787" s="104"/>
      <c r="C787" s="154"/>
      <c r="D787" s="105"/>
      <c r="E787" s="105"/>
      <c r="F787" s="106"/>
      <c r="G787" s="105"/>
      <c r="H787" s="105"/>
      <c r="I787" s="108"/>
      <c r="J787" s="105"/>
      <c r="K787" s="105"/>
      <c r="L787" s="108"/>
      <c r="M787" s="105"/>
      <c r="N787" s="103"/>
      <c r="O787" s="456"/>
      <c r="P787" s="79">
        <f t="shared" si="25"/>
        <v>0</v>
      </c>
      <c r="Q787" s="79">
        <f t="shared" si="25"/>
        <v>0</v>
      </c>
      <c r="R787" s="102" t="str">
        <f t="shared" si="24"/>
        <v/>
      </c>
      <c r="S787" s="96" t="str">
        <f>IF(D787="","",IF(OR(D787=Plano!$A$1,D787=Plano!$B$1),"entrada","saída"))</f>
        <v/>
      </c>
    </row>
    <row r="788" spans="1:19" ht="13.2" hidden="1" x14ac:dyDescent="0.25">
      <c r="A788" s="119" t="str">
        <f>IF(B788="","",COUNT('Diário 2o PA'!$A$5:$A$1412)+COUNT('Diário 3o PA'!$A$5:$A$2004)+ROW()-4)</f>
        <v/>
      </c>
      <c r="B788" s="104"/>
      <c r="C788" s="154"/>
      <c r="D788" s="105"/>
      <c r="E788" s="105"/>
      <c r="F788" s="106"/>
      <c r="G788" s="105"/>
      <c r="H788" s="105"/>
      <c r="I788" s="108"/>
      <c r="J788" s="105"/>
      <c r="K788" s="105"/>
      <c r="L788" s="108"/>
      <c r="M788" s="105"/>
      <c r="N788" s="103"/>
      <c r="O788" s="456"/>
      <c r="P788" s="79">
        <f t="shared" si="25"/>
        <v>0</v>
      </c>
      <c r="Q788" s="79">
        <f t="shared" si="25"/>
        <v>0</v>
      </c>
      <c r="R788" s="102" t="str">
        <f t="shared" si="24"/>
        <v/>
      </c>
      <c r="S788" s="96" t="str">
        <f>IF(D788="","",IF(OR(D788=Plano!$A$1,D788=Plano!$B$1),"entrada","saída"))</f>
        <v/>
      </c>
    </row>
    <row r="789" spans="1:19" ht="13.2" hidden="1" x14ac:dyDescent="0.25">
      <c r="A789" s="119" t="str">
        <f>IF(B789="","",COUNT('Diário 2o PA'!$A$5:$A$1412)+COUNT('Diário 3o PA'!$A$5:$A$2004)+ROW()-4)</f>
        <v/>
      </c>
      <c r="B789" s="104"/>
      <c r="C789" s="154"/>
      <c r="D789" s="105"/>
      <c r="E789" s="105"/>
      <c r="F789" s="106"/>
      <c r="G789" s="105"/>
      <c r="H789" s="105"/>
      <c r="I789" s="108"/>
      <c r="J789" s="105"/>
      <c r="K789" s="105"/>
      <c r="L789" s="108"/>
      <c r="M789" s="105"/>
      <c r="N789" s="103"/>
      <c r="O789" s="456"/>
      <c r="P789" s="79">
        <f t="shared" si="25"/>
        <v>0</v>
      </c>
      <c r="Q789" s="79">
        <f t="shared" si="25"/>
        <v>0</v>
      </c>
      <c r="R789" s="102" t="str">
        <f t="shared" si="24"/>
        <v/>
      </c>
      <c r="S789" s="96" t="str">
        <f>IF(D789="","",IF(OR(D789=Plano!$A$1,D789=Plano!$B$1),"entrada","saída"))</f>
        <v/>
      </c>
    </row>
    <row r="790" spans="1:19" ht="13.2" hidden="1" x14ac:dyDescent="0.25">
      <c r="A790" s="119" t="str">
        <f>IF(B790="","",COUNT('Diário 2o PA'!$A$5:$A$1412)+COUNT('Diário 3o PA'!$A$5:$A$2004)+ROW()-4)</f>
        <v/>
      </c>
      <c r="B790" s="104"/>
      <c r="C790" s="154"/>
      <c r="D790" s="105"/>
      <c r="E790" s="105"/>
      <c r="F790" s="106"/>
      <c r="G790" s="105"/>
      <c r="H790" s="105"/>
      <c r="I790" s="108"/>
      <c r="J790" s="105"/>
      <c r="K790" s="105"/>
      <c r="L790" s="108"/>
      <c r="M790" s="105"/>
      <c r="N790" s="103"/>
      <c r="O790" s="456"/>
      <c r="P790" s="79">
        <f t="shared" si="25"/>
        <v>0</v>
      </c>
      <c r="Q790" s="79">
        <f t="shared" si="25"/>
        <v>0</v>
      </c>
      <c r="R790" s="102" t="str">
        <f t="shared" si="24"/>
        <v/>
      </c>
      <c r="S790" s="96" t="str">
        <f>IF(D790="","",IF(OR(D790=Plano!$A$1,D790=Plano!$B$1),"entrada","saída"))</f>
        <v/>
      </c>
    </row>
    <row r="791" spans="1:19" ht="13.2" hidden="1" x14ac:dyDescent="0.25">
      <c r="A791" s="119" t="str">
        <f>IF(B791="","",COUNT('Diário 2o PA'!$A$5:$A$1412)+COUNT('Diário 3o PA'!$A$5:$A$2004)+ROW()-4)</f>
        <v/>
      </c>
      <c r="B791" s="104"/>
      <c r="C791" s="154"/>
      <c r="D791" s="105"/>
      <c r="E791" s="105"/>
      <c r="F791" s="106"/>
      <c r="G791" s="105"/>
      <c r="H791" s="105"/>
      <c r="I791" s="108"/>
      <c r="J791" s="105"/>
      <c r="K791" s="105"/>
      <c r="L791" s="108"/>
      <c r="M791" s="105"/>
      <c r="N791" s="103"/>
      <c r="O791" s="456"/>
      <c r="P791" s="79">
        <f t="shared" si="25"/>
        <v>0</v>
      </c>
      <c r="Q791" s="79">
        <f t="shared" si="25"/>
        <v>0</v>
      </c>
      <c r="R791" s="102" t="str">
        <f t="shared" si="24"/>
        <v/>
      </c>
      <c r="S791" s="96" t="str">
        <f>IF(D791="","",IF(OR(D791=Plano!$A$1,D791=Plano!$B$1),"entrada","saída"))</f>
        <v/>
      </c>
    </row>
    <row r="792" spans="1:19" ht="13.2" hidden="1" x14ac:dyDescent="0.25">
      <c r="A792" s="119" t="str">
        <f>IF(B792="","",COUNT('Diário 2o PA'!$A$5:$A$1412)+COUNT('Diário 3o PA'!$A$5:$A$2004)+ROW()-4)</f>
        <v/>
      </c>
      <c r="B792" s="104"/>
      <c r="C792" s="154"/>
      <c r="D792" s="105"/>
      <c r="E792" s="105"/>
      <c r="F792" s="106"/>
      <c r="G792" s="105"/>
      <c r="H792" s="105"/>
      <c r="I792" s="108"/>
      <c r="J792" s="105"/>
      <c r="K792" s="105"/>
      <c r="L792" s="108"/>
      <c r="M792" s="105"/>
      <c r="N792" s="103"/>
      <c r="O792" s="456"/>
      <c r="P792" s="79">
        <f t="shared" si="25"/>
        <v>0</v>
      </c>
      <c r="Q792" s="79">
        <f t="shared" si="25"/>
        <v>0</v>
      </c>
      <c r="R792" s="102" t="str">
        <f t="shared" si="24"/>
        <v/>
      </c>
      <c r="S792" s="96" t="str">
        <f>IF(D792="","",IF(OR(D792=Plano!$A$1,D792=Plano!$B$1),"entrada","saída"))</f>
        <v/>
      </c>
    </row>
    <row r="793" spans="1:19" ht="13.2" hidden="1" x14ac:dyDescent="0.25">
      <c r="A793" s="119" t="str">
        <f>IF(B793="","",COUNT('Diário 2o PA'!$A$5:$A$1412)+COUNT('Diário 3o PA'!$A$5:$A$2004)+ROW()-4)</f>
        <v/>
      </c>
      <c r="B793" s="104"/>
      <c r="C793" s="154"/>
      <c r="D793" s="105"/>
      <c r="E793" s="105"/>
      <c r="F793" s="106"/>
      <c r="G793" s="105"/>
      <c r="H793" s="105"/>
      <c r="I793" s="108"/>
      <c r="J793" s="105"/>
      <c r="K793" s="105"/>
      <c r="L793" s="108"/>
      <c r="M793" s="105"/>
      <c r="N793" s="103"/>
      <c r="O793" s="456"/>
      <c r="P793" s="79">
        <f t="shared" si="25"/>
        <v>0</v>
      </c>
      <c r="Q793" s="79">
        <f t="shared" si="25"/>
        <v>0</v>
      </c>
      <c r="R793" s="102" t="str">
        <f t="shared" si="24"/>
        <v/>
      </c>
      <c r="S793" s="96" t="str">
        <f>IF(D793="","",IF(OR(D793=Plano!$A$1,D793=Plano!$B$1),"entrada","saída"))</f>
        <v/>
      </c>
    </row>
    <row r="794" spans="1:19" ht="13.2" hidden="1" x14ac:dyDescent="0.25">
      <c r="A794" s="119" t="str">
        <f>IF(B794="","",COUNT('Diário 2o PA'!$A$5:$A$1412)+COUNT('Diário 3o PA'!$A$5:$A$2004)+ROW()-4)</f>
        <v/>
      </c>
      <c r="B794" s="104"/>
      <c r="C794" s="154"/>
      <c r="D794" s="105"/>
      <c r="E794" s="105"/>
      <c r="F794" s="106"/>
      <c r="G794" s="105"/>
      <c r="H794" s="105"/>
      <c r="I794" s="108"/>
      <c r="J794" s="105"/>
      <c r="K794" s="105"/>
      <c r="L794" s="108"/>
      <c r="M794" s="105"/>
      <c r="N794" s="103"/>
      <c r="O794" s="456"/>
      <c r="P794" s="79">
        <f t="shared" si="25"/>
        <v>0</v>
      </c>
      <c r="Q794" s="79">
        <f t="shared" si="25"/>
        <v>0</v>
      </c>
      <c r="R794" s="102" t="str">
        <f t="shared" si="24"/>
        <v/>
      </c>
      <c r="S794" s="96" t="str">
        <f>IF(D794="","",IF(OR(D794=Plano!$A$1,D794=Plano!$B$1),"entrada","saída"))</f>
        <v/>
      </c>
    </row>
    <row r="795" spans="1:19" ht="13.2" hidden="1" x14ac:dyDescent="0.25">
      <c r="A795" s="119" t="str">
        <f>IF(B795="","",COUNT('Diário 2o PA'!$A$5:$A$1412)+COUNT('Diário 3o PA'!$A$5:$A$2004)+ROW()-4)</f>
        <v/>
      </c>
      <c r="B795" s="104"/>
      <c r="C795" s="154"/>
      <c r="D795" s="105"/>
      <c r="E795" s="105"/>
      <c r="F795" s="106"/>
      <c r="G795" s="105"/>
      <c r="H795" s="105"/>
      <c r="I795" s="108"/>
      <c r="J795" s="105"/>
      <c r="K795" s="105"/>
      <c r="L795" s="108"/>
      <c r="M795" s="105"/>
      <c r="N795" s="103"/>
      <c r="O795" s="456"/>
      <c r="P795" s="79">
        <f t="shared" si="25"/>
        <v>0</v>
      </c>
      <c r="Q795" s="79">
        <f t="shared" si="25"/>
        <v>0</v>
      </c>
      <c r="R795" s="102" t="str">
        <f t="shared" si="24"/>
        <v/>
      </c>
      <c r="S795" s="96" t="str">
        <f>IF(D795="","",IF(OR(D795=Plano!$A$1,D795=Plano!$B$1),"entrada","saída"))</f>
        <v/>
      </c>
    </row>
    <row r="796" spans="1:19" ht="13.2" hidden="1" x14ac:dyDescent="0.25">
      <c r="A796" s="119" t="str">
        <f>IF(B796="","",COUNT('Diário 2o PA'!$A$5:$A$1412)+COUNT('Diário 3o PA'!$A$5:$A$2004)+ROW()-4)</f>
        <v/>
      </c>
      <c r="B796" s="104"/>
      <c r="C796" s="154"/>
      <c r="D796" s="105"/>
      <c r="E796" s="105"/>
      <c r="F796" s="106"/>
      <c r="G796" s="105"/>
      <c r="H796" s="105"/>
      <c r="I796" s="108"/>
      <c r="J796" s="105"/>
      <c r="K796" s="105"/>
      <c r="L796" s="108"/>
      <c r="M796" s="105"/>
      <c r="N796" s="103"/>
      <c r="O796" s="456"/>
      <c r="P796" s="79">
        <f t="shared" si="25"/>
        <v>0</v>
      </c>
      <c r="Q796" s="79">
        <f t="shared" si="25"/>
        <v>0</v>
      </c>
      <c r="R796" s="102" t="str">
        <f t="shared" si="24"/>
        <v/>
      </c>
      <c r="S796" s="96" t="str">
        <f>IF(D796="","",IF(OR(D796=Plano!$A$1,D796=Plano!$B$1),"entrada","saída"))</f>
        <v/>
      </c>
    </row>
    <row r="797" spans="1:19" ht="13.2" hidden="1" x14ac:dyDescent="0.25">
      <c r="A797" s="119" t="str">
        <f>IF(B797="","",COUNT('Diário 2o PA'!$A$5:$A$1412)+COUNT('Diário 3o PA'!$A$5:$A$2004)+ROW()-4)</f>
        <v/>
      </c>
      <c r="B797" s="104"/>
      <c r="C797" s="154"/>
      <c r="D797" s="105"/>
      <c r="E797" s="105"/>
      <c r="F797" s="106"/>
      <c r="G797" s="105"/>
      <c r="H797" s="105"/>
      <c r="I797" s="108"/>
      <c r="J797" s="105"/>
      <c r="K797" s="105"/>
      <c r="L797" s="108"/>
      <c r="M797" s="105"/>
      <c r="N797" s="103"/>
      <c r="O797" s="456"/>
      <c r="P797" s="79">
        <f t="shared" si="25"/>
        <v>0</v>
      </c>
      <c r="Q797" s="79">
        <f t="shared" si="25"/>
        <v>0</v>
      </c>
      <c r="R797" s="102" t="str">
        <f t="shared" si="24"/>
        <v/>
      </c>
      <c r="S797" s="96" t="str">
        <f>IF(D797="","",IF(OR(D797=Plano!$A$1,D797=Plano!$B$1),"entrada","saída"))</f>
        <v/>
      </c>
    </row>
    <row r="798" spans="1:19" ht="13.2" hidden="1" x14ac:dyDescent="0.25">
      <c r="A798" s="119" t="str">
        <f>IF(B798="","",COUNT('Diário 2o PA'!$A$5:$A$1412)+COUNT('Diário 3o PA'!$A$5:$A$2004)+ROW()-4)</f>
        <v/>
      </c>
      <c r="B798" s="104"/>
      <c r="C798" s="154"/>
      <c r="D798" s="105"/>
      <c r="E798" s="105"/>
      <c r="F798" s="106"/>
      <c r="G798" s="105"/>
      <c r="H798" s="105"/>
      <c r="I798" s="108"/>
      <c r="J798" s="105"/>
      <c r="K798" s="105"/>
      <c r="L798" s="108"/>
      <c r="M798" s="105"/>
      <c r="N798" s="103"/>
      <c r="O798" s="456"/>
      <c r="P798" s="79">
        <f t="shared" si="25"/>
        <v>0</v>
      </c>
      <c r="Q798" s="79">
        <f t="shared" si="25"/>
        <v>0</v>
      </c>
      <c r="R798" s="102" t="str">
        <f t="shared" si="24"/>
        <v/>
      </c>
      <c r="S798" s="96" t="str">
        <f>IF(D798="","",IF(OR(D798=Plano!$A$1,D798=Plano!$B$1),"entrada","saída"))</f>
        <v/>
      </c>
    </row>
    <row r="799" spans="1:19" ht="13.2" hidden="1" x14ac:dyDescent="0.25">
      <c r="A799" s="119" t="str">
        <f>IF(B799="","",COUNT('Diário 2o PA'!$A$5:$A$1412)+COUNT('Diário 3o PA'!$A$5:$A$2004)+ROW()-4)</f>
        <v/>
      </c>
      <c r="B799" s="104"/>
      <c r="C799" s="154"/>
      <c r="D799" s="105"/>
      <c r="E799" s="105"/>
      <c r="F799" s="106"/>
      <c r="G799" s="105"/>
      <c r="H799" s="105"/>
      <c r="I799" s="108"/>
      <c r="J799" s="105"/>
      <c r="K799" s="105"/>
      <c r="L799" s="108"/>
      <c r="M799" s="105"/>
      <c r="N799" s="103"/>
      <c r="O799" s="456"/>
      <c r="P799" s="79">
        <f t="shared" si="25"/>
        <v>0</v>
      </c>
      <c r="Q799" s="79">
        <f t="shared" si="25"/>
        <v>0</v>
      </c>
      <c r="R799" s="102" t="str">
        <f t="shared" si="24"/>
        <v/>
      </c>
      <c r="S799" s="96" t="str">
        <f>IF(D799="","",IF(OR(D799=Plano!$A$1,D799=Plano!$B$1),"entrada","saída"))</f>
        <v/>
      </c>
    </row>
    <row r="800" spans="1:19" ht="13.2" hidden="1" x14ac:dyDescent="0.25">
      <c r="A800" s="119" t="str">
        <f>IF(B800="","",COUNT('Diário 2o PA'!$A$5:$A$1412)+COUNT('Diário 3o PA'!$A$5:$A$2004)+ROW()-4)</f>
        <v/>
      </c>
      <c r="B800" s="104"/>
      <c r="C800" s="154"/>
      <c r="D800" s="105"/>
      <c r="E800" s="105"/>
      <c r="F800" s="106"/>
      <c r="G800" s="105"/>
      <c r="H800" s="105"/>
      <c r="I800" s="108"/>
      <c r="J800" s="105"/>
      <c r="K800" s="105"/>
      <c r="L800" s="108"/>
      <c r="M800" s="105"/>
      <c r="N800" s="103"/>
      <c r="O800" s="456"/>
      <c r="P800" s="79">
        <f t="shared" si="25"/>
        <v>0</v>
      </c>
      <c r="Q800" s="79">
        <f t="shared" si="25"/>
        <v>0</v>
      </c>
      <c r="R800" s="102" t="str">
        <f t="shared" si="24"/>
        <v/>
      </c>
      <c r="S800" s="96" t="str">
        <f>IF(D800="","",IF(OR(D800=Plano!$A$1,D800=Plano!$B$1),"entrada","saída"))</f>
        <v/>
      </c>
    </row>
    <row r="801" spans="1:19" ht="13.2" hidden="1" x14ac:dyDescent="0.25">
      <c r="A801" s="119" t="str">
        <f>IF(B801="","",COUNT('Diário 2o PA'!$A$5:$A$1412)+COUNT('Diário 3o PA'!$A$5:$A$2004)+ROW()-4)</f>
        <v/>
      </c>
      <c r="B801" s="104"/>
      <c r="C801" s="154"/>
      <c r="D801" s="105"/>
      <c r="E801" s="105"/>
      <c r="F801" s="106"/>
      <c r="G801" s="105"/>
      <c r="H801" s="105"/>
      <c r="I801" s="108"/>
      <c r="J801" s="105"/>
      <c r="K801" s="105"/>
      <c r="L801" s="108"/>
      <c r="M801" s="105"/>
      <c r="N801" s="103"/>
      <c r="O801" s="456"/>
      <c r="P801" s="79">
        <f t="shared" si="25"/>
        <v>0</v>
      </c>
      <c r="Q801" s="79">
        <f t="shared" si="25"/>
        <v>0</v>
      </c>
      <c r="R801" s="102" t="str">
        <f t="shared" si="24"/>
        <v/>
      </c>
      <c r="S801" s="96" t="str">
        <f>IF(D801="","",IF(OR(D801=Plano!$A$1,D801=Plano!$B$1),"entrada","saída"))</f>
        <v/>
      </c>
    </row>
    <row r="802" spans="1:19" ht="13.2" hidden="1" x14ac:dyDescent="0.25">
      <c r="A802" s="119" t="str">
        <f>IF(B802="","",COUNT('Diário 2o PA'!$A$5:$A$1412)+COUNT('Diário 3o PA'!$A$5:$A$2004)+ROW()-4)</f>
        <v/>
      </c>
      <c r="B802" s="104"/>
      <c r="C802" s="154"/>
      <c r="D802" s="105"/>
      <c r="E802" s="105"/>
      <c r="F802" s="106"/>
      <c r="G802" s="105"/>
      <c r="H802" s="105"/>
      <c r="I802" s="108"/>
      <c r="J802" s="105"/>
      <c r="K802" s="105"/>
      <c r="L802" s="108"/>
      <c r="M802" s="105"/>
      <c r="N802" s="103"/>
      <c r="O802" s="456"/>
      <c r="P802" s="79">
        <f t="shared" si="25"/>
        <v>0</v>
      </c>
      <c r="Q802" s="79">
        <f t="shared" si="25"/>
        <v>0</v>
      </c>
      <c r="R802" s="102" t="str">
        <f t="shared" si="24"/>
        <v/>
      </c>
      <c r="S802" s="96" t="str">
        <f>IF(D802="","",IF(OR(D802=Plano!$A$1,D802=Plano!$B$1),"entrada","saída"))</f>
        <v/>
      </c>
    </row>
    <row r="803" spans="1:19" ht="13.2" hidden="1" x14ac:dyDescent="0.25">
      <c r="A803" s="119" t="str">
        <f>IF(B803="","",COUNT('Diário 2o PA'!$A$5:$A$1412)+COUNT('Diário 3o PA'!$A$5:$A$2004)+ROW()-4)</f>
        <v/>
      </c>
      <c r="B803" s="104"/>
      <c r="C803" s="154"/>
      <c r="D803" s="105"/>
      <c r="E803" s="105"/>
      <c r="F803" s="106"/>
      <c r="G803" s="105"/>
      <c r="H803" s="105"/>
      <c r="I803" s="108"/>
      <c r="J803" s="105"/>
      <c r="K803" s="105"/>
      <c r="L803" s="108"/>
      <c r="M803" s="105"/>
      <c r="N803" s="103"/>
      <c r="O803" s="456"/>
      <c r="P803" s="79">
        <f t="shared" si="25"/>
        <v>0</v>
      </c>
      <c r="Q803" s="79">
        <f t="shared" si="25"/>
        <v>0</v>
      </c>
      <c r="R803" s="102" t="str">
        <f t="shared" si="24"/>
        <v/>
      </c>
      <c r="S803" s="96" t="str">
        <f>IF(D803="","",IF(OR(D803=Plano!$A$1,D803=Plano!$B$1),"entrada","saída"))</f>
        <v/>
      </c>
    </row>
    <row r="804" spans="1:19" ht="13.2" hidden="1" x14ac:dyDescent="0.25">
      <c r="A804" s="119" t="str">
        <f>IF(B804="","",COUNT('Diário 2o PA'!$A$5:$A$1412)+COUNT('Diário 3o PA'!$A$5:$A$2004)+ROW()-4)</f>
        <v/>
      </c>
      <c r="B804" s="104"/>
      <c r="C804" s="154"/>
      <c r="D804" s="105"/>
      <c r="E804" s="105"/>
      <c r="F804" s="106"/>
      <c r="G804" s="105"/>
      <c r="H804" s="105"/>
      <c r="I804" s="108"/>
      <c r="J804" s="105"/>
      <c r="K804" s="105"/>
      <c r="L804" s="108"/>
      <c r="M804" s="105"/>
      <c r="N804" s="103"/>
      <c r="O804" s="456"/>
      <c r="P804" s="79">
        <f t="shared" si="25"/>
        <v>0</v>
      </c>
      <c r="Q804" s="79">
        <f t="shared" si="25"/>
        <v>0</v>
      </c>
      <c r="R804" s="102" t="str">
        <f t="shared" si="24"/>
        <v/>
      </c>
      <c r="S804" s="96" t="str">
        <f>IF(D804="","",IF(OR(D804=Plano!$A$1,D804=Plano!$B$1),"entrada","saída"))</f>
        <v/>
      </c>
    </row>
    <row r="805" spans="1:19" ht="13.2" hidden="1" x14ac:dyDescent="0.25">
      <c r="A805" s="119" t="str">
        <f>IF(B805="","",COUNT('Diário 2o PA'!$A$5:$A$1412)+COUNT('Diário 3o PA'!$A$5:$A$2004)+ROW()-4)</f>
        <v/>
      </c>
      <c r="B805" s="104"/>
      <c r="C805" s="154"/>
      <c r="D805" s="105"/>
      <c r="E805" s="105"/>
      <c r="F805" s="106"/>
      <c r="G805" s="105"/>
      <c r="H805" s="105"/>
      <c r="I805" s="108"/>
      <c r="J805" s="105"/>
      <c r="K805" s="105"/>
      <c r="L805" s="108"/>
      <c r="M805" s="105"/>
      <c r="N805" s="103"/>
      <c r="O805" s="456"/>
      <c r="P805" s="79">
        <f t="shared" si="25"/>
        <v>0</v>
      </c>
      <c r="Q805" s="79">
        <f t="shared" si="25"/>
        <v>0</v>
      </c>
      <c r="R805" s="102" t="str">
        <f t="shared" si="24"/>
        <v/>
      </c>
      <c r="S805" s="96" t="str">
        <f>IF(D805="","",IF(OR(D805=Plano!$A$1,D805=Plano!$B$1),"entrada","saída"))</f>
        <v/>
      </c>
    </row>
    <row r="806" spans="1:19" ht="13.2" hidden="1" x14ac:dyDescent="0.25">
      <c r="A806" s="119" t="str">
        <f>IF(B806="","",COUNT('Diário 2o PA'!$A$5:$A$1412)+COUNT('Diário 3o PA'!$A$5:$A$2004)+ROW()-4)</f>
        <v/>
      </c>
      <c r="B806" s="104"/>
      <c r="C806" s="154"/>
      <c r="D806" s="105"/>
      <c r="E806" s="105"/>
      <c r="F806" s="106"/>
      <c r="G806" s="105"/>
      <c r="H806" s="105"/>
      <c r="I806" s="108"/>
      <c r="J806" s="105"/>
      <c r="K806" s="105"/>
      <c r="L806" s="108"/>
      <c r="M806" s="105"/>
      <c r="N806" s="103"/>
      <c r="O806" s="456"/>
      <c r="P806" s="79">
        <f t="shared" si="25"/>
        <v>0</v>
      </c>
      <c r="Q806" s="79">
        <f t="shared" si="25"/>
        <v>0</v>
      </c>
      <c r="R806" s="102" t="str">
        <f t="shared" si="24"/>
        <v/>
      </c>
      <c r="S806" s="96" t="str">
        <f>IF(D806="","",IF(OR(D806=Plano!$A$1,D806=Plano!$B$1),"entrada","saída"))</f>
        <v/>
      </c>
    </row>
    <row r="807" spans="1:19" ht="13.2" hidden="1" x14ac:dyDescent="0.25">
      <c r="A807" s="119" t="str">
        <f>IF(B807="","",COUNT('Diário 2o PA'!$A$5:$A$1412)+COUNT('Diário 3o PA'!$A$5:$A$2004)+ROW()-4)</f>
        <v/>
      </c>
      <c r="B807" s="104"/>
      <c r="C807" s="154"/>
      <c r="D807" s="105"/>
      <c r="E807" s="105"/>
      <c r="F807" s="106"/>
      <c r="G807" s="105"/>
      <c r="H807" s="105"/>
      <c r="I807" s="108"/>
      <c r="J807" s="105"/>
      <c r="K807" s="105"/>
      <c r="L807" s="108"/>
      <c r="M807" s="105"/>
      <c r="N807" s="103"/>
      <c r="O807" s="456"/>
      <c r="P807" s="79">
        <f t="shared" si="25"/>
        <v>0</v>
      </c>
      <c r="Q807" s="79">
        <f t="shared" si="25"/>
        <v>0</v>
      </c>
      <c r="R807" s="102" t="str">
        <f t="shared" si="24"/>
        <v/>
      </c>
      <c r="S807" s="96" t="str">
        <f>IF(D807="","",IF(OR(D807=Plano!$A$1,D807=Plano!$B$1),"entrada","saída"))</f>
        <v/>
      </c>
    </row>
    <row r="808" spans="1:19" ht="13.2" hidden="1" x14ac:dyDescent="0.25">
      <c r="A808" s="119" t="str">
        <f>IF(B808="","",COUNT('Diário 2o PA'!$A$5:$A$1412)+COUNT('Diário 3o PA'!$A$5:$A$2004)+ROW()-4)</f>
        <v/>
      </c>
      <c r="B808" s="104"/>
      <c r="C808" s="154"/>
      <c r="D808" s="105"/>
      <c r="E808" s="105"/>
      <c r="F808" s="106"/>
      <c r="G808" s="105"/>
      <c r="H808" s="105"/>
      <c r="I808" s="108"/>
      <c r="J808" s="105"/>
      <c r="K808" s="105"/>
      <c r="L808" s="108"/>
      <c r="M808" s="105"/>
      <c r="N808" s="103"/>
      <c r="O808" s="456"/>
      <c r="P808" s="79">
        <f t="shared" si="25"/>
        <v>0</v>
      </c>
      <c r="Q808" s="79">
        <f t="shared" si="25"/>
        <v>0</v>
      </c>
      <c r="R808" s="102" t="str">
        <f t="shared" si="24"/>
        <v/>
      </c>
      <c r="S808" s="96" t="str">
        <f>IF(D808="","",IF(OR(D808=Plano!$A$1,D808=Plano!$B$1),"entrada","saída"))</f>
        <v/>
      </c>
    </row>
    <row r="809" spans="1:19" ht="13.2" hidden="1" x14ac:dyDescent="0.25">
      <c r="A809" s="119" t="str">
        <f>IF(B809="","",COUNT('Diário 2o PA'!$A$5:$A$1412)+COUNT('Diário 3o PA'!$A$5:$A$2004)+ROW()-4)</f>
        <v/>
      </c>
      <c r="B809" s="104"/>
      <c r="C809" s="154"/>
      <c r="D809" s="105"/>
      <c r="E809" s="105"/>
      <c r="F809" s="106"/>
      <c r="G809" s="105"/>
      <c r="H809" s="105"/>
      <c r="I809" s="108"/>
      <c r="J809" s="105"/>
      <c r="K809" s="105"/>
      <c r="L809" s="108"/>
      <c r="M809" s="105"/>
      <c r="N809" s="103"/>
      <c r="O809" s="456"/>
      <c r="P809" s="79">
        <f t="shared" si="25"/>
        <v>0</v>
      </c>
      <c r="Q809" s="79">
        <f t="shared" si="25"/>
        <v>0</v>
      </c>
      <c r="R809" s="102" t="str">
        <f t="shared" si="24"/>
        <v/>
      </c>
      <c r="S809" s="96" t="str">
        <f>IF(D809="","",IF(OR(D809=Plano!$A$1,D809=Plano!$B$1),"entrada","saída"))</f>
        <v/>
      </c>
    </row>
    <row r="810" spans="1:19" ht="13.2" hidden="1" x14ac:dyDescent="0.25">
      <c r="A810" s="119" t="str">
        <f>IF(B810="","",COUNT('Diário 2o PA'!$A$5:$A$1412)+COUNT('Diário 3o PA'!$A$5:$A$2004)+ROW()-4)</f>
        <v/>
      </c>
      <c r="B810" s="104"/>
      <c r="C810" s="154"/>
      <c r="D810" s="105"/>
      <c r="E810" s="105"/>
      <c r="F810" s="106"/>
      <c r="G810" s="105"/>
      <c r="H810" s="105"/>
      <c r="I810" s="108"/>
      <c r="J810" s="105"/>
      <c r="K810" s="105"/>
      <c r="L810" s="108"/>
      <c r="M810" s="105"/>
      <c r="N810" s="103"/>
      <c r="O810" s="456"/>
      <c r="P810" s="79">
        <f t="shared" si="25"/>
        <v>0</v>
      </c>
      <c r="Q810" s="79">
        <f t="shared" si="25"/>
        <v>0</v>
      </c>
      <c r="R810" s="102" t="str">
        <f t="shared" si="24"/>
        <v/>
      </c>
      <c r="S810" s="96" t="str">
        <f>IF(D810="","",IF(OR(D810=Plano!$A$1,D810=Plano!$B$1),"entrada","saída"))</f>
        <v/>
      </c>
    </row>
    <row r="811" spans="1:19" ht="13.2" hidden="1" x14ac:dyDescent="0.25">
      <c r="A811" s="119" t="str">
        <f>IF(B811="","",COUNT('Diário 2o PA'!$A$5:$A$1412)+COUNT('Diário 3o PA'!$A$5:$A$2004)+ROW()-4)</f>
        <v/>
      </c>
      <c r="B811" s="104"/>
      <c r="C811" s="154"/>
      <c r="D811" s="105"/>
      <c r="E811" s="105"/>
      <c r="F811" s="106"/>
      <c r="G811" s="105"/>
      <c r="H811" s="105"/>
      <c r="I811" s="108"/>
      <c r="J811" s="105"/>
      <c r="K811" s="105"/>
      <c r="L811" s="108"/>
      <c r="M811" s="105"/>
      <c r="N811" s="103"/>
      <c r="O811" s="456"/>
      <c r="P811" s="79">
        <f t="shared" si="25"/>
        <v>0</v>
      </c>
      <c r="Q811" s="79">
        <f t="shared" si="25"/>
        <v>0</v>
      </c>
      <c r="R811" s="102" t="str">
        <f t="shared" si="24"/>
        <v/>
      </c>
      <c r="S811" s="96" t="str">
        <f>IF(D811="","",IF(OR(D811=Plano!$A$1,D811=Plano!$B$1),"entrada","saída"))</f>
        <v/>
      </c>
    </row>
    <row r="812" spans="1:19" ht="13.2" hidden="1" x14ac:dyDescent="0.25">
      <c r="A812" s="119" t="str">
        <f>IF(B812="","",COUNT('Diário 2o PA'!$A$5:$A$1412)+COUNT('Diário 3o PA'!$A$5:$A$2004)+ROW()-4)</f>
        <v/>
      </c>
      <c r="B812" s="104"/>
      <c r="C812" s="154"/>
      <c r="D812" s="105"/>
      <c r="E812" s="105"/>
      <c r="F812" s="106"/>
      <c r="G812" s="105"/>
      <c r="H812" s="105"/>
      <c r="I812" s="108"/>
      <c r="J812" s="105"/>
      <c r="K812" s="105"/>
      <c r="L812" s="108"/>
      <c r="M812" s="105"/>
      <c r="N812" s="103"/>
      <c r="O812" s="456"/>
      <c r="P812" s="79">
        <f t="shared" si="25"/>
        <v>0</v>
      </c>
      <c r="Q812" s="79">
        <f t="shared" si="25"/>
        <v>0</v>
      </c>
      <c r="R812" s="102" t="str">
        <f t="shared" si="24"/>
        <v/>
      </c>
      <c r="S812" s="96" t="str">
        <f>IF(D812="","",IF(OR(D812=Plano!$A$1,D812=Plano!$B$1),"entrada","saída"))</f>
        <v/>
      </c>
    </row>
    <row r="813" spans="1:19" ht="13.2" hidden="1" x14ac:dyDescent="0.25">
      <c r="A813" s="119" t="str">
        <f>IF(B813="","",COUNT('Diário 2o PA'!$A$5:$A$1412)+COUNT('Diário 3o PA'!$A$5:$A$2004)+ROW()-4)</f>
        <v/>
      </c>
      <c r="B813" s="104"/>
      <c r="C813" s="154"/>
      <c r="D813" s="105"/>
      <c r="E813" s="105"/>
      <c r="F813" s="106"/>
      <c r="G813" s="105"/>
      <c r="H813" s="105"/>
      <c r="I813" s="108"/>
      <c r="J813" s="105"/>
      <c r="K813" s="105"/>
      <c r="L813" s="108"/>
      <c r="M813" s="105"/>
      <c r="N813" s="103"/>
      <c r="O813" s="456"/>
      <c r="P813" s="79">
        <f t="shared" si="25"/>
        <v>0</v>
      </c>
      <c r="Q813" s="79">
        <f t="shared" si="25"/>
        <v>0</v>
      </c>
      <c r="R813" s="102" t="str">
        <f t="shared" si="24"/>
        <v/>
      </c>
      <c r="S813" s="96" t="str">
        <f>IF(D813="","",IF(OR(D813=Plano!$A$1,D813=Plano!$B$1),"entrada","saída"))</f>
        <v/>
      </c>
    </row>
    <row r="814" spans="1:19" ht="13.2" hidden="1" x14ac:dyDescent="0.25">
      <c r="A814" s="119" t="str">
        <f>IF(B814="","",COUNT('Diário 2o PA'!$A$5:$A$1412)+COUNT('Diário 3o PA'!$A$5:$A$2004)+ROW()-4)</f>
        <v/>
      </c>
      <c r="B814" s="104"/>
      <c r="C814" s="154"/>
      <c r="D814" s="105"/>
      <c r="E814" s="105"/>
      <c r="F814" s="106"/>
      <c r="G814" s="105"/>
      <c r="H814" s="105"/>
      <c r="I814" s="108"/>
      <c r="J814" s="105"/>
      <c r="K814" s="105"/>
      <c r="L814" s="108"/>
      <c r="M814" s="105"/>
      <c r="N814" s="103"/>
      <c r="O814" s="456"/>
      <c r="P814" s="79">
        <f t="shared" si="25"/>
        <v>0</v>
      </c>
      <c r="Q814" s="79">
        <f t="shared" si="25"/>
        <v>0</v>
      </c>
      <c r="R814" s="102" t="str">
        <f t="shared" si="24"/>
        <v/>
      </c>
      <c r="S814" s="96" t="str">
        <f>IF(D814="","",IF(OR(D814=Plano!$A$1,D814=Plano!$B$1),"entrada","saída"))</f>
        <v/>
      </c>
    </row>
    <row r="815" spans="1:19" ht="13.2" hidden="1" x14ac:dyDescent="0.25">
      <c r="A815" s="119" t="str">
        <f>IF(B815="","",COUNT('Diário 2o PA'!$A$5:$A$1412)+COUNT('Diário 3o PA'!$A$5:$A$2004)+ROW()-4)</f>
        <v/>
      </c>
      <c r="B815" s="104"/>
      <c r="C815" s="154"/>
      <c r="D815" s="105"/>
      <c r="E815" s="105"/>
      <c r="F815" s="106"/>
      <c r="G815" s="105"/>
      <c r="H815" s="105"/>
      <c r="I815" s="108"/>
      <c r="J815" s="105"/>
      <c r="K815" s="105"/>
      <c r="L815" s="108"/>
      <c r="M815" s="105"/>
      <c r="N815" s="103"/>
      <c r="O815" s="456"/>
      <c r="P815" s="79">
        <f t="shared" si="25"/>
        <v>0</v>
      </c>
      <c r="Q815" s="79">
        <f t="shared" si="25"/>
        <v>0</v>
      </c>
      <c r="R815" s="102" t="str">
        <f t="shared" si="24"/>
        <v/>
      </c>
      <c r="S815" s="96" t="str">
        <f>IF(D815="","",IF(OR(D815=Plano!$A$1,D815=Plano!$B$1),"entrada","saída"))</f>
        <v/>
      </c>
    </row>
    <row r="816" spans="1:19" ht="13.2" hidden="1" x14ac:dyDescent="0.25">
      <c r="A816" s="119" t="str">
        <f>IF(B816="","",COUNT('Diário 2o PA'!$A$5:$A$1412)+COUNT('Diário 3o PA'!$A$5:$A$2004)+ROW()-4)</f>
        <v/>
      </c>
      <c r="B816" s="104"/>
      <c r="C816" s="154"/>
      <c r="D816" s="105"/>
      <c r="E816" s="105"/>
      <c r="F816" s="106"/>
      <c r="G816" s="105"/>
      <c r="H816" s="105"/>
      <c r="I816" s="108"/>
      <c r="J816" s="105"/>
      <c r="K816" s="105"/>
      <c r="L816" s="108"/>
      <c r="M816" s="105"/>
      <c r="N816" s="103"/>
      <c r="O816" s="456"/>
      <c r="P816" s="79">
        <f t="shared" si="25"/>
        <v>0</v>
      </c>
      <c r="Q816" s="79">
        <f t="shared" si="25"/>
        <v>0</v>
      </c>
      <c r="R816" s="102" t="str">
        <f t="shared" si="24"/>
        <v/>
      </c>
      <c r="S816" s="96" t="str">
        <f>IF(D816="","",IF(OR(D816=Plano!$A$1,D816=Plano!$B$1),"entrada","saída"))</f>
        <v/>
      </c>
    </row>
    <row r="817" spans="1:19" ht="13.2" hidden="1" x14ac:dyDescent="0.25">
      <c r="A817" s="119" t="str">
        <f>IF(B817="","",COUNT('Diário 2o PA'!$A$5:$A$1412)+COUNT('Diário 3o PA'!$A$5:$A$2004)+ROW()-4)</f>
        <v/>
      </c>
      <c r="B817" s="104"/>
      <c r="C817" s="154"/>
      <c r="D817" s="105"/>
      <c r="E817" s="105"/>
      <c r="F817" s="106"/>
      <c r="G817" s="105"/>
      <c r="H817" s="105"/>
      <c r="I817" s="108"/>
      <c r="J817" s="105"/>
      <c r="K817" s="105"/>
      <c r="L817" s="108"/>
      <c r="M817" s="105"/>
      <c r="N817" s="103"/>
      <c r="O817" s="456"/>
      <c r="P817" s="79">
        <f t="shared" si="25"/>
        <v>0</v>
      </c>
      <c r="Q817" s="79">
        <f t="shared" si="25"/>
        <v>0</v>
      </c>
      <c r="R817" s="102" t="str">
        <f t="shared" si="24"/>
        <v/>
      </c>
      <c r="S817" s="96" t="str">
        <f>IF(D817="","",IF(OR(D817=Plano!$A$1,D817=Plano!$B$1),"entrada","saída"))</f>
        <v/>
      </c>
    </row>
    <row r="818" spans="1:19" ht="13.2" hidden="1" x14ac:dyDescent="0.25">
      <c r="A818" s="119" t="str">
        <f>IF(B818="","",COUNT('Diário 2o PA'!$A$5:$A$1412)+COUNT('Diário 3o PA'!$A$5:$A$2004)+ROW()-4)</f>
        <v/>
      </c>
      <c r="B818" s="104"/>
      <c r="C818" s="154"/>
      <c r="D818" s="105"/>
      <c r="E818" s="105"/>
      <c r="F818" s="106"/>
      <c r="G818" s="105"/>
      <c r="H818" s="105"/>
      <c r="I818" s="108"/>
      <c r="J818" s="105"/>
      <c r="K818" s="105"/>
      <c r="L818" s="108"/>
      <c r="M818" s="105"/>
      <c r="N818" s="103"/>
      <c r="O818" s="456"/>
      <c r="P818" s="79">
        <f t="shared" si="25"/>
        <v>0</v>
      </c>
      <c r="Q818" s="79">
        <f t="shared" si="25"/>
        <v>0</v>
      </c>
      <c r="R818" s="102" t="str">
        <f t="shared" si="24"/>
        <v/>
      </c>
      <c r="S818" s="96" t="str">
        <f>IF(D818="","",IF(OR(D818=Plano!$A$1,D818=Plano!$B$1),"entrada","saída"))</f>
        <v/>
      </c>
    </row>
    <row r="819" spans="1:19" ht="13.2" hidden="1" x14ac:dyDescent="0.25">
      <c r="A819" s="119" t="str">
        <f>IF(B819="","",COUNT('Diário 2o PA'!$A$5:$A$1412)+COUNT('Diário 3o PA'!$A$5:$A$2004)+ROW()-4)</f>
        <v/>
      </c>
      <c r="B819" s="104"/>
      <c r="C819" s="154"/>
      <c r="D819" s="105"/>
      <c r="E819" s="105"/>
      <c r="F819" s="106"/>
      <c r="G819" s="105"/>
      <c r="H819" s="105"/>
      <c r="I819" s="108"/>
      <c r="J819" s="105"/>
      <c r="K819" s="105"/>
      <c r="L819" s="108"/>
      <c r="M819" s="105"/>
      <c r="N819" s="103"/>
      <c r="O819" s="456"/>
      <c r="P819" s="79">
        <f t="shared" si="25"/>
        <v>0</v>
      </c>
      <c r="Q819" s="79">
        <f t="shared" si="25"/>
        <v>0</v>
      </c>
      <c r="R819" s="102" t="str">
        <f t="shared" si="24"/>
        <v/>
      </c>
      <c r="S819" s="96" t="str">
        <f>IF(D819="","",IF(OR(D819=Plano!$A$1,D819=Plano!$B$1),"entrada","saída"))</f>
        <v/>
      </c>
    </row>
    <row r="820" spans="1:19" ht="13.2" hidden="1" x14ac:dyDescent="0.25">
      <c r="A820" s="119" t="str">
        <f>IF(B820="","",COUNT('Diário 2o PA'!$A$5:$A$1412)+COUNT('Diário 3o PA'!$A$5:$A$2004)+ROW()-4)</f>
        <v/>
      </c>
      <c r="B820" s="104"/>
      <c r="C820" s="154"/>
      <c r="D820" s="105"/>
      <c r="E820" s="105"/>
      <c r="F820" s="106"/>
      <c r="G820" s="105"/>
      <c r="H820" s="105"/>
      <c r="I820" s="108"/>
      <c r="J820" s="105"/>
      <c r="K820" s="105"/>
      <c r="L820" s="108"/>
      <c r="M820" s="105"/>
      <c r="N820" s="103"/>
      <c r="O820" s="456"/>
      <c r="P820" s="79">
        <f t="shared" si="25"/>
        <v>0</v>
      </c>
      <c r="Q820" s="79">
        <f t="shared" si="25"/>
        <v>0</v>
      </c>
      <c r="R820" s="102" t="str">
        <f t="shared" si="24"/>
        <v/>
      </c>
      <c r="S820" s="96" t="str">
        <f>IF(D820="","",IF(OR(D820=Plano!$A$1,D820=Plano!$B$1),"entrada","saída"))</f>
        <v/>
      </c>
    </row>
    <row r="821" spans="1:19" ht="13.2" hidden="1" x14ac:dyDescent="0.25">
      <c r="A821" s="119" t="str">
        <f>IF(B821="","",COUNT('Diário 2o PA'!$A$5:$A$1412)+COUNT('Diário 3o PA'!$A$5:$A$2004)+ROW()-4)</f>
        <v/>
      </c>
      <c r="B821" s="104"/>
      <c r="C821" s="154"/>
      <c r="D821" s="105"/>
      <c r="E821" s="105"/>
      <c r="F821" s="106"/>
      <c r="G821" s="105"/>
      <c r="H821" s="105"/>
      <c r="I821" s="108"/>
      <c r="J821" s="105"/>
      <c r="K821" s="105"/>
      <c r="L821" s="108"/>
      <c r="M821" s="105"/>
      <c r="N821" s="103"/>
      <c r="O821" s="456"/>
      <c r="P821" s="79">
        <f t="shared" si="25"/>
        <v>0</v>
      </c>
      <c r="Q821" s="79">
        <f t="shared" si="25"/>
        <v>0</v>
      </c>
      <c r="R821" s="102" t="str">
        <f t="shared" si="24"/>
        <v/>
      </c>
      <c r="S821" s="96" t="str">
        <f>IF(D821="","",IF(OR(D821=Plano!$A$1,D821=Plano!$B$1),"entrada","saída"))</f>
        <v/>
      </c>
    </row>
    <row r="822" spans="1:19" ht="13.2" hidden="1" x14ac:dyDescent="0.25">
      <c r="A822" s="119" t="str">
        <f>IF(B822="","",COUNT('Diário 2o PA'!$A$5:$A$1412)+COUNT('Diário 3o PA'!$A$5:$A$2004)+ROW()-4)</f>
        <v/>
      </c>
      <c r="B822" s="104"/>
      <c r="C822" s="154"/>
      <c r="D822" s="105"/>
      <c r="E822" s="105"/>
      <c r="F822" s="106"/>
      <c r="G822" s="105"/>
      <c r="H822" s="105"/>
      <c r="I822" s="108"/>
      <c r="J822" s="105"/>
      <c r="K822" s="105"/>
      <c r="L822" s="108"/>
      <c r="M822" s="105"/>
      <c r="N822" s="103"/>
      <c r="O822" s="456"/>
      <c r="P822" s="79">
        <f t="shared" si="25"/>
        <v>0</v>
      </c>
      <c r="Q822" s="79">
        <f t="shared" si="25"/>
        <v>0</v>
      </c>
      <c r="R822" s="102" t="str">
        <f t="shared" si="24"/>
        <v/>
      </c>
      <c r="S822" s="96" t="str">
        <f>IF(D822="","",IF(OR(D822=Plano!$A$1,D822=Plano!$B$1),"entrada","saída"))</f>
        <v/>
      </c>
    </row>
    <row r="823" spans="1:19" ht="13.2" hidden="1" x14ac:dyDescent="0.25">
      <c r="A823" s="119" t="str">
        <f>IF(B823="","",COUNT('Diário 2o PA'!$A$5:$A$1412)+COUNT('Diário 3o PA'!$A$5:$A$2004)+ROW()-4)</f>
        <v/>
      </c>
      <c r="B823" s="104"/>
      <c r="C823" s="154"/>
      <c r="D823" s="105"/>
      <c r="E823" s="105"/>
      <c r="F823" s="106"/>
      <c r="G823" s="105"/>
      <c r="H823" s="105"/>
      <c r="I823" s="108"/>
      <c r="J823" s="105"/>
      <c r="K823" s="105"/>
      <c r="L823" s="108"/>
      <c r="M823" s="105"/>
      <c r="N823" s="103"/>
      <c r="O823" s="456"/>
      <c r="P823" s="79">
        <f t="shared" si="25"/>
        <v>0</v>
      </c>
      <c r="Q823" s="79">
        <f t="shared" si="25"/>
        <v>0</v>
      </c>
      <c r="R823" s="102" t="str">
        <f t="shared" si="24"/>
        <v/>
      </c>
      <c r="S823" s="96" t="str">
        <f>IF(D823="","",IF(OR(D823=Plano!$A$1,D823=Plano!$B$1),"entrada","saída"))</f>
        <v/>
      </c>
    </row>
    <row r="824" spans="1:19" ht="13.2" hidden="1" x14ac:dyDescent="0.25">
      <c r="A824" s="119" t="str">
        <f>IF(B824="","",COUNT('Diário 2o PA'!$A$5:$A$1412)+COUNT('Diário 3o PA'!$A$5:$A$2004)+ROW()-4)</f>
        <v/>
      </c>
      <c r="B824" s="104"/>
      <c r="C824" s="154"/>
      <c r="D824" s="105"/>
      <c r="E824" s="105"/>
      <c r="F824" s="106"/>
      <c r="G824" s="105"/>
      <c r="H824" s="105"/>
      <c r="I824" s="108"/>
      <c r="J824" s="105"/>
      <c r="K824" s="105"/>
      <c r="L824" s="108"/>
      <c r="M824" s="105"/>
      <c r="N824" s="103"/>
      <c r="O824" s="456"/>
      <c r="P824" s="79">
        <f t="shared" si="25"/>
        <v>0</v>
      </c>
      <c r="Q824" s="79">
        <f t="shared" si="25"/>
        <v>0</v>
      </c>
      <c r="R824" s="102" t="str">
        <f t="shared" si="24"/>
        <v/>
      </c>
      <c r="S824" s="96" t="str">
        <f>IF(D824="","",IF(OR(D824=Plano!$A$1,D824=Plano!$B$1),"entrada","saída"))</f>
        <v/>
      </c>
    </row>
    <row r="825" spans="1:19" ht="13.2" hidden="1" x14ac:dyDescent="0.25">
      <c r="A825" s="119" t="str">
        <f>IF(B825="","",COUNT('Diário 2o PA'!$A$5:$A$1412)+COUNT('Diário 3o PA'!$A$5:$A$2004)+ROW()-4)</f>
        <v/>
      </c>
      <c r="B825" s="104"/>
      <c r="C825" s="154"/>
      <c r="D825" s="105"/>
      <c r="E825" s="105"/>
      <c r="F825" s="106"/>
      <c r="G825" s="105"/>
      <c r="H825" s="105"/>
      <c r="I825" s="108"/>
      <c r="J825" s="105"/>
      <c r="K825" s="105"/>
      <c r="L825" s="108"/>
      <c r="M825" s="105"/>
      <c r="N825" s="103"/>
      <c r="O825" s="456"/>
      <c r="P825" s="79">
        <f t="shared" si="25"/>
        <v>0</v>
      </c>
      <c r="Q825" s="79">
        <f t="shared" si="25"/>
        <v>0</v>
      </c>
      <c r="R825" s="102" t="str">
        <f t="shared" si="24"/>
        <v/>
      </c>
      <c r="S825" s="96" t="str">
        <f>IF(D825="","",IF(OR(D825=Plano!$A$1,D825=Plano!$B$1),"entrada","saída"))</f>
        <v/>
      </c>
    </row>
    <row r="826" spans="1:19" ht="13.2" hidden="1" x14ac:dyDescent="0.25">
      <c r="A826" s="119" t="str">
        <f>IF(B826="","",COUNT('Diário 2o PA'!$A$5:$A$1412)+COUNT('Diário 3o PA'!$A$5:$A$2004)+ROW()-4)</f>
        <v/>
      </c>
      <c r="B826" s="104"/>
      <c r="C826" s="154"/>
      <c r="D826" s="105"/>
      <c r="E826" s="105"/>
      <c r="F826" s="106"/>
      <c r="G826" s="105"/>
      <c r="H826" s="105"/>
      <c r="I826" s="108"/>
      <c r="J826" s="105"/>
      <c r="K826" s="105"/>
      <c r="L826" s="108"/>
      <c r="M826" s="105"/>
      <c r="N826" s="103"/>
      <c r="O826" s="456"/>
      <c r="P826" s="79">
        <f t="shared" si="25"/>
        <v>0</v>
      </c>
      <c r="Q826" s="79">
        <f t="shared" si="25"/>
        <v>0</v>
      </c>
      <c r="R826" s="102" t="str">
        <f t="shared" si="24"/>
        <v/>
      </c>
      <c r="S826" s="96" t="str">
        <f>IF(D826="","",IF(OR(D826=Plano!$A$1,D826=Plano!$B$1),"entrada","saída"))</f>
        <v/>
      </c>
    </row>
    <row r="827" spans="1:19" ht="13.2" hidden="1" x14ac:dyDescent="0.25">
      <c r="A827" s="119" t="str">
        <f>IF(B827="","",COUNT('Diário 2o PA'!$A$5:$A$1412)+COUNT('Diário 3o PA'!$A$5:$A$2004)+ROW()-4)</f>
        <v/>
      </c>
      <c r="B827" s="104"/>
      <c r="C827" s="154"/>
      <c r="D827" s="105"/>
      <c r="E827" s="105"/>
      <c r="F827" s="106"/>
      <c r="G827" s="105"/>
      <c r="H827" s="105"/>
      <c r="I827" s="108"/>
      <c r="J827" s="105"/>
      <c r="K827" s="105"/>
      <c r="L827" s="108"/>
      <c r="M827" s="105"/>
      <c r="N827" s="103"/>
      <c r="O827" s="456"/>
      <c r="P827" s="79">
        <f t="shared" si="25"/>
        <v>0</v>
      </c>
      <c r="Q827" s="79">
        <f t="shared" si="25"/>
        <v>0</v>
      </c>
      <c r="R827" s="102" t="str">
        <f t="shared" si="24"/>
        <v/>
      </c>
      <c r="S827" s="96" t="str">
        <f>IF(D827="","",IF(OR(D827=Plano!$A$1,D827=Plano!$B$1),"entrada","saída"))</f>
        <v/>
      </c>
    </row>
    <row r="828" spans="1:19" ht="13.2" hidden="1" x14ac:dyDescent="0.25">
      <c r="A828" s="119" t="str">
        <f>IF(B828="","",COUNT('Diário 2o PA'!$A$5:$A$1412)+COUNT('Diário 3o PA'!$A$5:$A$2004)+ROW()-4)</f>
        <v/>
      </c>
      <c r="B828" s="104"/>
      <c r="C828" s="154"/>
      <c r="D828" s="105"/>
      <c r="E828" s="105"/>
      <c r="F828" s="106"/>
      <c r="G828" s="105"/>
      <c r="H828" s="105"/>
      <c r="I828" s="108"/>
      <c r="J828" s="105"/>
      <c r="K828" s="105"/>
      <c r="L828" s="108"/>
      <c r="M828" s="105"/>
      <c r="N828" s="103"/>
      <c r="O828" s="456"/>
      <c r="P828" s="79">
        <f t="shared" si="25"/>
        <v>0</v>
      </c>
      <c r="Q828" s="79">
        <f t="shared" si="25"/>
        <v>0</v>
      </c>
      <c r="R828" s="102" t="str">
        <f t="shared" si="24"/>
        <v/>
      </c>
      <c r="S828" s="96" t="str">
        <f>IF(D828="","",IF(OR(D828=Plano!$A$1,D828=Plano!$B$1),"entrada","saída"))</f>
        <v/>
      </c>
    </row>
    <row r="829" spans="1:19" ht="13.2" hidden="1" x14ac:dyDescent="0.25">
      <c r="A829" s="119" t="str">
        <f>IF(B829="","",COUNT('Diário 2o PA'!$A$5:$A$1412)+COUNT('Diário 3o PA'!$A$5:$A$2004)+ROW()-4)</f>
        <v/>
      </c>
      <c r="B829" s="104"/>
      <c r="C829" s="154"/>
      <c r="D829" s="105"/>
      <c r="E829" s="105"/>
      <c r="F829" s="106"/>
      <c r="G829" s="105"/>
      <c r="H829" s="105"/>
      <c r="I829" s="108"/>
      <c r="J829" s="105"/>
      <c r="K829" s="105"/>
      <c r="L829" s="108"/>
      <c r="M829" s="105"/>
      <c r="N829" s="103"/>
      <c r="O829" s="456"/>
      <c r="P829" s="79">
        <f t="shared" si="25"/>
        <v>0</v>
      </c>
      <c r="Q829" s="79">
        <f t="shared" si="25"/>
        <v>0</v>
      </c>
      <c r="R829" s="102" t="str">
        <f t="shared" si="24"/>
        <v/>
      </c>
      <c r="S829" s="96" t="str">
        <f>IF(D829="","",IF(OR(D829=Plano!$A$1,D829=Plano!$B$1),"entrada","saída"))</f>
        <v/>
      </c>
    </row>
    <row r="830" spans="1:19" ht="13.2" hidden="1" x14ac:dyDescent="0.25">
      <c r="A830" s="119" t="str">
        <f>IF(B830="","",COUNT('Diário 2o PA'!$A$5:$A$1412)+COUNT('Diário 3o PA'!$A$5:$A$2004)+ROW()-4)</f>
        <v/>
      </c>
      <c r="B830" s="104"/>
      <c r="C830" s="154"/>
      <c r="D830" s="105"/>
      <c r="E830" s="105"/>
      <c r="F830" s="106"/>
      <c r="G830" s="105"/>
      <c r="H830" s="105"/>
      <c r="I830" s="108"/>
      <c r="J830" s="105"/>
      <c r="K830" s="105"/>
      <c r="L830" s="108"/>
      <c r="M830" s="105"/>
      <c r="N830" s="103"/>
      <c r="O830" s="456"/>
      <c r="P830" s="79">
        <f t="shared" si="25"/>
        <v>0</v>
      </c>
      <c r="Q830" s="79">
        <f t="shared" si="25"/>
        <v>0</v>
      </c>
      <c r="R830" s="102" t="str">
        <f t="shared" si="24"/>
        <v/>
      </c>
      <c r="S830" s="96" t="str">
        <f>IF(D830="","",IF(OR(D830=Plano!$A$1,D830=Plano!$B$1),"entrada","saída"))</f>
        <v/>
      </c>
    </row>
    <row r="831" spans="1:19" ht="13.2" hidden="1" x14ac:dyDescent="0.25">
      <c r="A831" s="119" t="str">
        <f>IF(B831="","",COUNT('Diário 2o PA'!$A$5:$A$1412)+COUNT('Diário 3o PA'!$A$5:$A$2004)+ROW()-4)</f>
        <v/>
      </c>
      <c r="B831" s="104"/>
      <c r="C831" s="154"/>
      <c r="D831" s="105"/>
      <c r="E831" s="105"/>
      <c r="F831" s="106"/>
      <c r="G831" s="105"/>
      <c r="H831" s="105"/>
      <c r="I831" s="108"/>
      <c r="J831" s="105"/>
      <c r="K831" s="105"/>
      <c r="L831" s="108"/>
      <c r="M831" s="105"/>
      <c r="N831" s="103"/>
      <c r="O831" s="456"/>
      <c r="P831" s="79">
        <f t="shared" si="25"/>
        <v>0</v>
      </c>
      <c r="Q831" s="79">
        <f t="shared" si="25"/>
        <v>0</v>
      </c>
      <c r="R831" s="102" t="str">
        <f t="shared" si="24"/>
        <v/>
      </c>
      <c r="S831" s="96" t="str">
        <f>IF(D831="","",IF(OR(D831=Plano!$A$1,D831=Plano!$B$1),"entrada","saída"))</f>
        <v/>
      </c>
    </row>
    <row r="832" spans="1:19" ht="13.2" hidden="1" x14ac:dyDescent="0.25">
      <c r="A832" s="119" t="str">
        <f>IF(B832="","",COUNT('Diário 2o PA'!$A$5:$A$1412)+COUNT('Diário 3o PA'!$A$5:$A$2004)+ROW()-4)</f>
        <v/>
      </c>
      <c r="B832" s="104"/>
      <c r="C832" s="154"/>
      <c r="D832" s="105"/>
      <c r="E832" s="105"/>
      <c r="F832" s="106"/>
      <c r="G832" s="105"/>
      <c r="H832" s="105"/>
      <c r="I832" s="108"/>
      <c r="J832" s="105"/>
      <c r="K832" s="105"/>
      <c r="L832" s="108"/>
      <c r="M832" s="105"/>
      <c r="N832" s="103"/>
      <c r="O832" s="456"/>
      <c r="P832" s="79">
        <f t="shared" si="25"/>
        <v>0</v>
      </c>
      <c r="Q832" s="79">
        <f t="shared" si="25"/>
        <v>0</v>
      </c>
      <c r="R832" s="102" t="str">
        <f t="shared" si="24"/>
        <v/>
      </c>
      <c r="S832" s="96" t="str">
        <f>IF(D832="","",IF(OR(D832=Plano!$A$1,D832=Plano!$B$1),"entrada","saída"))</f>
        <v/>
      </c>
    </row>
    <row r="833" spans="1:19" ht="13.2" hidden="1" x14ac:dyDescent="0.25">
      <c r="A833" s="119" t="str">
        <f>IF(B833="","",COUNT('Diário 2o PA'!$A$5:$A$1412)+COUNT('Diário 3o PA'!$A$5:$A$2004)+ROW()-4)</f>
        <v/>
      </c>
      <c r="B833" s="104"/>
      <c r="C833" s="154"/>
      <c r="D833" s="105"/>
      <c r="E833" s="105"/>
      <c r="F833" s="106"/>
      <c r="G833" s="105"/>
      <c r="H833" s="105"/>
      <c r="I833" s="108"/>
      <c r="J833" s="105"/>
      <c r="K833" s="105"/>
      <c r="L833" s="108"/>
      <c r="M833" s="105"/>
      <c r="N833" s="103"/>
      <c r="O833" s="456"/>
      <c r="P833" s="79">
        <f t="shared" si="25"/>
        <v>0</v>
      </c>
      <c r="Q833" s="79">
        <f t="shared" si="25"/>
        <v>0</v>
      </c>
      <c r="R833" s="102" t="str">
        <f t="shared" si="24"/>
        <v/>
      </c>
      <c r="S833" s="96" t="str">
        <f>IF(D833="","",IF(OR(D833=Plano!$A$1,D833=Plano!$B$1),"entrada","saída"))</f>
        <v/>
      </c>
    </row>
    <row r="834" spans="1:19" ht="13.2" hidden="1" x14ac:dyDescent="0.25">
      <c r="A834" s="119" t="str">
        <f>IF(B834="","",COUNT('Diário 2o PA'!$A$5:$A$1412)+COUNT('Diário 3o PA'!$A$5:$A$2004)+ROW()-4)</f>
        <v/>
      </c>
      <c r="B834" s="104"/>
      <c r="C834" s="154"/>
      <c r="D834" s="105"/>
      <c r="E834" s="105"/>
      <c r="F834" s="106"/>
      <c r="G834" s="105"/>
      <c r="H834" s="105"/>
      <c r="I834" s="108"/>
      <c r="J834" s="105"/>
      <c r="K834" s="105"/>
      <c r="L834" s="108"/>
      <c r="M834" s="105"/>
      <c r="N834" s="103"/>
      <c r="O834" s="456"/>
      <c r="P834" s="79">
        <f t="shared" si="25"/>
        <v>0</v>
      </c>
      <c r="Q834" s="79">
        <f t="shared" si="25"/>
        <v>0</v>
      </c>
      <c r="R834" s="102" t="str">
        <f t="shared" si="24"/>
        <v/>
      </c>
      <c r="S834" s="96" t="str">
        <f>IF(D834="","",IF(OR(D834=Plano!$A$1,D834=Plano!$B$1),"entrada","saída"))</f>
        <v/>
      </c>
    </row>
    <row r="835" spans="1:19" ht="13.2" hidden="1" x14ac:dyDescent="0.25">
      <c r="A835" s="119" t="str">
        <f>IF(B835="","",COUNT('Diário 2o PA'!$A$5:$A$1412)+COUNT('Diário 3o PA'!$A$5:$A$2004)+ROW()-4)</f>
        <v/>
      </c>
      <c r="B835" s="104"/>
      <c r="C835" s="154"/>
      <c r="D835" s="105"/>
      <c r="E835" s="105"/>
      <c r="F835" s="106"/>
      <c r="G835" s="105"/>
      <c r="H835" s="105"/>
      <c r="I835" s="108"/>
      <c r="J835" s="105"/>
      <c r="K835" s="105"/>
      <c r="L835" s="108"/>
      <c r="M835" s="105"/>
      <c r="N835" s="103"/>
      <c r="O835" s="456"/>
      <c r="P835" s="79">
        <f t="shared" si="25"/>
        <v>0</v>
      </c>
      <c r="Q835" s="79">
        <f t="shared" si="25"/>
        <v>0</v>
      </c>
      <c r="R835" s="102" t="str">
        <f t="shared" si="24"/>
        <v/>
      </c>
      <c r="S835" s="96" t="str">
        <f>IF(D835="","",IF(OR(D835=Plano!$A$1,D835=Plano!$B$1),"entrada","saída"))</f>
        <v/>
      </c>
    </row>
    <row r="836" spans="1:19" ht="13.2" hidden="1" x14ac:dyDescent="0.25">
      <c r="A836" s="119" t="str">
        <f>IF(B836="","",COUNT('Diário 2o PA'!$A$5:$A$1412)+COUNT('Diário 3o PA'!$A$5:$A$2004)+ROW()-4)</f>
        <v/>
      </c>
      <c r="B836" s="104"/>
      <c r="C836" s="154"/>
      <c r="D836" s="105"/>
      <c r="E836" s="105"/>
      <c r="F836" s="106"/>
      <c r="G836" s="105"/>
      <c r="H836" s="105"/>
      <c r="I836" s="108"/>
      <c r="J836" s="105"/>
      <c r="K836" s="105"/>
      <c r="L836" s="108"/>
      <c r="M836" s="105"/>
      <c r="N836" s="103"/>
      <c r="O836" s="456"/>
      <c r="P836" s="79">
        <f t="shared" si="25"/>
        <v>0</v>
      </c>
      <c r="Q836" s="79">
        <f t="shared" si="25"/>
        <v>0</v>
      </c>
      <c r="R836" s="102" t="str">
        <f t="shared" si="24"/>
        <v/>
      </c>
      <c r="S836" s="96" t="str">
        <f>IF(D836="","",IF(OR(D836=Plano!$A$1,D836=Plano!$B$1),"entrada","saída"))</f>
        <v/>
      </c>
    </row>
    <row r="837" spans="1:19" ht="13.2" hidden="1" x14ac:dyDescent="0.25">
      <c r="A837" s="119" t="str">
        <f>IF(B837="","",COUNT('Diário 2o PA'!$A$5:$A$1412)+COUNT('Diário 3o PA'!$A$5:$A$2004)+ROW()-4)</f>
        <v/>
      </c>
      <c r="B837" s="104"/>
      <c r="C837" s="154"/>
      <c r="D837" s="105"/>
      <c r="E837" s="105"/>
      <c r="F837" s="106"/>
      <c r="G837" s="105"/>
      <c r="H837" s="105"/>
      <c r="I837" s="108"/>
      <c r="J837" s="105"/>
      <c r="K837" s="105"/>
      <c r="L837" s="108"/>
      <c r="M837" s="105"/>
      <c r="N837" s="103"/>
      <c r="O837" s="456"/>
      <c r="P837" s="79">
        <f t="shared" si="25"/>
        <v>0</v>
      </c>
      <c r="Q837" s="79">
        <f t="shared" si="25"/>
        <v>0</v>
      </c>
      <c r="R837" s="102" t="str">
        <f t="shared" ref="R837:R900" si="26">SUBSTITUTE(D837," ","_")</f>
        <v/>
      </c>
      <c r="S837" s="96" t="str">
        <f>IF(D837="","",IF(OR(D837=Plano!$A$1,D837=Plano!$B$1),"entrada","saída"))</f>
        <v/>
      </c>
    </row>
    <row r="838" spans="1:19" ht="13.2" hidden="1" x14ac:dyDescent="0.25">
      <c r="A838" s="119" t="str">
        <f>IF(B838="","",COUNT('Diário 2o PA'!$A$5:$A$1412)+COUNT('Diário 3o PA'!$A$5:$A$2004)+ROW()-4)</f>
        <v/>
      </c>
      <c r="B838" s="104"/>
      <c r="C838" s="154"/>
      <c r="D838" s="105"/>
      <c r="E838" s="105"/>
      <c r="F838" s="106"/>
      <c r="G838" s="105"/>
      <c r="H838" s="105"/>
      <c r="I838" s="108"/>
      <c r="J838" s="105"/>
      <c r="K838" s="105"/>
      <c r="L838" s="108"/>
      <c r="M838" s="105"/>
      <c r="N838" s="103"/>
      <c r="O838" s="456"/>
      <c r="P838" s="79">
        <f t="shared" ref="P838:Q901" si="27">IF(B838=0,0,IF(YEAR(B838)=$Q$1,MONTH(B838)-$P$1+1,(YEAR(B838)-$Q$1)*12-$P$1+1+MONTH(B838)))</f>
        <v>0</v>
      </c>
      <c r="Q838" s="79">
        <f t="shared" si="27"/>
        <v>0</v>
      </c>
      <c r="R838" s="102" t="str">
        <f t="shared" si="26"/>
        <v/>
      </c>
      <c r="S838" s="96" t="str">
        <f>IF(D838="","",IF(OR(D838=Plano!$A$1,D838=Plano!$B$1),"entrada","saída"))</f>
        <v/>
      </c>
    </row>
    <row r="839" spans="1:19" ht="13.2" hidden="1" x14ac:dyDescent="0.25">
      <c r="A839" s="119" t="str">
        <f>IF(B839="","",COUNT('Diário 2o PA'!$A$5:$A$1412)+COUNT('Diário 3o PA'!$A$5:$A$2004)+ROW()-4)</f>
        <v/>
      </c>
      <c r="B839" s="104"/>
      <c r="C839" s="154"/>
      <c r="D839" s="105"/>
      <c r="E839" s="105"/>
      <c r="F839" s="106"/>
      <c r="G839" s="105"/>
      <c r="H839" s="105"/>
      <c r="I839" s="108"/>
      <c r="J839" s="105"/>
      <c r="K839" s="105"/>
      <c r="L839" s="108"/>
      <c r="M839" s="105"/>
      <c r="N839" s="103"/>
      <c r="O839" s="456"/>
      <c r="P839" s="79">
        <f t="shared" si="27"/>
        <v>0</v>
      </c>
      <c r="Q839" s="79">
        <f t="shared" si="27"/>
        <v>0</v>
      </c>
      <c r="R839" s="102" t="str">
        <f t="shared" si="26"/>
        <v/>
      </c>
      <c r="S839" s="96" t="str">
        <f>IF(D839="","",IF(OR(D839=Plano!$A$1,D839=Plano!$B$1),"entrada","saída"))</f>
        <v/>
      </c>
    </row>
    <row r="840" spans="1:19" ht="13.2" hidden="1" x14ac:dyDescent="0.25">
      <c r="A840" s="119" t="str">
        <f>IF(B840="","",COUNT('Diário 2o PA'!$A$5:$A$1412)+COUNT('Diário 3o PA'!$A$5:$A$2004)+ROW()-4)</f>
        <v/>
      </c>
      <c r="B840" s="104"/>
      <c r="C840" s="154"/>
      <c r="D840" s="105"/>
      <c r="E840" s="105"/>
      <c r="F840" s="106"/>
      <c r="G840" s="105"/>
      <c r="H840" s="105"/>
      <c r="I840" s="108"/>
      <c r="J840" s="105"/>
      <c r="K840" s="105"/>
      <c r="L840" s="108"/>
      <c r="M840" s="105"/>
      <c r="N840" s="103"/>
      <c r="O840" s="456"/>
      <c r="P840" s="79">
        <f t="shared" si="27"/>
        <v>0</v>
      </c>
      <c r="Q840" s="79">
        <f t="shared" si="27"/>
        <v>0</v>
      </c>
      <c r="R840" s="102" t="str">
        <f t="shared" si="26"/>
        <v/>
      </c>
      <c r="S840" s="96" t="str">
        <f>IF(D840="","",IF(OR(D840=Plano!$A$1,D840=Plano!$B$1),"entrada","saída"))</f>
        <v/>
      </c>
    </row>
    <row r="841" spans="1:19" ht="13.2" hidden="1" x14ac:dyDescent="0.25">
      <c r="A841" s="119" t="str">
        <f>IF(B841="","",COUNT('Diário 2o PA'!$A$5:$A$1412)+COUNT('Diário 3o PA'!$A$5:$A$2004)+ROW()-4)</f>
        <v/>
      </c>
      <c r="B841" s="104"/>
      <c r="C841" s="154"/>
      <c r="D841" s="105"/>
      <c r="E841" s="105"/>
      <c r="F841" s="106"/>
      <c r="G841" s="105"/>
      <c r="H841" s="105"/>
      <c r="I841" s="108"/>
      <c r="J841" s="105"/>
      <c r="K841" s="105"/>
      <c r="L841" s="108"/>
      <c r="M841" s="105"/>
      <c r="N841" s="103"/>
      <c r="O841" s="456"/>
      <c r="P841" s="79">
        <f t="shared" si="27"/>
        <v>0</v>
      </c>
      <c r="Q841" s="79">
        <f t="shared" si="27"/>
        <v>0</v>
      </c>
      <c r="R841" s="102" t="str">
        <f t="shared" si="26"/>
        <v/>
      </c>
      <c r="S841" s="96" t="str">
        <f>IF(D841="","",IF(OR(D841=Plano!$A$1,D841=Plano!$B$1),"entrada","saída"))</f>
        <v/>
      </c>
    </row>
    <row r="842" spans="1:19" ht="13.2" hidden="1" x14ac:dyDescent="0.25">
      <c r="A842" s="119" t="str">
        <f>IF(B842="","",COUNT('Diário 2o PA'!$A$5:$A$1412)+COUNT('Diário 3o PA'!$A$5:$A$2004)+ROW()-4)</f>
        <v/>
      </c>
      <c r="B842" s="104"/>
      <c r="C842" s="154"/>
      <c r="D842" s="105"/>
      <c r="E842" s="105"/>
      <c r="F842" s="106"/>
      <c r="G842" s="105"/>
      <c r="H842" s="105"/>
      <c r="I842" s="108"/>
      <c r="J842" s="105"/>
      <c r="K842" s="105"/>
      <c r="L842" s="108"/>
      <c r="M842" s="105"/>
      <c r="N842" s="103"/>
      <c r="O842" s="456"/>
      <c r="P842" s="79">
        <f t="shared" si="27"/>
        <v>0</v>
      </c>
      <c r="Q842" s="79">
        <f t="shared" si="27"/>
        <v>0</v>
      </c>
      <c r="R842" s="102" t="str">
        <f t="shared" si="26"/>
        <v/>
      </c>
      <c r="S842" s="96" t="str">
        <f>IF(D842="","",IF(OR(D842=Plano!$A$1,D842=Plano!$B$1),"entrada","saída"))</f>
        <v/>
      </c>
    </row>
    <row r="843" spans="1:19" ht="13.2" hidden="1" x14ac:dyDescent="0.25">
      <c r="A843" s="119" t="str">
        <f>IF(B843="","",COUNT('Diário 2o PA'!$A$5:$A$1412)+COUNT('Diário 3o PA'!$A$5:$A$2004)+ROW()-4)</f>
        <v/>
      </c>
      <c r="B843" s="104"/>
      <c r="C843" s="154"/>
      <c r="D843" s="105"/>
      <c r="E843" s="105"/>
      <c r="F843" s="106"/>
      <c r="G843" s="105"/>
      <c r="H843" s="105"/>
      <c r="I843" s="108"/>
      <c r="J843" s="105"/>
      <c r="K843" s="105"/>
      <c r="L843" s="108"/>
      <c r="M843" s="105"/>
      <c r="N843" s="103"/>
      <c r="O843" s="456"/>
      <c r="P843" s="79">
        <f t="shared" si="27"/>
        <v>0</v>
      </c>
      <c r="Q843" s="79">
        <f t="shared" si="27"/>
        <v>0</v>
      </c>
      <c r="R843" s="102" t="str">
        <f t="shared" si="26"/>
        <v/>
      </c>
      <c r="S843" s="96" t="str">
        <f>IF(D843="","",IF(OR(D843=Plano!$A$1,D843=Plano!$B$1),"entrada","saída"))</f>
        <v/>
      </c>
    </row>
    <row r="844" spans="1:19" ht="13.2" hidden="1" x14ac:dyDescent="0.25">
      <c r="A844" s="119" t="str">
        <f>IF(B844="","",COUNT('Diário 2o PA'!$A$5:$A$1412)+COUNT('Diário 3o PA'!$A$5:$A$2004)+ROW()-4)</f>
        <v/>
      </c>
      <c r="B844" s="104"/>
      <c r="C844" s="154"/>
      <c r="D844" s="105"/>
      <c r="E844" s="105"/>
      <c r="F844" s="106"/>
      <c r="G844" s="105"/>
      <c r="H844" s="105"/>
      <c r="I844" s="108"/>
      <c r="J844" s="105"/>
      <c r="K844" s="105"/>
      <c r="L844" s="108"/>
      <c r="M844" s="105"/>
      <c r="N844" s="103"/>
      <c r="O844" s="456"/>
      <c r="P844" s="79">
        <f t="shared" si="27"/>
        <v>0</v>
      </c>
      <c r="Q844" s="79">
        <f t="shared" si="27"/>
        <v>0</v>
      </c>
      <c r="R844" s="102" t="str">
        <f t="shared" si="26"/>
        <v/>
      </c>
      <c r="S844" s="96" t="str">
        <f>IF(D844="","",IF(OR(D844=Plano!$A$1,D844=Plano!$B$1),"entrada","saída"))</f>
        <v/>
      </c>
    </row>
    <row r="845" spans="1:19" ht="13.2" hidden="1" x14ac:dyDescent="0.25">
      <c r="A845" s="119" t="str">
        <f>IF(B845="","",COUNT('Diário 2o PA'!$A$5:$A$1412)+COUNT('Diário 3o PA'!$A$5:$A$2004)+ROW()-4)</f>
        <v/>
      </c>
      <c r="B845" s="104"/>
      <c r="C845" s="154"/>
      <c r="D845" s="105"/>
      <c r="E845" s="105"/>
      <c r="F845" s="106"/>
      <c r="G845" s="105"/>
      <c r="H845" s="105"/>
      <c r="I845" s="108"/>
      <c r="J845" s="105"/>
      <c r="K845" s="105"/>
      <c r="L845" s="108"/>
      <c r="M845" s="105"/>
      <c r="N845" s="103"/>
      <c r="O845" s="456"/>
      <c r="P845" s="79">
        <f t="shared" si="27"/>
        <v>0</v>
      </c>
      <c r="Q845" s="79">
        <f t="shared" si="27"/>
        <v>0</v>
      </c>
      <c r="R845" s="102" t="str">
        <f t="shared" si="26"/>
        <v/>
      </c>
      <c r="S845" s="96" t="str">
        <f>IF(D845="","",IF(OR(D845=Plano!$A$1,D845=Plano!$B$1),"entrada","saída"))</f>
        <v/>
      </c>
    </row>
    <row r="846" spans="1:19" ht="13.2" hidden="1" x14ac:dyDescent="0.25">
      <c r="A846" s="119" t="str">
        <f>IF(B846="","",COUNT('Diário 2o PA'!$A$5:$A$1412)+COUNT('Diário 3o PA'!$A$5:$A$2004)+ROW()-4)</f>
        <v/>
      </c>
      <c r="B846" s="104"/>
      <c r="C846" s="154"/>
      <c r="D846" s="105"/>
      <c r="E846" s="105"/>
      <c r="F846" s="106"/>
      <c r="G846" s="105"/>
      <c r="H846" s="105"/>
      <c r="I846" s="108"/>
      <c r="J846" s="105"/>
      <c r="K846" s="105"/>
      <c r="L846" s="108"/>
      <c r="M846" s="105"/>
      <c r="N846" s="103"/>
      <c r="O846" s="456"/>
      <c r="P846" s="79">
        <f t="shared" si="27"/>
        <v>0</v>
      </c>
      <c r="Q846" s="79">
        <f t="shared" si="27"/>
        <v>0</v>
      </c>
      <c r="R846" s="102" t="str">
        <f t="shared" si="26"/>
        <v/>
      </c>
      <c r="S846" s="96" t="str">
        <f>IF(D846="","",IF(OR(D846=Plano!$A$1,D846=Plano!$B$1),"entrada","saída"))</f>
        <v/>
      </c>
    </row>
    <row r="847" spans="1:19" ht="13.2" hidden="1" x14ac:dyDescent="0.25">
      <c r="A847" s="119" t="str">
        <f>IF(B847="","",COUNT('Diário 2o PA'!$A$5:$A$1412)+COUNT('Diário 3o PA'!$A$5:$A$2004)+ROW()-4)</f>
        <v/>
      </c>
      <c r="B847" s="104"/>
      <c r="C847" s="154"/>
      <c r="D847" s="105"/>
      <c r="E847" s="105"/>
      <c r="F847" s="106"/>
      <c r="G847" s="105"/>
      <c r="H847" s="105"/>
      <c r="I847" s="108"/>
      <c r="J847" s="105"/>
      <c r="K847" s="105"/>
      <c r="L847" s="108"/>
      <c r="M847" s="105"/>
      <c r="N847" s="103"/>
      <c r="O847" s="456"/>
      <c r="P847" s="79">
        <f t="shared" si="27"/>
        <v>0</v>
      </c>
      <c r="Q847" s="79">
        <f t="shared" si="27"/>
        <v>0</v>
      </c>
      <c r="R847" s="102" t="str">
        <f t="shared" si="26"/>
        <v/>
      </c>
      <c r="S847" s="96" t="str">
        <f>IF(D847="","",IF(OR(D847=Plano!$A$1,D847=Plano!$B$1),"entrada","saída"))</f>
        <v/>
      </c>
    </row>
    <row r="848" spans="1:19" ht="13.2" hidden="1" x14ac:dyDescent="0.25">
      <c r="A848" s="119" t="str">
        <f>IF(B848="","",COUNT('Diário 2o PA'!$A$5:$A$1412)+COUNT('Diário 3o PA'!$A$5:$A$2004)+ROW()-4)</f>
        <v/>
      </c>
      <c r="B848" s="104"/>
      <c r="C848" s="154"/>
      <c r="D848" s="105"/>
      <c r="E848" s="105"/>
      <c r="F848" s="106"/>
      <c r="G848" s="105"/>
      <c r="H848" s="105"/>
      <c r="I848" s="108"/>
      <c r="J848" s="105"/>
      <c r="K848" s="105"/>
      <c r="L848" s="108"/>
      <c r="M848" s="105"/>
      <c r="N848" s="103"/>
      <c r="O848" s="456"/>
      <c r="P848" s="79">
        <f t="shared" si="27"/>
        <v>0</v>
      </c>
      <c r="Q848" s="79">
        <f t="shared" si="27"/>
        <v>0</v>
      </c>
      <c r="R848" s="102" t="str">
        <f t="shared" si="26"/>
        <v/>
      </c>
      <c r="S848" s="96" t="str">
        <f>IF(D848="","",IF(OR(D848=Plano!$A$1,D848=Plano!$B$1),"entrada","saída"))</f>
        <v/>
      </c>
    </row>
    <row r="849" spans="1:19" ht="13.2" hidden="1" x14ac:dyDescent="0.25">
      <c r="A849" s="119" t="str">
        <f>IF(B849="","",COUNT('Diário 2o PA'!$A$5:$A$1412)+COUNT('Diário 3o PA'!$A$5:$A$2004)+ROW()-4)</f>
        <v/>
      </c>
      <c r="B849" s="104"/>
      <c r="C849" s="154"/>
      <c r="D849" s="105"/>
      <c r="E849" s="105"/>
      <c r="F849" s="106"/>
      <c r="G849" s="105"/>
      <c r="H849" s="105"/>
      <c r="I849" s="108"/>
      <c r="J849" s="105"/>
      <c r="K849" s="105"/>
      <c r="L849" s="108"/>
      <c r="M849" s="105"/>
      <c r="N849" s="103"/>
      <c r="O849" s="456"/>
      <c r="P849" s="79">
        <f t="shared" si="27"/>
        <v>0</v>
      </c>
      <c r="Q849" s="79">
        <f t="shared" si="27"/>
        <v>0</v>
      </c>
      <c r="R849" s="102" t="str">
        <f t="shared" si="26"/>
        <v/>
      </c>
      <c r="S849" s="96" t="str">
        <f>IF(D849="","",IF(OR(D849=Plano!$A$1,D849=Plano!$B$1),"entrada","saída"))</f>
        <v/>
      </c>
    </row>
    <row r="850" spans="1:19" ht="13.2" hidden="1" x14ac:dyDescent="0.25">
      <c r="A850" s="119" t="str">
        <f>IF(B850="","",COUNT('Diário 2o PA'!$A$5:$A$1412)+COUNT('Diário 3o PA'!$A$5:$A$2004)+ROW()-4)</f>
        <v/>
      </c>
      <c r="B850" s="104"/>
      <c r="C850" s="154"/>
      <c r="D850" s="105"/>
      <c r="E850" s="105"/>
      <c r="F850" s="106"/>
      <c r="G850" s="105"/>
      <c r="H850" s="105"/>
      <c r="I850" s="108"/>
      <c r="J850" s="105"/>
      <c r="K850" s="105"/>
      <c r="L850" s="108"/>
      <c r="M850" s="105"/>
      <c r="N850" s="103"/>
      <c r="O850" s="456"/>
      <c r="P850" s="79">
        <f t="shared" si="27"/>
        <v>0</v>
      </c>
      <c r="Q850" s="79">
        <f t="shared" si="27"/>
        <v>0</v>
      </c>
      <c r="R850" s="102" t="str">
        <f t="shared" si="26"/>
        <v/>
      </c>
      <c r="S850" s="96" t="str">
        <f>IF(D850="","",IF(OR(D850=Plano!$A$1,D850=Plano!$B$1),"entrada","saída"))</f>
        <v/>
      </c>
    </row>
    <row r="851" spans="1:19" ht="13.2" hidden="1" x14ac:dyDescent="0.25">
      <c r="A851" s="119" t="str">
        <f>IF(B851="","",COUNT('Diário 2o PA'!$A$5:$A$1412)+COUNT('Diário 3o PA'!$A$5:$A$2004)+ROW()-4)</f>
        <v/>
      </c>
      <c r="B851" s="104"/>
      <c r="C851" s="154"/>
      <c r="D851" s="105"/>
      <c r="E851" s="105"/>
      <c r="F851" s="106"/>
      <c r="G851" s="105"/>
      <c r="H851" s="105"/>
      <c r="I851" s="108"/>
      <c r="J851" s="105"/>
      <c r="K851" s="105"/>
      <c r="L851" s="108"/>
      <c r="M851" s="105"/>
      <c r="N851" s="103"/>
      <c r="O851" s="456"/>
      <c r="P851" s="79">
        <f t="shared" si="27"/>
        <v>0</v>
      </c>
      <c r="Q851" s="79">
        <f t="shared" si="27"/>
        <v>0</v>
      </c>
      <c r="R851" s="102" t="str">
        <f t="shared" si="26"/>
        <v/>
      </c>
      <c r="S851" s="96" t="str">
        <f>IF(D851="","",IF(OR(D851=Plano!$A$1,D851=Plano!$B$1),"entrada","saída"))</f>
        <v/>
      </c>
    </row>
    <row r="852" spans="1:19" ht="13.2" hidden="1" x14ac:dyDescent="0.25">
      <c r="A852" s="119" t="str">
        <f>IF(B852="","",COUNT('Diário 2o PA'!$A$5:$A$1412)+COUNT('Diário 3o PA'!$A$5:$A$2004)+ROW()-4)</f>
        <v/>
      </c>
      <c r="B852" s="104"/>
      <c r="C852" s="154"/>
      <c r="D852" s="105"/>
      <c r="E852" s="105"/>
      <c r="F852" s="106"/>
      <c r="G852" s="105"/>
      <c r="H852" s="105"/>
      <c r="I852" s="108"/>
      <c r="J852" s="105"/>
      <c r="K852" s="105"/>
      <c r="L852" s="108"/>
      <c r="M852" s="105"/>
      <c r="N852" s="103"/>
      <c r="O852" s="456"/>
      <c r="P852" s="79">
        <f t="shared" si="27"/>
        <v>0</v>
      </c>
      <c r="Q852" s="79">
        <f t="shared" si="27"/>
        <v>0</v>
      </c>
      <c r="R852" s="102" t="str">
        <f t="shared" si="26"/>
        <v/>
      </c>
      <c r="S852" s="96" t="str">
        <f>IF(D852="","",IF(OR(D852=Plano!$A$1,D852=Plano!$B$1),"entrada","saída"))</f>
        <v/>
      </c>
    </row>
    <row r="853" spans="1:19" ht="13.2" hidden="1" x14ac:dyDescent="0.25">
      <c r="A853" s="119" t="str">
        <f>IF(B853="","",COUNT('Diário 2o PA'!$A$5:$A$1412)+COUNT('Diário 3o PA'!$A$5:$A$2004)+ROW()-4)</f>
        <v/>
      </c>
      <c r="B853" s="104"/>
      <c r="C853" s="154"/>
      <c r="D853" s="105"/>
      <c r="E853" s="105"/>
      <c r="F853" s="106"/>
      <c r="G853" s="105"/>
      <c r="H853" s="105"/>
      <c r="I853" s="108"/>
      <c r="J853" s="105"/>
      <c r="K853" s="105"/>
      <c r="L853" s="108"/>
      <c r="M853" s="105"/>
      <c r="N853" s="103"/>
      <c r="O853" s="456"/>
      <c r="P853" s="79">
        <f t="shared" si="27"/>
        <v>0</v>
      </c>
      <c r="Q853" s="79">
        <f t="shared" si="27"/>
        <v>0</v>
      </c>
      <c r="R853" s="102" t="str">
        <f t="shared" si="26"/>
        <v/>
      </c>
      <c r="S853" s="96" t="str">
        <f>IF(D853="","",IF(OR(D853=Plano!$A$1,D853=Plano!$B$1),"entrada","saída"))</f>
        <v/>
      </c>
    </row>
    <row r="854" spans="1:19" ht="13.2" hidden="1" x14ac:dyDescent="0.25">
      <c r="A854" s="119" t="str">
        <f>IF(B854="","",COUNT('Diário 2o PA'!$A$5:$A$1412)+COUNT('Diário 3o PA'!$A$5:$A$2004)+ROW()-4)</f>
        <v/>
      </c>
      <c r="B854" s="104"/>
      <c r="C854" s="154"/>
      <c r="D854" s="105"/>
      <c r="E854" s="105"/>
      <c r="F854" s="106"/>
      <c r="G854" s="105"/>
      <c r="H854" s="105"/>
      <c r="I854" s="108"/>
      <c r="J854" s="105"/>
      <c r="K854" s="105"/>
      <c r="L854" s="108"/>
      <c r="M854" s="105"/>
      <c r="N854" s="103"/>
      <c r="O854" s="456"/>
      <c r="P854" s="79">
        <f t="shared" si="27"/>
        <v>0</v>
      </c>
      <c r="Q854" s="79">
        <f t="shared" si="27"/>
        <v>0</v>
      </c>
      <c r="R854" s="102" t="str">
        <f t="shared" si="26"/>
        <v/>
      </c>
      <c r="S854" s="96" t="str">
        <f>IF(D854="","",IF(OR(D854=Plano!$A$1,D854=Plano!$B$1),"entrada","saída"))</f>
        <v/>
      </c>
    </row>
    <row r="855" spans="1:19" ht="13.2" hidden="1" x14ac:dyDescent="0.25">
      <c r="A855" s="119" t="str">
        <f>IF(B855="","",COUNT('Diário 2o PA'!$A$5:$A$1412)+COUNT('Diário 3o PA'!$A$5:$A$2004)+ROW()-4)</f>
        <v/>
      </c>
      <c r="B855" s="104"/>
      <c r="C855" s="154"/>
      <c r="D855" s="105"/>
      <c r="E855" s="105"/>
      <c r="F855" s="106"/>
      <c r="G855" s="105"/>
      <c r="H855" s="105"/>
      <c r="I855" s="108"/>
      <c r="J855" s="105"/>
      <c r="K855" s="105"/>
      <c r="L855" s="108"/>
      <c r="M855" s="105"/>
      <c r="N855" s="103"/>
      <c r="O855" s="456"/>
      <c r="P855" s="79">
        <f t="shared" si="27"/>
        <v>0</v>
      </c>
      <c r="Q855" s="79">
        <f t="shared" si="27"/>
        <v>0</v>
      </c>
      <c r="R855" s="102" t="str">
        <f t="shared" si="26"/>
        <v/>
      </c>
      <c r="S855" s="96" t="str">
        <f>IF(D855="","",IF(OR(D855=Plano!$A$1,D855=Plano!$B$1),"entrada","saída"))</f>
        <v/>
      </c>
    </row>
    <row r="856" spans="1:19" ht="13.2" hidden="1" x14ac:dyDescent="0.25">
      <c r="A856" s="119" t="str">
        <f>IF(B856="","",COUNT('Diário 2o PA'!$A$5:$A$1412)+COUNT('Diário 3o PA'!$A$5:$A$2004)+ROW()-4)</f>
        <v/>
      </c>
      <c r="B856" s="104"/>
      <c r="C856" s="154"/>
      <c r="D856" s="105"/>
      <c r="E856" s="105"/>
      <c r="F856" s="106"/>
      <c r="G856" s="105"/>
      <c r="H856" s="105"/>
      <c r="I856" s="108"/>
      <c r="J856" s="105"/>
      <c r="K856" s="105"/>
      <c r="L856" s="108"/>
      <c r="M856" s="105"/>
      <c r="N856" s="103"/>
      <c r="O856" s="456"/>
      <c r="P856" s="79">
        <f t="shared" si="27"/>
        <v>0</v>
      </c>
      <c r="Q856" s="79">
        <f t="shared" si="27"/>
        <v>0</v>
      </c>
      <c r="R856" s="102" t="str">
        <f t="shared" si="26"/>
        <v/>
      </c>
      <c r="S856" s="96" t="str">
        <f>IF(D856="","",IF(OR(D856=Plano!$A$1,D856=Plano!$B$1),"entrada","saída"))</f>
        <v/>
      </c>
    </row>
    <row r="857" spans="1:19" ht="13.2" hidden="1" x14ac:dyDescent="0.25">
      <c r="A857" s="119" t="str">
        <f>IF(B857="","",COUNT('Diário 2o PA'!$A$5:$A$1412)+COUNT('Diário 3o PA'!$A$5:$A$2004)+ROW()-4)</f>
        <v/>
      </c>
      <c r="B857" s="104"/>
      <c r="C857" s="154"/>
      <c r="D857" s="105"/>
      <c r="E857" s="105"/>
      <c r="F857" s="106"/>
      <c r="G857" s="105"/>
      <c r="H857" s="105"/>
      <c r="I857" s="108"/>
      <c r="J857" s="105"/>
      <c r="K857" s="105"/>
      <c r="L857" s="108"/>
      <c r="M857" s="105"/>
      <c r="N857" s="103"/>
      <c r="O857" s="456"/>
      <c r="P857" s="79">
        <f t="shared" si="27"/>
        <v>0</v>
      </c>
      <c r="Q857" s="79">
        <f t="shared" si="27"/>
        <v>0</v>
      </c>
      <c r="R857" s="102" t="str">
        <f t="shared" si="26"/>
        <v/>
      </c>
      <c r="S857" s="96" t="str">
        <f>IF(D857="","",IF(OR(D857=Plano!$A$1,D857=Plano!$B$1),"entrada","saída"))</f>
        <v/>
      </c>
    </row>
    <row r="858" spans="1:19" ht="13.2" hidden="1" x14ac:dyDescent="0.25">
      <c r="A858" s="119" t="str">
        <f>IF(B858="","",COUNT('Diário 2o PA'!$A$5:$A$1412)+COUNT('Diário 3o PA'!$A$5:$A$2004)+ROW()-4)</f>
        <v/>
      </c>
      <c r="B858" s="104"/>
      <c r="C858" s="154"/>
      <c r="D858" s="105"/>
      <c r="E858" s="105"/>
      <c r="F858" s="106"/>
      <c r="G858" s="105"/>
      <c r="H858" s="105"/>
      <c r="I858" s="108"/>
      <c r="J858" s="105"/>
      <c r="K858" s="105"/>
      <c r="L858" s="108"/>
      <c r="M858" s="105"/>
      <c r="N858" s="103"/>
      <c r="O858" s="456"/>
      <c r="P858" s="79">
        <f t="shared" si="27"/>
        <v>0</v>
      </c>
      <c r="Q858" s="79">
        <f t="shared" si="27"/>
        <v>0</v>
      </c>
      <c r="R858" s="102" t="str">
        <f t="shared" si="26"/>
        <v/>
      </c>
      <c r="S858" s="96" t="str">
        <f>IF(D858="","",IF(OR(D858=Plano!$A$1,D858=Plano!$B$1),"entrada","saída"))</f>
        <v/>
      </c>
    </row>
    <row r="859" spans="1:19" ht="13.2" hidden="1" x14ac:dyDescent="0.25">
      <c r="A859" s="119" t="str">
        <f>IF(B859="","",COUNT('Diário 2o PA'!$A$5:$A$1412)+COUNT('Diário 3o PA'!$A$5:$A$2004)+ROW()-4)</f>
        <v/>
      </c>
      <c r="B859" s="104"/>
      <c r="C859" s="154"/>
      <c r="D859" s="105"/>
      <c r="E859" s="105"/>
      <c r="F859" s="106"/>
      <c r="G859" s="105"/>
      <c r="H859" s="105"/>
      <c r="I859" s="108"/>
      <c r="J859" s="105"/>
      <c r="K859" s="105"/>
      <c r="L859" s="108"/>
      <c r="M859" s="105"/>
      <c r="N859" s="103"/>
      <c r="O859" s="456"/>
      <c r="P859" s="79">
        <f t="shared" si="27"/>
        <v>0</v>
      </c>
      <c r="Q859" s="79">
        <f t="shared" si="27"/>
        <v>0</v>
      </c>
      <c r="R859" s="102" t="str">
        <f t="shared" si="26"/>
        <v/>
      </c>
      <c r="S859" s="96" t="str">
        <f>IF(D859="","",IF(OR(D859=Plano!$A$1,D859=Plano!$B$1),"entrada","saída"))</f>
        <v/>
      </c>
    </row>
    <row r="860" spans="1:19" ht="13.2" hidden="1" x14ac:dyDescent="0.25">
      <c r="A860" s="119" t="str">
        <f>IF(B860="","",COUNT('Diário 2o PA'!$A$5:$A$1412)+COUNT('Diário 3o PA'!$A$5:$A$2004)+ROW()-4)</f>
        <v/>
      </c>
      <c r="B860" s="104"/>
      <c r="C860" s="154"/>
      <c r="D860" s="105"/>
      <c r="E860" s="105"/>
      <c r="F860" s="106"/>
      <c r="G860" s="105"/>
      <c r="H860" s="105"/>
      <c r="I860" s="108"/>
      <c r="J860" s="105"/>
      <c r="K860" s="105"/>
      <c r="L860" s="108"/>
      <c r="M860" s="105"/>
      <c r="N860" s="103"/>
      <c r="O860" s="456"/>
      <c r="P860" s="79">
        <f t="shared" si="27"/>
        <v>0</v>
      </c>
      <c r="Q860" s="79">
        <f t="shared" si="27"/>
        <v>0</v>
      </c>
      <c r="R860" s="102" t="str">
        <f t="shared" si="26"/>
        <v/>
      </c>
      <c r="S860" s="96" t="str">
        <f>IF(D860="","",IF(OR(D860=Plano!$A$1,D860=Plano!$B$1),"entrada","saída"))</f>
        <v/>
      </c>
    </row>
    <row r="861" spans="1:19" ht="13.2" hidden="1" x14ac:dyDescent="0.25">
      <c r="A861" s="119" t="str">
        <f>IF(B861="","",COUNT('Diário 2o PA'!$A$5:$A$1412)+COUNT('Diário 3o PA'!$A$5:$A$2004)+ROW()-4)</f>
        <v/>
      </c>
      <c r="B861" s="104"/>
      <c r="C861" s="154"/>
      <c r="D861" s="105"/>
      <c r="E861" s="105"/>
      <c r="F861" s="106"/>
      <c r="G861" s="105"/>
      <c r="H861" s="105"/>
      <c r="I861" s="108"/>
      <c r="J861" s="105"/>
      <c r="K861" s="105"/>
      <c r="L861" s="108"/>
      <c r="M861" s="105"/>
      <c r="N861" s="103"/>
      <c r="O861" s="456"/>
      <c r="P861" s="79">
        <f t="shared" si="27"/>
        <v>0</v>
      </c>
      <c r="Q861" s="79">
        <f t="shared" si="27"/>
        <v>0</v>
      </c>
      <c r="R861" s="102" t="str">
        <f t="shared" si="26"/>
        <v/>
      </c>
      <c r="S861" s="96" t="str">
        <f>IF(D861="","",IF(OR(D861=Plano!$A$1,D861=Plano!$B$1),"entrada","saída"))</f>
        <v/>
      </c>
    </row>
    <row r="862" spans="1:19" ht="13.2" hidden="1" x14ac:dyDescent="0.25">
      <c r="A862" s="119" t="str">
        <f>IF(B862="","",COUNT('Diário 2o PA'!$A$5:$A$1412)+COUNT('Diário 3o PA'!$A$5:$A$2004)+ROW()-4)</f>
        <v/>
      </c>
      <c r="B862" s="104"/>
      <c r="C862" s="154"/>
      <c r="D862" s="105"/>
      <c r="E862" s="105"/>
      <c r="F862" s="106"/>
      <c r="G862" s="105"/>
      <c r="H862" s="105"/>
      <c r="I862" s="108"/>
      <c r="J862" s="105"/>
      <c r="K862" s="105"/>
      <c r="L862" s="108"/>
      <c r="M862" s="105"/>
      <c r="N862" s="103"/>
      <c r="O862" s="456"/>
      <c r="P862" s="79">
        <f t="shared" si="27"/>
        <v>0</v>
      </c>
      <c r="Q862" s="79">
        <f t="shared" si="27"/>
        <v>0</v>
      </c>
      <c r="R862" s="102" t="str">
        <f t="shared" si="26"/>
        <v/>
      </c>
      <c r="S862" s="96" t="str">
        <f>IF(D862="","",IF(OR(D862=Plano!$A$1,D862=Plano!$B$1),"entrada","saída"))</f>
        <v/>
      </c>
    </row>
    <row r="863" spans="1:19" ht="13.2" hidden="1" x14ac:dyDescent="0.25">
      <c r="A863" s="119" t="str">
        <f>IF(B863="","",COUNT('Diário 2o PA'!$A$5:$A$1412)+COUNT('Diário 3o PA'!$A$5:$A$2004)+ROW()-4)</f>
        <v/>
      </c>
      <c r="B863" s="104"/>
      <c r="C863" s="154"/>
      <c r="D863" s="105"/>
      <c r="E863" s="105"/>
      <c r="F863" s="106"/>
      <c r="G863" s="105"/>
      <c r="H863" s="105"/>
      <c r="I863" s="108"/>
      <c r="J863" s="105"/>
      <c r="K863" s="105"/>
      <c r="L863" s="108"/>
      <c r="M863" s="105"/>
      <c r="N863" s="103"/>
      <c r="O863" s="456"/>
      <c r="P863" s="79">
        <f t="shared" si="27"/>
        <v>0</v>
      </c>
      <c r="Q863" s="79">
        <f t="shared" si="27"/>
        <v>0</v>
      </c>
      <c r="R863" s="102" t="str">
        <f t="shared" si="26"/>
        <v/>
      </c>
      <c r="S863" s="96" t="str">
        <f>IF(D863="","",IF(OR(D863=Plano!$A$1,D863=Plano!$B$1),"entrada","saída"))</f>
        <v/>
      </c>
    </row>
    <row r="864" spans="1:19" ht="13.2" hidden="1" x14ac:dyDescent="0.25">
      <c r="A864" s="119" t="str">
        <f>IF(B864="","",COUNT('Diário 2o PA'!$A$5:$A$1412)+COUNT('Diário 3o PA'!$A$5:$A$2004)+ROW()-4)</f>
        <v/>
      </c>
      <c r="B864" s="104"/>
      <c r="C864" s="154"/>
      <c r="D864" s="105"/>
      <c r="E864" s="105"/>
      <c r="F864" s="106"/>
      <c r="G864" s="105"/>
      <c r="H864" s="105"/>
      <c r="I864" s="108"/>
      <c r="J864" s="105"/>
      <c r="K864" s="105"/>
      <c r="L864" s="108"/>
      <c r="M864" s="105"/>
      <c r="N864" s="103"/>
      <c r="O864" s="456"/>
      <c r="P864" s="79">
        <f t="shared" si="27"/>
        <v>0</v>
      </c>
      <c r="Q864" s="79">
        <f t="shared" si="27"/>
        <v>0</v>
      </c>
      <c r="R864" s="102" t="str">
        <f t="shared" si="26"/>
        <v/>
      </c>
      <c r="S864" s="96" t="str">
        <f>IF(D864="","",IF(OR(D864=Plano!$A$1,D864=Plano!$B$1),"entrada","saída"))</f>
        <v/>
      </c>
    </row>
    <row r="865" spans="1:19" ht="13.2" hidden="1" x14ac:dyDescent="0.25">
      <c r="A865" s="119" t="str">
        <f>IF(B865="","",COUNT('Diário 2o PA'!$A$5:$A$1412)+COUNT('Diário 3o PA'!$A$5:$A$2004)+ROW()-4)</f>
        <v/>
      </c>
      <c r="B865" s="104"/>
      <c r="C865" s="154"/>
      <c r="D865" s="105"/>
      <c r="E865" s="105"/>
      <c r="F865" s="106"/>
      <c r="G865" s="105"/>
      <c r="H865" s="105"/>
      <c r="I865" s="108"/>
      <c r="J865" s="105"/>
      <c r="K865" s="105"/>
      <c r="L865" s="108"/>
      <c r="M865" s="105"/>
      <c r="N865" s="103"/>
      <c r="O865" s="456"/>
      <c r="P865" s="79">
        <f t="shared" si="27"/>
        <v>0</v>
      </c>
      <c r="Q865" s="79">
        <f t="shared" si="27"/>
        <v>0</v>
      </c>
      <c r="R865" s="102" t="str">
        <f t="shared" si="26"/>
        <v/>
      </c>
      <c r="S865" s="96" t="str">
        <f>IF(D865="","",IF(OR(D865=Plano!$A$1,D865=Plano!$B$1),"entrada","saída"))</f>
        <v/>
      </c>
    </row>
    <row r="866" spans="1:19" ht="13.2" hidden="1" x14ac:dyDescent="0.25">
      <c r="A866" s="119" t="str">
        <f>IF(B866="","",COUNT('Diário 2o PA'!$A$5:$A$1412)+COUNT('Diário 3o PA'!$A$5:$A$2004)+ROW()-4)</f>
        <v/>
      </c>
      <c r="B866" s="104"/>
      <c r="C866" s="154"/>
      <c r="D866" s="105"/>
      <c r="E866" s="105"/>
      <c r="F866" s="106"/>
      <c r="G866" s="105"/>
      <c r="H866" s="105"/>
      <c r="I866" s="108"/>
      <c r="J866" s="105"/>
      <c r="K866" s="105"/>
      <c r="L866" s="108"/>
      <c r="M866" s="105"/>
      <c r="N866" s="103"/>
      <c r="O866" s="456"/>
      <c r="P866" s="79">
        <f t="shared" si="27"/>
        <v>0</v>
      </c>
      <c r="Q866" s="79">
        <f t="shared" si="27"/>
        <v>0</v>
      </c>
      <c r="R866" s="102" t="str">
        <f t="shared" si="26"/>
        <v/>
      </c>
      <c r="S866" s="96" t="str">
        <f>IF(D866="","",IF(OR(D866=Plano!$A$1,D866=Plano!$B$1),"entrada","saída"))</f>
        <v/>
      </c>
    </row>
    <row r="867" spans="1:19" ht="13.2" hidden="1" x14ac:dyDescent="0.25">
      <c r="A867" s="119" t="str">
        <f>IF(B867="","",COUNT('Diário 2o PA'!$A$5:$A$1412)+COUNT('Diário 3o PA'!$A$5:$A$2004)+ROW()-4)</f>
        <v/>
      </c>
      <c r="B867" s="104"/>
      <c r="C867" s="154"/>
      <c r="D867" s="105"/>
      <c r="E867" s="105"/>
      <c r="F867" s="106"/>
      <c r="G867" s="105"/>
      <c r="H867" s="105"/>
      <c r="I867" s="108"/>
      <c r="J867" s="105"/>
      <c r="K867" s="105"/>
      <c r="L867" s="108"/>
      <c r="M867" s="105"/>
      <c r="N867" s="103"/>
      <c r="O867" s="456"/>
      <c r="P867" s="79">
        <f t="shared" si="27"/>
        <v>0</v>
      </c>
      <c r="Q867" s="79">
        <f t="shared" si="27"/>
        <v>0</v>
      </c>
      <c r="R867" s="102" t="str">
        <f t="shared" si="26"/>
        <v/>
      </c>
      <c r="S867" s="96" t="str">
        <f>IF(D867="","",IF(OR(D867=Plano!$A$1,D867=Plano!$B$1),"entrada","saída"))</f>
        <v/>
      </c>
    </row>
    <row r="868" spans="1:19" ht="13.2" hidden="1" x14ac:dyDescent="0.25">
      <c r="A868" s="119" t="str">
        <f>IF(B868="","",COUNT('Diário 2o PA'!$A$5:$A$1412)+COUNT('Diário 3o PA'!$A$5:$A$2004)+ROW()-4)</f>
        <v/>
      </c>
      <c r="B868" s="104"/>
      <c r="C868" s="154"/>
      <c r="D868" s="105"/>
      <c r="E868" s="105"/>
      <c r="F868" s="106"/>
      <c r="G868" s="105"/>
      <c r="H868" s="105"/>
      <c r="I868" s="108"/>
      <c r="J868" s="105"/>
      <c r="K868" s="105"/>
      <c r="L868" s="108"/>
      <c r="M868" s="105"/>
      <c r="N868" s="103"/>
      <c r="O868" s="456"/>
      <c r="P868" s="79">
        <f t="shared" si="27"/>
        <v>0</v>
      </c>
      <c r="Q868" s="79">
        <f t="shared" si="27"/>
        <v>0</v>
      </c>
      <c r="R868" s="102" t="str">
        <f t="shared" si="26"/>
        <v/>
      </c>
      <c r="S868" s="96" t="str">
        <f>IF(D868="","",IF(OR(D868=Plano!$A$1,D868=Plano!$B$1),"entrada","saída"))</f>
        <v/>
      </c>
    </row>
    <row r="869" spans="1:19" ht="13.2" hidden="1" x14ac:dyDescent="0.25">
      <c r="A869" s="119" t="str">
        <f>IF(B869="","",COUNT('Diário 2o PA'!$A$5:$A$1412)+COUNT('Diário 3o PA'!$A$5:$A$2004)+ROW()-4)</f>
        <v/>
      </c>
      <c r="B869" s="104"/>
      <c r="C869" s="154"/>
      <c r="D869" s="105"/>
      <c r="E869" s="105"/>
      <c r="F869" s="106"/>
      <c r="G869" s="105"/>
      <c r="H869" s="105"/>
      <c r="I869" s="108"/>
      <c r="J869" s="105"/>
      <c r="K869" s="105"/>
      <c r="L869" s="108"/>
      <c r="M869" s="105"/>
      <c r="N869" s="103"/>
      <c r="O869" s="456"/>
      <c r="P869" s="79">
        <f t="shared" si="27"/>
        <v>0</v>
      </c>
      <c r="Q869" s="79">
        <f t="shared" si="27"/>
        <v>0</v>
      </c>
      <c r="R869" s="102" t="str">
        <f t="shared" si="26"/>
        <v/>
      </c>
      <c r="S869" s="96" t="str">
        <f>IF(D869="","",IF(OR(D869=Plano!$A$1,D869=Plano!$B$1),"entrada","saída"))</f>
        <v/>
      </c>
    </row>
    <row r="870" spans="1:19" ht="13.2" hidden="1" x14ac:dyDescent="0.25">
      <c r="A870" s="119" t="str">
        <f>IF(B870="","",COUNT('Diário 2o PA'!$A$5:$A$1412)+COUNT('Diário 3o PA'!$A$5:$A$2004)+ROW()-4)</f>
        <v/>
      </c>
      <c r="B870" s="104"/>
      <c r="C870" s="154"/>
      <c r="D870" s="105"/>
      <c r="E870" s="105"/>
      <c r="F870" s="106"/>
      <c r="G870" s="105"/>
      <c r="H870" s="105"/>
      <c r="I870" s="108"/>
      <c r="J870" s="105"/>
      <c r="K870" s="105"/>
      <c r="L870" s="108"/>
      <c r="M870" s="105"/>
      <c r="N870" s="103"/>
      <c r="O870" s="456"/>
      <c r="P870" s="79">
        <f t="shared" si="27"/>
        <v>0</v>
      </c>
      <c r="Q870" s="79">
        <f t="shared" si="27"/>
        <v>0</v>
      </c>
      <c r="R870" s="102" t="str">
        <f t="shared" si="26"/>
        <v/>
      </c>
      <c r="S870" s="96" t="str">
        <f>IF(D870="","",IF(OR(D870=Plano!$A$1,D870=Plano!$B$1),"entrada","saída"))</f>
        <v/>
      </c>
    </row>
    <row r="871" spans="1:19" ht="13.2" hidden="1" x14ac:dyDescent="0.25">
      <c r="A871" s="119" t="str">
        <f>IF(B871="","",COUNT('Diário 2o PA'!$A$5:$A$1412)+COUNT('Diário 3o PA'!$A$5:$A$2004)+ROW()-4)</f>
        <v/>
      </c>
      <c r="B871" s="104"/>
      <c r="C871" s="154"/>
      <c r="D871" s="105"/>
      <c r="E871" s="105"/>
      <c r="F871" s="106"/>
      <c r="G871" s="105"/>
      <c r="H871" s="105"/>
      <c r="I871" s="108"/>
      <c r="J871" s="105"/>
      <c r="K871" s="105"/>
      <c r="L871" s="108"/>
      <c r="M871" s="105"/>
      <c r="N871" s="103"/>
      <c r="O871" s="456"/>
      <c r="P871" s="79">
        <f t="shared" si="27"/>
        <v>0</v>
      </c>
      <c r="Q871" s="79">
        <f t="shared" si="27"/>
        <v>0</v>
      </c>
      <c r="R871" s="102" t="str">
        <f t="shared" si="26"/>
        <v/>
      </c>
      <c r="S871" s="96" t="str">
        <f>IF(D871="","",IF(OR(D871=Plano!$A$1,D871=Plano!$B$1),"entrada","saída"))</f>
        <v/>
      </c>
    </row>
    <row r="872" spans="1:19" ht="13.2" hidden="1" x14ac:dyDescent="0.25">
      <c r="A872" s="119" t="str">
        <f>IF(B872="","",COUNT('Diário 2o PA'!$A$5:$A$1412)+COUNT('Diário 3o PA'!$A$5:$A$2004)+ROW()-4)</f>
        <v/>
      </c>
      <c r="B872" s="104"/>
      <c r="C872" s="154"/>
      <c r="D872" s="105"/>
      <c r="E872" s="105"/>
      <c r="F872" s="106"/>
      <c r="G872" s="105"/>
      <c r="H872" s="105"/>
      <c r="I872" s="108"/>
      <c r="J872" s="105"/>
      <c r="K872" s="105"/>
      <c r="L872" s="108"/>
      <c r="M872" s="105"/>
      <c r="N872" s="103"/>
      <c r="O872" s="456"/>
      <c r="P872" s="79">
        <f t="shared" si="27"/>
        <v>0</v>
      </c>
      <c r="Q872" s="79">
        <f t="shared" si="27"/>
        <v>0</v>
      </c>
      <c r="R872" s="102" t="str">
        <f t="shared" si="26"/>
        <v/>
      </c>
      <c r="S872" s="96" t="str">
        <f>IF(D872="","",IF(OR(D872=Plano!$A$1,D872=Plano!$B$1),"entrada","saída"))</f>
        <v/>
      </c>
    </row>
    <row r="873" spans="1:19" ht="13.2" hidden="1" x14ac:dyDescent="0.25">
      <c r="A873" s="119" t="str">
        <f>IF(B873="","",COUNT('Diário 2o PA'!$A$5:$A$1412)+COUNT('Diário 3o PA'!$A$5:$A$2004)+ROW()-4)</f>
        <v/>
      </c>
      <c r="B873" s="104"/>
      <c r="C873" s="154"/>
      <c r="D873" s="105"/>
      <c r="E873" s="105"/>
      <c r="F873" s="106"/>
      <c r="G873" s="105"/>
      <c r="H873" s="105"/>
      <c r="I873" s="108"/>
      <c r="J873" s="105"/>
      <c r="K873" s="105"/>
      <c r="L873" s="108"/>
      <c r="M873" s="105"/>
      <c r="N873" s="103"/>
      <c r="O873" s="456"/>
      <c r="P873" s="79">
        <f t="shared" si="27"/>
        <v>0</v>
      </c>
      <c r="Q873" s="79">
        <f t="shared" si="27"/>
        <v>0</v>
      </c>
      <c r="R873" s="102" t="str">
        <f t="shared" si="26"/>
        <v/>
      </c>
      <c r="S873" s="96" t="str">
        <f>IF(D873="","",IF(OR(D873=Plano!$A$1,D873=Plano!$B$1),"entrada","saída"))</f>
        <v/>
      </c>
    </row>
    <row r="874" spans="1:19" ht="13.2" hidden="1" x14ac:dyDescent="0.25">
      <c r="A874" s="119" t="str">
        <f>IF(B874="","",COUNT('Diário 2o PA'!$A$5:$A$1412)+COUNT('Diário 3o PA'!$A$5:$A$2004)+ROW()-4)</f>
        <v/>
      </c>
      <c r="B874" s="104"/>
      <c r="C874" s="154"/>
      <c r="D874" s="105"/>
      <c r="E874" s="105"/>
      <c r="F874" s="106"/>
      <c r="G874" s="105"/>
      <c r="H874" s="105"/>
      <c r="I874" s="108"/>
      <c r="J874" s="105"/>
      <c r="K874" s="105"/>
      <c r="L874" s="108"/>
      <c r="M874" s="105"/>
      <c r="N874" s="103"/>
      <c r="O874" s="456"/>
      <c r="P874" s="79">
        <f t="shared" si="27"/>
        <v>0</v>
      </c>
      <c r="Q874" s="79">
        <f t="shared" si="27"/>
        <v>0</v>
      </c>
      <c r="R874" s="102" t="str">
        <f t="shared" si="26"/>
        <v/>
      </c>
      <c r="S874" s="96" t="str">
        <f>IF(D874="","",IF(OR(D874=Plano!$A$1,D874=Plano!$B$1),"entrada","saída"))</f>
        <v/>
      </c>
    </row>
    <row r="875" spans="1:19" ht="13.2" hidden="1" x14ac:dyDescent="0.25">
      <c r="A875" s="119" t="str">
        <f>IF(B875="","",COUNT('Diário 2o PA'!$A$5:$A$1412)+COUNT('Diário 3o PA'!$A$5:$A$2004)+ROW()-4)</f>
        <v/>
      </c>
      <c r="B875" s="104"/>
      <c r="C875" s="154"/>
      <c r="D875" s="105"/>
      <c r="E875" s="105"/>
      <c r="F875" s="106"/>
      <c r="G875" s="105"/>
      <c r="H875" s="105"/>
      <c r="I875" s="108"/>
      <c r="J875" s="105"/>
      <c r="K875" s="105"/>
      <c r="L875" s="108"/>
      <c r="M875" s="105"/>
      <c r="N875" s="103"/>
      <c r="O875" s="456"/>
      <c r="P875" s="79">
        <f t="shared" si="27"/>
        <v>0</v>
      </c>
      <c r="Q875" s="79">
        <f t="shared" si="27"/>
        <v>0</v>
      </c>
      <c r="R875" s="102" t="str">
        <f t="shared" si="26"/>
        <v/>
      </c>
      <c r="S875" s="96" t="str">
        <f>IF(D875="","",IF(OR(D875=Plano!$A$1,D875=Plano!$B$1),"entrada","saída"))</f>
        <v/>
      </c>
    </row>
    <row r="876" spans="1:19" ht="13.2" hidden="1" x14ac:dyDescent="0.25">
      <c r="A876" s="119" t="str">
        <f>IF(B876="","",COUNT('Diário 2o PA'!$A$5:$A$1412)+COUNT('Diário 3o PA'!$A$5:$A$2004)+ROW()-4)</f>
        <v/>
      </c>
      <c r="B876" s="104"/>
      <c r="C876" s="154"/>
      <c r="D876" s="105"/>
      <c r="E876" s="105"/>
      <c r="F876" s="106"/>
      <c r="G876" s="105"/>
      <c r="H876" s="105"/>
      <c r="I876" s="108"/>
      <c r="J876" s="105"/>
      <c r="K876" s="105"/>
      <c r="L876" s="108"/>
      <c r="M876" s="105"/>
      <c r="N876" s="103"/>
      <c r="O876" s="456"/>
      <c r="P876" s="79">
        <f t="shared" si="27"/>
        <v>0</v>
      </c>
      <c r="Q876" s="79">
        <f t="shared" si="27"/>
        <v>0</v>
      </c>
      <c r="R876" s="102" t="str">
        <f t="shared" si="26"/>
        <v/>
      </c>
      <c r="S876" s="96" t="str">
        <f>IF(D876="","",IF(OR(D876=Plano!$A$1,D876=Plano!$B$1),"entrada","saída"))</f>
        <v/>
      </c>
    </row>
    <row r="877" spans="1:19" ht="13.2" hidden="1" x14ac:dyDescent="0.25">
      <c r="A877" s="119" t="str">
        <f>IF(B877="","",COUNT('Diário 2o PA'!$A$5:$A$1412)+COUNT('Diário 3o PA'!$A$5:$A$2004)+ROW()-4)</f>
        <v/>
      </c>
      <c r="B877" s="104"/>
      <c r="C877" s="154"/>
      <c r="D877" s="105"/>
      <c r="E877" s="105"/>
      <c r="F877" s="106"/>
      <c r="G877" s="105"/>
      <c r="H877" s="105"/>
      <c r="I877" s="108"/>
      <c r="J877" s="105"/>
      <c r="K877" s="105"/>
      <c r="L877" s="108"/>
      <c r="M877" s="105"/>
      <c r="N877" s="103"/>
      <c r="O877" s="456"/>
      <c r="P877" s="79">
        <f t="shared" si="27"/>
        <v>0</v>
      </c>
      <c r="Q877" s="79">
        <f t="shared" si="27"/>
        <v>0</v>
      </c>
      <c r="R877" s="102" t="str">
        <f t="shared" si="26"/>
        <v/>
      </c>
      <c r="S877" s="96" t="str">
        <f>IF(D877="","",IF(OR(D877=Plano!$A$1,D877=Plano!$B$1),"entrada","saída"))</f>
        <v/>
      </c>
    </row>
    <row r="878" spans="1:19" ht="13.2" hidden="1" x14ac:dyDescent="0.25">
      <c r="A878" s="119" t="str">
        <f>IF(B878="","",COUNT('Diário 2o PA'!$A$5:$A$1412)+COUNT('Diário 3o PA'!$A$5:$A$2004)+ROW()-4)</f>
        <v/>
      </c>
      <c r="B878" s="104"/>
      <c r="C878" s="154"/>
      <c r="D878" s="105"/>
      <c r="E878" s="105"/>
      <c r="F878" s="106"/>
      <c r="G878" s="105"/>
      <c r="H878" s="105"/>
      <c r="I878" s="108"/>
      <c r="J878" s="105"/>
      <c r="K878" s="105"/>
      <c r="L878" s="108"/>
      <c r="M878" s="105"/>
      <c r="N878" s="103"/>
      <c r="O878" s="456"/>
      <c r="P878" s="79">
        <f t="shared" si="27"/>
        <v>0</v>
      </c>
      <c r="Q878" s="79">
        <f t="shared" si="27"/>
        <v>0</v>
      </c>
      <c r="R878" s="102" t="str">
        <f t="shared" si="26"/>
        <v/>
      </c>
      <c r="S878" s="96" t="str">
        <f>IF(D878="","",IF(OR(D878=Plano!$A$1,D878=Plano!$B$1),"entrada","saída"))</f>
        <v/>
      </c>
    </row>
    <row r="879" spans="1:19" ht="13.2" hidden="1" x14ac:dyDescent="0.25">
      <c r="A879" s="119" t="str">
        <f>IF(B879="","",COUNT('Diário 2o PA'!$A$5:$A$1412)+COUNT('Diário 3o PA'!$A$5:$A$2004)+ROW()-4)</f>
        <v/>
      </c>
      <c r="B879" s="104"/>
      <c r="C879" s="154"/>
      <c r="D879" s="105"/>
      <c r="E879" s="105"/>
      <c r="F879" s="106"/>
      <c r="G879" s="105"/>
      <c r="H879" s="105"/>
      <c r="I879" s="108"/>
      <c r="J879" s="105"/>
      <c r="K879" s="105"/>
      <c r="L879" s="108"/>
      <c r="M879" s="105"/>
      <c r="N879" s="103"/>
      <c r="O879" s="456"/>
      <c r="P879" s="79">
        <f t="shared" si="27"/>
        <v>0</v>
      </c>
      <c r="Q879" s="79">
        <f t="shared" si="27"/>
        <v>0</v>
      </c>
      <c r="R879" s="102" t="str">
        <f t="shared" si="26"/>
        <v/>
      </c>
      <c r="S879" s="96" t="str">
        <f>IF(D879="","",IF(OR(D879=Plano!$A$1,D879=Plano!$B$1),"entrada","saída"))</f>
        <v/>
      </c>
    </row>
    <row r="880" spans="1:19" ht="13.2" hidden="1" x14ac:dyDescent="0.25">
      <c r="A880" s="119" t="str">
        <f>IF(B880="","",COUNT('Diário 2o PA'!$A$5:$A$1412)+COUNT('Diário 3o PA'!$A$5:$A$2004)+ROW()-4)</f>
        <v/>
      </c>
      <c r="B880" s="104"/>
      <c r="C880" s="154"/>
      <c r="D880" s="105"/>
      <c r="E880" s="105"/>
      <c r="F880" s="106"/>
      <c r="G880" s="105"/>
      <c r="H880" s="105"/>
      <c r="I880" s="108"/>
      <c r="J880" s="105"/>
      <c r="K880" s="105"/>
      <c r="L880" s="108"/>
      <c r="M880" s="105"/>
      <c r="N880" s="103"/>
      <c r="O880" s="456"/>
      <c r="P880" s="79">
        <f t="shared" si="27"/>
        <v>0</v>
      </c>
      <c r="Q880" s="79">
        <f t="shared" si="27"/>
        <v>0</v>
      </c>
      <c r="R880" s="102" t="str">
        <f t="shared" si="26"/>
        <v/>
      </c>
      <c r="S880" s="96" t="str">
        <f>IF(D880="","",IF(OR(D880=Plano!$A$1,D880=Plano!$B$1),"entrada","saída"))</f>
        <v/>
      </c>
    </row>
    <row r="881" spans="1:19" ht="13.2" hidden="1" x14ac:dyDescent="0.25">
      <c r="A881" s="119" t="str">
        <f>IF(B881="","",COUNT('Diário 2o PA'!$A$5:$A$1412)+COUNT('Diário 3o PA'!$A$5:$A$2004)+ROW()-4)</f>
        <v/>
      </c>
      <c r="B881" s="104"/>
      <c r="C881" s="154"/>
      <c r="D881" s="105"/>
      <c r="E881" s="105"/>
      <c r="F881" s="106"/>
      <c r="G881" s="105"/>
      <c r="H881" s="105"/>
      <c r="I881" s="108"/>
      <c r="J881" s="105"/>
      <c r="K881" s="105"/>
      <c r="L881" s="108"/>
      <c r="M881" s="105"/>
      <c r="N881" s="103"/>
      <c r="O881" s="456"/>
      <c r="P881" s="79">
        <f t="shared" si="27"/>
        <v>0</v>
      </c>
      <c r="Q881" s="79">
        <f t="shared" si="27"/>
        <v>0</v>
      </c>
      <c r="R881" s="102" t="str">
        <f t="shared" si="26"/>
        <v/>
      </c>
      <c r="S881" s="96" t="str">
        <f>IF(D881="","",IF(OR(D881=Plano!$A$1,D881=Plano!$B$1),"entrada","saída"))</f>
        <v/>
      </c>
    </row>
    <row r="882" spans="1:19" ht="13.2" hidden="1" x14ac:dyDescent="0.25">
      <c r="A882" s="119" t="str">
        <f>IF(B882="","",COUNT('Diário 2o PA'!$A$5:$A$1412)+COUNT('Diário 3o PA'!$A$5:$A$2004)+ROW()-4)</f>
        <v/>
      </c>
      <c r="B882" s="104"/>
      <c r="C882" s="154"/>
      <c r="D882" s="105"/>
      <c r="E882" s="105"/>
      <c r="F882" s="106"/>
      <c r="G882" s="105"/>
      <c r="H882" s="105"/>
      <c r="I882" s="108"/>
      <c r="J882" s="105"/>
      <c r="K882" s="105"/>
      <c r="L882" s="108"/>
      <c r="M882" s="105"/>
      <c r="N882" s="103"/>
      <c r="O882" s="456"/>
      <c r="P882" s="79">
        <f t="shared" si="27"/>
        <v>0</v>
      </c>
      <c r="Q882" s="79">
        <f t="shared" si="27"/>
        <v>0</v>
      </c>
      <c r="R882" s="102" t="str">
        <f t="shared" si="26"/>
        <v/>
      </c>
      <c r="S882" s="96" t="str">
        <f>IF(D882="","",IF(OR(D882=Plano!$A$1,D882=Plano!$B$1),"entrada","saída"))</f>
        <v/>
      </c>
    </row>
    <row r="883" spans="1:19" ht="13.2" hidden="1" x14ac:dyDescent="0.25">
      <c r="A883" s="119" t="str">
        <f>IF(B883="","",COUNT('Diário 2o PA'!$A$5:$A$1412)+COUNT('Diário 3o PA'!$A$5:$A$2004)+ROW()-4)</f>
        <v/>
      </c>
      <c r="B883" s="104"/>
      <c r="C883" s="154"/>
      <c r="D883" s="105"/>
      <c r="E883" s="105"/>
      <c r="F883" s="106"/>
      <c r="G883" s="105"/>
      <c r="H883" s="105"/>
      <c r="I883" s="108"/>
      <c r="J883" s="105"/>
      <c r="K883" s="105"/>
      <c r="L883" s="108"/>
      <c r="M883" s="105"/>
      <c r="N883" s="103"/>
      <c r="O883" s="456"/>
      <c r="P883" s="79">
        <f t="shared" si="27"/>
        <v>0</v>
      </c>
      <c r="Q883" s="79">
        <f t="shared" si="27"/>
        <v>0</v>
      </c>
      <c r="R883" s="102" t="str">
        <f t="shared" si="26"/>
        <v/>
      </c>
      <c r="S883" s="96" t="str">
        <f>IF(D883="","",IF(OR(D883=Plano!$A$1,D883=Plano!$B$1),"entrada","saída"))</f>
        <v/>
      </c>
    </row>
    <row r="884" spans="1:19" ht="13.2" hidden="1" x14ac:dyDescent="0.25">
      <c r="A884" s="119" t="str">
        <f>IF(B884="","",COUNT('Diário 2o PA'!$A$5:$A$1412)+COUNT('Diário 3o PA'!$A$5:$A$2004)+ROW()-4)</f>
        <v/>
      </c>
      <c r="B884" s="104"/>
      <c r="C884" s="154"/>
      <c r="D884" s="105"/>
      <c r="E884" s="105"/>
      <c r="F884" s="106"/>
      <c r="G884" s="105"/>
      <c r="H884" s="105"/>
      <c r="I884" s="108"/>
      <c r="J884" s="105"/>
      <c r="K884" s="105"/>
      <c r="L884" s="108"/>
      <c r="M884" s="105"/>
      <c r="N884" s="103"/>
      <c r="O884" s="456"/>
      <c r="P884" s="79">
        <f t="shared" si="27"/>
        <v>0</v>
      </c>
      <c r="Q884" s="79">
        <f t="shared" si="27"/>
        <v>0</v>
      </c>
      <c r="R884" s="102" t="str">
        <f t="shared" si="26"/>
        <v/>
      </c>
      <c r="S884" s="96" t="str">
        <f>IF(D884="","",IF(OR(D884=Plano!$A$1,D884=Plano!$B$1),"entrada","saída"))</f>
        <v/>
      </c>
    </row>
    <row r="885" spans="1:19" ht="13.2" hidden="1" x14ac:dyDescent="0.25">
      <c r="A885" s="119" t="str">
        <f>IF(B885="","",COUNT('Diário 2o PA'!$A$5:$A$1412)+COUNT('Diário 3o PA'!$A$5:$A$2004)+ROW()-4)</f>
        <v/>
      </c>
      <c r="B885" s="104"/>
      <c r="C885" s="154"/>
      <c r="D885" s="105"/>
      <c r="E885" s="105"/>
      <c r="F885" s="106"/>
      <c r="G885" s="105"/>
      <c r="H885" s="105"/>
      <c r="I885" s="108"/>
      <c r="J885" s="105"/>
      <c r="K885" s="105"/>
      <c r="L885" s="108"/>
      <c r="M885" s="105"/>
      <c r="N885" s="103"/>
      <c r="O885" s="456"/>
      <c r="P885" s="79">
        <f t="shared" si="27"/>
        <v>0</v>
      </c>
      <c r="Q885" s="79">
        <f t="shared" si="27"/>
        <v>0</v>
      </c>
      <c r="R885" s="102" t="str">
        <f t="shared" si="26"/>
        <v/>
      </c>
      <c r="S885" s="96" t="str">
        <f>IF(D885="","",IF(OR(D885=Plano!$A$1,D885=Plano!$B$1),"entrada","saída"))</f>
        <v/>
      </c>
    </row>
    <row r="886" spans="1:19" ht="13.2" hidden="1" x14ac:dyDescent="0.25">
      <c r="A886" s="119" t="str">
        <f>IF(B886="","",COUNT('Diário 2o PA'!$A$5:$A$1412)+COUNT('Diário 3o PA'!$A$5:$A$2004)+ROW()-4)</f>
        <v/>
      </c>
      <c r="B886" s="104"/>
      <c r="C886" s="154"/>
      <c r="D886" s="105"/>
      <c r="E886" s="105"/>
      <c r="F886" s="106"/>
      <c r="G886" s="105"/>
      <c r="H886" s="105"/>
      <c r="I886" s="108"/>
      <c r="J886" s="105"/>
      <c r="K886" s="105"/>
      <c r="L886" s="108"/>
      <c r="M886" s="105"/>
      <c r="N886" s="103"/>
      <c r="O886" s="456"/>
      <c r="P886" s="79">
        <f t="shared" si="27"/>
        <v>0</v>
      </c>
      <c r="Q886" s="79">
        <f t="shared" si="27"/>
        <v>0</v>
      </c>
      <c r="R886" s="102" t="str">
        <f t="shared" si="26"/>
        <v/>
      </c>
      <c r="S886" s="96" t="str">
        <f>IF(D886="","",IF(OR(D886=Plano!$A$1,D886=Plano!$B$1),"entrada","saída"))</f>
        <v/>
      </c>
    </row>
    <row r="887" spans="1:19" ht="13.2" hidden="1" x14ac:dyDescent="0.25">
      <c r="A887" s="119" t="str">
        <f>IF(B887="","",COUNT('Diário 2o PA'!$A$5:$A$1412)+COUNT('Diário 3o PA'!$A$5:$A$2004)+ROW()-4)</f>
        <v/>
      </c>
      <c r="B887" s="104"/>
      <c r="C887" s="154"/>
      <c r="D887" s="105"/>
      <c r="E887" s="105"/>
      <c r="F887" s="106"/>
      <c r="G887" s="105"/>
      <c r="H887" s="105"/>
      <c r="I887" s="108"/>
      <c r="J887" s="105"/>
      <c r="K887" s="105"/>
      <c r="L887" s="108"/>
      <c r="M887" s="105"/>
      <c r="N887" s="103"/>
      <c r="O887" s="456"/>
      <c r="P887" s="79">
        <f t="shared" si="27"/>
        <v>0</v>
      </c>
      <c r="Q887" s="79">
        <f t="shared" si="27"/>
        <v>0</v>
      </c>
      <c r="R887" s="102" t="str">
        <f t="shared" si="26"/>
        <v/>
      </c>
      <c r="S887" s="96" t="str">
        <f>IF(D887="","",IF(OR(D887=Plano!$A$1,D887=Plano!$B$1),"entrada","saída"))</f>
        <v/>
      </c>
    </row>
    <row r="888" spans="1:19" ht="13.2" hidden="1" x14ac:dyDescent="0.25">
      <c r="A888" s="119" t="str">
        <f>IF(B888="","",COUNT('Diário 2o PA'!$A$5:$A$1412)+COUNT('Diário 3o PA'!$A$5:$A$2004)+ROW()-4)</f>
        <v/>
      </c>
      <c r="B888" s="104"/>
      <c r="C888" s="154"/>
      <c r="D888" s="105"/>
      <c r="E888" s="105"/>
      <c r="F888" s="106"/>
      <c r="G888" s="105"/>
      <c r="H888" s="105"/>
      <c r="I888" s="108"/>
      <c r="J888" s="105"/>
      <c r="K888" s="105"/>
      <c r="L888" s="108"/>
      <c r="M888" s="105"/>
      <c r="N888" s="103"/>
      <c r="O888" s="456"/>
      <c r="P888" s="79">
        <f t="shared" si="27"/>
        <v>0</v>
      </c>
      <c r="Q888" s="79">
        <f t="shared" si="27"/>
        <v>0</v>
      </c>
      <c r="R888" s="102" t="str">
        <f t="shared" si="26"/>
        <v/>
      </c>
      <c r="S888" s="96" t="str">
        <f>IF(D888="","",IF(OR(D888=Plano!$A$1,D888=Plano!$B$1),"entrada","saída"))</f>
        <v/>
      </c>
    </row>
    <row r="889" spans="1:19" ht="13.2" hidden="1" x14ac:dyDescent="0.25">
      <c r="A889" s="119" t="str">
        <f>IF(B889="","",COUNT('Diário 2o PA'!$A$5:$A$1412)+COUNT('Diário 3o PA'!$A$5:$A$2004)+ROW()-4)</f>
        <v/>
      </c>
      <c r="B889" s="104"/>
      <c r="C889" s="154"/>
      <c r="D889" s="105"/>
      <c r="E889" s="105"/>
      <c r="F889" s="106"/>
      <c r="G889" s="105"/>
      <c r="H889" s="105"/>
      <c r="I889" s="108"/>
      <c r="J889" s="105"/>
      <c r="K889" s="105"/>
      <c r="L889" s="108"/>
      <c r="M889" s="105"/>
      <c r="N889" s="103"/>
      <c r="O889" s="456"/>
      <c r="P889" s="79">
        <f t="shared" si="27"/>
        <v>0</v>
      </c>
      <c r="Q889" s="79">
        <f t="shared" si="27"/>
        <v>0</v>
      </c>
      <c r="R889" s="102" t="str">
        <f t="shared" si="26"/>
        <v/>
      </c>
      <c r="S889" s="96" t="str">
        <f>IF(D889="","",IF(OR(D889=Plano!$A$1,D889=Plano!$B$1),"entrada","saída"))</f>
        <v/>
      </c>
    </row>
    <row r="890" spans="1:19" ht="13.2" hidden="1" x14ac:dyDescent="0.25">
      <c r="A890" s="119" t="str">
        <f>IF(B890="","",COUNT('Diário 2o PA'!$A$5:$A$1412)+COUNT('Diário 3o PA'!$A$5:$A$2004)+ROW()-4)</f>
        <v/>
      </c>
      <c r="B890" s="104"/>
      <c r="C890" s="154"/>
      <c r="D890" s="105"/>
      <c r="E890" s="105"/>
      <c r="F890" s="106"/>
      <c r="G890" s="105"/>
      <c r="H890" s="105"/>
      <c r="I890" s="108"/>
      <c r="J890" s="105"/>
      <c r="K890" s="105"/>
      <c r="L890" s="108"/>
      <c r="M890" s="105"/>
      <c r="N890" s="103"/>
      <c r="O890" s="456"/>
      <c r="P890" s="79">
        <f t="shared" si="27"/>
        <v>0</v>
      </c>
      <c r="Q890" s="79">
        <f t="shared" si="27"/>
        <v>0</v>
      </c>
      <c r="R890" s="102" t="str">
        <f t="shared" si="26"/>
        <v/>
      </c>
      <c r="S890" s="96" t="str">
        <f>IF(D890="","",IF(OR(D890=Plano!$A$1,D890=Plano!$B$1),"entrada","saída"))</f>
        <v/>
      </c>
    </row>
    <row r="891" spans="1:19" ht="13.2" hidden="1" x14ac:dyDescent="0.25">
      <c r="A891" s="119" t="str">
        <f>IF(B891="","",COUNT('Diário 2o PA'!$A$5:$A$1412)+COUNT('Diário 3o PA'!$A$5:$A$2004)+ROW()-4)</f>
        <v/>
      </c>
      <c r="B891" s="104"/>
      <c r="C891" s="154"/>
      <c r="D891" s="105"/>
      <c r="E891" s="105"/>
      <c r="F891" s="106"/>
      <c r="G891" s="105"/>
      <c r="H891" s="105"/>
      <c r="I891" s="108"/>
      <c r="J891" s="105"/>
      <c r="K891" s="105"/>
      <c r="L891" s="108"/>
      <c r="M891" s="105"/>
      <c r="N891" s="103"/>
      <c r="O891" s="456"/>
      <c r="P891" s="79">
        <f t="shared" si="27"/>
        <v>0</v>
      </c>
      <c r="Q891" s="79">
        <f t="shared" si="27"/>
        <v>0</v>
      </c>
      <c r="R891" s="102" t="str">
        <f t="shared" si="26"/>
        <v/>
      </c>
      <c r="S891" s="96" t="str">
        <f>IF(D891="","",IF(OR(D891=Plano!$A$1,D891=Plano!$B$1),"entrada","saída"))</f>
        <v/>
      </c>
    </row>
    <row r="892" spans="1:19" ht="13.2" hidden="1" x14ac:dyDescent="0.25">
      <c r="A892" s="119" t="str">
        <f>IF(B892="","",COUNT('Diário 2o PA'!$A$5:$A$1412)+COUNT('Diário 3o PA'!$A$5:$A$2004)+ROW()-4)</f>
        <v/>
      </c>
      <c r="B892" s="104"/>
      <c r="C892" s="154"/>
      <c r="D892" s="105"/>
      <c r="E892" s="105"/>
      <c r="F892" s="106"/>
      <c r="G892" s="105"/>
      <c r="H892" s="105"/>
      <c r="I892" s="108"/>
      <c r="J892" s="105"/>
      <c r="K892" s="105"/>
      <c r="L892" s="108"/>
      <c r="M892" s="105"/>
      <c r="N892" s="103"/>
      <c r="O892" s="456"/>
      <c r="P892" s="79">
        <f t="shared" si="27"/>
        <v>0</v>
      </c>
      <c r="Q892" s="79">
        <f t="shared" si="27"/>
        <v>0</v>
      </c>
      <c r="R892" s="102" t="str">
        <f t="shared" si="26"/>
        <v/>
      </c>
      <c r="S892" s="96" t="str">
        <f>IF(D892="","",IF(OR(D892=Plano!$A$1,D892=Plano!$B$1),"entrada","saída"))</f>
        <v/>
      </c>
    </row>
    <row r="893" spans="1:19" ht="13.2" hidden="1" x14ac:dyDescent="0.25">
      <c r="A893" s="119" t="str">
        <f>IF(B893="","",COUNT('Diário 2o PA'!$A$5:$A$1412)+COUNT('Diário 3o PA'!$A$5:$A$2004)+ROW()-4)</f>
        <v/>
      </c>
      <c r="B893" s="104"/>
      <c r="C893" s="154"/>
      <c r="D893" s="105"/>
      <c r="E893" s="105"/>
      <c r="F893" s="106"/>
      <c r="G893" s="105"/>
      <c r="H893" s="105"/>
      <c r="I893" s="108"/>
      <c r="J893" s="105"/>
      <c r="K893" s="105"/>
      <c r="L893" s="108"/>
      <c r="M893" s="105"/>
      <c r="N893" s="103"/>
      <c r="O893" s="456"/>
      <c r="P893" s="79">
        <f t="shared" si="27"/>
        <v>0</v>
      </c>
      <c r="Q893" s="79">
        <f t="shared" si="27"/>
        <v>0</v>
      </c>
      <c r="R893" s="102" t="str">
        <f t="shared" si="26"/>
        <v/>
      </c>
      <c r="S893" s="96" t="str">
        <f>IF(D893="","",IF(OR(D893=Plano!$A$1,D893=Plano!$B$1),"entrada","saída"))</f>
        <v/>
      </c>
    </row>
    <row r="894" spans="1:19" ht="13.2" hidden="1" x14ac:dyDescent="0.25">
      <c r="A894" s="119" t="str">
        <f>IF(B894="","",COUNT('Diário 2o PA'!$A$5:$A$1412)+COUNT('Diário 3o PA'!$A$5:$A$2004)+ROW()-4)</f>
        <v/>
      </c>
      <c r="B894" s="104"/>
      <c r="C894" s="154"/>
      <c r="D894" s="105"/>
      <c r="E894" s="105"/>
      <c r="F894" s="106"/>
      <c r="G894" s="105"/>
      <c r="H894" s="105"/>
      <c r="I894" s="108"/>
      <c r="J894" s="105"/>
      <c r="K894" s="105"/>
      <c r="L894" s="108"/>
      <c r="M894" s="105"/>
      <c r="N894" s="103"/>
      <c r="O894" s="456"/>
      <c r="P894" s="79">
        <f t="shared" si="27"/>
        <v>0</v>
      </c>
      <c r="Q894" s="79">
        <f t="shared" si="27"/>
        <v>0</v>
      </c>
      <c r="R894" s="102" t="str">
        <f t="shared" si="26"/>
        <v/>
      </c>
      <c r="S894" s="96" t="str">
        <f>IF(D894="","",IF(OR(D894=Plano!$A$1,D894=Plano!$B$1),"entrada","saída"))</f>
        <v/>
      </c>
    </row>
    <row r="895" spans="1:19" ht="13.2" hidden="1" x14ac:dyDescent="0.25">
      <c r="A895" s="119" t="str">
        <f>IF(B895="","",COUNT('Diário 2o PA'!$A$5:$A$1412)+COUNT('Diário 3o PA'!$A$5:$A$2004)+ROW()-4)</f>
        <v/>
      </c>
      <c r="B895" s="104"/>
      <c r="C895" s="154"/>
      <c r="D895" s="105"/>
      <c r="E895" s="105"/>
      <c r="F895" s="106"/>
      <c r="G895" s="105"/>
      <c r="H895" s="105"/>
      <c r="I895" s="108"/>
      <c r="J895" s="105"/>
      <c r="K895" s="105"/>
      <c r="L895" s="108"/>
      <c r="M895" s="105"/>
      <c r="N895" s="103"/>
      <c r="O895" s="456"/>
      <c r="P895" s="79">
        <f t="shared" si="27"/>
        <v>0</v>
      </c>
      <c r="Q895" s="79">
        <f t="shared" si="27"/>
        <v>0</v>
      </c>
      <c r="R895" s="102" t="str">
        <f t="shared" si="26"/>
        <v/>
      </c>
      <c r="S895" s="96" t="str">
        <f>IF(D895="","",IF(OR(D895=Plano!$A$1,D895=Plano!$B$1),"entrada","saída"))</f>
        <v/>
      </c>
    </row>
    <row r="896" spans="1:19" ht="13.2" hidden="1" x14ac:dyDescent="0.25">
      <c r="A896" s="119" t="str">
        <f>IF(B896="","",COUNT('Diário 2o PA'!$A$5:$A$1412)+COUNT('Diário 3o PA'!$A$5:$A$2004)+ROW()-4)</f>
        <v/>
      </c>
      <c r="B896" s="104"/>
      <c r="C896" s="154"/>
      <c r="D896" s="105"/>
      <c r="E896" s="105"/>
      <c r="F896" s="106"/>
      <c r="G896" s="105"/>
      <c r="H896" s="105"/>
      <c r="I896" s="108"/>
      <c r="J896" s="105"/>
      <c r="K896" s="105"/>
      <c r="L896" s="108"/>
      <c r="M896" s="105"/>
      <c r="N896" s="103"/>
      <c r="O896" s="456"/>
      <c r="P896" s="79">
        <f t="shared" si="27"/>
        <v>0</v>
      </c>
      <c r="Q896" s="79">
        <f t="shared" si="27"/>
        <v>0</v>
      </c>
      <c r="R896" s="102" t="str">
        <f t="shared" si="26"/>
        <v/>
      </c>
      <c r="S896" s="96" t="str">
        <f>IF(D896="","",IF(OR(D896=Plano!$A$1,D896=Plano!$B$1),"entrada","saída"))</f>
        <v/>
      </c>
    </row>
    <row r="897" spans="1:19" ht="13.2" hidden="1" x14ac:dyDescent="0.25">
      <c r="A897" s="119" t="str">
        <f>IF(B897="","",COUNT('Diário 2o PA'!$A$5:$A$1412)+COUNT('Diário 3o PA'!$A$5:$A$2004)+ROW()-4)</f>
        <v/>
      </c>
      <c r="B897" s="104"/>
      <c r="C897" s="154"/>
      <c r="D897" s="105"/>
      <c r="E897" s="105"/>
      <c r="F897" s="106"/>
      <c r="G897" s="105"/>
      <c r="H897" s="105"/>
      <c r="I897" s="108"/>
      <c r="J897" s="105"/>
      <c r="K897" s="105"/>
      <c r="L897" s="108"/>
      <c r="M897" s="105"/>
      <c r="N897" s="103"/>
      <c r="O897" s="456"/>
      <c r="P897" s="79">
        <f t="shared" si="27"/>
        <v>0</v>
      </c>
      <c r="Q897" s="79">
        <f t="shared" si="27"/>
        <v>0</v>
      </c>
      <c r="R897" s="102" t="str">
        <f t="shared" si="26"/>
        <v/>
      </c>
      <c r="S897" s="96" t="str">
        <f>IF(D897="","",IF(OR(D897=Plano!$A$1,D897=Plano!$B$1),"entrada","saída"))</f>
        <v/>
      </c>
    </row>
    <row r="898" spans="1:19" ht="13.2" hidden="1" x14ac:dyDescent="0.25">
      <c r="A898" s="119" t="str">
        <f>IF(B898="","",COUNT('Diário 2o PA'!$A$5:$A$1412)+COUNT('Diário 3o PA'!$A$5:$A$2004)+ROW()-4)</f>
        <v/>
      </c>
      <c r="B898" s="104"/>
      <c r="C898" s="154"/>
      <c r="D898" s="105"/>
      <c r="E898" s="105"/>
      <c r="F898" s="106"/>
      <c r="G898" s="105"/>
      <c r="H898" s="105"/>
      <c r="I898" s="108"/>
      <c r="J898" s="105"/>
      <c r="K898" s="105"/>
      <c r="L898" s="108"/>
      <c r="M898" s="105"/>
      <c r="N898" s="103"/>
      <c r="O898" s="456"/>
      <c r="P898" s="79">
        <f t="shared" si="27"/>
        <v>0</v>
      </c>
      <c r="Q898" s="79">
        <f t="shared" si="27"/>
        <v>0</v>
      </c>
      <c r="R898" s="102" t="str">
        <f t="shared" si="26"/>
        <v/>
      </c>
      <c r="S898" s="96" t="str">
        <f>IF(D898="","",IF(OR(D898=Plano!$A$1,D898=Plano!$B$1),"entrada","saída"))</f>
        <v/>
      </c>
    </row>
    <row r="899" spans="1:19" ht="13.2" hidden="1" x14ac:dyDescent="0.25">
      <c r="A899" s="119" t="str">
        <f>IF(B899="","",COUNT('Diário 2o PA'!$A$5:$A$1412)+COUNT('Diário 3o PA'!$A$5:$A$2004)+ROW()-4)</f>
        <v/>
      </c>
      <c r="B899" s="104"/>
      <c r="C899" s="154"/>
      <c r="D899" s="105"/>
      <c r="E899" s="105"/>
      <c r="F899" s="106"/>
      <c r="G899" s="105"/>
      <c r="H899" s="105"/>
      <c r="I899" s="108"/>
      <c r="J899" s="105"/>
      <c r="K899" s="105"/>
      <c r="L899" s="108"/>
      <c r="M899" s="105"/>
      <c r="N899" s="103"/>
      <c r="O899" s="456"/>
      <c r="P899" s="79">
        <f t="shared" si="27"/>
        <v>0</v>
      </c>
      <c r="Q899" s="79">
        <f t="shared" si="27"/>
        <v>0</v>
      </c>
      <c r="R899" s="102" t="str">
        <f t="shared" si="26"/>
        <v/>
      </c>
      <c r="S899" s="96" t="str">
        <f>IF(D899="","",IF(OR(D899=Plano!$A$1,D899=Plano!$B$1),"entrada","saída"))</f>
        <v/>
      </c>
    </row>
    <row r="900" spans="1:19" ht="13.2" hidden="1" x14ac:dyDescent="0.25">
      <c r="A900" s="119" t="str">
        <f>IF(B900="","",COUNT('Diário 2o PA'!$A$5:$A$1412)+COUNT('Diário 3o PA'!$A$5:$A$2004)+ROW()-4)</f>
        <v/>
      </c>
      <c r="B900" s="104"/>
      <c r="C900" s="154"/>
      <c r="D900" s="105"/>
      <c r="E900" s="105"/>
      <c r="F900" s="106"/>
      <c r="G900" s="105"/>
      <c r="H900" s="105"/>
      <c r="I900" s="108"/>
      <c r="J900" s="105"/>
      <c r="K900" s="105"/>
      <c r="L900" s="108"/>
      <c r="M900" s="105"/>
      <c r="N900" s="103"/>
      <c r="O900" s="456"/>
      <c r="P900" s="79">
        <f t="shared" si="27"/>
        <v>0</v>
      </c>
      <c r="Q900" s="79">
        <f t="shared" si="27"/>
        <v>0</v>
      </c>
      <c r="R900" s="102" t="str">
        <f t="shared" si="26"/>
        <v/>
      </c>
      <c r="S900" s="96" t="str">
        <f>IF(D900="","",IF(OR(D900=Plano!$A$1,D900=Plano!$B$1),"entrada","saída"))</f>
        <v/>
      </c>
    </row>
    <row r="901" spans="1:19" ht="13.2" hidden="1" x14ac:dyDescent="0.25">
      <c r="A901" s="119" t="str">
        <f>IF(B901="","",COUNT('Diário 2o PA'!$A$5:$A$1412)+COUNT('Diário 3o PA'!$A$5:$A$2004)+ROW()-4)</f>
        <v/>
      </c>
      <c r="B901" s="104"/>
      <c r="C901" s="154"/>
      <c r="D901" s="105"/>
      <c r="E901" s="105"/>
      <c r="F901" s="106"/>
      <c r="G901" s="105"/>
      <c r="H901" s="105"/>
      <c r="I901" s="108"/>
      <c r="J901" s="105"/>
      <c r="K901" s="105"/>
      <c r="L901" s="108"/>
      <c r="M901" s="105"/>
      <c r="N901" s="103"/>
      <c r="O901" s="456"/>
      <c r="P901" s="79">
        <f t="shared" si="27"/>
        <v>0</v>
      </c>
      <c r="Q901" s="79">
        <f t="shared" si="27"/>
        <v>0</v>
      </c>
      <c r="R901" s="102" t="str">
        <f t="shared" ref="R901:R964" si="28">SUBSTITUTE(D901," ","_")</f>
        <v/>
      </c>
      <c r="S901" s="96" t="str">
        <f>IF(D901="","",IF(OR(D901=Plano!$A$1,D901=Plano!$B$1),"entrada","saída"))</f>
        <v/>
      </c>
    </row>
    <row r="902" spans="1:19" ht="13.2" hidden="1" x14ac:dyDescent="0.25">
      <c r="A902" s="119" t="str">
        <f>IF(B902="","",COUNT('Diário 2o PA'!$A$5:$A$1412)+COUNT('Diário 3o PA'!$A$5:$A$2004)+ROW()-4)</f>
        <v/>
      </c>
      <c r="B902" s="104"/>
      <c r="C902" s="154"/>
      <c r="D902" s="105"/>
      <c r="E902" s="105"/>
      <c r="F902" s="106"/>
      <c r="G902" s="105"/>
      <c r="H902" s="105"/>
      <c r="I902" s="108"/>
      <c r="J902" s="105"/>
      <c r="K902" s="105"/>
      <c r="L902" s="108"/>
      <c r="M902" s="105"/>
      <c r="N902" s="103"/>
      <c r="O902" s="456"/>
      <c r="P902" s="79">
        <f t="shared" ref="P902:Q965" si="29">IF(B902=0,0,IF(YEAR(B902)=$Q$1,MONTH(B902)-$P$1+1,(YEAR(B902)-$Q$1)*12-$P$1+1+MONTH(B902)))</f>
        <v>0</v>
      </c>
      <c r="Q902" s="79">
        <f t="shared" si="29"/>
        <v>0</v>
      </c>
      <c r="R902" s="102" t="str">
        <f t="shared" si="28"/>
        <v/>
      </c>
      <c r="S902" s="96" t="str">
        <f>IF(D902="","",IF(OR(D902=Plano!$A$1,D902=Plano!$B$1),"entrada","saída"))</f>
        <v/>
      </c>
    </row>
    <row r="903" spans="1:19" ht="13.2" hidden="1" x14ac:dyDescent="0.25">
      <c r="A903" s="119" t="str">
        <f>IF(B903="","",COUNT('Diário 2o PA'!$A$5:$A$1412)+COUNT('Diário 3o PA'!$A$5:$A$2004)+ROW()-4)</f>
        <v/>
      </c>
      <c r="B903" s="104"/>
      <c r="C903" s="154"/>
      <c r="D903" s="105"/>
      <c r="E903" s="105"/>
      <c r="F903" s="106"/>
      <c r="G903" s="105"/>
      <c r="H903" s="105"/>
      <c r="I903" s="108"/>
      <c r="J903" s="105"/>
      <c r="K903" s="105"/>
      <c r="L903" s="108"/>
      <c r="M903" s="105"/>
      <c r="N903" s="103"/>
      <c r="O903" s="456"/>
      <c r="P903" s="79">
        <f t="shared" si="29"/>
        <v>0</v>
      </c>
      <c r="Q903" s="79">
        <f t="shared" si="29"/>
        <v>0</v>
      </c>
      <c r="R903" s="102" t="str">
        <f t="shared" si="28"/>
        <v/>
      </c>
      <c r="S903" s="96" t="str">
        <f>IF(D903="","",IF(OR(D903=Plano!$A$1,D903=Plano!$B$1),"entrada","saída"))</f>
        <v/>
      </c>
    </row>
    <row r="904" spans="1:19" ht="13.2" hidden="1" x14ac:dyDescent="0.25">
      <c r="A904" s="119" t="str">
        <f>IF(B904="","",COUNT('Diário 2o PA'!$A$5:$A$1412)+COUNT('Diário 3o PA'!$A$5:$A$2004)+ROW()-4)</f>
        <v/>
      </c>
      <c r="B904" s="104"/>
      <c r="C904" s="154"/>
      <c r="D904" s="105"/>
      <c r="E904" s="105"/>
      <c r="F904" s="106"/>
      <c r="G904" s="105"/>
      <c r="H904" s="105"/>
      <c r="I904" s="108"/>
      <c r="J904" s="105"/>
      <c r="K904" s="105"/>
      <c r="L904" s="108"/>
      <c r="M904" s="105"/>
      <c r="N904" s="103"/>
      <c r="O904" s="456"/>
      <c r="P904" s="79">
        <f t="shared" si="29"/>
        <v>0</v>
      </c>
      <c r="Q904" s="79">
        <f t="shared" si="29"/>
        <v>0</v>
      </c>
      <c r="R904" s="102" t="str">
        <f t="shared" si="28"/>
        <v/>
      </c>
      <c r="S904" s="96" t="str">
        <f>IF(D904="","",IF(OR(D904=Plano!$A$1,D904=Plano!$B$1),"entrada","saída"))</f>
        <v/>
      </c>
    </row>
    <row r="905" spans="1:19" ht="13.2" hidden="1" x14ac:dyDescent="0.25">
      <c r="A905" s="119" t="str">
        <f>IF(B905="","",COUNT('Diário 2o PA'!$A$5:$A$1412)+COUNT('Diário 3o PA'!$A$5:$A$2004)+ROW()-4)</f>
        <v/>
      </c>
      <c r="B905" s="104"/>
      <c r="C905" s="154"/>
      <c r="D905" s="105"/>
      <c r="E905" s="105"/>
      <c r="F905" s="106"/>
      <c r="G905" s="105"/>
      <c r="H905" s="105"/>
      <c r="I905" s="108"/>
      <c r="J905" s="105"/>
      <c r="K905" s="105"/>
      <c r="L905" s="108"/>
      <c r="M905" s="105"/>
      <c r="N905" s="103"/>
      <c r="O905" s="456"/>
      <c r="P905" s="79">
        <f t="shared" si="29"/>
        <v>0</v>
      </c>
      <c r="Q905" s="79">
        <f t="shared" si="29"/>
        <v>0</v>
      </c>
      <c r="R905" s="102" t="str">
        <f t="shared" si="28"/>
        <v/>
      </c>
      <c r="S905" s="96" t="str">
        <f>IF(D905="","",IF(OR(D905=Plano!$A$1,D905=Plano!$B$1),"entrada","saída"))</f>
        <v/>
      </c>
    </row>
    <row r="906" spans="1:19" ht="13.2" hidden="1" x14ac:dyDescent="0.25">
      <c r="A906" s="119" t="str">
        <f>IF(B906="","",COUNT('Diário 2o PA'!$A$5:$A$1412)+COUNT('Diário 3o PA'!$A$5:$A$2004)+ROW()-4)</f>
        <v/>
      </c>
      <c r="B906" s="104"/>
      <c r="C906" s="154"/>
      <c r="D906" s="105"/>
      <c r="E906" s="105"/>
      <c r="F906" s="106"/>
      <c r="G906" s="105"/>
      <c r="H906" s="105"/>
      <c r="I906" s="108"/>
      <c r="J906" s="105"/>
      <c r="K906" s="105"/>
      <c r="L906" s="108"/>
      <c r="M906" s="105"/>
      <c r="N906" s="103"/>
      <c r="O906" s="456"/>
      <c r="P906" s="79">
        <f t="shared" si="29"/>
        <v>0</v>
      </c>
      <c r="Q906" s="79">
        <f t="shared" si="29"/>
        <v>0</v>
      </c>
      <c r="R906" s="102" t="str">
        <f t="shared" si="28"/>
        <v/>
      </c>
      <c r="S906" s="96" t="str">
        <f>IF(D906="","",IF(OR(D906=Plano!$A$1,D906=Plano!$B$1),"entrada","saída"))</f>
        <v/>
      </c>
    </row>
    <row r="907" spans="1:19" ht="13.2" hidden="1" x14ac:dyDescent="0.25">
      <c r="A907" s="119" t="str">
        <f>IF(B907="","",COUNT('Diário 2o PA'!$A$5:$A$1412)+COUNT('Diário 3o PA'!$A$5:$A$2004)+ROW()-4)</f>
        <v/>
      </c>
      <c r="B907" s="104"/>
      <c r="C907" s="154"/>
      <c r="D907" s="105"/>
      <c r="E907" s="105"/>
      <c r="F907" s="106"/>
      <c r="G907" s="105"/>
      <c r="H907" s="105"/>
      <c r="I907" s="108"/>
      <c r="J907" s="105"/>
      <c r="K907" s="105"/>
      <c r="L907" s="108"/>
      <c r="M907" s="105"/>
      <c r="N907" s="103"/>
      <c r="O907" s="456"/>
      <c r="P907" s="79">
        <f t="shared" si="29"/>
        <v>0</v>
      </c>
      <c r="Q907" s="79">
        <f t="shared" si="29"/>
        <v>0</v>
      </c>
      <c r="R907" s="102" t="str">
        <f t="shared" si="28"/>
        <v/>
      </c>
      <c r="S907" s="96" t="str">
        <f>IF(D907="","",IF(OR(D907=Plano!$A$1,D907=Plano!$B$1),"entrada","saída"))</f>
        <v/>
      </c>
    </row>
    <row r="908" spans="1:19" ht="13.2" hidden="1" x14ac:dyDescent="0.25">
      <c r="A908" s="119" t="str">
        <f>IF(B908="","",COUNT('Diário 2o PA'!$A$5:$A$1412)+COUNT('Diário 3o PA'!$A$5:$A$2004)+ROW()-4)</f>
        <v/>
      </c>
      <c r="B908" s="104"/>
      <c r="C908" s="154"/>
      <c r="D908" s="105"/>
      <c r="E908" s="105"/>
      <c r="F908" s="106"/>
      <c r="G908" s="105"/>
      <c r="H908" s="105"/>
      <c r="I908" s="108"/>
      <c r="J908" s="105"/>
      <c r="K908" s="105"/>
      <c r="L908" s="108"/>
      <c r="M908" s="105"/>
      <c r="N908" s="103"/>
      <c r="O908" s="456"/>
      <c r="P908" s="79">
        <f t="shared" si="29"/>
        <v>0</v>
      </c>
      <c r="Q908" s="79">
        <f t="shared" si="29"/>
        <v>0</v>
      </c>
      <c r="R908" s="102" t="str">
        <f t="shared" si="28"/>
        <v/>
      </c>
      <c r="S908" s="96" t="str">
        <f>IF(D908="","",IF(OR(D908=Plano!$A$1,D908=Plano!$B$1),"entrada","saída"))</f>
        <v/>
      </c>
    </row>
    <row r="909" spans="1:19" ht="13.2" hidden="1" x14ac:dyDescent="0.25">
      <c r="A909" s="119" t="str">
        <f>IF(B909="","",COUNT('Diário 2o PA'!$A$5:$A$1412)+COUNT('Diário 3o PA'!$A$5:$A$2004)+ROW()-4)</f>
        <v/>
      </c>
      <c r="B909" s="104"/>
      <c r="C909" s="154"/>
      <c r="D909" s="105"/>
      <c r="E909" s="105"/>
      <c r="F909" s="106"/>
      <c r="G909" s="105"/>
      <c r="H909" s="105"/>
      <c r="I909" s="108"/>
      <c r="J909" s="105"/>
      <c r="K909" s="105"/>
      <c r="L909" s="108"/>
      <c r="M909" s="105"/>
      <c r="N909" s="103"/>
      <c r="O909" s="456"/>
      <c r="P909" s="79">
        <f t="shared" si="29"/>
        <v>0</v>
      </c>
      <c r="Q909" s="79">
        <f t="shared" si="29"/>
        <v>0</v>
      </c>
      <c r="R909" s="102" t="str">
        <f t="shared" si="28"/>
        <v/>
      </c>
      <c r="S909" s="96" t="str">
        <f>IF(D909="","",IF(OR(D909=Plano!$A$1,D909=Plano!$B$1),"entrada","saída"))</f>
        <v/>
      </c>
    </row>
    <row r="910" spans="1:19" ht="13.2" hidden="1" x14ac:dyDescent="0.25">
      <c r="A910" s="119" t="str">
        <f>IF(B910="","",COUNT('Diário 2o PA'!$A$5:$A$1412)+COUNT('Diário 3o PA'!$A$5:$A$2004)+ROW()-4)</f>
        <v/>
      </c>
      <c r="B910" s="104"/>
      <c r="C910" s="154"/>
      <c r="D910" s="105"/>
      <c r="E910" s="105"/>
      <c r="F910" s="106"/>
      <c r="G910" s="105"/>
      <c r="H910" s="105"/>
      <c r="I910" s="108"/>
      <c r="J910" s="105"/>
      <c r="K910" s="105"/>
      <c r="L910" s="108"/>
      <c r="M910" s="105"/>
      <c r="N910" s="103"/>
      <c r="O910" s="456"/>
      <c r="P910" s="79">
        <f t="shared" si="29"/>
        <v>0</v>
      </c>
      <c r="Q910" s="79">
        <f t="shared" si="29"/>
        <v>0</v>
      </c>
      <c r="R910" s="102" t="str">
        <f t="shared" si="28"/>
        <v/>
      </c>
      <c r="S910" s="96" t="str">
        <f>IF(D910="","",IF(OR(D910=Plano!$A$1,D910=Plano!$B$1),"entrada","saída"))</f>
        <v/>
      </c>
    </row>
    <row r="911" spans="1:19" ht="13.2" hidden="1" x14ac:dyDescent="0.25">
      <c r="A911" s="119" t="str">
        <f>IF(B911="","",COUNT('Diário 2o PA'!$A$5:$A$1412)+COUNT('Diário 3o PA'!$A$5:$A$2004)+ROW()-4)</f>
        <v/>
      </c>
      <c r="B911" s="104"/>
      <c r="C911" s="154"/>
      <c r="D911" s="105"/>
      <c r="E911" s="105"/>
      <c r="F911" s="106"/>
      <c r="G911" s="105"/>
      <c r="H911" s="105"/>
      <c r="I911" s="108"/>
      <c r="J911" s="105"/>
      <c r="K911" s="105"/>
      <c r="L911" s="108"/>
      <c r="M911" s="105"/>
      <c r="N911" s="103"/>
      <c r="O911" s="456"/>
      <c r="P911" s="79">
        <f t="shared" si="29"/>
        <v>0</v>
      </c>
      <c r="Q911" s="79">
        <f t="shared" si="29"/>
        <v>0</v>
      </c>
      <c r="R911" s="102" t="str">
        <f t="shared" si="28"/>
        <v/>
      </c>
      <c r="S911" s="96" t="str">
        <f>IF(D911="","",IF(OR(D911=Plano!$A$1,D911=Plano!$B$1),"entrada","saída"))</f>
        <v/>
      </c>
    </row>
    <row r="912" spans="1:19" ht="13.2" hidden="1" x14ac:dyDescent="0.25">
      <c r="A912" s="119" t="str">
        <f>IF(B912="","",COUNT('Diário 2o PA'!$A$5:$A$1412)+COUNT('Diário 3o PA'!$A$5:$A$2004)+ROW()-4)</f>
        <v/>
      </c>
      <c r="B912" s="104"/>
      <c r="C912" s="154"/>
      <c r="D912" s="105"/>
      <c r="E912" s="105"/>
      <c r="F912" s="106"/>
      <c r="G912" s="105"/>
      <c r="H912" s="105"/>
      <c r="I912" s="108"/>
      <c r="J912" s="105"/>
      <c r="K912" s="105"/>
      <c r="L912" s="108"/>
      <c r="M912" s="105"/>
      <c r="N912" s="103"/>
      <c r="O912" s="456"/>
      <c r="P912" s="79">
        <f t="shared" si="29"/>
        <v>0</v>
      </c>
      <c r="Q912" s="79">
        <f t="shared" si="29"/>
        <v>0</v>
      </c>
      <c r="R912" s="102" t="str">
        <f t="shared" si="28"/>
        <v/>
      </c>
      <c r="S912" s="96" t="str">
        <f>IF(D912="","",IF(OR(D912=Plano!$A$1,D912=Plano!$B$1),"entrada","saída"))</f>
        <v/>
      </c>
    </row>
    <row r="913" spans="1:19" ht="13.2" hidden="1" x14ac:dyDescent="0.25">
      <c r="A913" s="119" t="str">
        <f>IF(B913="","",COUNT('Diário 2o PA'!$A$5:$A$1412)+COUNT('Diário 3o PA'!$A$5:$A$2004)+ROW()-4)</f>
        <v/>
      </c>
      <c r="B913" s="104"/>
      <c r="C913" s="154"/>
      <c r="D913" s="105"/>
      <c r="E913" s="105"/>
      <c r="F913" s="106"/>
      <c r="G913" s="105"/>
      <c r="H913" s="105"/>
      <c r="I913" s="108"/>
      <c r="J913" s="105"/>
      <c r="K913" s="105"/>
      <c r="L913" s="108"/>
      <c r="M913" s="105"/>
      <c r="N913" s="103"/>
      <c r="O913" s="456"/>
      <c r="P913" s="79">
        <f t="shared" si="29"/>
        <v>0</v>
      </c>
      <c r="Q913" s="79">
        <f t="shared" si="29"/>
        <v>0</v>
      </c>
      <c r="R913" s="102" t="str">
        <f t="shared" si="28"/>
        <v/>
      </c>
      <c r="S913" s="96" t="str">
        <f>IF(D913="","",IF(OR(D913=Plano!$A$1,D913=Plano!$B$1),"entrada","saída"))</f>
        <v/>
      </c>
    </row>
    <row r="914" spans="1:19" ht="13.2" hidden="1" x14ac:dyDescent="0.25">
      <c r="A914" s="119" t="str">
        <f>IF(B914="","",COUNT('Diário 2o PA'!$A$5:$A$1412)+COUNT('Diário 3o PA'!$A$5:$A$2004)+ROW()-4)</f>
        <v/>
      </c>
      <c r="B914" s="104"/>
      <c r="C914" s="154"/>
      <c r="D914" s="105"/>
      <c r="E914" s="105"/>
      <c r="F914" s="106"/>
      <c r="G914" s="105"/>
      <c r="H914" s="105"/>
      <c r="I914" s="108"/>
      <c r="J914" s="105"/>
      <c r="K914" s="105"/>
      <c r="L914" s="108"/>
      <c r="M914" s="105"/>
      <c r="N914" s="103"/>
      <c r="O914" s="456"/>
      <c r="P914" s="79">
        <f t="shared" si="29"/>
        <v>0</v>
      </c>
      <c r="Q914" s="79">
        <f t="shared" si="29"/>
        <v>0</v>
      </c>
      <c r="R914" s="102" t="str">
        <f t="shared" si="28"/>
        <v/>
      </c>
      <c r="S914" s="96" t="str">
        <f>IF(D914="","",IF(OR(D914=Plano!$A$1,D914=Plano!$B$1),"entrada","saída"))</f>
        <v/>
      </c>
    </row>
    <row r="915" spans="1:19" ht="13.2" hidden="1" x14ac:dyDescent="0.25">
      <c r="A915" s="119" t="str">
        <f>IF(B915="","",COUNT('Diário 2o PA'!$A$5:$A$1412)+COUNT('Diário 3o PA'!$A$5:$A$2004)+ROW()-4)</f>
        <v/>
      </c>
      <c r="B915" s="104"/>
      <c r="C915" s="154"/>
      <c r="D915" s="105"/>
      <c r="E915" s="105"/>
      <c r="F915" s="106"/>
      <c r="G915" s="105"/>
      <c r="H915" s="105"/>
      <c r="I915" s="108"/>
      <c r="J915" s="105"/>
      <c r="K915" s="105"/>
      <c r="L915" s="108"/>
      <c r="M915" s="105"/>
      <c r="N915" s="103"/>
      <c r="O915" s="456"/>
      <c r="P915" s="79">
        <f t="shared" si="29"/>
        <v>0</v>
      </c>
      <c r="Q915" s="79">
        <f t="shared" si="29"/>
        <v>0</v>
      </c>
      <c r="R915" s="102" t="str">
        <f t="shared" si="28"/>
        <v/>
      </c>
      <c r="S915" s="96" t="str">
        <f>IF(D915="","",IF(OR(D915=Plano!$A$1,D915=Plano!$B$1),"entrada","saída"))</f>
        <v/>
      </c>
    </row>
    <row r="916" spans="1:19" ht="13.2" hidden="1" x14ac:dyDescent="0.25">
      <c r="A916" s="119" t="str">
        <f>IF(B916="","",COUNT('Diário 2o PA'!$A$5:$A$1412)+COUNT('Diário 3o PA'!$A$5:$A$2004)+ROW()-4)</f>
        <v/>
      </c>
      <c r="B916" s="104"/>
      <c r="C916" s="154"/>
      <c r="D916" s="105"/>
      <c r="E916" s="105"/>
      <c r="F916" s="106"/>
      <c r="G916" s="105"/>
      <c r="H916" s="105"/>
      <c r="I916" s="108"/>
      <c r="J916" s="105"/>
      <c r="K916" s="105"/>
      <c r="L916" s="108"/>
      <c r="M916" s="105"/>
      <c r="N916" s="103"/>
      <c r="O916" s="456"/>
      <c r="P916" s="79">
        <f t="shared" si="29"/>
        <v>0</v>
      </c>
      <c r="Q916" s="79">
        <f t="shared" si="29"/>
        <v>0</v>
      </c>
      <c r="R916" s="102" t="str">
        <f t="shared" si="28"/>
        <v/>
      </c>
      <c r="S916" s="96" t="str">
        <f>IF(D916="","",IF(OR(D916=Plano!$A$1,D916=Plano!$B$1),"entrada","saída"))</f>
        <v/>
      </c>
    </row>
    <row r="917" spans="1:19" ht="13.2" hidden="1" x14ac:dyDescent="0.25">
      <c r="A917" s="119" t="str">
        <f>IF(B917="","",COUNT('Diário 2o PA'!$A$5:$A$1412)+COUNT('Diário 3o PA'!$A$5:$A$2004)+ROW()-4)</f>
        <v/>
      </c>
      <c r="B917" s="104"/>
      <c r="C917" s="154"/>
      <c r="D917" s="105"/>
      <c r="E917" s="105"/>
      <c r="F917" s="106"/>
      <c r="G917" s="105"/>
      <c r="H917" s="105"/>
      <c r="I917" s="108"/>
      <c r="J917" s="105"/>
      <c r="K917" s="105"/>
      <c r="L917" s="108"/>
      <c r="M917" s="105"/>
      <c r="N917" s="103"/>
      <c r="O917" s="456"/>
      <c r="P917" s="79">
        <f t="shared" si="29"/>
        <v>0</v>
      </c>
      <c r="Q917" s="79">
        <f t="shared" si="29"/>
        <v>0</v>
      </c>
      <c r="R917" s="102" t="str">
        <f t="shared" si="28"/>
        <v/>
      </c>
      <c r="S917" s="96" t="str">
        <f>IF(D917="","",IF(OR(D917=Plano!$A$1,D917=Plano!$B$1),"entrada","saída"))</f>
        <v/>
      </c>
    </row>
    <row r="918" spans="1:19" ht="13.2" hidden="1" x14ac:dyDescent="0.25">
      <c r="A918" s="119" t="str">
        <f>IF(B918="","",COUNT('Diário 2o PA'!$A$5:$A$1412)+COUNT('Diário 3o PA'!$A$5:$A$2004)+ROW()-4)</f>
        <v/>
      </c>
      <c r="B918" s="104"/>
      <c r="C918" s="154"/>
      <c r="D918" s="105"/>
      <c r="E918" s="105"/>
      <c r="F918" s="106"/>
      <c r="G918" s="105"/>
      <c r="H918" s="105"/>
      <c r="I918" s="108"/>
      <c r="J918" s="105"/>
      <c r="K918" s="105"/>
      <c r="L918" s="108"/>
      <c r="M918" s="105"/>
      <c r="N918" s="103"/>
      <c r="O918" s="456"/>
      <c r="P918" s="79">
        <f t="shared" si="29"/>
        <v>0</v>
      </c>
      <c r="Q918" s="79">
        <f t="shared" si="29"/>
        <v>0</v>
      </c>
      <c r="R918" s="102" t="str">
        <f t="shared" si="28"/>
        <v/>
      </c>
      <c r="S918" s="96" t="str">
        <f>IF(D918="","",IF(OR(D918=Plano!$A$1,D918=Plano!$B$1),"entrada","saída"))</f>
        <v/>
      </c>
    </row>
    <row r="919" spans="1:19" ht="13.2" hidden="1" x14ac:dyDescent="0.25">
      <c r="A919" s="119" t="str">
        <f>IF(B919="","",COUNT('Diário 2o PA'!$A$5:$A$1412)+COUNT('Diário 3o PA'!$A$5:$A$2004)+ROW()-4)</f>
        <v/>
      </c>
      <c r="B919" s="104"/>
      <c r="C919" s="154"/>
      <c r="D919" s="105"/>
      <c r="E919" s="105"/>
      <c r="F919" s="106"/>
      <c r="G919" s="105"/>
      <c r="H919" s="105"/>
      <c r="I919" s="108"/>
      <c r="J919" s="105"/>
      <c r="K919" s="105"/>
      <c r="L919" s="108"/>
      <c r="M919" s="105"/>
      <c r="N919" s="103"/>
      <c r="O919" s="456"/>
      <c r="P919" s="79">
        <f t="shared" si="29"/>
        <v>0</v>
      </c>
      <c r="Q919" s="79">
        <f t="shared" si="29"/>
        <v>0</v>
      </c>
      <c r="R919" s="102" t="str">
        <f t="shared" si="28"/>
        <v/>
      </c>
      <c r="S919" s="96" t="str">
        <f>IF(D919="","",IF(OR(D919=Plano!$A$1,D919=Plano!$B$1),"entrada","saída"))</f>
        <v/>
      </c>
    </row>
    <row r="920" spans="1:19" ht="13.2" hidden="1" x14ac:dyDescent="0.25">
      <c r="A920" s="119" t="str">
        <f>IF(B920="","",COUNT('Diário 2o PA'!$A$5:$A$1412)+COUNT('Diário 3o PA'!$A$5:$A$2004)+ROW()-4)</f>
        <v/>
      </c>
      <c r="B920" s="104"/>
      <c r="C920" s="154"/>
      <c r="D920" s="105"/>
      <c r="E920" s="105"/>
      <c r="F920" s="106"/>
      <c r="G920" s="105"/>
      <c r="H920" s="105"/>
      <c r="I920" s="108"/>
      <c r="J920" s="105"/>
      <c r="K920" s="105"/>
      <c r="L920" s="108"/>
      <c r="M920" s="105"/>
      <c r="N920" s="103"/>
      <c r="O920" s="456"/>
      <c r="P920" s="79">
        <f t="shared" si="29"/>
        <v>0</v>
      </c>
      <c r="Q920" s="79">
        <f t="shared" si="29"/>
        <v>0</v>
      </c>
      <c r="R920" s="102" t="str">
        <f t="shared" si="28"/>
        <v/>
      </c>
      <c r="S920" s="96" t="str">
        <f>IF(D920="","",IF(OR(D920=Plano!$A$1,D920=Plano!$B$1),"entrada","saída"))</f>
        <v/>
      </c>
    </row>
    <row r="921" spans="1:19" ht="13.2" hidden="1" x14ac:dyDescent="0.25">
      <c r="A921" s="119" t="str">
        <f>IF(B921="","",COUNT('Diário 2o PA'!$A$5:$A$1412)+COUNT('Diário 3o PA'!$A$5:$A$2004)+ROW()-4)</f>
        <v/>
      </c>
      <c r="B921" s="104"/>
      <c r="C921" s="154"/>
      <c r="D921" s="105"/>
      <c r="E921" s="105"/>
      <c r="F921" s="106"/>
      <c r="G921" s="105"/>
      <c r="H921" s="105"/>
      <c r="I921" s="108"/>
      <c r="J921" s="105"/>
      <c r="K921" s="105"/>
      <c r="L921" s="108"/>
      <c r="M921" s="105"/>
      <c r="N921" s="103"/>
      <c r="O921" s="456"/>
      <c r="P921" s="79">
        <f t="shared" si="29"/>
        <v>0</v>
      </c>
      <c r="Q921" s="79">
        <f t="shared" si="29"/>
        <v>0</v>
      </c>
      <c r="R921" s="102" t="str">
        <f t="shared" si="28"/>
        <v/>
      </c>
      <c r="S921" s="96" t="str">
        <f>IF(D921="","",IF(OR(D921=Plano!$A$1,D921=Plano!$B$1),"entrada","saída"))</f>
        <v/>
      </c>
    </row>
    <row r="922" spans="1:19" ht="13.2" hidden="1" x14ac:dyDescent="0.25">
      <c r="A922" s="119" t="str">
        <f>IF(B922="","",COUNT('Diário 2o PA'!$A$5:$A$1412)+COUNT('Diário 3o PA'!$A$5:$A$2004)+ROW()-4)</f>
        <v/>
      </c>
      <c r="B922" s="104"/>
      <c r="C922" s="154"/>
      <c r="D922" s="105"/>
      <c r="E922" s="105"/>
      <c r="F922" s="106"/>
      <c r="G922" s="105"/>
      <c r="H922" s="105"/>
      <c r="I922" s="108"/>
      <c r="J922" s="105"/>
      <c r="K922" s="105"/>
      <c r="L922" s="108"/>
      <c r="M922" s="105"/>
      <c r="N922" s="103"/>
      <c r="O922" s="456"/>
      <c r="P922" s="79">
        <f t="shared" si="29"/>
        <v>0</v>
      </c>
      <c r="Q922" s="79">
        <f t="shared" si="29"/>
        <v>0</v>
      </c>
      <c r="R922" s="102" t="str">
        <f t="shared" si="28"/>
        <v/>
      </c>
      <c r="S922" s="96" t="str">
        <f>IF(D922="","",IF(OR(D922=Plano!$A$1,D922=Plano!$B$1),"entrada","saída"))</f>
        <v/>
      </c>
    </row>
    <row r="923" spans="1:19" ht="13.2" hidden="1" x14ac:dyDescent="0.25">
      <c r="A923" s="119" t="str">
        <f>IF(B923="","",COUNT('Diário 2o PA'!$A$5:$A$1412)+COUNT('Diário 3o PA'!$A$5:$A$2004)+ROW()-4)</f>
        <v/>
      </c>
      <c r="B923" s="104"/>
      <c r="C923" s="154"/>
      <c r="D923" s="105"/>
      <c r="E923" s="105"/>
      <c r="F923" s="106"/>
      <c r="G923" s="105"/>
      <c r="H923" s="105"/>
      <c r="I923" s="108"/>
      <c r="J923" s="105"/>
      <c r="K923" s="105"/>
      <c r="L923" s="108"/>
      <c r="M923" s="105"/>
      <c r="N923" s="103"/>
      <c r="O923" s="456"/>
      <c r="P923" s="79">
        <f t="shared" si="29"/>
        <v>0</v>
      </c>
      <c r="Q923" s="79">
        <f t="shared" si="29"/>
        <v>0</v>
      </c>
      <c r="R923" s="102" t="str">
        <f t="shared" si="28"/>
        <v/>
      </c>
      <c r="S923" s="96" t="str">
        <f>IF(D923="","",IF(OR(D923=Plano!$A$1,D923=Plano!$B$1),"entrada","saída"))</f>
        <v/>
      </c>
    </row>
    <row r="924" spans="1:19" ht="13.2" hidden="1" x14ac:dyDescent="0.25">
      <c r="A924" s="119" t="str">
        <f>IF(B924="","",COUNT('Diário 2o PA'!$A$5:$A$1412)+COUNT('Diário 3o PA'!$A$5:$A$2004)+ROW()-4)</f>
        <v/>
      </c>
      <c r="B924" s="104"/>
      <c r="C924" s="154"/>
      <c r="D924" s="105"/>
      <c r="E924" s="105"/>
      <c r="F924" s="106"/>
      <c r="G924" s="105"/>
      <c r="H924" s="105"/>
      <c r="I924" s="108"/>
      <c r="J924" s="105"/>
      <c r="K924" s="105"/>
      <c r="L924" s="108"/>
      <c r="M924" s="105"/>
      <c r="N924" s="103"/>
      <c r="O924" s="456"/>
      <c r="P924" s="79">
        <f t="shared" si="29"/>
        <v>0</v>
      </c>
      <c r="Q924" s="79">
        <f t="shared" si="29"/>
        <v>0</v>
      </c>
      <c r="R924" s="102" t="str">
        <f t="shared" si="28"/>
        <v/>
      </c>
      <c r="S924" s="96" t="str">
        <f>IF(D924="","",IF(OR(D924=Plano!$A$1,D924=Plano!$B$1),"entrada","saída"))</f>
        <v/>
      </c>
    </row>
    <row r="925" spans="1:19" ht="13.2" hidden="1" x14ac:dyDescent="0.25">
      <c r="A925" s="119" t="str">
        <f>IF(B925="","",COUNT('Diário 2o PA'!$A$5:$A$1412)+COUNT('Diário 3o PA'!$A$5:$A$2004)+ROW()-4)</f>
        <v/>
      </c>
      <c r="B925" s="104"/>
      <c r="C925" s="154"/>
      <c r="D925" s="105"/>
      <c r="E925" s="105"/>
      <c r="F925" s="106"/>
      <c r="G925" s="105"/>
      <c r="H925" s="105"/>
      <c r="I925" s="108"/>
      <c r="J925" s="105"/>
      <c r="K925" s="105"/>
      <c r="L925" s="108"/>
      <c r="M925" s="105"/>
      <c r="N925" s="103"/>
      <c r="O925" s="456"/>
      <c r="P925" s="79">
        <f t="shared" si="29"/>
        <v>0</v>
      </c>
      <c r="Q925" s="79">
        <f t="shared" si="29"/>
        <v>0</v>
      </c>
      <c r="R925" s="102" t="str">
        <f t="shared" si="28"/>
        <v/>
      </c>
      <c r="S925" s="96" t="str">
        <f>IF(D925="","",IF(OR(D925=Plano!$A$1,D925=Plano!$B$1),"entrada","saída"))</f>
        <v/>
      </c>
    </row>
    <row r="926" spans="1:19" ht="13.2" hidden="1" x14ac:dyDescent="0.25">
      <c r="A926" s="119" t="str">
        <f>IF(B926="","",COUNT('Diário 2o PA'!$A$5:$A$1412)+COUNT('Diário 3o PA'!$A$5:$A$2004)+ROW()-4)</f>
        <v/>
      </c>
      <c r="B926" s="104"/>
      <c r="C926" s="154"/>
      <c r="D926" s="105"/>
      <c r="E926" s="105"/>
      <c r="F926" s="106"/>
      <c r="G926" s="105"/>
      <c r="H926" s="105"/>
      <c r="I926" s="108"/>
      <c r="J926" s="105"/>
      <c r="K926" s="105"/>
      <c r="L926" s="108"/>
      <c r="M926" s="105"/>
      <c r="N926" s="103"/>
      <c r="O926" s="456"/>
      <c r="P926" s="79">
        <f t="shared" si="29"/>
        <v>0</v>
      </c>
      <c r="Q926" s="79">
        <f t="shared" si="29"/>
        <v>0</v>
      </c>
      <c r="R926" s="102" t="str">
        <f t="shared" si="28"/>
        <v/>
      </c>
      <c r="S926" s="96" t="str">
        <f>IF(D926="","",IF(OR(D926=Plano!$A$1,D926=Plano!$B$1),"entrada","saída"))</f>
        <v/>
      </c>
    </row>
    <row r="927" spans="1:19" ht="13.2" hidden="1" x14ac:dyDescent="0.25">
      <c r="A927" s="119" t="str">
        <f>IF(B927="","",COUNT('Diário 2o PA'!$A$5:$A$1412)+COUNT('Diário 3o PA'!$A$5:$A$2004)+ROW()-4)</f>
        <v/>
      </c>
      <c r="B927" s="104"/>
      <c r="C927" s="154"/>
      <c r="D927" s="105"/>
      <c r="E927" s="105"/>
      <c r="F927" s="106"/>
      <c r="G927" s="105"/>
      <c r="H927" s="105"/>
      <c r="I927" s="108"/>
      <c r="J927" s="105"/>
      <c r="K927" s="105"/>
      <c r="L927" s="108"/>
      <c r="M927" s="105"/>
      <c r="N927" s="103"/>
      <c r="O927" s="456"/>
      <c r="P927" s="79">
        <f t="shared" si="29"/>
        <v>0</v>
      </c>
      <c r="Q927" s="79">
        <f t="shared" si="29"/>
        <v>0</v>
      </c>
      <c r="R927" s="102" t="str">
        <f t="shared" si="28"/>
        <v/>
      </c>
      <c r="S927" s="96" t="str">
        <f>IF(D927="","",IF(OR(D927=Plano!$A$1,D927=Plano!$B$1),"entrada","saída"))</f>
        <v/>
      </c>
    </row>
    <row r="928" spans="1:19" ht="13.2" hidden="1" x14ac:dyDescent="0.25">
      <c r="A928" s="119" t="str">
        <f>IF(B928="","",COUNT('Diário 2o PA'!$A$5:$A$1412)+COUNT('Diário 3o PA'!$A$5:$A$2004)+ROW()-4)</f>
        <v/>
      </c>
      <c r="B928" s="104"/>
      <c r="C928" s="154"/>
      <c r="D928" s="105"/>
      <c r="E928" s="105"/>
      <c r="F928" s="106"/>
      <c r="G928" s="105"/>
      <c r="H928" s="105"/>
      <c r="I928" s="108"/>
      <c r="J928" s="105"/>
      <c r="K928" s="105"/>
      <c r="L928" s="108"/>
      <c r="M928" s="105"/>
      <c r="N928" s="103"/>
      <c r="O928" s="456"/>
      <c r="P928" s="79">
        <f t="shared" si="29"/>
        <v>0</v>
      </c>
      <c r="Q928" s="79">
        <f t="shared" si="29"/>
        <v>0</v>
      </c>
      <c r="R928" s="102" t="str">
        <f t="shared" si="28"/>
        <v/>
      </c>
      <c r="S928" s="96" t="str">
        <f>IF(D928="","",IF(OR(D928=Plano!$A$1,D928=Plano!$B$1),"entrada","saída"))</f>
        <v/>
      </c>
    </row>
    <row r="929" spans="1:19" ht="13.2" hidden="1" x14ac:dyDescent="0.25">
      <c r="A929" s="119" t="str">
        <f>IF(B929="","",COUNT('Diário 2o PA'!$A$5:$A$1412)+COUNT('Diário 3o PA'!$A$5:$A$2004)+ROW()-4)</f>
        <v/>
      </c>
      <c r="B929" s="104"/>
      <c r="C929" s="154"/>
      <c r="D929" s="105"/>
      <c r="E929" s="105"/>
      <c r="F929" s="106"/>
      <c r="G929" s="105"/>
      <c r="H929" s="105"/>
      <c r="I929" s="108"/>
      <c r="J929" s="105"/>
      <c r="K929" s="105"/>
      <c r="L929" s="108"/>
      <c r="M929" s="105"/>
      <c r="N929" s="103"/>
      <c r="O929" s="456"/>
      <c r="P929" s="79">
        <f t="shared" si="29"/>
        <v>0</v>
      </c>
      <c r="Q929" s="79">
        <f t="shared" si="29"/>
        <v>0</v>
      </c>
      <c r="R929" s="102" t="str">
        <f t="shared" si="28"/>
        <v/>
      </c>
      <c r="S929" s="96" t="str">
        <f>IF(D929="","",IF(OR(D929=Plano!$A$1,D929=Plano!$B$1),"entrada","saída"))</f>
        <v/>
      </c>
    </row>
    <row r="930" spans="1:19" ht="13.2" hidden="1" x14ac:dyDescent="0.25">
      <c r="A930" s="119" t="str">
        <f>IF(B930="","",COUNT('Diário 2o PA'!$A$5:$A$1412)+COUNT('Diário 3o PA'!$A$5:$A$2004)+ROW()-4)</f>
        <v/>
      </c>
      <c r="B930" s="104"/>
      <c r="C930" s="154"/>
      <c r="D930" s="105"/>
      <c r="E930" s="105"/>
      <c r="F930" s="106"/>
      <c r="G930" s="105"/>
      <c r="H930" s="105"/>
      <c r="I930" s="108"/>
      <c r="J930" s="105"/>
      <c r="K930" s="105"/>
      <c r="L930" s="108"/>
      <c r="M930" s="105"/>
      <c r="N930" s="103"/>
      <c r="O930" s="456"/>
      <c r="P930" s="79">
        <f t="shared" si="29"/>
        <v>0</v>
      </c>
      <c r="Q930" s="79">
        <f t="shared" si="29"/>
        <v>0</v>
      </c>
      <c r="R930" s="102" t="str">
        <f t="shared" si="28"/>
        <v/>
      </c>
      <c r="S930" s="96" t="str">
        <f>IF(D930="","",IF(OR(D930=Plano!$A$1,D930=Plano!$B$1),"entrada","saída"))</f>
        <v/>
      </c>
    </row>
    <row r="931" spans="1:19" ht="13.2" hidden="1" x14ac:dyDescent="0.25">
      <c r="A931" s="119" t="str">
        <f>IF(B931="","",COUNT('Diário 2o PA'!$A$5:$A$1412)+COUNT('Diário 3o PA'!$A$5:$A$2004)+ROW()-4)</f>
        <v/>
      </c>
      <c r="B931" s="104"/>
      <c r="C931" s="154"/>
      <c r="D931" s="105"/>
      <c r="E931" s="105"/>
      <c r="F931" s="106"/>
      <c r="G931" s="105"/>
      <c r="H931" s="105"/>
      <c r="I931" s="108"/>
      <c r="J931" s="105"/>
      <c r="K931" s="105"/>
      <c r="L931" s="108"/>
      <c r="M931" s="105"/>
      <c r="N931" s="103"/>
      <c r="O931" s="456"/>
      <c r="P931" s="79">
        <f t="shared" si="29"/>
        <v>0</v>
      </c>
      <c r="Q931" s="79">
        <f t="shared" si="29"/>
        <v>0</v>
      </c>
      <c r="R931" s="102" t="str">
        <f t="shared" si="28"/>
        <v/>
      </c>
      <c r="S931" s="96" t="str">
        <f>IF(D931="","",IF(OR(D931=Plano!$A$1,D931=Plano!$B$1),"entrada","saída"))</f>
        <v/>
      </c>
    </row>
    <row r="932" spans="1:19" ht="13.2" hidden="1" x14ac:dyDescent="0.25">
      <c r="A932" s="119" t="str">
        <f>IF(B932="","",COUNT('Diário 2o PA'!$A$5:$A$1412)+COUNT('Diário 3o PA'!$A$5:$A$2004)+ROW()-4)</f>
        <v/>
      </c>
      <c r="B932" s="104"/>
      <c r="C932" s="154"/>
      <c r="D932" s="105"/>
      <c r="E932" s="105"/>
      <c r="F932" s="106"/>
      <c r="G932" s="105"/>
      <c r="H932" s="105"/>
      <c r="I932" s="108"/>
      <c r="J932" s="105"/>
      <c r="K932" s="105"/>
      <c r="L932" s="108"/>
      <c r="M932" s="105"/>
      <c r="N932" s="103"/>
      <c r="O932" s="456"/>
      <c r="P932" s="79">
        <f t="shared" si="29"/>
        <v>0</v>
      </c>
      <c r="Q932" s="79">
        <f t="shared" si="29"/>
        <v>0</v>
      </c>
      <c r="R932" s="102" t="str">
        <f t="shared" si="28"/>
        <v/>
      </c>
      <c r="S932" s="96" t="str">
        <f>IF(D932="","",IF(OR(D932=Plano!$A$1,D932=Plano!$B$1),"entrada","saída"))</f>
        <v/>
      </c>
    </row>
    <row r="933" spans="1:19" ht="13.2" hidden="1" x14ac:dyDescent="0.25">
      <c r="A933" s="119" t="str">
        <f>IF(B933="","",COUNT('Diário 2o PA'!$A$5:$A$1412)+COUNT('Diário 3o PA'!$A$5:$A$2004)+ROW()-4)</f>
        <v/>
      </c>
      <c r="B933" s="104"/>
      <c r="C933" s="154"/>
      <c r="D933" s="105"/>
      <c r="E933" s="105"/>
      <c r="F933" s="106"/>
      <c r="G933" s="105"/>
      <c r="H933" s="105"/>
      <c r="I933" s="108"/>
      <c r="J933" s="105"/>
      <c r="K933" s="105"/>
      <c r="L933" s="108"/>
      <c r="M933" s="105"/>
      <c r="N933" s="103"/>
      <c r="O933" s="456"/>
      <c r="P933" s="79">
        <f t="shared" si="29"/>
        <v>0</v>
      </c>
      <c r="Q933" s="79">
        <f t="shared" si="29"/>
        <v>0</v>
      </c>
      <c r="R933" s="102" t="str">
        <f t="shared" si="28"/>
        <v/>
      </c>
      <c r="S933" s="96" t="str">
        <f>IF(D933="","",IF(OR(D933=Plano!$A$1,D933=Plano!$B$1),"entrada","saída"))</f>
        <v/>
      </c>
    </row>
    <row r="934" spans="1:19" ht="13.2" hidden="1" x14ac:dyDescent="0.25">
      <c r="A934" s="119" t="str">
        <f>IF(B934="","",COUNT('Diário 2o PA'!$A$5:$A$1412)+COUNT('Diário 3o PA'!$A$5:$A$2004)+ROW()-4)</f>
        <v/>
      </c>
      <c r="B934" s="104"/>
      <c r="C934" s="154"/>
      <c r="D934" s="105"/>
      <c r="E934" s="105"/>
      <c r="F934" s="106"/>
      <c r="G934" s="105"/>
      <c r="H934" s="105"/>
      <c r="I934" s="108"/>
      <c r="J934" s="105"/>
      <c r="K934" s="105"/>
      <c r="L934" s="108"/>
      <c r="M934" s="105"/>
      <c r="N934" s="103"/>
      <c r="O934" s="456"/>
      <c r="P934" s="79">
        <f t="shared" si="29"/>
        <v>0</v>
      </c>
      <c r="Q934" s="79">
        <f t="shared" si="29"/>
        <v>0</v>
      </c>
      <c r="R934" s="102" t="str">
        <f t="shared" si="28"/>
        <v/>
      </c>
      <c r="S934" s="96" t="str">
        <f>IF(D934="","",IF(OR(D934=Plano!$A$1,D934=Plano!$B$1),"entrada","saída"))</f>
        <v/>
      </c>
    </row>
    <row r="935" spans="1:19" ht="13.2" hidden="1" x14ac:dyDescent="0.25">
      <c r="A935" s="119" t="str">
        <f>IF(B935="","",COUNT('Diário 2o PA'!$A$5:$A$1412)+COUNT('Diário 3o PA'!$A$5:$A$2004)+ROW()-4)</f>
        <v/>
      </c>
      <c r="B935" s="104"/>
      <c r="C935" s="154"/>
      <c r="D935" s="105"/>
      <c r="E935" s="105"/>
      <c r="F935" s="106"/>
      <c r="G935" s="105"/>
      <c r="H935" s="105"/>
      <c r="I935" s="108"/>
      <c r="J935" s="105"/>
      <c r="K935" s="105"/>
      <c r="L935" s="108"/>
      <c r="M935" s="105"/>
      <c r="N935" s="103"/>
      <c r="O935" s="456"/>
      <c r="P935" s="79">
        <f t="shared" si="29"/>
        <v>0</v>
      </c>
      <c r="Q935" s="79">
        <f t="shared" si="29"/>
        <v>0</v>
      </c>
      <c r="R935" s="102" t="str">
        <f t="shared" si="28"/>
        <v/>
      </c>
      <c r="S935" s="96" t="str">
        <f>IF(D935="","",IF(OR(D935=Plano!$A$1,D935=Plano!$B$1),"entrada","saída"))</f>
        <v/>
      </c>
    </row>
    <row r="936" spans="1:19" ht="13.2" hidden="1" x14ac:dyDescent="0.25">
      <c r="A936" s="119" t="str">
        <f>IF(B936="","",COUNT('Diário 2o PA'!$A$5:$A$1412)+COUNT('Diário 3o PA'!$A$5:$A$2004)+ROW()-4)</f>
        <v/>
      </c>
      <c r="B936" s="104"/>
      <c r="C936" s="154"/>
      <c r="D936" s="105"/>
      <c r="E936" s="105"/>
      <c r="F936" s="106"/>
      <c r="G936" s="105"/>
      <c r="H936" s="105"/>
      <c r="I936" s="108"/>
      <c r="J936" s="105"/>
      <c r="K936" s="105"/>
      <c r="L936" s="108"/>
      <c r="M936" s="105"/>
      <c r="N936" s="103"/>
      <c r="O936" s="456"/>
      <c r="P936" s="79">
        <f t="shared" si="29"/>
        <v>0</v>
      </c>
      <c r="Q936" s="79">
        <f t="shared" si="29"/>
        <v>0</v>
      </c>
      <c r="R936" s="102" t="str">
        <f t="shared" si="28"/>
        <v/>
      </c>
      <c r="S936" s="96" t="str">
        <f>IF(D936="","",IF(OR(D936=Plano!$A$1,D936=Plano!$B$1),"entrada","saída"))</f>
        <v/>
      </c>
    </row>
    <row r="937" spans="1:19" ht="13.2" hidden="1" x14ac:dyDescent="0.25">
      <c r="A937" s="119" t="str">
        <f>IF(B937="","",COUNT('Diário 2o PA'!$A$5:$A$1412)+COUNT('Diário 3o PA'!$A$5:$A$2004)+ROW()-4)</f>
        <v/>
      </c>
      <c r="B937" s="104"/>
      <c r="C937" s="154"/>
      <c r="D937" s="105"/>
      <c r="E937" s="105"/>
      <c r="F937" s="106"/>
      <c r="G937" s="105"/>
      <c r="H937" s="105"/>
      <c r="I937" s="108"/>
      <c r="J937" s="105"/>
      <c r="K937" s="105"/>
      <c r="L937" s="108"/>
      <c r="M937" s="105"/>
      <c r="N937" s="103"/>
      <c r="O937" s="456"/>
      <c r="P937" s="79">
        <f t="shared" si="29"/>
        <v>0</v>
      </c>
      <c r="Q937" s="79">
        <f t="shared" si="29"/>
        <v>0</v>
      </c>
      <c r="R937" s="102" t="str">
        <f t="shared" si="28"/>
        <v/>
      </c>
      <c r="S937" s="96" t="str">
        <f>IF(D937="","",IF(OR(D937=Plano!$A$1,D937=Plano!$B$1),"entrada","saída"))</f>
        <v/>
      </c>
    </row>
    <row r="938" spans="1:19" ht="13.2" hidden="1" x14ac:dyDescent="0.25">
      <c r="A938" s="119" t="str">
        <f>IF(B938="","",COUNT('Diário 2o PA'!$A$5:$A$1412)+COUNT('Diário 3o PA'!$A$5:$A$2004)+ROW()-4)</f>
        <v/>
      </c>
      <c r="B938" s="104"/>
      <c r="C938" s="154"/>
      <c r="D938" s="105"/>
      <c r="E938" s="105"/>
      <c r="F938" s="106"/>
      <c r="G938" s="105"/>
      <c r="H938" s="105"/>
      <c r="I938" s="108"/>
      <c r="J938" s="105"/>
      <c r="K938" s="105"/>
      <c r="L938" s="108"/>
      <c r="M938" s="105"/>
      <c r="N938" s="103"/>
      <c r="O938" s="456"/>
      <c r="P938" s="79">
        <f t="shared" si="29"/>
        <v>0</v>
      </c>
      <c r="Q938" s="79">
        <f t="shared" si="29"/>
        <v>0</v>
      </c>
      <c r="R938" s="102" t="str">
        <f t="shared" si="28"/>
        <v/>
      </c>
      <c r="S938" s="96" t="str">
        <f>IF(D938="","",IF(OR(D938=Plano!$A$1,D938=Plano!$B$1),"entrada","saída"))</f>
        <v/>
      </c>
    </row>
    <row r="939" spans="1:19" ht="13.2" hidden="1" x14ac:dyDescent="0.25">
      <c r="A939" s="119" t="str">
        <f>IF(B939="","",COUNT('Diário 2o PA'!$A$5:$A$1412)+COUNT('Diário 3o PA'!$A$5:$A$2004)+ROW()-4)</f>
        <v/>
      </c>
      <c r="B939" s="104"/>
      <c r="C939" s="154"/>
      <c r="D939" s="105"/>
      <c r="E939" s="105"/>
      <c r="F939" s="106"/>
      <c r="G939" s="105"/>
      <c r="H939" s="105"/>
      <c r="I939" s="108"/>
      <c r="J939" s="105"/>
      <c r="K939" s="105"/>
      <c r="L939" s="108"/>
      <c r="M939" s="105"/>
      <c r="N939" s="103"/>
      <c r="O939" s="456"/>
      <c r="P939" s="79">
        <f t="shared" si="29"/>
        <v>0</v>
      </c>
      <c r="Q939" s="79">
        <f t="shared" si="29"/>
        <v>0</v>
      </c>
      <c r="R939" s="102" t="str">
        <f t="shared" si="28"/>
        <v/>
      </c>
      <c r="S939" s="96" t="str">
        <f>IF(D939="","",IF(OR(D939=Plano!$A$1,D939=Plano!$B$1),"entrada","saída"))</f>
        <v/>
      </c>
    </row>
    <row r="940" spans="1:19" ht="13.2" hidden="1" x14ac:dyDescent="0.25">
      <c r="A940" s="119" t="str">
        <f>IF(B940="","",COUNT('Diário 2o PA'!$A$5:$A$1412)+COUNT('Diário 3o PA'!$A$5:$A$2004)+ROW()-4)</f>
        <v/>
      </c>
      <c r="B940" s="104"/>
      <c r="C940" s="154"/>
      <c r="D940" s="105"/>
      <c r="E940" s="105"/>
      <c r="F940" s="106"/>
      <c r="G940" s="105"/>
      <c r="H940" s="105"/>
      <c r="I940" s="108"/>
      <c r="J940" s="105"/>
      <c r="K940" s="105"/>
      <c r="L940" s="108"/>
      <c r="M940" s="105"/>
      <c r="N940" s="103"/>
      <c r="O940" s="456"/>
      <c r="P940" s="79">
        <f t="shared" si="29"/>
        <v>0</v>
      </c>
      <c r="Q940" s="79">
        <f t="shared" si="29"/>
        <v>0</v>
      </c>
      <c r="R940" s="102" t="str">
        <f t="shared" si="28"/>
        <v/>
      </c>
      <c r="S940" s="96" t="str">
        <f>IF(D940="","",IF(OR(D940=Plano!$A$1,D940=Plano!$B$1),"entrada","saída"))</f>
        <v/>
      </c>
    </row>
    <row r="941" spans="1:19" ht="13.2" hidden="1" x14ac:dyDescent="0.25">
      <c r="A941" s="119" t="str">
        <f>IF(B941="","",COUNT('Diário 2o PA'!$A$5:$A$1412)+COUNT('Diário 3o PA'!$A$5:$A$2004)+ROW()-4)</f>
        <v/>
      </c>
      <c r="B941" s="104"/>
      <c r="C941" s="154"/>
      <c r="D941" s="105"/>
      <c r="E941" s="105"/>
      <c r="F941" s="106"/>
      <c r="G941" s="105"/>
      <c r="H941" s="105"/>
      <c r="I941" s="108"/>
      <c r="J941" s="105"/>
      <c r="K941" s="105"/>
      <c r="L941" s="108"/>
      <c r="M941" s="105"/>
      <c r="N941" s="103"/>
      <c r="O941" s="456"/>
      <c r="P941" s="79">
        <f t="shared" si="29"/>
        <v>0</v>
      </c>
      <c r="Q941" s="79">
        <f t="shared" si="29"/>
        <v>0</v>
      </c>
      <c r="R941" s="102" t="str">
        <f t="shared" si="28"/>
        <v/>
      </c>
      <c r="S941" s="96" t="str">
        <f>IF(D941="","",IF(OR(D941=Plano!$A$1,D941=Plano!$B$1),"entrada","saída"))</f>
        <v/>
      </c>
    </row>
    <row r="942" spans="1:19" ht="13.2" hidden="1" x14ac:dyDescent="0.25">
      <c r="A942" s="119" t="str">
        <f>IF(B942="","",COUNT('Diário 2o PA'!$A$5:$A$1412)+COUNT('Diário 3o PA'!$A$5:$A$2004)+ROW()-4)</f>
        <v/>
      </c>
      <c r="B942" s="104"/>
      <c r="C942" s="154"/>
      <c r="D942" s="105"/>
      <c r="E942" s="105"/>
      <c r="F942" s="106"/>
      <c r="G942" s="105"/>
      <c r="H942" s="105"/>
      <c r="I942" s="108"/>
      <c r="J942" s="105"/>
      <c r="K942" s="105"/>
      <c r="L942" s="108"/>
      <c r="M942" s="105"/>
      <c r="N942" s="103"/>
      <c r="O942" s="456"/>
      <c r="P942" s="79">
        <f t="shared" si="29"/>
        <v>0</v>
      </c>
      <c r="Q942" s="79">
        <f t="shared" si="29"/>
        <v>0</v>
      </c>
      <c r="R942" s="102" t="str">
        <f t="shared" si="28"/>
        <v/>
      </c>
      <c r="S942" s="96" t="str">
        <f>IF(D942="","",IF(OR(D942=Plano!$A$1,D942=Plano!$B$1),"entrada","saída"))</f>
        <v/>
      </c>
    </row>
    <row r="943" spans="1:19" ht="13.2" hidden="1" x14ac:dyDescent="0.25">
      <c r="A943" s="119" t="str">
        <f>IF(B943="","",COUNT('Diário 2o PA'!$A$5:$A$1412)+COUNT('Diário 3o PA'!$A$5:$A$2004)+ROW()-4)</f>
        <v/>
      </c>
      <c r="B943" s="104"/>
      <c r="C943" s="154"/>
      <c r="D943" s="105"/>
      <c r="E943" s="105"/>
      <c r="F943" s="106"/>
      <c r="G943" s="105"/>
      <c r="H943" s="105"/>
      <c r="I943" s="108"/>
      <c r="J943" s="105"/>
      <c r="K943" s="105"/>
      <c r="L943" s="108"/>
      <c r="M943" s="105"/>
      <c r="N943" s="103"/>
      <c r="O943" s="456"/>
      <c r="P943" s="79">
        <f t="shared" si="29"/>
        <v>0</v>
      </c>
      <c r="Q943" s="79">
        <f t="shared" si="29"/>
        <v>0</v>
      </c>
      <c r="R943" s="102" t="str">
        <f t="shared" si="28"/>
        <v/>
      </c>
      <c r="S943" s="96" t="str">
        <f>IF(D943="","",IF(OR(D943=Plano!$A$1,D943=Plano!$B$1),"entrada","saída"))</f>
        <v/>
      </c>
    </row>
    <row r="944" spans="1:19" ht="13.2" hidden="1" x14ac:dyDescent="0.25">
      <c r="A944" s="119" t="str">
        <f>IF(B944="","",COUNT('Diário 2o PA'!$A$5:$A$1412)+COUNT('Diário 3o PA'!$A$5:$A$2004)+ROW()-4)</f>
        <v/>
      </c>
      <c r="B944" s="104"/>
      <c r="C944" s="154"/>
      <c r="D944" s="105"/>
      <c r="E944" s="105"/>
      <c r="F944" s="106"/>
      <c r="G944" s="105"/>
      <c r="H944" s="105"/>
      <c r="I944" s="108"/>
      <c r="J944" s="105"/>
      <c r="K944" s="105"/>
      <c r="L944" s="108"/>
      <c r="M944" s="105"/>
      <c r="N944" s="103"/>
      <c r="O944" s="456"/>
      <c r="P944" s="79">
        <f t="shared" si="29"/>
        <v>0</v>
      </c>
      <c r="Q944" s="79">
        <f t="shared" si="29"/>
        <v>0</v>
      </c>
      <c r="R944" s="102" t="str">
        <f t="shared" si="28"/>
        <v/>
      </c>
      <c r="S944" s="96" t="str">
        <f>IF(D944="","",IF(OR(D944=Plano!$A$1,D944=Plano!$B$1),"entrada","saída"))</f>
        <v/>
      </c>
    </row>
    <row r="945" spans="1:19" ht="13.2" hidden="1" x14ac:dyDescent="0.25">
      <c r="A945" s="119" t="str">
        <f>IF(B945="","",COUNT('Diário 2o PA'!$A$5:$A$1412)+COUNT('Diário 3o PA'!$A$5:$A$2004)+ROW()-4)</f>
        <v/>
      </c>
      <c r="B945" s="104"/>
      <c r="C945" s="154"/>
      <c r="D945" s="105"/>
      <c r="E945" s="105"/>
      <c r="F945" s="106"/>
      <c r="G945" s="105"/>
      <c r="H945" s="105"/>
      <c r="I945" s="108"/>
      <c r="J945" s="105"/>
      <c r="K945" s="105"/>
      <c r="L945" s="108"/>
      <c r="M945" s="105"/>
      <c r="N945" s="103"/>
      <c r="O945" s="456"/>
      <c r="P945" s="79">
        <f t="shared" si="29"/>
        <v>0</v>
      </c>
      <c r="Q945" s="79">
        <f t="shared" si="29"/>
        <v>0</v>
      </c>
      <c r="R945" s="102" t="str">
        <f t="shared" si="28"/>
        <v/>
      </c>
      <c r="S945" s="96" t="str">
        <f>IF(D945="","",IF(OR(D945=Plano!$A$1,D945=Plano!$B$1),"entrada","saída"))</f>
        <v/>
      </c>
    </row>
    <row r="946" spans="1:19" ht="13.2" hidden="1" x14ac:dyDescent="0.25">
      <c r="A946" s="119" t="str">
        <f>IF(B946="","",COUNT('Diário 2o PA'!$A$5:$A$1412)+COUNT('Diário 3o PA'!$A$5:$A$2004)+ROW()-4)</f>
        <v/>
      </c>
      <c r="B946" s="104"/>
      <c r="C946" s="154"/>
      <c r="D946" s="105"/>
      <c r="E946" s="105"/>
      <c r="F946" s="106"/>
      <c r="G946" s="105"/>
      <c r="H946" s="105"/>
      <c r="I946" s="108"/>
      <c r="J946" s="105"/>
      <c r="K946" s="105"/>
      <c r="L946" s="108"/>
      <c r="M946" s="105"/>
      <c r="N946" s="103"/>
      <c r="O946" s="456"/>
      <c r="P946" s="79">
        <f t="shared" si="29"/>
        <v>0</v>
      </c>
      <c r="Q946" s="79">
        <f t="shared" si="29"/>
        <v>0</v>
      </c>
      <c r="R946" s="102" t="str">
        <f t="shared" si="28"/>
        <v/>
      </c>
      <c r="S946" s="96" t="str">
        <f>IF(D946="","",IF(OR(D946=Plano!$A$1,D946=Plano!$B$1),"entrada","saída"))</f>
        <v/>
      </c>
    </row>
    <row r="947" spans="1:19" ht="13.2" hidden="1" x14ac:dyDescent="0.25">
      <c r="A947" s="119" t="str">
        <f>IF(B947="","",COUNT('Diário 2o PA'!$A$5:$A$1412)+COUNT('Diário 3o PA'!$A$5:$A$2004)+ROW()-4)</f>
        <v/>
      </c>
      <c r="B947" s="104"/>
      <c r="C947" s="154"/>
      <c r="D947" s="105"/>
      <c r="E947" s="105"/>
      <c r="F947" s="106"/>
      <c r="G947" s="105"/>
      <c r="H947" s="105"/>
      <c r="I947" s="108"/>
      <c r="J947" s="105"/>
      <c r="K947" s="105"/>
      <c r="L947" s="108"/>
      <c r="M947" s="105"/>
      <c r="N947" s="103"/>
      <c r="O947" s="456"/>
      <c r="P947" s="79">
        <f t="shared" si="29"/>
        <v>0</v>
      </c>
      <c r="Q947" s="79">
        <f t="shared" si="29"/>
        <v>0</v>
      </c>
      <c r="R947" s="102" t="str">
        <f t="shared" si="28"/>
        <v/>
      </c>
      <c r="S947" s="96" t="str">
        <f>IF(D947="","",IF(OR(D947=Plano!$A$1,D947=Plano!$B$1),"entrada","saída"))</f>
        <v/>
      </c>
    </row>
    <row r="948" spans="1:19" ht="13.2" hidden="1" x14ac:dyDescent="0.25">
      <c r="A948" s="119" t="str">
        <f>IF(B948="","",COUNT('Diário 2o PA'!$A$5:$A$1412)+COUNT('Diário 3o PA'!$A$5:$A$2004)+ROW()-4)</f>
        <v/>
      </c>
      <c r="B948" s="104"/>
      <c r="C948" s="154"/>
      <c r="D948" s="105"/>
      <c r="E948" s="105"/>
      <c r="F948" s="106"/>
      <c r="G948" s="105"/>
      <c r="H948" s="105"/>
      <c r="I948" s="108"/>
      <c r="J948" s="105"/>
      <c r="K948" s="105"/>
      <c r="L948" s="108"/>
      <c r="M948" s="105"/>
      <c r="N948" s="103"/>
      <c r="O948" s="456"/>
      <c r="P948" s="79">
        <f t="shared" si="29"/>
        <v>0</v>
      </c>
      <c r="Q948" s="79">
        <f t="shared" si="29"/>
        <v>0</v>
      </c>
      <c r="R948" s="102" t="str">
        <f t="shared" si="28"/>
        <v/>
      </c>
      <c r="S948" s="96" t="str">
        <f>IF(D948="","",IF(OR(D948=Plano!$A$1,D948=Plano!$B$1),"entrada","saída"))</f>
        <v/>
      </c>
    </row>
    <row r="949" spans="1:19" ht="13.2" hidden="1" x14ac:dyDescent="0.25">
      <c r="A949" s="119" t="str">
        <f>IF(B949="","",COUNT('Diário 2o PA'!$A$5:$A$1412)+COUNT('Diário 3o PA'!$A$5:$A$2004)+ROW()-4)</f>
        <v/>
      </c>
      <c r="B949" s="104"/>
      <c r="C949" s="154"/>
      <c r="D949" s="105"/>
      <c r="E949" s="105"/>
      <c r="F949" s="106"/>
      <c r="G949" s="105"/>
      <c r="H949" s="105"/>
      <c r="I949" s="108"/>
      <c r="J949" s="105"/>
      <c r="K949" s="105"/>
      <c r="L949" s="108"/>
      <c r="M949" s="105"/>
      <c r="N949" s="103"/>
      <c r="O949" s="456"/>
      <c r="P949" s="79">
        <f t="shared" si="29"/>
        <v>0</v>
      </c>
      <c r="Q949" s="79">
        <f t="shared" si="29"/>
        <v>0</v>
      </c>
      <c r="R949" s="102" t="str">
        <f t="shared" si="28"/>
        <v/>
      </c>
      <c r="S949" s="96" t="str">
        <f>IF(D949="","",IF(OR(D949=Plano!$A$1,D949=Plano!$B$1),"entrada","saída"))</f>
        <v/>
      </c>
    </row>
    <row r="950" spans="1:19" ht="13.2" hidden="1" x14ac:dyDescent="0.25">
      <c r="A950" s="119" t="str">
        <f>IF(B950="","",COUNT('Diário 2o PA'!$A$5:$A$1412)+COUNT('Diário 3o PA'!$A$5:$A$2004)+ROW()-4)</f>
        <v/>
      </c>
      <c r="B950" s="104"/>
      <c r="C950" s="154"/>
      <c r="D950" s="105"/>
      <c r="E950" s="105"/>
      <c r="F950" s="106"/>
      <c r="G950" s="105"/>
      <c r="H950" s="105"/>
      <c r="I950" s="108"/>
      <c r="J950" s="105"/>
      <c r="K950" s="105"/>
      <c r="L950" s="108"/>
      <c r="M950" s="105"/>
      <c r="N950" s="103"/>
      <c r="O950" s="456"/>
      <c r="P950" s="79">
        <f t="shared" si="29"/>
        <v>0</v>
      </c>
      <c r="Q950" s="79">
        <f t="shared" si="29"/>
        <v>0</v>
      </c>
      <c r="R950" s="102" t="str">
        <f t="shared" si="28"/>
        <v/>
      </c>
      <c r="S950" s="96" t="str">
        <f>IF(D950="","",IF(OR(D950=Plano!$A$1,D950=Plano!$B$1),"entrada","saída"))</f>
        <v/>
      </c>
    </row>
    <row r="951" spans="1:19" ht="13.2" hidden="1" x14ac:dyDescent="0.25">
      <c r="A951" s="119" t="str">
        <f>IF(B951="","",COUNT('Diário 2o PA'!$A$5:$A$1412)+COUNT('Diário 3o PA'!$A$5:$A$2004)+ROW()-4)</f>
        <v/>
      </c>
      <c r="B951" s="104"/>
      <c r="C951" s="154"/>
      <c r="D951" s="105"/>
      <c r="E951" s="105"/>
      <c r="F951" s="106"/>
      <c r="G951" s="105"/>
      <c r="H951" s="105"/>
      <c r="I951" s="108"/>
      <c r="J951" s="105"/>
      <c r="K951" s="105"/>
      <c r="L951" s="108"/>
      <c r="M951" s="105"/>
      <c r="N951" s="103"/>
      <c r="O951" s="456"/>
      <c r="P951" s="79">
        <f t="shared" si="29"/>
        <v>0</v>
      </c>
      <c r="Q951" s="79">
        <f t="shared" si="29"/>
        <v>0</v>
      </c>
      <c r="R951" s="102" t="str">
        <f t="shared" si="28"/>
        <v/>
      </c>
      <c r="S951" s="96" t="str">
        <f>IF(D951="","",IF(OR(D951=Plano!$A$1,D951=Plano!$B$1),"entrada","saída"))</f>
        <v/>
      </c>
    </row>
    <row r="952" spans="1:19" ht="13.2" hidden="1" x14ac:dyDescent="0.25">
      <c r="A952" s="119" t="str">
        <f>IF(B952="","",COUNT('Diário 2o PA'!$A$5:$A$1412)+COUNT('Diário 3o PA'!$A$5:$A$2004)+ROW()-4)</f>
        <v/>
      </c>
      <c r="B952" s="104"/>
      <c r="C952" s="154"/>
      <c r="D952" s="105"/>
      <c r="E952" s="105"/>
      <c r="F952" s="106"/>
      <c r="G952" s="105"/>
      <c r="H952" s="105"/>
      <c r="I952" s="108"/>
      <c r="J952" s="105"/>
      <c r="K952" s="105"/>
      <c r="L952" s="108"/>
      <c r="M952" s="105"/>
      <c r="N952" s="103"/>
      <c r="O952" s="456"/>
      <c r="P952" s="79">
        <f t="shared" si="29"/>
        <v>0</v>
      </c>
      <c r="Q952" s="79">
        <f t="shared" si="29"/>
        <v>0</v>
      </c>
      <c r="R952" s="102" t="str">
        <f t="shared" si="28"/>
        <v/>
      </c>
      <c r="S952" s="96" t="str">
        <f>IF(D952="","",IF(OR(D952=Plano!$A$1,D952=Plano!$B$1),"entrada","saída"))</f>
        <v/>
      </c>
    </row>
    <row r="953" spans="1:19" ht="13.2" hidden="1" x14ac:dyDescent="0.25">
      <c r="A953" s="119" t="str">
        <f>IF(B953="","",COUNT('Diário 2o PA'!$A$5:$A$1412)+COUNT('Diário 3o PA'!$A$5:$A$2004)+ROW()-4)</f>
        <v/>
      </c>
      <c r="B953" s="104"/>
      <c r="C953" s="154"/>
      <c r="D953" s="105"/>
      <c r="E953" s="105"/>
      <c r="F953" s="106"/>
      <c r="G953" s="105"/>
      <c r="H953" s="105"/>
      <c r="I953" s="108"/>
      <c r="J953" s="105"/>
      <c r="K953" s="105"/>
      <c r="L953" s="108"/>
      <c r="M953" s="105"/>
      <c r="N953" s="103"/>
      <c r="O953" s="456"/>
      <c r="P953" s="79">
        <f t="shared" si="29"/>
        <v>0</v>
      </c>
      <c r="Q953" s="79">
        <f t="shared" si="29"/>
        <v>0</v>
      </c>
      <c r="R953" s="102" t="str">
        <f t="shared" si="28"/>
        <v/>
      </c>
      <c r="S953" s="96" t="str">
        <f>IF(D953="","",IF(OR(D953=Plano!$A$1,D953=Plano!$B$1),"entrada","saída"))</f>
        <v/>
      </c>
    </row>
    <row r="954" spans="1:19" ht="13.2" hidden="1" x14ac:dyDescent="0.25">
      <c r="A954" s="119" t="str">
        <f>IF(B954="","",COUNT('Diário 2o PA'!$A$5:$A$1412)+COUNT('Diário 3o PA'!$A$5:$A$2004)+ROW()-4)</f>
        <v/>
      </c>
      <c r="B954" s="104"/>
      <c r="C954" s="154"/>
      <c r="D954" s="105"/>
      <c r="E954" s="105"/>
      <c r="F954" s="106"/>
      <c r="G954" s="105"/>
      <c r="H954" s="105"/>
      <c r="I954" s="108"/>
      <c r="J954" s="105"/>
      <c r="K954" s="105"/>
      <c r="L954" s="108"/>
      <c r="M954" s="105"/>
      <c r="N954" s="103"/>
      <c r="O954" s="456"/>
      <c r="P954" s="79">
        <f t="shared" si="29"/>
        <v>0</v>
      </c>
      <c r="Q954" s="79">
        <f t="shared" si="29"/>
        <v>0</v>
      </c>
      <c r="R954" s="102" t="str">
        <f t="shared" si="28"/>
        <v/>
      </c>
      <c r="S954" s="96" t="str">
        <f>IF(D954="","",IF(OR(D954=Plano!$A$1,D954=Plano!$B$1),"entrada","saída"))</f>
        <v/>
      </c>
    </row>
    <row r="955" spans="1:19" ht="13.2" hidden="1" x14ac:dyDescent="0.25">
      <c r="A955" s="119" t="str">
        <f>IF(B955="","",COUNT('Diário 2o PA'!$A$5:$A$1412)+COUNT('Diário 3o PA'!$A$5:$A$2004)+ROW()-4)</f>
        <v/>
      </c>
      <c r="B955" s="104"/>
      <c r="C955" s="154"/>
      <c r="D955" s="105"/>
      <c r="E955" s="105"/>
      <c r="F955" s="106"/>
      <c r="G955" s="105"/>
      <c r="H955" s="105"/>
      <c r="I955" s="108"/>
      <c r="J955" s="105"/>
      <c r="K955" s="105"/>
      <c r="L955" s="108"/>
      <c r="M955" s="105"/>
      <c r="N955" s="103"/>
      <c r="O955" s="456"/>
      <c r="P955" s="79">
        <f t="shared" si="29"/>
        <v>0</v>
      </c>
      <c r="Q955" s="79">
        <f t="shared" si="29"/>
        <v>0</v>
      </c>
      <c r="R955" s="102" t="str">
        <f t="shared" si="28"/>
        <v/>
      </c>
      <c r="S955" s="96" t="str">
        <f>IF(D955="","",IF(OR(D955=Plano!$A$1,D955=Plano!$B$1),"entrada","saída"))</f>
        <v/>
      </c>
    </row>
    <row r="956" spans="1:19" ht="13.2" hidden="1" x14ac:dyDescent="0.25">
      <c r="A956" s="119" t="str">
        <f>IF(B956="","",COUNT('Diário 2o PA'!$A$5:$A$1412)+COUNT('Diário 3o PA'!$A$5:$A$2004)+ROW()-4)</f>
        <v/>
      </c>
      <c r="B956" s="104"/>
      <c r="C956" s="154"/>
      <c r="D956" s="105"/>
      <c r="E956" s="105"/>
      <c r="F956" s="106"/>
      <c r="G956" s="105"/>
      <c r="H956" s="105"/>
      <c r="I956" s="108"/>
      <c r="J956" s="105"/>
      <c r="K956" s="105"/>
      <c r="L956" s="108"/>
      <c r="M956" s="105"/>
      <c r="N956" s="103"/>
      <c r="O956" s="456"/>
      <c r="P956" s="79">
        <f t="shared" si="29"/>
        <v>0</v>
      </c>
      <c r="Q956" s="79">
        <f t="shared" si="29"/>
        <v>0</v>
      </c>
      <c r="R956" s="102" t="str">
        <f t="shared" si="28"/>
        <v/>
      </c>
      <c r="S956" s="96" t="str">
        <f>IF(D956="","",IF(OR(D956=Plano!$A$1,D956=Plano!$B$1),"entrada","saída"))</f>
        <v/>
      </c>
    </row>
    <row r="957" spans="1:19" ht="13.2" hidden="1" x14ac:dyDescent="0.25">
      <c r="A957" s="119" t="str">
        <f>IF(B957="","",COUNT('Diário 2o PA'!$A$5:$A$1412)+COUNT('Diário 3o PA'!$A$5:$A$2004)+ROW()-4)</f>
        <v/>
      </c>
      <c r="B957" s="104"/>
      <c r="C957" s="154"/>
      <c r="D957" s="105"/>
      <c r="E957" s="105"/>
      <c r="F957" s="106"/>
      <c r="G957" s="105"/>
      <c r="H957" s="105"/>
      <c r="I957" s="108"/>
      <c r="J957" s="105"/>
      <c r="K957" s="105"/>
      <c r="L957" s="108"/>
      <c r="M957" s="105"/>
      <c r="N957" s="103"/>
      <c r="O957" s="456"/>
      <c r="P957" s="79">
        <f t="shared" si="29"/>
        <v>0</v>
      </c>
      <c r="Q957" s="79">
        <f t="shared" si="29"/>
        <v>0</v>
      </c>
      <c r="R957" s="102" t="str">
        <f t="shared" si="28"/>
        <v/>
      </c>
      <c r="S957" s="96" t="str">
        <f>IF(D957="","",IF(OR(D957=Plano!$A$1,D957=Plano!$B$1),"entrada","saída"))</f>
        <v/>
      </c>
    </row>
    <row r="958" spans="1:19" ht="13.2" hidden="1" x14ac:dyDescent="0.25">
      <c r="A958" s="119" t="str">
        <f>IF(B958="","",COUNT('Diário 2o PA'!$A$5:$A$1412)+COUNT('Diário 3o PA'!$A$5:$A$2004)+ROW()-4)</f>
        <v/>
      </c>
      <c r="B958" s="104"/>
      <c r="C958" s="154"/>
      <c r="D958" s="105"/>
      <c r="E958" s="105"/>
      <c r="F958" s="106"/>
      <c r="G958" s="105"/>
      <c r="H958" s="105"/>
      <c r="I958" s="108"/>
      <c r="J958" s="105"/>
      <c r="K958" s="105"/>
      <c r="L958" s="108"/>
      <c r="M958" s="105"/>
      <c r="N958" s="103"/>
      <c r="O958" s="456"/>
      <c r="P958" s="79">
        <f t="shared" si="29"/>
        <v>0</v>
      </c>
      <c r="Q958" s="79">
        <f t="shared" si="29"/>
        <v>0</v>
      </c>
      <c r="R958" s="102" t="str">
        <f t="shared" si="28"/>
        <v/>
      </c>
      <c r="S958" s="96" t="str">
        <f>IF(D958="","",IF(OR(D958=Plano!$A$1,D958=Plano!$B$1),"entrada","saída"))</f>
        <v/>
      </c>
    </row>
    <row r="959" spans="1:19" ht="13.2" hidden="1" x14ac:dyDescent="0.25">
      <c r="A959" s="119" t="str">
        <f>IF(B959="","",COUNT('Diário 2o PA'!$A$5:$A$1412)+COUNT('Diário 3o PA'!$A$5:$A$2004)+ROW()-4)</f>
        <v/>
      </c>
      <c r="B959" s="104"/>
      <c r="C959" s="154"/>
      <c r="D959" s="105"/>
      <c r="E959" s="105"/>
      <c r="F959" s="106"/>
      <c r="G959" s="105"/>
      <c r="H959" s="105"/>
      <c r="I959" s="108"/>
      <c r="J959" s="105"/>
      <c r="K959" s="105"/>
      <c r="L959" s="108"/>
      <c r="M959" s="105"/>
      <c r="N959" s="103"/>
      <c r="O959" s="456"/>
      <c r="P959" s="79">
        <f t="shared" si="29"/>
        <v>0</v>
      </c>
      <c r="Q959" s="79">
        <f t="shared" si="29"/>
        <v>0</v>
      </c>
      <c r="R959" s="102" t="str">
        <f t="shared" si="28"/>
        <v/>
      </c>
      <c r="S959" s="96" t="str">
        <f>IF(D959="","",IF(OR(D959=Plano!$A$1,D959=Plano!$B$1),"entrada","saída"))</f>
        <v/>
      </c>
    </row>
    <row r="960" spans="1:19" ht="13.2" hidden="1" x14ac:dyDescent="0.25">
      <c r="A960" s="119" t="str">
        <f>IF(B960="","",COUNT('Diário 2o PA'!$A$5:$A$1412)+COUNT('Diário 3o PA'!$A$5:$A$2004)+ROW()-4)</f>
        <v/>
      </c>
      <c r="B960" s="104"/>
      <c r="C960" s="154"/>
      <c r="D960" s="105"/>
      <c r="E960" s="105"/>
      <c r="F960" s="106"/>
      <c r="G960" s="105"/>
      <c r="H960" s="105"/>
      <c r="I960" s="108"/>
      <c r="J960" s="105"/>
      <c r="K960" s="105"/>
      <c r="L960" s="108"/>
      <c r="M960" s="105"/>
      <c r="N960" s="103"/>
      <c r="O960" s="456"/>
      <c r="P960" s="79">
        <f t="shared" si="29"/>
        <v>0</v>
      </c>
      <c r="Q960" s="79">
        <f t="shared" si="29"/>
        <v>0</v>
      </c>
      <c r="R960" s="102" t="str">
        <f t="shared" si="28"/>
        <v/>
      </c>
      <c r="S960" s="96" t="str">
        <f>IF(D960="","",IF(OR(D960=Plano!$A$1,D960=Plano!$B$1),"entrada","saída"))</f>
        <v/>
      </c>
    </row>
    <row r="961" spans="1:19" ht="13.2" hidden="1" x14ac:dyDescent="0.25">
      <c r="A961" s="119" t="str">
        <f>IF(B961="","",COUNT('Diário 2o PA'!$A$5:$A$1412)+COUNT('Diário 3o PA'!$A$5:$A$2004)+ROW()-4)</f>
        <v/>
      </c>
      <c r="B961" s="104"/>
      <c r="C961" s="154"/>
      <c r="D961" s="105"/>
      <c r="E961" s="105"/>
      <c r="F961" s="106"/>
      <c r="G961" s="105"/>
      <c r="H961" s="105"/>
      <c r="I961" s="108"/>
      <c r="J961" s="105"/>
      <c r="K961" s="105"/>
      <c r="L961" s="108"/>
      <c r="M961" s="105"/>
      <c r="N961" s="103"/>
      <c r="O961" s="456"/>
      <c r="P961" s="79">
        <f t="shared" si="29"/>
        <v>0</v>
      </c>
      <c r="Q961" s="79">
        <f t="shared" si="29"/>
        <v>0</v>
      </c>
      <c r="R961" s="102" t="str">
        <f t="shared" si="28"/>
        <v/>
      </c>
      <c r="S961" s="96" t="str">
        <f>IF(D961="","",IF(OR(D961=Plano!$A$1,D961=Plano!$B$1),"entrada","saída"))</f>
        <v/>
      </c>
    </row>
    <row r="962" spans="1:19" ht="13.2" hidden="1" x14ac:dyDescent="0.25">
      <c r="A962" s="119" t="str">
        <f>IF(B962="","",COUNT('Diário 2o PA'!$A$5:$A$1412)+COUNT('Diário 3o PA'!$A$5:$A$2004)+ROW()-4)</f>
        <v/>
      </c>
      <c r="B962" s="104"/>
      <c r="C962" s="154"/>
      <c r="D962" s="105"/>
      <c r="E962" s="105"/>
      <c r="F962" s="106"/>
      <c r="G962" s="105"/>
      <c r="H962" s="105"/>
      <c r="I962" s="108"/>
      <c r="J962" s="105"/>
      <c r="K962" s="105"/>
      <c r="L962" s="108"/>
      <c r="M962" s="105"/>
      <c r="N962" s="103"/>
      <c r="O962" s="456"/>
      <c r="P962" s="79">
        <f t="shared" si="29"/>
        <v>0</v>
      </c>
      <c r="Q962" s="79">
        <f t="shared" si="29"/>
        <v>0</v>
      </c>
      <c r="R962" s="102" t="str">
        <f t="shared" si="28"/>
        <v/>
      </c>
      <c r="S962" s="96" t="str">
        <f>IF(D962="","",IF(OR(D962=Plano!$A$1,D962=Plano!$B$1),"entrada","saída"))</f>
        <v/>
      </c>
    </row>
    <row r="963" spans="1:19" ht="13.2" hidden="1" x14ac:dyDescent="0.25">
      <c r="A963" s="119" t="str">
        <f>IF(B963="","",COUNT('Diário 2o PA'!$A$5:$A$1412)+COUNT('Diário 3o PA'!$A$5:$A$2004)+ROW()-4)</f>
        <v/>
      </c>
      <c r="B963" s="104"/>
      <c r="C963" s="154"/>
      <c r="D963" s="105"/>
      <c r="E963" s="105"/>
      <c r="F963" s="106"/>
      <c r="G963" s="105"/>
      <c r="H963" s="105"/>
      <c r="I963" s="108"/>
      <c r="J963" s="105"/>
      <c r="K963" s="105"/>
      <c r="L963" s="108"/>
      <c r="M963" s="105"/>
      <c r="N963" s="103"/>
      <c r="O963" s="456"/>
      <c r="P963" s="79">
        <f t="shared" si="29"/>
        <v>0</v>
      </c>
      <c r="Q963" s="79">
        <f t="shared" si="29"/>
        <v>0</v>
      </c>
      <c r="R963" s="102" t="str">
        <f t="shared" si="28"/>
        <v/>
      </c>
      <c r="S963" s="96" t="str">
        <f>IF(D963="","",IF(OR(D963=Plano!$A$1,D963=Plano!$B$1),"entrada","saída"))</f>
        <v/>
      </c>
    </row>
    <row r="964" spans="1:19" ht="13.2" hidden="1" x14ac:dyDescent="0.25">
      <c r="A964" s="119" t="str">
        <f>IF(B964="","",COUNT('Diário 2o PA'!$A$5:$A$1412)+COUNT('Diário 3o PA'!$A$5:$A$2004)+ROW()-4)</f>
        <v/>
      </c>
      <c r="B964" s="104"/>
      <c r="C964" s="154"/>
      <c r="D964" s="105"/>
      <c r="E964" s="105"/>
      <c r="F964" s="106"/>
      <c r="G964" s="105"/>
      <c r="H964" s="105"/>
      <c r="I964" s="108"/>
      <c r="J964" s="105"/>
      <c r="K964" s="105"/>
      <c r="L964" s="108"/>
      <c r="M964" s="105"/>
      <c r="N964" s="103"/>
      <c r="O964" s="456"/>
      <c r="P964" s="79">
        <f t="shared" si="29"/>
        <v>0</v>
      </c>
      <c r="Q964" s="79">
        <f t="shared" si="29"/>
        <v>0</v>
      </c>
      <c r="R964" s="102" t="str">
        <f t="shared" si="28"/>
        <v/>
      </c>
      <c r="S964" s="96" t="str">
        <f>IF(D964="","",IF(OR(D964=Plano!$A$1,D964=Plano!$B$1),"entrada","saída"))</f>
        <v/>
      </c>
    </row>
    <row r="965" spans="1:19" ht="13.2" hidden="1" x14ac:dyDescent="0.25">
      <c r="A965" s="119" t="str">
        <f>IF(B965="","",COUNT('Diário 2o PA'!$A$5:$A$1412)+COUNT('Diário 3o PA'!$A$5:$A$2004)+ROW()-4)</f>
        <v/>
      </c>
      <c r="B965" s="104"/>
      <c r="C965" s="154"/>
      <c r="D965" s="105"/>
      <c r="E965" s="105"/>
      <c r="F965" s="106"/>
      <c r="G965" s="105"/>
      <c r="H965" s="105"/>
      <c r="I965" s="108"/>
      <c r="J965" s="105"/>
      <c r="K965" s="105"/>
      <c r="L965" s="108"/>
      <c r="M965" s="105"/>
      <c r="N965" s="103"/>
      <c r="O965" s="456"/>
      <c r="P965" s="79">
        <f t="shared" si="29"/>
        <v>0</v>
      </c>
      <c r="Q965" s="79">
        <f t="shared" si="29"/>
        <v>0</v>
      </c>
      <c r="R965" s="102" t="str">
        <f t="shared" ref="R965:R1028" si="30">SUBSTITUTE(D965," ","_")</f>
        <v/>
      </c>
      <c r="S965" s="96" t="str">
        <f>IF(D965="","",IF(OR(D965=Plano!$A$1,D965=Plano!$B$1),"entrada","saída"))</f>
        <v/>
      </c>
    </row>
    <row r="966" spans="1:19" ht="13.2" hidden="1" x14ac:dyDescent="0.25">
      <c r="A966" s="119" t="str">
        <f>IF(B966="","",COUNT('Diário 2o PA'!$A$5:$A$1412)+COUNT('Diário 3o PA'!$A$5:$A$2004)+ROW()-4)</f>
        <v/>
      </c>
      <c r="B966" s="104"/>
      <c r="C966" s="154"/>
      <c r="D966" s="105"/>
      <c r="E966" s="105"/>
      <c r="F966" s="106"/>
      <c r="G966" s="105"/>
      <c r="H966" s="105"/>
      <c r="I966" s="108"/>
      <c r="J966" s="105"/>
      <c r="K966" s="105"/>
      <c r="L966" s="108"/>
      <c r="M966" s="105"/>
      <c r="N966" s="103"/>
      <c r="O966" s="456"/>
      <c r="P966" s="79">
        <f t="shared" ref="P966:Q1029" si="31">IF(B966=0,0,IF(YEAR(B966)=$Q$1,MONTH(B966)-$P$1+1,(YEAR(B966)-$Q$1)*12-$P$1+1+MONTH(B966)))</f>
        <v>0</v>
      </c>
      <c r="Q966" s="79">
        <f t="shared" si="31"/>
        <v>0</v>
      </c>
      <c r="R966" s="102" t="str">
        <f t="shared" si="30"/>
        <v/>
      </c>
      <c r="S966" s="96" t="str">
        <f>IF(D966="","",IF(OR(D966=Plano!$A$1,D966=Plano!$B$1),"entrada","saída"))</f>
        <v/>
      </c>
    </row>
    <row r="967" spans="1:19" ht="13.2" hidden="1" x14ac:dyDescent="0.25">
      <c r="A967" s="119" t="str">
        <f>IF(B967="","",COUNT('Diário 2o PA'!$A$5:$A$1412)+COUNT('Diário 3o PA'!$A$5:$A$2004)+ROW()-4)</f>
        <v/>
      </c>
      <c r="B967" s="104"/>
      <c r="C967" s="154"/>
      <c r="D967" s="105"/>
      <c r="E967" s="105"/>
      <c r="F967" s="106"/>
      <c r="G967" s="105"/>
      <c r="H967" s="105"/>
      <c r="I967" s="108"/>
      <c r="J967" s="105"/>
      <c r="K967" s="105"/>
      <c r="L967" s="108"/>
      <c r="M967" s="105"/>
      <c r="N967" s="103"/>
      <c r="O967" s="456"/>
      <c r="P967" s="79">
        <f t="shared" si="31"/>
        <v>0</v>
      </c>
      <c r="Q967" s="79">
        <f t="shared" si="31"/>
        <v>0</v>
      </c>
      <c r="R967" s="102" t="str">
        <f t="shared" si="30"/>
        <v/>
      </c>
      <c r="S967" s="96" t="str">
        <f>IF(D967="","",IF(OR(D967=Plano!$A$1,D967=Plano!$B$1),"entrada","saída"))</f>
        <v/>
      </c>
    </row>
    <row r="968" spans="1:19" ht="13.2" hidden="1" x14ac:dyDescent="0.25">
      <c r="A968" s="119" t="str">
        <f>IF(B968="","",COUNT('Diário 2o PA'!$A$5:$A$1412)+COUNT('Diário 3o PA'!$A$5:$A$2004)+ROW()-4)</f>
        <v/>
      </c>
      <c r="B968" s="104"/>
      <c r="C968" s="154"/>
      <c r="D968" s="105"/>
      <c r="E968" s="105"/>
      <c r="F968" s="106"/>
      <c r="G968" s="105"/>
      <c r="H968" s="105"/>
      <c r="I968" s="108"/>
      <c r="J968" s="105"/>
      <c r="K968" s="105"/>
      <c r="L968" s="108"/>
      <c r="M968" s="105"/>
      <c r="N968" s="103"/>
      <c r="O968" s="456"/>
      <c r="P968" s="79">
        <f t="shared" si="31"/>
        <v>0</v>
      </c>
      <c r="Q968" s="79">
        <f t="shared" si="31"/>
        <v>0</v>
      </c>
      <c r="R968" s="102" t="str">
        <f t="shared" si="30"/>
        <v/>
      </c>
      <c r="S968" s="96" t="str">
        <f>IF(D968="","",IF(OR(D968=Plano!$A$1,D968=Plano!$B$1),"entrada","saída"))</f>
        <v/>
      </c>
    </row>
    <row r="969" spans="1:19" ht="13.2" hidden="1" x14ac:dyDescent="0.25">
      <c r="A969" s="119" t="str">
        <f>IF(B969="","",COUNT('Diário 2o PA'!$A$5:$A$1412)+COUNT('Diário 3o PA'!$A$5:$A$2004)+ROW()-4)</f>
        <v/>
      </c>
      <c r="B969" s="104"/>
      <c r="C969" s="154"/>
      <c r="D969" s="105"/>
      <c r="E969" s="105"/>
      <c r="F969" s="106"/>
      <c r="G969" s="105"/>
      <c r="H969" s="105"/>
      <c r="I969" s="108"/>
      <c r="J969" s="105"/>
      <c r="K969" s="105"/>
      <c r="L969" s="108"/>
      <c r="M969" s="105"/>
      <c r="N969" s="103"/>
      <c r="O969" s="456"/>
      <c r="P969" s="79">
        <f t="shared" si="31"/>
        <v>0</v>
      </c>
      <c r="Q969" s="79">
        <f t="shared" si="31"/>
        <v>0</v>
      </c>
      <c r="R969" s="102" t="str">
        <f t="shared" si="30"/>
        <v/>
      </c>
      <c r="S969" s="96" t="str">
        <f>IF(D969="","",IF(OR(D969=Plano!$A$1,D969=Plano!$B$1),"entrada","saída"))</f>
        <v/>
      </c>
    </row>
    <row r="970" spans="1:19" ht="13.2" hidden="1" x14ac:dyDescent="0.25">
      <c r="A970" s="119" t="str">
        <f>IF(B970="","",COUNT('Diário 2o PA'!$A$5:$A$1412)+COUNT('Diário 3o PA'!$A$5:$A$2004)+ROW()-4)</f>
        <v/>
      </c>
      <c r="B970" s="104"/>
      <c r="C970" s="154"/>
      <c r="D970" s="105"/>
      <c r="E970" s="105"/>
      <c r="F970" s="106"/>
      <c r="G970" s="105"/>
      <c r="H970" s="105"/>
      <c r="I970" s="108"/>
      <c r="J970" s="105"/>
      <c r="K970" s="105"/>
      <c r="L970" s="108"/>
      <c r="M970" s="105"/>
      <c r="N970" s="103"/>
      <c r="O970" s="456"/>
      <c r="P970" s="79">
        <f t="shared" si="31"/>
        <v>0</v>
      </c>
      <c r="Q970" s="79">
        <f t="shared" si="31"/>
        <v>0</v>
      </c>
      <c r="R970" s="102" t="str">
        <f t="shared" si="30"/>
        <v/>
      </c>
      <c r="S970" s="96" t="str">
        <f>IF(D970="","",IF(OR(D970=Plano!$A$1,D970=Plano!$B$1),"entrada","saída"))</f>
        <v/>
      </c>
    </row>
    <row r="971" spans="1:19" ht="13.2" hidden="1" x14ac:dyDescent="0.25">
      <c r="A971" s="119" t="str">
        <f>IF(B971="","",COUNT('Diário 2o PA'!$A$5:$A$1412)+COUNT('Diário 3o PA'!$A$5:$A$2004)+ROW()-4)</f>
        <v/>
      </c>
      <c r="B971" s="104"/>
      <c r="C971" s="154"/>
      <c r="D971" s="105"/>
      <c r="E971" s="105"/>
      <c r="F971" s="106"/>
      <c r="G971" s="105"/>
      <c r="H971" s="105"/>
      <c r="I971" s="108"/>
      <c r="J971" s="105"/>
      <c r="K971" s="105"/>
      <c r="L971" s="108"/>
      <c r="M971" s="105"/>
      <c r="N971" s="103"/>
      <c r="O971" s="456"/>
      <c r="P971" s="79">
        <f t="shared" si="31"/>
        <v>0</v>
      </c>
      <c r="Q971" s="79">
        <f t="shared" si="31"/>
        <v>0</v>
      </c>
      <c r="R971" s="102" t="str">
        <f t="shared" si="30"/>
        <v/>
      </c>
      <c r="S971" s="96" t="str">
        <f>IF(D971="","",IF(OR(D971=Plano!$A$1,D971=Plano!$B$1),"entrada","saída"))</f>
        <v/>
      </c>
    </row>
    <row r="972" spans="1:19" ht="13.2" hidden="1" x14ac:dyDescent="0.25">
      <c r="A972" s="119" t="str">
        <f>IF(B972="","",COUNT('Diário 2o PA'!$A$5:$A$1412)+COUNT('Diário 3o PA'!$A$5:$A$2004)+ROW()-4)</f>
        <v/>
      </c>
      <c r="B972" s="104"/>
      <c r="C972" s="154"/>
      <c r="D972" s="105"/>
      <c r="E972" s="105"/>
      <c r="F972" s="106"/>
      <c r="G972" s="105"/>
      <c r="H972" s="105"/>
      <c r="I972" s="108"/>
      <c r="J972" s="105"/>
      <c r="K972" s="105"/>
      <c r="L972" s="108"/>
      <c r="M972" s="105"/>
      <c r="N972" s="103"/>
      <c r="O972" s="456"/>
      <c r="P972" s="79">
        <f t="shared" si="31"/>
        <v>0</v>
      </c>
      <c r="Q972" s="79">
        <f t="shared" si="31"/>
        <v>0</v>
      </c>
      <c r="R972" s="102" t="str">
        <f t="shared" si="30"/>
        <v/>
      </c>
      <c r="S972" s="96" t="str">
        <f>IF(D972="","",IF(OR(D972=Plano!$A$1,D972=Plano!$B$1),"entrada","saída"))</f>
        <v/>
      </c>
    </row>
    <row r="973" spans="1:19" ht="13.2" hidden="1" x14ac:dyDescent="0.25">
      <c r="A973" s="119" t="str">
        <f>IF(B973="","",COUNT('Diário 2o PA'!$A$5:$A$1412)+COUNT('Diário 3o PA'!$A$5:$A$2004)+ROW()-4)</f>
        <v/>
      </c>
      <c r="B973" s="104"/>
      <c r="C973" s="154"/>
      <c r="D973" s="105"/>
      <c r="E973" s="105"/>
      <c r="F973" s="106"/>
      <c r="G973" s="105"/>
      <c r="H973" s="105"/>
      <c r="I973" s="108"/>
      <c r="J973" s="105"/>
      <c r="K973" s="105"/>
      <c r="L973" s="108"/>
      <c r="M973" s="105"/>
      <c r="N973" s="103"/>
      <c r="O973" s="456"/>
      <c r="P973" s="79">
        <f t="shared" si="31"/>
        <v>0</v>
      </c>
      <c r="Q973" s="79">
        <f t="shared" si="31"/>
        <v>0</v>
      </c>
      <c r="R973" s="102" t="str">
        <f t="shared" si="30"/>
        <v/>
      </c>
      <c r="S973" s="96" t="str">
        <f>IF(D973="","",IF(OR(D973=Plano!$A$1,D973=Plano!$B$1),"entrada","saída"))</f>
        <v/>
      </c>
    </row>
    <row r="974" spans="1:19" ht="13.2" hidden="1" x14ac:dyDescent="0.25">
      <c r="A974" s="119" t="str">
        <f>IF(B974="","",COUNT('Diário 2o PA'!$A$5:$A$1412)+COUNT('Diário 3o PA'!$A$5:$A$2004)+ROW()-4)</f>
        <v/>
      </c>
      <c r="B974" s="104"/>
      <c r="C974" s="154"/>
      <c r="D974" s="105"/>
      <c r="E974" s="105"/>
      <c r="F974" s="106"/>
      <c r="G974" s="105"/>
      <c r="H974" s="105"/>
      <c r="I974" s="108"/>
      <c r="J974" s="105"/>
      <c r="K974" s="105"/>
      <c r="L974" s="108"/>
      <c r="M974" s="105"/>
      <c r="N974" s="103"/>
      <c r="O974" s="456"/>
      <c r="P974" s="79">
        <f t="shared" si="31"/>
        <v>0</v>
      </c>
      <c r="Q974" s="79">
        <f t="shared" si="31"/>
        <v>0</v>
      </c>
      <c r="R974" s="102" t="str">
        <f t="shared" si="30"/>
        <v/>
      </c>
      <c r="S974" s="96" t="str">
        <f>IF(D974="","",IF(OR(D974=Plano!$A$1,D974=Plano!$B$1),"entrada","saída"))</f>
        <v/>
      </c>
    </row>
    <row r="975" spans="1:19" ht="13.2" hidden="1" x14ac:dyDescent="0.25">
      <c r="A975" s="119" t="str">
        <f>IF(B975="","",COUNT('Diário 2o PA'!$A$5:$A$1412)+COUNT('Diário 3o PA'!$A$5:$A$2004)+ROW()-4)</f>
        <v/>
      </c>
      <c r="B975" s="104"/>
      <c r="C975" s="154"/>
      <c r="D975" s="105"/>
      <c r="E975" s="105"/>
      <c r="F975" s="106"/>
      <c r="G975" s="105"/>
      <c r="H975" s="105"/>
      <c r="I975" s="108"/>
      <c r="J975" s="105"/>
      <c r="K975" s="105"/>
      <c r="L975" s="108"/>
      <c r="M975" s="105"/>
      <c r="N975" s="103"/>
      <c r="O975" s="456"/>
      <c r="P975" s="79">
        <f t="shared" si="31"/>
        <v>0</v>
      </c>
      <c r="Q975" s="79">
        <f t="shared" si="31"/>
        <v>0</v>
      </c>
      <c r="R975" s="102" t="str">
        <f t="shared" si="30"/>
        <v/>
      </c>
      <c r="S975" s="96" t="str">
        <f>IF(D975="","",IF(OR(D975=Plano!$A$1,D975=Plano!$B$1),"entrada","saída"))</f>
        <v/>
      </c>
    </row>
    <row r="976" spans="1:19" ht="13.2" hidden="1" x14ac:dyDescent="0.25">
      <c r="A976" s="119" t="str">
        <f>IF(B976="","",COUNT('Diário 2o PA'!$A$5:$A$1412)+COUNT('Diário 3o PA'!$A$5:$A$2004)+ROW()-4)</f>
        <v/>
      </c>
      <c r="B976" s="104"/>
      <c r="C976" s="154"/>
      <c r="D976" s="105"/>
      <c r="E976" s="105"/>
      <c r="F976" s="106"/>
      <c r="G976" s="105"/>
      <c r="H976" s="105"/>
      <c r="I976" s="108"/>
      <c r="J976" s="105"/>
      <c r="K976" s="105"/>
      <c r="L976" s="108"/>
      <c r="M976" s="105"/>
      <c r="N976" s="103"/>
      <c r="O976" s="456"/>
      <c r="P976" s="79">
        <f t="shared" si="31"/>
        <v>0</v>
      </c>
      <c r="Q976" s="79">
        <f t="shared" si="31"/>
        <v>0</v>
      </c>
      <c r="R976" s="102" t="str">
        <f t="shared" si="30"/>
        <v/>
      </c>
      <c r="S976" s="96" t="str">
        <f>IF(D976="","",IF(OR(D976=Plano!$A$1,D976=Plano!$B$1),"entrada","saída"))</f>
        <v/>
      </c>
    </row>
    <row r="977" spans="1:19" ht="13.2" hidden="1" x14ac:dyDescent="0.25">
      <c r="A977" s="119" t="str">
        <f>IF(B977="","",COUNT('Diário 2o PA'!$A$5:$A$1412)+COUNT('Diário 3o PA'!$A$5:$A$2004)+ROW()-4)</f>
        <v/>
      </c>
      <c r="B977" s="104"/>
      <c r="C977" s="154"/>
      <c r="D977" s="105"/>
      <c r="E977" s="105"/>
      <c r="F977" s="106"/>
      <c r="G977" s="105"/>
      <c r="H977" s="105"/>
      <c r="I977" s="108"/>
      <c r="J977" s="105"/>
      <c r="K977" s="105"/>
      <c r="L977" s="108"/>
      <c r="M977" s="105"/>
      <c r="N977" s="103"/>
      <c r="O977" s="456"/>
      <c r="P977" s="79">
        <f t="shared" si="31"/>
        <v>0</v>
      </c>
      <c r="Q977" s="79">
        <f t="shared" si="31"/>
        <v>0</v>
      </c>
      <c r="R977" s="102" t="str">
        <f t="shared" si="30"/>
        <v/>
      </c>
      <c r="S977" s="96" t="str">
        <f>IF(D977="","",IF(OR(D977=Plano!$A$1,D977=Plano!$B$1),"entrada","saída"))</f>
        <v/>
      </c>
    </row>
    <row r="978" spans="1:19" ht="13.2" hidden="1" x14ac:dyDescent="0.25">
      <c r="A978" s="119" t="str">
        <f>IF(B978="","",COUNT('Diário 2o PA'!$A$5:$A$1412)+COUNT('Diário 3o PA'!$A$5:$A$2004)+ROW()-4)</f>
        <v/>
      </c>
      <c r="B978" s="104"/>
      <c r="C978" s="154"/>
      <c r="D978" s="105"/>
      <c r="E978" s="105"/>
      <c r="F978" s="106"/>
      <c r="G978" s="105"/>
      <c r="H978" s="105"/>
      <c r="I978" s="108"/>
      <c r="J978" s="105"/>
      <c r="K978" s="105"/>
      <c r="L978" s="108"/>
      <c r="M978" s="105"/>
      <c r="N978" s="103"/>
      <c r="O978" s="456"/>
      <c r="P978" s="79">
        <f t="shared" si="31"/>
        <v>0</v>
      </c>
      <c r="Q978" s="79">
        <f t="shared" si="31"/>
        <v>0</v>
      </c>
      <c r="R978" s="102" t="str">
        <f t="shared" si="30"/>
        <v/>
      </c>
      <c r="S978" s="96" t="str">
        <f>IF(D978="","",IF(OR(D978=Plano!$A$1,D978=Plano!$B$1),"entrada","saída"))</f>
        <v/>
      </c>
    </row>
    <row r="979" spans="1:19" ht="13.2" hidden="1" x14ac:dyDescent="0.25">
      <c r="A979" s="119" t="str">
        <f>IF(B979="","",COUNT('Diário 2o PA'!$A$5:$A$1412)+COUNT('Diário 3o PA'!$A$5:$A$2004)+ROW()-4)</f>
        <v/>
      </c>
      <c r="B979" s="104"/>
      <c r="C979" s="154"/>
      <c r="D979" s="105"/>
      <c r="E979" s="105"/>
      <c r="F979" s="106"/>
      <c r="G979" s="105"/>
      <c r="H979" s="105"/>
      <c r="I979" s="108"/>
      <c r="J979" s="105"/>
      <c r="K979" s="105"/>
      <c r="L979" s="108"/>
      <c r="M979" s="105"/>
      <c r="N979" s="103"/>
      <c r="O979" s="456"/>
      <c r="P979" s="79">
        <f t="shared" si="31"/>
        <v>0</v>
      </c>
      <c r="Q979" s="79">
        <f t="shared" si="31"/>
        <v>0</v>
      </c>
      <c r="R979" s="102" t="str">
        <f t="shared" si="30"/>
        <v/>
      </c>
      <c r="S979" s="96" t="str">
        <f>IF(D979="","",IF(OR(D979=Plano!$A$1,D979=Plano!$B$1),"entrada","saída"))</f>
        <v/>
      </c>
    </row>
    <row r="980" spans="1:19" ht="13.2" hidden="1" x14ac:dyDescent="0.25">
      <c r="A980" s="119" t="str">
        <f>IF(B980="","",COUNT('Diário 2o PA'!$A$5:$A$1412)+COUNT('Diário 3o PA'!$A$5:$A$2004)+ROW()-4)</f>
        <v/>
      </c>
      <c r="B980" s="104"/>
      <c r="C980" s="154"/>
      <c r="D980" s="105"/>
      <c r="E980" s="105"/>
      <c r="F980" s="106"/>
      <c r="G980" s="105"/>
      <c r="H980" s="105"/>
      <c r="I980" s="108"/>
      <c r="J980" s="105"/>
      <c r="K980" s="105"/>
      <c r="L980" s="108"/>
      <c r="M980" s="105"/>
      <c r="N980" s="103"/>
      <c r="O980" s="456"/>
      <c r="P980" s="79">
        <f t="shared" si="31"/>
        <v>0</v>
      </c>
      <c r="Q980" s="79">
        <f t="shared" si="31"/>
        <v>0</v>
      </c>
      <c r="R980" s="102" t="str">
        <f t="shared" si="30"/>
        <v/>
      </c>
      <c r="S980" s="96" t="str">
        <f>IF(D980="","",IF(OR(D980=Plano!$A$1,D980=Plano!$B$1),"entrada","saída"))</f>
        <v/>
      </c>
    </row>
    <row r="981" spans="1:19" ht="13.2" hidden="1" x14ac:dyDescent="0.25">
      <c r="A981" s="119" t="str">
        <f>IF(B981="","",COUNT('Diário 2o PA'!$A$5:$A$1412)+COUNT('Diário 3o PA'!$A$5:$A$2004)+ROW()-4)</f>
        <v/>
      </c>
      <c r="B981" s="104"/>
      <c r="C981" s="154"/>
      <c r="D981" s="105"/>
      <c r="E981" s="105"/>
      <c r="F981" s="106"/>
      <c r="G981" s="105"/>
      <c r="H981" s="105"/>
      <c r="I981" s="108"/>
      <c r="J981" s="105"/>
      <c r="K981" s="105"/>
      <c r="L981" s="108"/>
      <c r="M981" s="105"/>
      <c r="N981" s="103"/>
      <c r="O981" s="456"/>
      <c r="P981" s="79">
        <f t="shared" si="31"/>
        <v>0</v>
      </c>
      <c r="Q981" s="79">
        <f t="shared" si="31"/>
        <v>0</v>
      </c>
      <c r="R981" s="102" t="str">
        <f t="shared" si="30"/>
        <v/>
      </c>
      <c r="S981" s="96" t="str">
        <f>IF(D981="","",IF(OR(D981=Plano!$A$1,D981=Plano!$B$1),"entrada","saída"))</f>
        <v/>
      </c>
    </row>
    <row r="982" spans="1:19" ht="13.2" hidden="1" x14ac:dyDescent="0.25">
      <c r="A982" s="119" t="str">
        <f>IF(B982="","",COUNT('Diário 2o PA'!$A$5:$A$1412)+COUNT('Diário 3o PA'!$A$5:$A$2004)+ROW()-4)</f>
        <v/>
      </c>
      <c r="B982" s="104"/>
      <c r="C982" s="154"/>
      <c r="D982" s="105"/>
      <c r="E982" s="105"/>
      <c r="F982" s="106"/>
      <c r="G982" s="105"/>
      <c r="H982" s="105"/>
      <c r="I982" s="108"/>
      <c r="J982" s="105"/>
      <c r="K982" s="105"/>
      <c r="L982" s="108"/>
      <c r="M982" s="105"/>
      <c r="N982" s="103"/>
      <c r="O982" s="456"/>
      <c r="P982" s="79">
        <f t="shared" si="31"/>
        <v>0</v>
      </c>
      <c r="Q982" s="79">
        <f t="shared" si="31"/>
        <v>0</v>
      </c>
      <c r="R982" s="102" t="str">
        <f t="shared" si="30"/>
        <v/>
      </c>
      <c r="S982" s="96" t="str">
        <f>IF(D982="","",IF(OR(D982=Plano!$A$1,D982=Plano!$B$1),"entrada","saída"))</f>
        <v/>
      </c>
    </row>
    <row r="983" spans="1:19" ht="13.2" hidden="1" x14ac:dyDescent="0.25">
      <c r="A983" s="119" t="str">
        <f>IF(B983="","",COUNT('Diário 2o PA'!$A$5:$A$1412)+COUNT('Diário 3o PA'!$A$5:$A$2004)+ROW()-4)</f>
        <v/>
      </c>
      <c r="B983" s="104"/>
      <c r="C983" s="154"/>
      <c r="D983" s="105"/>
      <c r="E983" s="105"/>
      <c r="F983" s="106"/>
      <c r="G983" s="105"/>
      <c r="H983" s="105"/>
      <c r="I983" s="108"/>
      <c r="J983" s="105"/>
      <c r="K983" s="105"/>
      <c r="L983" s="108"/>
      <c r="M983" s="105"/>
      <c r="N983" s="103"/>
      <c r="O983" s="456"/>
      <c r="P983" s="79">
        <f t="shared" si="31"/>
        <v>0</v>
      </c>
      <c r="Q983" s="79">
        <f t="shared" si="31"/>
        <v>0</v>
      </c>
      <c r="R983" s="102" t="str">
        <f t="shared" si="30"/>
        <v/>
      </c>
      <c r="S983" s="96" t="str">
        <f>IF(D983="","",IF(OR(D983=Plano!$A$1,D983=Plano!$B$1),"entrada","saída"))</f>
        <v/>
      </c>
    </row>
    <row r="984" spans="1:19" ht="13.2" hidden="1" x14ac:dyDescent="0.25">
      <c r="A984" s="119" t="str">
        <f>IF(B984="","",COUNT('Diário 2o PA'!$A$5:$A$1412)+COUNT('Diário 3o PA'!$A$5:$A$2004)+ROW()-4)</f>
        <v/>
      </c>
      <c r="B984" s="104"/>
      <c r="C984" s="154"/>
      <c r="D984" s="105"/>
      <c r="E984" s="105"/>
      <c r="F984" s="106"/>
      <c r="G984" s="105"/>
      <c r="H984" s="105"/>
      <c r="I984" s="108"/>
      <c r="J984" s="105"/>
      <c r="K984" s="105"/>
      <c r="L984" s="108"/>
      <c r="M984" s="105"/>
      <c r="N984" s="103"/>
      <c r="O984" s="456"/>
      <c r="P984" s="79">
        <f t="shared" si="31"/>
        <v>0</v>
      </c>
      <c r="Q984" s="79">
        <f t="shared" si="31"/>
        <v>0</v>
      </c>
      <c r="R984" s="102" t="str">
        <f t="shared" si="30"/>
        <v/>
      </c>
      <c r="S984" s="96" t="str">
        <f>IF(D984="","",IF(OR(D984=Plano!$A$1,D984=Plano!$B$1),"entrada","saída"))</f>
        <v/>
      </c>
    </row>
    <row r="985" spans="1:19" ht="13.2" hidden="1" x14ac:dyDescent="0.25">
      <c r="A985" s="119" t="str">
        <f>IF(B985="","",COUNT('Diário 2o PA'!$A$5:$A$1412)+COUNT('Diário 3o PA'!$A$5:$A$2004)+ROW()-4)</f>
        <v/>
      </c>
      <c r="B985" s="104"/>
      <c r="C985" s="154"/>
      <c r="D985" s="105"/>
      <c r="E985" s="105"/>
      <c r="F985" s="106"/>
      <c r="G985" s="105"/>
      <c r="H985" s="105"/>
      <c r="I985" s="108"/>
      <c r="J985" s="105"/>
      <c r="K985" s="105"/>
      <c r="L985" s="108"/>
      <c r="M985" s="105"/>
      <c r="N985" s="103"/>
      <c r="O985" s="456"/>
      <c r="P985" s="79">
        <f t="shared" si="31"/>
        <v>0</v>
      </c>
      <c r="Q985" s="79">
        <f t="shared" si="31"/>
        <v>0</v>
      </c>
      <c r="R985" s="102" t="str">
        <f t="shared" si="30"/>
        <v/>
      </c>
      <c r="S985" s="96" t="str">
        <f>IF(D985="","",IF(OR(D985=Plano!$A$1,D985=Plano!$B$1),"entrada","saída"))</f>
        <v/>
      </c>
    </row>
    <row r="986" spans="1:19" ht="13.2" hidden="1" x14ac:dyDescent="0.25">
      <c r="A986" s="119" t="str">
        <f>IF(B986="","",COUNT('Diário 2o PA'!$A$5:$A$1412)+COUNT('Diário 3o PA'!$A$5:$A$2004)+ROW()-4)</f>
        <v/>
      </c>
      <c r="B986" s="104"/>
      <c r="C986" s="154"/>
      <c r="D986" s="105"/>
      <c r="E986" s="105"/>
      <c r="F986" s="106"/>
      <c r="G986" s="105"/>
      <c r="H986" s="105"/>
      <c r="I986" s="108"/>
      <c r="J986" s="105"/>
      <c r="K986" s="105"/>
      <c r="L986" s="108"/>
      <c r="M986" s="105"/>
      <c r="N986" s="103"/>
      <c r="O986" s="456"/>
      <c r="P986" s="79">
        <f t="shared" si="31"/>
        <v>0</v>
      </c>
      <c r="Q986" s="79">
        <f t="shared" si="31"/>
        <v>0</v>
      </c>
      <c r="R986" s="102" t="str">
        <f t="shared" si="30"/>
        <v/>
      </c>
      <c r="S986" s="96" t="str">
        <f>IF(D986="","",IF(OR(D986=Plano!$A$1,D986=Plano!$B$1),"entrada","saída"))</f>
        <v/>
      </c>
    </row>
    <row r="987" spans="1:19" ht="13.2" hidden="1" x14ac:dyDescent="0.25">
      <c r="A987" s="119" t="str">
        <f>IF(B987="","",COUNT('Diário 2o PA'!$A$5:$A$1412)+COUNT('Diário 3o PA'!$A$5:$A$2004)+ROW()-4)</f>
        <v/>
      </c>
      <c r="B987" s="104"/>
      <c r="C987" s="154"/>
      <c r="D987" s="105"/>
      <c r="E987" s="105"/>
      <c r="F987" s="106"/>
      <c r="G987" s="105"/>
      <c r="H987" s="105"/>
      <c r="I987" s="108"/>
      <c r="J987" s="105"/>
      <c r="K987" s="105"/>
      <c r="L987" s="108"/>
      <c r="M987" s="105"/>
      <c r="N987" s="103"/>
      <c r="O987" s="456"/>
      <c r="P987" s="79">
        <f t="shared" si="31"/>
        <v>0</v>
      </c>
      <c r="Q987" s="79">
        <f t="shared" si="31"/>
        <v>0</v>
      </c>
      <c r="R987" s="102" t="str">
        <f t="shared" si="30"/>
        <v/>
      </c>
      <c r="S987" s="96" t="str">
        <f>IF(D987="","",IF(OR(D987=Plano!$A$1,D987=Plano!$B$1),"entrada","saída"))</f>
        <v/>
      </c>
    </row>
    <row r="988" spans="1:19" ht="13.2" hidden="1" x14ac:dyDescent="0.25">
      <c r="A988" s="119" t="str">
        <f>IF(B988="","",COUNT('Diário 2o PA'!$A$5:$A$1412)+COUNT('Diário 3o PA'!$A$5:$A$2004)+ROW()-4)</f>
        <v/>
      </c>
      <c r="B988" s="104"/>
      <c r="C988" s="154"/>
      <c r="D988" s="105"/>
      <c r="E988" s="105"/>
      <c r="F988" s="106"/>
      <c r="G988" s="105"/>
      <c r="H988" s="105"/>
      <c r="I988" s="108"/>
      <c r="J988" s="105"/>
      <c r="K988" s="105"/>
      <c r="L988" s="108"/>
      <c r="M988" s="105"/>
      <c r="N988" s="103"/>
      <c r="O988" s="456"/>
      <c r="P988" s="79">
        <f t="shared" si="31"/>
        <v>0</v>
      </c>
      <c r="Q988" s="79">
        <f t="shared" si="31"/>
        <v>0</v>
      </c>
      <c r="R988" s="102" t="str">
        <f t="shared" si="30"/>
        <v/>
      </c>
      <c r="S988" s="96" t="str">
        <f>IF(D988="","",IF(OR(D988=Plano!$A$1,D988=Plano!$B$1),"entrada","saída"))</f>
        <v/>
      </c>
    </row>
    <row r="989" spans="1:19" ht="13.2" hidden="1" x14ac:dyDescent="0.25">
      <c r="A989" s="119" t="str">
        <f>IF(B989="","",COUNT('Diário 2o PA'!$A$5:$A$1412)+COUNT('Diário 3o PA'!$A$5:$A$2004)+ROW()-4)</f>
        <v/>
      </c>
      <c r="B989" s="104"/>
      <c r="C989" s="154"/>
      <c r="D989" s="105"/>
      <c r="E989" s="105"/>
      <c r="F989" s="106"/>
      <c r="G989" s="105"/>
      <c r="H989" s="105"/>
      <c r="I989" s="108"/>
      <c r="J989" s="105"/>
      <c r="K989" s="105"/>
      <c r="L989" s="108"/>
      <c r="M989" s="105"/>
      <c r="N989" s="103"/>
      <c r="O989" s="456"/>
      <c r="P989" s="79">
        <f t="shared" si="31"/>
        <v>0</v>
      </c>
      <c r="Q989" s="79">
        <f t="shared" si="31"/>
        <v>0</v>
      </c>
      <c r="R989" s="102" t="str">
        <f t="shared" si="30"/>
        <v/>
      </c>
      <c r="S989" s="96" t="str">
        <f>IF(D989="","",IF(OR(D989=Plano!$A$1,D989=Plano!$B$1),"entrada","saída"))</f>
        <v/>
      </c>
    </row>
    <row r="990" spans="1:19" ht="13.2" hidden="1" x14ac:dyDescent="0.25">
      <c r="A990" s="119" t="str">
        <f>IF(B990="","",COUNT('Diário 2o PA'!$A$5:$A$1412)+COUNT('Diário 3o PA'!$A$5:$A$2004)+ROW()-4)</f>
        <v/>
      </c>
      <c r="B990" s="104"/>
      <c r="C990" s="154"/>
      <c r="D990" s="105"/>
      <c r="E990" s="105"/>
      <c r="F990" s="106"/>
      <c r="G990" s="105"/>
      <c r="H990" s="105"/>
      <c r="I990" s="108"/>
      <c r="J990" s="105"/>
      <c r="K990" s="105"/>
      <c r="L990" s="108"/>
      <c r="M990" s="105"/>
      <c r="N990" s="103"/>
      <c r="O990" s="456"/>
      <c r="P990" s="79">
        <f t="shared" si="31"/>
        <v>0</v>
      </c>
      <c r="Q990" s="79">
        <f t="shared" si="31"/>
        <v>0</v>
      </c>
      <c r="R990" s="102" t="str">
        <f t="shared" si="30"/>
        <v/>
      </c>
      <c r="S990" s="96" t="str">
        <f>IF(D990="","",IF(OR(D990=Plano!$A$1,D990=Plano!$B$1),"entrada","saída"))</f>
        <v/>
      </c>
    </row>
    <row r="991" spans="1:19" ht="13.2" hidden="1" x14ac:dyDescent="0.25">
      <c r="A991" s="119" t="str">
        <f>IF(B991="","",COUNT('Diário 2o PA'!$A$5:$A$1412)+COUNT('Diário 3o PA'!$A$5:$A$2004)+ROW()-4)</f>
        <v/>
      </c>
      <c r="B991" s="104"/>
      <c r="C991" s="154"/>
      <c r="D991" s="105"/>
      <c r="E991" s="105"/>
      <c r="F991" s="106"/>
      <c r="G991" s="105"/>
      <c r="H991" s="105"/>
      <c r="I991" s="108"/>
      <c r="J991" s="105"/>
      <c r="K991" s="105"/>
      <c r="L991" s="108"/>
      <c r="M991" s="105"/>
      <c r="N991" s="103"/>
      <c r="O991" s="456"/>
      <c r="P991" s="79">
        <f t="shared" si="31"/>
        <v>0</v>
      </c>
      <c r="Q991" s="79">
        <f t="shared" si="31"/>
        <v>0</v>
      </c>
      <c r="R991" s="102" t="str">
        <f t="shared" si="30"/>
        <v/>
      </c>
      <c r="S991" s="96" t="str">
        <f>IF(D991="","",IF(OR(D991=Plano!$A$1,D991=Plano!$B$1),"entrada","saída"))</f>
        <v/>
      </c>
    </row>
    <row r="992" spans="1:19" ht="13.2" hidden="1" x14ac:dyDescent="0.25">
      <c r="A992" s="119" t="str">
        <f>IF(B992="","",COUNT('Diário 2o PA'!$A$5:$A$1412)+COUNT('Diário 3o PA'!$A$5:$A$2004)+ROW()-4)</f>
        <v/>
      </c>
      <c r="B992" s="104"/>
      <c r="C992" s="154"/>
      <c r="D992" s="105"/>
      <c r="E992" s="105"/>
      <c r="F992" s="106"/>
      <c r="G992" s="105"/>
      <c r="H992" s="105"/>
      <c r="I992" s="108"/>
      <c r="J992" s="105"/>
      <c r="K992" s="105"/>
      <c r="L992" s="108"/>
      <c r="M992" s="105"/>
      <c r="N992" s="103"/>
      <c r="O992" s="456"/>
      <c r="P992" s="79">
        <f t="shared" si="31"/>
        <v>0</v>
      </c>
      <c r="Q992" s="79">
        <f t="shared" si="31"/>
        <v>0</v>
      </c>
      <c r="R992" s="102" t="str">
        <f t="shared" si="30"/>
        <v/>
      </c>
      <c r="S992" s="96" t="str">
        <f>IF(D992="","",IF(OR(D992=Plano!$A$1,D992=Plano!$B$1),"entrada","saída"))</f>
        <v/>
      </c>
    </row>
    <row r="993" spans="1:19" ht="13.2" hidden="1" x14ac:dyDescent="0.25">
      <c r="A993" s="119" t="str">
        <f>IF(B993="","",COUNT('Diário 2o PA'!$A$5:$A$1412)+COUNT('Diário 3o PA'!$A$5:$A$2004)+ROW()-4)</f>
        <v/>
      </c>
      <c r="B993" s="104"/>
      <c r="C993" s="154"/>
      <c r="D993" s="105"/>
      <c r="E993" s="105"/>
      <c r="F993" s="106"/>
      <c r="G993" s="105"/>
      <c r="H993" s="105"/>
      <c r="I993" s="108"/>
      <c r="J993" s="105"/>
      <c r="K993" s="105"/>
      <c r="L993" s="108"/>
      <c r="M993" s="105"/>
      <c r="N993" s="103"/>
      <c r="O993" s="456"/>
      <c r="P993" s="79">
        <f t="shared" si="31"/>
        <v>0</v>
      </c>
      <c r="Q993" s="79">
        <f t="shared" si="31"/>
        <v>0</v>
      </c>
      <c r="R993" s="102" t="str">
        <f t="shared" si="30"/>
        <v/>
      </c>
      <c r="S993" s="96" t="str">
        <f>IF(D993="","",IF(OR(D993=Plano!$A$1,D993=Plano!$B$1),"entrada","saída"))</f>
        <v/>
      </c>
    </row>
    <row r="994" spans="1:19" ht="13.2" hidden="1" x14ac:dyDescent="0.25">
      <c r="A994" s="119" t="str">
        <f>IF(B994="","",COUNT('Diário 2o PA'!$A$5:$A$1412)+COUNT('Diário 3o PA'!$A$5:$A$2004)+ROW()-4)</f>
        <v/>
      </c>
      <c r="B994" s="104"/>
      <c r="C994" s="154"/>
      <c r="D994" s="105"/>
      <c r="E994" s="105"/>
      <c r="F994" s="106"/>
      <c r="G994" s="105"/>
      <c r="H994" s="105"/>
      <c r="I994" s="108"/>
      <c r="J994" s="105"/>
      <c r="K994" s="105"/>
      <c r="L994" s="108"/>
      <c r="M994" s="105"/>
      <c r="N994" s="103"/>
      <c r="O994" s="456"/>
      <c r="P994" s="79">
        <f t="shared" si="31"/>
        <v>0</v>
      </c>
      <c r="Q994" s="79">
        <f t="shared" si="31"/>
        <v>0</v>
      </c>
      <c r="R994" s="102" t="str">
        <f t="shared" si="30"/>
        <v/>
      </c>
      <c r="S994" s="96" t="str">
        <f>IF(D994="","",IF(OR(D994=Plano!$A$1,D994=Plano!$B$1),"entrada","saída"))</f>
        <v/>
      </c>
    </row>
    <row r="995" spans="1:19" ht="13.2" hidden="1" x14ac:dyDescent="0.25">
      <c r="A995" s="119" t="str">
        <f>IF(B995="","",COUNT('Diário 2o PA'!$A$5:$A$1412)+COUNT('Diário 3o PA'!$A$5:$A$2004)+ROW()-4)</f>
        <v/>
      </c>
      <c r="B995" s="104"/>
      <c r="C995" s="154"/>
      <c r="D995" s="105"/>
      <c r="E995" s="105"/>
      <c r="F995" s="106"/>
      <c r="G995" s="105"/>
      <c r="H995" s="105"/>
      <c r="I995" s="108"/>
      <c r="J995" s="105"/>
      <c r="K995" s="105"/>
      <c r="L995" s="108"/>
      <c r="M995" s="105"/>
      <c r="N995" s="103"/>
      <c r="O995" s="456"/>
      <c r="P995" s="79">
        <f t="shared" si="31"/>
        <v>0</v>
      </c>
      <c r="Q995" s="79">
        <f t="shared" si="31"/>
        <v>0</v>
      </c>
      <c r="R995" s="102" t="str">
        <f t="shared" si="30"/>
        <v/>
      </c>
      <c r="S995" s="96" t="str">
        <f>IF(D995="","",IF(OR(D995=Plano!$A$1,D995=Plano!$B$1),"entrada","saída"))</f>
        <v/>
      </c>
    </row>
    <row r="996" spans="1:19" ht="13.2" hidden="1" x14ac:dyDescent="0.25">
      <c r="A996" s="119" t="str">
        <f>IF(B996="","",COUNT('Diário 2o PA'!$A$5:$A$1412)+COUNT('Diário 3o PA'!$A$5:$A$2004)+ROW()-4)</f>
        <v/>
      </c>
      <c r="B996" s="104"/>
      <c r="C996" s="154"/>
      <c r="D996" s="105"/>
      <c r="E996" s="105"/>
      <c r="F996" s="106"/>
      <c r="G996" s="105"/>
      <c r="H996" s="105"/>
      <c r="I996" s="108"/>
      <c r="J996" s="105"/>
      <c r="K996" s="105"/>
      <c r="L996" s="108"/>
      <c r="M996" s="105"/>
      <c r="N996" s="103"/>
      <c r="O996" s="456"/>
      <c r="P996" s="79">
        <f t="shared" si="31"/>
        <v>0</v>
      </c>
      <c r="Q996" s="79">
        <f t="shared" si="31"/>
        <v>0</v>
      </c>
      <c r="R996" s="102" t="str">
        <f t="shared" si="30"/>
        <v/>
      </c>
      <c r="S996" s="96" t="str">
        <f>IF(D996="","",IF(OR(D996=Plano!$A$1,D996=Plano!$B$1),"entrada","saída"))</f>
        <v/>
      </c>
    </row>
    <row r="997" spans="1:19" ht="13.2" hidden="1" x14ac:dyDescent="0.25">
      <c r="A997" s="119" t="str">
        <f>IF(B997="","",COUNT('Diário 2o PA'!$A$5:$A$1412)+COUNT('Diário 3o PA'!$A$5:$A$2004)+ROW()-4)</f>
        <v/>
      </c>
      <c r="B997" s="104"/>
      <c r="C997" s="154"/>
      <c r="D997" s="105"/>
      <c r="E997" s="105"/>
      <c r="F997" s="106"/>
      <c r="G997" s="105"/>
      <c r="H997" s="105"/>
      <c r="I997" s="108"/>
      <c r="J997" s="105"/>
      <c r="K997" s="105"/>
      <c r="L997" s="108"/>
      <c r="M997" s="105"/>
      <c r="N997" s="103"/>
      <c r="O997" s="456"/>
      <c r="P997" s="79">
        <f t="shared" si="31"/>
        <v>0</v>
      </c>
      <c r="Q997" s="79">
        <f t="shared" si="31"/>
        <v>0</v>
      </c>
      <c r="R997" s="102" t="str">
        <f t="shared" si="30"/>
        <v/>
      </c>
      <c r="S997" s="96" t="str">
        <f>IF(D997="","",IF(OR(D997=Plano!$A$1,D997=Plano!$B$1),"entrada","saída"))</f>
        <v/>
      </c>
    </row>
    <row r="998" spans="1:19" ht="13.2" hidden="1" x14ac:dyDescent="0.25">
      <c r="A998" s="119" t="str">
        <f>IF(B998="","",COUNT('Diário 2o PA'!$A$5:$A$1412)+COUNT('Diário 3o PA'!$A$5:$A$2004)+ROW()-4)</f>
        <v/>
      </c>
      <c r="B998" s="104"/>
      <c r="C998" s="154"/>
      <c r="D998" s="105"/>
      <c r="E998" s="105"/>
      <c r="F998" s="106"/>
      <c r="G998" s="105"/>
      <c r="H998" s="105"/>
      <c r="I998" s="108"/>
      <c r="J998" s="105"/>
      <c r="K998" s="105"/>
      <c r="L998" s="108"/>
      <c r="M998" s="105"/>
      <c r="N998" s="103"/>
      <c r="O998" s="456"/>
      <c r="P998" s="79">
        <f t="shared" si="31"/>
        <v>0</v>
      </c>
      <c r="Q998" s="79">
        <f t="shared" si="31"/>
        <v>0</v>
      </c>
      <c r="R998" s="102" t="str">
        <f t="shared" si="30"/>
        <v/>
      </c>
      <c r="S998" s="96" t="str">
        <f>IF(D998="","",IF(OR(D998=Plano!$A$1,D998=Plano!$B$1),"entrada","saída"))</f>
        <v/>
      </c>
    </row>
    <row r="999" spans="1:19" ht="13.2" hidden="1" x14ac:dyDescent="0.25">
      <c r="A999" s="119" t="str">
        <f>IF(B999="","",COUNT('Diário 2o PA'!$A$5:$A$1412)+COUNT('Diário 3o PA'!$A$5:$A$2004)+ROW()-4)</f>
        <v/>
      </c>
      <c r="B999" s="104"/>
      <c r="C999" s="154"/>
      <c r="D999" s="105"/>
      <c r="E999" s="105"/>
      <c r="F999" s="106"/>
      <c r="G999" s="105"/>
      <c r="H999" s="105"/>
      <c r="I999" s="108"/>
      <c r="J999" s="105"/>
      <c r="K999" s="105"/>
      <c r="L999" s="108"/>
      <c r="M999" s="105"/>
      <c r="N999" s="103"/>
      <c r="O999" s="456"/>
      <c r="P999" s="79">
        <f t="shared" si="31"/>
        <v>0</v>
      </c>
      <c r="Q999" s="79">
        <f t="shared" si="31"/>
        <v>0</v>
      </c>
      <c r="R999" s="102" t="str">
        <f t="shared" si="30"/>
        <v/>
      </c>
      <c r="S999" s="96" t="str">
        <f>IF(D999="","",IF(OR(D999=Plano!$A$1,D999=Plano!$B$1),"entrada","saída"))</f>
        <v/>
      </c>
    </row>
    <row r="1000" spans="1:19" ht="13.2" hidden="1" x14ac:dyDescent="0.25">
      <c r="A1000" s="119" t="str">
        <f>IF(B1000="","",COUNT('Diário 2o PA'!$A$5:$A$1412)+COUNT('Diário 3o PA'!$A$5:$A$2004)+ROW()-4)</f>
        <v/>
      </c>
      <c r="B1000" s="104"/>
      <c r="C1000" s="154"/>
      <c r="D1000" s="105"/>
      <c r="E1000" s="105"/>
      <c r="F1000" s="106"/>
      <c r="G1000" s="105"/>
      <c r="H1000" s="105"/>
      <c r="I1000" s="108"/>
      <c r="J1000" s="105"/>
      <c r="K1000" s="105"/>
      <c r="L1000" s="108"/>
      <c r="M1000" s="105"/>
      <c r="N1000" s="103"/>
      <c r="O1000" s="456"/>
      <c r="P1000" s="79">
        <f t="shared" si="31"/>
        <v>0</v>
      </c>
      <c r="Q1000" s="79">
        <f t="shared" si="31"/>
        <v>0</v>
      </c>
      <c r="R1000" s="102" t="str">
        <f t="shared" si="30"/>
        <v/>
      </c>
      <c r="S1000" s="96" t="str">
        <f>IF(D1000="","",IF(OR(D1000=Plano!$A$1,D1000=Plano!$B$1),"entrada","saída"))</f>
        <v/>
      </c>
    </row>
    <row r="1001" spans="1:19" ht="13.2" hidden="1" x14ac:dyDescent="0.25">
      <c r="A1001" s="119" t="str">
        <f>IF(B1001="","",COUNT('Diário 2o PA'!$A$5:$A$1412)+COUNT('Diário 3o PA'!$A$5:$A$2004)+ROW()-4)</f>
        <v/>
      </c>
      <c r="B1001" s="104"/>
      <c r="C1001" s="154"/>
      <c r="D1001" s="105"/>
      <c r="E1001" s="105"/>
      <c r="F1001" s="106"/>
      <c r="G1001" s="105"/>
      <c r="H1001" s="105"/>
      <c r="I1001" s="108"/>
      <c r="J1001" s="105"/>
      <c r="K1001" s="105"/>
      <c r="L1001" s="108"/>
      <c r="M1001" s="105"/>
      <c r="N1001" s="103"/>
      <c r="O1001" s="456"/>
      <c r="P1001" s="79">
        <f t="shared" si="31"/>
        <v>0</v>
      </c>
      <c r="Q1001" s="79">
        <f t="shared" si="31"/>
        <v>0</v>
      </c>
      <c r="R1001" s="102" t="str">
        <f t="shared" si="30"/>
        <v/>
      </c>
      <c r="S1001" s="96" t="str">
        <f>IF(D1001="","",IF(OR(D1001=Plano!$A$1,D1001=Plano!$B$1),"entrada","saída"))</f>
        <v/>
      </c>
    </row>
    <row r="1002" spans="1:19" ht="13.2" hidden="1" x14ac:dyDescent="0.25">
      <c r="A1002" s="119" t="str">
        <f>IF(B1002="","",COUNT('Diário 2o PA'!$A$5:$A$1412)+COUNT('Diário 3o PA'!$A$5:$A$2004)+ROW()-4)</f>
        <v/>
      </c>
      <c r="B1002" s="104"/>
      <c r="C1002" s="154"/>
      <c r="D1002" s="105"/>
      <c r="E1002" s="105"/>
      <c r="F1002" s="106"/>
      <c r="G1002" s="105"/>
      <c r="H1002" s="105"/>
      <c r="I1002" s="108"/>
      <c r="J1002" s="105"/>
      <c r="K1002" s="105"/>
      <c r="L1002" s="108"/>
      <c r="M1002" s="105"/>
      <c r="N1002" s="103"/>
      <c r="O1002" s="456"/>
      <c r="P1002" s="79">
        <f t="shared" si="31"/>
        <v>0</v>
      </c>
      <c r="Q1002" s="79">
        <f t="shared" si="31"/>
        <v>0</v>
      </c>
      <c r="R1002" s="102" t="str">
        <f t="shared" si="30"/>
        <v/>
      </c>
      <c r="S1002" s="96" t="str">
        <f>IF(D1002="","",IF(OR(D1002=Plano!$A$1,D1002=Plano!$B$1),"entrada","saída"))</f>
        <v/>
      </c>
    </row>
    <row r="1003" spans="1:19" ht="13.2" hidden="1" x14ac:dyDescent="0.25">
      <c r="A1003" s="119" t="str">
        <f>IF(B1003="","",COUNT('Diário 2o PA'!$A$5:$A$1412)+COUNT('Diário 3o PA'!$A$5:$A$2004)+ROW()-4)</f>
        <v/>
      </c>
      <c r="B1003" s="104"/>
      <c r="C1003" s="154"/>
      <c r="D1003" s="105"/>
      <c r="E1003" s="105"/>
      <c r="F1003" s="106"/>
      <c r="G1003" s="105"/>
      <c r="H1003" s="105"/>
      <c r="I1003" s="108"/>
      <c r="J1003" s="105"/>
      <c r="K1003" s="105"/>
      <c r="L1003" s="108"/>
      <c r="M1003" s="105"/>
      <c r="N1003" s="103"/>
      <c r="O1003" s="456"/>
      <c r="P1003" s="79">
        <f t="shared" si="31"/>
        <v>0</v>
      </c>
      <c r="Q1003" s="79">
        <f t="shared" si="31"/>
        <v>0</v>
      </c>
      <c r="R1003" s="102" t="str">
        <f t="shared" si="30"/>
        <v/>
      </c>
      <c r="S1003" s="96" t="str">
        <f>IF(D1003="","",IF(OR(D1003=Plano!$A$1,D1003=Plano!$B$1),"entrada","saída"))</f>
        <v/>
      </c>
    </row>
    <row r="1004" spans="1:19" ht="13.2" hidden="1" x14ac:dyDescent="0.25">
      <c r="A1004" s="119" t="str">
        <f>IF(B1004="","",COUNT('Diário 2o PA'!$A$5:$A$1412)+COUNT('Diário 3o PA'!$A$5:$A$2004)+ROW()-4)</f>
        <v/>
      </c>
      <c r="B1004" s="104"/>
      <c r="C1004" s="154"/>
      <c r="D1004" s="105"/>
      <c r="E1004" s="105"/>
      <c r="F1004" s="106"/>
      <c r="G1004" s="105"/>
      <c r="H1004" s="105"/>
      <c r="I1004" s="108"/>
      <c r="J1004" s="105"/>
      <c r="K1004" s="105"/>
      <c r="L1004" s="108"/>
      <c r="M1004" s="105"/>
      <c r="N1004" s="103"/>
      <c r="O1004" s="456"/>
      <c r="P1004" s="79">
        <f t="shared" si="31"/>
        <v>0</v>
      </c>
      <c r="Q1004" s="79">
        <f t="shared" si="31"/>
        <v>0</v>
      </c>
      <c r="R1004" s="102" t="str">
        <f t="shared" si="30"/>
        <v/>
      </c>
      <c r="S1004" s="96" t="str">
        <f>IF(D1004="","",IF(OR(D1004=Plano!$A$1,D1004=Plano!$B$1),"entrada","saída"))</f>
        <v/>
      </c>
    </row>
    <row r="1005" spans="1:19" ht="13.2" hidden="1" x14ac:dyDescent="0.25">
      <c r="A1005" s="119" t="str">
        <f>IF(B1005="","",COUNT('Diário 2o PA'!$A$5:$A$1412)+COUNT('Diário 3o PA'!$A$5:$A$2004)+ROW()-4)</f>
        <v/>
      </c>
      <c r="B1005" s="104"/>
      <c r="C1005" s="154"/>
      <c r="D1005" s="105"/>
      <c r="E1005" s="105"/>
      <c r="F1005" s="106"/>
      <c r="G1005" s="105"/>
      <c r="H1005" s="105"/>
      <c r="I1005" s="108"/>
      <c r="J1005" s="105"/>
      <c r="K1005" s="105"/>
      <c r="L1005" s="108"/>
      <c r="M1005" s="105"/>
      <c r="N1005" s="104"/>
      <c r="O1005" s="456"/>
      <c r="P1005" s="79">
        <f t="shared" si="31"/>
        <v>0</v>
      </c>
      <c r="Q1005" s="79">
        <f t="shared" si="31"/>
        <v>0</v>
      </c>
      <c r="R1005" s="102" t="str">
        <f t="shared" si="30"/>
        <v/>
      </c>
      <c r="S1005" s="96" t="str">
        <f>IF(D1005="","",IF(OR(D1005=Plano!$A$1,D1005=Plano!$B$1),"entrada","saída"))</f>
        <v/>
      </c>
    </row>
    <row r="1006" spans="1:19" ht="13.2" hidden="1" x14ac:dyDescent="0.25">
      <c r="A1006" s="119" t="str">
        <f>IF(B1006="","",COUNT('Diário 2o PA'!$A$5:$A$1412)+COUNT('Diário 3o PA'!$A$5:$A$2004)+ROW()-4)</f>
        <v/>
      </c>
      <c r="B1006" s="104"/>
      <c r="C1006" s="154"/>
      <c r="D1006" s="105"/>
      <c r="E1006" s="105"/>
      <c r="F1006" s="106"/>
      <c r="G1006" s="105"/>
      <c r="H1006" s="105"/>
      <c r="I1006" s="108"/>
      <c r="J1006" s="105"/>
      <c r="K1006" s="105"/>
      <c r="L1006" s="108"/>
      <c r="M1006" s="105"/>
      <c r="N1006" s="104"/>
      <c r="O1006" s="456"/>
      <c r="P1006" s="79">
        <f t="shared" si="31"/>
        <v>0</v>
      </c>
      <c r="Q1006" s="79">
        <f t="shared" si="31"/>
        <v>0</v>
      </c>
      <c r="R1006" s="102" t="str">
        <f t="shared" si="30"/>
        <v/>
      </c>
      <c r="S1006" s="96" t="str">
        <f>IF(D1006="","",IF(OR(D1006=Plano!$A$1,D1006=Plano!$B$1),"entrada","saída"))</f>
        <v/>
      </c>
    </row>
    <row r="1007" spans="1:19" ht="13.2" hidden="1" x14ac:dyDescent="0.25">
      <c r="A1007" s="119" t="str">
        <f>IF(B1007="","",COUNT('Diário 2o PA'!$A$5:$A$1412)+COUNT('Diário 3o PA'!$A$5:$A$2004)+ROW()-4)</f>
        <v/>
      </c>
      <c r="B1007" s="104"/>
      <c r="C1007" s="154"/>
      <c r="D1007" s="105"/>
      <c r="E1007" s="105"/>
      <c r="F1007" s="106"/>
      <c r="G1007" s="105"/>
      <c r="H1007" s="105"/>
      <c r="I1007" s="108"/>
      <c r="J1007" s="105"/>
      <c r="K1007" s="105"/>
      <c r="L1007" s="108"/>
      <c r="M1007" s="105"/>
      <c r="N1007" s="104"/>
      <c r="O1007" s="456"/>
      <c r="P1007" s="79">
        <f t="shared" si="31"/>
        <v>0</v>
      </c>
      <c r="Q1007" s="79">
        <f t="shared" si="31"/>
        <v>0</v>
      </c>
      <c r="R1007" s="102" t="str">
        <f t="shared" si="30"/>
        <v/>
      </c>
      <c r="S1007" s="96" t="str">
        <f>IF(D1007="","",IF(OR(D1007=Plano!$A$1,D1007=Plano!$B$1),"entrada","saída"))</f>
        <v/>
      </c>
    </row>
    <row r="1008" spans="1:19" ht="13.2" hidden="1" x14ac:dyDescent="0.25">
      <c r="A1008" s="119" t="str">
        <f>IF(B1008="","",COUNT('Diário 2o PA'!$A$5:$A$1412)+COUNT('Diário 3o PA'!$A$5:$A$2004)+ROW()-4)</f>
        <v/>
      </c>
      <c r="B1008" s="104"/>
      <c r="C1008" s="154"/>
      <c r="D1008" s="105"/>
      <c r="E1008" s="105"/>
      <c r="F1008" s="106"/>
      <c r="G1008" s="105"/>
      <c r="H1008" s="105"/>
      <c r="I1008" s="108"/>
      <c r="J1008" s="105"/>
      <c r="K1008" s="105"/>
      <c r="L1008" s="108"/>
      <c r="M1008" s="105"/>
      <c r="N1008" s="104"/>
      <c r="O1008" s="456"/>
      <c r="P1008" s="79">
        <f t="shared" si="31"/>
        <v>0</v>
      </c>
      <c r="Q1008" s="79">
        <f t="shared" si="31"/>
        <v>0</v>
      </c>
      <c r="R1008" s="102" t="str">
        <f t="shared" si="30"/>
        <v/>
      </c>
      <c r="S1008" s="96" t="str">
        <f>IF(D1008="","",IF(OR(D1008=Plano!$A$1,D1008=Plano!$B$1),"entrada","saída"))</f>
        <v/>
      </c>
    </row>
    <row r="1009" spans="1:19" ht="13.2" hidden="1" x14ac:dyDescent="0.25">
      <c r="A1009" s="119" t="str">
        <f>IF(B1009="","",COUNT('Diário 2o PA'!$A$5:$A$1412)+COUNT('Diário 3o PA'!$A$5:$A$2004)+ROW()-4)</f>
        <v/>
      </c>
      <c r="B1009" s="104"/>
      <c r="C1009" s="154"/>
      <c r="D1009" s="105"/>
      <c r="E1009" s="105"/>
      <c r="F1009" s="106"/>
      <c r="G1009" s="105"/>
      <c r="H1009" s="105"/>
      <c r="I1009" s="108"/>
      <c r="J1009" s="105"/>
      <c r="K1009" s="105"/>
      <c r="L1009" s="108"/>
      <c r="M1009" s="105"/>
      <c r="N1009" s="104"/>
      <c r="O1009" s="456"/>
      <c r="P1009" s="79">
        <f t="shared" si="31"/>
        <v>0</v>
      </c>
      <c r="Q1009" s="79">
        <f t="shared" si="31"/>
        <v>0</v>
      </c>
      <c r="R1009" s="102" t="str">
        <f t="shared" si="30"/>
        <v/>
      </c>
      <c r="S1009" s="96" t="str">
        <f>IF(D1009="","",IF(OR(D1009=Plano!$A$1,D1009=Plano!$B$1),"entrada","saída"))</f>
        <v/>
      </c>
    </row>
    <row r="1010" spans="1:19" ht="13.2" hidden="1" x14ac:dyDescent="0.25">
      <c r="A1010" s="119" t="str">
        <f>IF(B1010="","",COUNT('Diário 2o PA'!$A$5:$A$1412)+COUNT('Diário 3o PA'!$A$5:$A$2004)+ROW()-4)</f>
        <v/>
      </c>
      <c r="B1010" s="104"/>
      <c r="C1010" s="154"/>
      <c r="D1010" s="105"/>
      <c r="E1010" s="105"/>
      <c r="F1010" s="106"/>
      <c r="G1010" s="105"/>
      <c r="H1010" s="105"/>
      <c r="I1010" s="108"/>
      <c r="J1010" s="105"/>
      <c r="K1010" s="105"/>
      <c r="L1010" s="108"/>
      <c r="M1010" s="105"/>
      <c r="N1010" s="104"/>
      <c r="O1010" s="456"/>
      <c r="P1010" s="79">
        <f t="shared" si="31"/>
        <v>0</v>
      </c>
      <c r="Q1010" s="79">
        <f t="shared" si="31"/>
        <v>0</v>
      </c>
      <c r="R1010" s="102" t="str">
        <f t="shared" si="30"/>
        <v/>
      </c>
      <c r="S1010" s="96" t="str">
        <f>IF(D1010="","",IF(OR(D1010=Plano!$A$1,D1010=Plano!$B$1),"entrada","saída"))</f>
        <v/>
      </c>
    </row>
    <row r="1011" spans="1:19" ht="13.2" hidden="1" x14ac:dyDescent="0.25">
      <c r="A1011" s="119" t="str">
        <f>IF(B1011="","",COUNT('Diário 2o PA'!$A$5:$A$1412)+COUNT('Diário 3o PA'!$A$5:$A$2004)+ROW()-4)</f>
        <v/>
      </c>
      <c r="B1011" s="104"/>
      <c r="C1011" s="154"/>
      <c r="D1011" s="105"/>
      <c r="E1011" s="105"/>
      <c r="F1011" s="106"/>
      <c r="G1011" s="105"/>
      <c r="H1011" s="105"/>
      <c r="I1011" s="108"/>
      <c r="J1011" s="105"/>
      <c r="K1011" s="105"/>
      <c r="L1011" s="108"/>
      <c r="M1011" s="105"/>
      <c r="N1011" s="104"/>
      <c r="O1011" s="456"/>
      <c r="P1011" s="79">
        <f t="shared" si="31"/>
        <v>0</v>
      </c>
      <c r="Q1011" s="79">
        <f t="shared" si="31"/>
        <v>0</v>
      </c>
      <c r="R1011" s="102" t="str">
        <f t="shared" si="30"/>
        <v/>
      </c>
      <c r="S1011" s="96" t="str">
        <f>IF(D1011="","",IF(OR(D1011=Plano!$A$1,D1011=Plano!$B$1),"entrada","saída"))</f>
        <v/>
      </c>
    </row>
    <row r="1012" spans="1:19" ht="13.2" hidden="1" x14ac:dyDescent="0.25">
      <c r="A1012" s="119" t="str">
        <f>IF(B1012="","",COUNT('Diário 2o PA'!$A$5:$A$1412)+COUNT('Diário 3o PA'!$A$5:$A$2004)+ROW()-4)</f>
        <v/>
      </c>
      <c r="B1012" s="104"/>
      <c r="C1012" s="154"/>
      <c r="D1012" s="105"/>
      <c r="E1012" s="105"/>
      <c r="F1012" s="106"/>
      <c r="G1012" s="105"/>
      <c r="H1012" s="105"/>
      <c r="I1012" s="108"/>
      <c r="J1012" s="105"/>
      <c r="K1012" s="105"/>
      <c r="L1012" s="108"/>
      <c r="M1012" s="105"/>
      <c r="N1012" s="104"/>
      <c r="O1012" s="456"/>
      <c r="P1012" s="79">
        <f t="shared" si="31"/>
        <v>0</v>
      </c>
      <c r="Q1012" s="79">
        <f t="shared" si="31"/>
        <v>0</v>
      </c>
      <c r="R1012" s="102" t="str">
        <f t="shared" si="30"/>
        <v/>
      </c>
      <c r="S1012" s="96" t="str">
        <f>IF(D1012="","",IF(OR(D1012=Plano!$A$1,D1012=Plano!$B$1),"entrada","saída"))</f>
        <v/>
      </c>
    </row>
    <row r="1013" spans="1:19" ht="13.2" hidden="1" x14ac:dyDescent="0.25">
      <c r="A1013" s="119" t="str">
        <f>IF(B1013="","",COUNT('Diário 2o PA'!$A$5:$A$1412)+COUNT('Diário 3o PA'!$A$5:$A$2004)+ROW()-4)</f>
        <v/>
      </c>
      <c r="B1013" s="104"/>
      <c r="C1013" s="154"/>
      <c r="D1013" s="105"/>
      <c r="E1013" s="105"/>
      <c r="F1013" s="106"/>
      <c r="G1013" s="105"/>
      <c r="H1013" s="105"/>
      <c r="I1013" s="108"/>
      <c r="J1013" s="105"/>
      <c r="K1013" s="105"/>
      <c r="L1013" s="108"/>
      <c r="M1013" s="105"/>
      <c r="N1013" s="104"/>
      <c r="O1013" s="456"/>
      <c r="P1013" s="79">
        <f t="shared" si="31"/>
        <v>0</v>
      </c>
      <c r="Q1013" s="79">
        <f t="shared" si="31"/>
        <v>0</v>
      </c>
      <c r="R1013" s="102" t="str">
        <f t="shared" si="30"/>
        <v/>
      </c>
      <c r="S1013" s="96" t="str">
        <f>IF(D1013="","",IF(OR(D1013=Plano!$A$1,D1013=Plano!$B$1),"entrada","saída"))</f>
        <v/>
      </c>
    </row>
    <row r="1014" spans="1:19" ht="13.2" hidden="1" x14ac:dyDescent="0.25">
      <c r="A1014" s="119" t="str">
        <f>IF(B1014="","",COUNT('Diário 2o PA'!$A$5:$A$1412)+COUNT('Diário 3o PA'!$A$5:$A$2004)+ROW()-4)</f>
        <v/>
      </c>
      <c r="B1014" s="104"/>
      <c r="C1014" s="154"/>
      <c r="D1014" s="105"/>
      <c r="E1014" s="105"/>
      <c r="F1014" s="106"/>
      <c r="G1014" s="105"/>
      <c r="H1014" s="105"/>
      <c r="I1014" s="108"/>
      <c r="J1014" s="105"/>
      <c r="K1014" s="105"/>
      <c r="L1014" s="108"/>
      <c r="M1014" s="105"/>
      <c r="N1014" s="104"/>
      <c r="O1014" s="456"/>
      <c r="P1014" s="79">
        <f t="shared" si="31"/>
        <v>0</v>
      </c>
      <c r="Q1014" s="79">
        <f t="shared" si="31"/>
        <v>0</v>
      </c>
      <c r="R1014" s="102" t="str">
        <f t="shared" si="30"/>
        <v/>
      </c>
      <c r="S1014" s="96" t="str">
        <f>IF(D1014="","",IF(OR(D1014=Plano!$A$1,D1014=Plano!$B$1),"entrada","saída"))</f>
        <v/>
      </c>
    </row>
    <row r="1015" spans="1:19" ht="13.2" hidden="1" x14ac:dyDescent="0.25">
      <c r="A1015" s="119" t="str">
        <f>IF(B1015="","",COUNT('Diário 2o PA'!$A$5:$A$1412)+COUNT('Diário 3o PA'!$A$5:$A$2004)+ROW()-4)</f>
        <v/>
      </c>
      <c r="B1015" s="104"/>
      <c r="C1015" s="154"/>
      <c r="D1015" s="105"/>
      <c r="E1015" s="105"/>
      <c r="F1015" s="106"/>
      <c r="G1015" s="105"/>
      <c r="H1015" s="105"/>
      <c r="I1015" s="108"/>
      <c r="J1015" s="105"/>
      <c r="K1015" s="105"/>
      <c r="L1015" s="108"/>
      <c r="M1015" s="105"/>
      <c r="N1015" s="104"/>
      <c r="O1015" s="456"/>
      <c r="P1015" s="79">
        <f t="shared" si="31"/>
        <v>0</v>
      </c>
      <c r="Q1015" s="79">
        <f t="shared" si="31"/>
        <v>0</v>
      </c>
      <c r="R1015" s="102" t="str">
        <f t="shared" si="30"/>
        <v/>
      </c>
      <c r="S1015" s="96" t="str">
        <f>IF(D1015="","",IF(OR(D1015=Plano!$A$1,D1015=Plano!$B$1),"entrada","saída"))</f>
        <v/>
      </c>
    </row>
    <row r="1016" spans="1:19" ht="13.2" hidden="1" x14ac:dyDescent="0.25">
      <c r="A1016" s="119" t="str">
        <f>IF(B1016="","",COUNT('Diário 2o PA'!$A$5:$A$1412)+COUNT('Diário 3o PA'!$A$5:$A$2004)+ROW()-4)</f>
        <v/>
      </c>
      <c r="B1016" s="104"/>
      <c r="C1016" s="154"/>
      <c r="D1016" s="105"/>
      <c r="E1016" s="105"/>
      <c r="F1016" s="106"/>
      <c r="G1016" s="105"/>
      <c r="H1016" s="105"/>
      <c r="I1016" s="108"/>
      <c r="J1016" s="105"/>
      <c r="K1016" s="105"/>
      <c r="L1016" s="108"/>
      <c r="M1016" s="105"/>
      <c r="N1016" s="104"/>
      <c r="O1016" s="456"/>
      <c r="P1016" s="79">
        <f t="shared" si="31"/>
        <v>0</v>
      </c>
      <c r="Q1016" s="79">
        <f t="shared" si="31"/>
        <v>0</v>
      </c>
      <c r="R1016" s="102" t="str">
        <f t="shared" si="30"/>
        <v/>
      </c>
      <c r="S1016" s="96" t="str">
        <f>IF(D1016="","",IF(OR(D1016=Plano!$A$1,D1016=Plano!$B$1),"entrada","saída"))</f>
        <v/>
      </c>
    </row>
    <row r="1017" spans="1:19" ht="13.2" hidden="1" x14ac:dyDescent="0.25">
      <c r="A1017" s="119" t="str">
        <f>IF(B1017="","",COUNT('Diário 2o PA'!$A$5:$A$1412)+COUNT('Diário 3o PA'!$A$5:$A$2004)+ROW()-4)</f>
        <v/>
      </c>
      <c r="B1017" s="104"/>
      <c r="C1017" s="154"/>
      <c r="D1017" s="105"/>
      <c r="E1017" s="105"/>
      <c r="F1017" s="106"/>
      <c r="G1017" s="105"/>
      <c r="H1017" s="105"/>
      <c r="I1017" s="108"/>
      <c r="J1017" s="105"/>
      <c r="K1017" s="105"/>
      <c r="L1017" s="108"/>
      <c r="M1017" s="105"/>
      <c r="N1017" s="104"/>
      <c r="O1017" s="456"/>
      <c r="P1017" s="79">
        <f t="shared" si="31"/>
        <v>0</v>
      </c>
      <c r="Q1017" s="79">
        <f t="shared" si="31"/>
        <v>0</v>
      </c>
      <c r="R1017" s="102" t="str">
        <f t="shared" si="30"/>
        <v/>
      </c>
      <c r="S1017" s="96" t="str">
        <f>IF(D1017="","",IF(OR(D1017=Plano!$A$1,D1017=Plano!$B$1),"entrada","saída"))</f>
        <v/>
      </c>
    </row>
    <row r="1018" spans="1:19" ht="13.2" hidden="1" x14ac:dyDescent="0.25">
      <c r="A1018" s="119" t="str">
        <f>IF(B1018="","",COUNT('Diário 2o PA'!$A$5:$A$1412)+COUNT('Diário 3o PA'!$A$5:$A$2004)+ROW()-4)</f>
        <v/>
      </c>
      <c r="B1018" s="104"/>
      <c r="C1018" s="154"/>
      <c r="D1018" s="105"/>
      <c r="E1018" s="105"/>
      <c r="F1018" s="106"/>
      <c r="G1018" s="105"/>
      <c r="H1018" s="105"/>
      <c r="I1018" s="108"/>
      <c r="J1018" s="105"/>
      <c r="K1018" s="105"/>
      <c r="L1018" s="108"/>
      <c r="M1018" s="105"/>
      <c r="N1018" s="104"/>
      <c r="O1018" s="456"/>
      <c r="P1018" s="79">
        <f t="shared" si="31"/>
        <v>0</v>
      </c>
      <c r="Q1018" s="79">
        <f t="shared" si="31"/>
        <v>0</v>
      </c>
      <c r="R1018" s="102" t="str">
        <f t="shared" si="30"/>
        <v/>
      </c>
      <c r="S1018" s="96" t="str">
        <f>IF(D1018="","",IF(OR(D1018=Plano!$A$1,D1018=Plano!$B$1),"entrada","saída"))</f>
        <v/>
      </c>
    </row>
    <row r="1019" spans="1:19" ht="13.2" hidden="1" x14ac:dyDescent="0.25">
      <c r="A1019" s="119" t="str">
        <f>IF(B1019="","",COUNT('Diário 2o PA'!$A$5:$A$1412)+COUNT('Diário 3o PA'!$A$5:$A$2004)+ROW()-4)</f>
        <v/>
      </c>
      <c r="B1019" s="104"/>
      <c r="C1019" s="154"/>
      <c r="D1019" s="105"/>
      <c r="E1019" s="105"/>
      <c r="F1019" s="106"/>
      <c r="G1019" s="105"/>
      <c r="H1019" s="105"/>
      <c r="I1019" s="108"/>
      <c r="J1019" s="105"/>
      <c r="K1019" s="105"/>
      <c r="L1019" s="108"/>
      <c r="M1019" s="105"/>
      <c r="N1019" s="104"/>
      <c r="O1019" s="456"/>
      <c r="P1019" s="79">
        <f t="shared" si="31"/>
        <v>0</v>
      </c>
      <c r="Q1019" s="79">
        <f t="shared" si="31"/>
        <v>0</v>
      </c>
      <c r="R1019" s="102" t="str">
        <f t="shared" si="30"/>
        <v/>
      </c>
      <c r="S1019" s="96" t="str">
        <f>IF(D1019="","",IF(OR(D1019=Plano!$A$1,D1019=Plano!$B$1),"entrada","saída"))</f>
        <v/>
      </c>
    </row>
    <row r="1020" spans="1:19" ht="13.2" hidden="1" x14ac:dyDescent="0.25">
      <c r="A1020" s="119" t="str">
        <f>IF(B1020="","",COUNT('Diário 2o PA'!$A$5:$A$1412)+COUNT('Diário 3o PA'!$A$5:$A$2004)+ROW()-4)</f>
        <v/>
      </c>
      <c r="B1020" s="104"/>
      <c r="C1020" s="154"/>
      <c r="D1020" s="105"/>
      <c r="E1020" s="105"/>
      <c r="F1020" s="106"/>
      <c r="G1020" s="105"/>
      <c r="H1020" s="105"/>
      <c r="I1020" s="108"/>
      <c r="J1020" s="105"/>
      <c r="K1020" s="105"/>
      <c r="L1020" s="108"/>
      <c r="M1020" s="105"/>
      <c r="N1020" s="104"/>
      <c r="O1020" s="456"/>
      <c r="P1020" s="79">
        <f t="shared" si="31"/>
        <v>0</v>
      </c>
      <c r="Q1020" s="79">
        <f t="shared" si="31"/>
        <v>0</v>
      </c>
      <c r="R1020" s="102" t="str">
        <f t="shared" si="30"/>
        <v/>
      </c>
      <c r="S1020" s="96" t="str">
        <f>IF(D1020="","",IF(OR(D1020=Plano!$A$1,D1020=Plano!$B$1),"entrada","saída"))</f>
        <v/>
      </c>
    </row>
    <row r="1021" spans="1:19" ht="13.2" hidden="1" x14ac:dyDescent="0.25">
      <c r="A1021" s="119" t="str">
        <f>IF(B1021="","",COUNT('Diário 2o PA'!$A$5:$A$1412)+COUNT('Diário 3o PA'!$A$5:$A$2004)+ROW()-4)</f>
        <v/>
      </c>
      <c r="B1021" s="104"/>
      <c r="C1021" s="154"/>
      <c r="D1021" s="105"/>
      <c r="E1021" s="105"/>
      <c r="F1021" s="106"/>
      <c r="G1021" s="105"/>
      <c r="H1021" s="105"/>
      <c r="I1021" s="108"/>
      <c r="J1021" s="105"/>
      <c r="K1021" s="105"/>
      <c r="L1021" s="108"/>
      <c r="M1021" s="105"/>
      <c r="N1021" s="104"/>
      <c r="O1021" s="456"/>
      <c r="P1021" s="79">
        <f t="shared" si="31"/>
        <v>0</v>
      </c>
      <c r="Q1021" s="79">
        <f t="shared" si="31"/>
        <v>0</v>
      </c>
      <c r="R1021" s="102" t="str">
        <f t="shared" si="30"/>
        <v/>
      </c>
      <c r="S1021" s="96" t="str">
        <f>IF(D1021="","",IF(OR(D1021=Plano!$A$1,D1021=Plano!$B$1),"entrada","saída"))</f>
        <v/>
      </c>
    </row>
    <row r="1022" spans="1:19" ht="13.2" hidden="1" x14ac:dyDescent="0.25">
      <c r="A1022" s="119" t="str">
        <f>IF(B1022="","",COUNT('Diário 2o PA'!$A$5:$A$1412)+COUNT('Diário 3o PA'!$A$5:$A$2004)+ROW()-4)</f>
        <v/>
      </c>
      <c r="B1022" s="104"/>
      <c r="C1022" s="154"/>
      <c r="D1022" s="105"/>
      <c r="E1022" s="105"/>
      <c r="F1022" s="106"/>
      <c r="G1022" s="105"/>
      <c r="H1022" s="105"/>
      <c r="I1022" s="108"/>
      <c r="J1022" s="105"/>
      <c r="K1022" s="105"/>
      <c r="L1022" s="108"/>
      <c r="M1022" s="105"/>
      <c r="N1022" s="104"/>
      <c r="O1022" s="456"/>
      <c r="P1022" s="79">
        <f t="shared" si="31"/>
        <v>0</v>
      </c>
      <c r="Q1022" s="79">
        <f t="shared" si="31"/>
        <v>0</v>
      </c>
      <c r="R1022" s="102" t="str">
        <f t="shared" si="30"/>
        <v/>
      </c>
      <c r="S1022" s="96" t="str">
        <f>IF(D1022="","",IF(OR(D1022=Plano!$A$1,D1022=Plano!$B$1),"entrada","saída"))</f>
        <v/>
      </c>
    </row>
    <row r="1023" spans="1:19" ht="13.2" hidden="1" x14ac:dyDescent="0.25">
      <c r="A1023" s="119" t="str">
        <f>IF(B1023="","",COUNT('Diário 2o PA'!$A$5:$A$1412)+COUNT('Diário 3o PA'!$A$5:$A$2004)+ROW()-4)</f>
        <v/>
      </c>
      <c r="B1023" s="104"/>
      <c r="C1023" s="154"/>
      <c r="D1023" s="105"/>
      <c r="E1023" s="105"/>
      <c r="F1023" s="106"/>
      <c r="G1023" s="105"/>
      <c r="H1023" s="105"/>
      <c r="I1023" s="108"/>
      <c r="J1023" s="105"/>
      <c r="K1023" s="105"/>
      <c r="L1023" s="108"/>
      <c r="M1023" s="105"/>
      <c r="N1023" s="104"/>
      <c r="O1023" s="456"/>
      <c r="P1023" s="79">
        <f t="shared" si="31"/>
        <v>0</v>
      </c>
      <c r="Q1023" s="79">
        <f t="shared" si="31"/>
        <v>0</v>
      </c>
      <c r="R1023" s="102" t="str">
        <f t="shared" si="30"/>
        <v/>
      </c>
      <c r="S1023" s="96" t="str">
        <f>IF(D1023="","",IF(OR(D1023=Plano!$A$1,D1023=Plano!$B$1),"entrada","saída"))</f>
        <v/>
      </c>
    </row>
    <row r="1024" spans="1:19" ht="13.2" hidden="1" x14ac:dyDescent="0.25">
      <c r="A1024" s="119" t="str">
        <f>IF(B1024="","",COUNT('Diário 2o PA'!$A$5:$A$1412)+COUNT('Diário 3o PA'!$A$5:$A$2004)+ROW()-4)</f>
        <v/>
      </c>
      <c r="B1024" s="104"/>
      <c r="C1024" s="154"/>
      <c r="D1024" s="105"/>
      <c r="E1024" s="105"/>
      <c r="F1024" s="106"/>
      <c r="G1024" s="105"/>
      <c r="H1024" s="105"/>
      <c r="I1024" s="108"/>
      <c r="J1024" s="105"/>
      <c r="K1024" s="105"/>
      <c r="L1024" s="108"/>
      <c r="M1024" s="105"/>
      <c r="N1024" s="104"/>
      <c r="O1024" s="456"/>
      <c r="P1024" s="79">
        <f t="shared" si="31"/>
        <v>0</v>
      </c>
      <c r="Q1024" s="79">
        <f t="shared" si="31"/>
        <v>0</v>
      </c>
      <c r="R1024" s="102" t="str">
        <f t="shared" si="30"/>
        <v/>
      </c>
      <c r="S1024" s="96" t="str">
        <f>IF(D1024="","",IF(OR(D1024=Plano!$A$1,D1024=Plano!$B$1),"entrada","saída"))</f>
        <v/>
      </c>
    </row>
    <row r="1025" spans="1:19" ht="13.2" hidden="1" x14ac:dyDescent="0.25">
      <c r="A1025" s="119" t="str">
        <f>IF(B1025="","",COUNT('Diário 2o PA'!$A$5:$A$1412)+COUNT('Diário 3o PA'!$A$5:$A$2004)+ROW()-4)</f>
        <v/>
      </c>
      <c r="B1025" s="104"/>
      <c r="C1025" s="154"/>
      <c r="D1025" s="105"/>
      <c r="E1025" s="105"/>
      <c r="F1025" s="106"/>
      <c r="G1025" s="105"/>
      <c r="H1025" s="105"/>
      <c r="I1025" s="108"/>
      <c r="J1025" s="105"/>
      <c r="K1025" s="105"/>
      <c r="L1025" s="108"/>
      <c r="M1025" s="105"/>
      <c r="N1025" s="104"/>
      <c r="O1025" s="456"/>
      <c r="P1025" s="79">
        <f t="shared" si="31"/>
        <v>0</v>
      </c>
      <c r="Q1025" s="79">
        <f t="shared" si="31"/>
        <v>0</v>
      </c>
      <c r="R1025" s="102" t="str">
        <f t="shared" si="30"/>
        <v/>
      </c>
      <c r="S1025" s="96" t="str">
        <f>IF(D1025="","",IF(OR(D1025=Plano!$A$1,D1025=Plano!$B$1),"entrada","saída"))</f>
        <v/>
      </c>
    </row>
    <row r="1026" spans="1:19" ht="13.2" hidden="1" x14ac:dyDescent="0.25">
      <c r="A1026" s="119" t="str">
        <f>IF(B1026="","",COUNT('Diário 2o PA'!$A$5:$A$1412)+COUNT('Diário 3o PA'!$A$5:$A$2004)+ROW()-4)</f>
        <v/>
      </c>
      <c r="B1026" s="104"/>
      <c r="C1026" s="154"/>
      <c r="D1026" s="105"/>
      <c r="E1026" s="105"/>
      <c r="F1026" s="106"/>
      <c r="G1026" s="105"/>
      <c r="H1026" s="105"/>
      <c r="I1026" s="108"/>
      <c r="J1026" s="105"/>
      <c r="K1026" s="105"/>
      <c r="L1026" s="108"/>
      <c r="M1026" s="105"/>
      <c r="N1026" s="104"/>
      <c r="O1026" s="456"/>
      <c r="P1026" s="79">
        <f t="shared" si="31"/>
        <v>0</v>
      </c>
      <c r="Q1026" s="79">
        <f t="shared" si="31"/>
        <v>0</v>
      </c>
      <c r="R1026" s="102" t="str">
        <f t="shared" si="30"/>
        <v/>
      </c>
      <c r="S1026" s="96" t="str">
        <f>IF(D1026="","",IF(OR(D1026=Plano!$A$1,D1026=Plano!$B$1),"entrada","saída"))</f>
        <v/>
      </c>
    </row>
    <row r="1027" spans="1:19" ht="13.2" hidden="1" x14ac:dyDescent="0.25">
      <c r="A1027" s="119" t="str">
        <f>IF(B1027="","",COUNT('Diário 2o PA'!$A$5:$A$1412)+COUNT('Diário 3o PA'!$A$5:$A$2004)+ROW()-4)</f>
        <v/>
      </c>
      <c r="B1027" s="104"/>
      <c r="C1027" s="154"/>
      <c r="D1027" s="105"/>
      <c r="E1027" s="105"/>
      <c r="F1027" s="106"/>
      <c r="G1027" s="105"/>
      <c r="H1027" s="105"/>
      <c r="I1027" s="108"/>
      <c r="J1027" s="105"/>
      <c r="K1027" s="105"/>
      <c r="L1027" s="108"/>
      <c r="M1027" s="105"/>
      <c r="N1027" s="104"/>
      <c r="O1027" s="456"/>
      <c r="P1027" s="79">
        <f t="shared" si="31"/>
        <v>0</v>
      </c>
      <c r="Q1027" s="79">
        <f t="shared" si="31"/>
        <v>0</v>
      </c>
      <c r="R1027" s="102" t="str">
        <f t="shared" si="30"/>
        <v/>
      </c>
      <c r="S1027" s="96" t="str">
        <f>IF(D1027="","",IF(OR(D1027=Plano!$A$1,D1027=Plano!$B$1),"entrada","saída"))</f>
        <v/>
      </c>
    </row>
    <row r="1028" spans="1:19" ht="13.2" hidden="1" x14ac:dyDescent="0.25">
      <c r="A1028" s="119" t="str">
        <f>IF(B1028="","",COUNT('Diário 2o PA'!$A$5:$A$1412)+COUNT('Diário 3o PA'!$A$5:$A$2004)+ROW()-4)</f>
        <v/>
      </c>
      <c r="B1028" s="104"/>
      <c r="C1028" s="154"/>
      <c r="D1028" s="105"/>
      <c r="E1028" s="105"/>
      <c r="F1028" s="106"/>
      <c r="G1028" s="105"/>
      <c r="H1028" s="105"/>
      <c r="I1028" s="108"/>
      <c r="J1028" s="105"/>
      <c r="K1028" s="105"/>
      <c r="L1028" s="108"/>
      <c r="M1028" s="105"/>
      <c r="N1028" s="104"/>
      <c r="O1028" s="456"/>
      <c r="P1028" s="79">
        <f t="shared" si="31"/>
        <v>0</v>
      </c>
      <c r="Q1028" s="79">
        <f t="shared" si="31"/>
        <v>0</v>
      </c>
      <c r="R1028" s="102" t="str">
        <f t="shared" si="30"/>
        <v/>
      </c>
      <c r="S1028" s="96" t="str">
        <f>IF(D1028="","",IF(OR(D1028=Plano!$A$1,D1028=Plano!$B$1),"entrada","saída"))</f>
        <v/>
      </c>
    </row>
    <row r="1029" spans="1:19" ht="13.2" hidden="1" x14ac:dyDescent="0.25">
      <c r="A1029" s="119" t="str">
        <f>IF(B1029="","",COUNT('Diário 2o PA'!$A$5:$A$1412)+COUNT('Diário 3o PA'!$A$5:$A$2004)+ROW()-4)</f>
        <v/>
      </c>
      <c r="B1029" s="104"/>
      <c r="C1029" s="154"/>
      <c r="D1029" s="105"/>
      <c r="E1029" s="105"/>
      <c r="F1029" s="106"/>
      <c r="G1029" s="105"/>
      <c r="H1029" s="105"/>
      <c r="I1029" s="108"/>
      <c r="J1029" s="105"/>
      <c r="K1029" s="105"/>
      <c r="L1029" s="108"/>
      <c r="M1029" s="105"/>
      <c r="N1029" s="104"/>
      <c r="O1029" s="456"/>
      <c r="P1029" s="79">
        <f t="shared" si="31"/>
        <v>0</v>
      </c>
      <c r="Q1029" s="79">
        <f t="shared" si="31"/>
        <v>0</v>
      </c>
      <c r="R1029" s="102" t="str">
        <f t="shared" ref="R1029:R1092" si="32">SUBSTITUTE(D1029," ","_")</f>
        <v/>
      </c>
      <c r="S1029" s="96" t="str">
        <f>IF(D1029="","",IF(OR(D1029=Plano!$A$1,D1029=Plano!$B$1),"entrada","saída"))</f>
        <v/>
      </c>
    </row>
    <row r="1030" spans="1:19" ht="13.2" hidden="1" x14ac:dyDescent="0.25">
      <c r="A1030" s="119" t="str">
        <f>IF(B1030="","",COUNT('Diário 2o PA'!$A$5:$A$1412)+COUNT('Diário 3o PA'!$A$5:$A$2004)+ROW()-4)</f>
        <v/>
      </c>
      <c r="B1030" s="104"/>
      <c r="C1030" s="154"/>
      <c r="D1030" s="105"/>
      <c r="E1030" s="105"/>
      <c r="F1030" s="106"/>
      <c r="G1030" s="105"/>
      <c r="H1030" s="105"/>
      <c r="I1030" s="108"/>
      <c r="J1030" s="105"/>
      <c r="K1030" s="105"/>
      <c r="L1030" s="108"/>
      <c r="M1030" s="105"/>
      <c r="N1030" s="104"/>
      <c r="O1030" s="456"/>
      <c r="P1030" s="79">
        <f t="shared" ref="P1030:Q1093" si="33">IF(B1030=0,0,IF(YEAR(B1030)=$Q$1,MONTH(B1030)-$P$1+1,(YEAR(B1030)-$Q$1)*12-$P$1+1+MONTH(B1030)))</f>
        <v>0</v>
      </c>
      <c r="Q1030" s="79">
        <f t="shared" si="33"/>
        <v>0</v>
      </c>
      <c r="R1030" s="102" t="str">
        <f t="shared" si="32"/>
        <v/>
      </c>
      <c r="S1030" s="96" t="str">
        <f>IF(D1030="","",IF(OR(D1030=Plano!$A$1,D1030=Plano!$B$1),"entrada","saída"))</f>
        <v/>
      </c>
    </row>
    <row r="1031" spans="1:19" ht="13.2" hidden="1" x14ac:dyDescent="0.25">
      <c r="A1031" s="119" t="str">
        <f>IF(B1031="","",COUNT('Diário 2o PA'!$A$5:$A$1412)+COUNT('Diário 3o PA'!$A$5:$A$2004)+ROW()-4)</f>
        <v/>
      </c>
      <c r="B1031" s="104"/>
      <c r="C1031" s="154"/>
      <c r="D1031" s="105"/>
      <c r="E1031" s="105"/>
      <c r="F1031" s="106"/>
      <c r="G1031" s="105"/>
      <c r="H1031" s="105"/>
      <c r="I1031" s="108"/>
      <c r="J1031" s="105"/>
      <c r="K1031" s="105"/>
      <c r="L1031" s="108"/>
      <c r="M1031" s="105"/>
      <c r="N1031" s="103"/>
      <c r="O1031" s="456"/>
      <c r="P1031" s="79">
        <f t="shared" si="33"/>
        <v>0</v>
      </c>
      <c r="Q1031" s="79">
        <f t="shared" si="33"/>
        <v>0</v>
      </c>
      <c r="R1031" s="102" t="str">
        <f t="shared" si="32"/>
        <v/>
      </c>
      <c r="S1031" s="96" t="str">
        <f>IF(D1031="","",IF(OR(D1031=Plano!$A$1,D1031=Plano!$B$1),"entrada","saída"))</f>
        <v/>
      </c>
    </row>
    <row r="1032" spans="1:19" ht="13.2" hidden="1" x14ac:dyDescent="0.25">
      <c r="A1032" s="119" t="str">
        <f>IF(B1032="","",COUNT('Diário 2o PA'!$A$5:$A$1412)+COUNT('Diário 3o PA'!$A$5:$A$2004)+ROW()-4)</f>
        <v/>
      </c>
      <c r="B1032" s="104"/>
      <c r="C1032" s="154"/>
      <c r="D1032" s="105"/>
      <c r="E1032" s="105"/>
      <c r="F1032" s="106"/>
      <c r="G1032" s="105"/>
      <c r="H1032" s="105"/>
      <c r="I1032" s="108"/>
      <c r="J1032" s="105"/>
      <c r="K1032" s="105"/>
      <c r="L1032" s="108"/>
      <c r="M1032" s="105"/>
      <c r="N1032" s="103"/>
      <c r="O1032" s="456"/>
      <c r="P1032" s="79">
        <f t="shared" si="33"/>
        <v>0</v>
      </c>
      <c r="Q1032" s="79">
        <f t="shared" si="33"/>
        <v>0</v>
      </c>
      <c r="R1032" s="102" t="str">
        <f t="shared" si="32"/>
        <v/>
      </c>
      <c r="S1032" s="96" t="str">
        <f>IF(D1032="","",IF(OR(D1032=Plano!$A$1,D1032=Plano!$B$1),"entrada","saída"))</f>
        <v/>
      </c>
    </row>
    <row r="1033" spans="1:19" ht="13.2" hidden="1" x14ac:dyDescent="0.25">
      <c r="A1033" s="119" t="str">
        <f>IF(B1033="","",COUNT('Diário 2o PA'!$A$5:$A$1412)+COUNT('Diário 3o PA'!$A$5:$A$2004)+ROW()-4)</f>
        <v/>
      </c>
      <c r="B1033" s="104"/>
      <c r="C1033" s="154"/>
      <c r="D1033" s="105"/>
      <c r="E1033" s="105"/>
      <c r="F1033" s="106"/>
      <c r="G1033" s="105"/>
      <c r="H1033" s="105"/>
      <c r="I1033" s="108"/>
      <c r="J1033" s="105"/>
      <c r="K1033" s="105"/>
      <c r="L1033" s="108"/>
      <c r="M1033" s="105"/>
      <c r="N1033" s="103"/>
      <c r="O1033" s="456"/>
      <c r="P1033" s="79">
        <f t="shared" si="33"/>
        <v>0</v>
      </c>
      <c r="Q1033" s="79">
        <f t="shared" si="33"/>
        <v>0</v>
      </c>
      <c r="R1033" s="102" t="str">
        <f t="shared" si="32"/>
        <v/>
      </c>
      <c r="S1033" s="96" t="str">
        <f>IF(D1033="","",IF(OR(D1033=Plano!$A$1,D1033=Plano!$B$1),"entrada","saída"))</f>
        <v/>
      </c>
    </row>
    <row r="1034" spans="1:19" ht="13.2" hidden="1" x14ac:dyDescent="0.25">
      <c r="A1034" s="119" t="str">
        <f>IF(B1034="","",COUNT('Diário 2o PA'!$A$5:$A$1412)+COUNT('Diário 3o PA'!$A$5:$A$2004)+ROW()-4)</f>
        <v/>
      </c>
      <c r="B1034" s="104"/>
      <c r="C1034" s="154"/>
      <c r="D1034" s="105"/>
      <c r="E1034" s="105"/>
      <c r="F1034" s="106"/>
      <c r="G1034" s="105"/>
      <c r="H1034" s="105"/>
      <c r="I1034" s="108"/>
      <c r="J1034" s="105"/>
      <c r="K1034" s="105"/>
      <c r="L1034" s="108"/>
      <c r="M1034" s="105"/>
      <c r="N1034" s="103"/>
      <c r="O1034" s="456"/>
      <c r="P1034" s="79">
        <f t="shared" si="33"/>
        <v>0</v>
      </c>
      <c r="Q1034" s="79">
        <f t="shared" si="33"/>
        <v>0</v>
      </c>
      <c r="R1034" s="102" t="str">
        <f t="shared" si="32"/>
        <v/>
      </c>
      <c r="S1034" s="96" t="str">
        <f>IF(D1034="","",IF(OR(D1034=Plano!$A$1,D1034=Plano!$B$1),"entrada","saída"))</f>
        <v/>
      </c>
    </row>
    <row r="1035" spans="1:19" ht="13.2" hidden="1" x14ac:dyDescent="0.25">
      <c r="A1035" s="119" t="str">
        <f>IF(B1035="","",COUNT('Diário 2o PA'!$A$5:$A$1412)+COUNT('Diário 3o PA'!$A$5:$A$2004)+ROW()-4)</f>
        <v/>
      </c>
      <c r="B1035" s="104"/>
      <c r="C1035" s="154"/>
      <c r="D1035" s="105"/>
      <c r="E1035" s="105"/>
      <c r="F1035" s="106"/>
      <c r="G1035" s="105"/>
      <c r="H1035" s="105"/>
      <c r="I1035" s="108"/>
      <c r="J1035" s="105"/>
      <c r="K1035" s="105"/>
      <c r="L1035" s="108"/>
      <c r="M1035" s="105"/>
      <c r="N1035" s="103"/>
      <c r="O1035" s="456"/>
      <c r="P1035" s="79">
        <f t="shared" si="33"/>
        <v>0</v>
      </c>
      <c r="Q1035" s="79">
        <f t="shared" si="33"/>
        <v>0</v>
      </c>
      <c r="R1035" s="102" t="str">
        <f t="shared" si="32"/>
        <v/>
      </c>
      <c r="S1035" s="96" t="str">
        <f>IF(D1035="","",IF(OR(D1035=Plano!$A$1,D1035=Plano!$B$1),"entrada","saída"))</f>
        <v/>
      </c>
    </row>
    <row r="1036" spans="1:19" ht="13.2" hidden="1" x14ac:dyDescent="0.25">
      <c r="A1036" s="119" t="str">
        <f>IF(B1036="","",COUNT('Diário 2o PA'!$A$5:$A$1412)+COUNT('Diário 3o PA'!$A$5:$A$2004)+ROW()-4)</f>
        <v/>
      </c>
      <c r="B1036" s="104"/>
      <c r="C1036" s="154"/>
      <c r="D1036" s="105"/>
      <c r="E1036" s="105"/>
      <c r="F1036" s="106"/>
      <c r="G1036" s="105"/>
      <c r="H1036" s="105"/>
      <c r="I1036" s="108"/>
      <c r="J1036" s="105"/>
      <c r="K1036" s="105"/>
      <c r="L1036" s="108"/>
      <c r="M1036" s="105"/>
      <c r="N1036" s="103"/>
      <c r="O1036" s="456"/>
      <c r="P1036" s="79">
        <f t="shared" si="33"/>
        <v>0</v>
      </c>
      <c r="Q1036" s="79">
        <f t="shared" si="33"/>
        <v>0</v>
      </c>
      <c r="R1036" s="102" t="str">
        <f t="shared" si="32"/>
        <v/>
      </c>
      <c r="S1036" s="96" t="str">
        <f>IF(D1036="","",IF(OR(D1036=Plano!$A$1,D1036=Plano!$B$1),"entrada","saída"))</f>
        <v/>
      </c>
    </row>
    <row r="1037" spans="1:19" ht="13.2" hidden="1" x14ac:dyDescent="0.25">
      <c r="A1037" s="119" t="str">
        <f>IF(B1037="","",COUNT('Diário 2o PA'!$A$5:$A$1412)+COUNT('Diário 3o PA'!$A$5:$A$2004)+ROW()-4)</f>
        <v/>
      </c>
      <c r="B1037" s="104"/>
      <c r="C1037" s="154"/>
      <c r="D1037" s="105"/>
      <c r="E1037" s="105"/>
      <c r="F1037" s="106"/>
      <c r="G1037" s="105"/>
      <c r="H1037" s="105"/>
      <c r="I1037" s="108"/>
      <c r="J1037" s="105"/>
      <c r="K1037" s="105"/>
      <c r="L1037" s="108"/>
      <c r="M1037" s="105"/>
      <c r="N1037" s="103"/>
      <c r="O1037" s="456"/>
      <c r="P1037" s="79">
        <f t="shared" si="33"/>
        <v>0</v>
      </c>
      <c r="Q1037" s="79">
        <f t="shared" si="33"/>
        <v>0</v>
      </c>
      <c r="R1037" s="102" t="str">
        <f t="shared" si="32"/>
        <v/>
      </c>
      <c r="S1037" s="96" t="str">
        <f>IF(D1037="","",IF(OR(D1037=Plano!$A$1,D1037=Plano!$B$1),"entrada","saída"))</f>
        <v/>
      </c>
    </row>
    <row r="1038" spans="1:19" ht="13.2" hidden="1" x14ac:dyDescent="0.25">
      <c r="A1038" s="119" t="str">
        <f>IF(B1038="","",COUNT('Diário 2o PA'!$A$5:$A$1412)+COUNT('Diário 3o PA'!$A$5:$A$2004)+ROW()-4)</f>
        <v/>
      </c>
      <c r="B1038" s="104"/>
      <c r="C1038" s="154"/>
      <c r="D1038" s="105"/>
      <c r="E1038" s="105"/>
      <c r="F1038" s="106"/>
      <c r="G1038" s="105"/>
      <c r="H1038" s="105"/>
      <c r="I1038" s="108"/>
      <c r="J1038" s="105"/>
      <c r="K1038" s="105"/>
      <c r="L1038" s="108"/>
      <c r="M1038" s="105"/>
      <c r="N1038" s="103"/>
      <c r="O1038" s="456"/>
      <c r="P1038" s="79">
        <f t="shared" si="33"/>
        <v>0</v>
      </c>
      <c r="Q1038" s="79">
        <f t="shared" si="33"/>
        <v>0</v>
      </c>
      <c r="R1038" s="102" t="str">
        <f t="shared" si="32"/>
        <v/>
      </c>
      <c r="S1038" s="96" t="str">
        <f>IF(D1038="","",IF(OR(D1038=Plano!$A$1,D1038=Plano!$B$1),"entrada","saída"))</f>
        <v/>
      </c>
    </row>
    <row r="1039" spans="1:19" ht="13.2" hidden="1" x14ac:dyDescent="0.25">
      <c r="A1039" s="119" t="str">
        <f>IF(B1039="","",COUNT('Diário 2o PA'!$A$5:$A$1412)+COUNT('Diário 3o PA'!$A$5:$A$2004)+ROW()-4)</f>
        <v/>
      </c>
      <c r="B1039" s="104"/>
      <c r="C1039" s="154"/>
      <c r="D1039" s="105"/>
      <c r="E1039" s="105"/>
      <c r="F1039" s="106"/>
      <c r="G1039" s="105"/>
      <c r="H1039" s="105"/>
      <c r="I1039" s="108"/>
      <c r="J1039" s="105"/>
      <c r="K1039" s="105"/>
      <c r="L1039" s="108"/>
      <c r="M1039" s="105"/>
      <c r="N1039" s="103"/>
      <c r="O1039" s="456"/>
      <c r="P1039" s="79">
        <f t="shared" si="33"/>
        <v>0</v>
      </c>
      <c r="Q1039" s="79">
        <f t="shared" si="33"/>
        <v>0</v>
      </c>
      <c r="R1039" s="102" t="str">
        <f t="shared" si="32"/>
        <v/>
      </c>
      <c r="S1039" s="96" t="str">
        <f>IF(D1039="","",IF(OR(D1039=Plano!$A$1,D1039=Plano!$B$1),"entrada","saída"))</f>
        <v/>
      </c>
    </row>
    <row r="1040" spans="1:19" ht="13.2" hidden="1" x14ac:dyDescent="0.25">
      <c r="A1040" s="119" t="str">
        <f>IF(B1040="","",COUNT('Diário 2o PA'!$A$5:$A$1412)+COUNT('Diário 3o PA'!$A$5:$A$2004)+ROW()-4)</f>
        <v/>
      </c>
      <c r="B1040" s="104"/>
      <c r="C1040" s="154"/>
      <c r="D1040" s="105"/>
      <c r="E1040" s="105"/>
      <c r="F1040" s="106"/>
      <c r="G1040" s="105"/>
      <c r="H1040" s="105"/>
      <c r="I1040" s="108"/>
      <c r="J1040" s="105"/>
      <c r="K1040" s="105"/>
      <c r="L1040" s="108"/>
      <c r="M1040" s="105"/>
      <c r="N1040" s="103"/>
      <c r="O1040" s="456"/>
      <c r="P1040" s="79">
        <f t="shared" si="33"/>
        <v>0</v>
      </c>
      <c r="Q1040" s="79">
        <f t="shared" si="33"/>
        <v>0</v>
      </c>
      <c r="R1040" s="102" t="str">
        <f t="shared" si="32"/>
        <v/>
      </c>
      <c r="S1040" s="96" t="str">
        <f>IF(D1040="","",IF(OR(D1040=Plano!$A$1,D1040=Plano!$B$1),"entrada","saída"))</f>
        <v/>
      </c>
    </row>
    <row r="1041" spans="1:19" ht="13.2" hidden="1" x14ac:dyDescent="0.25">
      <c r="A1041" s="119" t="str">
        <f>IF(B1041="","",COUNT('Diário 2o PA'!$A$5:$A$1412)+COUNT('Diário 3o PA'!$A$5:$A$2004)+ROW()-4)</f>
        <v/>
      </c>
      <c r="B1041" s="104"/>
      <c r="C1041" s="154"/>
      <c r="D1041" s="105"/>
      <c r="E1041" s="105"/>
      <c r="F1041" s="106"/>
      <c r="G1041" s="105"/>
      <c r="H1041" s="105"/>
      <c r="I1041" s="108"/>
      <c r="J1041" s="105"/>
      <c r="K1041" s="105"/>
      <c r="L1041" s="108"/>
      <c r="M1041" s="105"/>
      <c r="N1041" s="103"/>
      <c r="O1041" s="456"/>
      <c r="P1041" s="79">
        <f t="shared" si="33"/>
        <v>0</v>
      </c>
      <c r="Q1041" s="79">
        <f t="shared" si="33"/>
        <v>0</v>
      </c>
      <c r="R1041" s="102" t="str">
        <f t="shared" si="32"/>
        <v/>
      </c>
      <c r="S1041" s="96" t="str">
        <f>IF(D1041="","",IF(OR(D1041=Plano!$A$1,D1041=Plano!$B$1),"entrada","saída"))</f>
        <v/>
      </c>
    </row>
    <row r="1042" spans="1:19" ht="13.2" hidden="1" x14ac:dyDescent="0.25">
      <c r="A1042" s="119" t="str">
        <f>IF(B1042="","",COUNT('Diário 2o PA'!$A$5:$A$1412)+COUNT('Diário 3o PA'!$A$5:$A$2004)+ROW()-4)</f>
        <v/>
      </c>
      <c r="B1042" s="104"/>
      <c r="C1042" s="154"/>
      <c r="D1042" s="105"/>
      <c r="E1042" s="105"/>
      <c r="F1042" s="106"/>
      <c r="G1042" s="105"/>
      <c r="H1042" s="105"/>
      <c r="I1042" s="108"/>
      <c r="J1042" s="105"/>
      <c r="K1042" s="105"/>
      <c r="L1042" s="108"/>
      <c r="M1042" s="105"/>
      <c r="N1042" s="103"/>
      <c r="O1042" s="456"/>
      <c r="P1042" s="79">
        <f t="shared" si="33"/>
        <v>0</v>
      </c>
      <c r="Q1042" s="79">
        <f t="shared" si="33"/>
        <v>0</v>
      </c>
      <c r="R1042" s="102" t="str">
        <f t="shared" si="32"/>
        <v/>
      </c>
      <c r="S1042" s="96" t="str">
        <f>IF(D1042="","",IF(OR(D1042=Plano!$A$1,D1042=Plano!$B$1),"entrada","saída"))</f>
        <v/>
      </c>
    </row>
    <row r="1043" spans="1:19" ht="13.2" hidden="1" x14ac:dyDescent="0.25">
      <c r="A1043" s="119" t="str">
        <f>IF(B1043="","",COUNT('Diário 2o PA'!$A$5:$A$1412)+COUNT('Diário 3o PA'!$A$5:$A$2004)+ROW()-4)</f>
        <v/>
      </c>
      <c r="B1043" s="104"/>
      <c r="C1043" s="154"/>
      <c r="D1043" s="105"/>
      <c r="E1043" s="105"/>
      <c r="F1043" s="106"/>
      <c r="G1043" s="105"/>
      <c r="H1043" s="105"/>
      <c r="I1043" s="108"/>
      <c r="J1043" s="105"/>
      <c r="K1043" s="105"/>
      <c r="L1043" s="108"/>
      <c r="M1043" s="105"/>
      <c r="N1043" s="103"/>
      <c r="O1043" s="456"/>
      <c r="P1043" s="79">
        <f t="shared" si="33"/>
        <v>0</v>
      </c>
      <c r="Q1043" s="79">
        <f t="shared" si="33"/>
        <v>0</v>
      </c>
      <c r="R1043" s="102" t="str">
        <f t="shared" si="32"/>
        <v/>
      </c>
      <c r="S1043" s="96" t="str">
        <f>IF(D1043="","",IF(OR(D1043=Plano!$A$1,D1043=Plano!$B$1),"entrada","saída"))</f>
        <v/>
      </c>
    </row>
    <row r="1044" spans="1:19" ht="13.2" hidden="1" x14ac:dyDescent="0.25">
      <c r="A1044" s="119" t="str">
        <f>IF(B1044="","",COUNT('Diário 2o PA'!$A$5:$A$1412)+COUNT('Diário 3o PA'!$A$5:$A$2004)+ROW()-4)</f>
        <v/>
      </c>
      <c r="B1044" s="104"/>
      <c r="C1044" s="154"/>
      <c r="D1044" s="105"/>
      <c r="E1044" s="105"/>
      <c r="F1044" s="106"/>
      <c r="G1044" s="105"/>
      <c r="H1044" s="105"/>
      <c r="I1044" s="108"/>
      <c r="J1044" s="105"/>
      <c r="K1044" s="105"/>
      <c r="L1044" s="108"/>
      <c r="M1044" s="105"/>
      <c r="N1044" s="103"/>
      <c r="O1044" s="456"/>
      <c r="P1044" s="79">
        <f t="shared" si="33"/>
        <v>0</v>
      </c>
      <c r="Q1044" s="79">
        <f t="shared" si="33"/>
        <v>0</v>
      </c>
      <c r="R1044" s="102" t="str">
        <f t="shared" si="32"/>
        <v/>
      </c>
      <c r="S1044" s="96" t="str">
        <f>IF(D1044="","",IF(OR(D1044=Plano!$A$1,D1044=Plano!$B$1),"entrada","saída"))</f>
        <v/>
      </c>
    </row>
    <row r="1045" spans="1:19" ht="13.2" hidden="1" x14ac:dyDescent="0.25">
      <c r="A1045" s="119" t="str">
        <f>IF(B1045="","",COUNT('Diário 2o PA'!$A$5:$A$1412)+COUNT('Diário 3o PA'!$A$5:$A$2004)+ROW()-4)</f>
        <v/>
      </c>
      <c r="B1045" s="104"/>
      <c r="C1045" s="154"/>
      <c r="D1045" s="105"/>
      <c r="E1045" s="105"/>
      <c r="F1045" s="106"/>
      <c r="G1045" s="105"/>
      <c r="H1045" s="105"/>
      <c r="I1045" s="108"/>
      <c r="J1045" s="105"/>
      <c r="K1045" s="105"/>
      <c r="L1045" s="108"/>
      <c r="M1045" s="105"/>
      <c r="N1045" s="103"/>
      <c r="O1045" s="456"/>
      <c r="P1045" s="79">
        <f t="shared" si="33"/>
        <v>0</v>
      </c>
      <c r="Q1045" s="79">
        <f t="shared" si="33"/>
        <v>0</v>
      </c>
      <c r="R1045" s="102" t="str">
        <f t="shared" si="32"/>
        <v/>
      </c>
      <c r="S1045" s="96" t="str">
        <f>IF(D1045="","",IF(OR(D1045=Plano!$A$1,D1045=Plano!$B$1),"entrada","saída"))</f>
        <v/>
      </c>
    </row>
    <row r="1046" spans="1:19" ht="13.2" hidden="1" x14ac:dyDescent="0.25">
      <c r="A1046" s="119" t="str">
        <f>IF(B1046="","",COUNT('Diário 2o PA'!$A$5:$A$1412)+COUNT('Diário 3o PA'!$A$5:$A$2004)+ROW()-4)</f>
        <v/>
      </c>
      <c r="B1046" s="104"/>
      <c r="C1046" s="154"/>
      <c r="D1046" s="105"/>
      <c r="E1046" s="105"/>
      <c r="F1046" s="106"/>
      <c r="G1046" s="105"/>
      <c r="H1046" s="105"/>
      <c r="I1046" s="108"/>
      <c r="J1046" s="105"/>
      <c r="K1046" s="105"/>
      <c r="L1046" s="108"/>
      <c r="M1046" s="105"/>
      <c r="N1046" s="103"/>
      <c r="O1046" s="456"/>
      <c r="P1046" s="79">
        <f t="shared" si="33"/>
        <v>0</v>
      </c>
      <c r="Q1046" s="79">
        <f t="shared" si="33"/>
        <v>0</v>
      </c>
      <c r="R1046" s="102" t="str">
        <f t="shared" si="32"/>
        <v/>
      </c>
      <c r="S1046" s="96" t="str">
        <f>IF(D1046="","",IF(OR(D1046=Plano!$A$1,D1046=Plano!$B$1),"entrada","saída"))</f>
        <v/>
      </c>
    </row>
    <row r="1047" spans="1:19" ht="13.2" hidden="1" x14ac:dyDescent="0.25">
      <c r="A1047" s="119" t="str">
        <f>IF(B1047="","",COUNT('Diário 2o PA'!$A$5:$A$1412)+COUNT('Diário 3o PA'!$A$5:$A$2004)+ROW()-4)</f>
        <v/>
      </c>
      <c r="B1047" s="104"/>
      <c r="C1047" s="154"/>
      <c r="D1047" s="105"/>
      <c r="E1047" s="105"/>
      <c r="F1047" s="106"/>
      <c r="G1047" s="105"/>
      <c r="H1047" s="105"/>
      <c r="I1047" s="108"/>
      <c r="J1047" s="105"/>
      <c r="K1047" s="105"/>
      <c r="L1047" s="108"/>
      <c r="M1047" s="105"/>
      <c r="N1047" s="103"/>
      <c r="O1047" s="456"/>
      <c r="P1047" s="79">
        <f t="shared" si="33"/>
        <v>0</v>
      </c>
      <c r="Q1047" s="79">
        <f t="shared" si="33"/>
        <v>0</v>
      </c>
      <c r="R1047" s="102" t="str">
        <f t="shared" si="32"/>
        <v/>
      </c>
      <c r="S1047" s="96" t="str">
        <f>IF(D1047="","",IF(OR(D1047=Plano!$A$1,D1047=Plano!$B$1),"entrada","saída"))</f>
        <v/>
      </c>
    </row>
    <row r="1048" spans="1:19" ht="13.2" hidden="1" x14ac:dyDescent="0.25">
      <c r="A1048" s="119" t="str">
        <f>IF(B1048="","",COUNT('Diário 2o PA'!$A$5:$A$1412)+COUNT('Diário 3o PA'!$A$5:$A$2004)+ROW()-4)</f>
        <v/>
      </c>
      <c r="B1048" s="104"/>
      <c r="C1048" s="154"/>
      <c r="D1048" s="105"/>
      <c r="E1048" s="105"/>
      <c r="F1048" s="106"/>
      <c r="G1048" s="105"/>
      <c r="H1048" s="105"/>
      <c r="I1048" s="108"/>
      <c r="J1048" s="105"/>
      <c r="K1048" s="105"/>
      <c r="L1048" s="108"/>
      <c r="M1048" s="105"/>
      <c r="N1048" s="103"/>
      <c r="O1048" s="456"/>
      <c r="P1048" s="79">
        <f t="shared" si="33"/>
        <v>0</v>
      </c>
      <c r="Q1048" s="79">
        <f t="shared" si="33"/>
        <v>0</v>
      </c>
      <c r="R1048" s="102" t="str">
        <f t="shared" si="32"/>
        <v/>
      </c>
      <c r="S1048" s="96" t="str">
        <f>IF(D1048="","",IF(OR(D1048=Plano!$A$1,D1048=Plano!$B$1),"entrada","saída"))</f>
        <v/>
      </c>
    </row>
    <row r="1049" spans="1:19" ht="13.2" hidden="1" x14ac:dyDescent="0.25">
      <c r="A1049" s="119" t="str">
        <f>IF(B1049="","",COUNT('Diário 2o PA'!$A$5:$A$1412)+COUNT('Diário 3o PA'!$A$5:$A$2004)+ROW()-4)</f>
        <v/>
      </c>
      <c r="B1049" s="104"/>
      <c r="C1049" s="154"/>
      <c r="D1049" s="105"/>
      <c r="E1049" s="105"/>
      <c r="F1049" s="106"/>
      <c r="G1049" s="105"/>
      <c r="H1049" s="105"/>
      <c r="I1049" s="108"/>
      <c r="J1049" s="105"/>
      <c r="K1049" s="105"/>
      <c r="L1049" s="108"/>
      <c r="M1049" s="105"/>
      <c r="N1049" s="103"/>
      <c r="O1049" s="456"/>
      <c r="P1049" s="79">
        <f t="shared" si="33"/>
        <v>0</v>
      </c>
      <c r="Q1049" s="79">
        <f t="shared" si="33"/>
        <v>0</v>
      </c>
      <c r="R1049" s="102" t="str">
        <f t="shared" si="32"/>
        <v/>
      </c>
      <c r="S1049" s="96" t="str">
        <f>IF(D1049="","",IF(OR(D1049=Plano!$A$1,D1049=Plano!$B$1),"entrada","saída"))</f>
        <v/>
      </c>
    </row>
    <row r="1050" spans="1:19" ht="13.2" hidden="1" x14ac:dyDescent="0.25">
      <c r="A1050" s="119" t="str">
        <f>IF(B1050="","",COUNT('Diário 2o PA'!$A$5:$A$1412)+COUNT('Diário 3o PA'!$A$5:$A$2004)+ROW()-4)</f>
        <v/>
      </c>
      <c r="B1050" s="104"/>
      <c r="C1050" s="154"/>
      <c r="D1050" s="105"/>
      <c r="E1050" s="105"/>
      <c r="F1050" s="106"/>
      <c r="G1050" s="105"/>
      <c r="H1050" s="105"/>
      <c r="I1050" s="108"/>
      <c r="J1050" s="105"/>
      <c r="K1050" s="105"/>
      <c r="L1050" s="108"/>
      <c r="M1050" s="105"/>
      <c r="N1050" s="103"/>
      <c r="O1050" s="456"/>
      <c r="P1050" s="79">
        <f t="shared" si="33"/>
        <v>0</v>
      </c>
      <c r="Q1050" s="79">
        <f t="shared" si="33"/>
        <v>0</v>
      </c>
      <c r="R1050" s="102" t="str">
        <f t="shared" si="32"/>
        <v/>
      </c>
      <c r="S1050" s="96" t="str">
        <f>IF(D1050="","",IF(OR(D1050=Plano!$A$1,D1050=Plano!$B$1),"entrada","saída"))</f>
        <v/>
      </c>
    </row>
    <row r="1051" spans="1:19" ht="13.2" hidden="1" x14ac:dyDescent="0.25">
      <c r="A1051" s="119" t="str">
        <f>IF(B1051="","",COUNT('Diário 2o PA'!$A$5:$A$1412)+COUNT('Diário 3o PA'!$A$5:$A$2004)+ROW()-4)</f>
        <v/>
      </c>
      <c r="B1051" s="104"/>
      <c r="C1051" s="154"/>
      <c r="D1051" s="105"/>
      <c r="E1051" s="105"/>
      <c r="F1051" s="106"/>
      <c r="G1051" s="105"/>
      <c r="H1051" s="105"/>
      <c r="I1051" s="108"/>
      <c r="J1051" s="105"/>
      <c r="K1051" s="105"/>
      <c r="L1051" s="108"/>
      <c r="M1051" s="105"/>
      <c r="N1051" s="103"/>
      <c r="O1051" s="456"/>
      <c r="P1051" s="79">
        <f t="shared" si="33"/>
        <v>0</v>
      </c>
      <c r="Q1051" s="79">
        <f t="shared" si="33"/>
        <v>0</v>
      </c>
      <c r="R1051" s="102" t="str">
        <f t="shared" si="32"/>
        <v/>
      </c>
      <c r="S1051" s="96" t="str">
        <f>IF(D1051="","",IF(OR(D1051=Plano!$A$1,D1051=Plano!$B$1),"entrada","saída"))</f>
        <v/>
      </c>
    </row>
    <row r="1052" spans="1:19" ht="13.2" hidden="1" x14ac:dyDescent="0.25">
      <c r="A1052" s="119" t="str">
        <f>IF(B1052="","",COUNT('Diário 2o PA'!$A$5:$A$1412)+COUNT('Diário 3o PA'!$A$5:$A$2004)+ROW()-4)</f>
        <v/>
      </c>
      <c r="B1052" s="104"/>
      <c r="C1052" s="154"/>
      <c r="D1052" s="105"/>
      <c r="E1052" s="105"/>
      <c r="F1052" s="106"/>
      <c r="G1052" s="105"/>
      <c r="H1052" s="105"/>
      <c r="I1052" s="108"/>
      <c r="J1052" s="105"/>
      <c r="K1052" s="105"/>
      <c r="L1052" s="108"/>
      <c r="M1052" s="105"/>
      <c r="N1052" s="103"/>
      <c r="O1052" s="456"/>
      <c r="P1052" s="79">
        <f t="shared" si="33"/>
        <v>0</v>
      </c>
      <c r="Q1052" s="79">
        <f t="shared" si="33"/>
        <v>0</v>
      </c>
      <c r="R1052" s="102" t="str">
        <f t="shared" si="32"/>
        <v/>
      </c>
      <c r="S1052" s="96" t="str">
        <f>IF(D1052="","",IF(OR(D1052=Plano!$A$1,D1052=Plano!$B$1),"entrada","saída"))</f>
        <v/>
      </c>
    </row>
    <row r="1053" spans="1:19" ht="13.2" hidden="1" x14ac:dyDescent="0.25">
      <c r="A1053" s="119" t="str">
        <f>IF(B1053="","",COUNT('Diário 2o PA'!$A$5:$A$1412)+COUNT('Diário 3o PA'!$A$5:$A$2004)+ROW()-4)</f>
        <v/>
      </c>
      <c r="B1053" s="104"/>
      <c r="C1053" s="154"/>
      <c r="D1053" s="105"/>
      <c r="E1053" s="105"/>
      <c r="F1053" s="106"/>
      <c r="G1053" s="105"/>
      <c r="H1053" s="105"/>
      <c r="I1053" s="108"/>
      <c r="J1053" s="105"/>
      <c r="K1053" s="105"/>
      <c r="L1053" s="108"/>
      <c r="M1053" s="105"/>
      <c r="N1053" s="103"/>
      <c r="O1053" s="456"/>
      <c r="P1053" s="79">
        <f t="shared" si="33"/>
        <v>0</v>
      </c>
      <c r="Q1053" s="79">
        <f t="shared" si="33"/>
        <v>0</v>
      </c>
      <c r="R1053" s="102" t="str">
        <f t="shared" si="32"/>
        <v/>
      </c>
      <c r="S1053" s="96" t="str">
        <f>IF(D1053="","",IF(OR(D1053=Plano!$A$1,D1053=Plano!$B$1),"entrada","saída"))</f>
        <v/>
      </c>
    </row>
    <row r="1054" spans="1:19" ht="13.2" hidden="1" x14ac:dyDescent="0.25">
      <c r="A1054" s="119" t="str">
        <f>IF(B1054="","",COUNT('Diário 2o PA'!$A$5:$A$1412)+COUNT('Diário 3o PA'!$A$5:$A$2004)+ROW()-4)</f>
        <v/>
      </c>
      <c r="B1054" s="104"/>
      <c r="C1054" s="154"/>
      <c r="D1054" s="105"/>
      <c r="E1054" s="105"/>
      <c r="F1054" s="106"/>
      <c r="G1054" s="105"/>
      <c r="H1054" s="105"/>
      <c r="I1054" s="108"/>
      <c r="J1054" s="105"/>
      <c r="K1054" s="105"/>
      <c r="L1054" s="108"/>
      <c r="M1054" s="105"/>
      <c r="N1054" s="103"/>
      <c r="O1054" s="456"/>
      <c r="P1054" s="79">
        <f t="shared" si="33"/>
        <v>0</v>
      </c>
      <c r="Q1054" s="79">
        <f t="shared" si="33"/>
        <v>0</v>
      </c>
      <c r="R1054" s="102" t="str">
        <f t="shared" si="32"/>
        <v/>
      </c>
      <c r="S1054" s="96" t="str">
        <f>IF(D1054="","",IF(OR(D1054=Plano!$A$1,D1054=Plano!$B$1),"entrada","saída"))</f>
        <v/>
      </c>
    </row>
    <row r="1055" spans="1:19" ht="13.2" hidden="1" x14ac:dyDescent="0.25">
      <c r="A1055" s="119" t="str">
        <f>IF(B1055="","",COUNT('Diário 2o PA'!$A$5:$A$1412)+COUNT('Diário 3o PA'!$A$5:$A$2004)+ROW()-4)</f>
        <v/>
      </c>
      <c r="B1055" s="104"/>
      <c r="C1055" s="154"/>
      <c r="D1055" s="105"/>
      <c r="E1055" s="105"/>
      <c r="F1055" s="106"/>
      <c r="G1055" s="105"/>
      <c r="H1055" s="105"/>
      <c r="I1055" s="108"/>
      <c r="J1055" s="105"/>
      <c r="K1055" s="105"/>
      <c r="L1055" s="108"/>
      <c r="M1055" s="105"/>
      <c r="N1055" s="103"/>
      <c r="O1055" s="456"/>
      <c r="P1055" s="79">
        <f t="shared" si="33"/>
        <v>0</v>
      </c>
      <c r="Q1055" s="79">
        <f t="shared" si="33"/>
        <v>0</v>
      </c>
      <c r="R1055" s="102" t="str">
        <f t="shared" si="32"/>
        <v/>
      </c>
      <c r="S1055" s="96" t="str">
        <f>IF(D1055="","",IF(OR(D1055=Plano!$A$1,D1055=Plano!$B$1),"entrada","saída"))</f>
        <v/>
      </c>
    </row>
    <row r="1056" spans="1:19" ht="13.2" hidden="1" x14ac:dyDescent="0.25">
      <c r="A1056" s="119" t="str">
        <f>IF(B1056="","",COUNT('Diário 2o PA'!$A$5:$A$1412)+COUNT('Diário 3o PA'!$A$5:$A$2004)+ROW()-4)</f>
        <v/>
      </c>
      <c r="B1056" s="104"/>
      <c r="C1056" s="154"/>
      <c r="D1056" s="105"/>
      <c r="E1056" s="105"/>
      <c r="F1056" s="106"/>
      <c r="G1056" s="105"/>
      <c r="H1056" s="105"/>
      <c r="I1056" s="108"/>
      <c r="J1056" s="105"/>
      <c r="K1056" s="105"/>
      <c r="L1056" s="108"/>
      <c r="M1056" s="105"/>
      <c r="N1056" s="103"/>
      <c r="O1056" s="456"/>
      <c r="P1056" s="79">
        <f t="shared" si="33"/>
        <v>0</v>
      </c>
      <c r="Q1056" s="79">
        <f t="shared" si="33"/>
        <v>0</v>
      </c>
      <c r="R1056" s="102" t="str">
        <f t="shared" si="32"/>
        <v/>
      </c>
      <c r="S1056" s="96" t="str">
        <f>IF(D1056="","",IF(OR(D1056=Plano!$A$1,D1056=Plano!$B$1),"entrada","saída"))</f>
        <v/>
      </c>
    </row>
    <row r="1057" spans="1:19" ht="13.2" hidden="1" x14ac:dyDescent="0.25">
      <c r="A1057" s="119" t="str">
        <f>IF(B1057="","",COUNT('Diário 2o PA'!$A$5:$A$1412)+COUNT('Diário 3o PA'!$A$5:$A$2004)+ROW()-4)</f>
        <v/>
      </c>
      <c r="B1057" s="104"/>
      <c r="C1057" s="154"/>
      <c r="D1057" s="105"/>
      <c r="E1057" s="105"/>
      <c r="F1057" s="106"/>
      <c r="G1057" s="105"/>
      <c r="H1057" s="105"/>
      <c r="I1057" s="108"/>
      <c r="J1057" s="105"/>
      <c r="K1057" s="105"/>
      <c r="L1057" s="108"/>
      <c r="M1057" s="105"/>
      <c r="N1057" s="103"/>
      <c r="O1057" s="456"/>
      <c r="P1057" s="79">
        <f t="shared" si="33"/>
        <v>0</v>
      </c>
      <c r="Q1057" s="79">
        <f t="shared" si="33"/>
        <v>0</v>
      </c>
      <c r="R1057" s="102" t="str">
        <f t="shared" si="32"/>
        <v/>
      </c>
      <c r="S1057" s="96" t="str">
        <f>IF(D1057="","",IF(OR(D1057=Plano!$A$1,D1057=Plano!$B$1),"entrada","saída"))</f>
        <v/>
      </c>
    </row>
    <row r="1058" spans="1:19" ht="13.2" hidden="1" x14ac:dyDescent="0.25">
      <c r="A1058" s="119" t="str">
        <f>IF(B1058="","",COUNT('Diário 2o PA'!$A$5:$A$1412)+COUNT('Diário 3o PA'!$A$5:$A$2004)+ROW()-4)</f>
        <v/>
      </c>
      <c r="B1058" s="104"/>
      <c r="C1058" s="154"/>
      <c r="D1058" s="105"/>
      <c r="E1058" s="105"/>
      <c r="F1058" s="106"/>
      <c r="G1058" s="105"/>
      <c r="H1058" s="105"/>
      <c r="I1058" s="108"/>
      <c r="J1058" s="105"/>
      <c r="K1058" s="105"/>
      <c r="L1058" s="108"/>
      <c r="M1058" s="105"/>
      <c r="N1058" s="103"/>
      <c r="O1058" s="456"/>
      <c r="P1058" s="79">
        <f t="shared" si="33"/>
        <v>0</v>
      </c>
      <c r="Q1058" s="79">
        <f t="shared" si="33"/>
        <v>0</v>
      </c>
      <c r="R1058" s="102" t="str">
        <f t="shared" si="32"/>
        <v/>
      </c>
      <c r="S1058" s="96" t="str">
        <f>IF(D1058="","",IF(OR(D1058=Plano!$A$1,D1058=Plano!$B$1),"entrada","saída"))</f>
        <v/>
      </c>
    </row>
    <row r="1059" spans="1:19" ht="13.2" hidden="1" x14ac:dyDescent="0.25">
      <c r="A1059" s="119" t="str">
        <f>IF(B1059="","",COUNT('Diário 2o PA'!$A$5:$A$1412)+COUNT('Diário 3o PA'!$A$5:$A$2004)+ROW()-4)</f>
        <v/>
      </c>
      <c r="B1059" s="104"/>
      <c r="C1059" s="154"/>
      <c r="D1059" s="105"/>
      <c r="E1059" s="105"/>
      <c r="F1059" s="106"/>
      <c r="G1059" s="105"/>
      <c r="H1059" s="105"/>
      <c r="I1059" s="108"/>
      <c r="J1059" s="105"/>
      <c r="K1059" s="105"/>
      <c r="L1059" s="108"/>
      <c r="M1059" s="105"/>
      <c r="N1059" s="103"/>
      <c r="O1059" s="456"/>
      <c r="P1059" s="79">
        <f t="shared" si="33"/>
        <v>0</v>
      </c>
      <c r="Q1059" s="79">
        <f t="shared" si="33"/>
        <v>0</v>
      </c>
      <c r="R1059" s="102" t="str">
        <f t="shared" si="32"/>
        <v/>
      </c>
      <c r="S1059" s="96" t="str">
        <f>IF(D1059="","",IF(OR(D1059=Plano!$A$1,D1059=Plano!$B$1),"entrada","saída"))</f>
        <v/>
      </c>
    </row>
    <row r="1060" spans="1:19" ht="13.2" hidden="1" x14ac:dyDescent="0.25">
      <c r="A1060" s="119" t="str">
        <f>IF(B1060="","",COUNT('Diário 2o PA'!$A$5:$A$1412)+COUNT('Diário 3o PA'!$A$5:$A$2004)+ROW()-4)</f>
        <v/>
      </c>
      <c r="B1060" s="104"/>
      <c r="C1060" s="154"/>
      <c r="D1060" s="105"/>
      <c r="E1060" s="105"/>
      <c r="F1060" s="106"/>
      <c r="G1060" s="105"/>
      <c r="H1060" s="105"/>
      <c r="I1060" s="108"/>
      <c r="J1060" s="105"/>
      <c r="K1060" s="105"/>
      <c r="L1060" s="108"/>
      <c r="M1060" s="105"/>
      <c r="N1060" s="103"/>
      <c r="O1060" s="456"/>
      <c r="P1060" s="79">
        <f t="shared" si="33"/>
        <v>0</v>
      </c>
      <c r="Q1060" s="79">
        <f t="shared" si="33"/>
        <v>0</v>
      </c>
      <c r="R1060" s="102" t="str">
        <f t="shared" si="32"/>
        <v/>
      </c>
      <c r="S1060" s="96" t="str">
        <f>IF(D1060="","",IF(OR(D1060=Plano!$A$1,D1060=Plano!$B$1),"entrada","saída"))</f>
        <v/>
      </c>
    </row>
    <row r="1061" spans="1:19" ht="13.2" hidden="1" x14ac:dyDescent="0.25">
      <c r="A1061" s="119" t="str">
        <f>IF(B1061="","",COUNT('Diário 2o PA'!$A$5:$A$1412)+COUNT('Diário 3o PA'!$A$5:$A$2004)+ROW()-4)</f>
        <v/>
      </c>
      <c r="B1061" s="104"/>
      <c r="C1061" s="154"/>
      <c r="D1061" s="105"/>
      <c r="E1061" s="105"/>
      <c r="F1061" s="106"/>
      <c r="G1061" s="105"/>
      <c r="H1061" s="105"/>
      <c r="I1061" s="108"/>
      <c r="J1061" s="105"/>
      <c r="K1061" s="105"/>
      <c r="L1061" s="108"/>
      <c r="M1061" s="105"/>
      <c r="N1061" s="103"/>
      <c r="O1061" s="456"/>
      <c r="P1061" s="79">
        <f t="shared" si="33"/>
        <v>0</v>
      </c>
      <c r="Q1061" s="79">
        <f t="shared" si="33"/>
        <v>0</v>
      </c>
      <c r="R1061" s="102" t="str">
        <f t="shared" si="32"/>
        <v/>
      </c>
      <c r="S1061" s="96" t="str">
        <f>IF(D1061="","",IF(OR(D1061=Plano!$A$1,D1061=Plano!$B$1),"entrada","saída"))</f>
        <v/>
      </c>
    </row>
    <row r="1062" spans="1:19" ht="13.2" hidden="1" x14ac:dyDescent="0.25">
      <c r="A1062" s="119" t="str">
        <f>IF(B1062="","",COUNT('Diário 2o PA'!$A$5:$A$1412)+COUNT('Diário 3o PA'!$A$5:$A$2004)+ROW()-4)</f>
        <v/>
      </c>
      <c r="B1062" s="104"/>
      <c r="C1062" s="154"/>
      <c r="D1062" s="105"/>
      <c r="E1062" s="105"/>
      <c r="F1062" s="106"/>
      <c r="G1062" s="105"/>
      <c r="H1062" s="105"/>
      <c r="I1062" s="108"/>
      <c r="J1062" s="105"/>
      <c r="K1062" s="105"/>
      <c r="L1062" s="108"/>
      <c r="M1062" s="105"/>
      <c r="N1062" s="103"/>
      <c r="O1062" s="456"/>
      <c r="P1062" s="79">
        <f t="shared" si="33"/>
        <v>0</v>
      </c>
      <c r="Q1062" s="79">
        <f t="shared" si="33"/>
        <v>0</v>
      </c>
      <c r="R1062" s="102" t="str">
        <f t="shared" si="32"/>
        <v/>
      </c>
      <c r="S1062" s="96" t="str">
        <f>IF(D1062="","",IF(OR(D1062=Plano!$A$1,D1062=Plano!$B$1),"entrada","saída"))</f>
        <v/>
      </c>
    </row>
    <row r="1063" spans="1:19" ht="13.2" hidden="1" x14ac:dyDescent="0.25">
      <c r="A1063" s="119" t="str">
        <f>IF(B1063="","",COUNT('Diário 2o PA'!$A$5:$A$1412)+COUNT('Diário 3o PA'!$A$5:$A$2004)+ROW()-4)</f>
        <v/>
      </c>
      <c r="B1063" s="104"/>
      <c r="C1063" s="154"/>
      <c r="D1063" s="105"/>
      <c r="E1063" s="105"/>
      <c r="F1063" s="106"/>
      <c r="G1063" s="105"/>
      <c r="H1063" s="105"/>
      <c r="I1063" s="108"/>
      <c r="J1063" s="105"/>
      <c r="K1063" s="105"/>
      <c r="L1063" s="108"/>
      <c r="M1063" s="105"/>
      <c r="N1063" s="103"/>
      <c r="O1063" s="456"/>
      <c r="P1063" s="79">
        <f t="shared" si="33"/>
        <v>0</v>
      </c>
      <c r="Q1063" s="79">
        <f t="shared" si="33"/>
        <v>0</v>
      </c>
      <c r="R1063" s="102" t="str">
        <f t="shared" si="32"/>
        <v/>
      </c>
      <c r="S1063" s="96" t="str">
        <f>IF(D1063="","",IF(OR(D1063=Plano!$A$1,D1063=Plano!$B$1),"entrada","saída"))</f>
        <v/>
      </c>
    </row>
    <row r="1064" spans="1:19" ht="13.2" hidden="1" x14ac:dyDescent="0.25">
      <c r="A1064" s="119" t="str">
        <f>IF(B1064="","",COUNT('Diário 2o PA'!$A$5:$A$1412)+COUNT('Diário 3o PA'!$A$5:$A$2004)+ROW()-4)</f>
        <v/>
      </c>
      <c r="B1064" s="104"/>
      <c r="C1064" s="154"/>
      <c r="D1064" s="105"/>
      <c r="E1064" s="105"/>
      <c r="F1064" s="106"/>
      <c r="G1064" s="105"/>
      <c r="H1064" s="105"/>
      <c r="I1064" s="108"/>
      <c r="J1064" s="105"/>
      <c r="K1064" s="105"/>
      <c r="L1064" s="108"/>
      <c r="M1064" s="105"/>
      <c r="N1064" s="103"/>
      <c r="O1064" s="456"/>
      <c r="P1064" s="79">
        <f t="shared" si="33"/>
        <v>0</v>
      </c>
      <c r="Q1064" s="79">
        <f t="shared" si="33"/>
        <v>0</v>
      </c>
      <c r="R1064" s="102" t="str">
        <f t="shared" si="32"/>
        <v/>
      </c>
      <c r="S1064" s="96" t="str">
        <f>IF(D1064="","",IF(OR(D1064=Plano!$A$1,D1064=Plano!$B$1),"entrada","saída"))</f>
        <v/>
      </c>
    </row>
    <row r="1065" spans="1:19" ht="13.2" hidden="1" x14ac:dyDescent="0.25">
      <c r="A1065" s="119" t="str">
        <f>IF(B1065="","",COUNT('Diário 2o PA'!$A$5:$A$1412)+COUNT('Diário 3o PA'!$A$5:$A$2004)+ROW()-4)</f>
        <v/>
      </c>
      <c r="B1065" s="104"/>
      <c r="C1065" s="154"/>
      <c r="D1065" s="105"/>
      <c r="E1065" s="105"/>
      <c r="F1065" s="106"/>
      <c r="G1065" s="105"/>
      <c r="H1065" s="105"/>
      <c r="I1065" s="108"/>
      <c r="J1065" s="105"/>
      <c r="K1065" s="105"/>
      <c r="L1065" s="108"/>
      <c r="M1065" s="105"/>
      <c r="N1065" s="103"/>
      <c r="O1065" s="456"/>
      <c r="P1065" s="79">
        <f t="shared" si="33"/>
        <v>0</v>
      </c>
      <c r="Q1065" s="79">
        <f t="shared" si="33"/>
        <v>0</v>
      </c>
      <c r="R1065" s="102" t="str">
        <f t="shared" si="32"/>
        <v/>
      </c>
      <c r="S1065" s="96" t="str">
        <f>IF(D1065="","",IF(OR(D1065=Plano!$A$1,D1065=Plano!$B$1),"entrada","saída"))</f>
        <v/>
      </c>
    </row>
    <row r="1066" spans="1:19" ht="13.2" hidden="1" x14ac:dyDescent="0.25">
      <c r="A1066" s="119" t="str">
        <f>IF(B1066="","",COUNT('Diário 2o PA'!$A$5:$A$1412)+COUNT('Diário 3o PA'!$A$5:$A$2004)+ROW()-4)</f>
        <v/>
      </c>
      <c r="B1066" s="104"/>
      <c r="C1066" s="154"/>
      <c r="D1066" s="105"/>
      <c r="E1066" s="105"/>
      <c r="F1066" s="106"/>
      <c r="G1066" s="105"/>
      <c r="H1066" s="105"/>
      <c r="I1066" s="108"/>
      <c r="J1066" s="105"/>
      <c r="K1066" s="105"/>
      <c r="L1066" s="108"/>
      <c r="M1066" s="105"/>
      <c r="N1066" s="103"/>
      <c r="O1066" s="456"/>
      <c r="P1066" s="79">
        <f t="shared" si="33"/>
        <v>0</v>
      </c>
      <c r="Q1066" s="79">
        <f t="shared" si="33"/>
        <v>0</v>
      </c>
      <c r="R1066" s="102" t="str">
        <f t="shared" si="32"/>
        <v/>
      </c>
      <c r="S1066" s="96" t="str">
        <f>IF(D1066="","",IF(OR(D1066=Plano!$A$1,D1066=Plano!$B$1),"entrada","saída"))</f>
        <v/>
      </c>
    </row>
    <row r="1067" spans="1:19" ht="13.2" hidden="1" x14ac:dyDescent="0.25">
      <c r="A1067" s="119" t="str">
        <f>IF(B1067="","",COUNT('Diário 2o PA'!$A$5:$A$1412)+COUNT('Diário 3o PA'!$A$5:$A$2004)+ROW()-4)</f>
        <v/>
      </c>
      <c r="B1067" s="104"/>
      <c r="C1067" s="154"/>
      <c r="D1067" s="105"/>
      <c r="E1067" s="105"/>
      <c r="F1067" s="106"/>
      <c r="G1067" s="105"/>
      <c r="H1067" s="105"/>
      <c r="I1067" s="108"/>
      <c r="J1067" s="105"/>
      <c r="K1067" s="105"/>
      <c r="L1067" s="108"/>
      <c r="M1067" s="105"/>
      <c r="N1067" s="103"/>
      <c r="O1067" s="456"/>
      <c r="P1067" s="79">
        <f t="shared" si="33"/>
        <v>0</v>
      </c>
      <c r="Q1067" s="79">
        <f t="shared" si="33"/>
        <v>0</v>
      </c>
      <c r="R1067" s="102" t="str">
        <f t="shared" si="32"/>
        <v/>
      </c>
      <c r="S1067" s="96" t="str">
        <f>IF(D1067="","",IF(OR(D1067=Plano!$A$1,D1067=Plano!$B$1),"entrada","saída"))</f>
        <v/>
      </c>
    </row>
    <row r="1068" spans="1:19" ht="13.2" hidden="1" x14ac:dyDescent="0.25">
      <c r="A1068" s="119" t="str">
        <f>IF(B1068="","",COUNT('Diário 2o PA'!$A$5:$A$1412)+COUNT('Diário 3o PA'!$A$5:$A$2004)+ROW()-4)</f>
        <v/>
      </c>
      <c r="B1068" s="104"/>
      <c r="C1068" s="154"/>
      <c r="D1068" s="105"/>
      <c r="E1068" s="105"/>
      <c r="F1068" s="106"/>
      <c r="G1068" s="105"/>
      <c r="H1068" s="105"/>
      <c r="I1068" s="108"/>
      <c r="J1068" s="105"/>
      <c r="K1068" s="105"/>
      <c r="L1068" s="108"/>
      <c r="M1068" s="105"/>
      <c r="N1068" s="103"/>
      <c r="O1068" s="456"/>
      <c r="P1068" s="79">
        <f t="shared" si="33"/>
        <v>0</v>
      </c>
      <c r="Q1068" s="79">
        <f t="shared" si="33"/>
        <v>0</v>
      </c>
      <c r="R1068" s="102" t="str">
        <f t="shared" si="32"/>
        <v/>
      </c>
      <c r="S1068" s="96" t="str">
        <f>IF(D1068="","",IF(OR(D1068=Plano!$A$1,D1068=Plano!$B$1),"entrada","saída"))</f>
        <v/>
      </c>
    </row>
    <row r="1069" spans="1:19" ht="13.2" hidden="1" x14ac:dyDescent="0.25">
      <c r="A1069" s="119" t="str">
        <f>IF(B1069="","",COUNT('Diário 2o PA'!$A$5:$A$1412)+COUNT('Diário 3o PA'!$A$5:$A$2004)+ROW()-4)</f>
        <v/>
      </c>
      <c r="B1069" s="104"/>
      <c r="C1069" s="154"/>
      <c r="D1069" s="105"/>
      <c r="E1069" s="105"/>
      <c r="F1069" s="106"/>
      <c r="G1069" s="105"/>
      <c r="H1069" s="105"/>
      <c r="I1069" s="108"/>
      <c r="J1069" s="105"/>
      <c r="K1069" s="105"/>
      <c r="L1069" s="108"/>
      <c r="M1069" s="105"/>
      <c r="N1069" s="103"/>
      <c r="O1069" s="456"/>
      <c r="P1069" s="79">
        <f t="shared" si="33"/>
        <v>0</v>
      </c>
      <c r="Q1069" s="79">
        <f t="shared" si="33"/>
        <v>0</v>
      </c>
      <c r="R1069" s="102" t="str">
        <f t="shared" si="32"/>
        <v/>
      </c>
      <c r="S1069" s="96" t="str">
        <f>IF(D1069="","",IF(OR(D1069=Plano!$A$1,D1069=Plano!$B$1),"entrada","saída"))</f>
        <v/>
      </c>
    </row>
    <row r="1070" spans="1:19" ht="13.2" hidden="1" x14ac:dyDescent="0.25">
      <c r="A1070" s="119" t="str">
        <f>IF(B1070="","",COUNT('Diário 2o PA'!$A$5:$A$1412)+COUNT('Diário 3o PA'!$A$5:$A$2004)+ROW()-4)</f>
        <v/>
      </c>
      <c r="B1070" s="104"/>
      <c r="C1070" s="154"/>
      <c r="D1070" s="105"/>
      <c r="E1070" s="105"/>
      <c r="F1070" s="106"/>
      <c r="G1070" s="105"/>
      <c r="H1070" s="105"/>
      <c r="I1070" s="108"/>
      <c r="J1070" s="105"/>
      <c r="K1070" s="105"/>
      <c r="L1070" s="108"/>
      <c r="M1070" s="105"/>
      <c r="N1070" s="103"/>
      <c r="O1070" s="456"/>
      <c r="P1070" s="79">
        <f t="shared" si="33"/>
        <v>0</v>
      </c>
      <c r="Q1070" s="79">
        <f t="shared" si="33"/>
        <v>0</v>
      </c>
      <c r="R1070" s="102" t="str">
        <f t="shared" si="32"/>
        <v/>
      </c>
      <c r="S1070" s="96" t="str">
        <f>IF(D1070="","",IF(OR(D1070=Plano!$A$1,D1070=Plano!$B$1),"entrada","saída"))</f>
        <v/>
      </c>
    </row>
    <row r="1071" spans="1:19" ht="13.2" hidden="1" x14ac:dyDescent="0.25">
      <c r="A1071" s="119" t="str">
        <f>IF(B1071="","",COUNT('Diário 2o PA'!$A$5:$A$1412)+COUNT('Diário 3o PA'!$A$5:$A$2004)+ROW()-4)</f>
        <v/>
      </c>
      <c r="B1071" s="104"/>
      <c r="C1071" s="154"/>
      <c r="D1071" s="105"/>
      <c r="E1071" s="105"/>
      <c r="F1071" s="106"/>
      <c r="G1071" s="105"/>
      <c r="H1071" s="105"/>
      <c r="I1071" s="108"/>
      <c r="J1071" s="105"/>
      <c r="K1071" s="105"/>
      <c r="L1071" s="108"/>
      <c r="M1071" s="105"/>
      <c r="N1071" s="103"/>
      <c r="O1071" s="456"/>
      <c r="P1071" s="79">
        <f t="shared" si="33"/>
        <v>0</v>
      </c>
      <c r="Q1071" s="79">
        <f t="shared" si="33"/>
        <v>0</v>
      </c>
      <c r="R1071" s="102" t="str">
        <f t="shared" si="32"/>
        <v/>
      </c>
      <c r="S1071" s="96" t="str">
        <f>IF(D1071="","",IF(OR(D1071=Plano!$A$1,D1071=Plano!$B$1),"entrada","saída"))</f>
        <v/>
      </c>
    </row>
    <row r="1072" spans="1:19" ht="13.2" hidden="1" x14ac:dyDescent="0.25">
      <c r="A1072" s="119" t="str">
        <f>IF(B1072="","",COUNT('Diário 2o PA'!$A$5:$A$1412)+COUNT('Diário 3o PA'!$A$5:$A$2004)+ROW()-4)</f>
        <v/>
      </c>
      <c r="B1072" s="104"/>
      <c r="C1072" s="154"/>
      <c r="D1072" s="105"/>
      <c r="E1072" s="105"/>
      <c r="F1072" s="106"/>
      <c r="G1072" s="105"/>
      <c r="H1072" s="105"/>
      <c r="I1072" s="108"/>
      <c r="J1072" s="105"/>
      <c r="K1072" s="105"/>
      <c r="L1072" s="108"/>
      <c r="M1072" s="105"/>
      <c r="N1072" s="103"/>
      <c r="O1072" s="456"/>
      <c r="P1072" s="79">
        <f t="shared" si="33"/>
        <v>0</v>
      </c>
      <c r="Q1072" s="79">
        <f t="shared" si="33"/>
        <v>0</v>
      </c>
      <c r="R1072" s="102" t="str">
        <f t="shared" si="32"/>
        <v/>
      </c>
      <c r="S1072" s="96" t="str">
        <f>IF(D1072="","",IF(OR(D1072=Plano!$A$1,D1072=Plano!$B$1),"entrada","saída"))</f>
        <v/>
      </c>
    </row>
    <row r="1073" spans="1:19" ht="13.2" hidden="1" x14ac:dyDescent="0.25">
      <c r="A1073" s="119" t="str">
        <f>IF(B1073="","",COUNT('Diário 2o PA'!$A$5:$A$1412)+COUNT('Diário 3o PA'!$A$5:$A$2004)+ROW()-4)</f>
        <v/>
      </c>
      <c r="B1073" s="104"/>
      <c r="C1073" s="154"/>
      <c r="D1073" s="105"/>
      <c r="E1073" s="105"/>
      <c r="F1073" s="106"/>
      <c r="G1073" s="105"/>
      <c r="H1073" s="105"/>
      <c r="I1073" s="108"/>
      <c r="J1073" s="105"/>
      <c r="K1073" s="105"/>
      <c r="L1073" s="108"/>
      <c r="M1073" s="105"/>
      <c r="N1073" s="103"/>
      <c r="O1073" s="456"/>
      <c r="P1073" s="79">
        <f t="shared" si="33"/>
        <v>0</v>
      </c>
      <c r="Q1073" s="79">
        <f t="shared" si="33"/>
        <v>0</v>
      </c>
      <c r="R1073" s="102" t="str">
        <f t="shared" si="32"/>
        <v/>
      </c>
      <c r="S1073" s="96" t="str">
        <f>IF(D1073="","",IF(OR(D1073=Plano!$A$1,D1073=Plano!$B$1),"entrada","saída"))</f>
        <v/>
      </c>
    </row>
    <row r="1074" spans="1:19" ht="13.2" hidden="1" x14ac:dyDescent="0.25">
      <c r="A1074" s="119" t="str">
        <f>IF(B1074="","",COUNT('Diário 2o PA'!$A$5:$A$1412)+COUNT('Diário 3o PA'!$A$5:$A$2004)+ROW()-4)</f>
        <v/>
      </c>
      <c r="B1074" s="104"/>
      <c r="C1074" s="154"/>
      <c r="D1074" s="105"/>
      <c r="E1074" s="105"/>
      <c r="F1074" s="106"/>
      <c r="G1074" s="105"/>
      <c r="H1074" s="105"/>
      <c r="I1074" s="108"/>
      <c r="J1074" s="105"/>
      <c r="K1074" s="105"/>
      <c r="L1074" s="108"/>
      <c r="M1074" s="105"/>
      <c r="N1074" s="103"/>
      <c r="O1074" s="456"/>
      <c r="P1074" s="79">
        <f t="shared" si="33"/>
        <v>0</v>
      </c>
      <c r="Q1074" s="79">
        <f t="shared" si="33"/>
        <v>0</v>
      </c>
      <c r="R1074" s="102" t="str">
        <f t="shared" si="32"/>
        <v/>
      </c>
      <c r="S1074" s="96" t="str">
        <f>IF(D1074="","",IF(OR(D1074=Plano!$A$1,D1074=Plano!$B$1),"entrada","saída"))</f>
        <v/>
      </c>
    </row>
    <row r="1075" spans="1:19" ht="13.2" hidden="1" x14ac:dyDescent="0.25">
      <c r="A1075" s="119" t="str">
        <f>IF(B1075="","",COUNT('Diário 2o PA'!$A$5:$A$1412)+COUNT('Diário 3o PA'!$A$5:$A$2004)+ROW()-4)</f>
        <v/>
      </c>
      <c r="B1075" s="104"/>
      <c r="C1075" s="154"/>
      <c r="D1075" s="105"/>
      <c r="E1075" s="105"/>
      <c r="F1075" s="106"/>
      <c r="G1075" s="105"/>
      <c r="H1075" s="105"/>
      <c r="I1075" s="108"/>
      <c r="J1075" s="105"/>
      <c r="K1075" s="105"/>
      <c r="L1075" s="108"/>
      <c r="M1075" s="105"/>
      <c r="N1075" s="103"/>
      <c r="O1075" s="456"/>
      <c r="P1075" s="79">
        <f t="shared" si="33"/>
        <v>0</v>
      </c>
      <c r="Q1075" s="79">
        <f t="shared" si="33"/>
        <v>0</v>
      </c>
      <c r="R1075" s="102" t="str">
        <f t="shared" si="32"/>
        <v/>
      </c>
      <c r="S1075" s="96" t="str">
        <f>IF(D1075="","",IF(OR(D1075=Plano!$A$1,D1075=Plano!$B$1),"entrada","saída"))</f>
        <v/>
      </c>
    </row>
    <row r="1076" spans="1:19" ht="13.2" hidden="1" x14ac:dyDescent="0.25">
      <c r="A1076" s="119" t="str">
        <f>IF(B1076="","",COUNT('Diário 2o PA'!$A$5:$A$1412)+COUNT('Diário 3o PA'!$A$5:$A$2004)+ROW()-4)</f>
        <v/>
      </c>
      <c r="B1076" s="104"/>
      <c r="C1076" s="154"/>
      <c r="D1076" s="105"/>
      <c r="E1076" s="105"/>
      <c r="F1076" s="106"/>
      <c r="G1076" s="105"/>
      <c r="H1076" s="105"/>
      <c r="I1076" s="108"/>
      <c r="J1076" s="105"/>
      <c r="K1076" s="105"/>
      <c r="L1076" s="108"/>
      <c r="M1076" s="105"/>
      <c r="N1076" s="103"/>
      <c r="O1076" s="456"/>
      <c r="P1076" s="79">
        <f t="shared" si="33"/>
        <v>0</v>
      </c>
      <c r="Q1076" s="79">
        <f t="shared" si="33"/>
        <v>0</v>
      </c>
      <c r="R1076" s="102" t="str">
        <f t="shared" si="32"/>
        <v/>
      </c>
      <c r="S1076" s="96" t="str">
        <f>IF(D1076="","",IF(OR(D1076=Plano!$A$1,D1076=Plano!$B$1),"entrada","saída"))</f>
        <v/>
      </c>
    </row>
    <row r="1077" spans="1:19" ht="13.2" hidden="1" x14ac:dyDescent="0.25">
      <c r="A1077" s="119" t="str">
        <f>IF(B1077="","",COUNT('Diário 2o PA'!$A$5:$A$1412)+COUNT('Diário 3o PA'!$A$5:$A$2004)+ROW()-4)</f>
        <v/>
      </c>
      <c r="B1077" s="104"/>
      <c r="C1077" s="154"/>
      <c r="D1077" s="105"/>
      <c r="E1077" s="105"/>
      <c r="F1077" s="106"/>
      <c r="G1077" s="105"/>
      <c r="H1077" s="105"/>
      <c r="I1077" s="108"/>
      <c r="J1077" s="105"/>
      <c r="K1077" s="105"/>
      <c r="L1077" s="108"/>
      <c r="M1077" s="105"/>
      <c r="N1077" s="103"/>
      <c r="O1077" s="456"/>
      <c r="P1077" s="79">
        <f t="shared" si="33"/>
        <v>0</v>
      </c>
      <c r="Q1077" s="79">
        <f t="shared" si="33"/>
        <v>0</v>
      </c>
      <c r="R1077" s="102" t="str">
        <f t="shared" si="32"/>
        <v/>
      </c>
      <c r="S1077" s="96" t="str">
        <f>IF(D1077="","",IF(OR(D1077=Plano!$A$1,D1077=Plano!$B$1),"entrada","saída"))</f>
        <v/>
      </c>
    </row>
    <row r="1078" spans="1:19" ht="13.2" hidden="1" x14ac:dyDescent="0.25">
      <c r="A1078" s="119" t="str">
        <f>IF(B1078="","",COUNT('Diário 2o PA'!$A$5:$A$1412)+COUNT('Diário 3o PA'!$A$5:$A$2004)+ROW()-4)</f>
        <v/>
      </c>
      <c r="B1078" s="104"/>
      <c r="C1078" s="154"/>
      <c r="D1078" s="105"/>
      <c r="E1078" s="105"/>
      <c r="F1078" s="106"/>
      <c r="G1078" s="105"/>
      <c r="H1078" s="105"/>
      <c r="I1078" s="108"/>
      <c r="J1078" s="105"/>
      <c r="K1078" s="105"/>
      <c r="L1078" s="108"/>
      <c r="M1078" s="105"/>
      <c r="N1078" s="103"/>
      <c r="O1078" s="456"/>
      <c r="P1078" s="79">
        <f t="shared" si="33"/>
        <v>0</v>
      </c>
      <c r="Q1078" s="79">
        <f t="shared" si="33"/>
        <v>0</v>
      </c>
      <c r="R1078" s="102" t="str">
        <f t="shared" si="32"/>
        <v/>
      </c>
      <c r="S1078" s="96" t="str">
        <f>IF(D1078="","",IF(OR(D1078=Plano!$A$1,D1078=Plano!$B$1),"entrada","saída"))</f>
        <v/>
      </c>
    </row>
    <row r="1079" spans="1:19" ht="13.2" hidden="1" x14ac:dyDescent="0.25">
      <c r="A1079" s="119" t="str">
        <f>IF(B1079="","",COUNT('Diário 2o PA'!$A$5:$A$1412)+COUNT('Diário 3o PA'!$A$5:$A$2004)+ROW()-4)</f>
        <v/>
      </c>
      <c r="B1079" s="104"/>
      <c r="C1079" s="154"/>
      <c r="D1079" s="105"/>
      <c r="E1079" s="105"/>
      <c r="F1079" s="106"/>
      <c r="G1079" s="105"/>
      <c r="H1079" s="105"/>
      <c r="I1079" s="108"/>
      <c r="J1079" s="105"/>
      <c r="K1079" s="105"/>
      <c r="L1079" s="108"/>
      <c r="M1079" s="105"/>
      <c r="N1079" s="103"/>
      <c r="O1079" s="456"/>
      <c r="P1079" s="79">
        <f t="shared" si="33"/>
        <v>0</v>
      </c>
      <c r="Q1079" s="79">
        <f t="shared" si="33"/>
        <v>0</v>
      </c>
      <c r="R1079" s="102" t="str">
        <f t="shared" si="32"/>
        <v/>
      </c>
      <c r="S1079" s="96" t="str">
        <f>IF(D1079="","",IF(OR(D1079=Plano!$A$1,D1079=Plano!$B$1),"entrada","saída"))</f>
        <v/>
      </c>
    </row>
    <row r="1080" spans="1:19" ht="13.2" hidden="1" x14ac:dyDescent="0.25">
      <c r="A1080" s="119" t="str">
        <f>IF(B1080="","",COUNT('Diário 2o PA'!$A$5:$A$1412)+COUNT('Diário 3o PA'!$A$5:$A$2004)+ROW()-4)</f>
        <v/>
      </c>
      <c r="B1080" s="104"/>
      <c r="C1080" s="154"/>
      <c r="D1080" s="105"/>
      <c r="E1080" s="105"/>
      <c r="F1080" s="106"/>
      <c r="G1080" s="105"/>
      <c r="H1080" s="105"/>
      <c r="I1080" s="108"/>
      <c r="J1080" s="105"/>
      <c r="K1080" s="105"/>
      <c r="L1080" s="108"/>
      <c r="M1080" s="105"/>
      <c r="N1080" s="103"/>
      <c r="O1080" s="456"/>
      <c r="P1080" s="79">
        <f t="shared" si="33"/>
        <v>0</v>
      </c>
      <c r="Q1080" s="79">
        <f t="shared" si="33"/>
        <v>0</v>
      </c>
      <c r="R1080" s="102" t="str">
        <f t="shared" si="32"/>
        <v/>
      </c>
      <c r="S1080" s="96" t="str">
        <f>IF(D1080="","",IF(OR(D1080=Plano!$A$1,D1080=Plano!$B$1),"entrada","saída"))</f>
        <v/>
      </c>
    </row>
    <row r="1081" spans="1:19" ht="13.2" hidden="1" x14ac:dyDescent="0.25">
      <c r="A1081" s="119" t="str">
        <f>IF(B1081="","",COUNT('Diário 2o PA'!$A$5:$A$1412)+COUNT('Diário 3o PA'!$A$5:$A$2004)+ROW()-4)</f>
        <v/>
      </c>
      <c r="B1081" s="104"/>
      <c r="C1081" s="154"/>
      <c r="D1081" s="105"/>
      <c r="E1081" s="105"/>
      <c r="F1081" s="106"/>
      <c r="G1081" s="105"/>
      <c r="H1081" s="105"/>
      <c r="I1081" s="108"/>
      <c r="J1081" s="105"/>
      <c r="K1081" s="105"/>
      <c r="L1081" s="108"/>
      <c r="M1081" s="105"/>
      <c r="N1081" s="103"/>
      <c r="O1081" s="456"/>
      <c r="P1081" s="79">
        <f t="shared" si="33"/>
        <v>0</v>
      </c>
      <c r="Q1081" s="79">
        <f t="shared" si="33"/>
        <v>0</v>
      </c>
      <c r="R1081" s="102" t="str">
        <f t="shared" si="32"/>
        <v/>
      </c>
      <c r="S1081" s="96" t="str">
        <f>IF(D1081="","",IF(OR(D1081=Plano!$A$1,D1081=Plano!$B$1),"entrada","saída"))</f>
        <v/>
      </c>
    </row>
    <row r="1082" spans="1:19" ht="13.2" hidden="1" x14ac:dyDescent="0.25">
      <c r="A1082" s="119" t="str">
        <f>IF(B1082="","",COUNT('Diário 2o PA'!$A$5:$A$1412)+COUNT('Diário 3o PA'!$A$5:$A$2004)+ROW()-4)</f>
        <v/>
      </c>
      <c r="B1082" s="104"/>
      <c r="C1082" s="154"/>
      <c r="D1082" s="105"/>
      <c r="E1082" s="105"/>
      <c r="F1082" s="106"/>
      <c r="G1082" s="105"/>
      <c r="H1082" s="105"/>
      <c r="I1082" s="108"/>
      <c r="J1082" s="105"/>
      <c r="K1082" s="105"/>
      <c r="L1082" s="108"/>
      <c r="M1082" s="105"/>
      <c r="N1082" s="103"/>
      <c r="O1082" s="456"/>
      <c r="P1082" s="79">
        <f t="shared" si="33"/>
        <v>0</v>
      </c>
      <c r="Q1082" s="79">
        <f t="shared" si="33"/>
        <v>0</v>
      </c>
      <c r="R1082" s="102" t="str">
        <f t="shared" si="32"/>
        <v/>
      </c>
      <c r="S1082" s="96" t="str">
        <f>IF(D1082="","",IF(OR(D1082=Plano!$A$1,D1082=Plano!$B$1),"entrada","saída"))</f>
        <v/>
      </c>
    </row>
    <row r="1083" spans="1:19" ht="13.2" hidden="1" x14ac:dyDescent="0.25">
      <c r="A1083" s="119" t="str">
        <f>IF(B1083="","",COUNT('Diário 2o PA'!$A$5:$A$1412)+COUNT('Diário 3o PA'!$A$5:$A$2004)+ROW()-4)</f>
        <v/>
      </c>
      <c r="B1083" s="104"/>
      <c r="C1083" s="154"/>
      <c r="D1083" s="105"/>
      <c r="E1083" s="105"/>
      <c r="F1083" s="106"/>
      <c r="G1083" s="105"/>
      <c r="H1083" s="105"/>
      <c r="I1083" s="108"/>
      <c r="J1083" s="105"/>
      <c r="K1083" s="105"/>
      <c r="L1083" s="108"/>
      <c r="M1083" s="105"/>
      <c r="N1083" s="103"/>
      <c r="O1083" s="456"/>
      <c r="P1083" s="79">
        <f t="shared" si="33"/>
        <v>0</v>
      </c>
      <c r="Q1083" s="79">
        <f t="shared" si="33"/>
        <v>0</v>
      </c>
      <c r="R1083" s="102" t="str">
        <f t="shared" si="32"/>
        <v/>
      </c>
      <c r="S1083" s="96" t="str">
        <f>IF(D1083="","",IF(OR(D1083=Plano!$A$1,D1083=Plano!$B$1),"entrada","saída"))</f>
        <v/>
      </c>
    </row>
    <row r="1084" spans="1:19" ht="13.2" hidden="1" x14ac:dyDescent="0.25">
      <c r="A1084" s="119" t="str">
        <f>IF(B1084="","",COUNT('Diário 2o PA'!$A$5:$A$1412)+COUNT('Diário 3o PA'!$A$5:$A$2004)+ROW()-4)</f>
        <v/>
      </c>
      <c r="B1084" s="104"/>
      <c r="C1084" s="154"/>
      <c r="D1084" s="105"/>
      <c r="E1084" s="105"/>
      <c r="F1084" s="106"/>
      <c r="G1084" s="105"/>
      <c r="H1084" s="105"/>
      <c r="I1084" s="108"/>
      <c r="J1084" s="105"/>
      <c r="K1084" s="105"/>
      <c r="L1084" s="108"/>
      <c r="M1084" s="105"/>
      <c r="N1084" s="103"/>
      <c r="O1084" s="456"/>
      <c r="P1084" s="79">
        <f t="shared" si="33"/>
        <v>0</v>
      </c>
      <c r="Q1084" s="79">
        <f t="shared" si="33"/>
        <v>0</v>
      </c>
      <c r="R1084" s="102" t="str">
        <f t="shared" si="32"/>
        <v/>
      </c>
      <c r="S1084" s="96" t="str">
        <f>IF(D1084="","",IF(OR(D1084=Plano!$A$1,D1084=Plano!$B$1),"entrada","saída"))</f>
        <v/>
      </c>
    </row>
    <row r="1085" spans="1:19" ht="13.2" hidden="1" x14ac:dyDescent="0.25">
      <c r="A1085" s="119" t="str">
        <f>IF(B1085="","",COUNT('Diário 2o PA'!$A$5:$A$1412)+COUNT('Diário 3o PA'!$A$5:$A$2004)+ROW()-4)</f>
        <v/>
      </c>
      <c r="B1085" s="104"/>
      <c r="C1085" s="154"/>
      <c r="D1085" s="105"/>
      <c r="E1085" s="105"/>
      <c r="F1085" s="106"/>
      <c r="G1085" s="105"/>
      <c r="H1085" s="105"/>
      <c r="I1085" s="108"/>
      <c r="J1085" s="105"/>
      <c r="K1085" s="105"/>
      <c r="L1085" s="108"/>
      <c r="M1085" s="105"/>
      <c r="N1085" s="103"/>
      <c r="O1085" s="456"/>
      <c r="P1085" s="79">
        <f t="shared" si="33"/>
        <v>0</v>
      </c>
      <c r="Q1085" s="79">
        <f t="shared" si="33"/>
        <v>0</v>
      </c>
      <c r="R1085" s="102" t="str">
        <f t="shared" si="32"/>
        <v/>
      </c>
      <c r="S1085" s="96" t="str">
        <f>IF(D1085="","",IF(OR(D1085=Plano!$A$1,D1085=Plano!$B$1),"entrada","saída"))</f>
        <v/>
      </c>
    </row>
    <row r="1086" spans="1:19" ht="13.2" hidden="1" x14ac:dyDescent="0.25">
      <c r="A1086" s="119" t="str">
        <f>IF(B1086="","",COUNT('Diário 2o PA'!$A$5:$A$1412)+COUNT('Diário 3o PA'!$A$5:$A$2004)+ROW()-4)</f>
        <v/>
      </c>
      <c r="B1086" s="104"/>
      <c r="C1086" s="154"/>
      <c r="D1086" s="105"/>
      <c r="E1086" s="105"/>
      <c r="F1086" s="106"/>
      <c r="G1086" s="105"/>
      <c r="H1086" s="105"/>
      <c r="I1086" s="108"/>
      <c r="J1086" s="105"/>
      <c r="K1086" s="105"/>
      <c r="L1086" s="108"/>
      <c r="M1086" s="105"/>
      <c r="N1086" s="103"/>
      <c r="O1086" s="456"/>
      <c r="P1086" s="79">
        <f t="shared" si="33"/>
        <v>0</v>
      </c>
      <c r="Q1086" s="79">
        <f t="shared" si="33"/>
        <v>0</v>
      </c>
      <c r="R1086" s="102" t="str">
        <f t="shared" si="32"/>
        <v/>
      </c>
      <c r="S1086" s="96" t="str">
        <f>IF(D1086="","",IF(OR(D1086=Plano!$A$1,D1086=Plano!$B$1),"entrada","saída"))</f>
        <v/>
      </c>
    </row>
    <row r="1087" spans="1:19" ht="13.2" hidden="1" x14ac:dyDescent="0.25">
      <c r="A1087" s="119" t="str">
        <f>IF(B1087="","",COUNT('Diário 2o PA'!$A$5:$A$1412)+COUNT('Diário 3o PA'!$A$5:$A$2004)+ROW()-4)</f>
        <v/>
      </c>
      <c r="B1087" s="104"/>
      <c r="C1087" s="154"/>
      <c r="D1087" s="105"/>
      <c r="E1087" s="105"/>
      <c r="F1087" s="106"/>
      <c r="G1087" s="105"/>
      <c r="H1087" s="105"/>
      <c r="I1087" s="108"/>
      <c r="J1087" s="105"/>
      <c r="K1087" s="105"/>
      <c r="L1087" s="108"/>
      <c r="M1087" s="105"/>
      <c r="N1087" s="103"/>
      <c r="O1087" s="456"/>
      <c r="P1087" s="79">
        <f t="shared" si="33"/>
        <v>0</v>
      </c>
      <c r="Q1087" s="79">
        <f t="shared" si="33"/>
        <v>0</v>
      </c>
      <c r="R1087" s="102" t="str">
        <f t="shared" si="32"/>
        <v/>
      </c>
      <c r="S1087" s="96" t="str">
        <f>IF(D1087="","",IF(OR(D1087=Plano!$A$1,D1087=Plano!$B$1),"entrada","saída"))</f>
        <v/>
      </c>
    </row>
    <row r="1088" spans="1:19" ht="13.2" hidden="1" x14ac:dyDescent="0.25">
      <c r="A1088" s="119" t="str">
        <f>IF(B1088="","",COUNT('Diário 2o PA'!$A$5:$A$1412)+COUNT('Diário 3o PA'!$A$5:$A$2004)+ROW()-4)</f>
        <v/>
      </c>
      <c r="B1088" s="104"/>
      <c r="C1088" s="154"/>
      <c r="D1088" s="105"/>
      <c r="E1088" s="105"/>
      <c r="F1088" s="106"/>
      <c r="G1088" s="105"/>
      <c r="H1088" s="105"/>
      <c r="I1088" s="108"/>
      <c r="J1088" s="105"/>
      <c r="K1088" s="105"/>
      <c r="L1088" s="108"/>
      <c r="M1088" s="105"/>
      <c r="N1088" s="103"/>
      <c r="O1088" s="456"/>
      <c r="P1088" s="79">
        <f t="shared" si="33"/>
        <v>0</v>
      </c>
      <c r="Q1088" s="79">
        <f t="shared" si="33"/>
        <v>0</v>
      </c>
      <c r="R1088" s="102" t="str">
        <f t="shared" si="32"/>
        <v/>
      </c>
      <c r="S1088" s="96" t="str">
        <f>IF(D1088="","",IF(OR(D1088=Plano!$A$1,D1088=Plano!$B$1),"entrada","saída"))</f>
        <v/>
      </c>
    </row>
    <row r="1089" spans="1:19" ht="13.2" hidden="1" x14ac:dyDescent="0.25">
      <c r="A1089" s="119" t="str">
        <f>IF(B1089="","",COUNT('Diário 2o PA'!$A$5:$A$1412)+COUNT('Diário 3o PA'!$A$5:$A$2004)+ROW()-4)</f>
        <v/>
      </c>
      <c r="B1089" s="104"/>
      <c r="C1089" s="154"/>
      <c r="D1089" s="105"/>
      <c r="E1089" s="105"/>
      <c r="F1089" s="106"/>
      <c r="G1089" s="105"/>
      <c r="H1089" s="105"/>
      <c r="I1089" s="108"/>
      <c r="J1089" s="105"/>
      <c r="K1089" s="105"/>
      <c r="L1089" s="108"/>
      <c r="M1089" s="105"/>
      <c r="N1089" s="103"/>
      <c r="O1089" s="456"/>
      <c r="P1089" s="79">
        <f t="shared" si="33"/>
        <v>0</v>
      </c>
      <c r="Q1089" s="79">
        <f t="shared" si="33"/>
        <v>0</v>
      </c>
      <c r="R1089" s="102" t="str">
        <f t="shared" si="32"/>
        <v/>
      </c>
      <c r="S1089" s="96" t="str">
        <f>IF(D1089="","",IF(OR(D1089=Plano!$A$1,D1089=Plano!$B$1),"entrada","saída"))</f>
        <v/>
      </c>
    </row>
    <row r="1090" spans="1:19" ht="13.2" hidden="1" x14ac:dyDescent="0.25">
      <c r="A1090" s="119" t="str">
        <f>IF(B1090="","",COUNT('Diário 2o PA'!$A$5:$A$1412)+COUNT('Diário 3o PA'!$A$5:$A$2004)+ROW()-4)</f>
        <v/>
      </c>
      <c r="B1090" s="104"/>
      <c r="C1090" s="154"/>
      <c r="D1090" s="105"/>
      <c r="E1090" s="105"/>
      <c r="F1090" s="106"/>
      <c r="G1090" s="105"/>
      <c r="H1090" s="105"/>
      <c r="I1090" s="108"/>
      <c r="J1090" s="105"/>
      <c r="K1090" s="105"/>
      <c r="L1090" s="108"/>
      <c r="M1090" s="105"/>
      <c r="N1090" s="103"/>
      <c r="O1090" s="456"/>
      <c r="P1090" s="79">
        <f t="shared" si="33"/>
        <v>0</v>
      </c>
      <c r="Q1090" s="79">
        <f t="shared" si="33"/>
        <v>0</v>
      </c>
      <c r="R1090" s="102" t="str">
        <f t="shared" si="32"/>
        <v/>
      </c>
      <c r="S1090" s="96" t="str">
        <f>IF(D1090="","",IF(OR(D1090=Plano!$A$1,D1090=Plano!$B$1),"entrada","saída"))</f>
        <v/>
      </c>
    </row>
    <row r="1091" spans="1:19" ht="13.2" hidden="1" x14ac:dyDescent="0.25">
      <c r="A1091" s="119" t="str">
        <f>IF(B1091="","",COUNT('Diário 2o PA'!$A$5:$A$1412)+COUNT('Diário 3o PA'!$A$5:$A$2004)+ROW()-4)</f>
        <v/>
      </c>
      <c r="B1091" s="104"/>
      <c r="C1091" s="154"/>
      <c r="D1091" s="105"/>
      <c r="E1091" s="105"/>
      <c r="F1091" s="106"/>
      <c r="G1091" s="105"/>
      <c r="H1091" s="105"/>
      <c r="I1091" s="108"/>
      <c r="J1091" s="105"/>
      <c r="K1091" s="105"/>
      <c r="L1091" s="108"/>
      <c r="M1091" s="105"/>
      <c r="N1091" s="103"/>
      <c r="O1091" s="456"/>
      <c r="P1091" s="79">
        <f t="shared" si="33"/>
        <v>0</v>
      </c>
      <c r="Q1091" s="79">
        <f t="shared" si="33"/>
        <v>0</v>
      </c>
      <c r="R1091" s="102" t="str">
        <f t="shared" si="32"/>
        <v/>
      </c>
      <c r="S1091" s="96" t="str">
        <f>IF(D1091="","",IF(OR(D1091=Plano!$A$1,D1091=Plano!$B$1),"entrada","saída"))</f>
        <v/>
      </c>
    </row>
    <row r="1092" spans="1:19" ht="13.2" hidden="1" x14ac:dyDescent="0.25">
      <c r="A1092" s="119" t="str">
        <f>IF(B1092="","",COUNT('Diário 2o PA'!$A$5:$A$1412)+COUNT('Diário 3o PA'!$A$5:$A$2004)+ROW()-4)</f>
        <v/>
      </c>
      <c r="B1092" s="104"/>
      <c r="C1092" s="154"/>
      <c r="D1092" s="105"/>
      <c r="E1092" s="105"/>
      <c r="F1092" s="106"/>
      <c r="G1092" s="105"/>
      <c r="H1092" s="105"/>
      <c r="I1092" s="108"/>
      <c r="J1092" s="105"/>
      <c r="K1092" s="105"/>
      <c r="L1092" s="108"/>
      <c r="M1092" s="105"/>
      <c r="N1092" s="103"/>
      <c r="O1092" s="456"/>
      <c r="P1092" s="79">
        <f t="shared" si="33"/>
        <v>0</v>
      </c>
      <c r="Q1092" s="79">
        <f t="shared" si="33"/>
        <v>0</v>
      </c>
      <c r="R1092" s="102" t="str">
        <f t="shared" si="32"/>
        <v/>
      </c>
      <c r="S1092" s="96" t="str">
        <f>IF(D1092="","",IF(OR(D1092=Plano!$A$1,D1092=Plano!$B$1),"entrada","saída"))</f>
        <v/>
      </c>
    </row>
    <row r="1093" spans="1:19" ht="13.2" hidden="1" x14ac:dyDescent="0.25">
      <c r="A1093" s="119" t="str">
        <f>IF(B1093="","",COUNT('Diário 2o PA'!$A$5:$A$1412)+COUNT('Diário 3o PA'!$A$5:$A$2004)+ROW()-4)</f>
        <v/>
      </c>
      <c r="B1093" s="104"/>
      <c r="C1093" s="154"/>
      <c r="D1093" s="105"/>
      <c r="E1093" s="105"/>
      <c r="F1093" s="106"/>
      <c r="G1093" s="105"/>
      <c r="H1093" s="105"/>
      <c r="I1093" s="108"/>
      <c r="J1093" s="105"/>
      <c r="K1093" s="105"/>
      <c r="L1093" s="108"/>
      <c r="M1093" s="105"/>
      <c r="N1093" s="103"/>
      <c r="O1093" s="456"/>
      <c r="P1093" s="79">
        <f t="shared" si="33"/>
        <v>0</v>
      </c>
      <c r="Q1093" s="79">
        <f t="shared" si="33"/>
        <v>0</v>
      </c>
      <c r="R1093" s="102" t="str">
        <f t="shared" ref="R1093:R1156" si="34">SUBSTITUTE(D1093," ","_")</f>
        <v/>
      </c>
      <c r="S1093" s="96" t="str">
        <f>IF(D1093="","",IF(OR(D1093=Plano!$A$1,D1093=Plano!$B$1),"entrada","saída"))</f>
        <v/>
      </c>
    </row>
    <row r="1094" spans="1:19" ht="13.2" hidden="1" x14ac:dyDescent="0.25">
      <c r="A1094" s="119" t="str">
        <f>IF(B1094="","",COUNT('Diário 2o PA'!$A$5:$A$1412)+COUNT('Diário 3o PA'!$A$5:$A$2004)+ROW()-4)</f>
        <v/>
      </c>
      <c r="B1094" s="104"/>
      <c r="C1094" s="154"/>
      <c r="D1094" s="105"/>
      <c r="E1094" s="105"/>
      <c r="F1094" s="106"/>
      <c r="G1094" s="105"/>
      <c r="H1094" s="105"/>
      <c r="I1094" s="108"/>
      <c r="J1094" s="105"/>
      <c r="K1094" s="105"/>
      <c r="L1094" s="108"/>
      <c r="M1094" s="105"/>
      <c r="N1094" s="103"/>
      <c r="O1094" s="456"/>
      <c r="P1094" s="79">
        <f t="shared" ref="P1094:Q1157" si="35">IF(B1094=0,0,IF(YEAR(B1094)=$Q$1,MONTH(B1094)-$P$1+1,(YEAR(B1094)-$Q$1)*12-$P$1+1+MONTH(B1094)))</f>
        <v>0</v>
      </c>
      <c r="Q1094" s="79">
        <f t="shared" si="35"/>
        <v>0</v>
      </c>
      <c r="R1094" s="102" t="str">
        <f t="shared" si="34"/>
        <v/>
      </c>
      <c r="S1094" s="96" t="str">
        <f>IF(D1094="","",IF(OR(D1094=Plano!$A$1,D1094=Plano!$B$1),"entrada","saída"))</f>
        <v/>
      </c>
    </row>
    <row r="1095" spans="1:19" ht="13.2" hidden="1" x14ac:dyDescent="0.25">
      <c r="A1095" s="119" t="str">
        <f>IF(B1095="","",COUNT('Diário 2o PA'!$A$5:$A$1412)+COUNT('Diário 3o PA'!$A$5:$A$2004)+ROW()-4)</f>
        <v/>
      </c>
      <c r="B1095" s="104"/>
      <c r="C1095" s="154"/>
      <c r="D1095" s="105"/>
      <c r="E1095" s="105"/>
      <c r="F1095" s="106"/>
      <c r="G1095" s="105"/>
      <c r="H1095" s="105"/>
      <c r="I1095" s="108"/>
      <c r="J1095" s="105"/>
      <c r="K1095" s="105"/>
      <c r="L1095" s="108"/>
      <c r="M1095" s="105"/>
      <c r="N1095" s="103"/>
      <c r="O1095" s="456"/>
      <c r="P1095" s="79">
        <f t="shared" si="35"/>
        <v>0</v>
      </c>
      <c r="Q1095" s="79">
        <f t="shared" si="35"/>
        <v>0</v>
      </c>
      <c r="R1095" s="102" t="str">
        <f t="shared" si="34"/>
        <v/>
      </c>
      <c r="S1095" s="96" t="str">
        <f>IF(D1095="","",IF(OR(D1095=Plano!$A$1,D1095=Plano!$B$1),"entrada","saída"))</f>
        <v/>
      </c>
    </row>
    <row r="1096" spans="1:19" ht="13.2" hidden="1" x14ac:dyDescent="0.25">
      <c r="A1096" s="119" t="str">
        <f>IF(B1096="","",COUNT('Diário 2o PA'!$A$5:$A$1412)+COUNT('Diário 3o PA'!$A$5:$A$2004)+ROW()-4)</f>
        <v/>
      </c>
      <c r="B1096" s="104"/>
      <c r="C1096" s="154"/>
      <c r="D1096" s="105"/>
      <c r="E1096" s="105"/>
      <c r="F1096" s="106"/>
      <c r="G1096" s="105"/>
      <c r="H1096" s="105"/>
      <c r="I1096" s="108"/>
      <c r="J1096" s="105"/>
      <c r="K1096" s="105"/>
      <c r="L1096" s="108"/>
      <c r="M1096" s="105"/>
      <c r="N1096" s="103"/>
      <c r="O1096" s="456"/>
      <c r="P1096" s="79">
        <f t="shared" si="35"/>
        <v>0</v>
      </c>
      <c r="Q1096" s="79">
        <f t="shared" si="35"/>
        <v>0</v>
      </c>
      <c r="R1096" s="102" t="str">
        <f t="shared" si="34"/>
        <v/>
      </c>
      <c r="S1096" s="96" t="str">
        <f>IF(D1096="","",IF(OR(D1096=Plano!$A$1,D1096=Plano!$B$1),"entrada","saída"))</f>
        <v/>
      </c>
    </row>
    <row r="1097" spans="1:19" ht="13.2" hidden="1" x14ac:dyDescent="0.25">
      <c r="A1097" s="119" t="str">
        <f>IF(B1097="","",COUNT('Diário 2o PA'!$A$5:$A$1412)+COUNT('Diário 3o PA'!$A$5:$A$2004)+ROW()-4)</f>
        <v/>
      </c>
      <c r="B1097" s="104"/>
      <c r="C1097" s="154"/>
      <c r="D1097" s="105"/>
      <c r="E1097" s="105"/>
      <c r="F1097" s="106"/>
      <c r="G1097" s="105"/>
      <c r="H1097" s="105"/>
      <c r="I1097" s="108"/>
      <c r="J1097" s="105"/>
      <c r="K1097" s="105"/>
      <c r="L1097" s="108"/>
      <c r="M1097" s="105"/>
      <c r="N1097" s="103"/>
      <c r="O1097" s="456"/>
      <c r="P1097" s="79">
        <f t="shared" si="35"/>
        <v>0</v>
      </c>
      <c r="Q1097" s="79">
        <f t="shared" si="35"/>
        <v>0</v>
      </c>
      <c r="R1097" s="102" t="str">
        <f t="shared" si="34"/>
        <v/>
      </c>
      <c r="S1097" s="96" t="str">
        <f>IF(D1097="","",IF(OR(D1097=Plano!$A$1,D1097=Plano!$B$1),"entrada","saída"))</f>
        <v/>
      </c>
    </row>
    <row r="1098" spans="1:19" ht="13.2" hidden="1" x14ac:dyDescent="0.25">
      <c r="A1098" s="119" t="str">
        <f>IF(B1098="","",COUNT('Diário 2o PA'!$A$5:$A$1412)+COUNT('Diário 3o PA'!$A$5:$A$2004)+ROW()-4)</f>
        <v/>
      </c>
      <c r="B1098" s="104"/>
      <c r="C1098" s="154"/>
      <c r="D1098" s="105"/>
      <c r="E1098" s="105"/>
      <c r="F1098" s="106"/>
      <c r="G1098" s="105"/>
      <c r="H1098" s="105"/>
      <c r="I1098" s="108"/>
      <c r="J1098" s="105"/>
      <c r="K1098" s="105"/>
      <c r="L1098" s="108"/>
      <c r="M1098" s="105"/>
      <c r="N1098" s="103"/>
      <c r="O1098" s="456"/>
      <c r="P1098" s="79">
        <f t="shared" si="35"/>
        <v>0</v>
      </c>
      <c r="Q1098" s="79">
        <f t="shared" si="35"/>
        <v>0</v>
      </c>
      <c r="R1098" s="102" t="str">
        <f t="shared" si="34"/>
        <v/>
      </c>
      <c r="S1098" s="96" t="str">
        <f>IF(D1098="","",IF(OR(D1098=Plano!$A$1,D1098=Plano!$B$1),"entrada","saída"))</f>
        <v/>
      </c>
    </row>
    <row r="1099" spans="1:19" ht="13.2" hidden="1" x14ac:dyDescent="0.25">
      <c r="A1099" s="119" t="str">
        <f>IF(B1099="","",COUNT('Diário 2o PA'!$A$5:$A$1412)+COUNT('Diário 3o PA'!$A$5:$A$2004)+ROW()-4)</f>
        <v/>
      </c>
      <c r="B1099" s="104"/>
      <c r="C1099" s="154"/>
      <c r="D1099" s="105"/>
      <c r="E1099" s="105"/>
      <c r="F1099" s="106"/>
      <c r="G1099" s="105"/>
      <c r="H1099" s="105"/>
      <c r="I1099" s="108"/>
      <c r="J1099" s="105"/>
      <c r="K1099" s="105"/>
      <c r="L1099" s="108"/>
      <c r="M1099" s="105"/>
      <c r="N1099" s="103"/>
      <c r="O1099" s="456"/>
      <c r="P1099" s="79">
        <f t="shared" si="35"/>
        <v>0</v>
      </c>
      <c r="Q1099" s="79">
        <f t="shared" si="35"/>
        <v>0</v>
      </c>
      <c r="R1099" s="102" t="str">
        <f t="shared" si="34"/>
        <v/>
      </c>
      <c r="S1099" s="96" t="str">
        <f>IF(D1099="","",IF(OR(D1099=Plano!$A$1,D1099=Plano!$B$1),"entrada","saída"))</f>
        <v/>
      </c>
    </row>
    <row r="1100" spans="1:19" ht="13.2" hidden="1" x14ac:dyDescent="0.25">
      <c r="A1100" s="119" t="str">
        <f>IF(B1100="","",COUNT('Diário 2o PA'!$A$5:$A$1412)+COUNT('Diário 3o PA'!$A$5:$A$2004)+ROW()-4)</f>
        <v/>
      </c>
      <c r="B1100" s="104"/>
      <c r="C1100" s="154"/>
      <c r="D1100" s="105"/>
      <c r="E1100" s="105"/>
      <c r="F1100" s="106"/>
      <c r="G1100" s="105"/>
      <c r="H1100" s="105"/>
      <c r="I1100" s="108"/>
      <c r="J1100" s="105"/>
      <c r="K1100" s="105"/>
      <c r="L1100" s="108"/>
      <c r="M1100" s="105"/>
      <c r="N1100" s="103"/>
      <c r="O1100" s="456"/>
      <c r="P1100" s="79">
        <f t="shared" si="35"/>
        <v>0</v>
      </c>
      <c r="Q1100" s="79">
        <f t="shared" si="35"/>
        <v>0</v>
      </c>
      <c r="R1100" s="102" t="str">
        <f t="shared" si="34"/>
        <v/>
      </c>
      <c r="S1100" s="96" t="str">
        <f>IF(D1100="","",IF(OR(D1100=Plano!$A$1,D1100=Plano!$B$1),"entrada","saída"))</f>
        <v/>
      </c>
    </row>
    <row r="1101" spans="1:19" ht="13.2" hidden="1" x14ac:dyDescent="0.25">
      <c r="A1101" s="119" t="str">
        <f>IF(B1101="","",COUNT('Diário 2o PA'!$A$5:$A$1412)+COUNT('Diário 3o PA'!$A$5:$A$2004)+ROW()-4)</f>
        <v/>
      </c>
      <c r="B1101" s="104"/>
      <c r="C1101" s="154"/>
      <c r="D1101" s="105"/>
      <c r="E1101" s="105"/>
      <c r="F1101" s="106"/>
      <c r="G1101" s="105"/>
      <c r="H1101" s="105"/>
      <c r="I1101" s="108"/>
      <c r="J1101" s="105"/>
      <c r="K1101" s="105"/>
      <c r="L1101" s="108"/>
      <c r="M1101" s="105"/>
      <c r="N1101" s="103"/>
      <c r="O1101" s="456"/>
      <c r="P1101" s="79">
        <f t="shared" si="35"/>
        <v>0</v>
      </c>
      <c r="Q1101" s="79">
        <f t="shared" si="35"/>
        <v>0</v>
      </c>
      <c r="R1101" s="102" t="str">
        <f t="shared" si="34"/>
        <v/>
      </c>
      <c r="S1101" s="96" t="str">
        <f>IF(D1101="","",IF(OR(D1101=Plano!$A$1,D1101=Plano!$B$1),"entrada","saída"))</f>
        <v/>
      </c>
    </row>
    <row r="1102" spans="1:19" ht="13.2" hidden="1" x14ac:dyDescent="0.25">
      <c r="A1102" s="119" t="str">
        <f>IF(B1102="","",COUNT('Diário 2o PA'!$A$5:$A$1412)+COUNT('Diário 3o PA'!$A$5:$A$2004)+ROW()-4)</f>
        <v/>
      </c>
      <c r="B1102" s="104"/>
      <c r="C1102" s="154"/>
      <c r="D1102" s="105"/>
      <c r="E1102" s="105"/>
      <c r="F1102" s="106"/>
      <c r="G1102" s="105"/>
      <c r="H1102" s="105"/>
      <c r="I1102" s="108"/>
      <c r="J1102" s="105"/>
      <c r="K1102" s="105"/>
      <c r="L1102" s="108"/>
      <c r="M1102" s="105"/>
      <c r="N1102" s="103"/>
      <c r="O1102" s="456"/>
      <c r="P1102" s="79">
        <f t="shared" si="35"/>
        <v>0</v>
      </c>
      <c r="Q1102" s="79">
        <f t="shared" si="35"/>
        <v>0</v>
      </c>
      <c r="R1102" s="102" t="str">
        <f t="shared" si="34"/>
        <v/>
      </c>
      <c r="S1102" s="96" t="str">
        <f>IF(D1102="","",IF(OR(D1102=Plano!$A$1,D1102=Plano!$B$1),"entrada","saída"))</f>
        <v/>
      </c>
    </row>
    <row r="1103" spans="1:19" ht="13.2" hidden="1" x14ac:dyDescent="0.25">
      <c r="A1103" s="119" t="str">
        <f>IF(B1103="","",COUNT('Diário 2o PA'!$A$5:$A$1412)+COUNT('Diário 3o PA'!$A$5:$A$2004)+ROW()-4)</f>
        <v/>
      </c>
      <c r="B1103" s="104"/>
      <c r="C1103" s="154"/>
      <c r="D1103" s="105"/>
      <c r="E1103" s="105"/>
      <c r="F1103" s="106"/>
      <c r="G1103" s="105"/>
      <c r="H1103" s="105"/>
      <c r="I1103" s="108"/>
      <c r="J1103" s="105"/>
      <c r="K1103" s="105"/>
      <c r="L1103" s="108"/>
      <c r="M1103" s="105"/>
      <c r="N1103" s="103"/>
      <c r="O1103" s="456"/>
      <c r="P1103" s="79">
        <f t="shared" si="35"/>
        <v>0</v>
      </c>
      <c r="Q1103" s="79">
        <f t="shared" si="35"/>
        <v>0</v>
      </c>
      <c r="R1103" s="102" t="str">
        <f t="shared" si="34"/>
        <v/>
      </c>
      <c r="S1103" s="96" t="str">
        <f>IF(D1103="","",IF(OR(D1103=Plano!$A$1,D1103=Plano!$B$1),"entrada","saída"))</f>
        <v/>
      </c>
    </row>
    <row r="1104" spans="1:19" ht="13.2" hidden="1" x14ac:dyDescent="0.25">
      <c r="A1104" s="119" t="str">
        <f>IF(B1104="","",COUNT('Diário 2o PA'!$A$5:$A$1412)+COUNT('Diário 3o PA'!$A$5:$A$2004)+ROW()-4)</f>
        <v/>
      </c>
      <c r="B1104" s="104"/>
      <c r="C1104" s="154"/>
      <c r="D1104" s="105"/>
      <c r="E1104" s="105"/>
      <c r="F1104" s="106"/>
      <c r="G1104" s="105"/>
      <c r="H1104" s="105"/>
      <c r="I1104" s="108"/>
      <c r="J1104" s="105"/>
      <c r="K1104" s="105"/>
      <c r="L1104" s="108"/>
      <c r="M1104" s="105"/>
      <c r="N1104" s="103"/>
      <c r="O1104" s="456"/>
      <c r="P1104" s="79">
        <f t="shared" si="35"/>
        <v>0</v>
      </c>
      <c r="Q1104" s="79">
        <f t="shared" si="35"/>
        <v>0</v>
      </c>
      <c r="R1104" s="102" t="str">
        <f t="shared" si="34"/>
        <v/>
      </c>
      <c r="S1104" s="96" t="str">
        <f>IF(D1104="","",IF(OR(D1104=Plano!$A$1,D1104=Plano!$B$1),"entrada","saída"))</f>
        <v/>
      </c>
    </row>
    <row r="1105" spans="1:19" ht="13.2" hidden="1" x14ac:dyDescent="0.25">
      <c r="A1105" s="119" t="str">
        <f>IF(B1105="","",COUNT('Diário 2o PA'!$A$5:$A$1412)+COUNT('Diário 3o PA'!$A$5:$A$2004)+ROW()-4)</f>
        <v/>
      </c>
      <c r="B1105" s="104"/>
      <c r="C1105" s="154"/>
      <c r="D1105" s="105"/>
      <c r="E1105" s="105"/>
      <c r="F1105" s="106"/>
      <c r="G1105" s="105"/>
      <c r="H1105" s="105"/>
      <c r="I1105" s="108"/>
      <c r="J1105" s="105"/>
      <c r="K1105" s="105"/>
      <c r="L1105" s="108"/>
      <c r="M1105" s="105"/>
      <c r="N1105" s="103"/>
      <c r="O1105" s="456"/>
      <c r="P1105" s="79">
        <f t="shared" si="35"/>
        <v>0</v>
      </c>
      <c r="Q1105" s="79">
        <f t="shared" si="35"/>
        <v>0</v>
      </c>
      <c r="R1105" s="102" t="str">
        <f t="shared" si="34"/>
        <v/>
      </c>
      <c r="S1105" s="96" t="str">
        <f>IF(D1105="","",IF(OR(D1105=Plano!$A$1,D1105=Plano!$B$1),"entrada","saída"))</f>
        <v/>
      </c>
    </row>
    <row r="1106" spans="1:19" ht="13.2" hidden="1" x14ac:dyDescent="0.25">
      <c r="A1106" s="119" t="str">
        <f>IF(B1106="","",COUNT('Diário 2o PA'!$A$5:$A$1412)+COUNT('Diário 3o PA'!$A$5:$A$2004)+ROW()-4)</f>
        <v/>
      </c>
      <c r="B1106" s="104"/>
      <c r="C1106" s="154"/>
      <c r="D1106" s="105"/>
      <c r="E1106" s="105"/>
      <c r="F1106" s="106"/>
      <c r="G1106" s="105"/>
      <c r="H1106" s="105"/>
      <c r="I1106" s="108"/>
      <c r="J1106" s="105"/>
      <c r="K1106" s="105"/>
      <c r="L1106" s="108"/>
      <c r="M1106" s="105"/>
      <c r="N1106" s="103"/>
      <c r="O1106" s="456"/>
      <c r="P1106" s="79">
        <f t="shared" si="35"/>
        <v>0</v>
      </c>
      <c r="Q1106" s="79">
        <f t="shared" si="35"/>
        <v>0</v>
      </c>
      <c r="R1106" s="102" t="str">
        <f t="shared" si="34"/>
        <v/>
      </c>
      <c r="S1106" s="96" t="str">
        <f>IF(D1106="","",IF(OR(D1106=Plano!$A$1,D1106=Plano!$B$1),"entrada","saída"))</f>
        <v/>
      </c>
    </row>
    <row r="1107" spans="1:19" ht="13.2" hidden="1" x14ac:dyDescent="0.25">
      <c r="A1107" s="119" t="str">
        <f>IF(B1107="","",COUNT('Diário 2o PA'!$A$5:$A$1412)+COUNT('Diário 3o PA'!$A$5:$A$2004)+ROW()-4)</f>
        <v/>
      </c>
      <c r="B1107" s="104"/>
      <c r="C1107" s="154"/>
      <c r="D1107" s="105"/>
      <c r="E1107" s="105"/>
      <c r="F1107" s="106"/>
      <c r="G1107" s="105"/>
      <c r="H1107" s="105"/>
      <c r="I1107" s="108"/>
      <c r="J1107" s="105"/>
      <c r="K1107" s="105"/>
      <c r="L1107" s="108"/>
      <c r="M1107" s="105"/>
      <c r="N1107" s="103"/>
      <c r="O1107" s="456"/>
      <c r="P1107" s="79">
        <f t="shared" si="35"/>
        <v>0</v>
      </c>
      <c r="Q1107" s="79">
        <f t="shared" si="35"/>
        <v>0</v>
      </c>
      <c r="R1107" s="102" t="str">
        <f t="shared" si="34"/>
        <v/>
      </c>
      <c r="S1107" s="96" t="str">
        <f>IF(D1107="","",IF(OR(D1107=Plano!$A$1,D1107=Plano!$B$1),"entrada","saída"))</f>
        <v/>
      </c>
    </row>
    <row r="1108" spans="1:19" ht="13.2" hidden="1" x14ac:dyDescent="0.25">
      <c r="A1108" s="119" t="str">
        <f>IF(B1108="","",COUNT('Diário 2o PA'!$A$5:$A$1412)+COUNT('Diário 3o PA'!$A$5:$A$2004)+ROW()-4)</f>
        <v/>
      </c>
      <c r="B1108" s="104"/>
      <c r="C1108" s="154"/>
      <c r="D1108" s="105"/>
      <c r="E1108" s="105"/>
      <c r="F1108" s="106"/>
      <c r="G1108" s="105"/>
      <c r="H1108" s="105"/>
      <c r="I1108" s="108"/>
      <c r="J1108" s="105"/>
      <c r="K1108" s="105"/>
      <c r="L1108" s="108"/>
      <c r="M1108" s="105"/>
      <c r="N1108" s="103"/>
      <c r="O1108" s="456"/>
      <c r="P1108" s="79">
        <f t="shared" si="35"/>
        <v>0</v>
      </c>
      <c r="Q1108" s="79">
        <f t="shared" si="35"/>
        <v>0</v>
      </c>
      <c r="R1108" s="102" t="str">
        <f t="shared" si="34"/>
        <v/>
      </c>
      <c r="S1108" s="96" t="str">
        <f>IF(D1108="","",IF(OR(D1108=Plano!$A$1,D1108=Plano!$B$1),"entrada","saída"))</f>
        <v/>
      </c>
    </row>
    <row r="1109" spans="1:19" ht="13.2" hidden="1" x14ac:dyDescent="0.25">
      <c r="A1109" s="119" t="str">
        <f>IF(B1109="","",COUNT('Diário 2o PA'!$A$5:$A$1412)+COUNT('Diário 3o PA'!$A$5:$A$2004)+ROW()-4)</f>
        <v/>
      </c>
      <c r="B1109" s="104"/>
      <c r="C1109" s="154"/>
      <c r="D1109" s="105"/>
      <c r="E1109" s="105"/>
      <c r="F1109" s="106"/>
      <c r="G1109" s="105"/>
      <c r="H1109" s="105"/>
      <c r="I1109" s="108"/>
      <c r="J1109" s="105"/>
      <c r="K1109" s="105"/>
      <c r="L1109" s="108"/>
      <c r="M1109" s="105"/>
      <c r="N1109" s="103"/>
      <c r="O1109" s="456"/>
      <c r="P1109" s="79">
        <f t="shared" si="35"/>
        <v>0</v>
      </c>
      <c r="Q1109" s="79">
        <f t="shared" si="35"/>
        <v>0</v>
      </c>
      <c r="R1109" s="102" t="str">
        <f t="shared" si="34"/>
        <v/>
      </c>
      <c r="S1109" s="96" t="str">
        <f>IF(D1109="","",IF(OR(D1109=Plano!$A$1,D1109=Plano!$B$1),"entrada","saída"))</f>
        <v/>
      </c>
    </row>
    <row r="1110" spans="1:19" ht="13.2" hidden="1" x14ac:dyDescent="0.25">
      <c r="A1110" s="119" t="str">
        <f>IF(B1110="","",COUNT('Diário 2o PA'!$A$5:$A$1412)+COUNT('Diário 3o PA'!$A$5:$A$2004)+ROW()-4)</f>
        <v/>
      </c>
      <c r="B1110" s="104"/>
      <c r="C1110" s="154"/>
      <c r="D1110" s="105"/>
      <c r="E1110" s="105"/>
      <c r="F1110" s="106"/>
      <c r="G1110" s="105"/>
      <c r="H1110" s="105"/>
      <c r="I1110" s="108"/>
      <c r="J1110" s="105"/>
      <c r="K1110" s="105"/>
      <c r="L1110" s="108"/>
      <c r="M1110" s="105"/>
      <c r="N1110" s="103"/>
      <c r="O1110" s="456"/>
      <c r="P1110" s="79">
        <f t="shared" si="35"/>
        <v>0</v>
      </c>
      <c r="Q1110" s="79">
        <f t="shared" si="35"/>
        <v>0</v>
      </c>
      <c r="R1110" s="102" t="str">
        <f t="shared" si="34"/>
        <v/>
      </c>
      <c r="S1110" s="96" t="str">
        <f>IF(D1110="","",IF(OR(D1110=Plano!$A$1,D1110=Plano!$B$1),"entrada","saída"))</f>
        <v/>
      </c>
    </row>
    <row r="1111" spans="1:19" ht="13.2" hidden="1" x14ac:dyDescent="0.25">
      <c r="A1111" s="119" t="str">
        <f>IF(B1111="","",COUNT('Diário 2o PA'!$A$5:$A$1412)+COUNT('Diário 3o PA'!$A$5:$A$2004)+ROW()-4)</f>
        <v/>
      </c>
      <c r="B1111" s="104"/>
      <c r="C1111" s="154"/>
      <c r="D1111" s="105"/>
      <c r="E1111" s="105"/>
      <c r="F1111" s="106"/>
      <c r="G1111" s="105"/>
      <c r="H1111" s="105"/>
      <c r="I1111" s="108"/>
      <c r="J1111" s="105"/>
      <c r="K1111" s="105"/>
      <c r="L1111" s="108"/>
      <c r="M1111" s="105"/>
      <c r="N1111" s="103"/>
      <c r="O1111" s="456"/>
      <c r="P1111" s="79">
        <f t="shared" si="35"/>
        <v>0</v>
      </c>
      <c r="Q1111" s="79">
        <f t="shared" si="35"/>
        <v>0</v>
      </c>
      <c r="R1111" s="102" t="str">
        <f t="shared" si="34"/>
        <v/>
      </c>
      <c r="S1111" s="96" t="str">
        <f>IF(D1111="","",IF(OR(D1111=Plano!$A$1,D1111=Plano!$B$1),"entrada","saída"))</f>
        <v/>
      </c>
    </row>
    <row r="1112" spans="1:19" ht="13.2" hidden="1" x14ac:dyDescent="0.25">
      <c r="A1112" s="119" t="str">
        <f>IF(B1112="","",COUNT('Diário 2o PA'!$A$5:$A$1412)+COUNT('Diário 3o PA'!$A$5:$A$2004)+ROW()-4)</f>
        <v/>
      </c>
      <c r="B1112" s="104"/>
      <c r="C1112" s="154"/>
      <c r="D1112" s="105"/>
      <c r="E1112" s="105"/>
      <c r="F1112" s="106"/>
      <c r="G1112" s="105"/>
      <c r="H1112" s="105"/>
      <c r="I1112" s="108"/>
      <c r="J1112" s="105"/>
      <c r="K1112" s="105"/>
      <c r="L1112" s="108"/>
      <c r="M1112" s="105"/>
      <c r="N1112" s="103"/>
      <c r="O1112" s="456"/>
      <c r="P1112" s="79">
        <f t="shared" si="35"/>
        <v>0</v>
      </c>
      <c r="Q1112" s="79">
        <f t="shared" si="35"/>
        <v>0</v>
      </c>
      <c r="R1112" s="102" t="str">
        <f t="shared" si="34"/>
        <v/>
      </c>
      <c r="S1112" s="96" t="str">
        <f>IF(D1112="","",IF(OR(D1112=Plano!$A$1,D1112=Plano!$B$1),"entrada","saída"))</f>
        <v/>
      </c>
    </row>
    <row r="1113" spans="1:19" ht="13.2" hidden="1" x14ac:dyDescent="0.25">
      <c r="A1113" s="119" t="str">
        <f>IF(B1113="","",COUNT('Diário 2o PA'!$A$5:$A$1412)+COUNT('Diário 3o PA'!$A$5:$A$2004)+ROW()-4)</f>
        <v/>
      </c>
      <c r="B1113" s="104"/>
      <c r="C1113" s="154"/>
      <c r="D1113" s="105"/>
      <c r="E1113" s="105"/>
      <c r="F1113" s="106"/>
      <c r="G1113" s="105"/>
      <c r="H1113" s="105"/>
      <c r="I1113" s="108"/>
      <c r="J1113" s="105"/>
      <c r="K1113" s="105"/>
      <c r="L1113" s="108"/>
      <c r="M1113" s="105"/>
      <c r="N1113" s="103"/>
      <c r="O1113" s="456"/>
      <c r="P1113" s="79">
        <f t="shared" si="35"/>
        <v>0</v>
      </c>
      <c r="Q1113" s="79">
        <f t="shared" si="35"/>
        <v>0</v>
      </c>
      <c r="R1113" s="102" t="str">
        <f t="shared" si="34"/>
        <v/>
      </c>
      <c r="S1113" s="96" t="str">
        <f>IF(D1113="","",IF(OR(D1113=Plano!$A$1,D1113=Plano!$B$1),"entrada","saída"))</f>
        <v/>
      </c>
    </row>
    <row r="1114" spans="1:19" ht="13.2" hidden="1" x14ac:dyDescent="0.25">
      <c r="A1114" s="119" t="str">
        <f>IF(B1114="","",COUNT('Diário 2o PA'!$A$5:$A$1412)+COUNT('Diário 3o PA'!$A$5:$A$2004)+ROW()-4)</f>
        <v/>
      </c>
      <c r="B1114" s="104"/>
      <c r="C1114" s="154"/>
      <c r="D1114" s="105"/>
      <c r="E1114" s="105"/>
      <c r="F1114" s="106"/>
      <c r="G1114" s="105"/>
      <c r="H1114" s="105"/>
      <c r="I1114" s="108"/>
      <c r="J1114" s="105"/>
      <c r="K1114" s="105"/>
      <c r="L1114" s="108"/>
      <c r="M1114" s="105"/>
      <c r="N1114" s="103"/>
      <c r="O1114" s="456"/>
      <c r="P1114" s="79">
        <f t="shared" si="35"/>
        <v>0</v>
      </c>
      <c r="Q1114" s="79">
        <f t="shared" si="35"/>
        <v>0</v>
      </c>
      <c r="R1114" s="102" t="str">
        <f t="shared" si="34"/>
        <v/>
      </c>
      <c r="S1114" s="96" t="str">
        <f>IF(D1114="","",IF(OR(D1114=Plano!$A$1,D1114=Plano!$B$1),"entrada","saída"))</f>
        <v/>
      </c>
    </row>
    <row r="1115" spans="1:19" ht="13.2" hidden="1" x14ac:dyDescent="0.25">
      <c r="A1115" s="119" t="str">
        <f>IF(B1115="","",COUNT('Diário 2o PA'!$A$5:$A$1412)+COUNT('Diário 3o PA'!$A$5:$A$2004)+ROW()-4)</f>
        <v/>
      </c>
      <c r="B1115" s="104"/>
      <c r="C1115" s="154"/>
      <c r="D1115" s="105"/>
      <c r="E1115" s="105"/>
      <c r="F1115" s="106"/>
      <c r="G1115" s="105"/>
      <c r="H1115" s="105"/>
      <c r="I1115" s="108"/>
      <c r="J1115" s="105"/>
      <c r="K1115" s="105"/>
      <c r="L1115" s="108"/>
      <c r="M1115" s="105"/>
      <c r="N1115" s="103"/>
      <c r="O1115" s="456"/>
      <c r="P1115" s="79">
        <f t="shared" si="35"/>
        <v>0</v>
      </c>
      <c r="Q1115" s="79">
        <f t="shared" si="35"/>
        <v>0</v>
      </c>
      <c r="R1115" s="102" t="str">
        <f t="shared" si="34"/>
        <v/>
      </c>
      <c r="S1115" s="96" t="str">
        <f>IF(D1115="","",IF(OR(D1115=Plano!$A$1,D1115=Plano!$B$1),"entrada","saída"))</f>
        <v/>
      </c>
    </row>
    <row r="1116" spans="1:19" ht="13.2" hidden="1" x14ac:dyDescent="0.25">
      <c r="A1116" s="119" t="str">
        <f>IF(B1116="","",COUNT('Diário 2o PA'!$A$5:$A$1412)+COUNT('Diário 3o PA'!$A$5:$A$2004)+ROW()-4)</f>
        <v/>
      </c>
      <c r="B1116" s="104"/>
      <c r="C1116" s="154"/>
      <c r="D1116" s="105"/>
      <c r="E1116" s="105"/>
      <c r="F1116" s="106"/>
      <c r="G1116" s="105"/>
      <c r="H1116" s="105"/>
      <c r="I1116" s="108"/>
      <c r="J1116" s="105"/>
      <c r="K1116" s="105"/>
      <c r="L1116" s="108"/>
      <c r="M1116" s="105"/>
      <c r="N1116" s="103"/>
      <c r="O1116" s="456"/>
      <c r="P1116" s="79">
        <f t="shared" si="35"/>
        <v>0</v>
      </c>
      <c r="Q1116" s="79">
        <f t="shared" si="35"/>
        <v>0</v>
      </c>
      <c r="R1116" s="102" t="str">
        <f t="shared" si="34"/>
        <v/>
      </c>
      <c r="S1116" s="96" t="str">
        <f>IF(D1116="","",IF(OR(D1116=Plano!$A$1,D1116=Plano!$B$1),"entrada","saída"))</f>
        <v/>
      </c>
    </row>
    <row r="1117" spans="1:19" ht="13.2" hidden="1" x14ac:dyDescent="0.25">
      <c r="A1117" s="119" t="str">
        <f>IF(B1117="","",COUNT('Diário 2o PA'!$A$5:$A$1412)+COUNT('Diário 3o PA'!$A$5:$A$2004)+ROW()-4)</f>
        <v/>
      </c>
      <c r="B1117" s="104"/>
      <c r="C1117" s="154"/>
      <c r="D1117" s="105"/>
      <c r="E1117" s="105"/>
      <c r="F1117" s="106"/>
      <c r="G1117" s="105"/>
      <c r="H1117" s="105"/>
      <c r="I1117" s="108"/>
      <c r="J1117" s="105"/>
      <c r="K1117" s="105"/>
      <c r="L1117" s="108"/>
      <c r="M1117" s="105"/>
      <c r="N1117" s="103"/>
      <c r="O1117" s="456"/>
      <c r="P1117" s="79">
        <f t="shared" si="35"/>
        <v>0</v>
      </c>
      <c r="Q1117" s="79">
        <f t="shared" si="35"/>
        <v>0</v>
      </c>
      <c r="R1117" s="102" t="str">
        <f t="shared" si="34"/>
        <v/>
      </c>
      <c r="S1117" s="96" t="str">
        <f>IF(D1117="","",IF(OR(D1117=Plano!$A$1,D1117=Plano!$B$1),"entrada","saída"))</f>
        <v/>
      </c>
    </row>
    <row r="1118" spans="1:19" ht="13.2" hidden="1" x14ac:dyDescent="0.25">
      <c r="A1118" s="119" t="str">
        <f>IF(B1118="","",COUNT('Diário 2o PA'!$A$5:$A$1412)+COUNT('Diário 3o PA'!$A$5:$A$2004)+ROW()-4)</f>
        <v/>
      </c>
      <c r="B1118" s="104"/>
      <c r="C1118" s="154"/>
      <c r="D1118" s="105"/>
      <c r="E1118" s="105"/>
      <c r="F1118" s="106"/>
      <c r="G1118" s="105"/>
      <c r="H1118" s="105"/>
      <c r="I1118" s="108"/>
      <c r="J1118" s="105"/>
      <c r="K1118" s="105"/>
      <c r="L1118" s="108"/>
      <c r="M1118" s="105"/>
      <c r="N1118" s="103"/>
      <c r="O1118" s="456"/>
      <c r="P1118" s="79">
        <f t="shared" si="35"/>
        <v>0</v>
      </c>
      <c r="Q1118" s="79">
        <f t="shared" si="35"/>
        <v>0</v>
      </c>
      <c r="R1118" s="102" t="str">
        <f t="shared" si="34"/>
        <v/>
      </c>
      <c r="S1118" s="96" t="str">
        <f>IF(D1118="","",IF(OR(D1118=Plano!$A$1,D1118=Plano!$B$1),"entrada","saída"))</f>
        <v/>
      </c>
    </row>
    <row r="1119" spans="1:19" ht="13.2" hidden="1" x14ac:dyDescent="0.25">
      <c r="A1119" s="119" t="str">
        <f>IF(B1119="","",COUNT('Diário 2o PA'!$A$5:$A$1412)+COUNT('Diário 3o PA'!$A$5:$A$2004)+ROW()-4)</f>
        <v/>
      </c>
      <c r="B1119" s="104"/>
      <c r="C1119" s="154"/>
      <c r="D1119" s="105"/>
      <c r="E1119" s="105"/>
      <c r="F1119" s="106"/>
      <c r="G1119" s="105"/>
      <c r="H1119" s="105"/>
      <c r="I1119" s="108"/>
      <c r="J1119" s="105"/>
      <c r="K1119" s="105"/>
      <c r="L1119" s="108"/>
      <c r="M1119" s="105"/>
      <c r="N1119" s="103"/>
      <c r="O1119" s="456"/>
      <c r="P1119" s="79">
        <f t="shared" si="35"/>
        <v>0</v>
      </c>
      <c r="Q1119" s="79">
        <f t="shared" si="35"/>
        <v>0</v>
      </c>
      <c r="R1119" s="102" t="str">
        <f t="shared" si="34"/>
        <v/>
      </c>
      <c r="S1119" s="96" t="str">
        <f>IF(D1119="","",IF(OR(D1119=Plano!$A$1,D1119=Plano!$B$1),"entrada","saída"))</f>
        <v/>
      </c>
    </row>
    <row r="1120" spans="1:19" ht="13.2" hidden="1" x14ac:dyDescent="0.25">
      <c r="A1120" s="119" t="str">
        <f>IF(B1120="","",COUNT('Diário 2o PA'!$A$5:$A$1412)+COUNT('Diário 3o PA'!$A$5:$A$2004)+ROW()-4)</f>
        <v/>
      </c>
      <c r="B1120" s="104"/>
      <c r="C1120" s="154"/>
      <c r="D1120" s="105"/>
      <c r="E1120" s="105"/>
      <c r="F1120" s="106"/>
      <c r="G1120" s="105"/>
      <c r="H1120" s="105"/>
      <c r="I1120" s="108"/>
      <c r="J1120" s="105"/>
      <c r="K1120" s="105"/>
      <c r="L1120" s="108"/>
      <c r="M1120" s="105"/>
      <c r="N1120" s="103"/>
      <c r="O1120" s="456"/>
      <c r="P1120" s="79">
        <f t="shared" si="35"/>
        <v>0</v>
      </c>
      <c r="Q1120" s="79">
        <f t="shared" si="35"/>
        <v>0</v>
      </c>
      <c r="R1120" s="102" t="str">
        <f t="shared" si="34"/>
        <v/>
      </c>
      <c r="S1120" s="96" t="str">
        <f>IF(D1120="","",IF(OR(D1120=Plano!$A$1,D1120=Plano!$B$1),"entrada","saída"))</f>
        <v/>
      </c>
    </row>
    <row r="1121" spans="1:19" ht="13.2" hidden="1" x14ac:dyDescent="0.25">
      <c r="A1121" s="119" t="str">
        <f>IF(B1121="","",COUNT('Diário 2o PA'!$A$5:$A$1412)+COUNT('Diário 3o PA'!$A$5:$A$2004)+ROW()-4)</f>
        <v/>
      </c>
      <c r="B1121" s="104"/>
      <c r="C1121" s="154"/>
      <c r="D1121" s="105"/>
      <c r="E1121" s="105"/>
      <c r="F1121" s="106"/>
      <c r="G1121" s="105"/>
      <c r="H1121" s="105"/>
      <c r="I1121" s="108"/>
      <c r="J1121" s="105"/>
      <c r="K1121" s="105"/>
      <c r="L1121" s="108"/>
      <c r="M1121" s="105"/>
      <c r="N1121" s="103"/>
      <c r="O1121" s="456"/>
      <c r="P1121" s="79">
        <f t="shared" si="35"/>
        <v>0</v>
      </c>
      <c r="Q1121" s="79">
        <f t="shared" si="35"/>
        <v>0</v>
      </c>
      <c r="R1121" s="102" t="str">
        <f t="shared" si="34"/>
        <v/>
      </c>
      <c r="S1121" s="96" t="str">
        <f>IF(D1121="","",IF(OR(D1121=Plano!$A$1,D1121=Plano!$B$1),"entrada","saída"))</f>
        <v/>
      </c>
    </row>
    <row r="1122" spans="1:19" ht="13.2" hidden="1" x14ac:dyDescent="0.25">
      <c r="A1122" s="119" t="str">
        <f>IF(B1122="","",COUNT('Diário 2o PA'!$A$5:$A$1412)+COUNT('Diário 3o PA'!$A$5:$A$2004)+ROW()-4)</f>
        <v/>
      </c>
      <c r="B1122" s="104"/>
      <c r="C1122" s="154"/>
      <c r="D1122" s="105"/>
      <c r="E1122" s="105"/>
      <c r="F1122" s="106"/>
      <c r="G1122" s="105"/>
      <c r="H1122" s="105"/>
      <c r="I1122" s="108"/>
      <c r="J1122" s="105"/>
      <c r="K1122" s="105"/>
      <c r="L1122" s="108"/>
      <c r="M1122" s="105"/>
      <c r="N1122" s="103"/>
      <c r="O1122" s="456"/>
      <c r="P1122" s="79">
        <f t="shared" si="35"/>
        <v>0</v>
      </c>
      <c r="Q1122" s="79">
        <f t="shared" si="35"/>
        <v>0</v>
      </c>
      <c r="R1122" s="102" t="str">
        <f t="shared" si="34"/>
        <v/>
      </c>
      <c r="S1122" s="96" t="str">
        <f>IF(D1122="","",IF(OR(D1122=Plano!$A$1,D1122=Plano!$B$1),"entrada","saída"))</f>
        <v/>
      </c>
    </row>
    <row r="1123" spans="1:19" ht="13.2" hidden="1" x14ac:dyDescent="0.25">
      <c r="A1123" s="119" t="str">
        <f>IF(B1123="","",COUNT('Diário 2o PA'!$A$5:$A$1412)+COUNT('Diário 3o PA'!$A$5:$A$2004)+ROW()-4)</f>
        <v/>
      </c>
      <c r="B1123" s="104"/>
      <c r="C1123" s="154"/>
      <c r="D1123" s="105"/>
      <c r="E1123" s="105"/>
      <c r="F1123" s="106"/>
      <c r="G1123" s="105"/>
      <c r="H1123" s="105"/>
      <c r="I1123" s="108"/>
      <c r="J1123" s="105"/>
      <c r="K1123" s="105"/>
      <c r="L1123" s="108"/>
      <c r="M1123" s="105"/>
      <c r="N1123" s="103"/>
      <c r="O1123" s="456"/>
      <c r="P1123" s="79">
        <f t="shared" si="35"/>
        <v>0</v>
      </c>
      <c r="Q1123" s="79">
        <f t="shared" si="35"/>
        <v>0</v>
      </c>
      <c r="R1123" s="102" t="str">
        <f t="shared" si="34"/>
        <v/>
      </c>
      <c r="S1123" s="96" t="str">
        <f>IF(D1123="","",IF(OR(D1123=Plano!$A$1,D1123=Plano!$B$1),"entrada","saída"))</f>
        <v/>
      </c>
    </row>
    <row r="1124" spans="1:19" ht="13.2" hidden="1" x14ac:dyDescent="0.25">
      <c r="A1124" s="119" t="str">
        <f>IF(B1124="","",COUNT('Diário 2o PA'!$A$5:$A$1412)+COUNT('Diário 3o PA'!$A$5:$A$2004)+ROW()-4)</f>
        <v/>
      </c>
      <c r="B1124" s="104"/>
      <c r="C1124" s="154"/>
      <c r="D1124" s="105"/>
      <c r="E1124" s="105"/>
      <c r="F1124" s="106"/>
      <c r="G1124" s="105"/>
      <c r="H1124" s="105"/>
      <c r="I1124" s="108"/>
      <c r="J1124" s="105"/>
      <c r="K1124" s="105"/>
      <c r="L1124" s="108"/>
      <c r="M1124" s="105"/>
      <c r="N1124" s="103"/>
      <c r="O1124" s="456"/>
      <c r="P1124" s="79">
        <f t="shared" si="35"/>
        <v>0</v>
      </c>
      <c r="Q1124" s="79">
        <f t="shared" si="35"/>
        <v>0</v>
      </c>
      <c r="R1124" s="102" t="str">
        <f t="shared" si="34"/>
        <v/>
      </c>
      <c r="S1124" s="96" t="str">
        <f>IF(D1124="","",IF(OR(D1124=Plano!$A$1,D1124=Plano!$B$1),"entrada","saída"))</f>
        <v/>
      </c>
    </row>
    <row r="1125" spans="1:19" ht="13.2" hidden="1" x14ac:dyDescent="0.25">
      <c r="A1125" s="119" t="str">
        <f>IF(B1125="","",COUNT('Diário 2o PA'!$A$5:$A$1412)+COUNT('Diário 3o PA'!$A$5:$A$2004)+ROW()-4)</f>
        <v/>
      </c>
      <c r="B1125" s="104"/>
      <c r="C1125" s="154"/>
      <c r="D1125" s="105"/>
      <c r="E1125" s="105"/>
      <c r="F1125" s="106"/>
      <c r="G1125" s="105"/>
      <c r="H1125" s="105"/>
      <c r="I1125" s="108"/>
      <c r="J1125" s="105"/>
      <c r="K1125" s="105"/>
      <c r="L1125" s="108"/>
      <c r="M1125" s="105"/>
      <c r="N1125" s="103"/>
      <c r="O1125" s="456"/>
      <c r="P1125" s="79">
        <f t="shared" si="35"/>
        <v>0</v>
      </c>
      <c r="Q1125" s="79">
        <f t="shared" si="35"/>
        <v>0</v>
      </c>
      <c r="R1125" s="102" t="str">
        <f t="shared" si="34"/>
        <v/>
      </c>
      <c r="S1125" s="96" t="str">
        <f>IF(D1125="","",IF(OR(D1125=Plano!$A$1,D1125=Plano!$B$1),"entrada","saída"))</f>
        <v/>
      </c>
    </row>
    <row r="1126" spans="1:19" ht="13.2" hidden="1" x14ac:dyDescent="0.25">
      <c r="A1126" s="119" t="str">
        <f>IF(B1126="","",COUNT('Diário 2o PA'!$A$5:$A$1412)+COUNT('Diário 3o PA'!$A$5:$A$2004)+ROW()-4)</f>
        <v/>
      </c>
      <c r="B1126" s="104"/>
      <c r="C1126" s="154"/>
      <c r="D1126" s="105"/>
      <c r="E1126" s="105"/>
      <c r="F1126" s="106"/>
      <c r="G1126" s="105"/>
      <c r="H1126" s="105"/>
      <c r="I1126" s="108"/>
      <c r="J1126" s="105"/>
      <c r="K1126" s="105"/>
      <c r="L1126" s="108"/>
      <c r="M1126" s="105"/>
      <c r="N1126" s="103"/>
      <c r="O1126" s="456"/>
      <c r="P1126" s="79">
        <f t="shared" si="35"/>
        <v>0</v>
      </c>
      <c r="Q1126" s="79">
        <f t="shared" si="35"/>
        <v>0</v>
      </c>
      <c r="R1126" s="102" t="str">
        <f t="shared" si="34"/>
        <v/>
      </c>
      <c r="S1126" s="96" t="str">
        <f>IF(D1126="","",IF(OR(D1126=Plano!$A$1,D1126=Plano!$B$1),"entrada","saída"))</f>
        <v/>
      </c>
    </row>
    <row r="1127" spans="1:19" ht="13.2" hidden="1" x14ac:dyDescent="0.25">
      <c r="A1127" s="119" t="str">
        <f>IF(B1127="","",COUNT('Diário 2o PA'!$A$5:$A$1412)+COUNT('Diário 3o PA'!$A$5:$A$2004)+ROW()-4)</f>
        <v/>
      </c>
      <c r="B1127" s="104"/>
      <c r="C1127" s="154"/>
      <c r="D1127" s="105"/>
      <c r="E1127" s="105"/>
      <c r="F1127" s="106"/>
      <c r="G1127" s="105"/>
      <c r="H1127" s="105"/>
      <c r="I1127" s="108"/>
      <c r="J1127" s="105"/>
      <c r="K1127" s="105"/>
      <c r="L1127" s="108"/>
      <c r="M1127" s="105"/>
      <c r="N1127" s="103"/>
      <c r="O1127" s="456"/>
      <c r="P1127" s="79">
        <f t="shared" si="35"/>
        <v>0</v>
      </c>
      <c r="Q1127" s="79">
        <f t="shared" si="35"/>
        <v>0</v>
      </c>
      <c r="R1127" s="102" t="str">
        <f t="shared" si="34"/>
        <v/>
      </c>
      <c r="S1127" s="96" t="str">
        <f>IF(D1127="","",IF(OR(D1127=Plano!$A$1,D1127=Plano!$B$1),"entrada","saída"))</f>
        <v/>
      </c>
    </row>
    <row r="1128" spans="1:19" ht="13.2" hidden="1" x14ac:dyDescent="0.25">
      <c r="A1128" s="119" t="str">
        <f>IF(B1128="","",COUNT('Diário 2o PA'!$A$5:$A$1412)+COUNT('Diário 3o PA'!$A$5:$A$2004)+ROW()-4)</f>
        <v/>
      </c>
      <c r="B1128" s="104"/>
      <c r="C1128" s="154"/>
      <c r="D1128" s="105"/>
      <c r="E1128" s="105"/>
      <c r="F1128" s="106"/>
      <c r="G1128" s="105"/>
      <c r="H1128" s="105"/>
      <c r="I1128" s="108"/>
      <c r="J1128" s="105"/>
      <c r="K1128" s="105"/>
      <c r="L1128" s="108"/>
      <c r="M1128" s="105"/>
      <c r="N1128" s="103"/>
      <c r="O1128" s="456"/>
      <c r="P1128" s="79">
        <f t="shared" si="35"/>
        <v>0</v>
      </c>
      <c r="Q1128" s="79">
        <f t="shared" si="35"/>
        <v>0</v>
      </c>
      <c r="R1128" s="102" t="str">
        <f t="shared" si="34"/>
        <v/>
      </c>
      <c r="S1128" s="96" t="str">
        <f>IF(D1128="","",IF(OR(D1128=Plano!$A$1,D1128=Plano!$B$1),"entrada","saída"))</f>
        <v/>
      </c>
    </row>
    <row r="1129" spans="1:19" ht="13.2" hidden="1" x14ac:dyDescent="0.25">
      <c r="A1129" s="119" t="str">
        <f>IF(B1129="","",COUNT('Diário 2o PA'!$A$5:$A$1412)+COUNT('Diário 3o PA'!$A$5:$A$2004)+ROW()-4)</f>
        <v/>
      </c>
      <c r="B1129" s="104"/>
      <c r="C1129" s="154"/>
      <c r="D1129" s="105"/>
      <c r="E1129" s="105"/>
      <c r="F1129" s="106"/>
      <c r="G1129" s="105"/>
      <c r="H1129" s="105"/>
      <c r="I1129" s="108"/>
      <c r="J1129" s="105"/>
      <c r="K1129" s="105"/>
      <c r="L1129" s="108"/>
      <c r="M1129" s="105"/>
      <c r="N1129" s="103"/>
      <c r="O1129" s="456"/>
      <c r="P1129" s="79">
        <f t="shared" si="35"/>
        <v>0</v>
      </c>
      <c r="Q1129" s="79">
        <f t="shared" si="35"/>
        <v>0</v>
      </c>
      <c r="R1129" s="102" t="str">
        <f t="shared" si="34"/>
        <v/>
      </c>
      <c r="S1129" s="96" t="str">
        <f>IF(D1129="","",IF(OR(D1129=Plano!$A$1,D1129=Plano!$B$1),"entrada","saída"))</f>
        <v/>
      </c>
    </row>
    <row r="1130" spans="1:19" ht="13.2" hidden="1" x14ac:dyDescent="0.25">
      <c r="A1130" s="119" t="str">
        <f>IF(B1130="","",COUNT('Diário 2o PA'!$A$5:$A$1412)+COUNT('Diário 3o PA'!$A$5:$A$2004)+ROW()-4)</f>
        <v/>
      </c>
      <c r="B1130" s="104"/>
      <c r="C1130" s="154"/>
      <c r="D1130" s="105"/>
      <c r="E1130" s="105"/>
      <c r="F1130" s="106"/>
      <c r="G1130" s="105"/>
      <c r="H1130" s="105"/>
      <c r="I1130" s="108"/>
      <c r="J1130" s="105"/>
      <c r="K1130" s="105"/>
      <c r="L1130" s="108"/>
      <c r="M1130" s="105"/>
      <c r="N1130" s="103"/>
      <c r="O1130" s="456"/>
      <c r="P1130" s="79">
        <f t="shared" si="35"/>
        <v>0</v>
      </c>
      <c r="Q1130" s="79">
        <f t="shared" si="35"/>
        <v>0</v>
      </c>
      <c r="R1130" s="102" t="str">
        <f t="shared" si="34"/>
        <v/>
      </c>
      <c r="S1130" s="96" t="str">
        <f>IF(D1130="","",IF(OR(D1130=Plano!$A$1,D1130=Plano!$B$1),"entrada","saída"))</f>
        <v/>
      </c>
    </row>
    <row r="1131" spans="1:19" ht="13.2" hidden="1" x14ac:dyDescent="0.25">
      <c r="A1131" s="119" t="str">
        <f>IF(B1131="","",COUNT('Diário 2o PA'!$A$5:$A$1412)+COUNT('Diário 3o PA'!$A$5:$A$2004)+ROW()-4)</f>
        <v/>
      </c>
      <c r="B1131" s="104"/>
      <c r="C1131" s="154"/>
      <c r="D1131" s="105"/>
      <c r="E1131" s="105"/>
      <c r="F1131" s="106"/>
      <c r="G1131" s="105"/>
      <c r="H1131" s="105"/>
      <c r="I1131" s="108"/>
      <c r="J1131" s="105"/>
      <c r="K1131" s="105"/>
      <c r="L1131" s="108"/>
      <c r="M1131" s="105"/>
      <c r="N1131" s="103"/>
      <c r="O1131" s="456"/>
      <c r="P1131" s="79">
        <f t="shared" si="35"/>
        <v>0</v>
      </c>
      <c r="Q1131" s="79">
        <f t="shared" si="35"/>
        <v>0</v>
      </c>
      <c r="R1131" s="102" t="str">
        <f t="shared" si="34"/>
        <v/>
      </c>
      <c r="S1131" s="96" t="str">
        <f>IF(D1131="","",IF(OR(D1131=Plano!$A$1,D1131=Plano!$B$1),"entrada","saída"))</f>
        <v/>
      </c>
    </row>
    <row r="1132" spans="1:19" ht="13.2" hidden="1" x14ac:dyDescent="0.25">
      <c r="A1132" s="119" t="str">
        <f>IF(B1132="","",COUNT('Diário 2o PA'!$A$5:$A$1412)+COUNT('Diário 3o PA'!$A$5:$A$2004)+ROW()-4)</f>
        <v/>
      </c>
      <c r="B1132" s="104"/>
      <c r="C1132" s="154"/>
      <c r="D1132" s="105"/>
      <c r="E1132" s="105"/>
      <c r="F1132" s="106"/>
      <c r="G1132" s="105"/>
      <c r="H1132" s="105"/>
      <c r="I1132" s="108"/>
      <c r="J1132" s="105"/>
      <c r="K1132" s="105"/>
      <c r="L1132" s="108"/>
      <c r="M1132" s="105"/>
      <c r="N1132" s="103"/>
      <c r="O1132" s="456"/>
      <c r="P1132" s="79">
        <f t="shared" si="35"/>
        <v>0</v>
      </c>
      <c r="Q1132" s="79">
        <f t="shared" si="35"/>
        <v>0</v>
      </c>
      <c r="R1132" s="102" t="str">
        <f t="shared" si="34"/>
        <v/>
      </c>
      <c r="S1132" s="96" t="str">
        <f>IF(D1132="","",IF(OR(D1132=Plano!$A$1,D1132=Plano!$B$1),"entrada","saída"))</f>
        <v/>
      </c>
    </row>
    <row r="1133" spans="1:19" ht="13.2" hidden="1" x14ac:dyDescent="0.25">
      <c r="A1133" s="119" t="str">
        <f>IF(B1133="","",COUNT('Diário 2o PA'!$A$5:$A$1412)+COUNT('Diário 3o PA'!$A$5:$A$2004)+ROW()-4)</f>
        <v/>
      </c>
      <c r="B1133" s="104"/>
      <c r="C1133" s="154"/>
      <c r="D1133" s="105"/>
      <c r="E1133" s="105"/>
      <c r="F1133" s="106"/>
      <c r="G1133" s="105"/>
      <c r="H1133" s="105"/>
      <c r="I1133" s="108"/>
      <c r="J1133" s="105"/>
      <c r="K1133" s="105"/>
      <c r="L1133" s="108"/>
      <c r="M1133" s="105"/>
      <c r="N1133" s="103"/>
      <c r="O1133" s="456"/>
      <c r="P1133" s="79">
        <f t="shared" si="35"/>
        <v>0</v>
      </c>
      <c r="Q1133" s="79">
        <f t="shared" si="35"/>
        <v>0</v>
      </c>
      <c r="R1133" s="102" t="str">
        <f t="shared" si="34"/>
        <v/>
      </c>
      <c r="S1133" s="96" t="str">
        <f>IF(D1133="","",IF(OR(D1133=Plano!$A$1,D1133=Plano!$B$1),"entrada","saída"))</f>
        <v/>
      </c>
    </row>
    <row r="1134" spans="1:19" ht="13.2" hidden="1" x14ac:dyDescent="0.25">
      <c r="A1134" s="119" t="str">
        <f>IF(B1134="","",COUNT('Diário 2o PA'!$A$5:$A$1412)+COUNT('Diário 3o PA'!$A$5:$A$2004)+ROW()-4)</f>
        <v/>
      </c>
      <c r="B1134" s="104"/>
      <c r="C1134" s="154"/>
      <c r="D1134" s="105"/>
      <c r="E1134" s="105"/>
      <c r="F1134" s="106"/>
      <c r="G1134" s="105"/>
      <c r="H1134" s="105"/>
      <c r="I1134" s="108"/>
      <c r="J1134" s="105"/>
      <c r="K1134" s="105"/>
      <c r="L1134" s="108"/>
      <c r="M1134" s="105"/>
      <c r="N1134" s="103"/>
      <c r="O1134" s="456"/>
      <c r="P1134" s="79">
        <f t="shared" si="35"/>
        <v>0</v>
      </c>
      <c r="Q1134" s="79">
        <f t="shared" si="35"/>
        <v>0</v>
      </c>
      <c r="R1134" s="102" t="str">
        <f t="shared" si="34"/>
        <v/>
      </c>
      <c r="S1134" s="96" t="str">
        <f>IF(D1134="","",IF(OR(D1134=Plano!$A$1,D1134=Plano!$B$1),"entrada","saída"))</f>
        <v/>
      </c>
    </row>
    <row r="1135" spans="1:19" ht="13.2" hidden="1" x14ac:dyDescent="0.25">
      <c r="A1135" s="119" t="str">
        <f>IF(B1135="","",COUNT('Diário 2o PA'!$A$5:$A$1412)+COUNT('Diário 3o PA'!$A$5:$A$2004)+ROW()-4)</f>
        <v/>
      </c>
      <c r="B1135" s="104"/>
      <c r="C1135" s="154"/>
      <c r="D1135" s="105"/>
      <c r="E1135" s="105"/>
      <c r="F1135" s="106"/>
      <c r="G1135" s="105"/>
      <c r="H1135" s="105"/>
      <c r="I1135" s="108"/>
      <c r="J1135" s="105"/>
      <c r="K1135" s="105"/>
      <c r="L1135" s="108"/>
      <c r="M1135" s="105"/>
      <c r="N1135" s="103"/>
      <c r="O1135" s="456"/>
      <c r="P1135" s="79">
        <f t="shared" si="35"/>
        <v>0</v>
      </c>
      <c r="Q1135" s="79">
        <f t="shared" si="35"/>
        <v>0</v>
      </c>
      <c r="R1135" s="102" t="str">
        <f t="shared" si="34"/>
        <v/>
      </c>
      <c r="S1135" s="96" t="str">
        <f>IF(D1135="","",IF(OR(D1135=Plano!$A$1,D1135=Plano!$B$1),"entrada","saída"))</f>
        <v/>
      </c>
    </row>
    <row r="1136" spans="1:19" ht="13.2" hidden="1" x14ac:dyDescent="0.25">
      <c r="A1136" s="119" t="str">
        <f>IF(B1136="","",COUNT('Diário 2o PA'!$A$5:$A$1412)+COUNT('Diário 3o PA'!$A$5:$A$2004)+ROW()-4)</f>
        <v/>
      </c>
      <c r="B1136" s="104"/>
      <c r="C1136" s="154"/>
      <c r="D1136" s="105"/>
      <c r="E1136" s="105"/>
      <c r="F1136" s="106"/>
      <c r="G1136" s="105"/>
      <c r="H1136" s="105"/>
      <c r="I1136" s="108"/>
      <c r="J1136" s="105"/>
      <c r="K1136" s="105"/>
      <c r="L1136" s="108"/>
      <c r="M1136" s="105"/>
      <c r="N1136" s="103"/>
      <c r="O1136" s="456"/>
      <c r="P1136" s="79">
        <f t="shared" si="35"/>
        <v>0</v>
      </c>
      <c r="Q1136" s="79">
        <f t="shared" si="35"/>
        <v>0</v>
      </c>
      <c r="R1136" s="102" t="str">
        <f t="shared" si="34"/>
        <v/>
      </c>
      <c r="S1136" s="96" t="str">
        <f>IF(D1136="","",IF(OR(D1136=Plano!$A$1,D1136=Plano!$B$1),"entrada","saída"))</f>
        <v/>
      </c>
    </row>
    <row r="1137" spans="1:19" ht="13.2" hidden="1" x14ac:dyDescent="0.25">
      <c r="A1137" s="119" t="str">
        <f>IF(B1137="","",COUNT('Diário 2o PA'!$A$5:$A$1412)+COUNT('Diário 3o PA'!$A$5:$A$2004)+ROW()-4)</f>
        <v/>
      </c>
      <c r="B1137" s="104"/>
      <c r="C1137" s="154"/>
      <c r="D1137" s="105"/>
      <c r="E1137" s="105"/>
      <c r="F1137" s="106"/>
      <c r="G1137" s="105"/>
      <c r="H1137" s="105"/>
      <c r="I1137" s="108"/>
      <c r="J1137" s="105"/>
      <c r="K1137" s="105"/>
      <c r="L1137" s="108"/>
      <c r="M1137" s="105"/>
      <c r="N1137" s="103"/>
      <c r="O1137" s="456"/>
      <c r="P1137" s="79">
        <f t="shared" si="35"/>
        <v>0</v>
      </c>
      <c r="Q1137" s="79">
        <f t="shared" si="35"/>
        <v>0</v>
      </c>
      <c r="R1137" s="102" t="str">
        <f t="shared" si="34"/>
        <v/>
      </c>
      <c r="S1137" s="96" t="str">
        <f>IF(D1137="","",IF(OR(D1137=Plano!$A$1,D1137=Plano!$B$1),"entrada","saída"))</f>
        <v/>
      </c>
    </row>
    <row r="1138" spans="1:19" ht="13.2" hidden="1" x14ac:dyDescent="0.25">
      <c r="A1138" s="119" t="str">
        <f>IF(B1138="","",COUNT('Diário 2o PA'!$A$5:$A$1412)+COUNT('Diário 3o PA'!$A$5:$A$2004)+ROW()-4)</f>
        <v/>
      </c>
      <c r="B1138" s="104"/>
      <c r="C1138" s="154"/>
      <c r="D1138" s="105"/>
      <c r="E1138" s="105"/>
      <c r="F1138" s="106"/>
      <c r="G1138" s="105"/>
      <c r="H1138" s="105"/>
      <c r="I1138" s="108"/>
      <c r="J1138" s="105"/>
      <c r="K1138" s="105"/>
      <c r="L1138" s="108"/>
      <c r="M1138" s="105"/>
      <c r="N1138" s="103"/>
      <c r="O1138" s="456"/>
      <c r="P1138" s="79">
        <f t="shared" si="35"/>
        <v>0</v>
      </c>
      <c r="Q1138" s="79">
        <f t="shared" si="35"/>
        <v>0</v>
      </c>
      <c r="R1138" s="102" t="str">
        <f t="shared" si="34"/>
        <v/>
      </c>
      <c r="S1138" s="96" t="str">
        <f>IF(D1138="","",IF(OR(D1138=Plano!$A$1,D1138=Plano!$B$1),"entrada","saída"))</f>
        <v/>
      </c>
    </row>
    <row r="1139" spans="1:19" ht="13.2" hidden="1" x14ac:dyDescent="0.25">
      <c r="A1139" s="119" t="str">
        <f>IF(B1139="","",COUNT('Diário 2o PA'!$A$5:$A$1412)+COUNT('Diário 3o PA'!$A$5:$A$2004)+ROW()-4)</f>
        <v/>
      </c>
      <c r="B1139" s="104"/>
      <c r="C1139" s="154"/>
      <c r="D1139" s="105"/>
      <c r="E1139" s="105"/>
      <c r="F1139" s="106"/>
      <c r="G1139" s="105"/>
      <c r="H1139" s="105"/>
      <c r="I1139" s="108"/>
      <c r="J1139" s="105"/>
      <c r="K1139" s="105"/>
      <c r="L1139" s="108"/>
      <c r="M1139" s="105"/>
      <c r="N1139" s="103"/>
      <c r="O1139" s="456"/>
      <c r="P1139" s="79">
        <f t="shared" si="35"/>
        <v>0</v>
      </c>
      <c r="Q1139" s="79">
        <f t="shared" si="35"/>
        <v>0</v>
      </c>
      <c r="R1139" s="102" t="str">
        <f t="shared" si="34"/>
        <v/>
      </c>
      <c r="S1139" s="96" t="str">
        <f>IF(D1139="","",IF(OR(D1139=Plano!$A$1,D1139=Plano!$B$1),"entrada","saída"))</f>
        <v/>
      </c>
    </row>
    <row r="1140" spans="1:19" ht="13.2" hidden="1" x14ac:dyDescent="0.25">
      <c r="A1140" s="119" t="str">
        <f>IF(B1140="","",COUNT('Diário 2o PA'!$A$5:$A$1412)+COUNT('Diário 3o PA'!$A$5:$A$2004)+ROW()-4)</f>
        <v/>
      </c>
      <c r="B1140" s="104"/>
      <c r="C1140" s="154"/>
      <c r="D1140" s="105"/>
      <c r="E1140" s="105"/>
      <c r="F1140" s="106"/>
      <c r="G1140" s="105"/>
      <c r="H1140" s="105"/>
      <c r="I1140" s="108"/>
      <c r="J1140" s="105"/>
      <c r="K1140" s="105"/>
      <c r="L1140" s="108"/>
      <c r="M1140" s="105"/>
      <c r="N1140" s="103"/>
      <c r="O1140" s="456"/>
      <c r="P1140" s="79">
        <f t="shared" si="35"/>
        <v>0</v>
      </c>
      <c r="Q1140" s="79">
        <f t="shared" si="35"/>
        <v>0</v>
      </c>
      <c r="R1140" s="102" t="str">
        <f t="shared" si="34"/>
        <v/>
      </c>
      <c r="S1140" s="96" t="str">
        <f>IF(D1140="","",IF(OR(D1140=Plano!$A$1,D1140=Plano!$B$1),"entrada","saída"))</f>
        <v/>
      </c>
    </row>
    <row r="1141" spans="1:19" ht="13.2" hidden="1" x14ac:dyDescent="0.25">
      <c r="A1141" s="119" t="str">
        <f>IF(B1141="","",COUNT('Diário 2o PA'!$A$5:$A$1412)+COUNT('Diário 3o PA'!$A$5:$A$2004)+ROW()-4)</f>
        <v/>
      </c>
      <c r="B1141" s="104"/>
      <c r="C1141" s="154"/>
      <c r="D1141" s="105"/>
      <c r="E1141" s="105"/>
      <c r="F1141" s="106"/>
      <c r="G1141" s="105"/>
      <c r="H1141" s="105"/>
      <c r="I1141" s="108"/>
      <c r="J1141" s="105"/>
      <c r="K1141" s="105"/>
      <c r="L1141" s="108"/>
      <c r="M1141" s="105"/>
      <c r="N1141" s="103"/>
      <c r="O1141" s="456"/>
      <c r="P1141" s="79">
        <f t="shared" si="35"/>
        <v>0</v>
      </c>
      <c r="Q1141" s="79">
        <f t="shared" si="35"/>
        <v>0</v>
      </c>
      <c r="R1141" s="102" t="str">
        <f t="shared" si="34"/>
        <v/>
      </c>
      <c r="S1141" s="96" t="str">
        <f>IF(D1141="","",IF(OR(D1141=Plano!$A$1,D1141=Plano!$B$1),"entrada","saída"))</f>
        <v/>
      </c>
    </row>
    <row r="1142" spans="1:19" ht="13.2" hidden="1" x14ac:dyDescent="0.25">
      <c r="A1142" s="119" t="str">
        <f>IF(B1142="","",COUNT('Diário 2o PA'!$A$5:$A$1412)+COUNT('Diário 3o PA'!$A$5:$A$2004)+ROW()-4)</f>
        <v/>
      </c>
      <c r="B1142" s="104"/>
      <c r="C1142" s="154"/>
      <c r="D1142" s="105"/>
      <c r="E1142" s="105"/>
      <c r="F1142" s="106"/>
      <c r="G1142" s="105"/>
      <c r="H1142" s="105"/>
      <c r="I1142" s="108"/>
      <c r="J1142" s="105"/>
      <c r="K1142" s="105"/>
      <c r="L1142" s="108"/>
      <c r="M1142" s="105"/>
      <c r="N1142" s="103"/>
      <c r="O1142" s="456"/>
      <c r="P1142" s="79">
        <f t="shared" si="35"/>
        <v>0</v>
      </c>
      <c r="Q1142" s="79">
        <f t="shared" si="35"/>
        <v>0</v>
      </c>
      <c r="R1142" s="102" t="str">
        <f t="shared" si="34"/>
        <v/>
      </c>
      <c r="S1142" s="96" t="str">
        <f>IF(D1142="","",IF(OR(D1142=Plano!$A$1,D1142=Plano!$B$1),"entrada","saída"))</f>
        <v/>
      </c>
    </row>
    <row r="1143" spans="1:19" ht="13.2" hidden="1" x14ac:dyDescent="0.25">
      <c r="A1143" s="119" t="str">
        <f>IF(B1143="","",COUNT('Diário 2o PA'!$A$5:$A$1412)+COUNT('Diário 3o PA'!$A$5:$A$2004)+ROW()-4)</f>
        <v/>
      </c>
      <c r="B1143" s="104"/>
      <c r="C1143" s="154"/>
      <c r="D1143" s="105"/>
      <c r="E1143" s="105"/>
      <c r="F1143" s="106"/>
      <c r="G1143" s="105"/>
      <c r="H1143" s="105"/>
      <c r="I1143" s="108"/>
      <c r="J1143" s="105"/>
      <c r="K1143" s="105"/>
      <c r="L1143" s="108"/>
      <c r="M1143" s="105"/>
      <c r="N1143" s="103"/>
      <c r="O1143" s="456"/>
      <c r="P1143" s="79">
        <f t="shared" si="35"/>
        <v>0</v>
      </c>
      <c r="Q1143" s="79">
        <f t="shared" si="35"/>
        <v>0</v>
      </c>
      <c r="R1143" s="102" t="str">
        <f t="shared" si="34"/>
        <v/>
      </c>
      <c r="S1143" s="96" t="str">
        <f>IF(D1143="","",IF(OR(D1143=Plano!$A$1,D1143=Plano!$B$1),"entrada","saída"))</f>
        <v/>
      </c>
    </row>
    <row r="1144" spans="1:19" ht="13.2" hidden="1" x14ac:dyDescent="0.25">
      <c r="A1144" s="119" t="str">
        <f>IF(B1144="","",COUNT('Diário 2o PA'!$A$5:$A$1412)+COUNT('Diário 3o PA'!$A$5:$A$2004)+ROW()-4)</f>
        <v/>
      </c>
      <c r="B1144" s="104"/>
      <c r="C1144" s="154"/>
      <c r="D1144" s="105"/>
      <c r="E1144" s="105"/>
      <c r="F1144" s="106"/>
      <c r="G1144" s="105"/>
      <c r="H1144" s="105"/>
      <c r="I1144" s="108"/>
      <c r="J1144" s="105"/>
      <c r="K1144" s="105"/>
      <c r="L1144" s="108"/>
      <c r="M1144" s="105"/>
      <c r="N1144" s="103"/>
      <c r="O1144" s="456"/>
      <c r="P1144" s="79">
        <f t="shared" si="35"/>
        <v>0</v>
      </c>
      <c r="Q1144" s="79">
        <f t="shared" si="35"/>
        <v>0</v>
      </c>
      <c r="R1144" s="102" t="str">
        <f t="shared" si="34"/>
        <v/>
      </c>
      <c r="S1144" s="96" t="str">
        <f>IF(D1144="","",IF(OR(D1144=Plano!$A$1,D1144=Plano!$B$1),"entrada","saída"))</f>
        <v/>
      </c>
    </row>
    <row r="1145" spans="1:19" ht="13.2" hidden="1" x14ac:dyDescent="0.25">
      <c r="A1145" s="119" t="str">
        <f>IF(B1145="","",COUNT('Diário 2o PA'!$A$5:$A$1412)+COUNT('Diário 3o PA'!$A$5:$A$2004)+ROW()-4)</f>
        <v/>
      </c>
      <c r="B1145" s="104"/>
      <c r="C1145" s="154"/>
      <c r="D1145" s="105"/>
      <c r="E1145" s="105"/>
      <c r="F1145" s="106"/>
      <c r="G1145" s="105"/>
      <c r="H1145" s="105"/>
      <c r="I1145" s="108"/>
      <c r="J1145" s="105"/>
      <c r="K1145" s="105"/>
      <c r="L1145" s="108"/>
      <c r="M1145" s="105"/>
      <c r="N1145" s="103"/>
      <c r="O1145" s="456"/>
      <c r="P1145" s="79">
        <f t="shared" si="35"/>
        <v>0</v>
      </c>
      <c r="Q1145" s="79">
        <f t="shared" si="35"/>
        <v>0</v>
      </c>
      <c r="R1145" s="102" t="str">
        <f t="shared" si="34"/>
        <v/>
      </c>
      <c r="S1145" s="96" t="str">
        <f>IF(D1145="","",IF(OR(D1145=Plano!$A$1,D1145=Plano!$B$1),"entrada","saída"))</f>
        <v/>
      </c>
    </row>
    <row r="1146" spans="1:19" ht="13.2" hidden="1" x14ac:dyDescent="0.25">
      <c r="A1146" s="119" t="str">
        <f>IF(B1146="","",COUNT('Diário 2o PA'!$A$5:$A$1412)+COUNT('Diário 3o PA'!$A$5:$A$2004)+ROW()-4)</f>
        <v/>
      </c>
      <c r="B1146" s="104"/>
      <c r="C1146" s="154"/>
      <c r="D1146" s="105"/>
      <c r="E1146" s="105"/>
      <c r="F1146" s="106"/>
      <c r="G1146" s="105"/>
      <c r="H1146" s="105"/>
      <c r="I1146" s="108"/>
      <c r="J1146" s="105"/>
      <c r="K1146" s="105"/>
      <c r="L1146" s="108"/>
      <c r="M1146" s="105"/>
      <c r="N1146" s="103"/>
      <c r="O1146" s="456"/>
      <c r="P1146" s="79">
        <f t="shared" si="35"/>
        <v>0</v>
      </c>
      <c r="Q1146" s="79">
        <f t="shared" si="35"/>
        <v>0</v>
      </c>
      <c r="R1146" s="102" t="str">
        <f t="shared" si="34"/>
        <v/>
      </c>
      <c r="S1146" s="96" t="str">
        <f>IF(D1146="","",IF(OR(D1146=Plano!$A$1,D1146=Plano!$B$1),"entrada","saída"))</f>
        <v/>
      </c>
    </row>
    <row r="1147" spans="1:19" ht="13.2" hidden="1" x14ac:dyDescent="0.25">
      <c r="A1147" s="119" t="str">
        <f>IF(B1147="","",COUNT('Diário 2o PA'!$A$5:$A$1412)+COUNT('Diário 3o PA'!$A$5:$A$2004)+ROW()-4)</f>
        <v/>
      </c>
      <c r="B1147" s="104"/>
      <c r="C1147" s="154"/>
      <c r="D1147" s="105"/>
      <c r="E1147" s="105"/>
      <c r="F1147" s="106"/>
      <c r="G1147" s="105"/>
      <c r="H1147" s="105"/>
      <c r="I1147" s="108"/>
      <c r="J1147" s="105"/>
      <c r="K1147" s="105"/>
      <c r="L1147" s="108"/>
      <c r="M1147" s="105"/>
      <c r="N1147" s="103"/>
      <c r="O1147" s="456"/>
      <c r="P1147" s="79">
        <f t="shared" si="35"/>
        <v>0</v>
      </c>
      <c r="Q1147" s="79">
        <f t="shared" si="35"/>
        <v>0</v>
      </c>
      <c r="R1147" s="102" t="str">
        <f t="shared" si="34"/>
        <v/>
      </c>
      <c r="S1147" s="96" t="str">
        <f>IF(D1147="","",IF(OR(D1147=Plano!$A$1,D1147=Plano!$B$1),"entrada","saída"))</f>
        <v/>
      </c>
    </row>
    <row r="1148" spans="1:19" ht="13.2" hidden="1" x14ac:dyDescent="0.25">
      <c r="A1148" s="119" t="str">
        <f>IF(B1148="","",COUNT('Diário 2o PA'!$A$5:$A$1412)+COUNT('Diário 3o PA'!$A$5:$A$2004)+ROW()-4)</f>
        <v/>
      </c>
      <c r="B1148" s="104"/>
      <c r="C1148" s="154"/>
      <c r="D1148" s="105"/>
      <c r="E1148" s="105"/>
      <c r="F1148" s="106"/>
      <c r="G1148" s="105"/>
      <c r="H1148" s="105"/>
      <c r="I1148" s="108"/>
      <c r="J1148" s="105"/>
      <c r="K1148" s="105"/>
      <c r="L1148" s="108"/>
      <c r="M1148" s="105"/>
      <c r="N1148" s="103"/>
      <c r="O1148" s="456"/>
      <c r="P1148" s="79">
        <f t="shared" si="35"/>
        <v>0</v>
      </c>
      <c r="Q1148" s="79">
        <f t="shared" si="35"/>
        <v>0</v>
      </c>
      <c r="R1148" s="102" t="str">
        <f t="shared" si="34"/>
        <v/>
      </c>
      <c r="S1148" s="96" t="str">
        <f>IF(D1148="","",IF(OR(D1148=Plano!$A$1,D1148=Plano!$B$1),"entrada","saída"))</f>
        <v/>
      </c>
    </row>
    <row r="1149" spans="1:19" ht="13.2" hidden="1" x14ac:dyDescent="0.25">
      <c r="A1149" s="119" t="str">
        <f>IF(B1149="","",COUNT('Diário 2o PA'!$A$5:$A$1412)+COUNT('Diário 3o PA'!$A$5:$A$2004)+ROW()-4)</f>
        <v/>
      </c>
      <c r="B1149" s="104"/>
      <c r="C1149" s="154"/>
      <c r="D1149" s="105"/>
      <c r="E1149" s="105"/>
      <c r="F1149" s="106"/>
      <c r="G1149" s="105"/>
      <c r="H1149" s="105"/>
      <c r="I1149" s="108"/>
      <c r="J1149" s="105"/>
      <c r="K1149" s="105"/>
      <c r="L1149" s="108"/>
      <c r="M1149" s="105"/>
      <c r="N1149" s="103"/>
      <c r="O1149" s="456"/>
      <c r="P1149" s="79">
        <f t="shared" si="35"/>
        <v>0</v>
      </c>
      <c r="Q1149" s="79">
        <f t="shared" si="35"/>
        <v>0</v>
      </c>
      <c r="R1149" s="102" t="str">
        <f t="shared" si="34"/>
        <v/>
      </c>
      <c r="S1149" s="96" t="str">
        <f>IF(D1149="","",IF(OR(D1149=Plano!$A$1,D1149=Plano!$B$1),"entrada","saída"))</f>
        <v/>
      </c>
    </row>
    <row r="1150" spans="1:19" ht="13.2" hidden="1" x14ac:dyDescent="0.25">
      <c r="A1150" s="119" t="str">
        <f>IF(B1150="","",COUNT('Diário 2o PA'!$A$5:$A$1412)+COUNT('Diário 3o PA'!$A$5:$A$2004)+ROW()-4)</f>
        <v/>
      </c>
      <c r="B1150" s="104"/>
      <c r="C1150" s="154"/>
      <c r="D1150" s="105"/>
      <c r="E1150" s="105"/>
      <c r="F1150" s="106"/>
      <c r="G1150" s="105"/>
      <c r="H1150" s="105"/>
      <c r="I1150" s="108"/>
      <c r="J1150" s="105"/>
      <c r="K1150" s="105"/>
      <c r="L1150" s="108"/>
      <c r="M1150" s="105"/>
      <c r="N1150" s="103"/>
      <c r="O1150" s="456"/>
      <c r="P1150" s="79">
        <f t="shared" si="35"/>
        <v>0</v>
      </c>
      <c r="Q1150" s="79">
        <f t="shared" si="35"/>
        <v>0</v>
      </c>
      <c r="R1150" s="102" t="str">
        <f t="shared" si="34"/>
        <v/>
      </c>
      <c r="S1150" s="96" t="str">
        <f>IF(D1150="","",IF(OR(D1150=Plano!$A$1,D1150=Plano!$B$1),"entrada","saída"))</f>
        <v/>
      </c>
    </row>
    <row r="1151" spans="1:19" ht="13.2" hidden="1" x14ac:dyDescent="0.25">
      <c r="A1151" s="119" t="str">
        <f>IF(B1151="","",COUNT('Diário 2o PA'!$A$5:$A$1412)+COUNT('Diário 3o PA'!$A$5:$A$2004)+ROW()-4)</f>
        <v/>
      </c>
      <c r="B1151" s="104"/>
      <c r="C1151" s="154"/>
      <c r="D1151" s="105"/>
      <c r="E1151" s="105"/>
      <c r="F1151" s="106"/>
      <c r="G1151" s="105"/>
      <c r="H1151" s="105"/>
      <c r="I1151" s="108"/>
      <c r="J1151" s="105"/>
      <c r="K1151" s="105"/>
      <c r="L1151" s="108"/>
      <c r="M1151" s="105"/>
      <c r="N1151" s="103"/>
      <c r="O1151" s="456"/>
      <c r="P1151" s="79">
        <f t="shared" si="35"/>
        <v>0</v>
      </c>
      <c r="Q1151" s="79">
        <f t="shared" si="35"/>
        <v>0</v>
      </c>
      <c r="R1151" s="102" t="str">
        <f t="shared" si="34"/>
        <v/>
      </c>
      <c r="S1151" s="96" t="str">
        <f>IF(D1151="","",IF(OR(D1151=Plano!$A$1,D1151=Plano!$B$1),"entrada","saída"))</f>
        <v/>
      </c>
    </row>
    <row r="1152" spans="1:19" ht="13.2" hidden="1" x14ac:dyDescent="0.25">
      <c r="A1152" s="119" t="str">
        <f>IF(B1152="","",COUNT('Diário 2o PA'!$A$5:$A$1412)+COUNT('Diário 3o PA'!$A$5:$A$2004)+ROW()-4)</f>
        <v/>
      </c>
      <c r="B1152" s="104"/>
      <c r="C1152" s="154"/>
      <c r="D1152" s="105"/>
      <c r="E1152" s="105"/>
      <c r="F1152" s="106"/>
      <c r="G1152" s="105"/>
      <c r="H1152" s="105"/>
      <c r="I1152" s="108"/>
      <c r="J1152" s="105"/>
      <c r="K1152" s="105"/>
      <c r="L1152" s="108"/>
      <c r="M1152" s="105"/>
      <c r="N1152" s="103"/>
      <c r="O1152" s="456"/>
      <c r="P1152" s="79">
        <f t="shared" si="35"/>
        <v>0</v>
      </c>
      <c r="Q1152" s="79">
        <f t="shared" si="35"/>
        <v>0</v>
      </c>
      <c r="R1152" s="102" t="str">
        <f t="shared" si="34"/>
        <v/>
      </c>
      <c r="S1152" s="96" t="str">
        <f>IF(D1152="","",IF(OR(D1152=Plano!$A$1,D1152=Plano!$B$1),"entrada","saída"))</f>
        <v/>
      </c>
    </row>
    <row r="1153" spans="1:19" ht="13.2" hidden="1" x14ac:dyDescent="0.25">
      <c r="A1153" s="119" t="str">
        <f>IF(B1153="","",COUNT('Diário 2o PA'!$A$5:$A$1412)+COUNT('Diário 3o PA'!$A$5:$A$2004)+ROW()-4)</f>
        <v/>
      </c>
      <c r="B1153" s="104"/>
      <c r="C1153" s="154"/>
      <c r="D1153" s="105"/>
      <c r="E1153" s="105"/>
      <c r="F1153" s="106"/>
      <c r="G1153" s="105"/>
      <c r="H1153" s="105"/>
      <c r="I1153" s="108"/>
      <c r="J1153" s="105"/>
      <c r="K1153" s="105"/>
      <c r="L1153" s="108"/>
      <c r="M1153" s="105"/>
      <c r="N1153" s="103"/>
      <c r="O1153" s="456"/>
      <c r="P1153" s="79">
        <f t="shared" si="35"/>
        <v>0</v>
      </c>
      <c r="Q1153" s="79">
        <f t="shared" si="35"/>
        <v>0</v>
      </c>
      <c r="R1153" s="102" t="str">
        <f t="shared" si="34"/>
        <v/>
      </c>
      <c r="S1153" s="96" t="str">
        <f>IF(D1153="","",IF(OR(D1153=Plano!$A$1,D1153=Plano!$B$1),"entrada","saída"))</f>
        <v/>
      </c>
    </row>
    <row r="1154" spans="1:19" ht="13.2" hidden="1" x14ac:dyDescent="0.25">
      <c r="A1154" s="119" t="str">
        <f>IF(B1154="","",COUNT('Diário 2o PA'!$A$5:$A$1412)+COUNT('Diário 3o PA'!$A$5:$A$2004)+ROW()-4)</f>
        <v/>
      </c>
      <c r="B1154" s="104"/>
      <c r="C1154" s="154"/>
      <c r="D1154" s="105"/>
      <c r="E1154" s="105"/>
      <c r="F1154" s="106"/>
      <c r="G1154" s="105"/>
      <c r="H1154" s="105"/>
      <c r="I1154" s="108"/>
      <c r="J1154" s="105"/>
      <c r="K1154" s="105"/>
      <c r="L1154" s="108"/>
      <c r="M1154" s="105"/>
      <c r="N1154" s="103"/>
      <c r="O1154" s="456"/>
      <c r="P1154" s="79">
        <f t="shared" si="35"/>
        <v>0</v>
      </c>
      <c r="Q1154" s="79">
        <f t="shared" si="35"/>
        <v>0</v>
      </c>
      <c r="R1154" s="102" t="str">
        <f t="shared" si="34"/>
        <v/>
      </c>
      <c r="S1154" s="96" t="str">
        <f>IF(D1154="","",IF(OR(D1154=Plano!$A$1,D1154=Plano!$B$1),"entrada","saída"))</f>
        <v/>
      </c>
    </row>
    <row r="1155" spans="1:19" ht="13.2" hidden="1" x14ac:dyDescent="0.25">
      <c r="A1155" s="119" t="str">
        <f>IF(B1155="","",COUNT('Diário 2o PA'!$A$5:$A$1412)+COUNT('Diário 3o PA'!$A$5:$A$2004)+ROW()-4)</f>
        <v/>
      </c>
      <c r="B1155" s="104"/>
      <c r="C1155" s="154"/>
      <c r="D1155" s="105"/>
      <c r="E1155" s="105"/>
      <c r="F1155" s="106"/>
      <c r="G1155" s="105"/>
      <c r="H1155" s="105"/>
      <c r="I1155" s="108"/>
      <c r="J1155" s="105"/>
      <c r="K1155" s="105"/>
      <c r="L1155" s="108"/>
      <c r="M1155" s="105"/>
      <c r="N1155" s="103"/>
      <c r="O1155" s="456"/>
      <c r="P1155" s="79">
        <f t="shared" si="35"/>
        <v>0</v>
      </c>
      <c r="Q1155" s="79">
        <f t="shared" si="35"/>
        <v>0</v>
      </c>
      <c r="R1155" s="102" t="str">
        <f t="shared" si="34"/>
        <v/>
      </c>
      <c r="S1155" s="96" t="str">
        <f>IF(D1155="","",IF(OR(D1155=Plano!$A$1,D1155=Plano!$B$1),"entrada","saída"))</f>
        <v/>
      </c>
    </row>
    <row r="1156" spans="1:19" ht="13.2" hidden="1" x14ac:dyDescent="0.25">
      <c r="A1156" s="119" t="str">
        <f>IF(B1156="","",COUNT('Diário 2o PA'!$A$5:$A$1412)+COUNT('Diário 3o PA'!$A$5:$A$2004)+ROW()-4)</f>
        <v/>
      </c>
      <c r="B1156" s="104"/>
      <c r="C1156" s="154"/>
      <c r="D1156" s="105"/>
      <c r="E1156" s="105"/>
      <c r="F1156" s="106"/>
      <c r="G1156" s="105"/>
      <c r="H1156" s="105"/>
      <c r="I1156" s="108"/>
      <c r="J1156" s="105"/>
      <c r="K1156" s="105"/>
      <c r="L1156" s="108"/>
      <c r="M1156" s="105"/>
      <c r="N1156" s="103"/>
      <c r="O1156" s="456"/>
      <c r="P1156" s="79">
        <f t="shared" si="35"/>
        <v>0</v>
      </c>
      <c r="Q1156" s="79">
        <f t="shared" si="35"/>
        <v>0</v>
      </c>
      <c r="R1156" s="102" t="str">
        <f t="shared" si="34"/>
        <v/>
      </c>
      <c r="S1156" s="96" t="str">
        <f>IF(D1156="","",IF(OR(D1156=Plano!$A$1,D1156=Plano!$B$1),"entrada","saída"))</f>
        <v/>
      </c>
    </row>
    <row r="1157" spans="1:19" ht="13.2" hidden="1" x14ac:dyDescent="0.25">
      <c r="A1157" s="119" t="str">
        <f>IF(B1157="","",COUNT('Diário 2o PA'!$A$5:$A$1412)+COUNT('Diário 3o PA'!$A$5:$A$2004)+ROW()-4)</f>
        <v/>
      </c>
      <c r="B1157" s="104"/>
      <c r="C1157" s="154"/>
      <c r="D1157" s="105"/>
      <c r="E1157" s="105"/>
      <c r="F1157" s="106"/>
      <c r="G1157" s="105"/>
      <c r="H1157" s="105"/>
      <c r="I1157" s="108"/>
      <c r="J1157" s="105"/>
      <c r="K1157" s="105"/>
      <c r="L1157" s="108"/>
      <c r="M1157" s="105"/>
      <c r="N1157" s="103"/>
      <c r="O1157" s="456"/>
      <c r="P1157" s="79">
        <f t="shared" si="35"/>
        <v>0</v>
      </c>
      <c r="Q1157" s="79">
        <f t="shared" si="35"/>
        <v>0</v>
      </c>
      <c r="R1157" s="102" t="str">
        <f t="shared" ref="R1157:R1220" si="36">SUBSTITUTE(D1157," ","_")</f>
        <v/>
      </c>
      <c r="S1157" s="96" t="str">
        <f>IF(D1157="","",IF(OR(D1157=Plano!$A$1,D1157=Plano!$B$1),"entrada","saída"))</f>
        <v/>
      </c>
    </row>
    <row r="1158" spans="1:19" ht="13.2" hidden="1" x14ac:dyDescent="0.25">
      <c r="A1158" s="119" t="str">
        <f>IF(B1158="","",COUNT('Diário 2o PA'!$A$5:$A$1412)+COUNT('Diário 3o PA'!$A$5:$A$2004)+ROW()-4)</f>
        <v/>
      </c>
      <c r="B1158" s="104"/>
      <c r="C1158" s="154"/>
      <c r="D1158" s="105"/>
      <c r="E1158" s="105"/>
      <c r="F1158" s="106"/>
      <c r="G1158" s="105"/>
      <c r="H1158" s="105"/>
      <c r="I1158" s="108"/>
      <c r="J1158" s="105"/>
      <c r="K1158" s="105"/>
      <c r="L1158" s="108"/>
      <c r="M1158" s="105"/>
      <c r="N1158" s="103"/>
      <c r="O1158" s="456"/>
      <c r="P1158" s="79">
        <f t="shared" ref="P1158:Q1221" si="37">IF(B1158=0,0,IF(YEAR(B1158)=$Q$1,MONTH(B1158)-$P$1+1,(YEAR(B1158)-$Q$1)*12-$P$1+1+MONTH(B1158)))</f>
        <v>0</v>
      </c>
      <c r="Q1158" s="79">
        <f t="shared" si="37"/>
        <v>0</v>
      </c>
      <c r="R1158" s="102" t="str">
        <f t="shared" si="36"/>
        <v/>
      </c>
      <c r="S1158" s="96" t="str">
        <f>IF(D1158="","",IF(OR(D1158=Plano!$A$1,D1158=Plano!$B$1),"entrada","saída"))</f>
        <v/>
      </c>
    </row>
    <row r="1159" spans="1:19" ht="13.2" hidden="1" x14ac:dyDescent="0.25">
      <c r="A1159" s="119" t="str">
        <f>IF(B1159="","",COUNT('Diário 2o PA'!$A$5:$A$1412)+COUNT('Diário 3o PA'!$A$5:$A$2004)+ROW()-4)</f>
        <v/>
      </c>
      <c r="B1159" s="104"/>
      <c r="C1159" s="154"/>
      <c r="D1159" s="105"/>
      <c r="E1159" s="105"/>
      <c r="F1159" s="106"/>
      <c r="G1159" s="105"/>
      <c r="H1159" s="105"/>
      <c r="I1159" s="108"/>
      <c r="J1159" s="105"/>
      <c r="K1159" s="105"/>
      <c r="L1159" s="108"/>
      <c r="M1159" s="105"/>
      <c r="N1159" s="103"/>
      <c r="O1159" s="456"/>
      <c r="P1159" s="79">
        <f t="shared" si="37"/>
        <v>0</v>
      </c>
      <c r="Q1159" s="79">
        <f t="shared" si="37"/>
        <v>0</v>
      </c>
      <c r="R1159" s="102" t="str">
        <f t="shared" si="36"/>
        <v/>
      </c>
      <c r="S1159" s="96" t="str">
        <f>IF(D1159="","",IF(OR(D1159=Plano!$A$1,D1159=Plano!$B$1),"entrada","saída"))</f>
        <v/>
      </c>
    </row>
    <row r="1160" spans="1:19" ht="13.2" hidden="1" x14ac:dyDescent="0.25">
      <c r="A1160" s="119" t="str">
        <f>IF(B1160="","",COUNT('Diário 2o PA'!$A$5:$A$1412)+COUNT('Diário 3o PA'!$A$5:$A$2004)+ROW()-4)</f>
        <v/>
      </c>
      <c r="B1160" s="104"/>
      <c r="C1160" s="154"/>
      <c r="D1160" s="105"/>
      <c r="E1160" s="105"/>
      <c r="F1160" s="106"/>
      <c r="G1160" s="105"/>
      <c r="H1160" s="105"/>
      <c r="I1160" s="108"/>
      <c r="J1160" s="105"/>
      <c r="K1160" s="105"/>
      <c r="L1160" s="108"/>
      <c r="M1160" s="105"/>
      <c r="N1160" s="103"/>
      <c r="O1160" s="456"/>
      <c r="P1160" s="79">
        <f t="shared" si="37"/>
        <v>0</v>
      </c>
      <c r="Q1160" s="79">
        <f t="shared" si="37"/>
        <v>0</v>
      </c>
      <c r="R1160" s="102" t="str">
        <f t="shared" si="36"/>
        <v/>
      </c>
      <c r="S1160" s="96" t="str">
        <f>IF(D1160="","",IF(OR(D1160=Plano!$A$1,D1160=Plano!$B$1),"entrada","saída"))</f>
        <v/>
      </c>
    </row>
    <row r="1161" spans="1:19" ht="13.2" hidden="1" x14ac:dyDescent="0.25">
      <c r="A1161" s="119" t="str">
        <f>IF(B1161="","",COUNT('Diário 2o PA'!$A$5:$A$1412)+COUNT('Diário 3o PA'!$A$5:$A$2004)+ROW()-4)</f>
        <v/>
      </c>
      <c r="B1161" s="104"/>
      <c r="C1161" s="154"/>
      <c r="D1161" s="105"/>
      <c r="E1161" s="105"/>
      <c r="F1161" s="106"/>
      <c r="G1161" s="105"/>
      <c r="H1161" s="105"/>
      <c r="I1161" s="108"/>
      <c r="J1161" s="105"/>
      <c r="K1161" s="105"/>
      <c r="L1161" s="108"/>
      <c r="M1161" s="105"/>
      <c r="N1161" s="103"/>
      <c r="O1161" s="456"/>
      <c r="P1161" s="79">
        <f t="shared" si="37"/>
        <v>0</v>
      </c>
      <c r="Q1161" s="79">
        <f t="shared" si="37"/>
        <v>0</v>
      </c>
      <c r="R1161" s="102" t="str">
        <f t="shared" si="36"/>
        <v/>
      </c>
      <c r="S1161" s="96" t="str">
        <f>IF(D1161="","",IF(OR(D1161=Plano!$A$1,D1161=Plano!$B$1),"entrada","saída"))</f>
        <v/>
      </c>
    </row>
    <row r="1162" spans="1:19" ht="13.2" hidden="1" x14ac:dyDescent="0.25">
      <c r="A1162" s="119" t="str">
        <f>IF(B1162="","",COUNT('Diário 2o PA'!$A$5:$A$1412)+COUNT('Diário 3o PA'!$A$5:$A$2004)+ROW()-4)</f>
        <v/>
      </c>
      <c r="B1162" s="104"/>
      <c r="C1162" s="154"/>
      <c r="D1162" s="105"/>
      <c r="E1162" s="105"/>
      <c r="F1162" s="106"/>
      <c r="G1162" s="105"/>
      <c r="H1162" s="105"/>
      <c r="I1162" s="108"/>
      <c r="J1162" s="105"/>
      <c r="K1162" s="105"/>
      <c r="L1162" s="108"/>
      <c r="M1162" s="105"/>
      <c r="N1162" s="103"/>
      <c r="O1162" s="456"/>
      <c r="P1162" s="79">
        <f t="shared" si="37"/>
        <v>0</v>
      </c>
      <c r="Q1162" s="79">
        <f t="shared" si="37"/>
        <v>0</v>
      </c>
      <c r="R1162" s="102" t="str">
        <f t="shared" si="36"/>
        <v/>
      </c>
      <c r="S1162" s="96" t="str">
        <f>IF(D1162="","",IF(OR(D1162=Plano!$A$1,D1162=Plano!$B$1),"entrada","saída"))</f>
        <v/>
      </c>
    </row>
    <row r="1163" spans="1:19" ht="13.2" hidden="1" x14ac:dyDescent="0.25">
      <c r="A1163" s="119" t="str">
        <f>IF(B1163="","",COUNT('Diário 2o PA'!$A$5:$A$1412)+COUNT('Diário 3o PA'!$A$5:$A$2004)+ROW()-4)</f>
        <v/>
      </c>
      <c r="B1163" s="104"/>
      <c r="C1163" s="154"/>
      <c r="D1163" s="105"/>
      <c r="E1163" s="105"/>
      <c r="F1163" s="106"/>
      <c r="G1163" s="105"/>
      <c r="H1163" s="105"/>
      <c r="I1163" s="108"/>
      <c r="J1163" s="105"/>
      <c r="K1163" s="105"/>
      <c r="L1163" s="108"/>
      <c r="M1163" s="105"/>
      <c r="N1163" s="103"/>
      <c r="O1163" s="456"/>
      <c r="P1163" s="79">
        <f t="shared" si="37"/>
        <v>0</v>
      </c>
      <c r="Q1163" s="79">
        <f t="shared" si="37"/>
        <v>0</v>
      </c>
      <c r="R1163" s="102" t="str">
        <f t="shared" si="36"/>
        <v/>
      </c>
      <c r="S1163" s="96" t="str">
        <f>IF(D1163="","",IF(OR(D1163=Plano!$A$1,D1163=Plano!$B$1),"entrada","saída"))</f>
        <v/>
      </c>
    </row>
    <row r="1164" spans="1:19" ht="13.2" hidden="1" x14ac:dyDescent="0.25">
      <c r="A1164" s="119" t="str">
        <f>IF(B1164="","",COUNT('Diário 2o PA'!$A$5:$A$1412)+COUNT('Diário 3o PA'!$A$5:$A$2004)+ROW()-4)</f>
        <v/>
      </c>
      <c r="B1164" s="104"/>
      <c r="C1164" s="154"/>
      <c r="D1164" s="105"/>
      <c r="E1164" s="105"/>
      <c r="F1164" s="106"/>
      <c r="G1164" s="105"/>
      <c r="H1164" s="105"/>
      <c r="I1164" s="108"/>
      <c r="J1164" s="105"/>
      <c r="K1164" s="105"/>
      <c r="L1164" s="108"/>
      <c r="M1164" s="105"/>
      <c r="N1164" s="103"/>
      <c r="O1164" s="456"/>
      <c r="P1164" s="79">
        <f t="shared" si="37"/>
        <v>0</v>
      </c>
      <c r="Q1164" s="79">
        <f t="shared" si="37"/>
        <v>0</v>
      </c>
      <c r="R1164" s="102" t="str">
        <f t="shared" si="36"/>
        <v/>
      </c>
      <c r="S1164" s="96" t="str">
        <f>IF(D1164="","",IF(OR(D1164=Plano!$A$1,D1164=Plano!$B$1),"entrada","saída"))</f>
        <v/>
      </c>
    </row>
    <row r="1165" spans="1:19" ht="13.2" hidden="1" x14ac:dyDescent="0.25">
      <c r="A1165" s="119" t="str">
        <f>IF(B1165="","",COUNT('Diário 2o PA'!$A$5:$A$1412)+COUNT('Diário 3o PA'!$A$5:$A$2004)+ROW()-4)</f>
        <v/>
      </c>
      <c r="B1165" s="104"/>
      <c r="C1165" s="154"/>
      <c r="D1165" s="105"/>
      <c r="E1165" s="105"/>
      <c r="F1165" s="106"/>
      <c r="G1165" s="105"/>
      <c r="H1165" s="105"/>
      <c r="I1165" s="108"/>
      <c r="J1165" s="105"/>
      <c r="K1165" s="105"/>
      <c r="L1165" s="108"/>
      <c r="M1165" s="105"/>
      <c r="N1165" s="103"/>
      <c r="O1165" s="456"/>
      <c r="P1165" s="79">
        <f t="shared" si="37"/>
        <v>0</v>
      </c>
      <c r="Q1165" s="79">
        <f t="shared" si="37"/>
        <v>0</v>
      </c>
      <c r="R1165" s="102" t="str">
        <f t="shared" si="36"/>
        <v/>
      </c>
      <c r="S1165" s="96" t="str">
        <f>IF(D1165="","",IF(OR(D1165=Plano!$A$1,D1165=Plano!$B$1),"entrada","saída"))</f>
        <v/>
      </c>
    </row>
    <row r="1166" spans="1:19" ht="13.2" hidden="1" x14ac:dyDescent="0.25">
      <c r="A1166" s="119" t="str">
        <f>IF(B1166="","",COUNT('Diário 2o PA'!$A$5:$A$1412)+COUNT('Diário 3o PA'!$A$5:$A$2004)+ROW()-4)</f>
        <v/>
      </c>
      <c r="B1166" s="104"/>
      <c r="C1166" s="154"/>
      <c r="D1166" s="105"/>
      <c r="E1166" s="105"/>
      <c r="F1166" s="106"/>
      <c r="G1166" s="105"/>
      <c r="H1166" s="105"/>
      <c r="I1166" s="108"/>
      <c r="J1166" s="105"/>
      <c r="K1166" s="105"/>
      <c r="L1166" s="108"/>
      <c r="M1166" s="105"/>
      <c r="N1166" s="103"/>
      <c r="O1166" s="456"/>
      <c r="P1166" s="79">
        <f t="shared" si="37"/>
        <v>0</v>
      </c>
      <c r="Q1166" s="79">
        <f t="shared" si="37"/>
        <v>0</v>
      </c>
      <c r="R1166" s="102" t="str">
        <f t="shared" si="36"/>
        <v/>
      </c>
      <c r="S1166" s="96" t="str">
        <f>IF(D1166="","",IF(OR(D1166=Plano!$A$1,D1166=Plano!$B$1),"entrada","saída"))</f>
        <v/>
      </c>
    </row>
    <row r="1167" spans="1:19" ht="13.2" hidden="1" x14ac:dyDescent="0.25">
      <c r="A1167" s="119" t="str">
        <f>IF(B1167="","",COUNT('Diário 2o PA'!$A$5:$A$1412)+COUNT('Diário 3o PA'!$A$5:$A$2004)+ROW()-4)</f>
        <v/>
      </c>
      <c r="B1167" s="104"/>
      <c r="C1167" s="154"/>
      <c r="D1167" s="105"/>
      <c r="E1167" s="105"/>
      <c r="F1167" s="106"/>
      <c r="G1167" s="105"/>
      <c r="H1167" s="105"/>
      <c r="I1167" s="108"/>
      <c r="J1167" s="105"/>
      <c r="K1167" s="105"/>
      <c r="L1167" s="108"/>
      <c r="M1167" s="105"/>
      <c r="N1167" s="103"/>
      <c r="O1167" s="456"/>
      <c r="P1167" s="79">
        <f t="shared" si="37"/>
        <v>0</v>
      </c>
      <c r="Q1167" s="79">
        <f t="shared" si="37"/>
        <v>0</v>
      </c>
      <c r="R1167" s="102" t="str">
        <f t="shared" si="36"/>
        <v/>
      </c>
      <c r="S1167" s="96" t="str">
        <f>IF(D1167="","",IF(OR(D1167=Plano!$A$1,D1167=Plano!$B$1),"entrada","saída"))</f>
        <v/>
      </c>
    </row>
    <row r="1168" spans="1:19" ht="13.2" hidden="1" x14ac:dyDescent="0.25">
      <c r="A1168" s="119" t="str">
        <f>IF(B1168="","",COUNT('Diário 2o PA'!$A$5:$A$1412)+COUNT('Diário 3o PA'!$A$5:$A$2004)+ROW()-4)</f>
        <v/>
      </c>
      <c r="B1168" s="104"/>
      <c r="C1168" s="154"/>
      <c r="D1168" s="105"/>
      <c r="E1168" s="105"/>
      <c r="F1168" s="106"/>
      <c r="G1168" s="105"/>
      <c r="H1168" s="105"/>
      <c r="I1168" s="108"/>
      <c r="J1168" s="105"/>
      <c r="K1168" s="105"/>
      <c r="L1168" s="108"/>
      <c r="M1168" s="105"/>
      <c r="N1168" s="103"/>
      <c r="O1168" s="456"/>
      <c r="P1168" s="79">
        <f t="shared" si="37"/>
        <v>0</v>
      </c>
      <c r="Q1168" s="79">
        <f t="shared" si="37"/>
        <v>0</v>
      </c>
      <c r="R1168" s="102" t="str">
        <f t="shared" si="36"/>
        <v/>
      </c>
      <c r="S1168" s="96" t="str">
        <f>IF(D1168="","",IF(OR(D1168=Plano!$A$1,D1168=Plano!$B$1),"entrada","saída"))</f>
        <v/>
      </c>
    </row>
    <row r="1169" spans="1:19" ht="13.2" hidden="1" x14ac:dyDescent="0.25">
      <c r="A1169" s="119" t="str">
        <f>IF(B1169="","",COUNT('Diário 2o PA'!$A$5:$A$1412)+COUNT('Diário 3o PA'!$A$5:$A$2004)+ROW()-4)</f>
        <v/>
      </c>
      <c r="B1169" s="104"/>
      <c r="C1169" s="154"/>
      <c r="D1169" s="105"/>
      <c r="E1169" s="105"/>
      <c r="F1169" s="106"/>
      <c r="G1169" s="105"/>
      <c r="H1169" s="105"/>
      <c r="I1169" s="108"/>
      <c r="J1169" s="105"/>
      <c r="K1169" s="105"/>
      <c r="L1169" s="108"/>
      <c r="M1169" s="105"/>
      <c r="N1169" s="103"/>
      <c r="O1169" s="456"/>
      <c r="P1169" s="79">
        <f t="shared" si="37"/>
        <v>0</v>
      </c>
      <c r="Q1169" s="79">
        <f t="shared" si="37"/>
        <v>0</v>
      </c>
      <c r="R1169" s="102" t="str">
        <f t="shared" si="36"/>
        <v/>
      </c>
      <c r="S1169" s="96" t="str">
        <f>IF(D1169="","",IF(OR(D1169=Plano!$A$1,D1169=Plano!$B$1),"entrada","saída"))</f>
        <v/>
      </c>
    </row>
    <row r="1170" spans="1:19" ht="13.2" hidden="1" x14ac:dyDescent="0.25">
      <c r="A1170" s="119" t="str">
        <f>IF(B1170="","",COUNT('Diário 2o PA'!$A$5:$A$1412)+COUNT('Diário 3o PA'!$A$5:$A$2004)+ROW()-4)</f>
        <v/>
      </c>
      <c r="B1170" s="104"/>
      <c r="C1170" s="154"/>
      <c r="D1170" s="105"/>
      <c r="E1170" s="105"/>
      <c r="F1170" s="106"/>
      <c r="G1170" s="105"/>
      <c r="H1170" s="105"/>
      <c r="I1170" s="108"/>
      <c r="J1170" s="105"/>
      <c r="K1170" s="105"/>
      <c r="L1170" s="108"/>
      <c r="M1170" s="105"/>
      <c r="N1170" s="103"/>
      <c r="O1170" s="456"/>
      <c r="P1170" s="79">
        <f t="shared" si="37"/>
        <v>0</v>
      </c>
      <c r="Q1170" s="79">
        <f t="shared" si="37"/>
        <v>0</v>
      </c>
      <c r="R1170" s="102" t="str">
        <f t="shared" si="36"/>
        <v/>
      </c>
      <c r="S1170" s="96" t="str">
        <f>IF(D1170="","",IF(OR(D1170=Plano!$A$1,D1170=Plano!$B$1),"entrada","saída"))</f>
        <v/>
      </c>
    </row>
    <row r="1171" spans="1:19" ht="13.2" hidden="1" x14ac:dyDescent="0.25">
      <c r="A1171" s="119" t="str">
        <f>IF(B1171="","",COUNT('Diário 2o PA'!$A$5:$A$1412)+COUNT('Diário 3o PA'!$A$5:$A$2004)+ROW()-4)</f>
        <v/>
      </c>
      <c r="B1171" s="104"/>
      <c r="C1171" s="154"/>
      <c r="D1171" s="105"/>
      <c r="E1171" s="105"/>
      <c r="F1171" s="106"/>
      <c r="G1171" s="105"/>
      <c r="H1171" s="105"/>
      <c r="I1171" s="108"/>
      <c r="J1171" s="105"/>
      <c r="K1171" s="105"/>
      <c r="L1171" s="108"/>
      <c r="M1171" s="105"/>
      <c r="N1171" s="103"/>
      <c r="O1171" s="456"/>
      <c r="P1171" s="79">
        <f t="shared" si="37"/>
        <v>0</v>
      </c>
      <c r="Q1171" s="79">
        <f t="shared" si="37"/>
        <v>0</v>
      </c>
      <c r="R1171" s="102" t="str">
        <f t="shared" si="36"/>
        <v/>
      </c>
      <c r="S1171" s="96" t="str">
        <f>IF(D1171="","",IF(OR(D1171=Plano!$A$1,D1171=Plano!$B$1),"entrada","saída"))</f>
        <v/>
      </c>
    </row>
    <row r="1172" spans="1:19" ht="13.2" hidden="1" x14ac:dyDescent="0.25">
      <c r="A1172" s="119" t="str">
        <f>IF(B1172="","",COUNT('Diário 2o PA'!$A$5:$A$1412)+COUNT('Diário 3o PA'!$A$5:$A$2004)+ROW()-4)</f>
        <v/>
      </c>
      <c r="B1172" s="104"/>
      <c r="C1172" s="154"/>
      <c r="D1172" s="105"/>
      <c r="E1172" s="105"/>
      <c r="F1172" s="106"/>
      <c r="G1172" s="105"/>
      <c r="H1172" s="105"/>
      <c r="I1172" s="108"/>
      <c r="J1172" s="105"/>
      <c r="K1172" s="105"/>
      <c r="L1172" s="108"/>
      <c r="M1172" s="105"/>
      <c r="N1172" s="103"/>
      <c r="O1172" s="456"/>
      <c r="P1172" s="79">
        <f t="shared" si="37"/>
        <v>0</v>
      </c>
      <c r="Q1172" s="79">
        <f t="shared" si="37"/>
        <v>0</v>
      </c>
      <c r="R1172" s="102" t="str">
        <f t="shared" si="36"/>
        <v/>
      </c>
      <c r="S1172" s="96" t="str">
        <f>IF(D1172="","",IF(OR(D1172=Plano!$A$1,D1172=Plano!$B$1),"entrada","saída"))</f>
        <v/>
      </c>
    </row>
    <row r="1173" spans="1:19" ht="13.2" hidden="1" x14ac:dyDescent="0.25">
      <c r="A1173" s="119" t="str">
        <f>IF(B1173="","",COUNT('Diário 2o PA'!$A$5:$A$1412)+COUNT('Diário 3o PA'!$A$5:$A$2004)+ROW()-4)</f>
        <v/>
      </c>
      <c r="B1173" s="104"/>
      <c r="C1173" s="154"/>
      <c r="D1173" s="105"/>
      <c r="E1173" s="105"/>
      <c r="F1173" s="106"/>
      <c r="G1173" s="105"/>
      <c r="H1173" s="105"/>
      <c r="I1173" s="108"/>
      <c r="J1173" s="105"/>
      <c r="K1173" s="105"/>
      <c r="L1173" s="108"/>
      <c r="M1173" s="105"/>
      <c r="N1173" s="103"/>
      <c r="O1173" s="456"/>
      <c r="P1173" s="79">
        <f t="shared" si="37"/>
        <v>0</v>
      </c>
      <c r="Q1173" s="79">
        <f t="shared" si="37"/>
        <v>0</v>
      </c>
      <c r="R1173" s="102" t="str">
        <f t="shared" si="36"/>
        <v/>
      </c>
      <c r="S1173" s="96" t="str">
        <f>IF(D1173="","",IF(OR(D1173=Plano!$A$1,D1173=Plano!$B$1),"entrada","saída"))</f>
        <v/>
      </c>
    </row>
    <row r="1174" spans="1:19" ht="13.2" hidden="1" x14ac:dyDescent="0.25">
      <c r="A1174" s="119" t="str">
        <f>IF(B1174="","",COUNT('Diário 2o PA'!$A$5:$A$1412)+COUNT('Diário 3o PA'!$A$5:$A$2004)+ROW()-4)</f>
        <v/>
      </c>
      <c r="B1174" s="104"/>
      <c r="C1174" s="154"/>
      <c r="D1174" s="105"/>
      <c r="E1174" s="105"/>
      <c r="F1174" s="106"/>
      <c r="G1174" s="105"/>
      <c r="H1174" s="105"/>
      <c r="I1174" s="108"/>
      <c r="J1174" s="105"/>
      <c r="K1174" s="105"/>
      <c r="L1174" s="108"/>
      <c r="M1174" s="105"/>
      <c r="N1174" s="103"/>
      <c r="O1174" s="456"/>
      <c r="P1174" s="79">
        <f t="shared" si="37"/>
        <v>0</v>
      </c>
      <c r="Q1174" s="79">
        <f t="shared" si="37"/>
        <v>0</v>
      </c>
      <c r="R1174" s="102" t="str">
        <f t="shared" si="36"/>
        <v/>
      </c>
      <c r="S1174" s="96" t="str">
        <f>IF(D1174="","",IF(OR(D1174=Plano!$A$1,D1174=Plano!$B$1),"entrada","saída"))</f>
        <v/>
      </c>
    </row>
    <row r="1175" spans="1:19" ht="13.2" hidden="1" x14ac:dyDescent="0.25">
      <c r="A1175" s="119" t="str">
        <f>IF(B1175="","",COUNT('Diário 2o PA'!$A$5:$A$1412)+COUNT('Diário 3o PA'!$A$5:$A$2004)+ROW()-4)</f>
        <v/>
      </c>
      <c r="B1175" s="104"/>
      <c r="C1175" s="154"/>
      <c r="D1175" s="105"/>
      <c r="E1175" s="105"/>
      <c r="F1175" s="106"/>
      <c r="G1175" s="105"/>
      <c r="H1175" s="105"/>
      <c r="I1175" s="108"/>
      <c r="J1175" s="105"/>
      <c r="K1175" s="105"/>
      <c r="L1175" s="108"/>
      <c r="M1175" s="105"/>
      <c r="N1175" s="103"/>
      <c r="O1175" s="456"/>
      <c r="P1175" s="79">
        <f t="shared" si="37"/>
        <v>0</v>
      </c>
      <c r="Q1175" s="79">
        <f t="shared" si="37"/>
        <v>0</v>
      </c>
      <c r="R1175" s="102" t="str">
        <f t="shared" si="36"/>
        <v/>
      </c>
      <c r="S1175" s="96" t="str">
        <f>IF(D1175="","",IF(OR(D1175=Plano!$A$1,D1175=Plano!$B$1),"entrada","saída"))</f>
        <v/>
      </c>
    </row>
    <row r="1176" spans="1:19" ht="13.2" hidden="1" x14ac:dyDescent="0.25">
      <c r="A1176" s="119" t="str">
        <f>IF(B1176="","",COUNT('Diário 2o PA'!$A$5:$A$1412)+COUNT('Diário 3o PA'!$A$5:$A$2004)+ROW()-4)</f>
        <v/>
      </c>
      <c r="B1176" s="104"/>
      <c r="C1176" s="154"/>
      <c r="D1176" s="105"/>
      <c r="E1176" s="105"/>
      <c r="F1176" s="106"/>
      <c r="G1176" s="105"/>
      <c r="H1176" s="105"/>
      <c r="I1176" s="108"/>
      <c r="J1176" s="105"/>
      <c r="K1176" s="105"/>
      <c r="L1176" s="108"/>
      <c r="M1176" s="105"/>
      <c r="N1176" s="103"/>
      <c r="O1176" s="456"/>
      <c r="P1176" s="79">
        <f t="shared" si="37"/>
        <v>0</v>
      </c>
      <c r="Q1176" s="79">
        <f t="shared" si="37"/>
        <v>0</v>
      </c>
      <c r="R1176" s="102" t="str">
        <f t="shared" si="36"/>
        <v/>
      </c>
      <c r="S1176" s="96" t="str">
        <f>IF(D1176="","",IF(OR(D1176=Plano!$A$1,D1176=Plano!$B$1),"entrada","saída"))</f>
        <v/>
      </c>
    </row>
    <row r="1177" spans="1:19" ht="13.2" hidden="1" x14ac:dyDescent="0.25">
      <c r="A1177" s="119" t="str">
        <f>IF(B1177="","",COUNT('Diário 2o PA'!$A$5:$A$1412)+COUNT('Diário 3o PA'!$A$5:$A$2004)+ROW()-4)</f>
        <v/>
      </c>
      <c r="B1177" s="104"/>
      <c r="C1177" s="154"/>
      <c r="D1177" s="105"/>
      <c r="E1177" s="105"/>
      <c r="F1177" s="106"/>
      <c r="G1177" s="105"/>
      <c r="H1177" s="105"/>
      <c r="I1177" s="108"/>
      <c r="J1177" s="105"/>
      <c r="K1177" s="105"/>
      <c r="L1177" s="108"/>
      <c r="M1177" s="105"/>
      <c r="N1177" s="103"/>
      <c r="O1177" s="456"/>
      <c r="P1177" s="79">
        <f t="shared" si="37"/>
        <v>0</v>
      </c>
      <c r="Q1177" s="79">
        <f t="shared" si="37"/>
        <v>0</v>
      </c>
      <c r="R1177" s="102" t="str">
        <f t="shared" si="36"/>
        <v/>
      </c>
      <c r="S1177" s="96" t="str">
        <f>IF(D1177="","",IF(OR(D1177=Plano!$A$1,D1177=Plano!$B$1),"entrada","saída"))</f>
        <v/>
      </c>
    </row>
    <row r="1178" spans="1:19" ht="13.2" hidden="1" x14ac:dyDescent="0.25">
      <c r="A1178" s="119" t="str">
        <f>IF(B1178="","",COUNT('Diário 2o PA'!$A$5:$A$1412)+COUNT('Diário 3o PA'!$A$5:$A$2004)+ROW()-4)</f>
        <v/>
      </c>
      <c r="B1178" s="104"/>
      <c r="C1178" s="154"/>
      <c r="D1178" s="105"/>
      <c r="E1178" s="105"/>
      <c r="F1178" s="106"/>
      <c r="G1178" s="105"/>
      <c r="H1178" s="105"/>
      <c r="I1178" s="108"/>
      <c r="J1178" s="105"/>
      <c r="K1178" s="105"/>
      <c r="L1178" s="108"/>
      <c r="M1178" s="105"/>
      <c r="N1178" s="103"/>
      <c r="O1178" s="456"/>
      <c r="P1178" s="79">
        <f t="shared" si="37"/>
        <v>0</v>
      </c>
      <c r="Q1178" s="79">
        <f t="shared" si="37"/>
        <v>0</v>
      </c>
      <c r="R1178" s="102" t="str">
        <f t="shared" si="36"/>
        <v/>
      </c>
      <c r="S1178" s="96" t="str">
        <f>IF(D1178="","",IF(OR(D1178=Plano!$A$1,D1178=Plano!$B$1),"entrada","saída"))</f>
        <v/>
      </c>
    </row>
    <row r="1179" spans="1:19" ht="13.2" hidden="1" x14ac:dyDescent="0.25">
      <c r="A1179" s="119" t="str">
        <f>IF(B1179="","",COUNT('Diário 2o PA'!$A$5:$A$1412)+COUNT('Diário 3o PA'!$A$5:$A$2004)+ROW()-4)</f>
        <v/>
      </c>
      <c r="B1179" s="104"/>
      <c r="C1179" s="154"/>
      <c r="D1179" s="105"/>
      <c r="E1179" s="105"/>
      <c r="F1179" s="106"/>
      <c r="G1179" s="105"/>
      <c r="H1179" s="105"/>
      <c r="I1179" s="108"/>
      <c r="J1179" s="105"/>
      <c r="K1179" s="105"/>
      <c r="L1179" s="108"/>
      <c r="M1179" s="105"/>
      <c r="N1179" s="103"/>
      <c r="O1179" s="456"/>
      <c r="P1179" s="79">
        <f t="shared" si="37"/>
        <v>0</v>
      </c>
      <c r="Q1179" s="79">
        <f t="shared" si="37"/>
        <v>0</v>
      </c>
      <c r="R1179" s="102" t="str">
        <f t="shared" si="36"/>
        <v/>
      </c>
      <c r="S1179" s="96" t="str">
        <f>IF(D1179="","",IF(OR(D1179=Plano!$A$1,D1179=Plano!$B$1),"entrada","saída"))</f>
        <v/>
      </c>
    </row>
    <row r="1180" spans="1:19" ht="13.2" hidden="1" x14ac:dyDescent="0.25">
      <c r="A1180" s="119" t="str">
        <f>IF(B1180="","",COUNT('Diário 2o PA'!$A$5:$A$1412)+COUNT('Diário 3o PA'!$A$5:$A$2004)+ROW()-4)</f>
        <v/>
      </c>
      <c r="B1180" s="104"/>
      <c r="C1180" s="154"/>
      <c r="D1180" s="105"/>
      <c r="E1180" s="105"/>
      <c r="F1180" s="106"/>
      <c r="G1180" s="105"/>
      <c r="H1180" s="105"/>
      <c r="I1180" s="108"/>
      <c r="J1180" s="105"/>
      <c r="K1180" s="105"/>
      <c r="L1180" s="108"/>
      <c r="M1180" s="105"/>
      <c r="N1180" s="103"/>
      <c r="O1180" s="456"/>
      <c r="P1180" s="79">
        <f t="shared" si="37"/>
        <v>0</v>
      </c>
      <c r="Q1180" s="79">
        <f t="shared" si="37"/>
        <v>0</v>
      </c>
      <c r="R1180" s="102" t="str">
        <f t="shared" si="36"/>
        <v/>
      </c>
      <c r="S1180" s="96" t="str">
        <f>IF(D1180="","",IF(OR(D1180=Plano!$A$1,D1180=Plano!$B$1),"entrada","saída"))</f>
        <v/>
      </c>
    </row>
    <row r="1181" spans="1:19" ht="13.2" hidden="1" x14ac:dyDescent="0.25">
      <c r="A1181" s="119" t="str">
        <f>IF(B1181="","",COUNT('Diário 2o PA'!$A$5:$A$1412)+COUNT('Diário 3o PA'!$A$5:$A$2004)+ROW()-4)</f>
        <v/>
      </c>
      <c r="B1181" s="104"/>
      <c r="C1181" s="154"/>
      <c r="D1181" s="105"/>
      <c r="E1181" s="105"/>
      <c r="F1181" s="106"/>
      <c r="G1181" s="105"/>
      <c r="H1181" s="105"/>
      <c r="I1181" s="108"/>
      <c r="J1181" s="105"/>
      <c r="K1181" s="105"/>
      <c r="L1181" s="108"/>
      <c r="M1181" s="105"/>
      <c r="N1181" s="103"/>
      <c r="O1181" s="456"/>
      <c r="P1181" s="79">
        <f t="shared" si="37"/>
        <v>0</v>
      </c>
      <c r="Q1181" s="79">
        <f t="shared" si="37"/>
        <v>0</v>
      </c>
      <c r="R1181" s="102" t="str">
        <f t="shared" si="36"/>
        <v/>
      </c>
      <c r="S1181" s="96" t="str">
        <f>IF(D1181="","",IF(OR(D1181=Plano!$A$1,D1181=Plano!$B$1),"entrada","saída"))</f>
        <v/>
      </c>
    </row>
    <row r="1182" spans="1:19" ht="13.2" hidden="1" x14ac:dyDescent="0.25">
      <c r="A1182" s="119" t="str">
        <f>IF(B1182="","",COUNT('Diário 2o PA'!$A$5:$A$1412)+COUNT('Diário 3o PA'!$A$5:$A$2004)+ROW()-4)</f>
        <v/>
      </c>
      <c r="B1182" s="104"/>
      <c r="C1182" s="154"/>
      <c r="D1182" s="105"/>
      <c r="E1182" s="105"/>
      <c r="F1182" s="106"/>
      <c r="G1182" s="105"/>
      <c r="H1182" s="105"/>
      <c r="I1182" s="108"/>
      <c r="J1182" s="105"/>
      <c r="K1182" s="105"/>
      <c r="L1182" s="108"/>
      <c r="M1182" s="105"/>
      <c r="N1182" s="103"/>
      <c r="O1182" s="456"/>
      <c r="P1182" s="79">
        <f t="shared" si="37"/>
        <v>0</v>
      </c>
      <c r="Q1182" s="79">
        <f t="shared" si="37"/>
        <v>0</v>
      </c>
      <c r="R1182" s="102" t="str">
        <f t="shared" si="36"/>
        <v/>
      </c>
      <c r="S1182" s="96" t="str">
        <f>IF(D1182="","",IF(OR(D1182=Plano!$A$1,D1182=Plano!$B$1),"entrada","saída"))</f>
        <v/>
      </c>
    </row>
    <row r="1183" spans="1:19" ht="13.2" hidden="1" x14ac:dyDescent="0.25">
      <c r="A1183" s="119" t="str">
        <f>IF(B1183="","",COUNT('Diário 2o PA'!$A$5:$A$1412)+COUNT('Diário 3o PA'!$A$5:$A$2004)+ROW()-4)</f>
        <v/>
      </c>
      <c r="B1183" s="104"/>
      <c r="C1183" s="154"/>
      <c r="D1183" s="105"/>
      <c r="E1183" s="105"/>
      <c r="F1183" s="106"/>
      <c r="G1183" s="105"/>
      <c r="H1183" s="105"/>
      <c r="I1183" s="108"/>
      <c r="J1183" s="105"/>
      <c r="K1183" s="105"/>
      <c r="L1183" s="108"/>
      <c r="M1183" s="105"/>
      <c r="N1183" s="103"/>
      <c r="O1183" s="456"/>
      <c r="P1183" s="79">
        <f t="shared" si="37"/>
        <v>0</v>
      </c>
      <c r="Q1183" s="79">
        <f t="shared" si="37"/>
        <v>0</v>
      </c>
      <c r="R1183" s="102" t="str">
        <f t="shared" si="36"/>
        <v/>
      </c>
      <c r="S1183" s="96" t="str">
        <f>IF(D1183="","",IF(OR(D1183=Plano!$A$1,D1183=Plano!$B$1),"entrada","saída"))</f>
        <v/>
      </c>
    </row>
    <row r="1184" spans="1:19" ht="13.2" hidden="1" x14ac:dyDescent="0.25">
      <c r="A1184" s="119" t="str">
        <f>IF(B1184="","",COUNT('Diário 2o PA'!$A$5:$A$1412)+COUNT('Diário 3o PA'!$A$5:$A$2004)+ROW()-4)</f>
        <v/>
      </c>
      <c r="B1184" s="104"/>
      <c r="C1184" s="154"/>
      <c r="D1184" s="105"/>
      <c r="E1184" s="105"/>
      <c r="F1184" s="106"/>
      <c r="G1184" s="105"/>
      <c r="H1184" s="105"/>
      <c r="I1184" s="108"/>
      <c r="J1184" s="105"/>
      <c r="K1184" s="105"/>
      <c r="L1184" s="108"/>
      <c r="M1184" s="105"/>
      <c r="N1184" s="103"/>
      <c r="O1184" s="456"/>
      <c r="P1184" s="79">
        <f t="shared" si="37"/>
        <v>0</v>
      </c>
      <c r="Q1184" s="79">
        <f t="shared" si="37"/>
        <v>0</v>
      </c>
      <c r="R1184" s="102" t="str">
        <f t="shared" si="36"/>
        <v/>
      </c>
      <c r="S1184" s="96" t="str">
        <f>IF(D1184="","",IF(OR(D1184=Plano!$A$1,D1184=Plano!$B$1),"entrada","saída"))</f>
        <v/>
      </c>
    </row>
    <row r="1185" spans="1:19" ht="13.2" hidden="1" x14ac:dyDescent="0.25">
      <c r="A1185" s="119" t="str">
        <f>IF(B1185="","",COUNT('Diário 2o PA'!$A$5:$A$1412)+COUNT('Diário 3o PA'!$A$5:$A$2004)+ROW()-4)</f>
        <v/>
      </c>
      <c r="B1185" s="104"/>
      <c r="C1185" s="154"/>
      <c r="D1185" s="105"/>
      <c r="E1185" s="105"/>
      <c r="F1185" s="106"/>
      <c r="G1185" s="105"/>
      <c r="H1185" s="105"/>
      <c r="I1185" s="108"/>
      <c r="J1185" s="105"/>
      <c r="K1185" s="105"/>
      <c r="L1185" s="108"/>
      <c r="M1185" s="105"/>
      <c r="N1185" s="103"/>
      <c r="O1185" s="456"/>
      <c r="P1185" s="79">
        <f t="shared" si="37"/>
        <v>0</v>
      </c>
      <c r="Q1185" s="79">
        <f t="shared" si="37"/>
        <v>0</v>
      </c>
      <c r="R1185" s="102" t="str">
        <f t="shared" si="36"/>
        <v/>
      </c>
      <c r="S1185" s="96" t="str">
        <f>IF(D1185="","",IF(OR(D1185=Plano!$A$1,D1185=Plano!$B$1),"entrada","saída"))</f>
        <v/>
      </c>
    </row>
    <row r="1186" spans="1:19" ht="13.2" hidden="1" x14ac:dyDescent="0.25">
      <c r="A1186" s="119" t="str">
        <f>IF(B1186="","",COUNT('Diário 2o PA'!$A$5:$A$1412)+COUNT('Diário 3o PA'!$A$5:$A$2004)+ROW()-4)</f>
        <v/>
      </c>
      <c r="B1186" s="104"/>
      <c r="C1186" s="154"/>
      <c r="D1186" s="105"/>
      <c r="E1186" s="105"/>
      <c r="F1186" s="106"/>
      <c r="G1186" s="105"/>
      <c r="H1186" s="105"/>
      <c r="I1186" s="108"/>
      <c r="J1186" s="105"/>
      <c r="K1186" s="105"/>
      <c r="L1186" s="108"/>
      <c r="M1186" s="105"/>
      <c r="N1186" s="103"/>
      <c r="O1186" s="456"/>
      <c r="P1186" s="79">
        <f t="shared" si="37"/>
        <v>0</v>
      </c>
      <c r="Q1186" s="79">
        <f t="shared" si="37"/>
        <v>0</v>
      </c>
      <c r="R1186" s="102" t="str">
        <f t="shared" si="36"/>
        <v/>
      </c>
      <c r="S1186" s="96" t="str">
        <f>IF(D1186="","",IF(OR(D1186=Plano!$A$1,D1186=Plano!$B$1),"entrada","saída"))</f>
        <v/>
      </c>
    </row>
    <row r="1187" spans="1:19" ht="13.2" hidden="1" x14ac:dyDescent="0.25">
      <c r="A1187" s="119" t="str">
        <f>IF(B1187="","",COUNT('Diário 2o PA'!$A$5:$A$1412)+COUNT('Diário 3o PA'!$A$5:$A$2004)+ROW()-4)</f>
        <v/>
      </c>
      <c r="B1187" s="104"/>
      <c r="C1187" s="154"/>
      <c r="D1187" s="105"/>
      <c r="E1187" s="105"/>
      <c r="F1187" s="106"/>
      <c r="G1187" s="105"/>
      <c r="H1187" s="105"/>
      <c r="I1187" s="108"/>
      <c r="J1187" s="105"/>
      <c r="K1187" s="105"/>
      <c r="L1187" s="108"/>
      <c r="M1187" s="105"/>
      <c r="N1187" s="103"/>
      <c r="O1187" s="456"/>
      <c r="P1187" s="79">
        <f t="shared" si="37"/>
        <v>0</v>
      </c>
      <c r="Q1187" s="79">
        <f t="shared" si="37"/>
        <v>0</v>
      </c>
      <c r="R1187" s="102" t="str">
        <f t="shared" si="36"/>
        <v/>
      </c>
      <c r="S1187" s="96" t="str">
        <f>IF(D1187="","",IF(OR(D1187=Plano!$A$1,D1187=Plano!$B$1),"entrada","saída"))</f>
        <v/>
      </c>
    </row>
    <row r="1188" spans="1:19" ht="13.2" hidden="1" x14ac:dyDescent="0.25">
      <c r="A1188" s="119" t="str">
        <f>IF(B1188="","",COUNT('Diário 2o PA'!$A$5:$A$1412)+COUNT('Diário 3o PA'!$A$5:$A$2004)+ROW()-4)</f>
        <v/>
      </c>
      <c r="B1188" s="104"/>
      <c r="C1188" s="154"/>
      <c r="D1188" s="105"/>
      <c r="E1188" s="105"/>
      <c r="F1188" s="106"/>
      <c r="G1188" s="105"/>
      <c r="H1188" s="105"/>
      <c r="I1188" s="108"/>
      <c r="J1188" s="105"/>
      <c r="K1188" s="105"/>
      <c r="L1188" s="108"/>
      <c r="M1188" s="105"/>
      <c r="N1188" s="103"/>
      <c r="O1188" s="456"/>
      <c r="P1188" s="79">
        <f t="shared" si="37"/>
        <v>0</v>
      </c>
      <c r="Q1188" s="79">
        <f t="shared" si="37"/>
        <v>0</v>
      </c>
      <c r="R1188" s="102" t="str">
        <f t="shared" si="36"/>
        <v/>
      </c>
      <c r="S1188" s="96" t="str">
        <f>IF(D1188="","",IF(OR(D1188=Plano!$A$1,D1188=Plano!$B$1),"entrada","saída"))</f>
        <v/>
      </c>
    </row>
    <row r="1189" spans="1:19" ht="13.2" hidden="1" x14ac:dyDescent="0.25">
      <c r="A1189" s="119" t="str">
        <f>IF(B1189="","",COUNT('Diário 2o PA'!$A$5:$A$1412)+COUNT('Diário 3o PA'!$A$5:$A$2004)+ROW()-4)</f>
        <v/>
      </c>
      <c r="B1189" s="104"/>
      <c r="C1189" s="154"/>
      <c r="D1189" s="105"/>
      <c r="E1189" s="105"/>
      <c r="F1189" s="106"/>
      <c r="G1189" s="105"/>
      <c r="H1189" s="105"/>
      <c r="I1189" s="108"/>
      <c r="J1189" s="105"/>
      <c r="K1189" s="105"/>
      <c r="L1189" s="108"/>
      <c r="M1189" s="105"/>
      <c r="N1189" s="103"/>
      <c r="O1189" s="456"/>
      <c r="P1189" s="79">
        <f t="shared" si="37"/>
        <v>0</v>
      </c>
      <c r="Q1189" s="79">
        <f t="shared" si="37"/>
        <v>0</v>
      </c>
      <c r="R1189" s="102" t="str">
        <f t="shared" si="36"/>
        <v/>
      </c>
      <c r="S1189" s="96" t="str">
        <f>IF(D1189="","",IF(OR(D1189=Plano!$A$1,D1189=Plano!$B$1),"entrada","saída"))</f>
        <v/>
      </c>
    </row>
    <row r="1190" spans="1:19" ht="13.2" hidden="1" x14ac:dyDescent="0.25">
      <c r="A1190" s="119" t="str">
        <f>IF(B1190="","",COUNT('Diário 2o PA'!$A$5:$A$1412)+COUNT('Diário 3o PA'!$A$5:$A$2004)+ROW()-4)</f>
        <v/>
      </c>
      <c r="B1190" s="104"/>
      <c r="C1190" s="154"/>
      <c r="D1190" s="105"/>
      <c r="E1190" s="105"/>
      <c r="F1190" s="106"/>
      <c r="G1190" s="105"/>
      <c r="H1190" s="105"/>
      <c r="I1190" s="108"/>
      <c r="J1190" s="105"/>
      <c r="K1190" s="105"/>
      <c r="L1190" s="108"/>
      <c r="M1190" s="105"/>
      <c r="N1190" s="103"/>
      <c r="O1190" s="456"/>
      <c r="P1190" s="79">
        <f t="shared" si="37"/>
        <v>0</v>
      </c>
      <c r="Q1190" s="79">
        <f t="shared" si="37"/>
        <v>0</v>
      </c>
      <c r="R1190" s="102" t="str">
        <f t="shared" si="36"/>
        <v/>
      </c>
      <c r="S1190" s="96" t="str">
        <f>IF(D1190="","",IF(OR(D1190=Plano!$A$1,D1190=Plano!$B$1),"entrada","saída"))</f>
        <v/>
      </c>
    </row>
    <row r="1191" spans="1:19" ht="13.2" hidden="1" x14ac:dyDescent="0.25">
      <c r="A1191" s="119" t="str">
        <f>IF(B1191="","",COUNT('Diário 2o PA'!$A$5:$A$1412)+COUNT('Diário 3o PA'!$A$5:$A$2004)+ROW()-4)</f>
        <v/>
      </c>
      <c r="B1191" s="104"/>
      <c r="C1191" s="154"/>
      <c r="D1191" s="105"/>
      <c r="E1191" s="105"/>
      <c r="F1191" s="106"/>
      <c r="G1191" s="105"/>
      <c r="H1191" s="105"/>
      <c r="I1191" s="108"/>
      <c r="J1191" s="105"/>
      <c r="K1191" s="105"/>
      <c r="L1191" s="108"/>
      <c r="M1191" s="105"/>
      <c r="N1191" s="103"/>
      <c r="O1191" s="456"/>
      <c r="P1191" s="79">
        <f t="shared" si="37"/>
        <v>0</v>
      </c>
      <c r="Q1191" s="79">
        <f t="shared" si="37"/>
        <v>0</v>
      </c>
      <c r="R1191" s="102" t="str">
        <f t="shared" si="36"/>
        <v/>
      </c>
      <c r="S1191" s="96" t="str">
        <f>IF(D1191="","",IF(OR(D1191=Plano!$A$1,D1191=Plano!$B$1),"entrada","saída"))</f>
        <v/>
      </c>
    </row>
    <row r="1192" spans="1:19" ht="13.2" hidden="1" x14ac:dyDescent="0.25">
      <c r="A1192" s="119" t="str">
        <f>IF(B1192="","",COUNT('Diário 2o PA'!$A$5:$A$1412)+COUNT('Diário 3o PA'!$A$5:$A$2004)+ROW()-4)</f>
        <v/>
      </c>
      <c r="B1192" s="104"/>
      <c r="C1192" s="154"/>
      <c r="D1192" s="105"/>
      <c r="E1192" s="105"/>
      <c r="F1192" s="106"/>
      <c r="G1192" s="105"/>
      <c r="H1192" s="105"/>
      <c r="I1192" s="108"/>
      <c r="J1192" s="105"/>
      <c r="K1192" s="105"/>
      <c r="L1192" s="108"/>
      <c r="M1192" s="105"/>
      <c r="N1192" s="103"/>
      <c r="O1192" s="456"/>
      <c r="P1192" s="79">
        <f t="shared" si="37"/>
        <v>0</v>
      </c>
      <c r="Q1192" s="79">
        <f t="shared" si="37"/>
        <v>0</v>
      </c>
      <c r="R1192" s="102" t="str">
        <f t="shared" si="36"/>
        <v/>
      </c>
      <c r="S1192" s="96" t="str">
        <f>IF(D1192="","",IF(OR(D1192=Plano!$A$1,D1192=Plano!$B$1),"entrada","saída"))</f>
        <v/>
      </c>
    </row>
    <row r="1193" spans="1:19" ht="13.2" hidden="1" x14ac:dyDescent="0.25">
      <c r="A1193" s="119" t="str">
        <f>IF(B1193="","",COUNT('Diário 2o PA'!$A$5:$A$1412)+COUNT('Diário 3o PA'!$A$5:$A$2004)+ROW()-4)</f>
        <v/>
      </c>
      <c r="B1193" s="104"/>
      <c r="C1193" s="154"/>
      <c r="D1193" s="105"/>
      <c r="E1193" s="105"/>
      <c r="F1193" s="106"/>
      <c r="G1193" s="105"/>
      <c r="H1193" s="105"/>
      <c r="I1193" s="108"/>
      <c r="J1193" s="105"/>
      <c r="K1193" s="105"/>
      <c r="L1193" s="108"/>
      <c r="M1193" s="105"/>
      <c r="N1193" s="103"/>
      <c r="O1193" s="456"/>
      <c r="P1193" s="79">
        <f t="shared" si="37"/>
        <v>0</v>
      </c>
      <c r="Q1193" s="79">
        <f t="shared" si="37"/>
        <v>0</v>
      </c>
      <c r="R1193" s="102" t="str">
        <f t="shared" si="36"/>
        <v/>
      </c>
      <c r="S1193" s="96" t="str">
        <f>IF(D1193="","",IF(OR(D1193=Plano!$A$1,D1193=Plano!$B$1),"entrada","saída"))</f>
        <v/>
      </c>
    </row>
    <row r="1194" spans="1:19" ht="13.2" hidden="1" x14ac:dyDescent="0.25">
      <c r="A1194" s="119" t="str">
        <f>IF(B1194="","",COUNT('Diário 2o PA'!$A$5:$A$1412)+COUNT('Diário 3o PA'!$A$5:$A$2004)+ROW()-4)</f>
        <v/>
      </c>
      <c r="B1194" s="104"/>
      <c r="C1194" s="154"/>
      <c r="D1194" s="105"/>
      <c r="E1194" s="105"/>
      <c r="F1194" s="106"/>
      <c r="G1194" s="105"/>
      <c r="H1194" s="105"/>
      <c r="I1194" s="108"/>
      <c r="J1194" s="105"/>
      <c r="K1194" s="105"/>
      <c r="L1194" s="108"/>
      <c r="M1194" s="105"/>
      <c r="N1194" s="103"/>
      <c r="O1194" s="456"/>
      <c r="P1194" s="79">
        <f t="shared" si="37"/>
        <v>0</v>
      </c>
      <c r="Q1194" s="79">
        <f t="shared" si="37"/>
        <v>0</v>
      </c>
      <c r="R1194" s="102" t="str">
        <f t="shared" si="36"/>
        <v/>
      </c>
      <c r="S1194" s="96" t="str">
        <f>IF(D1194="","",IF(OR(D1194=Plano!$A$1,D1194=Plano!$B$1),"entrada","saída"))</f>
        <v/>
      </c>
    </row>
    <row r="1195" spans="1:19" ht="13.2" hidden="1" x14ac:dyDescent="0.25">
      <c r="A1195" s="119" t="str">
        <f>IF(B1195="","",COUNT('Diário 2o PA'!$A$5:$A$1412)+COUNT('Diário 3o PA'!$A$5:$A$2004)+ROW()-4)</f>
        <v/>
      </c>
      <c r="B1195" s="104"/>
      <c r="C1195" s="154"/>
      <c r="D1195" s="105"/>
      <c r="E1195" s="105"/>
      <c r="F1195" s="106"/>
      <c r="G1195" s="105"/>
      <c r="H1195" s="105"/>
      <c r="I1195" s="108"/>
      <c r="J1195" s="105"/>
      <c r="K1195" s="105"/>
      <c r="L1195" s="108"/>
      <c r="M1195" s="105"/>
      <c r="N1195" s="103"/>
      <c r="O1195" s="456"/>
      <c r="P1195" s="79">
        <f t="shared" si="37"/>
        <v>0</v>
      </c>
      <c r="Q1195" s="79">
        <f t="shared" si="37"/>
        <v>0</v>
      </c>
      <c r="R1195" s="102" t="str">
        <f t="shared" si="36"/>
        <v/>
      </c>
      <c r="S1195" s="96" t="str">
        <f>IF(D1195="","",IF(OR(D1195=Plano!$A$1,D1195=Plano!$B$1),"entrada","saída"))</f>
        <v/>
      </c>
    </row>
    <row r="1196" spans="1:19" ht="13.2" hidden="1" x14ac:dyDescent="0.25">
      <c r="A1196" s="119" t="str">
        <f>IF(B1196="","",COUNT('Diário 2o PA'!$A$5:$A$1412)+COUNT('Diário 3o PA'!$A$5:$A$2004)+ROW()-4)</f>
        <v/>
      </c>
      <c r="B1196" s="104"/>
      <c r="C1196" s="154"/>
      <c r="D1196" s="105"/>
      <c r="E1196" s="105"/>
      <c r="F1196" s="106"/>
      <c r="G1196" s="105"/>
      <c r="H1196" s="105"/>
      <c r="I1196" s="108"/>
      <c r="J1196" s="105"/>
      <c r="K1196" s="105"/>
      <c r="L1196" s="108"/>
      <c r="M1196" s="105"/>
      <c r="N1196" s="103"/>
      <c r="O1196" s="456"/>
      <c r="P1196" s="79">
        <f t="shared" si="37"/>
        <v>0</v>
      </c>
      <c r="Q1196" s="79">
        <f t="shared" si="37"/>
        <v>0</v>
      </c>
      <c r="R1196" s="102" t="str">
        <f t="shared" si="36"/>
        <v/>
      </c>
      <c r="S1196" s="96" t="str">
        <f>IF(D1196="","",IF(OR(D1196=Plano!$A$1,D1196=Plano!$B$1),"entrada","saída"))</f>
        <v/>
      </c>
    </row>
    <row r="1197" spans="1:19" ht="13.2" hidden="1" x14ac:dyDescent="0.25">
      <c r="A1197" s="119" t="str">
        <f>IF(B1197="","",COUNT('Diário 2o PA'!$A$5:$A$1412)+COUNT('Diário 3o PA'!$A$5:$A$2004)+ROW()-4)</f>
        <v/>
      </c>
      <c r="B1197" s="104"/>
      <c r="C1197" s="154"/>
      <c r="D1197" s="105"/>
      <c r="E1197" s="105"/>
      <c r="F1197" s="106"/>
      <c r="G1197" s="105"/>
      <c r="H1197" s="105"/>
      <c r="I1197" s="108"/>
      <c r="J1197" s="105"/>
      <c r="K1197" s="105"/>
      <c r="L1197" s="108"/>
      <c r="M1197" s="105"/>
      <c r="N1197" s="103"/>
      <c r="O1197" s="456"/>
      <c r="P1197" s="79">
        <f t="shared" si="37"/>
        <v>0</v>
      </c>
      <c r="Q1197" s="79">
        <f t="shared" si="37"/>
        <v>0</v>
      </c>
      <c r="R1197" s="102" t="str">
        <f t="shared" si="36"/>
        <v/>
      </c>
      <c r="S1197" s="96" t="str">
        <f>IF(D1197="","",IF(OR(D1197=Plano!$A$1,D1197=Plano!$B$1),"entrada","saída"))</f>
        <v/>
      </c>
    </row>
    <row r="1198" spans="1:19" ht="13.2" hidden="1" x14ac:dyDescent="0.25">
      <c r="A1198" s="119" t="str">
        <f>IF(B1198="","",COUNT('Diário 2o PA'!$A$5:$A$1412)+COUNT('Diário 3o PA'!$A$5:$A$2004)+ROW()-4)</f>
        <v/>
      </c>
      <c r="B1198" s="104"/>
      <c r="C1198" s="154"/>
      <c r="D1198" s="105"/>
      <c r="E1198" s="105"/>
      <c r="F1198" s="106"/>
      <c r="G1198" s="105"/>
      <c r="H1198" s="105"/>
      <c r="I1198" s="108"/>
      <c r="J1198" s="105"/>
      <c r="K1198" s="105"/>
      <c r="L1198" s="108"/>
      <c r="M1198" s="105"/>
      <c r="N1198" s="103"/>
      <c r="O1198" s="456"/>
      <c r="P1198" s="79">
        <f t="shared" si="37"/>
        <v>0</v>
      </c>
      <c r="Q1198" s="79">
        <f t="shared" si="37"/>
        <v>0</v>
      </c>
      <c r="R1198" s="102" t="str">
        <f t="shared" si="36"/>
        <v/>
      </c>
      <c r="S1198" s="96" t="str">
        <f>IF(D1198="","",IF(OR(D1198=Plano!$A$1,D1198=Plano!$B$1),"entrada","saída"))</f>
        <v/>
      </c>
    </row>
    <row r="1199" spans="1:19" ht="13.2" hidden="1" x14ac:dyDescent="0.25">
      <c r="A1199" s="119" t="str">
        <f>IF(B1199="","",COUNT('Diário 2o PA'!$A$5:$A$1412)+COUNT('Diário 3o PA'!$A$5:$A$2004)+ROW()-4)</f>
        <v/>
      </c>
      <c r="B1199" s="104"/>
      <c r="C1199" s="154"/>
      <c r="D1199" s="105"/>
      <c r="E1199" s="105"/>
      <c r="F1199" s="106"/>
      <c r="G1199" s="105"/>
      <c r="H1199" s="105"/>
      <c r="I1199" s="108"/>
      <c r="J1199" s="105"/>
      <c r="K1199" s="105"/>
      <c r="L1199" s="108"/>
      <c r="M1199" s="105"/>
      <c r="N1199" s="103"/>
      <c r="O1199" s="456"/>
      <c r="P1199" s="79">
        <f t="shared" si="37"/>
        <v>0</v>
      </c>
      <c r="Q1199" s="79">
        <f t="shared" si="37"/>
        <v>0</v>
      </c>
      <c r="R1199" s="102" t="str">
        <f t="shared" si="36"/>
        <v/>
      </c>
      <c r="S1199" s="96" t="str">
        <f>IF(D1199="","",IF(OR(D1199=Plano!$A$1,D1199=Plano!$B$1),"entrada","saída"))</f>
        <v/>
      </c>
    </row>
    <row r="1200" spans="1:19" ht="13.2" hidden="1" x14ac:dyDescent="0.25">
      <c r="A1200" s="119" t="str">
        <f>IF(B1200="","",COUNT('Diário 2o PA'!$A$5:$A$1412)+COUNT('Diário 3o PA'!$A$5:$A$2004)+ROW()-4)</f>
        <v/>
      </c>
      <c r="B1200" s="104"/>
      <c r="C1200" s="154"/>
      <c r="D1200" s="105"/>
      <c r="E1200" s="105"/>
      <c r="F1200" s="106"/>
      <c r="G1200" s="105"/>
      <c r="H1200" s="105"/>
      <c r="I1200" s="108"/>
      <c r="J1200" s="105"/>
      <c r="K1200" s="105"/>
      <c r="L1200" s="108"/>
      <c r="M1200" s="105"/>
      <c r="N1200" s="103"/>
      <c r="O1200" s="456"/>
      <c r="P1200" s="79">
        <f t="shared" si="37"/>
        <v>0</v>
      </c>
      <c r="Q1200" s="79">
        <f t="shared" si="37"/>
        <v>0</v>
      </c>
      <c r="R1200" s="102" t="str">
        <f t="shared" si="36"/>
        <v/>
      </c>
      <c r="S1200" s="96" t="str">
        <f>IF(D1200="","",IF(OR(D1200=Plano!$A$1,D1200=Plano!$B$1),"entrada","saída"))</f>
        <v/>
      </c>
    </row>
    <row r="1201" spans="1:19" ht="13.2" hidden="1" x14ac:dyDescent="0.25">
      <c r="A1201" s="119" t="str">
        <f>IF(B1201="","",COUNT('Diário 2o PA'!$A$5:$A$1412)+COUNT('Diário 3o PA'!$A$5:$A$2004)+ROW()-4)</f>
        <v/>
      </c>
      <c r="B1201" s="104"/>
      <c r="C1201" s="154"/>
      <c r="D1201" s="105"/>
      <c r="E1201" s="105"/>
      <c r="F1201" s="106"/>
      <c r="G1201" s="105"/>
      <c r="H1201" s="105"/>
      <c r="I1201" s="108"/>
      <c r="J1201" s="105"/>
      <c r="K1201" s="105"/>
      <c r="L1201" s="108"/>
      <c r="M1201" s="105"/>
      <c r="N1201" s="103"/>
      <c r="O1201" s="456"/>
      <c r="P1201" s="79">
        <f t="shared" si="37"/>
        <v>0</v>
      </c>
      <c r="Q1201" s="79">
        <f t="shared" si="37"/>
        <v>0</v>
      </c>
      <c r="R1201" s="102" t="str">
        <f t="shared" si="36"/>
        <v/>
      </c>
      <c r="S1201" s="96" t="str">
        <f>IF(D1201="","",IF(OR(D1201=Plano!$A$1,D1201=Plano!$B$1),"entrada","saída"))</f>
        <v/>
      </c>
    </row>
    <row r="1202" spans="1:19" ht="13.2" hidden="1" x14ac:dyDescent="0.25">
      <c r="A1202" s="119" t="str">
        <f>IF(B1202="","",COUNT('Diário 2o PA'!$A$5:$A$1412)+COUNT('Diário 3o PA'!$A$5:$A$2004)+ROW()-4)</f>
        <v/>
      </c>
      <c r="B1202" s="104"/>
      <c r="C1202" s="154"/>
      <c r="D1202" s="105"/>
      <c r="E1202" s="105"/>
      <c r="F1202" s="106"/>
      <c r="G1202" s="105"/>
      <c r="H1202" s="105"/>
      <c r="I1202" s="108"/>
      <c r="J1202" s="105"/>
      <c r="K1202" s="105"/>
      <c r="L1202" s="108"/>
      <c r="M1202" s="105"/>
      <c r="N1202" s="103"/>
      <c r="O1202" s="456"/>
      <c r="P1202" s="79">
        <f t="shared" si="37"/>
        <v>0</v>
      </c>
      <c r="Q1202" s="79">
        <f t="shared" si="37"/>
        <v>0</v>
      </c>
      <c r="R1202" s="102" t="str">
        <f t="shared" si="36"/>
        <v/>
      </c>
      <c r="S1202" s="96" t="str">
        <f>IF(D1202="","",IF(OR(D1202=Plano!$A$1,D1202=Plano!$B$1),"entrada","saída"))</f>
        <v/>
      </c>
    </row>
    <row r="1203" spans="1:19" ht="13.2" hidden="1" x14ac:dyDescent="0.25">
      <c r="A1203" s="119" t="str">
        <f>IF(B1203="","",COUNT('Diário 2o PA'!$A$5:$A$1412)+COUNT('Diário 3o PA'!$A$5:$A$2004)+ROW()-4)</f>
        <v/>
      </c>
      <c r="B1203" s="104"/>
      <c r="C1203" s="154"/>
      <c r="D1203" s="105"/>
      <c r="E1203" s="105"/>
      <c r="F1203" s="106"/>
      <c r="G1203" s="105"/>
      <c r="H1203" s="105"/>
      <c r="I1203" s="108"/>
      <c r="J1203" s="105"/>
      <c r="K1203" s="105"/>
      <c r="L1203" s="108"/>
      <c r="M1203" s="105"/>
      <c r="N1203" s="103"/>
      <c r="O1203" s="456"/>
      <c r="P1203" s="79">
        <f t="shared" si="37"/>
        <v>0</v>
      </c>
      <c r="Q1203" s="79">
        <f t="shared" si="37"/>
        <v>0</v>
      </c>
      <c r="R1203" s="102" t="str">
        <f t="shared" si="36"/>
        <v/>
      </c>
      <c r="S1203" s="96" t="str">
        <f>IF(D1203="","",IF(OR(D1203=Plano!$A$1,D1203=Plano!$B$1),"entrada","saída"))</f>
        <v/>
      </c>
    </row>
    <row r="1204" spans="1:19" ht="13.2" hidden="1" x14ac:dyDescent="0.25">
      <c r="A1204" s="119" t="str">
        <f>IF(B1204="","",COUNT('Diário 2o PA'!$A$5:$A$1412)+COUNT('Diário 3o PA'!$A$5:$A$2004)+ROW()-4)</f>
        <v/>
      </c>
      <c r="B1204" s="104"/>
      <c r="C1204" s="154"/>
      <c r="D1204" s="105"/>
      <c r="E1204" s="105"/>
      <c r="F1204" s="106"/>
      <c r="G1204" s="105"/>
      <c r="H1204" s="105"/>
      <c r="I1204" s="108"/>
      <c r="J1204" s="105"/>
      <c r="K1204" s="105"/>
      <c r="L1204" s="108"/>
      <c r="M1204" s="105"/>
      <c r="N1204" s="103"/>
      <c r="O1204" s="456"/>
      <c r="P1204" s="79">
        <f t="shared" si="37"/>
        <v>0</v>
      </c>
      <c r="Q1204" s="79">
        <f t="shared" si="37"/>
        <v>0</v>
      </c>
      <c r="R1204" s="102" t="str">
        <f t="shared" si="36"/>
        <v/>
      </c>
      <c r="S1204" s="96" t="str">
        <f>IF(D1204="","",IF(OR(D1204=Plano!$A$1,D1204=Plano!$B$1),"entrada","saída"))</f>
        <v/>
      </c>
    </row>
    <row r="1205" spans="1:19" ht="13.2" hidden="1" x14ac:dyDescent="0.25">
      <c r="A1205" s="119" t="str">
        <f>IF(B1205="","",COUNT('Diário 2o PA'!$A$5:$A$1412)+COUNT('Diário 3o PA'!$A$5:$A$2004)+ROW()-4)</f>
        <v/>
      </c>
      <c r="B1205" s="104"/>
      <c r="C1205" s="154"/>
      <c r="D1205" s="105"/>
      <c r="E1205" s="105"/>
      <c r="F1205" s="106"/>
      <c r="G1205" s="105"/>
      <c r="H1205" s="105"/>
      <c r="I1205" s="108"/>
      <c r="J1205" s="105"/>
      <c r="K1205" s="105"/>
      <c r="L1205" s="108"/>
      <c r="M1205" s="105"/>
      <c r="N1205" s="103"/>
      <c r="O1205" s="456"/>
      <c r="P1205" s="79">
        <f t="shared" si="37"/>
        <v>0</v>
      </c>
      <c r="Q1205" s="79">
        <f t="shared" si="37"/>
        <v>0</v>
      </c>
      <c r="R1205" s="102" t="str">
        <f t="shared" si="36"/>
        <v/>
      </c>
      <c r="S1205" s="96" t="str">
        <f>IF(D1205="","",IF(OR(D1205=Plano!$A$1,D1205=Plano!$B$1),"entrada","saída"))</f>
        <v/>
      </c>
    </row>
    <row r="1206" spans="1:19" ht="13.2" hidden="1" x14ac:dyDescent="0.25">
      <c r="A1206" s="119" t="str">
        <f>IF(B1206="","",COUNT('Diário 2o PA'!$A$5:$A$1412)+COUNT('Diário 3o PA'!$A$5:$A$2004)+ROW()-4)</f>
        <v/>
      </c>
      <c r="B1206" s="104"/>
      <c r="C1206" s="154"/>
      <c r="D1206" s="105"/>
      <c r="E1206" s="105"/>
      <c r="F1206" s="106"/>
      <c r="G1206" s="105"/>
      <c r="H1206" s="105"/>
      <c r="I1206" s="108"/>
      <c r="J1206" s="105"/>
      <c r="K1206" s="105"/>
      <c r="L1206" s="108"/>
      <c r="M1206" s="105"/>
      <c r="N1206" s="103"/>
      <c r="O1206" s="456"/>
      <c r="P1206" s="79">
        <f t="shared" si="37"/>
        <v>0</v>
      </c>
      <c r="Q1206" s="79">
        <f t="shared" si="37"/>
        <v>0</v>
      </c>
      <c r="R1206" s="102" t="str">
        <f t="shared" si="36"/>
        <v/>
      </c>
      <c r="S1206" s="96" t="str">
        <f>IF(D1206="","",IF(OR(D1206=Plano!$A$1,D1206=Plano!$B$1),"entrada","saída"))</f>
        <v/>
      </c>
    </row>
    <row r="1207" spans="1:19" ht="13.2" hidden="1" x14ac:dyDescent="0.25">
      <c r="A1207" s="119" t="str">
        <f>IF(B1207="","",COUNT('Diário 2o PA'!$A$5:$A$1412)+COUNT('Diário 3o PA'!$A$5:$A$2004)+ROW()-4)</f>
        <v/>
      </c>
      <c r="B1207" s="104"/>
      <c r="C1207" s="154"/>
      <c r="D1207" s="105"/>
      <c r="E1207" s="105"/>
      <c r="F1207" s="106"/>
      <c r="G1207" s="105"/>
      <c r="H1207" s="105"/>
      <c r="I1207" s="108"/>
      <c r="J1207" s="105"/>
      <c r="K1207" s="105"/>
      <c r="L1207" s="108"/>
      <c r="M1207" s="105"/>
      <c r="N1207" s="103"/>
      <c r="O1207" s="456"/>
      <c r="P1207" s="79">
        <f t="shared" si="37"/>
        <v>0</v>
      </c>
      <c r="Q1207" s="79">
        <f t="shared" si="37"/>
        <v>0</v>
      </c>
      <c r="R1207" s="102" t="str">
        <f t="shared" si="36"/>
        <v/>
      </c>
      <c r="S1207" s="96" t="str">
        <f>IF(D1207="","",IF(OR(D1207=Plano!$A$1,D1207=Plano!$B$1),"entrada","saída"))</f>
        <v/>
      </c>
    </row>
    <row r="1208" spans="1:19" ht="13.2" hidden="1" x14ac:dyDescent="0.25">
      <c r="A1208" s="119" t="str">
        <f>IF(B1208="","",COUNT('Diário 2o PA'!$A$5:$A$1412)+COUNT('Diário 3o PA'!$A$5:$A$2004)+ROW()-4)</f>
        <v/>
      </c>
      <c r="B1208" s="104"/>
      <c r="C1208" s="154"/>
      <c r="D1208" s="105"/>
      <c r="E1208" s="105"/>
      <c r="F1208" s="106"/>
      <c r="G1208" s="105"/>
      <c r="H1208" s="105"/>
      <c r="I1208" s="108"/>
      <c r="J1208" s="105"/>
      <c r="K1208" s="105"/>
      <c r="L1208" s="108"/>
      <c r="M1208" s="105"/>
      <c r="N1208" s="103"/>
      <c r="O1208" s="456"/>
      <c r="P1208" s="79">
        <f t="shared" si="37"/>
        <v>0</v>
      </c>
      <c r="Q1208" s="79">
        <f t="shared" si="37"/>
        <v>0</v>
      </c>
      <c r="R1208" s="102" t="str">
        <f t="shared" si="36"/>
        <v/>
      </c>
      <c r="S1208" s="96" t="str">
        <f>IF(D1208="","",IF(OR(D1208=Plano!$A$1,D1208=Plano!$B$1),"entrada","saída"))</f>
        <v/>
      </c>
    </row>
    <row r="1209" spans="1:19" ht="13.2" hidden="1" x14ac:dyDescent="0.25">
      <c r="A1209" s="119" t="str">
        <f>IF(B1209="","",COUNT('Diário 2o PA'!$A$5:$A$1412)+COUNT('Diário 3o PA'!$A$5:$A$2004)+ROW()-4)</f>
        <v/>
      </c>
      <c r="B1209" s="104"/>
      <c r="C1209" s="154"/>
      <c r="D1209" s="105"/>
      <c r="E1209" s="105"/>
      <c r="F1209" s="106"/>
      <c r="G1209" s="105"/>
      <c r="H1209" s="105"/>
      <c r="I1209" s="108"/>
      <c r="J1209" s="105"/>
      <c r="K1209" s="105"/>
      <c r="L1209" s="108"/>
      <c r="M1209" s="105"/>
      <c r="N1209" s="103"/>
      <c r="O1209" s="456"/>
      <c r="P1209" s="79">
        <f t="shared" si="37"/>
        <v>0</v>
      </c>
      <c r="Q1209" s="79">
        <f t="shared" si="37"/>
        <v>0</v>
      </c>
      <c r="R1209" s="102" t="str">
        <f t="shared" si="36"/>
        <v/>
      </c>
      <c r="S1209" s="96" t="str">
        <f>IF(D1209="","",IF(OR(D1209=Plano!$A$1,D1209=Plano!$B$1),"entrada","saída"))</f>
        <v/>
      </c>
    </row>
    <row r="1210" spans="1:19" ht="13.2" hidden="1" x14ac:dyDescent="0.25">
      <c r="A1210" s="119" t="str">
        <f>IF(B1210="","",COUNT('Diário 2o PA'!$A$5:$A$1412)+COUNT('Diário 3o PA'!$A$5:$A$2004)+ROW()-4)</f>
        <v/>
      </c>
      <c r="B1210" s="104"/>
      <c r="C1210" s="154"/>
      <c r="D1210" s="105"/>
      <c r="E1210" s="105"/>
      <c r="F1210" s="106"/>
      <c r="G1210" s="105"/>
      <c r="H1210" s="105"/>
      <c r="I1210" s="108"/>
      <c r="J1210" s="105"/>
      <c r="K1210" s="105"/>
      <c r="L1210" s="108"/>
      <c r="M1210" s="105"/>
      <c r="N1210" s="103"/>
      <c r="O1210" s="456"/>
      <c r="P1210" s="79">
        <f t="shared" si="37"/>
        <v>0</v>
      </c>
      <c r="Q1210" s="79">
        <f t="shared" si="37"/>
        <v>0</v>
      </c>
      <c r="R1210" s="102" t="str">
        <f t="shared" si="36"/>
        <v/>
      </c>
      <c r="S1210" s="96" t="str">
        <f>IF(D1210="","",IF(OR(D1210=Plano!$A$1,D1210=Plano!$B$1),"entrada","saída"))</f>
        <v/>
      </c>
    </row>
    <row r="1211" spans="1:19" ht="13.2" hidden="1" x14ac:dyDescent="0.25">
      <c r="A1211" s="119" t="str">
        <f>IF(B1211="","",COUNT('Diário 2o PA'!$A$5:$A$1412)+COUNT('Diário 3o PA'!$A$5:$A$2004)+ROW()-4)</f>
        <v/>
      </c>
      <c r="B1211" s="104"/>
      <c r="C1211" s="154"/>
      <c r="D1211" s="105"/>
      <c r="E1211" s="105"/>
      <c r="F1211" s="106"/>
      <c r="G1211" s="105"/>
      <c r="H1211" s="105"/>
      <c r="I1211" s="108"/>
      <c r="J1211" s="105"/>
      <c r="K1211" s="105"/>
      <c r="L1211" s="108"/>
      <c r="M1211" s="105"/>
      <c r="N1211" s="103"/>
      <c r="O1211" s="456"/>
      <c r="P1211" s="79">
        <f t="shared" si="37"/>
        <v>0</v>
      </c>
      <c r="Q1211" s="79">
        <f t="shared" si="37"/>
        <v>0</v>
      </c>
      <c r="R1211" s="102" t="str">
        <f t="shared" si="36"/>
        <v/>
      </c>
      <c r="S1211" s="96" t="str">
        <f>IF(D1211="","",IF(OR(D1211=Plano!$A$1,D1211=Plano!$B$1),"entrada","saída"))</f>
        <v/>
      </c>
    </row>
    <row r="1212" spans="1:19" ht="13.2" hidden="1" x14ac:dyDescent="0.25">
      <c r="A1212" s="119" t="str">
        <f>IF(B1212="","",COUNT('Diário 2o PA'!$A$5:$A$1412)+COUNT('Diário 3o PA'!$A$5:$A$2004)+ROW()-4)</f>
        <v/>
      </c>
      <c r="B1212" s="104"/>
      <c r="C1212" s="154"/>
      <c r="D1212" s="105"/>
      <c r="E1212" s="105"/>
      <c r="F1212" s="106"/>
      <c r="G1212" s="105"/>
      <c r="H1212" s="105"/>
      <c r="I1212" s="108"/>
      <c r="J1212" s="105"/>
      <c r="K1212" s="105"/>
      <c r="L1212" s="108"/>
      <c r="M1212" s="105"/>
      <c r="N1212" s="103"/>
      <c r="O1212" s="456"/>
      <c r="P1212" s="79">
        <f t="shared" si="37"/>
        <v>0</v>
      </c>
      <c r="Q1212" s="79">
        <f t="shared" si="37"/>
        <v>0</v>
      </c>
      <c r="R1212" s="102" t="str">
        <f t="shared" si="36"/>
        <v/>
      </c>
      <c r="S1212" s="96" t="str">
        <f>IF(D1212="","",IF(OR(D1212=Plano!$A$1,D1212=Plano!$B$1),"entrada","saída"))</f>
        <v/>
      </c>
    </row>
    <row r="1213" spans="1:19" ht="13.2" hidden="1" x14ac:dyDescent="0.25">
      <c r="A1213" s="119" t="str">
        <f>IF(B1213="","",COUNT('Diário 2o PA'!$A$5:$A$1412)+COUNT('Diário 3o PA'!$A$5:$A$2004)+ROW()-4)</f>
        <v/>
      </c>
      <c r="B1213" s="104"/>
      <c r="C1213" s="154"/>
      <c r="D1213" s="105"/>
      <c r="E1213" s="105"/>
      <c r="F1213" s="106"/>
      <c r="G1213" s="105"/>
      <c r="H1213" s="105"/>
      <c r="I1213" s="108"/>
      <c r="J1213" s="105"/>
      <c r="K1213" s="105"/>
      <c r="L1213" s="108"/>
      <c r="M1213" s="105"/>
      <c r="N1213" s="103"/>
      <c r="O1213" s="456"/>
      <c r="P1213" s="79">
        <f t="shared" si="37"/>
        <v>0</v>
      </c>
      <c r="Q1213" s="79">
        <f t="shared" si="37"/>
        <v>0</v>
      </c>
      <c r="R1213" s="102" t="str">
        <f t="shared" si="36"/>
        <v/>
      </c>
      <c r="S1213" s="96" t="str">
        <f>IF(D1213="","",IF(OR(D1213=Plano!$A$1,D1213=Plano!$B$1),"entrada","saída"))</f>
        <v/>
      </c>
    </row>
    <row r="1214" spans="1:19" ht="13.2" hidden="1" x14ac:dyDescent="0.25">
      <c r="A1214" s="119" t="str">
        <f>IF(B1214="","",COUNT('Diário 2o PA'!$A$5:$A$1412)+COUNT('Diário 3o PA'!$A$5:$A$2004)+ROW()-4)</f>
        <v/>
      </c>
      <c r="B1214" s="104"/>
      <c r="C1214" s="154"/>
      <c r="D1214" s="105"/>
      <c r="E1214" s="105"/>
      <c r="F1214" s="106"/>
      <c r="G1214" s="105"/>
      <c r="H1214" s="105"/>
      <c r="I1214" s="108"/>
      <c r="J1214" s="105"/>
      <c r="K1214" s="105"/>
      <c r="L1214" s="108"/>
      <c r="M1214" s="105"/>
      <c r="N1214" s="103"/>
      <c r="O1214" s="456"/>
      <c r="P1214" s="79">
        <f t="shared" si="37"/>
        <v>0</v>
      </c>
      <c r="Q1214" s="79">
        <f t="shared" si="37"/>
        <v>0</v>
      </c>
      <c r="R1214" s="102" t="str">
        <f t="shared" si="36"/>
        <v/>
      </c>
      <c r="S1214" s="96" t="str">
        <f>IF(D1214="","",IF(OR(D1214=Plano!$A$1,D1214=Plano!$B$1),"entrada","saída"))</f>
        <v/>
      </c>
    </row>
    <row r="1215" spans="1:19" ht="13.2" hidden="1" x14ac:dyDescent="0.25">
      <c r="A1215" s="119" t="str">
        <f>IF(B1215="","",COUNT('Diário 2o PA'!$A$5:$A$1412)+COUNT('Diário 3o PA'!$A$5:$A$2004)+ROW()-4)</f>
        <v/>
      </c>
      <c r="B1215" s="104"/>
      <c r="C1215" s="154"/>
      <c r="D1215" s="105"/>
      <c r="E1215" s="105"/>
      <c r="F1215" s="106"/>
      <c r="G1215" s="105"/>
      <c r="H1215" s="105"/>
      <c r="I1215" s="108"/>
      <c r="J1215" s="105"/>
      <c r="K1215" s="105"/>
      <c r="L1215" s="108"/>
      <c r="M1215" s="105"/>
      <c r="N1215" s="103"/>
      <c r="O1215" s="456"/>
      <c r="P1215" s="79">
        <f t="shared" si="37"/>
        <v>0</v>
      </c>
      <c r="Q1215" s="79">
        <f t="shared" si="37"/>
        <v>0</v>
      </c>
      <c r="R1215" s="102" t="str">
        <f t="shared" si="36"/>
        <v/>
      </c>
      <c r="S1215" s="96" t="str">
        <f>IF(D1215="","",IF(OR(D1215=Plano!$A$1,D1215=Plano!$B$1),"entrada","saída"))</f>
        <v/>
      </c>
    </row>
    <row r="1216" spans="1:19" ht="13.2" hidden="1" x14ac:dyDescent="0.25">
      <c r="A1216" s="119" t="str">
        <f>IF(B1216="","",COUNT('Diário 2o PA'!$A$5:$A$1412)+COUNT('Diário 3o PA'!$A$5:$A$2004)+ROW()-4)</f>
        <v/>
      </c>
      <c r="B1216" s="104"/>
      <c r="C1216" s="154"/>
      <c r="D1216" s="105"/>
      <c r="E1216" s="105"/>
      <c r="F1216" s="106"/>
      <c r="G1216" s="105"/>
      <c r="H1216" s="105"/>
      <c r="I1216" s="108"/>
      <c r="J1216" s="105"/>
      <c r="K1216" s="105"/>
      <c r="L1216" s="108"/>
      <c r="M1216" s="105"/>
      <c r="N1216" s="103"/>
      <c r="O1216" s="456"/>
      <c r="P1216" s="79">
        <f t="shared" si="37"/>
        <v>0</v>
      </c>
      <c r="Q1216" s="79">
        <f t="shared" si="37"/>
        <v>0</v>
      </c>
      <c r="R1216" s="102" t="str">
        <f t="shared" si="36"/>
        <v/>
      </c>
      <c r="S1216" s="96" t="str">
        <f>IF(D1216="","",IF(OR(D1216=Plano!$A$1,D1216=Plano!$B$1),"entrada","saída"))</f>
        <v/>
      </c>
    </row>
    <row r="1217" spans="1:19" ht="13.2" hidden="1" x14ac:dyDescent="0.25">
      <c r="A1217" s="119" t="str">
        <f>IF(B1217="","",COUNT('Diário 2o PA'!$A$5:$A$1412)+COUNT('Diário 3o PA'!$A$5:$A$2004)+ROW()-4)</f>
        <v/>
      </c>
      <c r="B1217" s="104"/>
      <c r="C1217" s="154"/>
      <c r="D1217" s="105"/>
      <c r="E1217" s="105"/>
      <c r="F1217" s="106"/>
      <c r="G1217" s="105"/>
      <c r="H1217" s="105"/>
      <c r="I1217" s="108"/>
      <c r="J1217" s="105"/>
      <c r="K1217" s="105"/>
      <c r="L1217" s="108"/>
      <c r="M1217" s="105"/>
      <c r="N1217" s="103"/>
      <c r="O1217" s="456"/>
      <c r="P1217" s="79">
        <f t="shared" si="37"/>
        <v>0</v>
      </c>
      <c r="Q1217" s="79">
        <f t="shared" si="37"/>
        <v>0</v>
      </c>
      <c r="R1217" s="102" t="str">
        <f t="shared" si="36"/>
        <v/>
      </c>
      <c r="S1217" s="96" t="str">
        <f>IF(D1217="","",IF(OR(D1217=Plano!$A$1,D1217=Plano!$B$1),"entrada","saída"))</f>
        <v/>
      </c>
    </row>
    <row r="1218" spans="1:19" ht="13.2" hidden="1" x14ac:dyDescent="0.25">
      <c r="A1218" s="119" t="str">
        <f>IF(B1218="","",COUNT('Diário 2o PA'!$A$5:$A$1412)+COUNT('Diário 3o PA'!$A$5:$A$2004)+ROW()-4)</f>
        <v/>
      </c>
      <c r="B1218" s="104"/>
      <c r="C1218" s="154"/>
      <c r="D1218" s="105"/>
      <c r="E1218" s="105"/>
      <c r="F1218" s="106"/>
      <c r="G1218" s="105"/>
      <c r="H1218" s="105"/>
      <c r="I1218" s="108"/>
      <c r="J1218" s="105"/>
      <c r="K1218" s="105"/>
      <c r="L1218" s="108"/>
      <c r="M1218" s="105"/>
      <c r="N1218" s="103"/>
      <c r="O1218" s="456"/>
      <c r="P1218" s="79">
        <f t="shared" si="37"/>
        <v>0</v>
      </c>
      <c r="Q1218" s="79">
        <f t="shared" si="37"/>
        <v>0</v>
      </c>
      <c r="R1218" s="102" t="str">
        <f t="shared" si="36"/>
        <v/>
      </c>
      <c r="S1218" s="96" t="str">
        <f>IF(D1218="","",IF(OR(D1218=Plano!$A$1,D1218=Plano!$B$1),"entrada","saída"))</f>
        <v/>
      </c>
    </row>
    <row r="1219" spans="1:19" ht="13.2" hidden="1" x14ac:dyDescent="0.25">
      <c r="A1219" s="119" t="str">
        <f>IF(B1219="","",COUNT('Diário 2o PA'!$A$5:$A$1412)+COUNT('Diário 3o PA'!$A$5:$A$2004)+ROW()-4)</f>
        <v/>
      </c>
      <c r="B1219" s="104"/>
      <c r="C1219" s="154"/>
      <c r="D1219" s="105"/>
      <c r="E1219" s="105"/>
      <c r="F1219" s="106"/>
      <c r="G1219" s="105"/>
      <c r="H1219" s="105"/>
      <c r="I1219" s="108"/>
      <c r="J1219" s="105"/>
      <c r="K1219" s="105"/>
      <c r="L1219" s="108"/>
      <c r="M1219" s="105"/>
      <c r="N1219" s="103"/>
      <c r="O1219" s="456"/>
      <c r="P1219" s="79">
        <f t="shared" si="37"/>
        <v>0</v>
      </c>
      <c r="Q1219" s="79">
        <f t="shared" si="37"/>
        <v>0</v>
      </c>
      <c r="R1219" s="102" t="str">
        <f t="shared" si="36"/>
        <v/>
      </c>
      <c r="S1219" s="96" t="str">
        <f>IF(D1219="","",IF(OR(D1219=Plano!$A$1,D1219=Plano!$B$1),"entrada","saída"))</f>
        <v/>
      </c>
    </row>
    <row r="1220" spans="1:19" ht="13.2" hidden="1" x14ac:dyDescent="0.25">
      <c r="A1220" s="119" t="str">
        <f>IF(B1220="","",COUNT('Diário 2o PA'!$A$5:$A$1412)+COUNT('Diário 3o PA'!$A$5:$A$2004)+ROW()-4)</f>
        <v/>
      </c>
      <c r="B1220" s="104"/>
      <c r="C1220" s="154"/>
      <c r="D1220" s="105"/>
      <c r="E1220" s="105"/>
      <c r="F1220" s="106"/>
      <c r="G1220" s="105"/>
      <c r="H1220" s="105"/>
      <c r="I1220" s="108"/>
      <c r="J1220" s="105"/>
      <c r="K1220" s="105"/>
      <c r="L1220" s="108"/>
      <c r="M1220" s="105"/>
      <c r="N1220" s="103"/>
      <c r="O1220" s="456"/>
      <c r="P1220" s="79">
        <f t="shared" si="37"/>
        <v>0</v>
      </c>
      <c r="Q1220" s="79">
        <f t="shared" si="37"/>
        <v>0</v>
      </c>
      <c r="R1220" s="102" t="str">
        <f t="shared" si="36"/>
        <v/>
      </c>
      <c r="S1220" s="96" t="str">
        <f>IF(D1220="","",IF(OR(D1220=Plano!$A$1,D1220=Plano!$B$1),"entrada","saída"))</f>
        <v/>
      </c>
    </row>
    <row r="1221" spans="1:19" ht="13.2" hidden="1" x14ac:dyDescent="0.25">
      <c r="A1221" s="119" t="str">
        <f>IF(B1221="","",COUNT('Diário 2o PA'!$A$5:$A$1412)+COUNT('Diário 3o PA'!$A$5:$A$2004)+ROW()-4)</f>
        <v/>
      </c>
      <c r="B1221" s="104"/>
      <c r="C1221" s="154"/>
      <c r="D1221" s="105"/>
      <c r="E1221" s="105"/>
      <c r="F1221" s="106"/>
      <c r="G1221" s="105"/>
      <c r="H1221" s="105"/>
      <c r="I1221" s="108"/>
      <c r="J1221" s="105"/>
      <c r="K1221" s="105"/>
      <c r="L1221" s="108"/>
      <c r="M1221" s="105"/>
      <c r="N1221" s="103"/>
      <c r="O1221" s="456"/>
      <c r="P1221" s="79">
        <f t="shared" si="37"/>
        <v>0</v>
      </c>
      <c r="Q1221" s="79">
        <f t="shared" si="37"/>
        <v>0</v>
      </c>
      <c r="R1221" s="102" t="str">
        <f t="shared" ref="R1221:R1284" si="38">SUBSTITUTE(D1221," ","_")</f>
        <v/>
      </c>
      <c r="S1221" s="96" t="str">
        <f>IF(D1221="","",IF(OR(D1221=Plano!$A$1,D1221=Plano!$B$1),"entrada","saída"))</f>
        <v/>
      </c>
    </row>
    <row r="1222" spans="1:19" ht="13.2" hidden="1" x14ac:dyDescent="0.25">
      <c r="A1222" s="119" t="str">
        <f>IF(B1222="","",COUNT('Diário 2o PA'!$A$5:$A$1412)+COUNT('Diário 3o PA'!$A$5:$A$2004)+ROW()-4)</f>
        <v/>
      </c>
      <c r="B1222" s="104"/>
      <c r="C1222" s="154"/>
      <c r="D1222" s="105"/>
      <c r="E1222" s="105"/>
      <c r="F1222" s="106"/>
      <c r="G1222" s="105"/>
      <c r="H1222" s="105"/>
      <c r="I1222" s="108"/>
      <c r="J1222" s="105"/>
      <c r="K1222" s="105"/>
      <c r="L1222" s="108"/>
      <c r="M1222" s="105"/>
      <c r="N1222" s="103"/>
      <c r="O1222" s="456"/>
      <c r="P1222" s="79">
        <f t="shared" ref="P1222:Q1285" si="39">IF(B1222=0,0,IF(YEAR(B1222)=$Q$1,MONTH(B1222)-$P$1+1,(YEAR(B1222)-$Q$1)*12-$P$1+1+MONTH(B1222)))</f>
        <v>0</v>
      </c>
      <c r="Q1222" s="79">
        <f t="shared" si="39"/>
        <v>0</v>
      </c>
      <c r="R1222" s="102" t="str">
        <f t="shared" si="38"/>
        <v/>
      </c>
      <c r="S1222" s="96" t="str">
        <f>IF(D1222="","",IF(OR(D1222=Plano!$A$1,D1222=Plano!$B$1),"entrada","saída"))</f>
        <v/>
      </c>
    </row>
    <row r="1223" spans="1:19" ht="13.2" hidden="1" x14ac:dyDescent="0.25">
      <c r="A1223" s="119" t="str">
        <f>IF(B1223="","",COUNT('Diário 2o PA'!$A$5:$A$1412)+COUNT('Diário 3o PA'!$A$5:$A$2004)+ROW()-4)</f>
        <v/>
      </c>
      <c r="B1223" s="104"/>
      <c r="C1223" s="154"/>
      <c r="D1223" s="105"/>
      <c r="E1223" s="105"/>
      <c r="F1223" s="106"/>
      <c r="G1223" s="105"/>
      <c r="H1223" s="105"/>
      <c r="I1223" s="108"/>
      <c r="J1223" s="105"/>
      <c r="K1223" s="105"/>
      <c r="L1223" s="108"/>
      <c r="M1223" s="105"/>
      <c r="N1223" s="103"/>
      <c r="O1223" s="456"/>
      <c r="P1223" s="79">
        <f t="shared" si="39"/>
        <v>0</v>
      </c>
      <c r="Q1223" s="79">
        <f t="shared" si="39"/>
        <v>0</v>
      </c>
      <c r="R1223" s="102" t="str">
        <f t="shared" si="38"/>
        <v/>
      </c>
      <c r="S1223" s="96" t="str">
        <f>IF(D1223="","",IF(OR(D1223=Plano!$A$1,D1223=Plano!$B$1),"entrada","saída"))</f>
        <v/>
      </c>
    </row>
    <row r="1224" spans="1:19" ht="13.2" hidden="1" x14ac:dyDescent="0.25">
      <c r="A1224" s="119" t="str">
        <f>IF(B1224="","",COUNT('Diário 2o PA'!$A$5:$A$1412)+COUNT('Diário 3o PA'!$A$5:$A$2004)+ROW()-4)</f>
        <v/>
      </c>
      <c r="B1224" s="104"/>
      <c r="C1224" s="154"/>
      <c r="D1224" s="105"/>
      <c r="E1224" s="105"/>
      <c r="F1224" s="106"/>
      <c r="G1224" s="105"/>
      <c r="H1224" s="105"/>
      <c r="I1224" s="108"/>
      <c r="J1224" s="105"/>
      <c r="K1224" s="105"/>
      <c r="L1224" s="108"/>
      <c r="M1224" s="105"/>
      <c r="N1224" s="103"/>
      <c r="O1224" s="456"/>
      <c r="P1224" s="79">
        <f t="shared" si="39"/>
        <v>0</v>
      </c>
      <c r="Q1224" s="79">
        <f t="shared" si="39"/>
        <v>0</v>
      </c>
      <c r="R1224" s="102" t="str">
        <f t="shared" si="38"/>
        <v/>
      </c>
      <c r="S1224" s="96" t="str">
        <f>IF(D1224="","",IF(OR(D1224=Plano!$A$1,D1224=Plano!$B$1),"entrada","saída"))</f>
        <v/>
      </c>
    </row>
    <row r="1225" spans="1:19" ht="13.2" hidden="1" x14ac:dyDescent="0.25">
      <c r="A1225" s="119" t="str">
        <f>IF(B1225="","",COUNT('Diário 2o PA'!$A$5:$A$1412)+COUNT('Diário 3o PA'!$A$5:$A$2004)+ROW()-4)</f>
        <v/>
      </c>
      <c r="B1225" s="104"/>
      <c r="C1225" s="154"/>
      <c r="D1225" s="105"/>
      <c r="E1225" s="105"/>
      <c r="F1225" s="106"/>
      <c r="G1225" s="105"/>
      <c r="H1225" s="105"/>
      <c r="I1225" s="108"/>
      <c r="J1225" s="105"/>
      <c r="K1225" s="105"/>
      <c r="L1225" s="108"/>
      <c r="M1225" s="105"/>
      <c r="N1225" s="103"/>
      <c r="O1225" s="456"/>
      <c r="P1225" s="79">
        <f t="shared" si="39"/>
        <v>0</v>
      </c>
      <c r="Q1225" s="79">
        <f t="shared" si="39"/>
        <v>0</v>
      </c>
      <c r="R1225" s="102" t="str">
        <f t="shared" si="38"/>
        <v/>
      </c>
      <c r="S1225" s="96" t="str">
        <f>IF(D1225="","",IF(OR(D1225=Plano!$A$1,D1225=Plano!$B$1),"entrada","saída"))</f>
        <v/>
      </c>
    </row>
    <row r="1226" spans="1:19" ht="13.2" hidden="1" x14ac:dyDescent="0.25">
      <c r="A1226" s="119" t="str">
        <f>IF(B1226="","",COUNT('Diário 2o PA'!$A$5:$A$1412)+COUNT('Diário 3o PA'!$A$5:$A$2004)+ROW()-4)</f>
        <v/>
      </c>
      <c r="B1226" s="104"/>
      <c r="C1226" s="154"/>
      <c r="D1226" s="105"/>
      <c r="E1226" s="105"/>
      <c r="F1226" s="106"/>
      <c r="G1226" s="105"/>
      <c r="H1226" s="105"/>
      <c r="I1226" s="108"/>
      <c r="J1226" s="105"/>
      <c r="K1226" s="105"/>
      <c r="L1226" s="108"/>
      <c r="M1226" s="105"/>
      <c r="N1226" s="103"/>
      <c r="O1226" s="456"/>
      <c r="P1226" s="79">
        <f t="shared" si="39"/>
        <v>0</v>
      </c>
      <c r="Q1226" s="79">
        <f t="shared" si="39"/>
        <v>0</v>
      </c>
      <c r="R1226" s="102" t="str">
        <f t="shared" si="38"/>
        <v/>
      </c>
      <c r="S1226" s="96" t="str">
        <f>IF(D1226="","",IF(OR(D1226=Plano!$A$1,D1226=Plano!$B$1),"entrada","saída"))</f>
        <v/>
      </c>
    </row>
    <row r="1227" spans="1:19" ht="13.2" hidden="1" x14ac:dyDescent="0.25">
      <c r="A1227" s="119" t="str">
        <f>IF(B1227="","",COUNT('Diário 2o PA'!$A$5:$A$1412)+COUNT('Diário 3o PA'!$A$5:$A$2004)+ROW()-4)</f>
        <v/>
      </c>
      <c r="B1227" s="104"/>
      <c r="C1227" s="154"/>
      <c r="D1227" s="105"/>
      <c r="E1227" s="105"/>
      <c r="F1227" s="106"/>
      <c r="G1227" s="105"/>
      <c r="H1227" s="105"/>
      <c r="I1227" s="108"/>
      <c r="J1227" s="105"/>
      <c r="K1227" s="105"/>
      <c r="L1227" s="108"/>
      <c r="M1227" s="105"/>
      <c r="N1227" s="103"/>
      <c r="O1227" s="456"/>
      <c r="P1227" s="79">
        <f t="shared" si="39"/>
        <v>0</v>
      </c>
      <c r="Q1227" s="79">
        <f t="shared" si="39"/>
        <v>0</v>
      </c>
      <c r="R1227" s="102" t="str">
        <f t="shared" si="38"/>
        <v/>
      </c>
      <c r="S1227" s="96" t="str">
        <f>IF(D1227="","",IF(OR(D1227=Plano!$A$1,D1227=Plano!$B$1),"entrada","saída"))</f>
        <v/>
      </c>
    </row>
    <row r="1228" spans="1:19" ht="13.2" hidden="1" x14ac:dyDescent="0.25">
      <c r="A1228" s="119" t="str">
        <f>IF(B1228="","",COUNT('Diário 2o PA'!$A$5:$A$1412)+COUNT('Diário 3o PA'!$A$5:$A$2004)+ROW()-4)</f>
        <v/>
      </c>
      <c r="B1228" s="104"/>
      <c r="C1228" s="154"/>
      <c r="D1228" s="105"/>
      <c r="E1228" s="105"/>
      <c r="F1228" s="106"/>
      <c r="G1228" s="105"/>
      <c r="H1228" s="105"/>
      <c r="I1228" s="108"/>
      <c r="J1228" s="105"/>
      <c r="K1228" s="105"/>
      <c r="L1228" s="108"/>
      <c r="M1228" s="105"/>
      <c r="N1228" s="103"/>
      <c r="O1228" s="456"/>
      <c r="P1228" s="79">
        <f t="shared" si="39"/>
        <v>0</v>
      </c>
      <c r="Q1228" s="79">
        <f t="shared" si="39"/>
        <v>0</v>
      </c>
      <c r="R1228" s="102" t="str">
        <f t="shared" si="38"/>
        <v/>
      </c>
      <c r="S1228" s="96" t="str">
        <f>IF(D1228="","",IF(OR(D1228=Plano!$A$1,D1228=Plano!$B$1),"entrada","saída"))</f>
        <v/>
      </c>
    </row>
    <row r="1229" spans="1:19" ht="13.2" hidden="1" x14ac:dyDescent="0.25">
      <c r="A1229" s="119" t="str">
        <f>IF(B1229="","",COUNT('Diário 2o PA'!$A$5:$A$1412)+COUNT('Diário 3o PA'!$A$5:$A$2004)+ROW()-4)</f>
        <v/>
      </c>
      <c r="B1229" s="104"/>
      <c r="C1229" s="154"/>
      <c r="D1229" s="105"/>
      <c r="E1229" s="105"/>
      <c r="F1229" s="106"/>
      <c r="G1229" s="105"/>
      <c r="H1229" s="105"/>
      <c r="I1229" s="108"/>
      <c r="J1229" s="105"/>
      <c r="K1229" s="105"/>
      <c r="L1229" s="108"/>
      <c r="M1229" s="105"/>
      <c r="N1229" s="103"/>
      <c r="O1229" s="456"/>
      <c r="P1229" s="79">
        <f t="shared" si="39"/>
        <v>0</v>
      </c>
      <c r="Q1229" s="79">
        <f t="shared" si="39"/>
        <v>0</v>
      </c>
      <c r="R1229" s="102" t="str">
        <f t="shared" si="38"/>
        <v/>
      </c>
      <c r="S1229" s="96" t="str">
        <f>IF(D1229="","",IF(OR(D1229=Plano!$A$1,D1229=Plano!$B$1),"entrada","saída"))</f>
        <v/>
      </c>
    </row>
    <row r="1230" spans="1:19" ht="13.2" hidden="1" x14ac:dyDescent="0.25">
      <c r="A1230" s="119" t="str">
        <f>IF(B1230="","",COUNT('Diário 2o PA'!$A$5:$A$1412)+COUNT('Diário 3o PA'!$A$5:$A$2004)+ROW()-4)</f>
        <v/>
      </c>
      <c r="B1230" s="104"/>
      <c r="C1230" s="154"/>
      <c r="D1230" s="105"/>
      <c r="E1230" s="105"/>
      <c r="F1230" s="106"/>
      <c r="G1230" s="105"/>
      <c r="H1230" s="105"/>
      <c r="I1230" s="108"/>
      <c r="J1230" s="105"/>
      <c r="K1230" s="105"/>
      <c r="L1230" s="108"/>
      <c r="M1230" s="105"/>
      <c r="N1230" s="103"/>
      <c r="O1230" s="456"/>
      <c r="P1230" s="79">
        <f t="shared" si="39"/>
        <v>0</v>
      </c>
      <c r="Q1230" s="79">
        <f t="shared" si="39"/>
        <v>0</v>
      </c>
      <c r="R1230" s="102" t="str">
        <f t="shared" si="38"/>
        <v/>
      </c>
      <c r="S1230" s="96" t="str">
        <f>IF(D1230="","",IF(OR(D1230=Plano!$A$1,D1230=Plano!$B$1),"entrada","saída"))</f>
        <v/>
      </c>
    </row>
    <row r="1231" spans="1:19" ht="13.2" hidden="1" x14ac:dyDescent="0.25">
      <c r="A1231" s="119" t="str">
        <f>IF(B1231="","",COUNT('Diário 2o PA'!$A$5:$A$1412)+COUNT('Diário 3o PA'!$A$5:$A$2004)+ROW()-4)</f>
        <v/>
      </c>
      <c r="B1231" s="104"/>
      <c r="C1231" s="154"/>
      <c r="D1231" s="105"/>
      <c r="E1231" s="105"/>
      <c r="F1231" s="106"/>
      <c r="G1231" s="105"/>
      <c r="H1231" s="105"/>
      <c r="I1231" s="108"/>
      <c r="J1231" s="105"/>
      <c r="K1231" s="105"/>
      <c r="L1231" s="108"/>
      <c r="M1231" s="105"/>
      <c r="N1231" s="103"/>
      <c r="O1231" s="456"/>
      <c r="P1231" s="79">
        <f t="shared" si="39"/>
        <v>0</v>
      </c>
      <c r="Q1231" s="79">
        <f t="shared" si="39"/>
        <v>0</v>
      </c>
      <c r="R1231" s="102" t="str">
        <f t="shared" si="38"/>
        <v/>
      </c>
      <c r="S1231" s="96" t="str">
        <f>IF(D1231="","",IF(OR(D1231=Plano!$A$1,D1231=Plano!$B$1),"entrada","saída"))</f>
        <v/>
      </c>
    </row>
    <row r="1232" spans="1:19" ht="13.2" hidden="1" x14ac:dyDescent="0.25">
      <c r="A1232" s="119" t="str">
        <f>IF(B1232="","",COUNT('Diário 2o PA'!$A$5:$A$1412)+COUNT('Diário 3o PA'!$A$5:$A$2004)+ROW()-4)</f>
        <v/>
      </c>
      <c r="B1232" s="104"/>
      <c r="C1232" s="154"/>
      <c r="D1232" s="105"/>
      <c r="E1232" s="105"/>
      <c r="F1232" s="106"/>
      <c r="G1232" s="105"/>
      <c r="H1232" s="105"/>
      <c r="I1232" s="108"/>
      <c r="J1232" s="105"/>
      <c r="K1232" s="105"/>
      <c r="L1232" s="108"/>
      <c r="M1232" s="105"/>
      <c r="N1232" s="103"/>
      <c r="O1232" s="456"/>
      <c r="P1232" s="79">
        <f t="shared" si="39"/>
        <v>0</v>
      </c>
      <c r="Q1232" s="79">
        <f t="shared" si="39"/>
        <v>0</v>
      </c>
      <c r="R1232" s="102" t="str">
        <f t="shared" si="38"/>
        <v/>
      </c>
      <c r="S1232" s="96" t="str">
        <f>IF(D1232="","",IF(OR(D1232=Plano!$A$1,D1232=Plano!$B$1),"entrada","saída"))</f>
        <v/>
      </c>
    </row>
    <row r="1233" spans="1:19" ht="13.2" hidden="1" x14ac:dyDescent="0.25">
      <c r="A1233" s="119" t="str">
        <f>IF(B1233="","",COUNT('Diário 2o PA'!$A$5:$A$1412)+COUNT('Diário 3o PA'!$A$5:$A$2004)+ROW()-4)</f>
        <v/>
      </c>
      <c r="B1233" s="104"/>
      <c r="C1233" s="154"/>
      <c r="D1233" s="105"/>
      <c r="E1233" s="105"/>
      <c r="F1233" s="106"/>
      <c r="G1233" s="105"/>
      <c r="H1233" s="105"/>
      <c r="I1233" s="108"/>
      <c r="J1233" s="105"/>
      <c r="K1233" s="105"/>
      <c r="L1233" s="108"/>
      <c r="M1233" s="105"/>
      <c r="N1233" s="103"/>
      <c r="O1233" s="456"/>
      <c r="P1233" s="79">
        <f t="shared" si="39"/>
        <v>0</v>
      </c>
      <c r="Q1233" s="79">
        <f t="shared" si="39"/>
        <v>0</v>
      </c>
      <c r="R1233" s="102" t="str">
        <f t="shared" si="38"/>
        <v/>
      </c>
      <c r="S1233" s="96" t="str">
        <f>IF(D1233="","",IF(OR(D1233=Plano!$A$1,D1233=Plano!$B$1),"entrada","saída"))</f>
        <v/>
      </c>
    </row>
    <row r="1234" spans="1:19" ht="13.2" hidden="1" x14ac:dyDescent="0.25">
      <c r="A1234" s="119" t="str">
        <f>IF(B1234="","",COUNT('Diário 2o PA'!$A$5:$A$1412)+COUNT('Diário 3o PA'!$A$5:$A$2004)+ROW()-4)</f>
        <v/>
      </c>
      <c r="B1234" s="104"/>
      <c r="C1234" s="154"/>
      <c r="D1234" s="105"/>
      <c r="E1234" s="105"/>
      <c r="F1234" s="106"/>
      <c r="G1234" s="105"/>
      <c r="H1234" s="105"/>
      <c r="I1234" s="108"/>
      <c r="J1234" s="105"/>
      <c r="K1234" s="105"/>
      <c r="L1234" s="108"/>
      <c r="M1234" s="105"/>
      <c r="N1234" s="103"/>
      <c r="O1234" s="456"/>
      <c r="P1234" s="79">
        <f t="shared" si="39"/>
        <v>0</v>
      </c>
      <c r="Q1234" s="79">
        <f t="shared" si="39"/>
        <v>0</v>
      </c>
      <c r="R1234" s="102" t="str">
        <f t="shared" si="38"/>
        <v/>
      </c>
      <c r="S1234" s="96" t="str">
        <f>IF(D1234="","",IF(OR(D1234=Plano!$A$1,D1234=Plano!$B$1),"entrada","saída"))</f>
        <v/>
      </c>
    </row>
    <row r="1235" spans="1:19" ht="13.2" hidden="1" x14ac:dyDescent="0.25">
      <c r="A1235" s="119" t="str">
        <f>IF(B1235="","",COUNT('Diário 2o PA'!$A$5:$A$1412)+COUNT('Diário 3o PA'!$A$5:$A$2004)+ROW()-4)</f>
        <v/>
      </c>
      <c r="B1235" s="104"/>
      <c r="C1235" s="154"/>
      <c r="D1235" s="105"/>
      <c r="E1235" s="105"/>
      <c r="F1235" s="106"/>
      <c r="G1235" s="105"/>
      <c r="H1235" s="105"/>
      <c r="I1235" s="108"/>
      <c r="J1235" s="105"/>
      <c r="K1235" s="105"/>
      <c r="L1235" s="108"/>
      <c r="M1235" s="105"/>
      <c r="N1235" s="103"/>
      <c r="O1235" s="456"/>
      <c r="P1235" s="79">
        <f t="shared" si="39"/>
        <v>0</v>
      </c>
      <c r="Q1235" s="79">
        <f t="shared" si="39"/>
        <v>0</v>
      </c>
      <c r="R1235" s="102" t="str">
        <f t="shared" si="38"/>
        <v/>
      </c>
      <c r="S1235" s="96" t="str">
        <f>IF(D1235="","",IF(OR(D1235=Plano!$A$1,D1235=Plano!$B$1),"entrada","saída"))</f>
        <v/>
      </c>
    </row>
    <row r="1236" spans="1:19" ht="13.2" hidden="1" x14ac:dyDescent="0.25">
      <c r="A1236" s="119" t="str">
        <f>IF(B1236="","",COUNT('Diário 2o PA'!$A$5:$A$1412)+COUNT('Diário 3o PA'!$A$5:$A$2004)+ROW()-4)</f>
        <v/>
      </c>
      <c r="B1236" s="104"/>
      <c r="C1236" s="154"/>
      <c r="D1236" s="105"/>
      <c r="E1236" s="105"/>
      <c r="F1236" s="106"/>
      <c r="G1236" s="105"/>
      <c r="H1236" s="105"/>
      <c r="I1236" s="108"/>
      <c r="J1236" s="105"/>
      <c r="K1236" s="105"/>
      <c r="L1236" s="108"/>
      <c r="M1236" s="105"/>
      <c r="N1236" s="103"/>
      <c r="O1236" s="456"/>
      <c r="P1236" s="79">
        <f t="shared" si="39"/>
        <v>0</v>
      </c>
      <c r="Q1236" s="79">
        <f t="shared" si="39"/>
        <v>0</v>
      </c>
      <c r="R1236" s="102" t="str">
        <f t="shared" si="38"/>
        <v/>
      </c>
      <c r="S1236" s="96" t="str">
        <f>IF(D1236="","",IF(OR(D1236=Plano!$A$1,D1236=Plano!$B$1),"entrada","saída"))</f>
        <v/>
      </c>
    </row>
    <row r="1237" spans="1:19" ht="13.2" hidden="1" x14ac:dyDescent="0.25">
      <c r="A1237" s="119" t="str">
        <f>IF(B1237="","",COUNT('Diário 2o PA'!$A$5:$A$1412)+COUNT('Diário 3o PA'!$A$5:$A$2004)+ROW()-4)</f>
        <v/>
      </c>
      <c r="B1237" s="104"/>
      <c r="C1237" s="154"/>
      <c r="D1237" s="105"/>
      <c r="E1237" s="105"/>
      <c r="F1237" s="106"/>
      <c r="G1237" s="105"/>
      <c r="H1237" s="105"/>
      <c r="I1237" s="108"/>
      <c r="J1237" s="105"/>
      <c r="K1237" s="105"/>
      <c r="L1237" s="108"/>
      <c r="M1237" s="105"/>
      <c r="N1237" s="103"/>
      <c r="O1237" s="456"/>
      <c r="P1237" s="79">
        <f t="shared" si="39"/>
        <v>0</v>
      </c>
      <c r="Q1237" s="79">
        <f t="shared" si="39"/>
        <v>0</v>
      </c>
      <c r="R1237" s="102" t="str">
        <f t="shared" si="38"/>
        <v/>
      </c>
      <c r="S1237" s="96" t="str">
        <f>IF(D1237="","",IF(OR(D1237=Plano!$A$1,D1237=Plano!$B$1),"entrada","saída"))</f>
        <v/>
      </c>
    </row>
    <row r="1238" spans="1:19" ht="13.2" hidden="1" x14ac:dyDescent="0.25">
      <c r="A1238" s="119" t="str">
        <f>IF(B1238="","",COUNT('Diário 2o PA'!$A$5:$A$1412)+COUNT('Diário 3o PA'!$A$5:$A$2004)+ROW()-4)</f>
        <v/>
      </c>
      <c r="B1238" s="104"/>
      <c r="C1238" s="154"/>
      <c r="D1238" s="105"/>
      <c r="E1238" s="105"/>
      <c r="F1238" s="106"/>
      <c r="G1238" s="105"/>
      <c r="H1238" s="105"/>
      <c r="I1238" s="108"/>
      <c r="J1238" s="105"/>
      <c r="K1238" s="105"/>
      <c r="L1238" s="108"/>
      <c r="M1238" s="105"/>
      <c r="N1238" s="103"/>
      <c r="O1238" s="456"/>
      <c r="P1238" s="79">
        <f t="shared" si="39"/>
        <v>0</v>
      </c>
      <c r="Q1238" s="79">
        <f t="shared" si="39"/>
        <v>0</v>
      </c>
      <c r="R1238" s="102" t="str">
        <f t="shared" si="38"/>
        <v/>
      </c>
      <c r="S1238" s="96" t="str">
        <f>IF(D1238="","",IF(OR(D1238=Plano!$A$1,D1238=Plano!$B$1),"entrada","saída"))</f>
        <v/>
      </c>
    </row>
    <row r="1239" spans="1:19" ht="13.2" hidden="1" x14ac:dyDescent="0.25">
      <c r="A1239" s="119" t="str">
        <f>IF(B1239="","",COUNT('Diário 2o PA'!$A$5:$A$1412)+COUNT('Diário 3o PA'!$A$5:$A$2004)+ROW()-4)</f>
        <v/>
      </c>
      <c r="B1239" s="104"/>
      <c r="C1239" s="154"/>
      <c r="D1239" s="105"/>
      <c r="E1239" s="105"/>
      <c r="F1239" s="106"/>
      <c r="G1239" s="105"/>
      <c r="H1239" s="105"/>
      <c r="I1239" s="108"/>
      <c r="J1239" s="105"/>
      <c r="K1239" s="105"/>
      <c r="L1239" s="108"/>
      <c r="M1239" s="105"/>
      <c r="N1239" s="103"/>
      <c r="O1239" s="456"/>
      <c r="P1239" s="79">
        <f t="shared" si="39"/>
        <v>0</v>
      </c>
      <c r="Q1239" s="79">
        <f t="shared" si="39"/>
        <v>0</v>
      </c>
      <c r="R1239" s="102" t="str">
        <f t="shared" si="38"/>
        <v/>
      </c>
      <c r="S1239" s="96" t="str">
        <f>IF(D1239="","",IF(OR(D1239=Plano!$A$1,D1239=Plano!$B$1),"entrada","saída"))</f>
        <v/>
      </c>
    </row>
    <row r="1240" spans="1:19" ht="13.2" hidden="1" x14ac:dyDescent="0.25">
      <c r="A1240" s="119" t="str">
        <f>IF(B1240="","",COUNT('Diário 2o PA'!$A$5:$A$1412)+COUNT('Diário 3o PA'!$A$5:$A$2004)+ROW()-4)</f>
        <v/>
      </c>
      <c r="B1240" s="104"/>
      <c r="C1240" s="154"/>
      <c r="D1240" s="105"/>
      <c r="E1240" s="105"/>
      <c r="F1240" s="106"/>
      <c r="G1240" s="105"/>
      <c r="H1240" s="105"/>
      <c r="I1240" s="108"/>
      <c r="J1240" s="105"/>
      <c r="K1240" s="105"/>
      <c r="L1240" s="108"/>
      <c r="M1240" s="105"/>
      <c r="N1240" s="103"/>
      <c r="O1240" s="456"/>
      <c r="P1240" s="79">
        <f t="shared" si="39"/>
        <v>0</v>
      </c>
      <c r="Q1240" s="79">
        <f t="shared" si="39"/>
        <v>0</v>
      </c>
      <c r="R1240" s="102" t="str">
        <f t="shared" si="38"/>
        <v/>
      </c>
      <c r="S1240" s="96" t="str">
        <f>IF(D1240="","",IF(OR(D1240=Plano!$A$1,D1240=Plano!$B$1),"entrada","saída"))</f>
        <v/>
      </c>
    </row>
    <row r="1241" spans="1:19" ht="13.2" hidden="1" x14ac:dyDescent="0.25">
      <c r="A1241" s="119" t="str">
        <f>IF(B1241="","",COUNT('Diário 2o PA'!$A$5:$A$1412)+COUNT('Diário 3o PA'!$A$5:$A$2004)+ROW()-4)</f>
        <v/>
      </c>
      <c r="B1241" s="104"/>
      <c r="C1241" s="154"/>
      <c r="D1241" s="105"/>
      <c r="E1241" s="105"/>
      <c r="F1241" s="106"/>
      <c r="G1241" s="105"/>
      <c r="H1241" s="105"/>
      <c r="I1241" s="108"/>
      <c r="J1241" s="105"/>
      <c r="K1241" s="105"/>
      <c r="L1241" s="108"/>
      <c r="M1241" s="105"/>
      <c r="N1241" s="103"/>
      <c r="O1241" s="456"/>
      <c r="P1241" s="79">
        <f t="shared" si="39"/>
        <v>0</v>
      </c>
      <c r="Q1241" s="79">
        <f t="shared" si="39"/>
        <v>0</v>
      </c>
      <c r="R1241" s="102" t="str">
        <f t="shared" si="38"/>
        <v/>
      </c>
      <c r="S1241" s="96" t="str">
        <f>IF(D1241="","",IF(OR(D1241=Plano!$A$1,D1241=Plano!$B$1),"entrada","saída"))</f>
        <v/>
      </c>
    </row>
    <row r="1242" spans="1:19" ht="13.2" hidden="1" x14ac:dyDescent="0.25">
      <c r="A1242" s="119" t="str">
        <f>IF(B1242="","",COUNT('Diário 2o PA'!$A$5:$A$1412)+COUNT('Diário 3o PA'!$A$5:$A$2004)+ROW()-4)</f>
        <v/>
      </c>
      <c r="B1242" s="104"/>
      <c r="C1242" s="154"/>
      <c r="D1242" s="105"/>
      <c r="E1242" s="105"/>
      <c r="F1242" s="106"/>
      <c r="G1242" s="105"/>
      <c r="H1242" s="105"/>
      <c r="I1242" s="108"/>
      <c r="J1242" s="105"/>
      <c r="K1242" s="105"/>
      <c r="L1242" s="108"/>
      <c r="M1242" s="105"/>
      <c r="N1242" s="103"/>
      <c r="O1242" s="456"/>
      <c r="P1242" s="79">
        <f t="shared" si="39"/>
        <v>0</v>
      </c>
      <c r="Q1242" s="79">
        <f t="shared" si="39"/>
        <v>0</v>
      </c>
      <c r="R1242" s="102" t="str">
        <f t="shared" si="38"/>
        <v/>
      </c>
      <c r="S1242" s="96" t="str">
        <f>IF(D1242="","",IF(OR(D1242=Plano!$A$1,D1242=Plano!$B$1),"entrada","saída"))</f>
        <v/>
      </c>
    </row>
    <row r="1243" spans="1:19" ht="13.2" hidden="1" x14ac:dyDescent="0.25">
      <c r="A1243" s="119" t="str">
        <f>IF(B1243="","",COUNT('Diário 2o PA'!$A$5:$A$1412)+COUNT('Diário 3o PA'!$A$5:$A$2004)+ROW()-4)</f>
        <v/>
      </c>
      <c r="B1243" s="104"/>
      <c r="C1243" s="154"/>
      <c r="D1243" s="105"/>
      <c r="E1243" s="105"/>
      <c r="F1243" s="106"/>
      <c r="G1243" s="105"/>
      <c r="H1243" s="105"/>
      <c r="I1243" s="108"/>
      <c r="J1243" s="105"/>
      <c r="K1243" s="105"/>
      <c r="L1243" s="108"/>
      <c r="M1243" s="105"/>
      <c r="N1243" s="103"/>
      <c r="O1243" s="456"/>
      <c r="P1243" s="79">
        <f t="shared" si="39"/>
        <v>0</v>
      </c>
      <c r="Q1243" s="79">
        <f t="shared" si="39"/>
        <v>0</v>
      </c>
      <c r="R1243" s="102" t="str">
        <f t="shared" si="38"/>
        <v/>
      </c>
      <c r="S1243" s="96" t="str">
        <f>IF(D1243="","",IF(OR(D1243=Plano!$A$1,D1243=Plano!$B$1),"entrada","saída"))</f>
        <v/>
      </c>
    </row>
    <row r="1244" spans="1:19" ht="13.2" hidden="1" x14ac:dyDescent="0.25">
      <c r="A1244" s="119" t="str">
        <f>IF(B1244="","",COUNT('Diário 2o PA'!$A$5:$A$1412)+COUNT('Diário 3o PA'!$A$5:$A$2004)+ROW()-4)</f>
        <v/>
      </c>
      <c r="B1244" s="104"/>
      <c r="C1244" s="154"/>
      <c r="D1244" s="105"/>
      <c r="E1244" s="105"/>
      <c r="F1244" s="106"/>
      <c r="G1244" s="105"/>
      <c r="H1244" s="105"/>
      <c r="I1244" s="108"/>
      <c r="J1244" s="105"/>
      <c r="K1244" s="105"/>
      <c r="L1244" s="108"/>
      <c r="M1244" s="105"/>
      <c r="N1244" s="103"/>
      <c r="O1244" s="456"/>
      <c r="P1244" s="79">
        <f t="shared" si="39"/>
        <v>0</v>
      </c>
      <c r="Q1244" s="79">
        <f t="shared" si="39"/>
        <v>0</v>
      </c>
      <c r="R1244" s="102" t="str">
        <f t="shared" si="38"/>
        <v/>
      </c>
      <c r="S1244" s="96" t="str">
        <f>IF(D1244="","",IF(OR(D1244=Plano!$A$1,D1244=Plano!$B$1),"entrada","saída"))</f>
        <v/>
      </c>
    </row>
    <row r="1245" spans="1:19" ht="13.2" hidden="1" x14ac:dyDescent="0.25">
      <c r="A1245" s="119" t="str">
        <f>IF(B1245="","",COUNT('Diário 2o PA'!$A$5:$A$1412)+COUNT('Diário 3o PA'!$A$5:$A$2004)+ROW()-4)</f>
        <v/>
      </c>
      <c r="B1245" s="104"/>
      <c r="C1245" s="154"/>
      <c r="D1245" s="105"/>
      <c r="E1245" s="105"/>
      <c r="F1245" s="106"/>
      <c r="G1245" s="105"/>
      <c r="H1245" s="105"/>
      <c r="I1245" s="108"/>
      <c r="J1245" s="105"/>
      <c r="K1245" s="105"/>
      <c r="L1245" s="108"/>
      <c r="M1245" s="105"/>
      <c r="N1245" s="103"/>
      <c r="O1245" s="456"/>
      <c r="P1245" s="79">
        <f t="shared" si="39"/>
        <v>0</v>
      </c>
      <c r="Q1245" s="79">
        <f t="shared" si="39"/>
        <v>0</v>
      </c>
      <c r="R1245" s="102" t="str">
        <f t="shared" si="38"/>
        <v/>
      </c>
      <c r="S1245" s="96" t="str">
        <f>IF(D1245="","",IF(OR(D1245=Plano!$A$1,D1245=Plano!$B$1),"entrada","saída"))</f>
        <v/>
      </c>
    </row>
    <row r="1246" spans="1:19" ht="13.2" hidden="1" x14ac:dyDescent="0.25">
      <c r="A1246" s="119" t="str">
        <f>IF(B1246="","",COUNT('Diário 2o PA'!$A$5:$A$1412)+COUNT('Diário 3o PA'!$A$5:$A$2004)+ROW()-4)</f>
        <v/>
      </c>
      <c r="B1246" s="104"/>
      <c r="C1246" s="154"/>
      <c r="D1246" s="105"/>
      <c r="E1246" s="105"/>
      <c r="F1246" s="106"/>
      <c r="G1246" s="105"/>
      <c r="H1246" s="105"/>
      <c r="I1246" s="108"/>
      <c r="J1246" s="105"/>
      <c r="K1246" s="105"/>
      <c r="L1246" s="108"/>
      <c r="M1246" s="105"/>
      <c r="N1246" s="103"/>
      <c r="O1246" s="456"/>
      <c r="P1246" s="79">
        <f t="shared" si="39"/>
        <v>0</v>
      </c>
      <c r="Q1246" s="79">
        <f t="shared" si="39"/>
        <v>0</v>
      </c>
      <c r="R1246" s="102" t="str">
        <f t="shared" si="38"/>
        <v/>
      </c>
      <c r="S1246" s="96" t="str">
        <f>IF(D1246="","",IF(OR(D1246=Plano!$A$1,D1246=Plano!$B$1),"entrada","saída"))</f>
        <v/>
      </c>
    </row>
    <row r="1247" spans="1:19" ht="13.2" hidden="1" x14ac:dyDescent="0.25">
      <c r="A1247" s="119" t="str">
        <f>IF(B1247="","",COUNT('Diário 2o PA'!$A$5:$A$1412)+COUNT('Diário 3o PA'!$A$5:$A$2004)+ROW()-4)</f>
        <v/>
      </c>
      <c r="B1247" s="104"/>
      <c r="C1247" s="154"/>
      <c r="D1247" s="105"/>
      <c r="E1247" s="105"/>
      <c r="F1247" s="106"/>
      <c r="G1247" s="105"/>
      <c r="H1247" s="105"/>
      <c r="I1247" s="108"/>
      <c r="J1247" s="105"/>
      <c r="K1247" s="105"/>
      <c r="L1247" s="108"/>
      <c r="M1247" s="105"/>
      <c r="N1247" s="103"/>
      <c r="O1247" s="456"/>
      <c r="P1247" s="79">
        <f t="shared" si="39"/>
        <v>0</v>
      </c>
      <c r="Q1247" s="79">
        <f t="shared" si="39"/>
        <v>0</v>
      </c>
      <c r="R1247" s="102" t="str">
        <f t="shared" si="38"/>
        <v/>
      </c>
      <c r="S1247" s="96" t="str">
        <f>IF(D1247="","",IF(OR(D1247=Plano!$A$1,D1247=Plano!$B$1),"entrada","saída"))</f>
        <v/>
      </c>
    </row>
    <row r="1248" spans="1:19" ht="13.2" hidden="1" x14ac:dyDescent="0.25">
      <c r="A1248" s="119" t="str">
        <f>IF(B1248="","",COUNT('Diário 2o PA'!$A$5:$A$1412)+COUNT('Diário 3o PA'!$A$5:$A$2004)+ROW()-4)</f>
        <v/>
      </c>
      <c r="B1248" s="104"/>
      <c r="C1248" s="154"/>
      <c r="D1248" s="105"/>
      <c r="E1248" s="105"/>
      <c r="F1248" s="106"/>
      <c r="G1248" s="105"/>
      <c r="H1248" s="105"/>
      <c r="I1248" s="108"/>
      <c r="J1248" s="105"/>
      <c r="K1248" s="105"/>
      <c r="L1248" s="108"/>
      <c r="M1248" s="105"/>
      <c r="N1248" s="103"/>
      <c r="O1248" s="456"/>
      <c r="P1248" s="79">
        <f t="shared" si="39"/>
        <v>0</v>
      </c>
      <c r="Q1248" s="79">
        <f t="shared" si="39"/>
        <v>0</v>
      </c>
      <c r="R1248" s="102" t="str">
        <f t="shared" si="38"/>
        <v/>
      </c>
      <c r="S1248" s="96" t="str">
        <f>IF(D1248="","",IF(OR(D1248=Plano!$A$1,D1248=Plano!$B$1),"entrada","saída"))</f>
        <v/>
      </c>
    </row>
    <row r="1249" spans="1:19" ht="13.2" hidden="1" x14ac:dyDescent="0.25">
      <c r="A1249" s="119" t="str">
        <f>IF(B1249="","",COUNT('Diário 2o PA'!$A$5:$A$1412)+COUNT('Diário 3o PA'!$A$5:$A$2004)+ROW()-4)</f>
        <v/>
      </c>
      <c r="B1249" s="104"/>
      <c r="C1249" s="154"/>
      <c r="D1249" s="105"/>
      <c r="E1249" s="105"/>
      <c r="F1249" s="106"/>
      <c r="G1249" s="105"/>
      <c r="H1249" s="105"/>
      <c r="I1249" s="108"/>
      <c r="J1249" s="105"/>
      <c r="K1249" s="105"/>
      <c r="L1249" s="108"/>
      <c r="M1249" s="105"/>
      <c r="N1249" s="103"/>
      <c r="O1249" s="456"/>
      <c r="P1249" s="79">
        <f t="shared" si="39"/>
        <v>0</v>
      </c>
      <c r="Q1249" s="79">
        <f t="shared" si="39"/>
        <v>0</v>
      </c>
      <c r="R1249" s="102" t="str">
        <f t="shared" si="38"/>
        <v/>
      </c>
      <c r="S1249" s="96" t="str">
        <f>IF(D1249="","",IF(OR(D1249=Plano!$A$1,D1249=Plano!$B$1),"entrada","saída"))</f>
        <v/>
      </c>
    </row>
    <row r="1250" spans="1:19" ht="13.2" hidden="1" x14ac:dyDescent="0.25">
      <c r="A1250" s="119" t="str">
        <f>IF(B1250="","",COUNT('Diário 2o PA'!$A$5:$A$1412)+COUNT('Diário 3o PA'!$A$5:$A$2004)+ROW()-4)</f>
        <v/>
      </c>
      <c r="B1250" s="104"/>
      <c r="C1250" s="154"/>
      <c r="D1250" s="105"/>
      <c r="E1250" s="105"/>
      <c r="F1250" s="106"/>
      <c r="G1250" s="105"/>
      <c r="H1250" s="105"/>
      <c r="I1250" s="108"/>
      <c r="J1250" s="105"/>
      <c r="K1250" s="105"/>
      <c r="L1250" s="108"/>
      <c r="M1250" s="105"/>
      <c r="N1250" s="103"/>
      <c r="O1250" s="456"/>
      <c r="P1250" s="79">
        <f t="shared" si="39"/>
        <v>0</v>
      </c>
      <c r="Q1250" s="79">
        <f t="shared" si="39"/>
        <v>0</v>
      </c>
      <c r="R1250" s="102" t="str">
        <f t="shared" si="38"/>
        <v/>
      </c>
      <c r="S1250" s="96" t="str">
        <f>IF(D1250="","",IF(OR(D1250=Plano!$A$1,D1250=Plano!$B$1),"entrada","saída"))</f>
        <v/>
      </c>
    </row>
    <row r="1251" spans="1:19" ht="13.2" hidden="1" x14ac:dyDescent="0.25">
      <c r="A1251" s="119" t="str">
        <f>IF(B1251="","",COUNT('Diário 2o PA'!$A$5:$A$1412)+COUNT('Diário 3o PA'!$A$5:$A$2004)+ROW()-4)</f>
        <v/>
      </c>
      <c r="B1251" s="104"/>
      <c r="C1251" s="154"/>
      <c r="D1251" s="105"/>
      <c r="E1251" s="105"/>
      <c r="F1251" s="106"/>
      <c r="G1251" s="105"/>
      <c r="H1251" s="105"/>
      <c r="I1251" s="108"/>
      <c r="J1251" s="105"/>
      <c r="K1251" s="105"/>
      <c r="L1251" s="108"/>
      <c r="M1251" s="105"/>
      <c r="N1251" s="103"/>
      <c r="O1251" s="456"/>
      <c r="P1251" s="79">
        <f t="shared" si="39"/>
        <v>0</v>
      </c>
      <c r="Q1251" s="79">
        <f t="shared" si="39"/>
        <v>0</v>
      </c>
      <c r="R1251" s="102" t="str">
        <f t="shared" si="38"/>
        <v/>
      </c>
      <c r="S1251" s="96" t="str">
        <f>IF(D1251="","",IF(OR(D1251=Plano!$A$1,D1251=Plano!$B$1),"entrada","saída"))</f>
        <v/>
      </c>
    </row>
    <row r="1252" spans="1:19" ht="13.2" hidden="1" x14ac:dyDescent="0.25">
      <c r="A1252" s="119" t="str">
        <f>IF(B1252="","",COUNT('Diário 2o PA'!$A$5:$A$1412)+COUNT('Diário 3o PA'!$A$5:$A$2004)+ROW()-4)</f>
        <v/>
      </c>
      <c r="B1252" s="104"/>
      <c r="C1252" s="154"/>
      <c r="D1252" s="105"/>
      <c r="E1252" s="105"/>
      <c r="F1252" s="106"/>
      <c r="G1252" s="105"/>
      <c r="H1252" s="105"/>
      <c r="I1252" s="108"/>
      <c r="J1252" s="105"/>
      <c r="K1252" s="105"/>
      <c r="L1252" s="108"/>
      <c r="M1252" s="105"/>
      <c r="N1252" s="103"/>
      <c r="O1252" s="456"/>
      <c r="P1252" s="79">
        <f t="shared" si="39"/>
        <v>0</v>
      </c>
      <c r="Q1252" s="79">
        <f t="shared" si="39"/>
        <v>0</v>
      </c>
      <c r="R1252" s="102" t="str">
        <f t="shared" si="38"/>
        <v/>
      </c>
      <c r="S1252" s="96" t="str">
        <f>IF(D1252="","",IF(OR(D1252=Plano!$A$1,D1252=Plano!$B$1),"entrada","saída"))</f>
        <v/>
      </c>
    </row>
    <row r="1253" spans="1:19" ht="13.2" hidden="1" x14ac:dyDescent="0.25">
      <c r="A1253" s="119" t="str">
        <f>IF(B1253="","",COUNT('Diário 2o PA'!$A$5:$A$1412)+COUNT('Diário 3o PA'!$A$5:$A$2004)+ROW()-4)</f>
        <v/>
      </c>
      <c r="B1253" s="104"/>
      <c r="C1253" s="154"/>
      <c r="D1253" s="105"/>
      <c r="E1253" s="105"/>
      <c r="F1253" s="106"/>
      <c r="G1253" s="105"/>
      <c r="H1253" s="105"/>
      <c r="I1253" s="108"/>
      <c r="J1253" s="105"/>
      <c r="K1253" s="105"/>
      <c r="L1253" s="108"/>
      <c r="M1253" s="105"/>
      <c r="N1253" s="103"/>
      <c r="O1253" s="456"/>
      <c r="P1253" s="79">
        <f t="shared" si="39"/>
        <v>0</v>
      </c>
      <c r="Q1253" s="79">
        <f t="shared" si="39"/>
        <v>0</v>
      </c>
      <c r="R1253" s="102" t="str">
        <f t="shared" si="38"/>
        <v/>
      </c>
      <c r="S1253" s="96" t="str">
        <f>IF(D1253="","",IF(OR(D1253=Plano!$A$1,D1253=Plano!$B$1),"entrada","saída"))</f>
        <v/>
      </c>
    </row>
    <row r="1254" spans="1:19" ht="13.2" hidden="1" x14ac:dyDescent="0.25">
      <c r="A1254" s="119" t="str">
        <f>IF(B1254="","",COUNT('Diário 2o PA'!$A$5:$A$1412)+COUNT('Diário 3o PA'!$A$5:$A$2004)+ROW()-4)</f>
        <v/>
      </c>
      <c r="B1254" s="104"/>
      <c r="C1254" s="154"/>
      <c r="D1254" s="105"/>
      <c r="E1254" s="105"/>
      <c r="F1254" s="106"/>
      <c r="G1254" s="105"/>
      <c r="H1254" s="105"/>
      <c r="I1254" s="108"/>
      <c r="J1254" s="105"/>
      <c r="K1254" s="105"/>
      <c r="L1254" s="108"/>
      <c r="M1254" s="105"/>
      <c r="N1254" s="103"/>
      <c r="O1254" s="456"/>
      <c r="P1254" s="79">
        <f t="shared" si="39"/>
        <v>0</v>
      </c>
      <c r="Q1254" s="79">
        <f t="shared" si="39"/>
        <v>0</v>
      </c>
      <c r="R1254" s="102" t="str">
        <f t="shared" si="38"/>
        <v/>
      </c>
      <c r="S1254" s="96" t="str">
        <f>IF(D1254="","",IF(OR(D1254=Plano!$A$1,D1254=Plano!$B$1),"entrada","saída"))</f>
        <v/>
      </c>
    </row>
    <row r="1255" spans="1:19" ht="13.2" hidden="1" x14ac:dyDescent="0.25">
      <c r="A1255" s="119" t="str">
        <f>IF(B1255="","",COUNT('Diário 2o PA'!$A$5:$A$1412)+COUNT('Diário 3o PA'!$A$5:$A$2004)+ROW()-4)</f>
        <v/>
      </c>
      <c r="B1255" s="104"/>
      <c r="C1255" s="154"/>
      <c r="D1255" s="105"/>
      <c r="E1255" s="105"/>
      <c r="F1255" s="106"/>
      <c r="G1255" s="105"/>
      <c r="H1255" s="105"/>
      <c r="I1255" s="108"/>
      <c r="J1255" s="105"/>
      <c r="K1255" s="105"/>
      <c r="L1255" s="108"/>
      <c r="M1255" s="105"/>
      <c r="N1255" s="103"/>
      <c r="O1255" s="456"/>
      <c r="P1255" s="79">
        <f t="shared" si="39"/>
        <v>0</v>
      </c>
      <c r="Q1255" s="79">
        <f t="shared" si="39"/>
        <v>0</v>
      </c>
      <c r="R1255" s="102" t="str">
        <f t="shared" si="38"/>
        <v/>
      </c>
      <c r="S1255" s="96" t="str">
        <f>IF(D1255="","",IF(OR(D1255=Plano!$A$1,D1255=Plano!$B$1),"entrada","saída"))</f>
        <v/>
      </c>
    </row>
    <row r="1256" spans="1:19" ht="13.2" hidden="1" x14ac:dyDescent="0.25">
      <c r="A1256" s="119" t="str">
        <f>IF(B1256="","",COUNT('Diário 2o PA'!$A$5:$A$1412)+COUNT('Diário 3o PA'!$A$5:$A$2004)+ROW()-4)</f>
        <v/>
      </c>
      <c r="B1256" s="104"/>
      <c r="C1256" s="154"/>
      <c r="D1256" s="105"/>
      <c r="E1256" s="105"/>
      <c r="F1256" s="106"/>
      <c r="G1256" s="105"/>
      <c r="H1256" s="105"/>
      <c r="I1256" s="108"/>
      <c r="J1256" s="105"/>
      <c r="K1256" s="105"/>
      <c r="L1256" s="108"/>
      <c r="M1256" s="105"/>
      <c r="N1256" s="103"/>
      <c r="O1256" s="456"/>
      <c r="P1256" s="79">
        <f t="shared" si="39"/>
        <v>0</v>
      </c>
      <c r="Q1256" s="79">
        <f t="shared" si="39"/>
        <v>0</v>
      </c>
      <c r="R1256" s="102" t="str">
        <f t="shared" si="38"/>
        <v/>
      </c>
      <c r="S1256" s="96" t="str">
        <f>IF(D1256="","",IF(OR(D1256=Plano!$A$1,D1256=Plano!$B$1),"entrada","saída"))</f>
        <v/>
      </c>
    </row>
    <row r="1257" spans="1:19" ht="13.2" hidden="1" x14ac:dyDescent="0.25">
      <c r="A1257" s="119" t="str">
        <f>IF(B1257="","",COUNT('Diário 2o PA'!$A$5:$A$1412)+COUNT('Diário 3o PA'!$A$5:$A$2004)+ROW()-4)</f>
        <v/>
      </c>
      <c r="B1257" s="104"/>
      <c r="C1257" s="154"/>
      <c r="D1257" s="105"/>
      <c r="E1257" s="105"/>
      <c r="F1257" s="106"/>
      <c r="G1257" s="105"/>
      <c r="H1257" s="105"/>
      <c r="I1257" s="108"/>
      <c r="J1257" s="105"/>
      <c r="K1257" s="105"/>
      <c r="L1257" s="108"/>
      <c r="M1257" s="105"/>
      <c r="N1257" s="103"/>
      <c r="O1257" s="456"/>
      <c r="P1257" s="79">
        <f t="shared" si="39"/>
        <v>0</v>
      </c>
      <c r="Q1257" s="79">
        <f t="shared" si="39"/>
        <v>0</v>
      </c>
      <c r="R1257" s="102" t="str">
        <f t="shared" si="38"/>
        <v/>
      </c>
      <c r="S1257" s="96" t="str">
        <f>IF(D1257="","",IF(OR(D1257=Plano!$A$1,D1257=Plano!$B$1),"entrada","saída"))</f>
        <v/>
      </c>
    </row>
    <row r="1258" spans="1:19" ht="13.2" hidden="1" x14ac:dyDescent="0.25">
      <c r="A1258" s="119" t="str">
        <f>IF(B1258="","",COUNT('Diário 2o PA'!$A$5:$A$1412)+COUNT('Diário 3o PA'!$A$5:$A$2004)+ROW()-4)</f>
        <v/>
      </c>
      <c r="B1258" s="104"/>
      <c r="C1258" s="154"/>
      <c r="D1258" s="105"/>
      <c r="E1258" s="105"/>
      <c r="F1258" s="106"/>
      <c r="G1258" s="105"/>
      <c r="H1258" s="105"/>
      <c r="I1258" s="108"/>
      <c r="J1258" s="105"/>
      <c r="K1258" s="105"/>
      <c r="L1258" s="108"/>
      <c r="M1258" s="105"/>
      <c r="N1258" s="103"/>
      <c r="O1258" s="456"/>
      <c r="P1258" s="79">
        <f t="shared" si="39"/>
        <v>0</v>
      </c>
      <c r="Q1258" s="79">
        <f t="shared" si="39"/>
        <v>0</v>
      </c>
      <c r="R1258" s="102" t="str">
        <f t="shared" si="38"/>
        <v/>
      </c>
      <c r="S1258" s="96" t="str">
        <f>IF(D1258="","",IF(OR(D1258=Plano!$A$1,D1258=Plano!$B$1),"entrada","saída"))</f>
        <v/>
      </c>
    </row>
    <row r="1259" spans="1:19" ht="13.2" hidden="1" x14ac:dyDescent="0.25">
      <c r="A1259" s="119" t="str">
        <f>IF(B1259="","",COUNT('Diário 2o PA'!$A$5:$A$1412)+COUNT('Diário 3o PA'!$A$5:$A$2004)+ROW()-4)</f>
        <v/>
      </c>
      <c r="B1259" s="104"/>
      <c r="C1259" s="154"/>
      <c r="D1259" s="105"/>
      <c r="E1259" s="105"/>
      <c r="F1259" s="106"/>
      <c r="G1259" s="105"/>
      <c r="H1259" s="105"/>
      <c r="I1259" s="108"/>
      <c r="J1259" s="105"/>
      <c r="K1259" s="105"/>
      <c r="L1259" s="108"/>
      <c r="M1259" s="105"/>
      <c r="N1259" s="103"/>
      <c r="O1259" s="456"/>
      <c r="P1259" s="79">
        <f t="shared" si="39"/>
        <v>0</v>
      </c>
      <c r="Q1259" s="79">
        <f t="shared" si="39"/>
        <v>0</v>
      </c>
      <c r="R1259" s="102" t="str">
        <f t="shared" si="38"/>
        <v/>
      </c>
      <c r="S1259" s="96" t="str">
        <f>IF(D1259="","",IF(OR(D1259=Plano!$A$1,D1259=Plano!$B$1),"entrada","saída"))</f>
        <v/>
      </c>
    </row>
    <row r="1260" spans="1:19" ht="13.2" hidden="1" x14ac:dyDescent="0.25">
      <c r="A1260" s="119" t="str">
        <f>IF(B1260="","",COUNT('Diário 2o PA'!$A$5:$A$1412)+COUNT('Diário 3o PA'!$A$5:$A$2004)+ROW()-4)</f>
        <v/>
      </c>
      <c r="B1260" s="104"/>
      <c r="C1260" s="154"/>
      <c r="D1260" s="105"/>
      <c r="E1260" s="105"/>
      <c r="F1260" s="106"/>
      <c r="G1260" s="105"/>
      <c r="H1260" s="105"/>
      <c r="I1260" s="108"/>
      <c r="J1260" s="105"/>
      <c r="K1260" s="105"/>
      <c r="L1260" s="108"/>
      <c r="M1260" s="105"/>
      <c r="N1260" s="103"/>
      <c r="O1260" s="456"/>
      <c r="P1260" s="79">
        <f t="shared" si="39"/>
        <v>0</v>
      </c>
      <c r="Q1260" s="79">
        <f t="shared" si="39"/>
        <v>0</v>
      </c>
      <c r="R1260" s="102" t="str">
        <f t="shared" si="38"/>
        <v/>
      </c>
      <c r="S1260" s="96" t="str">
        <f>IF(D1260="","",IF(OR(D1260=Plano!$A$1,D1260=Plano!$B$1),"entrada","saída"))</f>
        <v/>
      </c>
    </row>
    <row r="1261" spans="1:19" ht="13.2" hidden="1" x14ac:dyDescent="0.25">
      <c r="A1261" s="119" t="str">
        <f>IF(B1261="","",COUNT('Diário 2o PA'!$A$5:$A$1412)+COUNT('Diário 3o PA'!$A$5:$A$2004)+ROW()-4)</f>
        <v/>
      </c>
      <c r="B1261" s="104"/>
      <c r="C1261" s="154"/>
      <c r="D1261" s="105"/>
      <c r="E1261" s="105"/>
      <c r="F1261" s="106"/>
      <c r="G1261" s="105"/>
      <c r="H1261" s="105"/>
      <c r="I1261" s="108"/>
      <c r="J1261" s="105"/>
      <c r="K1261" s="105"/>
      <c r="L1261" s="108"/>
      <c r="M1261" s="105"/>
      <c r="N1261" s="103"/>
      <c r="O1261" s="456"/>
      <c r="P1261" s="79">
        <f t="shared" si="39"/>
        <v>0</v>
      </c>
      <c r="Q1261" s="79">
        <f t="shared" si="39"/>
        <v>0</v>
      </c>
      <c r="R1261" s="102" t="str">
        <f t="shared" si="38"/>
        <v/>
      </c>
      <c r="S1261" s="96" t="str">
        <f>IF(D1261="","",IF(OR(D1261=Plano!$A$1,D1261=Plano!$B$1),"entrada","saída"))</f>
        <v/>
      </c>
    </row>
    <row r="1262" spans="1:19" ht="13.2" hidden="1" x14ac:dyDescent="0.25">
      <c r="A1262" s="119" t="str">
        <f>IF(B1262="","",COUNT('Diário 2o PA'!$A$5:$A$1412)+COUNT('Diário 3o PA'!$A$5:$A$2004)+ROW()-4)</f>
        <v/>
      </c>
      <c r="B1262" s="104"/>
      <c r="C1262" s="154"/>
      <c r="D1262" s="105"/>
      <c r="E1262" s="105"/>
      <c r="F1262" s="106"/>
      <c r="G1262" s="105"/>
      <c r="H1262" s="105"/>
      <c r="I1262" s="108"/>
      <c r="J1262" s="105"/>
      <c r="K1262" s="105"/>
      <c r="L1262" s="108"/>
      <c r="M1262" s="105"/>
      <c r="N1262" s="103"/>
      <c r="O1262" s="456"/>
      <c r="P1262" s="79">
        <f t="shared" si="39"/>
        <v>0</v>
      </c>
      <c r="Q1262" s="79">
        <f t="shared" si="39"/>
        <v>0</v>
      </c>
      <c r="R1262" s="102" t="str">
        <f t="shared" si="38"/>
        <v/>
      </c>
      <c r="S1262" s="96" t="str">
        <f>IF(D1262="","",IF(OR(D1262=Plano!$A$1,D1262=Plano!$B$1),"entrada","saída"))</f>
        <v/>
      </c>
    </row>
    <row r="1263" spans="1:19" ht="13.2" hidden="1" x14ac:dyDescent="0.25">
      <c r="A1263" s="119" t="str">
        <f>IF(B1263="","",COUNT('Diário 2o PA'!$A$5:$A$1412)+COUNT('Diário 3o PA'!$A$5:$A$2004)+ROW()-4)</f>
        <v/>
      </c>
      <c r="B1263" s="104"/>
      <c r="C1263" s="154"/>
      <c r="D1263" s="105"/>
      <c r="E1263" s="105"/>
      <c r="F1263" s="106"/>
      <c r="G1263" s="105"/>
      <c r="H1263" s="105"/>
      <c r="I1263" s="108"/>
      <c r="J1263" s="105"/>
      <c r="K1263" s="105"/>
      <c r="L1263" s="108"/>
      <c r="M1263" s="105"/>
      <c r="N1263" s="103"/>
      <c r="O1263" s="456"/>
      <c r="P1263" s="79">
        <f t="shared" si="39"/>
        <v>0</v>
      </c>
      <c r="Q1263" s="79">
        <f t="shared" si="39"/>
        <v>0</v>
      </c>
      <c r="R1263" s="102" t="str">
        <f t="shared" si="38"/>
        <v/>
      </c>
      <c r="S1263" s="96" t="str">
        <f>IF(D1263="","",IF(OR(D1263=Plano!$A$1,D1263=Plano!$B$1),"entrada","saída"))</f>
        <v/>
      </c>
    </row>
    <row r="1264" spans="1:19" ht="13.2" hidden="1" x14ac:dyDescent="0.25">
      <c r="A1264" s="119" t="str">
        <f>IF(B1264="","",COUNT('Diário 2o PA'!$A$5:$A$1412)+COUNT('Diário 3o PA'!$A$5:$A$2004)+ROW()-4)</f>
        <v/>
      </c>
      <c r="B1264" s="104"/>
      <c r="C1264" s="154"/>
      <c r="D1264" s="105"/>
      <c r="E1264" s="105"/>
      <c r="F1264" s="106"/>
      <c r="G1264" s="105"/>
      <c r="H1264" s="105"/>
      <c r="I1264" s="108"/>
      <c r="J1264" s="105"/>
      <c r="K1264" s="105"/>
      <c r="L1264" s="108"/>
      <c r="M1264" s="105"/>
      <c r="N1264" s="103"/>
      <c r="O1264" s="456"/>
      <c r="P1264" s="79">
        <f t="shared" si="39"/>
        <v>0</v>
      </c>
      <c r="Q1264" s="79">
        <f t="shared" si="39"/>
        <v>0</v>
      </c>
      <c r="R1264" s="102" t="str">
        <f t="shared" si="38"/>
        <v/>
      </c>
      <c r="S1264" s="96" t="str">
        <f>IF(D1264="","",IF(OR(D1264=Plano!$A$1,D1264=Plano!$B$1),"entrada","saída"))</f>
        <v/>
      </c>
    </row>
    <row r="1265" spans="1:19" ht="13.2" hidden="1" x14ac:dyDescent="0.25">
      <c r="A1265" s="119" t="str">
        <f>IF(B1265="","",COUNT('Diário 2o PA'!$A$5:$A$1412)+COUNT('Diário 3o PA'!$A$5:$A$2004)+ROW()-4)</f>
        <v/>
      </c>
      <c r="B1265" s="104"/>
      <c r="C1265" s="154"/>
      <c r="D1265" s="105"/>
      <c r="E1265" s="105"/>
      <c r="F1265" s="106"/>
      <c r="G1265" s="105"/>
      <c r="H1265" s="105"/>
      <c r="I1265" s="108"/>
      <c r="J1265" s="105"/>
      <c r="K1265" s="105"/>
      <c r="L1265" s="108"/>
      <c r="M1265" s="105"/>
      <c r="N1265" s="103"/>
      <c r="O1265" s="456"/>
      <c r="P1265" s="79">
        <f t="shared" si="39"/>
        <v>0</v>
      </c>
      <c r="Q1265" s="79">
        <f t="shared" si="39"/>
        <v>0</v>
      </c>
      <c r="R1265" s="102" t="str">
        <f t="shared" si="38"/>
        <v/>
      </c>
      <c r="S1265" s="96" t="str">
        <f>IF(D1265="","",IF(OR(D1265=Plano!$A$1,D1265=Plano!$B$1),"entrada","saída"))</f>
        <v/>
      </c>
    </row>
    <row r="1266" spans="1:19" ht="13.2" hidden="1" x14ac:dyDescent="0.25">
      <c r="A1266" s="119" t="str">
        <f>IF(B1266="","",COUNT('Diário 2o PA'!$A$5:$A$1412)+COUNT('Diário 3o PA'!$A$5:$A$2004)+ROW()-4)</f>
        <v/>
      </c>
      <c r="B1266" s="104"/>
      <c r="C1266" s="154"/>
      <c r="D1266" s="105"/>
      <c r="E1266" s="105"/>
      <c r="F1266" s="106"/>
      <c r="G1266" s="105"/>
      <c r="H1266" s="105"/>
      <c r="I1266" s="108"/>
      <c r="J1266" s="105"/>
      <c r="K1266" s="105"/>
      <c r="L1266" s="108"/>
      <c r="M1266" s="105"/>
      <c r="N1266" s="103"/>
      <c r="O1266" s="456"/>
      <c r="P1266" s="79">
        <f t="shared" si="39"/>
        <v>0</v>
      </c>
      <c r="Q1266" s="79">
        <f t="shared" si="39"/>
        <v>0</v>
      </c>
      <c r="R1266" s="102" t="str">
        <f t="shared" si="38"/>
        <v/>
      </c>
      <c r="S1266" s="96" t="str">
        <f>IF(D1266="","",IF(OR(D1266=Plano!$A$1,D1266=Plano!$B$1),"entrada","saída"))</f>
        <v/>
      </c>
    </row>
    <row r="1267" spans="1:19" ht="13.2" hidden="1" x14ac:dyDescent="0.25">
      <c r="A1267" s="119" t="str">
        <f>IF(B1267="","",COUNT('Diário 2o PA'!$A$5:$A$1412)+COUNT('Diário 3o PA'!$A$5:$A$2004)+ROW()-4)</f>
        <v/>
      </c>
      <c r="B1267" s="104"/>
      <c r="C1267" s="154"/>
      <c r="D1267" s="105"/>
      <c r="E1267" s="105"/>
      <c r="F1267" s="106"/>
      <c r="G1267" s="105"/>
      <c r="H1267" s="105"/>
      <c r="I1267" s="108"/>
      <c r="J1267" s="105"/>
      <c r="K1267" s="105"/>
      <c r="L1267" s="108"/>
      <c r="M1267" s="105"/>
      <c r="N1267" s="103"/>
      <c r="O1267" s="456"/>
      <c r="P1267" s="79">
        <f t="shared" si="39"/>
        <v>0</v>
      </c>
      <c r="Q1267" s="79">
        <f t="shared" si="39"/>
        <v>0</v>
      </c>
      <c r="R1267" s="102" t="str">
        <f t="shared" si="38"/>
        <v/>
      </c>
      <c r="S1267" s="96" t="str">
        <f>IF(D1267="","",IF(OR(D1267=Plano!$A$1,D1267=Plano!$B$1),"entrada","saída"))</f>
        <v/>
      </c>
    </row>
    <row r="1268" spans="1:19" ht="13.2" hidden="1" x14ac:dyDescent="0.25">
      <c r="A1268" s="119" t="str">
        <f>IF(B1268="","",COUNT('Diário 2o PA'!$A$5:$A$1412)+COUNT('Diário 3o PA'!$A$5:$A$2004)+ROW()-4)</f>
        <v/>
      </c>
      <c r="B1268" s="104"/>
      <c r="C1268" s="154"/>
      <c r="D1268" s="105"/>
      <c r="E1268" s="105"/>
      <c r="F1268" s="106"/>
      <c r="G1268" s="105"/>
      <c r="H1268" s="105"/>
      <c r="I1268" s="108"/>
      <c r="J1268" s="105"/>
      <c r="K1268" s="105"/>
      <c r="L1268" s="108"/>
      <c r="M1268" s="105"/>
      <c r="N1268" s="103"/>
      <c r="O1268" s="456"/>
      <c r="P1268" s="79">
        <f t="shared" si="39"/>
        <v>0</v>
      </c>
      <c r="Q1268" s="79">
        <f t="shared" si="39"/>
        <v>0</v>
      </c>
      <c r="R1268" s="102" t="str">
        <f t="shared" si="38"/>
        <v/>
      </c>
      <c r="S1268" s="96" t="str">
        <f>IF(D1268="","",IF(OR(D1268=Plano!$A$1,D1268=Plano!$B$1),"entrada","saída"))</f>
        <v/>
      </c>
    </row>
    <row r="1269" spans="1:19" ht="13.2" hidden="1" x14ac:dyDescent="0.25">
      <c r="A1269" s="119" t="str">
        <f>IF(B1269="","",COUNT('Diário 2o PA'!$A$5:$A$1412)+COUNT('Diário 3o PA'!$A$5:$A$2004)+ROW()-4)</f>
        <v/>
      </c>
      <c r="B1269" s="104"/>
      <c r="C1269" s="154"/>
      <c r="D1269" s="105"/>
      <c r="E1269" s="105"/>
      <c r="F1269" s="106"/>
      <c r="G1269" s="105"/>
      <c r="H1269" s="105"/>
      <c r="I1269" s="108"/>
      <c r="J1269" s="105"/>
      <c r="K1269" s="105"/>
      <c r="L1269" s="108"/>
      <c r="M1269" s="105"/>
      <c r="N1269" s="103"/>
      <c r="O1269" s="456"/>
      <c r="P1269" s="79">
        <f t="shared" si="39"/>
        <v>0</v>
      </c>
      <c r="Q1269" s="79">
        <f t="shared" si="39"/>
        <v>0</v>
      </c>
      <c r="R1269" s="102" t="str">
        <f t="shared" si="38"/>
        <v/>
      </c>
      <c r="S1269" s="96" t="str">
        <f>IF(D1269="","",IF(OR(D1269=Plano!$A$1,D1269=Plano!$B$1),"entrada","saída"))</f>
        <v/>
      </c>
    </row>
    <row r="1270" spans="1:19" ht="13.2" hidden="1" x14ac:dyDescent="0.25">
      <c r="A1270" s="119" t="str">
        <f>IF(B1270="","",COUNT('Diário 2o PA'!$A$5:$A$1412)+COUNT('Diário 3o PA'!$A$5:$A$2004)+ROW()-4)</f>
        <v/>
      </c>
      <c r="B1270" s="104"/>
      <c r="C1270" s="154"/>
      <c r="D1270" s="105"/>
      <c r="E1270" s="105"/>
      <c r="F1270" s="106"/>
      <c r="G1270" s="105"/>
      <c r="H1270" s="105"/>
      <c r="I1270" s="108"/>
      <c r="J1270" s="105"/>
      <c r="K1270" s="105"/>
      <c r="L1270" s="108"/>
      <c r="M1270" s="105"/>
      <c r="N1270" s="103"/>
      <c r="O1270" s="456"/>
      <c r="P1270" s="79">
        <f t="shared" si="39"/>
        <v>0</v>
      </c>
      <c r="Q1270" s="79">
        <f t="shared" si="39"/>
        <v>0</v>
      </c>
      <c r="R1270" s="102" t="str">
        <f t="shared" si="38"/>
        <v/>
      </c>
      <c r="S1270" s="96" t="str">
        <f>IF(D1270="","",IF(OR(D1270=Plano!$A$1,D1270=Plano!$B$1),"entrada","saída"))</f>
        <v/>
      </c>
    </row>
    <row r="1271" spans="1:19" ht="13.2" hidden="1" x14ac:dyDescent="0.25">
      <c r="A1271" s="119" t="str">
        <f>IF(B1271="","",COUNT('Diário 2o PA'!$A$5:$A$1412)+COUNT('Diário 3o PA'!$A$5:$A$2004)+ROW()-4)</f>
        <v/>
      </c>
      <c r="B1271" s="104"/>
      <c r="C1271" s="154"/>
      <c r="D1271" s="105"/>
      <c r="E1271" s="105"/>
      <c r="F1271" s="106"/>
      <c r="G1271" s="105"/>
      <c r="H1271" s="105"/>
      <c r="I1271" s="108"/>
      <c r="J1271" s="105"/>
      <c r="K1271" s="105"/>
      <c r="L1271" s="108"/>
      <c r="M1271" s="105"/>
      <c r="N1271" s="103"/>
      <c r="O1271" s="456"/>
      <c r="P1271" s="79">
        <f t="shared" si="39"/>
        <v>0</v>
      </c>
      <c r="Q1271" s="79">
        <f t="shared" si="39"/>
        <v>0</v>
      </c>
      <c r="R1271" s="102" t="str">
        <f t="shared" si="38"/>
        <v/>
      </c>
      <c r="S1271" s="96" t="str">
        <f>IF(D1271="","",IF(OR(D1271=Plano!$A$1,D1271=Plano!$B$1),"entrada","saída"))</f>
        <v/>
      </c>
    </row>
    <row r="1272" spans="1:19" ht="13.2" hidden="1" x14ac:dyDescent="0.25">
      <c r="A1272" s="119" t="str">
        <f>IF(B1272="","",COUNT('Diário 2o PA'!$A$5:$A$1412)+COUNT('Diário 3o PA'!$A$5:$A$2004)+ROW()-4)</f>
        <v/>
      </c>
      <c r="B1272" s="104"/>
      <c r="C1272" s="154"/>
      <c r="D1272" s="105"/>
      <c r="E1272" s="105"/>
      <c r="F1272" s="106"/>
      <c r="G1272" s="105"/>
      <c r="H1272" s="105"/>
      <c r="I1272" s="108"/>
      <c r="J1272" s="105"/>
      <c r="K1272" s="105"/>
      <c r="L1272" s="108"/>
      <c r="M1272" s="105"/>
      <c r="N1272" s="103"/>
      <c r="O1272" s="456"/>
      <c r="P1272" s="79">
        <f t="shared" si="39"/>
        <v>0</v>
      </c>
      <c r="Q1272" s="79">
        <f t="shared" si="39"/>
        <v>0</v>
      </c>
      <c r="R1272" s="102" t="str">
        <f t="shared" si="38"/>
        <v/>
      </c>
      <c r="S1272" s="96" t="str">
        <f>IF(D1272="","",IF(OR(D1272=Plano!$A$1,D1272=Plano!$B$1),"entrada","saída"))</f>
        <v/>
      </c>
    </row>
    <row r="1273" spans="1:19" ht="13.2" hidden="1" x14ac:dyDescent="0.25">
      <c r="A1273" s="119" t="str">
        <f>IF(B1273="","",COUNT('Diário 2o PA'!$A$5:$A$1412)+COUNT('Diário 3o PA'!$A$5:$A$2004)+ROW()-4)</f>
        <v/>
      </c>
      <c r="B1273" s="104"/>
      <c r="C1273" s="154"/>
      <c r="D1273" s="105"/>
      <c r="E1273" s="105"/>
      <c r="F1273" s="106"/>
      <c r="G1273" s="105"/>
      <c r="H1273" s="105"/>
      <c r="I1273" s="108"/>
      <c r="J1273" s="105"/>
      <c r="K1273" s="105"/>
      <c r="L1273" s="108"/>
      <c r="M1273" s="105"/>
      <c r="N1273" s="103"/>
      <c r="O1273" s="456"/>
      <c r="P1273" s="79">
        <f t="shared" si="39"/>
        <v>0</v>
      </c>
      <c r="Q1273" s="79">
        <f t="shared" si="39"/>
        <v>0</v>
      </c>
      <c r="R1273" s="102" t="str">
        <f t="shared" si="38"/>
        <v/>
      </c>
      <c r="S1273" s="96" t="str">
        <f>IF(D1273="","",IF(OR(D1273=Plano!$A$1,D1273=Plano!$B$1),"entrada","saída"))</f>
        <v/>
      </c>
    </row>
    <row r="1274" spans="1:19" ht="13.2" hidden="1" x14ac:dyDescent="0.25">
      <c r="A1274" s="119" t="str">
        <f>IF(B1274="","",COUNT('Diário 2o PA'!$A$5:$A$1412)+COUNT('Diário 3o PA'!$A$5:$A$2004)+ROW()-4)</f>
        <v/>
      </c>
      <c r="B1274" s="104"/>
      <c r="C1274" s="154"/>
      <c r="D1274" s="105"/>
      <c r="E1274" s="105"/>
      <c r="F1274" s="106"/>
      <c r="G1274" s="105"/>
      <c r="H1274" s="105"/>
      <c r="I1274" s="108"/>
      <c r="J1274" s="105"/>
      <c r="K1274" s="105"/>
      <c r="L1274" s="108"/>
      <c r="M1274" s="105"/>
      <c r="N1274" s="103"/>
      <c r="O1274" s="456"/>
      <c r="P1274" s="79">
        <f t="shared" si="39"/>
        <v>0</v>
      </c>
      <c r="Q1274" s="79">
        <f t="shared" si="39"/>
        <v>0</v>
      </c>
      <c r="R1274" s="102" t="str">
        <f t="shared" si="38"/>
        <v/>
      </c>
      <c r="S1274" s="96" t="str">
        <f>IF(D1274="","",IF(OR(D1274=Plano!$A$1,D1274=Plano!$B$1),"entrada","saída"))</f>
        <v/>
      </c>
    </row>
    <row r="1275" spans="1:19" ht="13.2" hidden="1" x14ac:dyDescent="0.25">
      <c r="A1275" s="119" t="str">
        <f>IF(B1275="","",COUNT('Diário 2o PA'!$A$5:$A$1412)+COUNT('Diário 3o PA'!$A$5:$A$2004)+ROW()-4)</f>
        <v/>
      </c>
      <c r="B1275" s="104"/>
      <c r="C1275" s="154"/>
      <c r="D1275" s="105"/>
      <c r="E1275" s="105"/>
      <c r="F1275" s="106"/>
      <c r="G1275" s="105"/>
      <c r="H1275" s="105"/>
      <c r="I1275" s="108"/>
      <c r="J1275" s="105"/>
      <c r="K1275" s="105"/>
      <c r="L1275" s="108"/>
      <c r="M1275" s="105"/>
      <c r="N1275" s="103"/>
      <c r="O1275" s="456"/>
      <c r="P1275" s="79">
        <f t="shared" si="39"/>
        <v>0</v>
      </c>
      <c r="Q1275" s="79">
        <f t="shared" si="39"/>
        <v>0</v>
      </c>
      <c r="R1275" s="102" t="str">
        <f t="shared" si="38"/>
        <v/>
      </c>
      <c r="S1275" s="96" t="str">
        <f>IF(D1275="","",IF(OR(D1275=Plano!$A$1,D1275=Plano!$B$1),"entrada","saída"))</f>
        <v/>
      </c>
    </row>
    <row r="1276" spans="1:19" ht="13.2" hidden="1" x14ac:dyDescent="0.25">
      <c r="A1276" s="119" t="str">
        <f>IF(B1276="","",COUNT('Diário 2o PA'!$A$5:$A$1412)+COUNT('Diário 3o PA'!$A$5:$A$2004)+ROW()-4)</f>
        <v/>
      </c>
      <c r="B1276" s="104"/>
      <c r="C1276" s="154"/>
      <c r="D1276" s="105"/>
      <c r="E1276" s="105"/>
      <c r="F1276" s="106"/>
      <c r="G1276" s="105"/>
      <c r="H1276" s="105"/>
      <c r="I1276" s="108"/>
      <c r="J1276" s="105"/>
      <c r="K1276" s="105"/>
      <c r="L1276" s="108"/>
      <c r="M1276" s="105"/>
      <c r="N1276" s="103"/>
      <c r="O1276" s="456"/>
      <c r="P1276" s="79">
        <f t="shared" si="39"/>
        <v>0</v>
      </c>
      <c r="Q1276" s="79">
        <f t="shared" si="39"/>
        <v>0</v>
      </c>
      <c r="R1276" s="102" t="str">
        <f t="shared" si="38"/>
        <v/>
      </c>
      <c r="S1276" s="96" t="str">
        <f>IF(D1276="","",IF(OR(D1276=Plano!$A$1,D1276=Plano!$B$1),"entrada","saída"))</f>
        <v/>
      </c>
    </row>
    <row r="1277" spans="1:19" ht="13.2" hidden="1" x14ac:dyDescent="0.25">
      <c r="A1277" s="119" t="str">
        <f>IF(B1277="","",COUNT('Diário 2o PA'!$A$5:$A$1412)+COUNT('Diário 3o PA'!$A$5:$A$2004)+ROW()-4)</f>
        <v/>
      </c>
      <c r="B1277" s="104"/>
      <c r="C1277" s="154"/>
      <c r="D1277" s="105"/>
      <c r="E1277" s="105"/>
      <c r="F1277" s="106"/>
      <c r="G1277" s="105"/>
      <c r="H1277" s="105"/>
      <c r="I1277" s="108"/>
      <c r="J1277" s="105"/>
      <c r="K1277" s="105"/>
      <c r="L1277" s="108"/>
      <c r="M1277" s="105"/>
      <c r="N1277" s="103"/>
      <c r="O1277" s="456"/>
      <c r="P1277" s="79">
        <f t="shared" si="39"/>
        <v>0</v>
      </c>
      <c r="Q1277" s="79">
        <f t="shared" si="39"/>
        <v>0</v>
      </c>
      <c r="R1277" s="102" t="str">
        <f t="shared" si="38"/>
        <v/>
      </c>
      <c r="S1277" s="96" t="str">
        <f>IF(D1277="","",IF(OR(D1277=Plano!$A$1,D1277=Plano!$B$1),"entrada","saída"))</f>
        <v/>
      </c>
    </row>
    <row r="1278" spans="1:19" ht="13.2" hidden="1" x14ac:dyDescent="0.25">
      <c r="A1278" s="119" t="str">
        <f>IF(B1278="","",COUNT('Diário 2o PA'!$A$5:$A$1412)+COUNT('Diário 3o PA'!$A$5:$A$2004)+ROW()-4)</f>
        <v/>
      </c>
      <c r="B1278" s="104"/>
      <c r="C1278" s="154"/>
      <c r="D1278" s="105"/>
      <c r="E1278" s="105"/>
      <c r="F1278" s="106"/>
      <c r="G1278" s="105"/>
      <c r="H1278" s="105"/>
      <c r="I1278" s="108"/>
      <c r="J1278" s="105"/>
      <c r="K1278" s="105"/>
      <c r="L1278" s="108"/>
      <c r="M1278" s="105"/>
      <c r="N1278" s="103"/>
      <c r="O1278" s="456"/>
      <c r="P1278" s="79">
        <f t="shared" si="39"/>
        <v>0</v>
      </c>
      <c r="Q1278" s="79">
        <f t="shared" si="39"/>
        <v>0</v>
      </c>
      <c r="R1278" s="102" t="str">
        <f t="shared" si="38"/>
        <v/>
      </c>
      <c r="S1278" s="96" t="str">
        <f>IF(D1278="","",IF(OR(D1278=Plano!$A$1,D1278=Plano!$B$1),"entrada","saída"))</f>
        <v/>
      </c>
    </row>
    <row r="1279" spans="1:19" ht="13.2" hidden="1" x14ac:dyDescent="0.25">
      <c r="A1279" s="119" t="str">
        <f>IF(B1279="","",COUNT('Diário 2o PA'!$A$5:$A$1412)+COUNT('Diário 3o PA'!$A$5:$A$2004)+ROW()-4)</f>
        <v/>
      </c>
      <c r="B1279" s="104"/>
      <c r="C1279" s="154"/>
      <c r="D1279" s="105"/>
      <c r="E1279" s="105"/>
      <c r="F1279" s="106"/>
      <c r="G1279" s="105"/>
      <c r="H1279" s="105"/>
      <c r="I1279" s="108"/>
      <c r="J1279" s="105"/>
      <c r="K1279" s="105"/>
      <c r="L1279" s="108"/>
      <c r="M1279" s="105"/>
      <c r="N1279" s="103"/>
      <c r="O1279" s="456"/>
      <c r="P1279" s="79">
        <f t="shared" si="39"/>
        <v>0</v>
      </c>
      <c r="Q1279" s="79">
        <f t="shared" si="39"/>
        <v>0</v>
      </c>
      <c r="R1279" s="102" t="str">
        <f t="shared" si="38"/>
        <v/>
      </c>
      <c r="S1279" s="96" t="str">
        <f>IF(D1279="","",IF(OR(D1279=Plano!$A$1,D1279=Plano!$B$1),"entrada","saída"))</f>
        <v/>
      </c>
    </row>
    <row r="1280" spans="1:19" ht="13.2" hidden="1" x14ac:dyDescent="0.25">
      <c r="A1280" s="119" t="str">
        <f>IF(B1280="","",COUNT('Diário 2o PA'!$A$5:$A$1412)+COUNT('Diário 3o PA'!$A$5:$A$2004)+ROW()-4)</f>
        <v/>
      </c>
      <c r="B1280" s="104"/>
      <c r="C1280" s="154"/>
      <c r="D1280" s="105"/>
      <c r="E1280" s="105"/>
      <c r="F1280" s="106"/>
      <c r="G1280" s="105"/>
      <c r="H1280" s="105"/>
      <c r="I1280" s="108"/>
      <c r="J1280" s="105"/>
      <c r="K1280" s="105"/>
      <c r="L1280" s="108"/>
      <c r="M1280" s="105"/>
      <c r="N1280" s="103"/>
      <c r="O1280" s="456"/>
      <c r="P1280" s="79">
        <f t="shared" si="39"/>
        <v>0</v>
      </c>
      <c r="Q1280" s="79">
        <f t="shared" si="39"/>
        <v>0</v>
      </c>
      <c r="R1280" s="102" t="str">
        <f t="shared" si="38"/>
        <v/>
      </c>
      <c r="S1280" s="96" t="str">
        <f>IF(D1280="","",IF(OR(D1280=Plano!$A$1,D1280=Plano!$B$1),"entrada","saída"))</f>
        <v/>
      </c>
    </row>
    <row r="1281" spans="1:19" ht="13.2" hidden="1" x14ac:dyDescent="0.25">
      <c r="A1281" s="119" t="str">
        <f>IF(B1281="","",COUNT('Diário 2o PA'!$A$5:$A$1412)+COUNT('Diário 3o PA'!$A$5:$A$2004)+ROW()-4)</f>
        <v/>
      </c>
      <c r="B1281" s="104"/>
      <c r="C1281" s="154"/>
      <c r="D1281" s="105"/>
      <c r="E1281" s="105"/>
      <c r="F1281" s="106"/>
      <c r="G1281" s="105"/>
      <c r="H1281" s="105"/>
      <c r="I1281" s="108"/>
      <c r="J1281" s="105"/>
      <c r="K1281" s="105"/>
      <c r="L1281" s="108"/>
      <c r="M1281" s="105"/>
      <c r="N1281" s="103"/>
      <c r="O1281" s="456"/>
      <c r="P1281" s="79">
        <f t="shared" si="39"/>
        <v>0</v>
      </c>
      <c r="Q1281" s="79">
        <f t="shared" si="39"/>
        <v>0</v>
      </c>
      <c r="R1281" s="102" t="str">
        <f t="shared" si="38"/>
        <v/>
      </c>
      <c r="S1281" s="96" t="str">
        <f>IF(D1281="","",IF(OR(D1281=Plano!$A$1,D1281=Plano!$B$1),"entrada","saída"))</f>
        <v/>
      </c>
    </row>
    <row r="1282" spans="1:19" ht="13.2" hidden="1" x14ac:dyDescent="0.25">
      <c r="A1282" s="119" t="str">
        <f>IF(B1282="","",COUNT('Diário 2o PA'!$A$5:$A$1412)+COUNT('Diário 3o PA'!$A$5:$A$2004)+ROW()-4)</f>
        <v/>
      </c>
      <c r="B1282" s="104"/>
      <c r="C1282" s="154"/>
      <c r="D1282" s="105"/>
      <c r="E1282" s="105"/>
      <c r="F1282" s="106"/>
      <c r="G1282" s="105"/>
      <c r="H1282" s="105"/>
      <c r="I1282" s="108"/>
      <c r="J1282" s="105"/>
      <c r="K1282" s="105"/>
      <c r="L1282" s="108"/>
      <c r="M1282" s="105"/>
      <c r="N1282" s="103"/>
      <c r="O1282" s="456"/>
      <c r="P1282" s="79">
        <f t="shared" si="39"/>
        <v>0</v>
      </c>
      <c r="Q1282" s="79">
        <f t="shared" si="39"/>
        <v>0</v>
      </c>
      <c r="R1282" s="102" t="str">
        <f t="shared" si="38"/>
        <v/>
      </c>
      <c r="S1282" s="96" t="str">
        <f>IF(D1282="","",IF(OR(D1282=Plano!$A$1,D1282=Plano!$B$1),"entrada","saída"))</f>
        <v/>
      </c>
    </row>
    <row r="1283" spans="1:19" ht="13.2" hidden="1" x14ac:dyDescent="0.25">
      <c r="A1283" s="119" t="str">
        <f>IF(B1283="","",COUNT('Diário 2o PA'!$A$5:$A$1412)+COUNT('Diário 3o PA'!$A$5:$A$2004)+ROW()-4)</f>
        <v/>
      </c>
      <c r="B1283" s="104"/>
      <c r="C1283" s="154"/>
      <c r="D1283" s="105"/>
      <c r="E1283" s="105"/>
      <c r="F1283" s="106"/>
      <c r="G1283" s="105"/>
      <c r="H1283" s="105"/>
      <c r="I1283" s="108"/>
      <c r="J1283" s="105"/>
      <c r="K1283" s="105"/>
      <c r="L1283" s="108"/>
      <c r="M1283" s="105"/>
      <c r="N1283" s="103"/>
      <c r="O1283" s="456"/>
      <c r="P1283" s="79">
        <f t="shared" si="39"/>
        <v>0</v>
      </c>
      <c r="Q1283" s="79">
        <f t="shared" si="39"/>
        <v>0</v>
      </c>
      <c r="R1283" s="102" t="str">
        <f t="shared" si="38"/>
        <v/>
      </c>
      <c r="S1283" s="96" t="str">
        <f>IF(D1283="","",IF(OR(D1283=Plano!$A$1,D1283=Plano!$B$1),"entrada","saída"))</f>
        <v/>
      </c>
    </row>
    <row r="1284" spans="1:19" ht="13.2" hidden="1" x14ac:dyDescent="0.25">
      <c r="A1284" s="119" t="str">
        <f>IF(B1284="","",COUNT('Diário 2o PA'!$A$5:$A$1412)+COUNT('Diário 3o PA'!$A$5:$A$2004)+ROW()-4)</f>
        <v/>
      </c>
      <c r="B1284" s="104"/>
      <c r="C1284" s="154"/>
      <c r="D1284" s="105"/>
      <c r="E1284" s="105"/>
      <c r="F1284" s="106"/>
      <c r="G1284" s="105"/>
      <c r="H1284" s="105"/>
      <c r="I1284" s="108"/>
      <c r="J1284" s="105"/>
      <c r="K1284" s="105"/>
      <c r="L1284" s="108"/>
      <c r="M1284" s="105"/>
      <c r="N1284" s="103"/>
      <c r="O1284" s="456"/>
      <c r="P1284" s="79">
        <f t="shared" si="39"/>
        <v>0</v>
      </c>
      <c r="Q1284" s="79">
        <f t="shared" si="39"/>
        <v>0</v>
      </c>
      <c r="R1284" s="102" t="str">
        <f t="shared" si="38"/>
        <v/>
      </c>
      <c r="S1284" s="96" t="str">
        <f>IF(D1284="","",IF(OR(D1284=Plano!$A$1,D1284=Plano!$B$1),"entrada","saída"))</f>
        <v/>
      </c>
    </row>
    <row r="1285" spans="1:19" ht="13.2" hidden="1" x14ac:dyDescent="0.25">
      <c r="A1285" s="119" t="str">
        <f>IF(B1285="","",COUNT('Diário 2o PA'!$A$5:$A$1412)+COUNT('Diário 3o PA'!$A$5:$A$2004)+ROW()-4)</f>
        <v/>
      </c>
      <c r="B1285" s="104"/>
      <c r="C1285" s="154"/>
      <c r="D1285" s="105"/>
      <c r="E1285" s="105"/>
      <c r="F1285" s="106"/>
      <c r="G1285" s="105"/>
      <c r="H1285" s="105"/>
      <c r="I1285" s="108"/>
      <c r="J1285" s="105"/>
      <c r="K1285" s="105"/>
      <c r="L1285" s="108"/>
      <c r="M1285" s="105"/>
      <c r="N1285" s="103"/>
      <c r="O1285" s="456"/>
      <c r="P1285" s="79">
        <f t="shared" si="39"/>
        <v>0</v>
      </c>
      <c r="Q1285" s="79">
        <f t="shared" si="39"/>
        <v>0</v>
      </c>
      <c r="R1285" s="102" t="str">
        <f t="shared" ref="R1285:R1348" si="40">SUBSTITUTE(D1285," ","_")</f>
        <v/>
      </c>
      <c r="S1285" s="96" t="str">
        <f>IF(D1285="","",IF(OR(D1285=Plano!$A$1,D1285=Plano!$B$1),"entrada","saída"))</f>
        <v/>
      </c>
    </row>
    <row r="1286" spans="1:19" ht="13.2" hidden="1" x14ac:dyDescent="0.25">
      <c r="A1286" s="119" t="str">
        <f>IF(B1286="","",COUNT('Diário 2o PA'!$A$5:$A$1412)+COUNT('Diário 3o PA'!$A$5:$A$2004)+ROW()-4)</f>
        <v/>
      </c>
      <c r="B1286" s="104"/>
      <c r="C1286" s="154"/>
      <c r="D1286" s="105"/>
      <c r="E1286" s="105"/>
      <c r="F1286" s="106"/>
      <c r="G1286" s="105"/>
      <c r="H1286" s="105"/>
      <c r="I1286" s="108"/>
      <c r="J1286" s="105"/>
      <c r="K1286" s="105"/>
      <c r="L1286" s="108"/>
      <c r="M1286" s="105"/>
      <c r="N1286" s="103"/>
      <c r="O1286" s="456"/>
      <c r="P1286" s="79">
        <f t="shared" ref="P1286:Q1349" si="41">IF(B1286=0,0,IF(YEAR(B1286)=$Q$1,MONTH(B1286)-$P$1+1,(YEAR(B1286)-$Q$1)*12-$P$1+1+MONTH(B1286)))</f>
        <v>0</v>
      </c>
      <c r="Q1286" s="79">
        <f t="shared" si="41"/>
        <v>0</v>
      </c>
      <c r="R1286" s="102" t="str">
        <f t="shared" si="40"/>
        <v/>
      </c>
      <c r="S1286" s="96" t="str">
        <f>IF(D1286="","",IF(OR(D1286=Plano!$A$1,D1286=Plano!$B$1),"entrada","saída"))</f>
        <v/>
      </c>
    </row>
    <row r="1287" spans="1:19" ht="13.2" hidden="1" x14ac:dyDescent="0.25">
      <c r="A1287" s="119" t="str">
        <f>IF(B1287="","",COUNT('Diário 2o PA'!$A$5:$A$1412)+COUNT('Diário 3o PA'!$A$5:$A$2004)+ROW()-4)</f>
        <v/>
      </c>
      <c r="B1287" s="104"/>
      <c r="C1287" s="154"/>
      <c r="D1287" s="105"/>
      <c r="E1287" s="105"/>
      <c r="F1287" s="106"/>
      <c r="G1287" s="105"/>
      <c r="H1287" s="105"/>
      <c r="I1287" s="108"/>
      <c r="J1287" s="105"/>
      <c r="K1287" s="105"/>
      <c r="L1287" s="108"/>
      <c r="M1287" s="105"/>
      <c r="N1287" s="103"/>
      <c r="O1287" s="456"/>
      <c r="P1287" s="79">
        <f t="shared" si="41"/>
        <v>0</v>
      </c>
      <c r="Q1287" s="79">
        <f t="shared" si="41"/>
        <v>0</v>
      </c>
      <c r="R1287" s="102" t="str">
        <f t="shared" si="40"/>
        <v/>
      </c>
      <c r="S1287" s="96" t="str">
        <f>IF(D1287="","",IF(OR(D1287=Plano!$A$1,D1287=Plano!$B$1),"entrada","saída"))</f>
        <v/>
      </c>
    </row>
    <row r="1288" spans="1:19" ht="13.2" hidden="1" x14ac:dyDescent="0.25">
      <c r="A1288" s="119" t="str">
        <f>IF(B1288="","",COUNT('Diário 2o PA'!$A$5:$A$1412)+COUNT('Diário 3o PA'!$A$5:$A$2004)+ROW()-4)</f>
        <v/>
      </c>
      <c r="B1288" s="104"/>
      <c r="C1288" s="154"/>
      <c r="D1288" s="105"/>
      <c r="E1288" s="105"/>
      <c r="F1288" s="106"/>
      <c r="G1288" s="105"/>
      <c r="H1288" s="105"/>
      <c r="I1288" s="108"/>
      <c r="J1288" s="105"/>
      <c r="K1288" s="105"/>
      <c r="L1288" s="108"/>
      <c r="M1288" s="105"/>
      <c r="N1288" s="103"/>
      <c r="O1288" s="456"/>
      <c r="P1288" s="79">
        <f t="shared" si="41"/>
        <v>0</v>
      </c>
      <c r="Q1288" s="79">
        <f t="shared" si="41"/>
        <v>0</v>
      </c>
      <c r="R1288" s="102" t="str">
        <f t="shared" si="40"/>
        <v/>
      </c>
      <c r="S1288" s="96" t="str">
        <f>IF(D1288="","",IF(OR(D1288=Plano!$A$1,D1288=Plano!$B$1),"entrada","saída"))</f>
        <v/>
      </c>
    </row>
    <row r="1289" spans="1:19" ht="13.2" hidden="1" x14ac:dyDescent="0.25">
      <c r="A1289" s="119" t="str">
        <f>IF(B1289="","",COUNT('Diário 2o PA'!$A$5:$A$1412)+COUNT('Diário 3o PA'!$A$5:$A$2004)+ROW()-4)</f>
        <v/>
      </c>
      <c r="B1289" s="104"/>
      <c r="C1289" s="154"/>
      <c r="D1289" s="105"/>
      <c r="E1289" s="105"/>
      <c r="F1289" s="106"/>
      <c r="G1289" s="105"/>
      <c r="H1289" s="105"/>
      <c r="I1289" s="108"/>
      <c r="J1289" s="105"/>
      <c r="K1289" s="105"/>
      <c r="L1289" s="108"/>
      <c r="M1289" s="105"/>
      <c r="N1289" s="103"/>
      <c r="O1289" s="456"/>
      <c r="P1289" s="79">
        <f t="shared" si="41"/>
        <v>0</v>
      </c>
      <c r="Q1289" s="79">
        <f t="shared" si="41"/>
        <v>0</v>
      </c>
      <c r="R1289" s="102" t="str">
        <f t="shared" si="40"/>
        <v/>
      </c>
      <c r="S1289" s="96" t="str">
        <f>IF(D1289="","",IF(OR(D1289=Plano!$A$1,D1289=Plano!$B$1),"entrada","saída"))</f>
        <v/>
      </c>
    </row>
    <row r="1290" spans="1:19" ht="13.2" hidden="1" x14ac:dyDescent="0.25">
      <c r="A1290" s="119" t="str">
        <f>IF(B1290="","",COUNT('Diário 2o PA'!$A$5:$A$1412)+COUNT('Diário 3o PA'!$A$5:$A$2004)+ROW()-4)</f>
        <v/>
      </c>
      <c r="B1290" s="104"/>
      <c r="C1290" s="154"/>
      <c r="D1290" s="105"/>
      <c r="E1290" s="105"/>
      <c r="F1290" s="106"/>
      <c r="G1290" s="105"/>
      <c r="H1290" s="105"/>
      <c r="I1290" s="108"/>
      <c r="J1290" s="105"/>
      <c r="K1290" s="105"/>
      <c r="L1290" s="108"/>
      <c r="M1290" s="105"/>
      <c r="N1290" s="103"/>
      <c r="O1290" s="456"/>
      <c r="P1290" s="79">
        <f t="shared" si="41"/>
        <v>0</v>
      </c>
      <c r="Q1290" s="79">
        <f t="shared" si="41"/>
        <v>0</v>
      </c>
      <c r="R1290" s="102" t="str">
        <f t="shared" si="40"/>
        <v/>
      </c>
      <c r="S1290" s="96" t="str">
        <f>IF(D1290="","",IF(OR(D1290=Plano!$A$1,D1290=Plano!$B$1),"entrada","saída"))</f>
        <v/>
      </c>
    </row>
    <row r="1291" spans="1:19" ht="13.2" hidden="1" x14ac:dyDescent="0.25">
      <c r="A1291" s="119" t="str">
        <f>IF(B1291="","",COUNT('Diário 2o PA'!$A$5:$A$1412)+COUNT('Diário 3o PA'!$A$5:$A$2004)+ROW()-4)</f>
        <v/>
      </c>
      <c r="B1291" s="104"/>
      <c r="C1291" s="154"/>
      <c r="D1291" s="105"/>
      <c r="E1291" s="105"/>
      <c r="F1291" s="106"/>
      <c r="G1291" s="105"/>
      <c r="H1291" s="105"/>
      <c r="I1291" s="108"/>
      <c r="J1291" s="105"/>
      <c r="K1291" s="105"/>
      <c r="L1291" s="108"/>
      <c r="M1291" s="105"/>
      <c r="N1291" s="103"/>
      <c r="O1291" s="456"/>
      <c r="P1291" s="79">
        <f t="shared" si="41"/>
        <v>0</v>
      </c>
      <c r="Q1291" s="79">
        <f t="shared" si="41"/>
        <v>0</v>
      </c>
      <c r="R1291" s="102" t="str">
        <f t="shared" si="40"/>
        <v/>
      </c>
      <c r="S1291" s="96" t="str">
        <f>IF(D1291="","",IF(OR(D1291=Plano!$A$1,D1291=Plano!$B$1),"entrada","saída"))</f>
        <v/>
      </c>
    </row>
    <row r="1292" spans="1:19" ht="13.2" hidden="1" x14ac:dyDescent="0.25">
      <c r="A1292" s="119" t="str">
        <f>IF(B1292="","",COUNT('Diário 2o PA'!$A$5:$A$1412)+COUNT('Diário 3o PA'!$A$5:$A$2004)+ROW()-4)</f>
        <v/>
      </c>
      <c r="B1292" s="104"/>
      <c r="C1292" s="154"/>
      <c r="D1292" s="105"/>
      <c r="E1292" s="105"/>
      <c r="F1292" s="106"/>
      <c r="G1292" s="105"/>
      <c r="H1292" s="105"/>
      <c r="I1292" s="108"/>
      <c r="J1292" s="105"/>
      <c r="K1292" s="105"/>
      <c r="L1292" s="108"/>
      <c r="M1292" s="105"/>
      <c r="N1292" s="103"/>
      <c r="O1292" s="456"/>
      <c r="P1292" s="79">
        <f t="shared" si="41"/>
        <v>0</v>
      </c>
      <c r="Q1292" s="79">
        <f t="shared" si="41"/>
        <v>0</v>
      </c>
      <c r="R1292" s="102" t="str">
        <f t="shared" si="40"/>
        <v/>
      </c>
      <c r="S1292" s="96" t="str">
        <f>IF(D1292="","",IF(OR(D1292=Plano!$A$1,D1292=Plano!$B$1),"entrada","saída"))</f>
        <v/>
      </c>
    </row>
    <row r="1293" spans="1:19" ht="13.2" hidden="1" x14ac:dyDescent="0.25">
      <c r="A1293" s="119" t="str">
        <f>IF(B1293="","",COUNT('Diário 2o PA'!$A$5:$A$1412)+COUNT('Diário 3o PA'!$A$5:$A$2004)+ROW()-4)</f>
        <v/>
      </c>
      <c r="B1293" s="104"/>
      <c r="C1293" s="154"/>
      <c r="D1293" s="105"/>
      <c r="E1293" s="105"/>
      <c r="F1293" s="106"/>
      <c r="G1293" s="105"/>
      <c r="H1293" s="105"/>
      <c r="I1293" s="108"/>
      <c r="J1293" s="105"/>
      <c r="K1293" s="105"/>
      <c r="L1293" s="108"/>
      <c r="M1293" s="105"/>
      <c r="N1293" s="103"/>
      <c r="O1293" s="456"/>
      <c r="P1293" s="79">
        <f t="shared" si="41"/>
        <v>0</v>
      </c>
      <c r="Q1293" s="79">
        <f t="shared" si="41"/>
        <v>0</v>
      </c>
      <c r="R1293" s="102" t="str">
        <f t="shared" si="40"/>
        <v/>
      </c>
      <c r="S1293" s="96" t="str">
        <f>IF(D1293="","",IF(OR(D1293=Plano!$A$1,D1293=Plano!$B$1),"entrada","saída"))</f>
        <v/>
      </c>
    </row>
    <row r="1294" spans="1:19" ht="13.2" hidden="1" x14ac:dyDescent="0.25">
      <c r="A1294" s="119" t="str">
        <f>IF(B1294="","",COUNT('Diário 2o PA'!$A$5:$A$1412)+COUNT('Diário 3o PA'!$A$5:$A$2004)+ROW()-4)</f>
        <v/>
      </c>
      <c r="B1294" s="104"/>
      <c r="C1294" s="154"/>
      <c r="D1294" s="105"/>
      <c r="E1294" s="105"/>
      <c r="F1294" s="106"/>
      <c r="G1294" s="105"/>
      <c r="H1294" s="105"/>
      <c r="I1294" s="108"/>
      <c r="J1294" s="105"/>
      <c r="K1294" s="105"/>
      <c r="L1294" s="108"/>
      <c r="M1294" s="105"/>
      <c r="N1294" s="103"/>
      <c r="O1294" s="456"/>
      <c r="P1294" s="79">
        <f t="shared" si="41"/>
        <v>0</v>
      </c>
      <c r="Q1294" s="79">
        <f t="shared" si="41"/>
        <v>0</v>
      </c>
      <c r="R1294" s="102" t="str">
        <f t="shared" si="40"/>
        <v/>
      </c>
      <c r="S1294" s="96" t="str">
        <f>IF(D1294="","",IF(OR(D1294=Plano!$A$1,D1294=Plano!$B$1),"entrada","saída"))</f>
        <v/>
      </c>
    </row>
    <row r="1295" spans="1:19" ht="13.2" hidden="1" x14ac:dyDescent="0.25">
      <c r="A1295" s="119" t="str">
        <f>IF(B1295="","",COUNT('Diário 2o PA'!$A$5:$A$1412)+COUNT('Diário 3o PA'!$A$5:$A$2004)+ROW()-4)</f>
        <v/>
      </c>
      <c r="B1295" s="104"/>
      <c r="C1295" s="154"/>
      <c r="D1295" s="105"/>
      <c r="E1295" s="105"/>
      <c r="F1295" s="106"/>
      <c r="G1295" s="105"/>
      <c r="H1295" s="105"/>
      <c r="I1295" s="108"/>
      <c r="J1295" s="105"/>
      <c r="K1295" s="105"/>
      <c r="L1295" s="108"/>
      <c r="M1295" s="105"/>
      <c r="N1295" s="103"/>
      <c r="O1295" s="456"/>
      <c r="P1295" s="79">
        <f t="shared" si="41"/>
        <v>0</v>
      </c>
      <c r="Q1295" s="79">
        <f t="shared" si="41"/>
        <v>0</v>
      </c>
      <c r="R1295" s="102" t="str">
        <f t="shared" si="40"/>
        <v/>
      </c>
      <c r="S1295" s="96" t="str">
        <f>IF(D1295="","",IF(OR(D1295=Plano!$A$1,D1295=Plano!$B$1),"entrada","saída"))</f>
        <v/>
      </c>
    </row>
    <row r="1296" spans="1:19" ht="13.2" hidden="1" x14ac:dyDescent="0.25">
      <c r="A1296" s="119" t="str">
        <f>IF(B1296="","",COUNT('Diário 2o PA'!$A$5:$A$1412)+COUNT('Diário 3o PA'!$A$5:$A$2004)+ROW()-4)</f>
        <v/>
      </c>
      <c r="B1296" s="104"/>
      <c r="C1296" s="154"/>
      <c r="D1296" s="105"/>
      <c r="E1296" s="105"/>
      <c r="F1296" s="106"/>
      <c r="G1296" s="105"/>
      <c r="H1296" s="105"/>
      <c r="I1296" s="108"/>
      <c r="J1296" s="105"/>
      <c r="K1296" s="105"/>
      <c r="L1296" s="108"/>
      <c r="M1296" s="105"/>
      <c r="N1296" s="103"/>
      <c r="O1296" s="456"/>
      <c r="P1296" s="79">
        <f t="shared" si="41"/>
        <v>0</v>
      </c>
      <c r="Q1296" s="79">
        <f t="shared" si="41"/>
        <v>0</v>
      </c>
      <c r="R1296" s="102" t="str">
        <f t="shared" si="40"/>
        <v/>
      </c>
      <c r="S1296" s="96" t="str">
        <f>IF(D1296="","",IF(OR(D1296=Plano!$A$1,D1296=Plano!$B$1),"entrada","saída"))</f>
        <v/>
      </c>
    </row>
    <row r="1297" spans="1:19" ht="13.2" hidden="1" x14ac:dyDescent="0.25">
      <c r="A1297" s="119" t="str">
        <f>IF(B1297="","",COUNT('Diário 2o PA'!$A$5:$A$1412)+COUNT('Diário 3o PA'!$A$5:$A$2004)+ROW()-4)</f>
        <v/>
      </c>
      <c r="B1297" s="104"/>
      <c r="C1297" s="154"/>
      <c r="D1297" s="105"/>
      <c r="E1297" s="105"/>
      <c r="F1297" s="106"/>
      <c r="G1297" s="105"/>
      <c r="H1297" s="105"/>
      <c r="I1297" s="108"/>
      <c r="J1297" s="105"/>
      <c r="K1297" s="105"/>
      <c r="L1297" s="108"/>
      <c r="M1297" s="105"/>
      <c r="N1297" s="103"/>
      <c r="O1297" s="456"/>
      <c r="P1297" s="79">
        <f t="shared" si="41"/>
        <v>0</v>
      </c>
      <c r="Q1297" s="79">
        <f t="shared" si="41"/>
        <v>0</v>
      </c>
      <c r="R1297" s="102" t="str">
        <f t="shared" si="40"/>
        <v/>
      </c>
      <c r="S1297" s="96" t="str">
        <f>IF(D1297="","",IF(OR(D1297=Plano!$A$1,D1297=Plano!$B$1),"entrada","saída"))</f>
        <v/>
      </c>
    </row>
    <row r="1298" spans="1:19" ht="13.2" hidden="1" x14ac:dyDescent="0.25">
      <c r="A1298" s="119" t="str">
        <f>IF(B1298="","",COUNT('Diário 2o PA'!$A$5:$A$1412)+COUNT('Diário 3o PA'!$A$5:$A$2004)+ROW()-4)</f>
        <v/>
      </c>
      <c r="B1298" s="104"/>
      <c r="C1298" s="154"/>
      <c r="D1298" s="105"/>
      <c r="E1298" s="105"/>
      <c r="F1298" s="106"/>
      <c r="G1298" s="105"/>
      <c r="H1298" s="105"/>
      <c r="I1298" s="108"/>
      <c r="J1298" s="105"/>
      <c r="K1298" s="105"/>
      <c r="L1298" s="108"/>
      <c r="M1298" s="105"/>
      <c r="N1298" s="103"/>
      <c r="O1298" s="456"/>
      <c r="P1298" s="79">
        <f t="shared" si="41"/>
        <v>0</v>
      </c>
      <c r="Q1298" s="79">
        <f t="shared" si="41"/>
        <v>0</v>
      </c>
      <c r="R1298" s="102" t="str">
        <f t="shared" si="40"/>
        <v/>
      </c>
      <c r="S1298" s="96" t="str">
        <f>IF(D1298="","",IF(OR(D1298=Plano!$A$1,D1298=Plano!$B$1),"entrada","saída"))</f>
        <v/>
      </c>
    </row>
    <row r="1299" spans="1:19" ht="13.2" hidden="1" x14ac:dyDescent="0.25">
      <c r="A1299" s="119" t="str">
        <f>IF(B1299="","",COUNT('Diário 2o PA'!$A$5:$A$1412)+COUNT('Diário 3o PA'!$A$5:$A$2004)+ROW()-4)</f>
        <v/>
      </c>
      <c r="B1299" s="104"/>
      <c r="C1299" s="154"/>
      <c r="D1299" s="105"/>
      <c r="E1299" s="105"/>
      <c r="F1299" s="106"/>
      <c r="G1299" s="105"/>
      <c r="H1299" s="105"/>
      <c r="I1299" s="108"/>
      <c r="J1299" s="105"/>
      <c r="K1299" s="105"/>
      <c r="L1299" s="108"/>
      <c r="M1299" s="105"/>
      <c r="N1299" s="103"/>
      <c r="O1299" s="456"/>
      <c r="P1299" s="79">
        <f t="shared" si="41"/>
        <v>0</v>
      </c>
      <c r="Q1299" s="79">
        <f t="shared" si="41"/>
        <v>0</v>
      </c>
      <c r="R1299" s="102" t="str">
        <f t="shared" si="40"/>
        <v/>
      </c>
      <c r="S1299" s="96" t="str">
        <f>IF(D1299="","",IF(OR(D1299=Plano!$A$1,D1299=Plano!$B$1),"entrada","saída"))</f>
        <v/>
      </c>
    </row>
    <row r="1300" spans="1:19" ht="13.2" hidden="1" x14ac:dyDescent="0.25">
      <c r="A1300" s="119" t="str">
        <f>IF(B1300="","",COUNT('Diário 2o PA'!$A$5:$A$1412)+COUNT('Diário 3o PA'!$A$5:$A$2004)+ROW()-4)</f>
        <v/>
      </c>
      <c r="B1300" s="104"/>
      <c r="C1300" s="154"/>
      <c r="D1300" s="105"/>
      <c r="E1300" s="105"/>
      <c r="F1300" s="106"/>
      <c r="G1300" s="105"/>
      <c r="H1300" s="105"/>
      <c r="I1300" s="108"/>
      <c r="J1300" s="105"/>
      <c r="K1300" s="105"/>
      <c r="L1300" s="108"/>
      <c r="M1300" s="105"/>
      <c r="N1300" s="103"/>
      <c r="O1300" s="456"/>
      <c r="P1300" s="79">
        <f t="shared" si="41"/>
        <v>0</v>
      </c>
      <c r="Q1300" s="79">
        <f t="shared" si="41"/>
        <v>0</v>
      </c>
      <c r="R1300" s="102" t="str">
        <f t="shared" si="40"/>
        <v/>
      </c>
      <c r="S1300" s="96" t="str">
        <f>IF(D1300="","",IF(OR(D1300=Plano!$A$1,D1300=Plano!$B$1),"entrada","saída"))</f>
        <v/>
      </c>
    </row>
    <row r="1301" spans="1:19" ht="13.2" hidden="1" x14ac:dyDescent="0.25">
      <c r="A1301" s="119" t="str">
        <f>IF(B1301="","",COUNT('Diário 2o PA'!$A$5:$A$1412)+COUNT('Diário 3o PA'!$A$5:$A$2004)+ROW()-4)</f>
        <v/>
      </c>
      <c r="B1301" s="104"/>
      <c r="C1301" s="154"/>
      <c r="D1301" s="105"/>
      <c r="E1301" s="105"/>
      <c r="F1301" s="106"/>
      <c r="G1301" s="105"/>
      <c r="H1301" s="105"/>
      <c r="I1301" s="108"/>
      <c r="J1301" s="105"/>
      <c r="K1301" s="105"/>
      <c r="L1301" s="108"/>
      <c r="M1301" s="105"/>
      <c r="N1301" s="103"/>
      <c r="O1301" s="456"/>
      <c r="P1301" s="79">
        <f t="shared" si="41"/>
        <v>0</v>
      </c>
      <c r="Q1301" s="79">
        <f t="shared" si="41"/>
        <v>0</v>
      </c>
      <c r="R1301" s="102" t="str">
        <f t="shared" si="40"/>
        <v/>
      </c>
      <c r="S1301" s="96" t="str">
        <f>IF(D1301="","",IF(OR(D1301=Plano!$A$1,D1301=Plano!$B$1),"entrada","saída"))</f>
        <v/>
      </c>
    </row>
    <row r="1302" spans="1:19" ht="13.2" hidden="1" x14ac:dyDescent="0.25">
      <c r="A1302" s="119" t="str">
        <f>IF(B1302="","",COUNT('Diário 2o PA'!$A$5:$A$1412)+COUNT('Diário 3o PA'!$A$5:$A$2004)+ROW()-4)</f>
        <v/>
      </c>
      <c r="B1302" s="104"/>
      <c r="C1302" s="154"/>
      <c r="D1302" s="105"/>
      <c r="E1302" s="105"/>
      <c r="F1302" s="106"/>
      <c r="G1302" s="105"/>
      <c r="H1302" s="105"/>
      <c r="I1302" s="108"/>
      <c r="J1302" s="105"/>
      <c r="K1302" s="105"/>
      <c r="L1302" s="108"/>
      <c r="M1302" s="105"/>
      <c r="N1302" s="103"/>
      <c r="O1302" s="456"/>
      <c r="P1302" s="79">
        <f t="shared" si="41"/>
        <v>0</v>
      </c>
      <c r="Q1302" s="79">
        <f t="shared" si="41"/>
        <v>0</v>
      </c>
      <c r="R1302" s="102" t="str">
        <f t="shared" si="40"/>
        <v/>
      </c>
      <c r="S1302" s="96" t="str">
        <f>IF(D1302="","",IF(OR(D1302=Plano!$A$1,D1302=Plano!$B$1),"entrada","saída"))</f>
        <v/>
      </c>
    </row>
    <row r="1303" spans="1:19" ht="13.2" hidden="1" x14ac:dyDescent="0.25">
      <c r="A1303" s="119" t="str">
        <f>IF(B1303="","",COUNT('Diário 2o PA'!$A$5:$A$1412)+COUNT('Diário 3o PA'!$A$5:$A$2004)+ROW()-4)</f>
        <v/>
      </c>
      <c r="B1303" s="104"/>
      <c r="C1303" s="154"/>
      <c r="D1303" s="105"/>
      <c r="E1303" s="105"/>
      <c r="F1303" s="106"/>
      <c r="G1303" s="105"/>
      <c r="H1303" s="105"/>
      <c r="I1303" s="108"/>
      <c r="J1303" s="105"/>
      <c r="K1303" s="105"/>
      <c r="L1303" s="108"/>
      <c r="M1303" s="105"/>
      <c r="N1303" s="103"/>
      <c r="O1303" s="456"/>
      <c r="P1303" s="79">
        <f t="shared" si="41"/>
        <v>0</v>
      </c>
      <c r="Q1303" s="79">
        <f t="shared" si="41"/>
        <v>0</v>
      </c>
      <c r="R1303" s="102" t="str">
        <f t="shared" si="40"/>
        <v/>
      </c>
      <c r="S1303" s="96" t="str">
        <f>IF(D1303="","",IF(OR(D1303=Plano!$A$1,D1303=Plano!$B$1),"entrada","saída"))</f>
        <v/>
      </c>
    </row>
    <row r="1304" spans="1:19" ht="13.2" hidden="1" x14ac:dyDescent="0.25">
      <c r="A1304" s="119" t="str">
        <f>IF(B1304="","",COUNT('Diário 2o PA'!$A$5:$A$1412)+COUNT('Diário 3o PA'!$A$5:$A$2004)+ROW()-4)</f>
        <v/>
      </c>
      <c r="B1304" s="104"/>
      <c r="C1304" s="154"/>
      <c r="D1304" s="105"/>
      <c r="E1304" s="105"/>
      <c r="F1304" s="106"/>
      <c r="G1304" s="105"/>
      <c r="H1304" s="105"/>
      <c r="I1304" s="108"/>
      <c r="J1304" s="105"/>
      <c r="K1304" s="105"/>
      <c r="L1304" s="108"/>
      <c r="M1304" s="105"/>
      <c r="N1304" s="103"/>
      <c r="O1304" s="456"/>
      <c r="P1304" s="79">
        <f t="shared" si="41"/>
        <v>0</v>
      </c>
      <c r="Q1304" s="79">
        <f t="shared" si="41"/>
        <v>0</v>
      </c>
      <c r="R1304" s="102" t="str">
        <f t="shared" si="40"/>
        <v/>
      </c>
      <c r="S1304" s="96" t="str">
        <f>IF(D1304="","",IF(OR(D1304=Plano!$A$1,D1304=Plano!$B$1),"entrada","saída"))</f>
        <v/>
      </c>
    </row>
    <row r="1305" spans="1:19" ht="13.2" hidden="1" x14ac:dyDescent="0.25">
      <c r="A1305" s="119" t="str">
        <f>IF(B1305="","",COUNT('Diário 2o PA'!$A$5:$A$1412)+COUNT('Diário 3o PA'!$A$5:$A$2004)+ROW()-4)</f>
        <v/>
      </c>
      <c r="B1305" s="104"/>
      <c r="C1305" s="154"/>
      <c r="D1305" s="105"/>
      <c r="E1305" s="105"/>
      <c r="F1305" s="106"/>
      <c r="G1305" s="105"/>
      <c r="H1305" s="105"/>
      <c r="I1305" s="108"/>
      <c r="J1305" s="105"/>
      <c r="K1305" s="105"/>
      <c r="L1305" s="108"/>
      <c r="M1305" s="105"/>
      <c r="N1305" s="103"/>
      <c r="O1305" s="456"/>
      <c r="P1305" s="79">
        <f t="shared" si="41"/>
        <v>0</v>
      </c>
      <c r="Q1305" s="79">
        <f t="shared" si="41"/>
        <v>0</v>
      </c>
      <c r="R1305" s="102" t="str">
        <f t="shared" si="40"/>
        <v/>
      </c>
      <c r="S1305" s="96" t="str">
        <f>IF(D1305="","",IF(OR(D1305=Plano!$A$1,D1305=Plano!$B$1),"entrada","saída"))</f>
        <v/>
      </c>
    </row>
    <row r="1306" spans="1:19" ht="13.2" hidden="1" x14ac:dyDescent="0.25">
      <c r="A1306" s="119" t="str">
        <f>IF(B1306="","",COUNT('Diário 2o PA'!$A$5:$A$1412)+COUNT('Diário 3o PA'!$A$5:$A$2004)+ROW()-4)</f>
        <v/>
      </c>
      <c r="B1306" s="104"/>
      <c r="C1306" s="154"/>
      <c r="D1306" s="105"/>
      <c r="E1306" s="105"/>
      <c r="F1306" s="106"/>
      <c r="G1306" s="105"/>
      <c r="H1306" s="105"/>
      <c r="I1306" s="108"/>
      <c r="J1306" s="105"/>
      <c r="K1306" s="105"/>
      <c r="L1306" s="108"/>
      <c r="M1306" s="105"/>
      <c r="N1306" s="103"/>
      <c r="O1306" s="456"/>
      <c r="P1306" s="79">
        <f t="shared" si="41"/>
        <v>0</v>
      </c>
      <c r="Q1306" s="79">
        <f t="shared" si="41"/>
        <v>0</v>
      </c>
      <c r="R1306" s="102" t="str">
        <f t="shared" si="40"/>
        <v/>
      </c>
      <c r="S1306" s="96" t="str">
        <f>IF(D1306="","",IF(OR(D1306=Plano!$A$1,D1306=Plano!$B$1),"entrada","saída"))</f>
        <v/>
      </c>
    </row>
    <row r="1307" spans="1:19" ht="13.2" hidden="1" x14ac:dyDescent="0.25">
      <c r="A1307" s="119" t="str">
        <f>IF(B1307="","",COUNT('Diário 2o PA'!$A$5:$A$1412)+COUNT('Diário 3o PA'!$A$5:$A$2004)+ROW()-4)</f>
        <v/>
      </c>
      <c r="B1307" s="104"/>
      <c r="C1307" s="154"/>
      <c r="D1307" s="105"/>
      <c r="E1307" s="105"/>
      <c r="F1307" s="106"/>
      <c r="G1307" s="105"/>
      <c r="H1307" s="105"/>
      <c r="I1307" s="108"/>
      <c r="J1307" s="105"/>
      <c r="K1307" s="105"/>
      <c r="L1307" s="108"/>
      <c r="M1307" s="105"/>
      <c r="N1307" s="103"/>
      <c r="O1307" s="456"/>
      <c r="P1307" s="79">
        <f t="shared" si="41"/>
        <v>0</v>
      </c>
      <c r="Q1307" s="79">
        <f t="shared" si="41"/>
        <v>0</v>
      </c>
      <c r="R1307" s="102" t="str">
        <f t="shared" si="40"/>
        <v/>
      </c>
      <c r="S1307" s="96" t="str">
        <f>IF(D1307="","",IF(OR(D1307=Plano!$A$1,D1307=Plano!$B$1),"entrada","saída"))</f>
        <v/>
      </c>
    </row>
    <row r="1308" spans="1:19" ht="13.2" hidden="1" x14ac:dyDescent="0.25">
      <c r="A1308" s="119" t="str">
        <f>IF(B1308="","",COUNT('Diário 2o PA'!$A$5:$A$1412)+COUNT('Diário 3o PA'!$A$5:$A$2004)+ROW()-4)</f>
        <v/>
      </c>
      <c r="B1308" s="104"/>
      <c r="C1308" s="154"/>
      <c r="D1308" s="105"/>
      <c r="E1308" s="105"/>
      <c r="F1308" s="106"/>
      <c r="G1308" s="105"/>
      <c r="H1308" s="105"/>
      <c r="I1308" s="108"/>
      <c r="J1308" s="105"/>
      <c r="K1308" s="105"/>
      <c r="L1308" s="108"/>
      <c r="M1308" s="105"/>
      <c r="N1308" s="103"/>
      <c r="O1308" s="456"/>
      <c r="P1308" s="79">
        <f t="shared" si="41"/>
        <v>0</v>
      </c>
      <c r="Q1308" s="79">
        <f t="shared" si="41"/>
        <v>0</v>
      </c>
      <c r="R1308" s="102" t="str">
        <f t="shared" si="40"/>
        <v/>
      </c>
      <c r="S1308" s="96" t="str">
        <f>IF(D1308="","",IF(OR(D1308=Plano!$A$1,D1308=Plano!$B$1),"entrada","saída"))</f>
        <v/>
      </c>
    </row>
    <row r="1309" spans="1:19" ht="13.2" hidden="1" x14ac:dyDescent="0.25">
      <c r="A1309" s="119" t="str">
        <f>IF(B1309="","",COUNT('Diário 2o PA'!$A$5:$A$1412)+COUNT('Diário 3o PA'!$A$5:$A$2004)+ROW()-4)</f>
        <v/>
      </c>
      <c r="B1309" s="104"/>
      <c r="C1309" s="154"/>
      <c r="D1309" s="105"/>
      <c r="E1309" s="105"/>
      <c r="F1309" s="106"/>
      <c r="G1309" s="105"/>
      <c r="H1309" s="105"/>
      <c r="I1309" s="108"/>
      <c r="J1309" s="105"/>
      <c r="K1309" s="105"/>
      <c r="L1309" s="108"/>
      <c r="M1309" s="105"/>
      <c r="N1309" s="103"/>
      <c r="O1309" s="456"/>
      <c r="P1309" s="79">
        <f t="shared" si="41"/>
        <v>0</v>
      </c>
      <c r="Q1309" s="79">
        <f t="shared" si="41"/>
        <v>0</v>
      </c>
      <c r="R1309" s="102" t="str">
        <f t="shared" si="40"/>
        <v/>
      </c>
      <c r="S1309" s="96" t="str">
        <f>IF(D1309="","",IF(OR(D1309=Plano!$A$1,D1309=Plano!$B$1),"entrada","saída"))</f>
        <v/>
      </c>
    </row>
    <row r="1310" spans="1:19" ht="13.2" hidden="1" x14ac:dyDescent="0.25">
      <c r="A1310" s="119" t="str">
        <f>IF(B1310="","",COUNT('Diário 2o PA'!$A$5:$A$1412)+COUNT('Diário 3o PA'!$A$5:$A$2004)+ROW()-4)</f>
        <v/>
      </c>
      <c r="B1310" s="104"/>
      <c r="C1310" s="154"/>
      <c r="D1310" s="105"/>
      <c r="E1310" s="105"/>
      <c r="F1310" s="106"/>
      <c r="G1310" s="105"/>
      <c r="H1310" s="105"/>
      <c r="I1310" s="108"/>
      <c r="J1310" s="105"/>
      <c r="K1310" s="105"/>
      <c r="L1310" s="108"/>
      <c r="M1310" s="105"/>
      <c r="N1310" s="103"/>
      <c r="O1310" s="456"/>
      <c r="P1310" s="79">
        <f t="shared" si="41"/>
        <v>0</v>
      </c>
      <c r="Q1310" s="79">
        <f t="shared" si="41"/>
        <v>0</v>
      </c>
      <c r="R1310" s="102" t="str">
        <f t="shared" si="40"/>
        <v/>
      </c>
      <c r="S1310" s="96" t="str">
        <f>IF(D1310="","",IF(OR(D1310=Plano!$A$1,D1310=Plano!$B$1),"entrada","saída"))</f>
        <v/>
      </c>
    </row>
    <row r="1311" spans="1:19" ht="13.2" hidden="1" x14ac:dyDescent="0.25">
      <c r="A1311" s="119" t="str">
        <f>IF(B1311="","",COUNT('Diário 2o PA'!$A$5:$A$1412)+COUNT('Diário 3o PA'!$A$5:$A$2004)+ROW()-4)</f>
        <v/>
      </c>
      <c r="B1311" s="104"/>
      <c r="C1311" s="154"/>
      <c r="D1311" s="105"/>
      <c r="E1311" s="105"/>
      <c r="F1311" s="106"/>
      <c r="G1311" s="105"/>
      <c r="H1311" s="105"/>
      <c r="I1311" s="108"/>
      <c r="J1311" s="105"/>
      <c r="K1311" s="105"/>
      <c r="L1311" s="108"/>
      <c r="M1311" s="105"/>
      <c r="N1311" s="103"/>
      <c r="O1311" s="456"/>
      <c r="P1311" s="79">
        <f t="shared" si="41"/>
        <v>0</v>
      </c>
      <c r="Q1311" s="79">
        <f t="shared" si="41"/>
        <v>0</v>
      </c>
      <c r="R1311" s="102" t="str">
        <f t="shared" si="40"/>
        <v/>
      </c>
      <c r="S1311" s="96" t="str">
        <f>IF(D1311="","",IF(OR(D1311=Plano!$A$1,D1311=Plano!$B$1),"entrada","saída"))</f>
        <v/>
      </c>
    </row>
    <row r="1312" spans="1:19" ht="13.2" hidden="1" x14ac:dyDescent="0.25">
      <c r="A1312" s="119" t="str">
        <f>IF(B1312="","",COUNT('Diário 2o PA'!$A$5:$A$1412)+COUNT('Diário 3o PA'!$A$5:$A$2004)+ROW()-4)</f>
        <v/>
      </c>
      <c r="B1312" s="104"/>
      <c r="C1312" s="154"/>
      <c r="D1312" s="105"/>
      <c r="E1312" s="105"/>
      <c r="F1312" s="106"/>
      <c r="G1312" s="105"/>
      <c r="H1312" s="105"/>
      <c r="I1312" s="108"/>
      <c r="J1312" s="105"/>
      <c r="K1312" s="105"/>
      <c r="L1312" s="108"/>
      <c r="M1312" s="105"/>
      <c r="N1312" s="103"/>
      <c r="O1312" s="456"/>
      <c r="P1312" s="79">
        <f t="shared" si="41"/>
        <v>0</v>
      </c>
      <c r="Q1312" s="79">
        <f t="shared" si="41"/>
        <v>0</v>
      </c>
      <c r="R1312" s="102" t="str">
        <f t="shared" si="40"/>
        <v/>
      </c>
      <c r="S1312" s="96" t="str">
        <f>IF(D1312="","",IF(OR(D1312=Plano!$A$1,D1312=Plano!$B$1),"entrada","saída"))</f>
        <v/>
      </c>
    </row>
    <row r="1313" spans="1:19" ht="13.2" hidden="1" x14ac:dyDescent="0.25">
      <c r="A1313" s="119" t="str">
        <f>IF(B1313="","",COUNT('Diário 2o PA'!$A$5:$A$1412)+COUNT('Diário 3o PA'!$A$5:$A$2004)+ROW()-4)</f>
        <v/>
      </c>
      <c r="B1313" s="104"/>
      <c r="C1313" s="154"/>
      <c r="D1313" s="105"/>
      <c r="E1313" s="105"/>
      <c r="F1313" s="106"/>
      <c r="G1313" s="105"/>
      <c r="H1313" s="105"/>
      <c r="I1313" s="108"/>
      <c r="J1313" s="105"/>
      <c r="K1313" s="105"/>
      <c r="L1313" s="108"/>
      <c r="M1313" s="105"/>
      <c r="N1313" s="103"/>
      <c r="O1313" s="456"/>
      <c r="P1313" s="79">
        <f t="shared" si="41"/>
        <v>0</v>
      </c>
      <c r="Q1313" s="79">
        <f t="shared" si="41"/>
        <v>0</v>
      </c>
      <c r="R1313" s="102" t="str">
        <f t="shared" si="40"/>
        <v/>
      </c>
      <c r="S1313" s="96" t="str">
        <f>IF(D1313="","",IF(OR(D1313=Plano!$A$1,D1313=Plano!$B$1),"entrada","saída"))</f>
        <v/>
      </c>
    </row>
    <row r="1314" spans="1:19" ht="13.2" hidden="1" x14ac:dyDescent="0.25">
      <c r="A1314" s="119" t="str">
        <f>IF(B1314="","",COUNT('Diário 2o PA'!$A$5:$A$1412)+COUNT('Diário 3o PA'!$A$5:$A$2004)+ROW()-4)</f>
        <v/>
      </c>
      <c r="B1314" s="104"/>
      <c r="C1314" s="154"/>
      <c r="D1314" s="105"/>
      <c r="E1314" s="105"/>
      <c r="F1314" s="106"/>
      <c r="G1314" s="105"/>
      <c r="H1314" s="105"/>
      <c r="I1314" s="108"/>
      <c r="J1314" s="105"/>
      <c r="K1314" s="105"/>
      <c r="L1314" s="108"/>
      <c r="M1314" s="105"/>
      <c r="N1314" s="103"/>
      <c r="O1314" s="456"/>
      <c r="P1314" s="79">
        <f t="shared" si="41"/>
        <v>0</v>
      </c>
      <c r="Q1314" s="79">
        <f t="shared" si="41"/>
        <v>0</v>
      </c>
      <c r="R1314" s="102" t="str">
        <f t="shared" si="40"/>
        <v/>
      </c>
      <c r="S1314" s="96" t="str">
        <f>IF(D1314="","",IF(OR(D1314=Plano!$A$1,D1314=Plano!$B$1),"entrada","saída"))</f>
        <v/>
      </c>
    </row>
    <row r="1315" spans="1:19" ht="13.2" hidden="1" x14ac:dyDescent="0.25">
      <c r="A1315" s="119" t="str">
        <f>IF(B1315="","",COUNT('Diário 2o PA'!$A$5:$A$1412)+COUNT('Diário 3o PA'!$A$5:$A$2004)+ROW()-4)</f>
        <v/>
      </c>
      <c r="B1315" s="104"/>
      <c r="C1315" s="154"/>
      <c r="D1315" s="105"/>
      <c r="E1315" s="105"/>
      <c r="F1315" s="106"/>
      <c r="G1315" s="105"/>
      <c r="H1315" s="105"/>
      <c r="I1315" s="108"/>
      <c r="J1315" s="105"/>
      <c r="K1315" s="105"/>
      <c r="L1315" s="108"/>
      <c r="M1315" s="105"/>
      <c r="N1315" s="103"/>
      <c r="O1315" s="456"/>
      <c r="P1315" s="79">
        <f t="shared" si="41"/>
        <v>0</v>
      </c>
      <c r="Q1315" s="79">
        <f t="shared" si="41"/>
        <v>0</v>
      </c>
      <c r="R1315" s="102" t="str">
        <f t="shared" si="40"/>
        <v/>
      </c>
      <c r="S1315" s="96" t="str">
        <f>IF(D1315="","",IF(OR(D1315=Plano!$A$1,D1315=Plano!$B$1),"entrada","saída"))</f>
        <v/>
      </c>
    </row>
    <row r="1316" spans="1:19" ht="13.2" hidden="1" x14ac:dyDescent="0.25">
      <c r="A1316" s="119" t="str">
        <f>IF(B1316="","",COUNT('Diário 2o PA'!$A$5:$A$1412)+COUNT('Diário 3o PA'!$A$5:$A$2004)+ROW()-4)</f>
        <v/>
      </c>
      <c r="B1316" s="104"/>
      <c r="C1316" s="154"/>
      <c r="D1316" s="105"/>
      <c r="E1316" s="105"/>
      <c r="F1316" s="106"/>
      <c r="G1316" s="105"/>
      <c r="H1316" s="105"/>
      <c r="I1316" s="108"/>
      <c r="J1316" s="105"/>
      <c r="K1316" s="105"/>
      <c r="L1316" s="108"/>
      <c r="M1316" s="105"/>
      <c r="N1316" s="103"/>
      <c r="O1316" s="456"/>
      <c r="P1316" s="79">
        <f t="shared" si="41"/>
        <v>0</v>
      </c>
      <c r="Q1316" s="79">
        <f t="shared" si="41"/>
        <v>0</v>
      </c>
      <c r="R1316" s="102" t="str">
        <f t="shared" si="40"/>
        <v/>
      </c>
      <c r="S1316" s="96" t="str">
        <f>IF(D1316="","",IF(OR(D1316=Plano!$A$1,D1316=Plano!$B$1),"entrada","saída"))</f>
        <v/>
      </c>
    </row>
    <row r="1317" spans="1:19" ht="13.2" hidden="1" x14ac:dyDescent="0.25">
      <c r="A1317" s="119" t="str">
        <f>IF(B1317="","",COUNT('Diário 2o PA'!$A$5:$A$1412)+COUNT('Diário 3o PA'!$A$5:$A$2004)+ROW()-4)</f>
        <v/>
      </c>
      <c r="B1317" s="104"/>
      <c r="C1317" s="154"/>
      <c r="D1317" s="105"/>
      <c r="E1317" s="105"/>
      <c r="F1317" s="106"/>
      <c r="G1317" s="105"/>
      <c r="H1317" s="105"/>
      <c r="I1317" s="108"/>
      <c r="J1317" s="105"/>
      <c r="K1317" s="105"/>
      <c r="L1317" s="108"/>
      <c r="M1317" s="105"/>
      <c r="N1317" s="103"/>
      <c r="O1317" s="456"/>
      <c r="P1317" s="79">
        <f t="shared" si="41"/>
        <v>0</v>
      </c>
      <c r="Q1317" s="79">
        <f t="shared" si="41"/>
        <v>0</v>
      </c>
      <c r="R1317" s="102" t="str">
        <f t="shared" si="40"/>
        <v/>
      </c>
      <c r="S1317" s="96" t="str">
        <f>IF(D1317="","",IF(OR(D1317=Plano!$A$1,D1317=Plano!$B$1),"entrada","saída"))</f>
        <v/>
      </c>
    </row>
    <row r="1318" spans="1:19" ht="13.2" hidden="1" x14ac:dyDescent="0.25">
      <c r="A1318" s="119" t="str">
        <f>IF(B1318="","",COUNT('Diário 2o PA'!$A$5:$A$1412)+COUNT('Diário 3o PA'!$A$5:$A$2004)+ROW()-4)</f>
        <v/>
      </c>
      <c r="B1318" s="104"/>
      <c r="C1318" s="154"/>
      <c r="D1318" s="105"/>
      <c r="E1318" s="105"/>
      <c r="F1318" s="106"/>
      <c r="G1318" s="105"/>
      <c r="H1318" s="105"/>
      <c r="I1318" s="108"/>
      <c r="J1318" s="105"/>
      <c r="K1318" s="105"/>
      <c r="L1318" s="108"/>
      <c r="M1318" s="105"/>
      <c r="N1318" s="103"/>
      <c r="O1318" s="456"/>
      <c r="P1318" s="79">
        <f t="shared" si="41"/>
        <v>0</v>
      </c>
      <c r="Q1318" s="79">
        <f t="shared" si="41"/>
        <v>0</v>
      </c>
      <c r="R1318" s="102" t="str">
        <f t="shared" si="40"/>
        <v/>
      </c>
      <c r="S1318" s="96" t="str">
        <f>IF(D1318="","",IF(OR(D1318=Plano!$A$1,D1318=Plano!$B$1),"entrada","saída"))</f>
        <v/>
      </c>
    </row>
    <row r="1319" spans="1:19" ht="13.2" hidden="1" x14ac:dyDescent="0.25">
      <c r="A1319" s="119" t="str">
        <f>IF(B1319="","",COUNT('Diário 2o PA'!$A$5:$A$1412)+COUNT('Diário 3o PA'!$A$5:$A$2004)+ROW()-4)</f>
        <v/>
      </c>
      <c r="B1319" s="104"/>
      <c r="C1319" s="154"/>
      <c r="D1319" s="105"/>
      <c r="E1319" s="105"/>
      <c r="F1319" s="106"/>
      <c r="G1319" s="105"/>
      <c r="H1319" s="105"/>
      <c r="I1319" s="108"/>
      <c r="J1319" s="105"/>
      <c r="K1319" s="105"/>
      <c r="L1319" s="108"/>
      <c r="M1319" s="105"/>
      <c r="N1319" s="103"/>
      <c r="O1319" s="456"/>
      <c r="P1319" s="79">
        <f t="shared" si="41"/>
        <v>0</v>
      </c>
      <c r="Q1319" s="79">
        <f t="shared" si="41"/>
        <v>0</v>
      </c>
      <c r="R1319" s="102" t="str">
        <f t="shared" si="40"/>
        <v/>
      </c>
      <c r="S1319" s="96" t="str">
        <f>IF(D1319="","",IF(OR(D1319=Plano!$A$1,D1319=Plano!$B$1),"entrada","saída"))</f>
        <v/>
      </c>
    </row>
    <row r="1320" spans="1:19" ht="13.2" hidden="1" x14ac:dyDescent="0.25">
      <c r="A1320" s="119" t="str">
        <f>IF(B1320="","",COUNT('Diário 2o PA'!$A$5:$A$1412)+COUNT('Diário 3o PA'!$A$5:$A$2004)+ROW()-4)</f>
        <v/>
      </c>
      <c r="B1320" s="104"/>
      <c r="C1320" s="154"/>
      <c r="D1320" s="105"/>
      <c r="E1320" s="105"/>
      <c r="F1320" s="106"/>
      <c r="G1320" s="105"/>
      <c r="H1320" s="105"/>
      <c r="I1320" s="108"/>
      <c r="J1320" s="105"/>
      <c r="K1320" s="105"/>
      <c r="L1320" s="108"/>
      <c r="M1320" s="105"/>
      <c r="N1320" s="103"/>
      <c r="O1320" s="456"/>
      <c r="P1320" s="79">
        <f t="shared" si="41"/>
        <v>0</v>
      </c>
      <c r="Q1320" s="79">
        <f t="shared" si="41"/>
        <v>0</v>
      </c>
      <c r="R1320" s="102" t="str">
        <f t="shared" si="40"/>
        <v/>
      </c>
      <c r="S1320" s="96" t="str">
        <f>IF(D1320="","",IF(OR(D1320=Plano!$A$1,D1320=Plano!$B$1),"entrada","saída"))</f>
        <v/>
      </c>
    </row>
    <row r="1321" spans="1:19" ht="13.2" hidden="1" x14ac:dyDescent="0.25">
      <c r="A1321" s="119" t="str">
        <f>IF(B1321="","",COUNT('Diário 2o PA'!$A$5:$A$1412)+COUNT('Diário 3o PA'!$A$5:$A$2004)+ROW()-4)</f>
        <v/>
      </c>
      <c r="B1321" s="104"/>
      <c r="C1321" s="154"/>
      <c r="D1321" s="105"/>
      <c r="E1321" s="105"/>
      <c r="F1321" s="106"/>
      <c r="G1321" s="105"/>
      <c r="H1321" s="105"/>
      <c r="I1321" s="108"/>
      <c r="J1321" s="105"/>
      <c r="K1321" s="105"/>
      <c r="L1321" s="108"/>
      <c r="M1321" s="105"/>
      <c r="N1321" s="103"/>
      <c r="O1321" s="456"/>
      <c r="P1321" s="79">
        <f t="shared" si="41"/>
        <v>0</v>
      </c>
      <c r="Q1321" s="79">
        <f t="shared" si="41"/>
        <v>0</v>
      </c>
      <c r="R1321" s="102" t="str">
        <f t="shared" si="40"/>
        <v/>
      </c>
      <c r="S1321" s="96" t="str">
        <f>IF(D1321="","",IF(OR(D1321=Plano!$A$1,D1321=Plano!$B$1),"entrada","saída"))</f>
        <v/>
      </c>
    </row>
    <row r="1322" spans="1:19" ht="13.2" hidden="1" x14ac:dyDescent="0.25">
      <c r="A1322" s="119" t="str">
        <f>IF(B1322="","",COUNT('Diário 2o PA'!$A$5:$A$1412)+COUNT('Diário 3o PA'!$A$5:$A$2004)+ROW()-4)</f>
        <v/>
      </c>
      <c r="B1322" s="104"/>
      <c r="C1322" s="154"/>
      <c r="D1322" s="105"/>
      <c r="E1322" s="105"/>
      <c r="F1322" s="106"/>
      <c r="G1322" s="105"/>
      <c r="H1322" s="105"/>
      <c r="I1322" s="108"/>
      <c r="J1322" s="105"/>
      <c r="K1322" s="105"/>
      <c r="L1322" s="108"/>
      <c r="M1322" s="105"/>
      <c r="N1322" s="103"/>
      <c r="O1322" s="456"/>
      <c r="P1322" s="79">
        <f t="shared" si="41"/>
        <v>0</v>
      </c>
      <c r="Q1322" s="79">
        <f t="shared" si="41"/>
        <v>0</v>
      </c>
      <c r="R1322" s="102" t="str">
        <f t="shared" si="40"/>
        <v/>
      </c>
      <c r="S1322" s="96" t="str">
        <f>IF(D1322="","",IF(OR(D1322=Plano!$A$1,D1322=Plano!$B$1),"entrada","saída"))</f>
        <v/>
      </c>
    </row>
    <row r="1323" spans="1:19" ht="13.2" hidden="1" x14ac:dyDescent="0.25">
      <c r="A1323" s="119" t="str">
        <f>IF(B1323="","",COUNT('Diário 2o PA'!$A$5:$A$1412)+COUNT('Diário 3o PA'!$A$5:$A$2004)+ROW()-4)</f>
        <v/>
      </c>
      <c r="B1323" s="104"/>
      <c r="C1323" s="154"/>
      <c r="D1323" s="105"/>
      <c r="E1323" s="105"/>
      <c r="F1323" s="106"/>
      <c r="G1323" s="105"/>
      <c r="H1323" s="105"/>
      <c r="I1323" s="108"/>
      <c r="J1323" s="105"/>
      <c r="K1323" s="105"/>
      <c r="L1323" s="108"/>
      <c r="M1323" s="105"/>
      <c r="N1323" s="103"/>
      <c r="O1323" s="456"/>
      <c r="P1323" s="79">
        <f t="shared" si="41"/>
        <v>0</v>
      </c>
      <c r="Q1323" s="79">
        <f t="shared" si="41"/>
        <v>0</v>
      </c>
      <c r="R1323" s="102" t="str">
        <f t="shared" si="40"/>
        <v/>
      </c>
      <c r="S1323" s="96" t="str">
        <f>IF(D1323="","",IF(OR(D1323=Plano!$A$1,D1323=Plano!$B$1),"entrada","saída"))</f>
        <v/>
      </c>
    </row>
    <row r="1324" spans="1:19" ht="13.2" hidden="1" x14ac:dyDescent="0.25">
      <c r="A1324" s="119" t="str">
        <f>IF(B1324="","",COUNT('Diário 2o PA'!$A$5:$A$1412)+COUNT('Diário 3o PA'!$A$5:$A$2004)+ROW()-4)</f>
        <v/>
      </c>
      <c r="B1324" s="104"/>
      <c r="C1324" s="154"/>
      <c r="D1324" s="105"/>
      <c r="E1324" s="105"/>
      <c r="F1324" s="106"/>
      <c r="G1324" s="105"/>
      <c r="H1324" s="105"/>
      <c r="I1324" s="108"/>
      <c r="J1324" s="105"/>
      <c r="K1324" s="105"/>
      <c r="L1324" s="108"/>
      <c r="M1324" s="105"/>
      <c r="N1324" s="103"/>
      <c r="O1324" s="456"/>
      <c r="P1324" s="79">
        <f t="shared" si="41"/>
        <v>0</v>
      </c>
      <c r="Q1324" s="79">
        <f t="shared" si="41"/>
        <v>0</v>
      </c>
      <c r="R1324" s="102" t="str">
        <f t="shared" si="40"/>
        <v/>
      </c>
      <c r="S1324" s="96" t="str">
        <f>IF(D1324="","",IF(OR(D1324=Plano!$A$1,D1324=Plano!$B$1),"entrada","saída"))</f>
        <v/>
      </c>
    </row>
    <row r="1325" spans="1:19" ht="13.2" hidden="1" x14ac:dyDescent="0.25">
      <c r="A1325" s="119" t="str">
        <f>IF(B1325="","",COUNT('Diário 2o PA'!$A$5:$A$1412)+COUNT('Diário 3o PA'!$A$5:$A$2004)+ROW()-4)</f>
        <v/>
      </c>
      <c r="B1325" s="104"/>
      <c r="C1325" s="154"/>
      <c r="D1325" s="105"/>
      <c r="E1325" s="105"/>
      <c r="F1325" s="106"/>
      <c r="G1325" s="105"/>
      <c r="H1325" s="105"/>
      <c r="I1325" s="108"/>
      <c r="J1325" s="105"/>
      <c r="K1325" s="105"/>
      <c r="L1325" s="108"/>
      <c r="M1325" s="105"/>
      <c r="N1325" s="103"/>
      <c r="O1325" s="456"/>
      <c r="P1325" s="79">
        <f t="shared" si="41"/>
        <v>0</v>
      </c>
      <c r="Q1325" s="79">
        <f t="shared" si="41"/>
        <v>0</v>
      </c>
      <c r="R1325" s="102" t="str">
        <f t="shared" si="40"/>
        <v/>
      </c>
      <c r="S1325" s="96" t="str">
        <f>IF(D1325="","",IF(OR(D1325=Plano!$A$1,D1325=Plano!$B$1),"entrada","saída"))</f>
        <v/>
      </c>
    </row>
    <row r="1326" spans="1:19" ht="13.2" hidden="1" x14ac:dyDescent="0.25">
      <c r="A1326" s="119" t="str">
        <f>IF(B1326="","",COUNT('Diário 2o PA'!$A$5:$A$1412)+COUNT('Diário 3o PA'!$A$5:$A$2004)+ROW()-4)</f>
        <v/>
      </c>
      <c r="B1326" s="104"/>
      <c r="C1326" s="154"/>
      <c r="D1326" s="105"/>
      <c r="E1326" s="105"/>
      <c r="F1326" s="106"/>
      <c r="G1326" s="105"/>
      <c r="H1326" s="105"/>
      <c r="I1326" s="108"/>
      <c r="J1326" s="105"/>
      <c r="K1326" s="105"/>
      <c r="L1326" s="108"/>
      <c r="M1326" s="105"/>
      <c r="N1326" s="103"/>
      <c r="O1326" s="456"/>
      <c r="P1326" s="79">
        <f t="shared" si="41"/>
        <v>0</v>
      </c>
      <c r="Q1326" s="79">
        <f t="shared" si="41"/>
        <v>0</v>
      </c>
      <c r="R1326" s="102" t="str">
        <f t="shared" si="40"/>
        <v/>
      </c>
      <c r="S1326" s="96" t="str">
        <f>IF(D1326="","",IF(OR(D1326=Plano!$A$1,D1326=Plano!$B$1),"entrada","saída"))</f>
        <v/>
      </c>
    </row>
    <row r="1327" spans="1:19" ht="13.2" hidden="1" x14ac:dyDescent="0.25">
      <c r="A1327" s="119" t="str">
        <f>IF(B1327="","",COUNT('Diário 2o PA'!$A$5:$A$1412)+COUNT('Diário 3o PA'!$A$5:$A$2004)+ROW()-4)</f>
        <v/>
      </c>
      <c r="B1327" s="104"/>
      <c r="C1327" s="154"/>
      <c r="D1327" s="105"/>
      <c r="E1327" s="105"/>
      <c r="F1327" s="106"/>
      <c r="G1327" s="105"/>
      <c r="H1327" s="105"/>
      <c r="I1327" s="108"/>
      <c r="J1327" s="105"/>
      <c r="K1327" s="105"/>
      <c r="L1327" s="108"/>
      <c r="M1327" s="105"/>
      <c r="N1327" s="103"/>
      <c r="O1327" s="456"/>
      <c r="P1327" s="79">
        <f t="shared" si="41"/>
        <v>0</v>
      </c>
      <c r="Q1327" s="79">
        <f t="shared" si="41"/>
        <v>0</v>
      </c>
      <c r="R1327" s="102" t="str">
        <f t="shared" si="40"/>
        <v/>
      </c>
      <c r="S1327" s="96" t="str">
        <f>IF(D1327="","",IF(OR(D1327=Plano!$A$1,D1327=Plano!$B$1),"entrada","saída"))</f>
        <v/>
      </c>
    </row>
    <row r="1328" spans="1:19" ht="13.2" hidden="1" x14ac:dyDescent="0.25">
      <c r="A1328" s="119" t="str">
        <f>IF(B1328="","",COUNT('Diário 2o PA'!$A$5:$A$1412)+COUNT('Diário 3o PA'!$A$5:$A$2004)+ROW()-4)</f>
        <v/>
      </c>
      <c r="B1328" s="104"/>
      <c r="C1328" s="154"/>
      <c r="D1328" s="105"/>
      <c r="E1328" s="105"/>
      <c r="F1328" s="106"/>
      <c r="G1328" s="105"/>
      <c r="H1328" s="105"/>
      <c r="I1328" s="108"/>
      <c r="J1328" s="105"/>
      <c r="K1328" s="105"/>
      <c r="L1328" s="108"/>
      <c r="M1328" s="105"/>
      <c r="N1328" s="103"/>
      <c r="O1328" s="456"/>
      <c r="P1328" s="79">
        <f t="shared" si="41"/>
        <v>0</v>
      </c>
      <c r="Q1328" s="79">
        <f t="shared" si="41"/>
        <v>0</v>
      </c>
      <c r="R1328" s="102" t="str">
        <f t="shared" si="40"/>
        <v/>
      </c>
      <c r="S1328" s="96" t="str">
        <f>IF(D1328="","",IF(OR(D1328=Plano!$A$1,D1328=Plano!$B$1),"entrada","saída"))</f>
        <v/>
      </c>
    </row>
    <row r="1329" spans="1:19" ht="13.2" hidden="1" x14ac:dyDescent="0.25">
      <c r="A1329" s="119" t="str">
        <f>IF(B1329="","",COUNT('Diário 2o PA'!$A$5:$A$1412)+COUNT('Diário 3o PA'!$A$5:$A$2004)+ROW()-4)</f>
        <v/>
      </c>
      <c r="B1329" s="104"/>
      <c r="C1329" s="154"/>
      <c r="D1329" s="105"/>
      <c r="E1329" s="105"/>
      <c r="F1329" s="106"/>
      <c r="G1329" s="105"/>
      <c r="H1329" s="105"/>
      <c r="I1329" s="108"/>
      <c r="J1329" s="105"/>
      <c r="K1329" s="105"/>
      <c r="L1329" s="108"/>
      <c r="M1329" s="105"/>
      <c r="N1329" s="103"/>
      <c r="O1329" s="456"/>
      <c r="P1329" s="79">
        <f t="shared" si="41"/>
        <v>0</v>
      </c>
      <c r="Q1329" s="79">
        <f t="shared" si="41"/>
        <v>0</v>
      </c>
      <c r="R1329" s="102" t="str">
        <f t="shared" si="40"/>
        <v/>
      </c>
      <c r="S1329" s="96" t="str">
        <f>IF(D1329="","",IF(OR(D1329=Plano!$A$1,D1329=Plano!$B$1),"entrada","saída"))</f>
        <v/>
      </c>
    </row>
    <row r="1330" spans="1:19" ht="13.2" hidden="1" x14ac:dyDescent="0.25">
      <c r="A1330" s="119" t="str">
        <f>IF(B1330="","",COUNT('Diário 2o PA'!$A$5:$A$1412)+COUNT('Diário 3o PA'!$A$5:$A$2004)+ROW()-4)</f>
        <v/>
      </c>
      <c r="B1330" s="104"/>
      <c r="C1330" s="154"/>
      <c r="D1330" s="105"/>
      <c r="E1330" s="105"/>
      <c r="F1330" s="106"/>
      <c r="G1330" s="105"/>
      <c r="H1330" s="105"/>
      <c r="I1330" s="108"/>
      <c r="J1330" s="105"/>
      <c r="K1330" s="105"/>
      <c r="L1330" s="108"/>
      <c r="M1330" s="105"/>
      <c r="N1330" s="103"/>
      <c r="O1330" s="456"/>
      <c r="P1330" s="79">
        <f t="shared" si="41"/>
        <v>0</v>
      </c>
      <c r="Q1330" s="79">
        <f t="shared" si="41"/>
        <v>0</v>
      </c>
      <c r="R1330" s="102" t="str">
        <f t="shared" si="40"/>
        <v/>
      </c>
      <c r="S1330" s="96" t="str">
        <f>IF(D1330="","",IF(OR(D1330=Plano!$A$1,D1330=Plano!$B$1),"entrada","saída"))</f>
        <v/>
      </c>
    </row>
    <row r="1331" spans="1:19" ht="13.2" hidden="1" x14ac:dyDescent="0.25">
      <c r="A1331" s="119" t="str">
        <f>IF(B1331="","",COUNT('Diário 2o PA'!$A$5:$A$1412)+COUNT('Diário 3o PA'!$A$5:$A$2004)+ROW()-4)</f>
        <v/>
      </c>
      <c r="B1331" s="104"/>
      <c r="C1331" s="154"/>
      <c r="D1331" s="105"/>
      <c r="E1331" s="105"/>
      <c r="F1331" s="106"/>
      <c r="G1331" s="105"/>
      <c r="H1331" s="105"/>
      <c r="I1331" s="108"/>
      <c r="J1331" s="105"/>
      <c r="K1331" s="105"/>
      <c r="L1331" s="108"/>
      <c r="M1331" s="105"/>
      <c r="N1331" s="103"/>
      <c r="O1331" s="456"/>
      <c r="P1331" s="79">
        <f t="shared" si="41"/>
        <v>0</v>
      </c>
      <c r="Q1331" s="79">
        <f t="shared" si="41"/>
        <v>0</v>
      </c>
      <c r="R1331" s="102" t="str">
        <f t="shared" si="40"/>
        <v/>
      </c>
      <c r="S1331" s="96" t="str">
        <f>IF(D1331="","",IF(OR(D1331=Plano!$A$1,D1331=Plano!$B$1),"entrada","saída"))</f>
        <v/>
      </c>
    </row>
    <row r="1332" spans="1:19" ht="13.2" hidden="1" x14ac:dyDescent="0.25">
      <c r="A1332" s="119" t="str">
        <f>IF(B1332="","",COUNT('Diário 2o PA'!$A$5:$A$1412)+COUNT('Diário 3o PA'!$A$5:$A$2004)+ROW()-4)</f>
        <v/>
      </c>
      <c r="B1332" s="104"/>
      <c r="C1332" s="154"/>
      <c r="D1332" s="105"/>
      <c r="E1332" s="105"/>
      <c r="F1332" s="106"/>
      <c r="G1332" s="105"/>
      <c r="H1332" s="105"/>
      <c r="I1332" s="108"/>
      <c r="J1332" s="105"/>
      <c r="K1332" s="105"/>
      <c r="L1332" s="108"/>
      <c r="M1332" s="105"/>
      <c r="N1332" s="103"/>
      <c r="O1332" s="456"/>
      <c r="P1332" s="79">
        <f t="shared" si="41"/>
        <v>0</v>
      </c>
      <c r="Q1332" s="79">
        <f t="shared" si="41"/>
        <v>0</v>
      </c>
      <c r="R1332" s="102" t="str">
        <f t="shared" si="40"/>
        <v/>
      </c>
      <c r="S1332" s="96" t="str">
        <f>IF(D1332="","",IF(OR(D1332=Plano!$A$1,D1332=Plano!$B$1),"entrada","saída"))</f>
        <v/>
      </c>
    </row>
    <row r="1333" spans="1:19" ht="13.2" hidden="1" x14ac:dyDescent="0.25">
      <c r="A1333" s="119" t="str">
        <f>IF(B1333="","",COUNT('Diário 2o PA'!$A$5:$A$1412)+COUNT('Diário 3o PA'!$A$5:$A$2004)+ROW()-4)</f>
        <v/>
      </c>
      <c r="B1333" s="104"/>
      <c r="C1333" s="154"/>
      <c r="D1333" s="105"/>
      <c r="E1333" s="105"/>
      <c r="F1333" s="106"/>
      <c r="G1333" s="105"/>
      <c r="H1333" s="105"/>
      <c r="I1333" s="108"/>
      <c r="J1333" s="105"/>
      <c r="K1333" s="105"/>
      <c r="L1333" s="108"/>
      <c r="M1333" s="105"/>
      <c r="N1333" s="103"/>
      <c r="O1333" s="456"/>
      <c r="P1333" s="79">
        <f t="shared" si="41"/>
        <v>0</v>
      </c>
      <c r="Q1333" s="79">
        <f t="shared" si="41"/>
        <v>0</v>
      </c>
      <c r="R1333" s="102" t="str">
        <f t="shared" si="40"/>
        <v/>
      </c>
      <c r="S1333" s="96" t="str">
        <f>IF(D1333="","",IF(OR(D1333=Plano!$A$1,D1333=Plano!$B$1),"entrada","saída"))</f>
        <v/>
      </c>
    </row>
    <row r="1334" spans="1:19" ht="13.2" hidden="1" x14ac:dyDescent="0.25">
      <c r="A1334" s="119" t="str">
        <f>IF(B1334="","",COUNT('Diário 2o PA'!$A$5:$A$1412)+COUNT('Diário 3o PA'!$A$5:$A$2004)+ROW()-4)</f>
        <v/>
      </c>
      <c r="B1334" s="104"/>
      <c r="C1334" s="154"/>
      <c r="D1334" s="105"/>
      <c r="E1334" s="105"/>
      <c r="F1334" s="106"/>
      <c r="G1334" s="105"/>
      <c r="H1334" s="105"/>
      <c r="I1334" s="108"/>
      <c r="J1334" s="105"/>
      <c r="K1334" s="105"/>
      <c r="L1334" s="108"/>
      <c r="M1334" s="105"/>
      <c r="N1334" s="103"/>
      <c r="O1334" s="456"/>
      <c r="P1334" s="79">
        <f t="shared" si="41"/>
        <v>0</v>
      </c>
      <c r="Q1334" s="79">
        <f t="shared" si="41"/>
        <v>0</v>
      </c>
      <c r="R1334" s="102" t="str">
        <f t="shared" si="40"/>
        <v/>
      </c>
      <c r="S1334" s="96" t="str">
        <f>IF(D1334="","",IF(OR(D1334=Plano!$A$1,D1334=Plano!$B$1),"entrada","saída"))</f>
        <v/>
      </c>
    </row>
    <row r="1335" spans="1:19" ht="13.2" hidden="1" x14ac:dyDescent="0.25">
      <c r="A1335" s="119" t="str">
        <f>IF(B1335="","",COUNT('Diário 2o PA'!$A$5:$A$1412)+COUNT('Diário 3o PA'!$A$5:$A$2004)+ROW()-4)</f>
        <v/>
      </c>
      <c r="B1335" s="104"/>
      <c r="C1335" s="154"/>
      <c r="D1335" s="105"/>
      <c r="E1335" s="105"/>
      <c r="F1335" s="106"/>
      <c r="G1335" s="105"/>
      <c r="H1335" s="105"/>
      <c r="I1335" s="108"/>
      <c r="J1335" s="105"/>
      <c r="K1335" s="105"/>
      <c r="L1335" s="108"/>
      <c r="M1335" s="105"/>
      <c r="N1335" s="103"/>
      <c r="O1335" s="456"/>
      <c r="P1335" s="79">
        <f t="shared" si="41"/>
        <v>0</v>
      </c>
      <c r="Q1335" s="79">
        <f t="shared" si="41"/>
        <v>0</v>
      </c>
      <c r="R1335" s="102" t="str">
        <f t="shared" si="40"/>
        <v/>
      </c>
      <c r="S1335" s="96" t="str">
        <f>IF(D1335="","",IF(OR(D1335=Plano!$A$1,D1335=Plano!$B$1),"entrada","saída"))</f>
        <v/>
      </c>
    </row>
    <row r="1336" spans="1:19" ht="13.2" hidden="1" x14ac:dyDescent="0.25">
      <c r="A1336" s="119" t="str">
        <f>IF(B1336="","",COUNT('Diário 2o PA'!$A$5:$A$1412)+COUNT('Diário 3o PA'!$A$5:$A$2004)+ROW()-4)</f>
        <v/>
      </c>
      <c r="B1336" s="104"/>
      <c r="C1336" s="154"/>
      <c r="D1336" s="105"/>
      <c r="E1336" s="105"/>
      <c r="F1336" s="106"/>
      <c r="G1336" s="105"/>
      <c r="H1336" s="105"/>
      <c r="I1336" s="108"/>
      <c r="J1336" s="105"/>
      <c r="K1336" s="105"/>
      <c r="L1336" s="108"/>
      <c r="M1336" s="105"/>
      <c r="N1336" s="103"/>
      <c r="O1336" s="456"/>
      <c r="P1336" s="79">
        <f t="shared" si="41"/>
        <v>0</v>
      </c>
      <c r="Q1336" s="79">
        <f t="shared" si="41"/>
        <v>0</v>
      </c>
      <c r="R1336" s="102" t="str">
        <f t="shared" si="40"/>
        <v/>
      </c>
      <c r="S1336" s="96" t="str">
        <f>IF(D1336="","",IF(OR(D1336=Plano!$A$1,D1336=Plano!$B$1),"entrada","saída"))</f>
        <v/>
      </c>
    </row>
    <row r="1337" spans="1:19" ht="13.2" hidden="1" x14ac:dyDescent="0.25">
      <c r="A1337" s="119" t="str">
        <f>IF(B1337="","",COUNT('Diário 2o PA'!$A$5:$A$1412)+COUNT('Diário 3o PA'!$A$5:$A$2004)+ROW()-4)</f>
        <v/>
      </c>
      <c r="B1337" s="104"/>
      <c r="C1337" s="154"/>
      <c r="D1337" s="105"/>
      <c r="E1337" s="105"/>
      <c r="F1337" s="106"/>
      <c r="G1337" s="105"/>
      <c r="H1337" s="105"/>
      <c r="I1337" s="108"/>
      <c r="J1337" s="105"/>
      <c r="K1337" s="105"/>
      <c r="L1337" s="108"/>
      <c r="M1337" s="105"/>
      <c r="N1337" s="103"/>
      <c r="O1337" s="456"/>
      <c r="P1337" s="79">
        <f t="shared" si="41"/>
        <v>0</v>
      </c>
      <c r="Q1337" s="79">
        <f t="shared" si="41"/>
        <v>0</v>
      </c>
      <c r="R1337" s="102" t="str">
        <f t="shared" si="40"/>
        <v/>
      </c>
      <c r="S1337" s="96" t="str">
        <f>IF(D1337="","",IF(OR(D1337=Plano!$A$1,D1337=Plano!$B$1),"entrada","saída"))</f>
        <v/>
      </c>
    </row>
    <row r="1338" spans="1:19" ht="13.2" hidden="1" x14ac:dyDescent="0.25">
      <c r="A1338" s="119" t="str">
        <f>IF(B1338="","",COUNT('Diário 2o PA'!$A$5:$A$1412)+COUNT('Diário 3o PA'!$A$5:$A$2004)+ROW()-4)</f>
        <v/>
      </c>
      <c r="B1338" s="104"/>
      <c r="C1338" s="154"/>
      <c r="D1338" s="105"/>
      <c r="E1338" s="105"/>
      <c r="F1338" s="106"/>
      <c r="G1338" s="105"/>
      <c r="H1338" s="105"/>
      <c r="I1338" s="108"/>
      <c r="J1338" s="105"/>
      <c r="K1338" s="105"/>
      <c r="L1338" s="108"/>
      <c r="M1338" s="105"/>
      <c r="N1338" s="103"/>
      <c r="O1338" s="456"/>
      <c r="P1338" s="79">
        <f t="shared" si="41"/>
        <v>0</v>
      </c>
      <c r="Q1338" s="79">
        <f t="shared" si="41"/>
        <v>0</v>
      </c>
      <c r="R1338" s="102" t="str">
        <f t="shared" si="40"/>
        <v/>
      </c>
      <c r="S1338" s="96" t="str">
        <f>IF(D1338="","",IF(OR(D1338=Plano!$A$1,D1338=Plano!$B$1),"entrada","saída"))</f>
        <v/>
      </c>
    </row>
    <row r="1339" spans="1:19" ht="13.2" hidden="1" x14ac:dyDescent="0.25">
      <c r="A1339" s="119" t="str">
        <f>IF(B1339="","",COUNT('Diário 2o PA'!$A$5:$A$1412)+COUNT('Diário 3o PA'!$A$5:$A$2004)+ROW()-4)</f>
        <v/>
      </c>
      <c r="B1339" s="104"/>
      <c r="C1339" s="154"/>
      <c r="D1339" s="105"/>
      <c r="E1339" s="105"/>
      <c r="F1339" s="106"/>
      <c r="G1339" s="105"/>
      <c r="H1339" s="105"/>
      <c r="I1339" s="108"/>
      <c r="J1339" s="105"/>
      <c r="K1339" s="105"/>
      <c r="L1339" s="108"/>
      <c r="M1339" s="105"/>
      <c r="N1339" s="103"/>
      <c r="O1339" s="456"/>
      <c r="P1339" s="79">
        <f t="shared" si="41"/>
        <v>0</v>
      </c>
      <c r="Q1339" s="79">
        <f t="shared" si="41"/>
        <v>0</v>
      </c>
      <c r="R1339" s="102" t="str">
        <f t="shared" si="40"/>
        <v/>
      </c>
      <c r="S1339" s="96" t="str">
        <f>IF(D1339="","",IF(OR(D1339=Plano!$A$1,D1339=Plano!$B$1),"entrada","saída"))</f>
        <v/>
      </c>
    </row>
    <row r="1340" spans="1:19" ht="13.2" hidden="1" x14ac:dyDescent="0.25">
      <c r="A1340" s="119" t="str">
        <f>IF(B1340="","",COUNT('Diário 2o PA'!$A$5:$A$1412)+COUNT('Diário 3o PA'!$A$5:$A$2004)+ROW()-4)</f>
        <v/>
      </c>
      <c r="B1340" s="104"/>
      <c r="C1340" s="154"/>
      <c r="D1340" s="105"/>
      <c r="E1340" s="105"/>
      <c r="F1340" s="106"/>
      <c r="G1340" s="105"/>
      <c r="H1340" s="105"/>
      <c r="I1340" s="108"/>
      <c r="J1340" s="105"/>
      <c r="K1340" s="105"/>
      <c r="L1340" s="108"/>
      <c r="M1340" s="105"/>
      <c r="N1340" s="103"/>
      <c r="O1340" s="456"/>
      <c r="P1340" s="79">
        <f t="shared" si="41"/>
        <v>0</v>
      </c>
      <c r="Q1340" s="79">
        <f t="shared" si="41"/>
        <v>0</v>
      </c>
      <c r="R1340" s="102" t="str">
        <f t="shared" si="40"/>
        <v/>
      </c>
      <c r="S1340" s="96" t="str">
        <f>IF(D1340="","",IF(OR(D1340=Plano!$A$1,D1340=Plano!$B$1),"entrada","saída"))</f>
        <v/>
      </c>
    </row>
    <row r="1341" spans="1:19" ht="13.2" hidden="1" x14ac:dyDescent="0.25">
      <c r="A1341" s="119" t="str">
        <f>IF(B1341="","",COUNT('Diário 2o PA'!$A$5:$A$1412)+COUNT('Diário 3o PA'!$A$5:$A$2004)+ROW()-4)</f>
        <v/>
      </c>
      <c r="B1341" s="104"/>
      <c r="C1341" s="154"/>
      <c r="D1341" s="105"/>
      <c r="E1341" s="105"/>
      <c r="F1341" s="106"/>
      <c r="G1341" s="105"/>
      <c r="H1341" s="105"/>
      <c r="I1341" s="108"/>
      <c r="J1341" s="105"/>
      <c r="K1341" s="105"/>
      <c r="L1341" s="108"/>
      <c r="M1341" s="105"/>
      <c r="N1341" s="103"/>
      <c r="O1341" s="456"/>
      <c r="P1341" s="79">
        <f t="shared" si="41"/>
        <v>0</v>
      </c>
      <c r="Q1341" s="79">
        <f t="shared" si="41"/>
        <v>0</v>
      </c>
      <c r="R1341" s="102" t="str">
        <f t="shared" si="40"/>
        <v/>
      </c>
      <c r="S1341" s="96" t="str">
        <f>IF(D1341="","",IF(OR(D1341=Plano!$A$1,D1341=Plano!$B$1),"entrada","saída"))</f>
        <v/>
      </c>
    </row>
    <row r="1342" spans="1:19" ht="13.2" hidden="1" x14ac:dyDescent="0.25">
      <c r="A1342" s="119" t="str">
        <f>IF(B1342="","",COUNT('Diário 2o PA'!$A$5:$A$1412)+COUNT('Diário 3o PA'!$A$5:$A$2004)+ROW()-4)</f>
        <v/>
      </c>
      <c r="B1342" s="104"/>
      <c r="C1342" s="154"/>
      <c r="D1342" s="105"/>
      <c r="E1342" s="105"/>
      <c r="F1342" s="106"/>
      <c r="G1342" s="105"/>
      <c r="H1342" s="105"/>
      <c r="I1342" s="108"/>
      <c r="J1342" s="105"/>
      <c r="K1342" s="105"/>
      <c r="L1342" s="108"/>
      <c r="M1342" s="105"/>
      <c r="N1342" s="103"/>
      <c r="O1342" s="456"/>
      <c r="P1342" s="79">
        <f t="shared" si="41"/>
        <v>0</v>
      </c>
      <c r="Q1342" s="79">
        <f t="shared" si="41"/>
        <v>0</v>
      </c>
      <c r="R1342" s="102" t="str">
        <f t="shared" si="40"/>
        <v/>
      </c>
      <c r="S1342" s="96" t="str">
        <f>IF(D1342="","",IF(OR(D1342=Plano!$A$1,D1342=Plano!$B$1),"entrada","saída"))</f>
        <v/>
      </c>
    </row>
    <row r="1343" spans="1:19" ht="13.2" hidden="1" x14ac:dyDescent="0.25">
      <c r="A1343" s="119" t="str">
        <f>IF(B1343="","",COUNT('Diário 2o PA'!$A$5:$A$1412)+COUNT('Diário 3o PA'!$A$5:$A$2004)+ROW()-4)</f>
        <v/>
      </c>
      <c r="B1343" s="104"/>
      <c r="C1343" s="154"/>
      <c r="D1343" s="105"/>
      <c r="E1343" s="105"/>
      <c r="F1343" s="106"/>
      <c r="G1343" s="105"/>
      <c r="H1343" s="105"/>
      <c r="I1343" s="108"/>
      <c r="J1343" s="105"/>
      <c r="K1343" s="105"/>
      <c r="L1343" s="108"/>
      <c r="M1343" s="105"/>
      <c r="N1343" s="103"/>
      <c r="O1343" s="456"/>
      <c r="P1343" s="79">
        <f t="shared" si="41"/>
        <v>0</v>
      </c>
      <c r="Q1343" s="79">
        <f t="shared" si="41"/>
        <v>0</v>
      </c>
      <c r="R1343" s="102" t="str">
        <f t="shared" si="40"/>
        <v/>
      </c>
      <c r="S1343" s="96" t="str">
        <f>IF(D1343="","",IF(OR(D1343=Plano!$A$1,D1343=Plano!$B$1),"entrada","saída"))</f>
        <v/>
      </c>
    </row>
    <row r="1344" spans="1:19" ht="13.2" hidden="1" x14ac:dyDescent="0.25">
      <c r="A1344" s="119" t="str">
        <f>IF(B1344="","",COUNT('Diário 2o PA'!$A$5:$A$1412)+COUNT('Diário 3o PA'!$A$5:$A$2004)+ROW()-4)</f>
        <v/>
      </c>
      <c r="B1344" s="104"/>
      <c r="C1344" s="154"/>
      <c r="D1344" s="105"/>
      <c r="E1344" s="105"/>
      <c r="F1344" s="106"/>
      <c r="G1344" s="105"/>
      <c r="H1344" s="105"/>
      <c r="I1344" s="108"/>
      <c r="J1344" s="105"/>
      <c r="K1344" s="105"/>
      <c r="L1344" s="108"/>
      <c r="M1344" s="105"/>
      <c r="N1344" s="103"/>
      <c r="O1344" s="456"/>
      <c r="P1344" s="79">
        <f t="shared" si="41"/>
        <v>0</v>
      </c>
      <c r="Q1344" s="79">
        <f t="shared" si="41"/>
        <v>0</v>
      </c>
      <c r="R1344" s="102" t="str">
        <f t="shared" si="40"/>
        <v/>
      </c>
      <c r="S1344" s="96" t="str">
        <f>IF(D1344="","",IF(OR(D1344=Plano!$A$1,D1344=Plano!$B$1),"entrada","saída"))</f>
        <v/>
      </c>
    </row>
    <row r="1345" spans="1:19" ht="13.2" hidden="1" x14ac:dyDescent="0.25">
      <c r="A1345" s="119" t="str">
        <f>IF(B1345="","",COUNT('Diário 2o PA'!$A$5:$A$1412)+COUNT('Diário 3o PA'!$A$5:$A$2004)+ROW()-4)</f>
        <v/>
      </c>
      <c r="B1345" s="104"/>
      <c r="C1345" s="154"/>
      <c r="D1345" s="105"/>
      <c r="E1345" s="105"/>
      <c r="F1345" s="106"/>
      <c r="G1345" s="105"/>
      <c r="H1345" s="105"/>
      <c r="I1345" s="108"/>
      <c r="J1345" s="105"/>
      <c r="K1345" s="105"/>
      <c r="L1345" s="108"/>
      <c r="M1345" s="105"/>
      <c r="N1345" s="103"/>
      <c r="O1345" s="456"/>
      <c r="P1345" s="79">
        <f t="shared" si="41"/>
        <v>0</v>
      </c>
      <c r="Q1345" s="79">
        <f t="shared" si="41"/>
        <v>0</v>
      </c>
      <c r="R1345" s="102" t="str">
        <f t="shared" si="40"/>
        <v/>
      </c>
      <c r="S1345" s="96" t="str">
        <f>IF(D1345="","",IF(OR(D1345=Plano!$A$1,D1345=Plano!$B$1),"entrada","saída"))</f>
        <v/>
      </c>
    </row>
    <row r="1346" spans="1:19" ht="13.2" hidden="1" x14ac:dyDescent="0.25">
      <c r="A1346" s="119" t="str">
        <f>IF(B1346="","",COUNT('Diário 2o PA'!$A$5:$A$1412)+COUNT('Diário 3o PA'!$A$5:$A$2004)+ROW()-4)</f>
        <v/>
      </c>
      <c r="B1346" s="104"/>
      <c r="C1346" s="154"/>
      <c r="D1346" s="105"/>
      <c r="E1346" s="105"/>
      <c r="F1346" s="106"/>
      <c r="G1346" s="105"/>
      <c r="H1346" s="105"/>
      <c r="I1346" s="108"/>
      <c r="J1346" s="105"/>
      <c r="K1346" s="105"/>
      <c r="L1346" s="108"/>
      <c r="M1346" s="105"/>
      <c r="N1346" s="103"/>
      <c r="O1346" s="456"/>
      <c r="P1346" s="79">
        <f t="shared" si="41"/>
        <v>0</v>
      </c>
      <c r="Q1346" s="79">
        <f t="shared" si="41"/>
        <v>0</v>
      </c>
      <c r="R1346" s="102" t="str">
        <f t="shared" si="40"/>
        <v/>
      </c>
      <c r="S1346" s="96" t="str">
        <f>IF(D1346="","",IF(OR(D1346=Plano!$A$1,D1346=Plano!$B$1),"entrada","saída"))</f>
        <v/>
      </c>
    </row>
    <row r="1347" spans="1:19" ht="13.2" hidden="1" x14ac:dyDescent="0.25">
      <c r="A1347" s="119" t="str">
        <f>IF(B1347="","",COUNT('Diário 2o PA'!$A$5:$A$1412)+COUNT('Diário 3o PA'!$A$5:$A$2004)+ROW()-4)</f>
        <v/>
      </c>
      <c r="B1347" s="104"/>
      <c r="C1347" s="154"/>
      <c r="D1347" s="105"/>
      <c r="E1347" s="105"/>
      <c r="F1347" s="106"/>
      <c r="G1347" s="105"/>
      <c r="H1347" s="105"/>
      <c r="I1347" s="108"/>
      <c r="J1347" s="105"/>
      <c r="K1347" s="105"/>
      <c r="L1347" s="108"/>
      <c r="M1347" s="105"/>
      <c r="N1347" s="103"/>
      <c r="O1347" s="456"/>
      <c r="P1347" s="79">
        <f t="shared" si="41"/>
        <v>0</v>
      </c>
      <c r="Q1347" s="79">
        <f t="shared" si="41"/>
        <v>0</v>
      </c>
      <c r="R1347" s="102" t="str">
        <f t="shared" si="40"/>
        <v/>
      </c>
      <c r="S1347" s="96" t="str">
        <f>IF(D1347="","",IF(OR(D1347=Plano!$A$1,D1347=Plano!$B$1),"entrada","saída"))</f>
        <v/>
      </c>
    </row>
    <row r="1348" spans="1:19" ht="13.2" hidden="1" x14ac:dyDescent="0.25">
      <c r="A1348" s="119" t="str">
        <f>IF(B1348="","",COUNT('Diário 2o PA'!$A$5:$A$1412)+COUNT('Diário 3o PA'!$A$5:$A$2004)+ROW()-4)</f>
        <v/>
      </c>
      <c r="B1348" s="104"/>
      <c r="C1348" s="154"/>
      <c r="D1348" s="105"/>
      <c r="E1348" s="105"/>
      <c r="F1348" s="106"/>
      <c r="G1348" s="105"/>
      <c r="H1348" s="105"/>
      <c r="I1348" s="108"/>
      <c r="J1348" s="105"/>
      <c r="K1348" s="105"/>
      <c r="L1348" s="108"/>
      <c r="M1348" s="105"/>
      <c r="N1348" s="103"/>
      <c r="O1348" s="456"/>
      <c r="P1348" s="79">
        <f t="shared" si="41"/>
        <v>0</v>
      </c>
      <c r="Q1348" s="79">
        <f t="shared" si="41"/>
        <v>0</v>
      </c>
      <c r="R1348" s="102" t="str">
        <f t="shared" si="40"/>
        <v/>
      </c>
      <c r="S1348" s="96" t="str">
        <f>IF(D1348="","",IF(OR(D1348=Plano!$A$1,D1348=Plano!$B$1),"entrada","saída"))</f>
        <v/>
      </c>
    </row>
    <row r="1349" spans="1:19" ht="13.2" hidden="1" x14ac:dyDescent="0.25">
      <c r="A1349" s="119" t="str">
        <f>IF(B1349="","",COUNT('Diário 2o PA'!$A$5:$A$1412)+COUNT('Diário 3o PA'!$A$5:$A$2004)+ROW()-4)</f>
        <v/>
      </c>
      <c r="B1349" s="104"/>
      <c r="C1349" s="154"/>
      <c r="D1349" s="105"/>
      <c r="E1349" s="105"/>
      <c r="F1349" s="106"/>
      <c r="G1349" s="105"/>
      <c r="H1349" s="105"/>
      <c r="I1349" s="108"/>
      <c r="J1349" s="105"/>
      <c r="K1349" s="105"/>
      <c r="L1349" s="108"/>
      <c r="M1349" s="105"/>
      <c r="N1349" s="103"/>
      <c r="O1349" s="456"/>
      <c r="P1349" s="79">
        <f t="shared" si="41"/>
        <v>0</v>
      </c>
      <c r="Q1349" s="79">
        <f t="shared" si="41"/>
        <v>0</v>
      </c>
      <c r="R1349" s="102" t="str">
        <f t="shared" ref="R1349:R1412" si="42">SUBSTITUTE(D1349," ","_")</f>
        <v/>
      </c>
      <c r="S1349" s="96" t="str">
        <f>IF(D1349="","",IF(OR(D1349=Plano!$A$1,D1349=Plano!$B$1),"entrada","saída"))</f>
        <v/>
      </c>
    </row>
    <row r="1350" spans="1:19" ht="13.2" hidden="1" x14ac:dyDescent="0.25">
      <c r="A1350" s="119" t="str">
        <f>IF(B1350="","",COUNT('Diário 2o PA'!$A$5:$A$1412)+COUNT('Diário 3o PA'!$A$5:$A$2004)+ROW()-4)</f>
        <v/>
      </c>
      <c r="B1350" s="104"/>
      <c r="C1350" s="154"/>
      <c r="D1350" s="105"/>
      <c r="E1350" s="105"/>
      <c r="F1350" s="106"/>
      <c r="G1350" s="105"/>
      <c r="H1350" s="105"/>
      <c r="I1350" s="108"/>
      <c r="J1350" s="105"/>
      <c r="K1350" s="105"/>
      <c r="L1350" s="108"/>
      <c r="M1350" s="105"/>
      <c r="N1350" s="103"/>
      <c r="O1350" s="456"/>
      <c r="P1350" s="79">
        <f t="shared" ref="P1350:Q1413" si="43">IF(B1350=0,0,IF(YEAR(B1350)=$Q$1,MONTH(B1350)-$P$1+1,(YEAR(B1350)-$Q$1)*12-$P$1+1+MONTH(B1350)))</f>
        <v>0</v>
      </c>
      <c r="Q1350" s="79">
        <f t="shared" si="43"/>
        <v>0</v>
      </c>
      <c r="R1350" s="102" t="str">
        <f t="shared" si="42"/>
        <v/>
      </c>
      <c r="S1350" s="96" t="str">
        <f>IF(D1350="","",IF(OR(D1350=Plano!$A$1,D1350=Plano!$B$1),"entrada","saída"))</f>
        <v/>
      </c>
    </row>
    <row r="1351" spans="1:19" ht="13.2" hidden="1" x14ac:dyDescent="0.25">
      <c r="A1351" s="119" t="str">
        <f>IF(B1351="","",COUNT('Diário 2o PA'!$A$5:$A$1412)+COUNT('Diário 3o PA'!$A$5:$A$2004)+ROW()-4)</f>
        <v/>
      </c>
      <c r="B1351" s="104"/>
      <c r="C1351" s="154"/>
      <c r="D1351" s="105"/>
      <c r="E1351" s="105"/>
      <c r="F1351" s="106"/>
      <c r="G1351" s="105"/>
      <c r="H1351" s="105"/>
      <c r="I1351" s="108"/>
      <c r="J1351" s="105"/>
      <c r="K1351" s="105"/>
      <c r="L1351" s="108"/>
      <c r="M1351" s="105"/>
      <c r="N1351" s="103"/>
      <c r="O1351" s="456"/>
      <c r="P1351" s="79">
        <f t="shared" si="43"/>
        <v>0</v>
      </c>
      <c r="Q1351" s="79">
        <f t="shared" si="43"/>
        <v>0</v>
      </c>
      <c r="R1351" s="102" t="str">
        <f t="shared" si="42"/>
        <v/>
      </c>
      <c r="S1351" s="96" t="str">
        <f>IF(D1351="","",IF(OR(D1351=Plano!$A$1,D1351=Plano!$B$1),"entrada","saída"))</f>
        <v/>
      </c>
    </row>
    <row r="1352" spans="1:19" ht="13.2" hidden="1" x14ac:dyDescent="0.25">
      <c r="A1352" s="119" t="str">
        <f>IF(B1352="","",COUNT('Diário 2o PA'!$A$5:$A$1412)+COUNT('Diário 3o PA'!$A$5:$A$2004)+ROW()-4)</f>
        <v/>
      </c>
      <c r="B1352" s="104"/>
      <c r="C1352" s="154"/>
      <c r="D1352" s="105"/>
      <c r="E1352" s="105"/>
      <c r="F1352" s="106"/>
      <c r="G1352" s="105"/>
      <c r="H1352" s="105"/>
      <c r="I1352" s="108"/>
      <c r="J1352" s="105"/>
      <c r="K1352" s="105"/>
      <c r="L1352" s="108"/>
      <c r="M1352" s="105"/>
      <c r="N1352" s="103"/>
      <c r="O1352" s="456"/>
      <c r="P1352" s="79">
        <f t="shared" si="43"/>
        <v>0</v>
      </c>
      <c r="Q1352" s="79">
        <f t="shared" si="43"/>
        <v>0</v>
      </c>
      <c r="R1352" s="102" t="str">
        <f t="shared" si="42"/>
        <v/>
      </c>
      <c r="S1352" s="96" t="str">
        <f>IF(D1352="","",IF(OR(D1352=Plano!$A$1,D1352=Plano!$B$1),"entrada","saída"))</f>
        <v/>
      </c>
    </row>
    <row r="1353" spans="1:19" ht="13.2" hidden="1" x14ac:dyDescent="0.25">
      <c r="A1353" s="119" t="str">
        <f>IF(B1353="","",COUNT('Diário 2o PA'!$A$5:$A$1412)+COUNT('Diário 3o PA'!$A$5:$A$2004)+ROW()-4)</f>
        <v/>
      </c>
      <c r="B1353" s="104"/>
      <c r="C1353" s="154"/>
      <c r="D1353" s="105"/>
      <c r="E1353" s="105"/>
      <c r="F1353" s="106"/>
      <c r="G1353" s="105"/>
      <c r="H1353" s="105"/>
      <c r="I1353" s="108"/>
      <c r="J1353" s="105"/>
      <c r="K1353" s="105"/>
      <c r="L1353" s="108"/>
      <c r="M1353" s="105"/>
      <c r="N1353" s="103"/>
      <c r="O1353" s="456"/>
      <c r="P1353" s="79">
        <f t="shared" si="43"/>
        <v>0</v>
      </c>
      <c r="Q1353" s="79">
        <f t="shared" si="43"/>
        <v>0</v>
      </c>
      <c r="R1353" s="102" t="str">
        <f t="shared" si="42"/>
        <v/>
      </c>
      <c r="S1353" s="96" t="str">
        <f>IF(D1353="","",IF(OR(D1353=Plano!$A$1,D1353=Plano!$B$1),"entrada","saída"))</f>
        <v/>
      </c>
    </row>
    <row r="1354" spans="1:19" ht="13.2" hidden="1" x14ac:dyDescent="0.25">
      <c r="A1354" s="119" t="str">
        <f>IF(B1354="","",COUNT('Diário 2o PA'!$A$5:$A$1412)+COUNT('Diário 3o PA'!$A$5:$A$2004)+ROW()-4)</f>
        <v/>
      </c>
      <c r="B1354" s="104"/>
      <c r="C1354" s="154"/>
      <c r="D1354" s="105"/>
      <c r="E1354" s="105"/>
      <c r="F1354" s="106"/>
      <c r="G1354" s="105"/>
      <c r="H1354" s="105"/>
      <c r="I1354" s="108"/>
      <c r="J1354" s="105"/>
      <c r="K1354" s="105"/>
      <c r="L1354" s="108"/>
      <c r="M1354" s="105"/>
      <c r="N1354" s="103"/>
      <c r="O1354" s="456"/>
      <c r="P1354" s="79">
        <f t="shared" si="43"/>
        <v>0</v>
      </c>
      <c r="Q1354" s="79">
        <f t="shared" si="43"/>
        <v>0</v>
      </c>
      <c r="R1354" s="102" t="str">
        <f t="shared" si="42"/>
        <v/>
      </c>
      <c r="S1354" s="96" t="str">
        <f>IF(D1354="","",IF(OR(D1354=Plano!$A$1,D1354=Plano!$B$1),"entrada","saída"))</f>
        <v/>
      </c>
    </row>
    <row r="1355" spans="1:19" ht="13.2" hidden="1" x14ac:dyDescent="0.25">
      <c r="A1355" s="119" t="str">
        <f>IF(B1355="","",COUNT('Diário 2o PA'!$A$5:$A$1412)+COUNT('Diário 3o PA'!$A$5:$A$2004)+ROW()-4)</f>
        <v/>
      </c>
      <c r="B1355" s="104"/>
      <c r="C1355" s="154"/>
      <c r="D1355" s="105"/>
      <c r="E1355" s="105"/>
      <c r="F1355" s="106"/>
      <c r="G1355" s="105"/>
      <c r="H1355" s="105"/>
      <c r="I1355" s="108"/>
      <c r="J1355" s="105"/>
      <c r="K1355" s="105"/>
      <c r="L1355" s="108"/>
      <c r="M1355" s="105"/>
      <c r="N1355" s="103"/>
      <c r="O1355" s="456"/>
      <c r="P1355" s="79">
        <f t="shared" si="43"/>
        <v>0</v>
      </c>
      <c r="Q1355" s="79">
        <f t="shared" si="43"/>
        <v>0</v>
      </c>
      <c r="R1355" s="102" t="str">
        <f t="shared" si="42"/>
        <v/>
      </c>
      <c r="S1355" s="96" t="str">
        <f>IF(D1355="","",IF(OR(D1355=Plano!$A$1,D1355=Plano!$B$1),"entrada","saída"))</f>
        <v/>
      </c>
    </row>
    <row r="1356" spans="1:19" ht="13.2" hidden="1" x14ac:dyDescent="0.25">
      <c r="A1356" s="119" t="str">
        <f>IF(B1356="","",COUNT('Diário 2o PA'!$A$5:$A$1412)+COUNT('Diário 3o PA'!$A$5:$A$2004)+ROW()-4)</f>
        <v/>
      </c>
      <c r="B1356" s="104"/>
      <c r="C1356" s="154"/>
      <c r="D1356" s="105"/>
      <c r="E1356" s="105"/>
      <c r="F1356" s="106"/>
      <c r="G1356" s="105"/>
      <c r="H1356" s="105"/>
      <c r="I1356" s="108"/>
      <c r="J1356" s="105"/>
      <c r="K1356" s="105"/>
      <c r="L1356" s="108"/>
      <c r="M1356" s="105"/>
      <c r="N1356" s="103"/>
      <c r="O1356" s="456"/>
      <c r="P1356" s="79">
        <f t="shared" si="43"/>
        <v>0</v>
      </c>
      <c r="Q1356" s="79">
        <f t="shared" si="43"/>
        <v>0</v>
      </c>
      <c r="R1356" s="102" t="str">
        <f t="shared" si="42"/>
        <v/>
      </c>
      <c r="S1356" s="96" t="str">
        <f>IF(D1356="","",IF(OR(D1356=Plano!$A$1,D1356=Plano!$B$1),"entrada","saída"))</f>
        <v/>
      </c>
    </row>
    <row r="1357" spans="1:19" ht="13.2" hidden="1" x14ac:dyDescent="0.25">
      <c r="A1357" s="119" t="str">
        <f>IF(B1357="","",COUNT('Diário 2o PA'!$A$5:$A$1412)+COUNT('Diário 3o PA'!$A$5:$A$2004)+ROW()-4)</f>
        <v/>
      </c>
      <c r="B1357" s="104"/>
      <c r="C1357" s="154"/>
      <c r="D1357" s="105"/>
      <c r="E1357" s="105"/>
      <c r="F1357" s="106"/>
      <c r="G1357" s="105"/>
      <c r="H1357" s="105"/>
      <c r="I1357" s="108"/>
      <c r="J1357" s="105"/>
      <c r="K1357" s="105"/>
      <c r="L1357" s="108"/>
      <c r="M1357" s="105"/>
      <c r="N1357" s="103"/>
      <c r="O1357" s="456"/>
      <c r="P1357" s="79">
        <f t="shared" si="43"/>
        <v>0</v>
      </c>
      <c r="Q1357" s="79">
        <f t="shared" si="43"/>
        <v>0</v>
      </c>
      <c r="R1357" s="102" t="str">
        <f t="shared" si="42"/>
        <v/>
      </c>
      <c r="S1357" s="96" t="str">
        <f>IF(D1357="","",IF(OR(D1357=Plano!$A$1,D1357=Plano!$B$1),"entrada","saída"))</f>
        <v/>
      </c>
    </row>
    <row r="1358" spans="1:19" ht="13.2" hidden="1" x14ac:dyDescent="0.25">
      <c r="A1358" s="119" t="str">
        <f>IF(B1358="","",COUNT('Diário 2o PA'!$A$5:$A$1412)+COUNT('Diário 3o PA'!$A$5:$A$2004)+ROW()-4)</f>
        <v/>
      </c>
      <c r="B1358" s="104"/>
      <c r="C1358" s="154"/>
      <c r="D1358" s="105"/>
      <c r="E1358" s="105"/>
      <c r="F1358" s="106"/>
      <c r="G1358" s="105"/>
      <c r="H1358" s="105"/>
      <c r="I1358" s="108"/>
      <c r="J1358" s="105"/>
      <c r="K1358" s="105"/>
      <c r="L1358" s="108"/>
      <c r="M1358" s="105"/>
      <c r="N1358" s="103"/>
      <c r="O1358" s="456"/>
      <c r="P1358" s="79">
        <f t="shared" si="43"/>
        <v>0</v>
      </c>
      <c r="Q1358" s="79">
        <f t="shared" si="43"/>
        <v>0</v>
      </c>
      <c r="R1358" s="102" t="str">
        <f t="shared" si="42"/>
        <v/>
      </c>
      <c r="S1358" s="96" t="str">
        <f>IF(D1358="","",IF(OR(D1358=Plano!$A$1,D1358=Plano!$B$1),"entrada","saída"))</f>
        <v/>
      </c>
    </row>
    <row r="1359" spans="1:19" ht="13.2" hidden="1" x14ac:dyDescent="0.25">
      <c r="A1359" s="119" t="str">
        <f>IF(B1359="","",COUNT('Diário 2o PA'!$A$5:$A$1412)+COUNT('Diário 3o PA'!$A$5:$A$2004)+ROW()-4)</f>
        <v/>
      </c>
      <c r="B1359" s="104"/>
      <c r="C1359" s="154"/>
      <c r="D1359" s="105"/>
      <c r="E1359" s="105"/>
      <c r="F1359" s="106"/>
      <c r="G1359" s="105"/>
      <c r="H1359" s="105"/>
      <c r="I1359" s="108"/>
      <c r="J1359" s="105"/>
      <c r="K1359" s="105"/>
      <c r="L1359" s="108"/>
      <c r="M1359" s="105"/>
      <c r="N1359" s="103"/>
      <c r="O1359" s="456"/>
      <c r="P1359" s="79">
        <f t="shared" si="43"/>
        <v>0</v>
      </c>
      <c r="Q1359" s="79">
        <f t="shared" si="43"/>
        <v>0</v>
      </c>
      <c r="R1359" s="102" t="str">
        <f t="shared" si="42"/>
        <v/>
      </c>
      <c r="S1359" s="96" t="str">
        <f>IF(D1359="","",IF(OR(D1359=Plano!$A$1,D1359=Plano!$B$1),"entrada","saída"))</f>
        <v/>
      </c>
    </row>
    <row r="1360" spans="1:19" ht="13.2" hidden="1" x14ac:dyDescent="0.25">
      <c r="A1360" s="119" t="str">
        <f>IF(B1360="","",COUNT('Diário 2o PA'!$A$5:$A$1412)+COUNT('Diário 3o PA'!$A$5:$A$2004)+ROW()-4)</f>
        <v/>
      </c>
      <c r="B1360" s="104"/>
      <c r="C1360" s="154"/>
      <c r="D1360" s="105"/>
      <c r="E1360" s="105"/>
      <c r="F1360" s="106"/>
      <c r="G1360" s="105"/>
      <c r="H1360" s="105"/>
      <c r="I1360" s="108"/>
      <c r="J1360" s="105"/>
      <c r="K1360" s="105"/>
      <c r="L1360" s="108"/>
      <c r="M1360" s="105"/>
      <c r="N1360" s="103"/>
      <c r="O1360" s="456"/>
      <c r="P1360" s="79">
        <f t="shared" si="43"/>
        <v>0</v>
      </c>
      <c r="Q1360" s="79">
        <f t="shared" si="43"/>
        <v>0</v>
      </c>
      <c r="R1360" s="102" t="str">
        <f t="shared" si="42"/>
        <v/>
      </c>
      <c r="S1360" s="96" t="str">
        <f>IF(D1360="","",IF(OR(D1360=Plano!$A$1,D1360=Plano!$B$1),"entrada","saída"))</f>
        <v/>
      </c>
    </row>
    <row r="1361" spans="1:19" ht="13.2" hidden="1" x14ac:dyDescent="0.25">
      <c r="A1361" s="119" t="str">
        <f>IF(B1361="","",COUNT('Diário 2o PA'!$A$5:$A$1412)+COUNT('Diário 3o PA'!$A$5:$A$2004)+ROW()-4)</f>
        <v/>
      </c>
      <c r="B1361" s="104"/>
      <c r="C1361" s="154"/>
      <c r="D1361" s="105"/>
      <c r="E1361" s="105"/>
      <c r="F1361" s="106"/>
      <c r="G1361" s="105"/>
      <c r="H1361" s="105"/>
      <c r="I1361" s="108"/>
      <c r="J1361" s="105"/>
      <c r="K1361" s="105"/>
      <c r="L1361" s="108"/>
      <c r="M1361" s="105"/>
      <c r="N1361" s="103"/>
      <c r="O1361" s="456"/>
      <c r="P1361" s="79">
        <f t="shared" si="43"/>
        <v>0</v>
      </c>
      <c r="Q1361" s="79">
        <f t="shared" si="43"/>
        <v>0</v>
      </c>
      <c r="R1361" s="102" t="str">
        <f t="shared" si="42"/>
        <v/>
      </c>
      <c r="S1361" s="96" t="str">
        <f>IF(D1361="","",IF(OR(D1361=Plano!$A$1,D1361=Plano!$B$1),"entrada","saída"))</f>
        <v/>
      </c>
    </row>
    <row r="1362" spans="1:19" ht="13.2" hidden="1" x14ac:dyDescent="0.25">
      <c r="A1362" s="119" t="str">
        <f>IF(B1362="","",COUNT('Diário 2o PA'!$A$5:$A$1412)+COUNT('Diário 3o PA'!$A$5:$A$2004)+ROW()-4)</f>
        <v/>
      </c>
      <c r="B1362" s="104"/>
      <c r="C1362" s="154"/>
      <c r="D1362" s="105"/>
      <c r="E1362" s="105"/>
      <c r="F1362" s="106"/>
      <c r="G1362" s="105"/>
      <c r="H1362" s="105"/>
      <c r="I1362" s="108"/>
      <c r="J1362" s="105"/>
      <c r="K1362" s="105"/>
      <c r="L1362" s="108"/>
      <c r="M1362" s="105"/>
      <c r="N1362" s="103"/>
      <c r="O1362" s="456"/>
      <c r="P1362" s="79">
        <f t="shared" si="43"/>
        <v>0</v>
      </c>
      <c r="Q1362" s="79">
        <f t="shared" si="43"/>
        <v>0</v>
      </c>
      <c r="R1362" s="102" t="str">
        <f t="shared" si="42"/>
        <v/>
      </c>
      <c r="S1362" s="96" t="str">
        <f>IF(D1362="","",IF(OR(D1362=Plano!$A$1,D1362=Plano!$B$1),"entrada","saída"))</f>
        <v/>
      </c>
    </row>
    <row r="1363" spans="1:19" ht="13.2" hidden="1" x14ac:dyDescent="0.25">
      <c r="A1363" s="119" t="str">
        <f>IF(B1363="","",COUNT('Diário 2o PA'!$A$5:$A$1412)+COUNT('Diário 3o PA'!$A$5:$A$2004)+ROW()-4)</f>
        <v/>
      </c>
      <c r="B1363" s="104"/>
      <c r="C1363" s="154"/>
      <c r="D1363" s="105"/>
      <c r="E1363" s="105"/>
      <c r="F1363" s="106"/>
      <c r="G1363" s="105"/>
      <c r="H1363" s="105"/>
      <c r="I1363" s="108"/>
      <c r="J1363" s="105"/>
      <c r="K1363" s="105"/>
      <c r="L1363" s="108"/>
      <c r="M1363" s="105"/>
      <c r="N1363" s="103"/>
      <c r="O1363" s="456"/>
      <c r="P1363" s="79">
        <f t="shared" si="43"/>
        <v>0</v>
      </c>
      <c r="Q1363" s="79">
        <f t="shared" si="43"/>
        <v>0</v>
      </c>
      <c r="R1363" s="102" t="str">
        <f t="shared" si="42"/>
        <v/>
      </c>
      <c r="S1363" s="96" t="str">
        <f>IF(D1363="","",IF(OR(D1363=Plano!$A$1,D1363=Plano!$B$1),"entrada","saída"))</f>
        <v/>
      </c>
    </row>
    <row r="1364" spans="1:19" ht="13.2" hidden="1" x14ac:dyDescent="0.25">
      <c r="A1364" s="119" t="str">
        <f>IF(B1364="","",COUNT('Diário 2o PA'!$A$5:$A$1412)+COUNT('Diário 3o PA'!$A$5:$A$2004)+ROW()-4)</f>
        <v/>
      </c>
      <c r="B1364" s="104"/>
      <c r="C1364" s="154"/>
      <c r="D1364" s="105"/>
      <c r="E1364" s="105"/>
      <c r="F1364" s="106"/>
      <c r="G1364" s="105"/>
      <c r="H1364" s="105"/>
      <c r="I1364" s="108"/>
      <c r="J1364" s="105"/>
      <c r="K1364" s="105"/>
      <c r="L1364" s="108"/>
      <c r="M1364" s="105"/>
      <c r="N1364" s="103"/>
      <c r="O1364" s="456"/>
      <c r="P1364" s="79">
        <f t="shared" si="43"/>
        <v>0</v>
      </c>
      <c r="Q1364" s="79">
        <f t="shared" si="43"/>
        <v>0</v>
      </c>
      <c r="R1364" s="102" t="str">
        <f t="shared" si="42"/>
        <v/>
      </c>
      <c r="S1364" s="96" t="str">
        <f>IF(D1364="","",IF(OR(D1364=Plano!$A$1,D1364=Plano!$B$1),"entrada","saída"))</f>
        <v/>
      </c>
    </row>
    <row r="1365" spans="1:19" ht="13.2" hidden="1" x14ac:dyDescent="0.25">
      <c r="A1365" s="119" t="str">
        <f>IF(B1365="","",COUNT('Diário 2o PA'!$A$5:$A$1412)+COUNT('Diário 3o PA'!$A$5:$A$2004)+ROW()-4)</f>
        <v/>
      </c>
      <c r="B1365" s="104"/>
      <c r="C1365" s="154"/>
      <c r="D1365" s="105"/>
      <c r="E1365" s="105"/>
      <c r="F1365" s="106"/>
      <c r="G1365" s="105"/>
      <c r="H1365" s="105"/>
      <c r="I1365" s="108"/>
      <c r="J1365" s="105"/>
      <c r="K1365" s="105"/>
      <c r="L1365" s="108"/>
      <c r="M1365" s="105"/>
      <c r="N1365" s="103"/>
      <c r="O1365" s="456"/>
      <c r="P1365" s="79">
        <f t="shared" si="43"/>
        <v>0</v>
      </c>
      <c r="Q1365" s="79">
        <f t="shared" si="43"/>
        <v>0</v>
      </c>
      <c r="R1365" s="102" t="str">
        <f t="shared" si="42"/>
        <v/>
      </c>
      <c r="S1365" s="96" t="str">
        <f>IF(D1365="","",IF(OR(D1365=Plano!$A$1,D1365=Plano!$B$1),"entrada","saída"))</f>
        <v/>
      </c>
    </row>
    <row r="1366" spans="1:19" ht="13.2" hidden="1" x14ac:dyDescent="0.25">
      <c r="A1366" s="119" t="str">
        <f>IF(B1366="","",COUNT('Diário 2o PA'!$A$5:$A$1412)+COUNT('Diário 3o PA'!$A$5:$A$2004)+ROW()-4)</f>
        <v/>
      </c>
      <c r="B1366" s="104"/>
      <c r="C1366" s="154"/>
      <c r="D1366" s="105"/>
      <c r="E1366" s="105"/>
      <c r="F1366" s="106"/>
      <c r="G1366" s="105"/>
      <c r="H1366" s="105"/>
      <c r="I1366" s="108"/>
      <c r="J1366" s="105"/>
      <c r="K1366" s="105"/>
      <c r="L1366" s="108"/>
      <c r="M1366" s="105"/>
      <c r="N1366" s="103"/>
      <c r="O1366" s="456"/>
      <c r="P1366" s="79">
        <f t="shared" si="43"/>
        <v>0</v>
      </c>
      <c r="Q1366" s="79">
        <f t="shared" si="43"/>
        <v>0</v>
      </c>
      <c r="R1366" s="102" t="str">
        <f t="shared" si="42"/>
        <v/>
      </c>
      <c r="S1366" s="96" t="str">
        <f>IF(D1366="","",IF(OR(D1366=Plano!$A$1,D1366=Plano!$B$1),"entrada","saída"))</f>
        <v/>
      </c>
    </row>
    <row r="1367" spans="1:19" ht="13.2" hidden="1" x14ac:dyDescent="0.25">
      <c r="A1367" s="119" t="str">
        <f>IF(B1367="","",COUNT('Diário 2o PA'!$A$5:$A$1412)+COUNT('Diário 3o PA'!$A$5:$A$2004)+ROW()-4)</f>
        <v/>
      </c>
      <c r="B1367" s="104"/>
      <c r="C1367" s="154"/>
      <c r="D1367" s="105"/>
      <c r="E1367" s="105"/>
      <c r="F1367" s="106"/>
      <c r="G1367" s="105"/>
      <c r="H1367" s="105"/>
      <c r="I1367" s="108"/>
      <c r="J1367" s="105"/>
      <c r="K1367" s="105"/>
      <c r="L1367" s="108"/>
      <c r="M1367" s="105"/>
      <c r="N1367" s="103"/>
      <c r="O1367" s="456"/>
      <c r="P1367" s="79">
        <f t="shared" si="43"/>
        <v>0</v>
      </c>
      <c r="Q1367" s="79">
        <f t="shared" si="43"/>
        <v>0</v>
      </c>
      <c r="R1367" s="102" t="str">
        <f t="shared" si="42"/>
        <v/>
      </c>
      <c r="S1367" s="96" t="str">
        <f>IF(D1367="","",IF(OR(D1367=Plano!$A$1,D1367=Plano!$B$1),"entrada","saída"))</f>
        <v/>
      </c>
    </row>
    <row r="1368" spans="1:19" ht="13.2" hidden="1" x14ac:dyDescent="0.25">
      <c r="A1368" s="119" t="str">
        <f>IF(B1368="","",COUNT('Diário 2o PA'!$A$5:$A$1412)+COUNT('Diário 3o PA'!$A$5:$A$2004)+ROW()-4)</f>
        <v/>
      </c>
      <c r="B1368" s="104"/>
      <c r="C1368" s="154"/>
      <c r="D1368" s="105"/>
      <c r="E1368" s="105"/>
      <c r="F1368" s="106"/>
      <c r="G1368" s="105"/>
      <c r="H1368" s="105"/>
      <c r="I1368" s="108"/>
      <c r="J1368" s="105"/>
      <c r="K1368" s="105"/>
      <c r="L1368" s="108"/>
      <c r="M1368" s="105"/>
      <c r="N1368" s="103"/>
      <c r="O1368" s="456"/>
      <c r="P1368" s="79">
        <f t="shared" si="43"/>
        <v>0</v>
      </c>
      <c r="Q1368" s="79">
        <f t="shared" si="43"/>
        <v>0</v>
      </c>
      <c r="R1368" s="102" t="str">
        <f t="shared" si="42"/>
        <v/>
      </c>
      <c r="S1368" s="96" t="str">
        <f>IF(D1368="","",IF(OR(D1368=Plano!$A$1,D1368=Plano!$B$1),"entrada","saída"))</f>
        <v/>
      </c>
    </row>
    <row r="1369" spans="1:19" ht="13.2" hidden="1" x14ac:dyDescent="0.25">
      <c r="A1369" s="119" t="str">
        <f>IF(B1369="","",COUNT('Diário 2o PA'!$A$5:$A$1412)+COUNT('Diário 3o PA'!$A$5:$A$2004)+ROW()-4)</f>
        <v/>
      </c>
      <c r="B1369" s="104"/>
      <c r="C1369" s="154"/>
      <c r="D1369" s="105"/>
      <c r="E1369" s="105"/>
      <c r="F1369" s="106"/>
      <c r="G1369" s="105"/>
      <c r="H1369" s="105"/>
      <c r="I1369" s="108"/>
      <c r="J1369" s="105"/>
      <c r="K1369" s="105"/>
      <c r="L1369" s="108"/>
      <c r="M1369" s="105"/>
      <c r="N1369" s="103"/>
      <c r="O1369" s="456"/>
      <c r="P1369" s="79">
        <f t="shared" si="43"/>
        <v>0</v>
      </c>
      <c r="Q1369" s="79">
        <f t="shared" si="43"/>
        <v>0</v>
      </c>
      <c r="R1369" s="102" t="str">
        <f t="shared" si="42"/>
        <v/>
      </c>
      <c r="S1369" s="96" t="str">
        <f>IF(D1369="","",IF(OR(D1369=Plano!$A$1,D1369=Plano!$B$1),"entrada","saída"))</f>
        <v/>
      </c>
    </row>
    <row r="1370" spans="1:19" ht="13.2" hidden="1" x14ac:dyDescent="0.25">
      <c r="A1370" s="119" t="str">
        <f>IF(B1370="","",COUNT('Diário 2o PA'!$A$5:$A$1412)+COUNT('Diário 3o PA'!$A$5:$A$2004)+ROW()-4)</f>
        <v/>
      </c>
      <c r="B1370" s="104"/>
      <c r="C1370" s="154"/>
      <c r="D1370" s="105"/>
      <c r="E1370" s="105"/>
      <c r="F1370" s="106"/>
      <c r="G1370" s="105"/>
      <c r="H1370" s="105"/>
      <c r="I1370" s="108"/>
      <c r="J1370" s="105"/>
      <c r="K1370" s="105"/>
      <c r="L1370" s="108"/>
      <c r="M1370" s="105"/>
      <c r="N1370" s="103"/>
      <c r="O1370" s="456"/>
      <c r="P1370" s="79">
        <f t="shared" si="43"/>
        <v>0</v>
      </c>
      <c r="Q1370" s="79">
        <f t="shared" si="43"/>
        <v>0</v>
      </c>
      <c r="R1370" s="102" t="str">
        <f t="shared" si="42"/>
        <v/>
      </c>
      <c r="S1370" s="96" t="str">
        <f>IF(D1370="","",IF(OR(D1370=Plano!$A$1,D1370=Plano!$B$1),"entrada","saída"))</f>
        <v/>
      </c>
    </row>
    <row r="1371" spans="1:19" ht="13.2" hidden="1" x14ac:dyDescent="0.25">
      <c r="A1371" s="119" t="str">
        <f>IF(B1371="","",COUNT('Diário 2o PA'!$A$5:$A$1412)+COUNT('Diário 3o PA'!$A$5:$A$2004)+ROW()-4)</f>
        <v/>
      </c>
      <c r="B1371" s="104"/>
      <c r="C1371" s="154"/>
      <c r="D1371" s="105"/>
      <c r="E1371" s="105"/>
      <c r="F1371" s="106"/>
      <c r="G1371" s="105"/>
      <c r="H1371" s="105"/>
      <c r="I1371" s="108"/>
      <c r="J1371" s="105"/>
      <c r="K1371" s="105"/>
      <c r="L1371" s="108"/>
      <c r="M1371" s="105"/>
      <c r="N1371" s="103"/>
      <c r="O1371" s="456"/>
      <c r="P1371" s="79">
        <f t="shared" si="43"/>
        <v>0</v>
      </c>
      <c r="Q1371" s="79">
        <f t="shared" si="43"/>
        <v>0</v>
      </c>
      <c r="R1371" s="102" t="str">
        <f t="shared" si="42"/>
        <v/>
      </c>
      <c r="S1371" s="96" t="str">
        <f>IF(D1371="","",IF(OR(D1371=Plano!$A$1,D1371=Plano!$B$1),"entrada","saída"))</f>
        <v/>
      </c>
    </row>
    <row r="1372" spans="1:19" ht="13.2" hidden="1" x14ac:dyDescent="0.25">
      <c r="A1372" s="119" t="str">
        <f>IF(B1372="","",COUNT('Diário 2o PA'!$A$5:$A$1412)+COUNT('Diário 3o PA'!$A$5:$A$2004)+ROW()-4)</f>
        <v/>
      </c>
      <c r="B1372" s="104"/>
      <c r="C1372" s="154"/>
      <c r="D1372" s="105"/>
      <c r="E1372" s="105"/>
      <c r="F1372" s="106"/>
      <c r="G1372" s="105"/>
      <c r="H1372" s="105"/>
      <c r="I1372" s="108"/>
      <c r="J1372" s="105"/>
      <c r="K1372" s="105"/>
      <c r="L1372" s="108"/>
      <c r="M1372" s="105"/>
      <c r="N1372" s="103"/>
      <c r="O1372" s="456"/>
      <c r="P1372" s="79">
        <f t="shared" si="43"/>
        <v>0</v>
      </c>
      <c r="Q1372" s="79">
        <f t="shared" si="43"/>
        <v>0</v>
      </c>
      <c r="R1372" s="102" t="str">
        <f t="shared" si="42"/>
        <v/>
      </c>
      <c r="S1372" s="96" t="str">
        <f>IF(D1372="","",IF(OR(D1372=Plano!$A$1,D1372=Plano!$B$1),"entrada","saída"))</f>
        <v/>
      </c>
    </row>
    <row r="1373" spans="1:19" ht="13.2" hidden="1" x14ac:dyDescent="0.25">
      <c r="A1373" s="119" t="str">
        <f>IF(B1373="","",COUNT('Diário 2o PA'!$A$5:$A$1412)+COUNT('Diário 3o PA'!$A$5:$A$2004)+ROW()-4)</f>
        <v/>
      </c>
      <c r="B1373" s="104"/>
      <c r="C1373" s="154"/>
      <c r="D1373" s="105"/>
      <c r="E1373" s="105"/>
      <c r="F1373" s="106"/>
      <c r="G1373" s="105"/>
      <c r="H1373" s="105"/>
      <c r="I1373" s="108"/>
      <c r="J1373" s="105"/>
      <c r="K1373" s="105"/>
      <c r="L1373" s="108"/>
      <c r="M1373" s="105"/>
      <c r="N1373" s="103"/>
      <c r="O1373" s="456"/>
      <c r="P1373" s="79">
        <f t="shared" si="43"/>
        <v>0</v>
      </c>
      <c r="Q1373" s="79">
        <f t="shared" si="43"/>
        <v>0</v>
      </c>
      <c r="R1373" s="102" t="str">
        <f t="shared" si="42"/>
        <v/>
      </c>
      <c r="S1373" s="96" t="str">
        <f>IF(D1373="","",IF(OR(D1373=Plano!$A$1,D1373=Plano!$B$1),"entrada","saída"))</f>
        <v/>
      </c>
    </row>
    <row r="1374" spans="1:19" ht="13.2" hidden="1" x14ac:dyDescent="0.25">
      <c r="A1374" s="119" t="str">
        <f>IF(B1374="","",COUNT('Diário 2o PA'!$A$5:$A$1412)+COUNT('Diário 3o PA'!$A$5:$A$2004)+ROW()-4)</f>
        <v/>
      </c>
      <c r="B1374" s="104"/>
      <c r="C1374" s="154"/>
      <c r="D1374" s="105"/>
      <c r="E1374" s="105"/>
      <c r="F1374" s="106"/>
      <c r="G1374" s="105"/>
      <c r="H1374" s="105"/>
      <c r="I1374" s="108"/>
      <c r="J1374" s="105"/>
      <c r="K1374" s="105"/>
      <c r="L1374" s="108"/>
      <c r="M1374" s="105"/>
      <c r="N1374" s="103"/>
      <c r="O1374" s="456"/>
      <c r="P1374" s="79">
        <f t="shared" si="43"/>
        <v>0</v>
      </c>
      <c r="Q1374" s="79">
        <f t="shared" si="43"/>
        <v>0</v>
      </c>
      <c r="R1374" s="102" t="str">
        <f t="shared" si="42"/>
        <v/>
      </c>
      <c r="S1374" s="96" t="str">
        <f>IF(D1374="","",IF(OR(D1374=Plano!$A$1,D1374=Plano!$B$1),"entrada","saída"))</f>
        <v/>
      </c>
    </row>
    <row r="1375" spans="1:19" ht="13.2" hidden="1" x14ac:dyDescent="0.25">
      <c r="A1375" s="119" t="str">
        <f>IF(B1375="","",COUNT('Diário 2o PA'!$A$5:$A$1412)+COUNT('Diário 3o PA'!$A$5:$A$2004)+ROW()-4)</f>
        <v/>
      </c>
      <c r="B1375" s="104"/>
      <c r="C1375" s="154"/>
      <c r="D1375" s="105"/>
      <c r="E1375" s="105"/>
      <c r="F1375" s="106"/>
      <c r="G1375" s="105"/>
      <c r="H1375" s="105"/>
      <c r="I1375" s="108"/>
      <c r="J1375" s="105"/>
      <c r="K1375" s="105"/>
      <c r="L1375" s="108"/>
      <c r="M1375" s="105"/>
      <c r="N1375" s="103"/>
      <c r="O1375" s="456"/>
      <c r="P1375" s="79">
        <f t="shared" si="43"/>
        <v>0</v>
      </c>
      <c r="Q1375" s="79">
        <f t="shared" si="43"/>
        <v>0</v>
      </c>
      <c r="R1375" s="102" t="str">
        <f t="shared" si="42"/>
        <v/>
      </c>
      <c r="S1375" s="96" t="str">
        <f>IF(D1375="","",IF(OR(D1375=Plano!$A$1,D1375=Plano!$B$1),"entrada","saída"))</f>
        <v/>
      </c>
    </row>
    <row r="1376" spans="1:19" ht="13.2" hidden="1" x14ac:dyDescent="0.25">
      <c r="A1376" s="119" t="str">
        <f>IF(B1376="","",COUNT('Diário 2o PA'!$A$5:$A$1412)+COUNT('Diário 3o PA'!$A$5:$A$2004)+ROW()-4)</f>
        <v/>
      </c>
      <c r="B1376" s="104"/>
      <c r="C1376" s="154"/>
      <c r="D1376" s="105"/>
      <c r="E1376" s="105"/>
      <c r="F1376" s="106"/>
      <c r="G1376" s="105"/>
      <c r="H1376" s="105"/>
      <c r="I1376" s="108"/>
      <c r="J1376" s="105"/>
      <c r="K1376" s="105"/>
      <c r="L1376" s="108"/>
      <c r="M1376" s="105"/>
      <c r="N1376" s="103"/>
      <c r="O1376" s="456"/>
      <c r="P1376" s="79">
        <f t="shared" si="43"/>
        <v>0</v>
      </c>
      <c r="Q1376" s="79">
        <f t="shared" si="43"/>
        <v>0</v>
      </c>
      <c r="R1376" s="102" t="str">
        <f t="shared" si="42"/>
        <v/>
      </c>
      <c r="S1376" s="96" t="str">
        <f>IF(D1376="","",IF(OR(D1376=Plano!$A$1,D1376=Plano!$B$1),"entrada","saída"))</f>
        <v/>
      </c>
    </row>
    <row r="1377" spans="1:19" ht="13.2" hidden="1" x14ac:dyDescent="0.25">
      <c r="A1377" s="119" t="str">
        <f>IF(B1377="","",COUNT('Diário 2o PA'!$A$5:$A$1412)+COUNT('Diário 3o PA'!$A$5:$A$2004)+ROW()-4)</f>
        <v/>
      </c>
      <c r="B1377" s="104"/>
      <c r="C1377" s="154"/>
      <c r="D1377" s="105"/>
      <c r="E1377" s="105"/>
      <c r="F1377" s="106"/>
      <c r="G1377" s="105"/>
      <c r="H1377" s="105"/>
      <c r="I1377" s="108"/>
      <c r="J1377" s="105"/>
      <c r="K1377" s="105"/>
      <c r="L1377" s="108"/>
      <c r="M1377" s="105"/>
      <c r="N1377" s="103"/>
      <c r="O1377" s="456"/>
      <c r="P1377" s="79">
        <f t="shared" si="43"/>
        <v>0</v>
      </c>
      <c r="Q1377" s="79">
        <f t="shared" si="43"/>
        <v>0</v>
      </c>
      <c r="R1377" s="102" t="str">
        <f t="shared" si="42"/>
        <v/>
      </c>
      <c r="S1377" s="96" t="str">
        <f>IF(D1377="","",IF(OR(D1377=Plano!$A$1,D1377=Plano!$B$1),"entrada","saída"))</f>
        <v/>
      </c>
    </row>
    <row r="1378" spans="1:19" ht="13.2" hidden="1" x14ac:dyDescent="0.25">
      <c r="A1378" s="119" t="str">
        <f>IF(B1378="","",COUNT('Diário 2o PA'!$A$5:$A$1412)+COUNT('Diário 3o PA'!$A$5:$A$2004)+ROW()-4)</f>
        <v/>
      </c>
      <c r="B1378" s="104"/>
      <c r="C1378" s="154"/>
      <c r="D1378" s="105"/>
      <c r="E1378" s="105"/>
      <c r="F1378" s="106"/>
      <c r="G1378" s="105"/>
      <c r="H1378" s="105"/>
      <c r="I1378" s="108"/>
      <c r="J1378" s="105"/>
      <c r="K1378" s="105"/>
      <c r="L1378" s="108"/>
      <c r="M1378" s="105"/>
      <c r="N1378" s="103"/>
      <c r="O1378" s="456"/>
      <c r="P1378" s="79">
        <f t="shared" si="43"/>
        <v>0</v>
      </c>
      <c r="Q1378" s="79">
        <f t="shared" si="43"/>
        <v>0</v>
      </c>
      <c r="R1378" s="102" t="str">
        <f t="shared" si="42"/>
        <v/>
      </c>
      <c r="S1378" s="96" t="str">
        <f>IF(D1378="","",IF(OR(D1378=Plano!$A$1,D1378=Plano!$B$1),"entrada","saída"))</f>
        <v/>
      </c>
    </row>
    <row r="1379" spans="1:19" ht="13.2" hidden="1" x14ac:dyDescent="0.25">
      <c r="A1379" s="119" t="str">
        <f>IF(B1379="","",COUNT('Diário 2o PA'!$A$5:$A$1412)+COUNT('Diário 3o PA'!$A$5:$A$2004)+ROW()-4)</f>
        <v/>
      </c>
      <c r="B1379" s="104"/>
      <c r="C1379" s="154"/>
      <c r="D1379" s="105"/>
      <c r="E1379" s="105"/>
      <c r="F1379" s="106"/>
      <c r="G1379" s="105"/>
      <c r="H1379" s="105"/>
      <c r="I1379" s="108"/>
      <c r="J1379" s="105"/>
      <c r="K1379" s="105"/>
      <c r="L1379" s="108"/>
      <c r="M1379" s="105"/>
      <c r="N1379" s="103"/>
      <c r="O1379" s="456"/>
      <c r="P1379" s="79">
        <f t="shared" si="43"/>
        <v>0</v>
      </c>
      <c r="Q1379" s="79">
        <f t="shared" si="43"/>
        <v>0</v>
      </c>
      <c r="R1379" s="102" t="str">
        <f t="shared" si="42"/>
        <v/>
      </c>
      <c r="S1379" s="96" t="str">
        <f>IF(D1379="","",IF(OR(D1379=Plano!$A$1,D1379=Plano!$B$1),"entrada","saída"))</f>
        <v/>
      </c>
    </row>
    <row r="1380" spans="1:19" ht="13.2" hidden="1" x14ac:dyDescent="0.25">
      <c r="A1380" s="119" t="str">
        <f>IF(B1380="","",COUNT('Diário 2o PA'!$A$5:$A$1412)+COUNT('Diário 3o PA'!$A$5:$A$2004)+ROW()-4)</f>
        <v/>
      </c>
      <c r="B1380" s="104"/>
      <c r="C1380" s="154"/>
      <c r="D1380" s="105"/>
      <c r="E1380" s="105"/>
      <c r="F1380" s="106"/>
      <c r="G1380" s="105"/>
      <c r="H1380" s="105"/>
      <c r="I1380" s="108"/>
      <c r="J1380" s="105"/>
      <c r="K1380" s="105"/>
      <c r="L1380" s="108"/>
      <c r="M1380" s="105"/>
      <c r="N1380" s="103"/>
      <c r="O1380" s="456"/>
      <c r="P1380" s="79">
        <f t="shared" si="43"/>
        <v>0</v>
      </c>
      <c r="Q1380" s="79">
        <f t="shared" si="43"/>
        <v>0</v>
      </c>
      <c r="R1380" s="102" t="str">
        <f t="shared" si="42"/>
        <v/>
      </c>
      <c r="S1380" s="96" t="str">
        <f>IF(D1380="","",IF(OR(D1380=Plano!$A$1,D1380=Plano!$B$1),"entrada","saída"))</f>
        <v/>
      </c>
    </row>
    <row r="1381" spans="1:19" ht="13.2" hidden="1" x14ac:dyDescent="0.25">
      <c r="A1381" s="119" t="str">
        <f>IF(B1381="","",COUNT('Diário 2o PA'!$A$5:$A$1412)+COUNT('Diário 3o PA'!$A$5:$A$2004)+ROW()-4)</f>
        <v/>
      </c>
      <c r="B1381" s="104"/>
      <c r="C1381" s="154"/>
      <c r="D1381" s="105"/>
      <c r="E1381" s="105"/>
      <c r="F1381" s="106"/>
      <c r="G1381" s="105"/>
      <c r="H1381" s="105"/>
      <c r="I1381" s="108"/>
      <c r="J1381" s="105"/>
      <c r="K1381" s="105"/>
      <c r="L1381" s="108"/>
      <c r="M1381" s="105"/>
      <c r="N1381" s="103"/>
      <c r="O1381" s="456"/>
      <c r="P1381" s="79">
        <f t="shared" si="43"/>
        <v>0</v>
      </c>
      <c r="Q1381" s="79">
        <f t="shared" si="43"/>
        <v>0</v>
      </c>
      <c r="R1381" s="102" t="str">
        <f t="shared" si="42"/>
        <v/>
      </c>
      <c r="S1381" s="96" t="str">
        <f>IF(D1381="","",IF(OR(D1381=Plano!$A$1,D1381=Plano!$B$1),"entrada","saída"))</f>
        <v/>
      </c>
    </row>
    <row r="1382" spans="1:19" ht="13.2" hidden="1" x14ac:dyDescent="0.25">
      <c r="A1382" s="119" t="str">
        <f>IF(B1382="","",COUNT('Diário 2o PA'!$A$5:$A$1412)+COUNT('Diário 3o PA'!$A$5:$A$2004)+ROW()-4)</f>
        <v/>
      </c>
      <c r="B1382" s="104"/>
      <c r="C1382" s="154"/>
      <c r="D1382" s="105"/>
      <c r="E1382" s="105"/>
      <c r="F1382" s="106"/>
      <c r="G1382" s="105"/>
      <c r="H1382" s="105"/>
      <c r="I1382" s="108"/>
      <c r="J1382" s="105"/>
      <c r="K1382" s="105"/>
      <c r="L1382" s="108"/>
      <c r="M1382" s="105"/>
      <c r="N1382" s="103"/>
      <c r="O1382" s="456"/>
      <c r="P1382" s="79">
        <f t="shared" si="43"/>
        <v>0</v>
      </c>
      <c r="Q1382" s="79">
        <f t="shared" si="43"/>
        <v>0</v>
      </c>
      <c r="R1382" s="102" t="str">
        <f t="shared" si="42"/>
        <v/>
      </c>
      <c r="S1382" s="96" t="str">
        <f>IF(D1382="","",IF(OR(D1382=Plano!$A$1,D1382=Plano!$B$1),"entrada","saída"))</f>
        <v/>
      </c>
    </row>
    <row r="1383" spans="1:19" ht="13.2" hidden="1" x14ac:dyDescent="0.25">
      <c r="A1383" s="119" t="str">
        <f>IF(B1383="","",COUNT('Diário 2o PA'!$A$5:$A$1412)+COUNT('Diário 3o PA'!$A$5:$A$2004)+ROW()-4)</f>
        <v/>
      </c>
      <c r="B1383" s="104"/>
      <c r="C1383" s="154"/>
      <c r="D1383" s="105"/>
      <c r="E1383" s="105"/>
      <c r="F1383" s="106"/>
      <c r="G1383" s="105"/>
      <c r="H1383" s="105"/>
      <c r="I1383" s="108"/>
      <c r="J1383" s="105"/>
      <c r="K1383" s="105"/>
      <c r="L1383" s="108"/>
      <c r="M1383" s="105"/>
      <c r="N1383" s="103"/>
      <c r="O1383" s="456"/>
      <c r="P1383" s="79">
        <f t="shared" si="43"/>
        <v>0</v>
      </c>
      <c r="Q1383" s="79">
        <f t="shared" si="43"/>
        <v>0</v>
      </c>
      <c r="R1383" s="102" t="str">
        <f t="shared" si="42"/>
        <v/>
      </c>
      <c r="S1383" s="96" t="str">
        <f>IF(D1383="","",IF(OR(D1383=Plano!$A$1,D1383=Plano!$B$1),"entrada","saída"))</f>
        <v/>
      </c>
    </row>
    <row r="1384" spans="1:19" ht="13.2" hidden="1" x14ac:dyDescent="0.25">
      <c r="A1384" s="119" t="str">
        <f>IF(B1384="","",COUNT('Diário 2o PA'!$A$5:$A$1412)+COUNT('Diário 3o PA'!$A$5:$A$2004)+ROW()-4)</f>
        <v/>
      </c>
      <c r="B1384" s="104"/>
      <c r="C1384" s="154"/>
      <c r="D1384" s="105"/>
      <c r="E1384" s="105"/>
      <c r="F1384" s="106"/>
      <c r="G1384" s="105"/>
      <c r="H1384" s="105"/>
      <c r="I1384" s="108"/>
      <c r="J1384" s="105"/>
      <c r="K1384" s="105"/>
      <c r="L1384" s="108"/>
      <c r="M1384" s="105"/>
      <c r="N1384" s="103"/>
      <c r="O1384" s="456"/>
      <c r="P1384" s="79">
        <f t="shared" si="43"/>
        <v>0</v>
      </c>
      <c r="Q1384" s="79">
        <f t="shared" si="43"/>
        <v>0</v>
      </c>
      <c r="R1384" s="102" t="str">
        <f t="shared" si="42"/>
        <v/>
      </c>
      <c r="S1384" s="96" t="str">
        <f>IF(D1384="","",IF(OR(D1384=Plano!$A$1,D1384=Plano!$B$1),"entrada","saída"))</f>
        <v/>
      </c>
    </row>
    <row r="1385" spans="1:19" ht="13.2" hidden="1" x14ac:dyDescent="0.25">
      <c r="A1385" s="119" t="str">
        <f>IF(B1385="","",COUNT('Diário 2o PA'!$A$5:$A$1412)+COUNT('Diário 3o PA'!$A$5:$A$2004)+ROW()-4)</f>
        <v/>
      </c>
      <c r="B1385" s="104"/>
      <c r="C1385" s="154"/>
      <c r="D1385" s="105"/>
      <c r="E1385" s="105"/>
      <c r="F1385" s="106"/>
      <c r="G1385" s="105"/>
      <c r="H1385" s="105"/>
      <c r="I1385" s="108"/>
      <c r="J1385" s="105"/>
      <c r="K1385" s="105"/>
      <c r="L1385" s="108"/>
      <c r="M1385" s="105"/>
      <c r="N1385" s="103"/>
      <c r="O1385" s="456"/>
      <c r="P1385" s="79">
        <f t="shared" si="43"/>
        <v>0</v>
      </c>
      <c r="Q1385" s="79">
        <f t="shared" si="43"/>
        <v>0</v>
      </c>
      <c r="R1385" s="102" t="str">
        <f t="shared" si="42"/>
        <v/>
      </c>
      <c r="S1385" s="96" t="str">
        <f>IF(D1385="","",IF(OR(D1385=Plano!$A$1,D1385=Plano!$B$1),"entrada","saída"))</f>
        <v/>
      </c>
    </row>
    <row r="1386" spans="1:19" ht="13.2" hidden="1" x14ac:dyDescent="0.25">
      <c r="A1386" s="119" t="str">
        <f>IF(B1386="","",COUNT('Diário 2o PA'!$A$5:$A$1412)+COUNT('Diário 3o PA'!$A$5:$A$2004)+ROW()-4)</f>
        <v/>
      </c>
      <c r="B1386" s="104"/>
      <c r="C1386" s="154"/>
      <c r="D1386" s="105"/>
      <c r="E1386" s="105"/>
      <c r="F1386" s="106"/>
      <c r="G1386" s="105"/>
      <c r="H1386" s="105"/>
      <c r="I1386" s="108"/>
      <c r="J1386" s="105"/>
      <c r="K1386" s="105"/>
      <c r="L1386" s="108"/>
      <c r="M1386" s="105"/>
      <c r="N1386" s="103"/>
      <c r="O1386" s="456"/>
      <c r="P1386" s="79">
        <f t="shared" si="43"/>
        <v>0</v>
      </c>
      <c r="Q1386" s="79">
        <f t="shared" si="43"/>
        <v>0</v>
      </c>
      <c r="R1386" s="102" t="str">
        <f t="shared" si="42"/>
        <v/>
      </c>
      <c r="S1386" s="96" t="str">
        <f>IF(D1386="","",IF(OR(D1386=Plano!$A$1,D1386=Plano!$B$1),"entrada","saída"))</f>
        <v/>
      </c>
    </row>
    <row r="1387" spans="1:19" ht="13.2" hidden="1" x14ac:dyDescent="0.25">
      <c r="A1387" s="119" t="str">
        <f>IF(B1387="","",COUNT('Diário 2o PA'!$A$5:$A$1412)+COUNT('Diário 3o PA'!$A$5:$A$2004)+ROW()-4)</f>
        <v/>
      </c>
      <c r="B1387" s="104"/>
      <c r="C1387" s="154"/>
      <c r="D1387" s="105"/>
      <c r="E1387" s="105"/>
      <c r="F1387" s="106"/>
      <c r="G1387" s="105"/>
      <c r="H1387" s="105"/>
      <c r="I1387" s="108"/>
      <c r="J1387" s="105"/>
      <c r="K1387" s="105"/>
      <c r="L1387" s="108"/>
      <c r="M1387" s="105"/>
      <c r="N1387" s="103"/>
      <c r="O1387" s="456"/>
      <c r="P1387" s="79">
        <f t="shared" si="43"/>
        <v>0</v>
      </c>
      <c r="Q1387" s="79">
        <f t="shared" si="43"/>
        <v>0</v>
      </c>
      <c r="R1387" s="102" t="str">
        <f t="shared" si="42"/>
        <v/>
      </c>
      <c r="S1387" s="96" t="str">
        <f>IF(D1387="","",IF(OR(D1387=Plano!$A$1,D1387=Plano!$B$1),"entrada","saída"))</f>
        <v/>
      </c>
    </row>
    <row r="1388" spans="1:19" ht="13.2" hidden="1" x14ac:dyDescent="0.25">
      <c r="A1388" s="119" t="str">
        <f>IF(B1388="","",COUNT('Diário 2o PA'!$A$5:$A$1412)+COUNT('Diário 3o PA'!$A$5:$A$2004)+ROW()-4)</f>
        <v/>
      </c>
      <c r="B1388" s="104"/>
      <c r="C1388" s="154"/>
      <c r="D1388" s="105"/>
      <c r="E1388" s="105"/>
      <c r="F1388" s="106"/>
      <c r="G1388" s="105"/>
      <c r="H1388" s="105"/>
      <c r="I1388" s="108"/>
      <c r="J1388" s="105"/>
      <c r="K1388" s="105"/>
      <c r="L1388" s="108"/>
      <c r="M1388" s="105"/>
      <c r="N1388" s="103"/>
      <c r="O1388" s="456"/>
      <c r="P1388" s="79">
        <f t="shared" si="43"/>
        <v>0</v>
      </c>
      <c r="Q1388" s="79">
        <f t="shared" si="43"/>
        <v>0</v>
      </c>
      <c r="R1388" s="102" t="str">
        <f t="shared" si="42"/>
        <v/>
      </c>
      <c r="S1388" s="96" t="str">
        <f>IF(D1388="","",IF(OR(D1388=Plano!$A$1,D1388=Plano!$B$1),"entrada","saída"))</f>
        <v/>
      </c>
    </row>
    <row r="1389" spans="1:19" ht="13.2" hidden="1" x14ac:dyDescent="0.25">
      <c r="A1389" s="119" t="str">
        <f>IF(B1389="","",COUNT('Diário 2o PA'!$A$5:$A$1412)+COUNT('Diário 3o PA'!$A$5:$A$2004)+ROW()-4)</f>
        <v/>
      </c>
      <c r="B1389" s="104"/>
      <c r="C1389" s="154"/>
      <c r="D1389" s="105"/>
      <c r="E1389" s="105"/>
      <c r="F1389" s="106"/>
      <c r="G1389" s="105"/>
      <c r="H1389" s="105"/>
      <c r="I1389" s="108"/>
      <c r="J1389" s="105"/>
      <c r="K1389" s="105"/>
      <c r="L1389" s="108"/>
      <c r="M1389" s="105"/>
      <c r="N1389" s="103"/>
      <c r="O1389" s="456"/>
      <c r="P1389" s="79">
        <f t="shared" si="43"/>
        <v>0</v>
      </c>
      <c r="Q1389" s="79">
        <f t="shared" si="43"/>
        <v>0</v>
      </c>
      <c r="R1389" s="102" t="str">
        <f t="shared" si="42"/>
        <v/>
      </c>
      <c r="S1389" s="96" t="str">
        <f>IF(D1389="","",IF(OR(D1389=Plano!$A$1,D1389=Plano!$B$1),"entrada","saída"))</f>
        <v/>
      </c>
    </row>
    <row r="1390" spans="1:19" ht="13.2" hidden="1" x14ac:dyDescent="0.25">
      <c r="A1390" s="119" t="str">
        <f>IF(B1390="","",COUNT('Diário 2o PA'!$A$5:$A$1412)+COUNT('Diário 3o PA'!$A$5:$A$2004)+ROW()-4)</f>
        <v/>
      </c>
      <c r="B1390" s="104"/>
      <c r="C1390" s="154"/>
      <c r="D1390" s="105"/>
      <c r="E1390" s="105"/>
      <c r="F1390" s="106"/>
      <c r="G1390" s="105"/>
      <c r="H1390" s="105"/>
      <c r="I1390" s="108"/>
      <c r="J1390" s="105"/>
      <c r="K1390" s="105"/>
      <c r="L1390" s="108"/>
      <c r="M1390" s="105"/>
      <c r="N1390" s="103"/>
      <c r="O1390" s="456"/>
      <c r="P1390" s="79">
        <f t="shared" si="43"/>
        <v>0</v>
      </c>
      <c r="Q1390" s="79">
        <f t="shared" si="43"/>
        <v>0</v>
      </c>
      <c r="R1390" s="102" t="str">
        <f t="shared" si="42"/>
        <v/>
      </c>
      <c r="S1390" s="96" t="str">
        <f>IF(D1390="","",IF(OR(D1390=Plano!$A$1,D1390=Plano!$B$1),"entrada","saída"))</f>
        <v/>
      </c>
    </row>
    <row r="1391" spans="1:19" ht="13.2" hidden="1" x14ac:dyDescent="0.25">
      <c r="A1391" s="119" t="str">
        <f>IF(B1391="","",COUNT('Diário 2o PA'!$A$5:$A$1412)+COUNT('Diário 3o PA'!$A$5:$A$2004)+ROW()-4)</f>
        <v/>
      </c>
      <c r="B1391" s="104"/>
      <c r="C1391" s="154"/>
      <c r="D1391" s="105"/>
      <c r="E1391" s="105"/>
      <c r="F1391" s="106"/>
      <c r="G1391" s="105"/>
      <c r="H1391" s="105"/>
      <c r="I1391" s="108"/>
      <c r="J1391" s="105"/>
      <c r="K1391" s="105"/>
      <c r="L1391" s="108"/>
      <c r="M1391" s="105"/>
      <c r="N1391" s="103"/>
      <c r="O1391" s="456"/>
      <c r="P1391" s="79">
        <f t="shared" si="43"/>
        <v>0</v>
      </c>
      <c r="Q1391" s="79">
        <f t="shared" si="43"/>
        <v>0</v>
      </c>
      <c r="R1391" s="102" t="str">
        <f t="shared" si="42"/>
        <v/>
      </c>
      <c r="S1391" s="96" t="str">
        <f>IF(D1391="","",IF(OR(D1391=Plano!$A$1,D1391=Plano!$B$1),"entrada","saída"))</f>
        <v/>
      </c>
    </row>
    <row r="1392" spans="1:19" ht="13.2" hidden="1" x14ac:dyDescent="0.25">
      <c r="A1392" s="119" t="str">
        <f>IF(B1392="","",COUNT('Diário 2o PA'!$A$5:$A$1412)+COUNT('Diário 3o PA'!$A$5:$A$2004)+ROW()-4)</f>
        <v/>
      </c>
      <c r="B1392" s="104"/>
      <c r="C1392" s="154"/>
      <c r="D1392" s="105"/>
      <c r="E1392" s="105"/>
      <c r="F1392" s="106"/>
      <c r="G1392" s="105"/>
      <c r="H1392" s="105"/>
      <c r="I1392" s="108"/>
      <c r="J1392" s="105"/>
      <c r="K1392" s="105"/>
      <c r="L1392" s="108"/>
      <c r="M1392" s="105"/>
      <c r="N1392" s="103"/>
      <c r="O1392" s="456"/>
      <c r="P1392" s="79">
        <f t="shared" si="43"/>
        <v>0</v>
      </c>
      <c r="Q1392" s="79">
        <f t="shared" si="43"/>
        <v>0</v>
      </c>
      <c r="R1392" s="102" t="str">
        <f t="shared" si="42"/>
        <v/>
      </c>
      <c r="S1392" s="96" t="str">
        <f>IF(D1392="","",IF(OR(D1392=Plano!$A$1,D1392=Plano!$B$1),"entrada","saída"))</f>
        <v/>
      </c>
    </row>
    <row r="1393" spans="1:19" ht="13.2" hidden="1" x14ac:dyDescent="0.25">
      <c r="A1393" s="119" t="str">
        <f>IF(B1393="","",COUNT('Diário 2o PA'!$A$5:$A$1412)+COUNT('Diário 3o PA'!$A$5:$A$2004)+ROW()-4)</f>
        <v/>
      </c>
      <c r="B1393" s="104"/>
      <c r="C1393" s="154"/>
      <c r="D1393" s="105"/>
      <c r="E1393" s="105"/>
      <c r="F1393" s="106"/>
      <c r="G1393" s="105"/>
      <c r="H1393" s="105"/>
      <c r="I1393" s="108"/>
      <c r="J1393" s="105"/>
      <c r="K1393" s="105"/>
      <c r="L1393" s="108"/>
      <c r="M1393" s="105"/>
      <c r="N1393" s="103"/>
      <c r="O1393" s="456"/>
      <c r="P1393" s="79">
        <f t="shared" si="43"/>
        <v>0</v>
      </c>
      <c r="Q1393" s="79">
        <f t="shared" si="43"/>
        <v>0</v>
      </c>
      <c r="R1393" s="102" t="str">
        <f t="shared" si="42"/>
        <v/>
      </c>
      <c r="S1393" s="96" t="str">
        <f>IF(D1393="","",IF(OR(D1393=Plano!$A$1,D1393=Plano!$B$1),"entrada","saída"))</f>
        <v/>
      </c>
    </row>
    <row r="1394" spans="1:19" ht="13.2" hidden="1" x14ac:dyDescent="0.25">
      <c r="A1394" s="119" t="str">
        <f>IF(B1394="","",COUNT('Diário 2o PA'!$A$5:$A$1412)+COUNT('Diário 3o PA'!$A$5:$A$2004)+ROW()-4)</f>
        <v/>
      </c>
      <c r="B1394" s="104"/>
      <c r="C1394" s="154"/>
      <c r="D1394" s="105"/>
      <c r="E1394" s="105"/>
      <c r="F1394" s="106"/>
      <c r="G1394" s="105"/>
      <c r="H1394" s="105"/>
      <c r="I1394" s="108"/>
      <c r="J1394" s="105"/>
      <c r="K1394" s="105"/>
      <c r="L1394" s="108"/>
      <c r="M1394" s="105"/>
      <c r="N1394" s="103"/>
      <c r="O1394" s="456"/>
      <c r="P1394" s="79">
        <f t="shared" si="43"/>
        <v>0</v>
      </c>
      <c r="Q1394" s="79">
        <f t="shared" si="43"/>
        <v>0</v>
      </c>
      <c r="R1394" s="102" t="str">
        <f t="shared" si="42"/>
        <v/>
      </c>
      <c r="S1394" s="96" t="str">
        <f>IF(D1394="","",IF(OR(D1394=Plano!$A$1,D1394=Plano!$B$1),"entrada","saída"))</f>
        <v/>
      </c>
    </row>
    <row r="1395" spans="1:19" ht="13.2" hidden="1" x14ac:dyDescent="0.25">
      <c r="A1395" s="119" t="str">
        <f>IF(B1395="","",COUNT('Diário 2o PA'!$A$5:$A$1412)+COUNT('Diário 3o PA'!$A$5:$A$2004)+ROW()-4)</f>
        <v/>
      </c>
      <c r="B1395" s="104"/>
      <c r="C1395" s="154"/>
      <c r="D1395" s="105"/>
      <c r="E1395" s="105"/>
      <c r="F1395" s="106"/>
      <c r="G1395" s="105"/>
      <c r="H1395" s="105"/>
      <c r="I1395" s="108"/>
      <c r="J1395" s="105"/>
      <c r="K1395" s="105"/>
      <c r="L1395" s="108"/>
      <c r="M1395" s="105"/>
      <c r="N1395" s="103"/>
      <c r="O1395" s="456"/>
      <c r="P1395" s="79">
        <f t="shared" si="43"/>
        <v>0</v>
      </c>
      <c r="Q1395" s="79">
        <f t="shared" si="43"/>
        <v>0</v>
      </c>
      <c r="R1395" s="102" t="str">
        <f t="shared" si="42"/>
        <v/>
      </c>
      <c r="S1395" s="96" t="str">
        <f>IF(D1395="","",IF(OR(D1395=Plano!$A$1,D1395=Plano!$B$1),"entrada","saída"))</f>
        <v/>
      </c>
    </row>
    <row r="1396" spans="1:19" ht="13.2" hidden="1" x14ac:dyDescent="0.25">
      <c r="A1396" s="119" t="str">
        <f>IF(B1396="","",COUNT('Diário 2o PA'!$A$5:$A$1412)+COUNT('Diário 3o PA'!$A$5:$A$2004)+ROW()-4)</f>
        <v/>
      </c>
      <c r="B1396" s="104"/>
      <c r="C1396" s="154"/>
      <c r="D1396" s="105"/>
      <c r="E1396" s="105"/>
      <c r="F1396" s="106"/>
      <c r="G1396" s="105"/>
      <c r="H1396" s="105"/>
      <c r="I1396" s="108"/>
      <c r="J1396" s="105"/>
      <c r="K1396" s="105"/>
      <c r="L1396" s="108"/>
      <c r="M1396" s="105"/>
      <c r="N1396" s="103"/>
      <c r="O1396" s="456"/>
      <c r="P1396" s="79">
        <f t="shared" si="43"/>
        <v>0</v>
      </c>
      <c r="Q1396" s="79">
        <f t="shared" si="43"/>
        <v>0</v>
      </c>
      <c r="R1396" s="102" t="str">
        <f t="shared" si="42"/>
        <v/>
      </c>
      <c r="S1396" s="96" t="str">
        <f>IF(D1396="","",IF(OR(D1396=Plano!$A$1,D1396=Plano!$B$1),"entrada","saída"))</f>
        <v/>
      </c>
    </row>
    <row r="1397" spans="1:19" ht="13.2" hidden="1" x14ac:dyDescent="0.25">
      <c r="A1397" s="119" t="str">
        <f>IF(B1397="","",COUNT('Diário 2o PA'!$A$5:$A$1412)+COUNT('Diário 3o PA'!$A$5:$A$2004)+ROW()-4)</f>
        <v/>
      </c>
      <c r="B1397" s="104"/>
      <c r="C1397" s="154"/>
      <c r="D1397" s="105"/>
      <c r="E1397" s="105"/>
      <c r="F1397" s="106"/>
      <c r="G1397" s="105"/>
      <c r="H1397" s="105"/>
      <c r="I1397" s="108"/>
      <c r="J1397" s="105"/>
      <c r="K1397" s="105"/>
      <c r="L1397" s="108"/>
      <c r="M1397" s="105"/>
      <c r="N1397" s="103"/>
      <c r="O1397" s="456"/>
      <c r="P1397" s="79">
        <f t="shared" si="43"/>
        <v>0</v>
      </c>
      <c r="Q1397" s="79">
        <f t="shared" si="43"/>
        <v>0</v>
      </c>
      <c r="R1397" s="102" t="str">
        <f t="shared" si="42"/>
        <v/>
      </c>
      <c r="S1397" s="96" t="str">
        <f>IF(D1397="","",IF(OR(D1397=Plano!$A$1,D1397=Plano!$B$1),"entrada","saída"))</f>
        <v/>
      </c>
    </row>
    <row r="1398" spans="1:19" ht="13.2" hidden="1" x14ac:dyDescent="0.25">
      <c r="A1398" s="119" t="str">
        <f>IF(B1398="","",COUNT('Diário 2o PA'!$A$5:$A$1412)+COUNT('Diário 3o PA'!$A$5:$A$2004)+ROW()-4)</f>
        <v/>
      </c>
      <c r="B1398" s="104"/>
      <c r="C1398" s="154"/>
      <c r="D1398" s="105"/>
      <c r="E1398" s="105"/>
      <c r="F1398" s="106"/>
      <c r="G1398" s="105"/>
      <c r="H1398" s="105"/>
      <c r="I1398" s="108"/>
      <c r="J1398" s="105"/>
      <c r="K1398" s="105"/>
      <c r="L1398" s="108"/>
      <c r="M1398" s="105"/>
      <c r="N1398" s="103"/>
      <c r="O1398" s="456"/>
      <c r="P1398" s="79">
        <f t="shared" si="43"/>
        <v>0</v>
      </c>
      <c r="Q1398" s="79">
        <f t="shared" si="43"/>
        <v>0</v>
      </c>
      <c r="R1398" s="102" t="str">
        <f t="shared" si="42"/>
        <v/>
      </c>
      <c r="S1398" s="96" t="str">
        <f>IF(D1398="","",IF(OR(D1398=Plano!$A$1,D1398=Plano!$B$1),"entrada","saída"))</f>
        <v/>
      </c>
    </row>
    <row r="1399" spans="1:19" ht="13.2" hidden="1" x14ac:dyDescent="0.25">
      <c r="A1399" s="119" t="str">
        <f>IF(B1399="","",COUNT('Diário 2o PA'!$A$5:$A$1412)+COUNT('Diário 3o PA'!$A$5:$A$2004)+ROW()-4)</f>
        <v/>
      </c>
      <c r="B1399" s="104"/>
      <c r="C1399" s="154"/>
      <c r="D1399" s="105"/>
      <c r="E1399" s="105"/>
      <c r="F1399" s="106"/>
      <c r="G1399" s="105"/>
      <c r="H1399" s="105"/>
      <c r="I1399" s="108"/>
      <c r="J1399" s="105"/>
      <c r="K1399" s="105"/>
      <c r="L1399" s="108"/>
      <c r="M1399" s="105"/>
      <c r="N1399" s="103"/>
      <c r="O1399" s="456"/>
      <c r="P1399" s="79">
        <f t="shared" si="43"/>
        <v>0</v>
      </c>
      <c r="Q1399" s="79">
        <f t="shared" si="43"/>
        <v>0</v>
      </c>
      <c r="R1399" s="102" t="str">
        <f t="shared" si="42"/>
        <v/>
      </c>
      <c r="S1399" s="96" t="str">
        <f>IF(D1399="","",IF(OR(D1399=Plano!$A$1,D1399=Plano!$B$1),"entrada","saída"))</f>
        <v/>
      </c>
    </row>
    <row r="1400" spans="1:19" ht="13.2" hidden="1" x14ac:dyDescent="0.25">
      <c r="A1400" s="119" t="str">
        <f>IF(B1400="","",COUNT('Diário 2o PA'!$A$5:$A$1412)+COUNT('Diário 3o PA'!$A$5:$A$2004)+ROW()-4)</f>
        <v/>
      </c>
      <c r="B1400" s="104"/>
      <c r="C1400" s="154"/>
      <c r="D1400" s="105"/>
      <c r="E1400" s="105"/>
      <c r="F1400" s="106"/>
      <c r="G1400" s="105"/>
      <c r="H1400" s="105"/>
      <c r="I1400" s="108"/>
      <c r="J1400" s="105"/>
      <c r="K1400" s="105"/>
      <c r="L1400" s="108"/>
      <c r="M1400" s="105"/>
      <c r="N1400" s="103"/>
      <c r="O1400" s="456"/>
      <c r="P1400" s="79">
        <f t="shared" si="43"/>
        <v>0</v>
      </c>
      <c r="Q1400" s="79">
        <f t="shared" si="43"/>
        <v>0</v>
      </c>
      <c r="R1400" s="102" t="str">
        <f t="shared" si="42"/>
        <v/>
      </c>
      <c r="S1400" s="96" t="str">
        <f>IF(D1400="","",IF(OR(D1400=Plano!$A$1,D1400=Plano!$B$1),"entrada","saída"))</f>
        <v/>
      </c>
    </row>
    <row r="1401" spans="1:19" ht="13.2" hidden="1" x14ac:dyDescent="0.25">
      <c r="A1401" s="119" t="str">
        <f>IF(B1401="","",COUNT('Diário 2o PA'!$A$5:$A$1412)+COUNT('Diário 3o PA'!$A$5:$A$2004)+ROW()-4)</f>
        <v/>
      </c>
      <c r="B1401" s="104"/>
      <c r="C1401" s="154"/>
      <c r="D1401" s="105"/>
      <c r="E1401" s="105"/>
      <c r="F1401" s="106"/>
      <c r="G1401" s="105"/>
      <c r="H1401" s="105"/>
      <c r="I1401" s="108"/>
      <c r="J1401" s="105"/>
      <c r="K1401" s="105"/>
      <c r="L1401" s="108"/>
      <c r="M1401" s="105"/>
      <c r="N1401" s="103"/>
      <c r="O1401" s="456"/>
      <c r="P1401" s="79">
        <f t="shared" si="43"/>
        <v>0</v>
      </c>
      <c r="Q1401" s="79">
        <f t="shared" si="43"/>
        <v>0</v>
      </c>
      <c r="R1401" s="102" t="str">
        <f t="shared" si="42"/>
        <v/>
      </c>
      <c r="S1401" s="96" t="str">
        <f>IF(D1401="","",IF(OR(D1401=Plano!$A$1,D1401=Plano!$B$1),"entrada","saída"))</f>
        <v/>
      </c>
    </row>
    <row r="1402" spans="1:19" ht="13.2" hidden="1" x14ac:dyDescent="0.25">
      <c r="A1402" s="119" t="str">
        <f>IF(B1402="","",COUNT('Diário 2o PA'!$A$5:$A$1412)+COUNT('Diário 3o PA'!$A$5:$A$2004)+ROW()-4)</f>
        <v/>
      </c>
      <c r="B1402" s="104"/>
      <c r="C1402" s="154"/>
      <c r="D1402" s="105"/>
      <c r="E1402" s="105"/>
      <c r="F1402" s="106"/>
      <c r="G1402" s="105"/>
      <c r="H1402" s="105"/>
      <c r="I1402" s="108"/>
      <c r="J1402" s="105"/>
      <c r="K1402" s="105"/>
      <c r="L1402" s="108"/>
      <c r="M1402" s="105"/>
      <c r="N1402" s="103"/>
      <c r="O1402" s="456"/>
      <c r="P1402" s="79">
        <f t="shared" si="43"/>
        <v>0</v>
      </c>
      <c r="Q1402" s="79">
        <f t="shared" si="43"/>
        <v>0</v>
      </c>
      <c r="R1402" s="102" t="str">
        <f t="shared" si="42"/>
        <v/>
      </c>
      <c r="S1402" s="96" t="str">
        <f>IF(D1402="","",IF(OR(D1402=Plano!$A$1,D1402=Plano!$B$1),"entrada","saída"))</f>
        <v/>
      </c>
    </row>
    <row r="1403" spans="1:19" ht="13.2" hidden="1" x14ac:dyDescent="0.25">
      <c r="A1403" s="119" t="str">
        <f>IF(B1403="","",COUNT('Diário 2o PA'!$A$5:$A$1412)+COUNT('Diário 3o PA'!$A$5:$A$2004)+ROW()-4)</f>
        <v/>
      </c>
      <c r="B1403" s="104"/>
      <c r="C1403" s="154"/>
      <c r="D1403" s="105"/>
      <c r="E1403" s="105"/>
      <c r="F1403" s="106"/>
      <c r="G1403" s="105"/>
      <c r="H1403" s="105"/>
      <c r="I1403" s="108"/>
      <c r="J1403" s="105"/>
      <c r="K1403" s="105"/>
      <c r="L1403" s="108"/>
      <c r="M1403" s="105"/>
      <c r="N1403" s="103"/>
      <c r="O1403" s="456"/>
      <c r="P1403" s="79">
        <f t="shared" si="43"/>
        <v>0</v>
      </c>
      <c r="Q1403" s="79">
        <f t="shared" si="43"/>
        <v>0</v>
      </c>
      <c r="R1403" s="102" t="str">
        <f t="shared" si="42"/>
        <v/>
      </c>
      <c r="S1403" s="96" t="str">
        <f>IF(D1403="","",IF(OR(D1403=Plano!$A$1,D1403=Plano!$B$1),"entrada","saída"))</f>
        <v/>
      </c>
    </row>
    <row r="1404" spans="1:19" ht="13.2" hidden="1" x14ac:dyDescent="0.25">
      <c r="A1404" s="119" t="str">
        <f>IF(B1404="","",COUNT('Diário 2o PA'!$A$5:$A$1412)+COUNT('Diário 3o PA'!$A$5:$A$2004)+ROW()-4)</f>
        <v/>
      </c>
      <c r="B1404" s="104"/>
      <c r="C1404" s="154"/>
      <c r="D1404" s="105"/>
      <c r="E1404" s="105"/>
      <c r="F1404" s="106"/>
      <c r="G1404" s="105"/>
      <c r="H1404" s="105"/>
      <c r="I1404" s="108"/>
      <c r="J1404" s="105"/>
      <c r="K1404" s="105"/>
      <c r="L1404" s="108"/>
      <c r="M1404" s="105"/>
      <c r="N1404" s="103"/>
      <c r="O1404" s="456"/>
      <c r="P1404" s="79">
        <f t="shared" si="43"/>
        <v>0</v>
      </c>
      <c r="Q1404" s="79">
        <f t="shared" si="43"/>
        <v>0</v>
      </c>
      <c r="R1404" s="102" t="str">
        <f t="shared" si="42"/>
        <v/>
      </c>
      <c r="S1404" s="96" t="str">
        <f>IF(D1404="","",IF(OR(D1404=Plano!$A$1,D1404=Plano!$B$1),"entrada","saída"))</f>
        <v/>
      </c>
    </row>
    <row r="1405" spans="1:19" ht="13.2" hidden="1" x14ac:dyDescent="0.25">
      <c r="A1405" s="119" t="str">
        <f>IF(B1405="","",COUNT('Diário 2o PA'!$A$5:$A$1412)+COUNT('Diário 3o PA'!$A$5:$A$2004)+ROW()-4)</f>
        <v/>
      </c>
      <c r="B1405" s="104"/>
      <c r="C1405" s="154"/>
      <c r="D1405" s="105"/>
      <c r="E1405" s="105"/>
      <c r="F1405" s="106"/>
      <c r="G1405" s="105"/>
      <c r="H1405" s="105"/>
      <c r="I1405" s="108"/>
      <c r="J1405" s="105"/>
      <c r="K1405" s="105"/>
      <c r="L1405" s="108"/>
      <c r="M1405" s="105"/>
      <c r="N1405" s="103"/>
      <c r="O1405" s="456"/>
      <c r="P1405" s="79">
        <f t="shared" si="43"/>
        <v>0</v>
      </c>
      <c r="Q1405" s="79">
        <f t="shared" si="43"/>
        <v>0</v>
      </c>
      <c r="R1405" s="102" t="str">
        <f t="shared" si="42"/>
        <v/>
      </c>
      <c r="S1405" s="96" t="str">
        <f>IF(D1405="","",IF(OR(D1405=Plano!$A$1,D1405=Plano!$B$1),"entrada","saída"))</f>
        <v/>
      </c>
    </row>
    <row r="1406" spans="1:19" ht="13.2" hidden="1" x14ac:dyDescent="0.25">
      <c r="A1406" s="119" t="str">
        <f>IF(B1406="","",COUNT('Diário 2o PA'!$A$5:$A$1412)+COUNT('Diário 3o PA'!$A$5:$A$2004)+ROW()-4)</f>
        <v/>
      </c>
      <c r="B1406" s="104"/>
      <c r="C1406" s="154"/>
      <c r="D1406" s="105"/>
      <c r="E1406" s="105"/>
      <c r="F1406" s="106"/>
      <c r="G1406" s="105"/>
      <c r="H1406" s="105"/>
      <c r="I1406" s="108"/>
      <c r="J1406" s="105"/>
      <c r="K1406" s="105"/>
      <c r="L1406" s="108"/>
      <c r="M1406" s="105"/>
      <c r="N1406" s="103"/>
      <c r="O1406" s="456"/>
      <c r="P1406" s="79">
        <f t="shared" si="43"/>
        <v>0</v>
      </c>
      <c r="Q1406" s="79">
        <f t="shared" si="43"/>
        <v>0</v>
      </c>
      <c r="R1406" s="102" t="str">
        <f t="shared" si="42"/>
        <v/>
      </c>
      <c r="S1406" s="96" t="str">
        <f>IF(D1406="","",IF(OR(D1406=Plano!$A$1,D1406=Plano!$B$1),"entrada","saída"))</f>
        <v/>
      </c>
    </row>
    <row r="1407" spans="1:19" ht="13.2" hidden="1" x14ac:dyDescent="0.25">
      <c r="A1407" s="119" t="str">
        <f>IF(B1407="","",COUNT('Diário 2o PA'!$A$5:$A$1412)+COUNT('Diário 3o PA'!$A$5:$A$2004)+ROW()-4)</f>
        <v/>
      </c>
      <c r="B1407" s="104"/>
      <c r="C1407" s="154"/>
      <c r="D1407" s="105"/>
      <c r="E1407" s="105"/>
      <c r="F1407" s="106"/>
      <c r="G1407" s="105"/>
      <c r="H1407" s="105"/>
      <c r="I1407" s="108"/>
      <c r="J1407" s="105"/>
      <c r="K1407" s="105"/>
      <c r="L1407" s="108"/>
      <c r="M1407" s="105"/>
      <c r="N1407" s="103"/>
      <c r="O1407" s="456"/>
      <c r="P1407" s="79">
        <f t="shared" si="43"/>
        <v>0</v>
      </c>
      <c r="Q1407" s="79">
        <f t="shared" si="43"/>
        <v>0</v>
      </c>
      <c r="R1407" s="102" t="str">
        <f t="shared" si="42"/>
        <v/>
      </c>
      <c r="S1407" s="96" t="str">
        <f>IF(D1407="","",IF(OR(D1407=Plano!$A$1,D1407=Plano!$B$1),"entrada","saída"))</f>
        <v/>
      </c>
    </row>
    <row r="1408" spans="1:19" ht="13.2" hidden="1" x14ac:dyDescent="0.25">
      <c r="A1408" s="119" t="str">
        <f>IF(B1408="","",COUNT('Diário 2o PA'!$A$5:$A$1412)+COUNT('Diário 3o PA'!$A$5:$A$2004)+ROW()-4)</f>
        <v/>
      </c>
      <c r="B1408" s="104"/>
      <c r="C1408" s="154"/>
      <c r="D1408" s="105"/>
      <c r="E1408" s="105"/>
      <c r="F1408" s="106"/>
      <c r="G1408" s="105"/>
      <c r="H1408" s="105"/>
      <c r="I1408" s="108"/>
      <c r="J1408" s="105"/>
      <c r="K1408" s="105"/>
      <c r="L1408" s="108"/>
      <c r="M1408" s="105"/>
      <c r="N1408" s="103"/>
      <c r="O1408" s="456"/>
      <c r="P1408" s="79">
        <f t="shared" si="43"/>
        <v>0</v>
      </c>
      <c r="Q1408" s="79">
        <f t="shared" si="43"/>
        <v>0</v>
      </c>
      <c r="R1408" s="102" t="str">
        <f t="shared" si="42"/>
        <v/>
      </c>
      <c r="S1408" s="96" t="str">
        <f>IF(D1408="","",IF(OR(D1408=Plano!$A$1,D1408=Plano!$B$1),"entrada","saída"))</f>
        <v/>
      </c>
    </row>
    <row r="1409" spans="1:19" ht="13.2" hidden="1" x14ac:dyDescent="0.25">
      <c r="A1409" s="119" t="str">
        <f>IF(B1409="","",COUNT('Diário 2o PA'!$A$5:$A$1412)+COUNT('Diário 3o PA'!$A$5:$A$2004)+ROW()-4)</f>
        <v/>
      </c>
      <c r="B1409" s="104"/>
      <c r="C1409" s="154"/>
      <c r="D1409" s="105"/>
      <c r="E1409" s="105"/>
      <c r="F1409" s="106"/>
      <c r="G1409" s="105"/>
      <c r="H1409" s="105"/>
      <c r="I1409" s="108"/>
      <c r="J1409" s="105"/>
      <c r="K1409" s="105"/>
      <c r="L1409" s="108"/>
      <c r="M1409" s="105"/>
      <c r="N1409" s="103"/>
      <c r="O1409" s="456"/>
      <c r="P1409" s="79">
        <f t="shared" si="43"/>
        <v>0</v>
      </c>
      <c r="Q1409" s="79">
        <f t="shared" si="43"/>
        <v>0</v>
      </c>
      <c r="R1409" s="102" t="str">
        <f t="shared" si="42"/>
        <v/>
      </c>
      <c r="S1409" s="96" t="str">
        <f>IF(D1409="","",IF(OR(D1409=Plano!$A$1,D1409=Plano!$B$1),"entrada","saída"))</f>
        <v/>
      </c>
    </row>
    <row r="1410" spans="1:19" ht="13.2" hidden="1" x14ac:dyDescent="0.25">
      <c r="A1410" s="119" t="str">
        <f>IF(B1410="","",COUNT('Diário 2o PA'!$A$5:$A$1412)+COUNT('Diário 3o PA'!$A$5:$A$2004)+ROW()-4)</f>
        <v/>
      </c>
      <c r="B1410" s="104"/>
      <c r="C1410" s="154"/>
      <c r="D1410" s="105"/>
      <c r="E1410" s="105"/>
      <c r="F1410" s="106"/>
      <c r="G1410" s="105"/>
      <c r="H1410" s="105"/>
      <c r="I1410" s="108"/>
      <c r="J1410" s="105"/>
      <c r="K1410" s="105"/>
      <c r="L1410" s="108"/>
      <c r="M1410" s="105"/>
      <c r="N1410" s="103"/>
      <c r="O1410" s="456"/>
      <c r="P1410" s="79">
        <f t="shared" si="43"/>
        <v>0</v>
      </c>
      <c r="Q1410" s="79">
        <f t="shared" si="43"/>
        <v>0</v>
      </c>
      <c r="R1410" s="102" t="str">
        <f t="shared" si="42"/>
        <v/>
      </c>
      <c r="S1410" s="96" t="str">
        <f>IF(D1410="","",IF(OR(D1410=Plano!$A$1,D1410=Plano!$B$1),"entrada","saída"))</f>
        <v/>
      </c>
    </row>
    <row r="1411" spans="1:19" ht="13.2" hidden="1" x14ac:dyDescent="0.25">
      <c r="A1411" s="119" t="str">
        <f>IF(B1411="","",COUNT('Diário 2o PA'!$A$5:$A$1412)+COUNT('Diário 3o PA'!$A$5:$A$2004)+ROW()-4)</f>
        <v/>
      </c>
      <c r="B1411" s="104"/>
      <c r="C1411" s="154"/>
      <c r="D1411" s="105"/>
      <c r="E1411" s="105"/>
      <c r="F1411" s="106"/>
      <c r="G1411" s="105"/>
      <c r="H1411" s="105"/>
      <c r="I1411" s="108"/>
      <c r="J1411" s="105"/>
      <c r="K1411" s="105"/>
      <c r="L1411" s="108"/>
      <c r="M1411" s="105"/>
      <c r="N1411" s="103"/>
      <c r="O1411" s="456"/>
      <c r="P1411" s="79">
        <f t="shared" si="43"/>
        <v>0</v>
      </c>
      <c r="Q1411" s="79">
        <f t="shared" si="43"/>
        <v>0</v>
      </c>
      <c r="R1411" s="102" t="str">
        <f t="shared" si="42"/>
        <v/>
      </c>
      <c r="S1411" s="96" t="str">
        <f>IF(D1411="","",IF(OR(D1411=Plano!$A$1,D1411=Plano!$B$1),"entrada","saída"))</f>
        <v/>
      </c>
    </row>
    <row r="1412" spans="1:19" ht="13.2" hidden="1" x14ac:dyDescent="0.25">
      <c r="A1412" s="119" t="str">
        <f>IF(B1412="","",COUNT('Diário 2o PA'!$A$5:$A$1412)+COUNT('Diário 3o PA'!$A$5:$A$2004)+ROW()-4)</f>
        <v/>
      </c>
      <c r="B1412" s="104"/>
      <c r="C1412" s="154"/>
      <c r="D1412" s="105"/>
      <c r="E1412" s="105"/>
      <c r="F1412" s="106"/>
      <c r="G1412" s="105"/>
      <c r="H1412" s="105"/>
      <c r="I1412" s="108"/>
      <c r="J1412" s="105"/>
      <c r="K1412" s="105"/>
      <c r="L1412" s="108"/>
      <c r="M1412" s="105"/>
      <c r="N1412" s="103"/>
      <c r="O1412" s="456"/>
      <c r="P1412" s="79">
        <f t="shared" si="43"/>
        <v>0</v>
      </c>
      <c r="Q1412" s="79">
        <f t="shared" si="43"/>
        <v>0</v>
      </c>
      <c r="R1412" s="102" t="str">
        <f t="shared" si="42"/>
        <v/>
      </c>
      <c r="S1412" s="96" t="str">
        <f>IF(D1412="","",IF(OR(D1412=Plano!$A$1,D1412=Plano!$B$1),"entrada","saída"))</f>
        <v/>
      </c>
    </row>
    <row r="1413" spans="1:19" ht="13.2" hidden="1" x14ac:dyDescent="0.25">
      <c r="A1413" s="119" t="str">
        <f>IF(B1413="","",COUNT('Diário 2o PA'!$A$5:$A$1412)+COUNT('Diário 3o PA'!$A$5:$A$2004)+ROW()-4)</f>
        <v/>
      </c>
      <c r="B1413" s="104"/>
      <c r="C1413" s="154"/>
      <c r="D1413" s="105"/>
      <c r="E1413" s="105"/>
      <c r="F1413" s="106"/>
      <c r="G1413" s="105"/>
      <c r="H1413" s="105"/>
      <c r="I1413" s="108"/>
      <c r="J1413" s="105"/>
      <c r="K1413" s="105"/>
      <c r="L1413" s="108"/>
      <c r="M1413" s="105"/>
      <c r="N1413" s="103"/>
      <c r="O1413" s="456"/>
      <c r="P1413" s="79">
        <f t="shared" si="43"/>
        <v>0</v>
      </c>
      <c r="Q1413" s="79">
        <f t="shared" si="43"/>
        <v>0</v>
      </c>
      <c r="R1413" s="102" t="str">
        <f t="shared" ref="R1413:R1476" si="44">SUBSTITUTE(D1413," ","_")</f>
        <v/>
      </c>
      <c r="S1413" s="96" t="str">
        <f>IF(D1413="","",IF(OR(D1413=Plano!$A$1,D1413=Plano!$B$1),"entrada","saída"))</f>
        <v/>
      </c>
    </row>
    <row r="1414" spans="1:19" ht="13.2" hidden="1" x14ac:dyDescent="0.25">
      <c r="A1414" s="119" t="str">
        <f>IF(B1414="","",COUNT('Diário 2o PA'!$A$5:$A$1412)+COUNT('Diário 3o PA'!$A$5:$A$2004)+ROW()-4)</f>
        <v/>
      </c>
      <c r="B1414" s="104"/>
      <c r="C1414" s="154"/>
      <c r="D1414" s="105"/>
      <c r="E1414" s="105"/>
      <c r="F1414" s="106"/>
      <c r="G1414" s="105"/>
      <c r="H1414" s="105"/>
      <c r="I1414" s="108"/>
      <c r="J1414" s="105"/>
      <c r="K1414" s="105"/>
      <c r="L1414" s="108"/>
      <c r="M1414" s="105"/>
      <c r="N1414" s="103"/>
      <c r="O1414" s="456"/>
      <c r="P1414" s="79">
        <f t="shared" ref="P1414:Q1477" si="45">IF(B1414=0,0,IF(YEAR(B1414)=$Q$1,MONTH(B1414)-$P$1+1,(YEAR(B1414)-$Q$1)*12-$P$1+1+MONTH(B1414)))</f>
        <v>0</v>
      </c>
      <c r="Q1414" s="79">
        <f t="shared" si="45"/>
        <v>0</v>
      </c>
      <c r="R1414" s="102" t="str">
        <f t="shared" si="44"/>
        <v/>
      </c>
      <c r="S1414" s="96" t="str">
        <f>IF(D1414="","",IF(OR(D1414=Plano!$A$1,D1414=Plano!$B$1),"entrada","saída"))</f>
        <v/>
      </c>
    </row>
    <row r="1415" spans="1:19" ht="13.2" hidden="1" x14ac:dyDescent="0.25">
      <c r="A1415" s="119" t="str">
        <f>IF(B1415="","",COUNT('Diário 2o PA'!$A$5:$A$1412)+COUNT('Diário 3o PA'!$A$5:$A$2004)+ROW()-4)</f>
        <v/>
      </c>
      <c r="B1415" s="104"/>
      <c r="C1415" s="154"/>
      <c r="D1415" s="105"/>
      <c r="E1415" s="105"/>
      <c r="F1415" s="106"/>
      <c r="G1415" s="105"/>
      <c r="H1415" s="105"/>
      <c r="I1415" s="108"/>
      <c r="J1415" s="105"/>
      <c r="K1415" s="105"/>
      <c r="L1415" s="108"/>
      <c r="M1415" s="105"/>
      <c r="N1415" s="103"/>
      <c r="O1415" s="456"/>
      <c r="P1415" s="79">
        <f t="shared" si="45"/>
        <v>0</v>
      </c>
      <c r="Q1415" s="79">
        <f t="shared" si="45"/>
        <v>0</v>
      </c>
      <c r="R1415" s="102" t="str">
        <f t="shared" si="44"/>
        <v/>
      </c>
      <c r="S1415" s="96" t="str">
        <f>IF(D1415="","",IF(OR(D1415=Plano!$A$1,D1415=Plano!$B$1),"entrada","saída"))</f>
        <v/>
      </c>
    </row>
    <row r="1416" spans="1:19" ht="13.2" hidden="1" x14ac:dyDescent="0.25">
      <c r="A1416" s="119" t="str">
        <f>IF(B1416="","",COUNT('Diário 2o PA'!$A$5:$A$1412)+COUNT('Diário 3o PA'!$A$5:$A$2004)+ROW()-4)</f>
        <v/>
      </c>
      <c r="B1416" s="104"/>
      <c r="C1416" s="154"/>
      <c r="D1416" s="105"/>
      <c r="E1416" s="105"/>
      <c r="F1416" s="106"/>
      <c r="G1416" s="105"/>
      <c r="H1416" s="105"/>
      <c r="I1416" s="108"/>
      <c r="J1416" s="105"/>
      <c r="K1416" s="105"/>
      <c r="L1416" s="108"/>
      <c r="M1416" s="105"/>
      <c r="N1416" s="103"/>
      <c r="O1416" s="456"/>
      <c r="P1416" s="79">
        <f t="shared" si="45"/>
        <v>0</v>
      </c>
      <c r="Q1416" s="79">
        <f t="shared" si="45"/>
        <v>0</v>
      </c>
      <c r="R1416" s="102" t="str">
        <f t="shared" si="44"/>
        <v/>
      </c>
      <c r="S1416" s="96" t="str">
        <f>IF(D1416="","",IF(OR(D1416=Plano!$A$1,D1416=Plano!$B$1),"entrada","saída"))</f>
        <v/>
      </c>
    </row>
    <row r="1417" spans="1:19" ht="13.2" hidden="1" x14ac:dyDescent="0.25">
      <c r="A1417" s="119" t="str">
        <f>IF(B1417="","",COUNT('Diário 2o PA'!$A$5:$A$1412)+COUNT('Diário 3o PA'!$A$5:$A$2004)+ROW()-4)</f>
        <v/>
      </c>
      <c r="B1417" s="104"/>
      <c r="C1417" s="154"/>
      <c r="D1417" s="105"/>
      <c r="E1417" s="105"/>
      <c r="F1417" s="106"/>
      <c r="G1417" s="105"/>
      <c r="H1417" s="105"/>
      <c r="I1417" s="108"/>
      <c r="J1417" s="105"/>
      <c r="K1417" s="105"/>
      <c r="L1417" s="108"/>
      <c r="M1417" s="105"/>
      <c r="N1417" s="103"/>
      <c r="O1417" s="456"/>
      <c r="P1417" s="79">
        <f t="shared" si="45"/>
        <v>0</v>
      </c>
      <c r="Q1417" s="79">
        <f t="shared" si="45"/>
        <v>0</v>
      </c>
      <c r="R1417" s="102" t="str">
        <f t="shared" si="44"/>
        <v/>
      </c>
      <c r="S1417" s="96" t="str">
        <f>IF(D1417="","",IF(OR(D1417=Plano!$A$1,D1417=Plano!$B$1),"entrada","saída"))</f>
        <v/>
      </c>
    </row>
    <row r="1418" spans="1:19" ht="13.2" hidden="1" x14ac:dyDescent="0.25">
      <c r="A1418" s="119" t="str">
        <f>IF(B1418="","",COUNT('Diário 2o PA'!$A$5:$A$1412)+COUNT('Diário 3o PA'!$A$5:$A$2004)+ROW()-4)</f>
        <v/>
      </c>
      <c r="B1418" s="104"/>
      <c r="C1418" s="154"/>
      <c r="D1418" s="105"/>
      <c r="E1418" s="105"/>
      <c r="F1418" s="106"/>
      <c r="G1418" s="105"/>
      <c r="H1418" s="105"/>
      <c r="I1418" s="108"/>
      <c r="J1418" s="105"/>
      <c r="K1418" s="105"/>
      <c r="L1418" s="108"/>
      <c r="M1418" s="105"/>
      <c r="N1418" s="103"/>
      <c r="O1418" s="456"/>
      <c r="P1418" s="79">
        <f t="shared" si="45"/>
        <v>0</v>
      </c>
      <c r="Q1418" s="79">
        <f t="shared" si="45"/>
        <v>0</v>
      </c>
      <c r="R1418" s="102" t="str">
        <f t="shared" si="44"/>
        <v/>
      </c>
      <c r="S1418" s="96" t="str">
        <f>IF(D1418="","",IF(OR(D1418=Plano!$A$1,D1418=Plano!$B$1),"entrada","saída"))</f>
        <v/>
      </c>
    </row>
    <row r="1419" spans="1:19" ht="13.2" hidden="1" x14ac:dyDescent="0.25">
      <c r="A1419" s="119" t="str">
        <f>IF(B1419="","",COUNT('Diário 2o PA'!$A$5:$A$1412)+COUNT('Diário 3o PA'!$A$5:$A$2004)+ROW()-4)</f>
        <v/>
      </c>
      <c r="B1419" s="104"/>
      <c r="C1419" s="154"/>
      <c r="D1419" s="105"/>
      <c r="E1419" s="105"/>
      <c r="F1419" s="106"/>
      <c r="G1419" s="105"/>
      <c r="H1419" s="105"/>
      <c r="I1419" s="108"/>
      <c r="J1419" s="105"/>
      <c r="K1419" s="105"/>
      <c r="L1419" s="108"/>
      <c r="M1419" s="105"/>
      <c r="N1419" s="103"/>
      <c r="O1419" s="456"/>
      <c r="P1419" s="79">
        <f t="shared" si="45"/>
        <v>0</v>
      </c>
      <c r="Q1419" s="79">
        <f t="shared" si="45"/>
        <v>0</v>
      </c>
      <c r="R1419" s="102" t="str">
        <f t="shared" si="44"/>
        <v/>
      </c>
      <c r="S1419" s="96" t="str">
        <f>IF(D1419="","",IF(OR(D1419=Plano!$A$1,D1419=Plano!$B$1),"entrada","saída"))</f>
        <v/>
      </c>
    </row>
    <row r="1420" spans="1:19" ht="13.2" hidden="1" x14ac:dyDescent="0.25">
      <c r="A1420" s="119" t="str">
        <f>IF(B1420="","",COUNT('Diário 2o PA'!$A$5:$A$1412)+COUNT('Diário 3o PA'!$A$5:$A$2004)+ROW()-4)</f>
        <v/>
      </c>
      <c r="B1420" s="104"/>
      <c r="C1420" s="154"/>
      <c r="D1420" s="105"/>
      <c r="E1420" s="105"/>
      <c r="F1420" s="106"/>
      <c r="G1420" s="105"/>
      <c r="H1420" s="105"/>
      <c r="I1420" s="108"/>
      <c r="J1420" s="105"/>
      <c r="K1420" s="105"/>
      <c r="L1420" s="108"/>
      <c r="M1420" s="105"/>
      <c r="N1420" s="103"/>
      <c r="O1420" s="456"/>
      <c r="P1420" s="79">
        <f t="shared" si="45"/>
        <v>0</v>
      </c>
      <c r="Q1420" s="79">
        <f t="shared" si="45"/>
        <v>0</v>
      </c>
      <c r="R1420" s="102" t="str">
        <f t="shared" si="44"/>
        <v/>
      </c>
      <c r="S1420" s="96" t="str">
        <f>IF(D1420="","",IF(OR(D1420=Plano!$A$1,D1420=Plano!$B$1),"entrada","saída"))</f>
        <v/>
      </c>
    </row>
    <row r="1421" spans="1:19" ht="13.2" hidden="1" x14ac:dyDescent="0.25">
      <c r="A1421" s="119" t="str">
        <f>IF(B1421="","",COUNT('Diário 2o PA'!$A$5:$A$1412)+COUNT('Diário 3o PA'!$A$5:$A$2004)+ROW()-4)</f>
        <v/>
      </c>
      <c r="B1421" s="104"/>
      <c r="C1421" s="154"/>
      <c r="D1421" s="105"/>
      <c r="E1421" s="105"/>
      <c r="F1421" s="106"/>
      <c r="G1421" s="105"/>
      <c r="H1421" s="105"/>
      <c r="I1421" s="108"/>
      <c r="J1421" s="105"/>
      <c r="K1421" s="105"/>
      <c r="L1421" s="108"/>
      <c r="M1421" s="105"/>
      <c r="N1421" s="103"/>
      <c r="O1421" s="456"/>
      <c r="P1421" s="79">
        <f t="shared" si="45"/>
        <v>0</v>
      </c>
      <c r="Q1421" s="79">
        <f t="shared" si="45"/>
        <v>0</v>
      </c>
      <c r="R1421" s="102" t="str">
        <f t="shared" si="44"/>
        <v/>
      </c>
      <c r="S1421" s="96" t="str">
        <f>IF(D1421="","",IF(OR(D1421=Plano!$A$1,D1421=Plano!$B$1),"entrada","saída"))</f>
        <v/>
      </c>
    </row>
    <row r="1422" spans="1:19" ht="13.2" hidden="1" x14ac:dyDescent="0.25">
      <c r="A1422" s="119" t="str">
        <f>IF(B1422="","",COUNT('Diário 2o PA'!$A$5:$A$1412)+COUNT('Diário 3o PA'!$A$5:$A$2004)+ROW()-4)</f>
        <v/>
      </c>
      <c r="B1422" s="104"/>
      <c r="C1422" s="154"/>
      <c r="D1422" s="105"/>
      <c r="E1422" s="105"/>
      <c r="F1422" s="106"/>
      <c r="G1422" s="105"/>
      <c r="H1422" s="105"/>
      <c r="I1422" s="108"/>
      <c r="J1422" s="105"/>
      <c r="K1422" s="105"/>
      <c r="L1422" s="108"/>
      <c r="M1422" s="105"/>
      <c r="N1422" s="103"/>
      <c r="O1422" s="456"/>
      <c r="P1422" s="79">
        <f t="shared" si="45"/>
        <v>0</v>
      </c>
      <c r="Q1422" s="79">
        <f t="shared" si="45"/>
        <v>0</v>
      </c>
      <c r="R1422" s="102" t="str">
        <f t="shared" si="44"/>
        <v/>
      </c>
      <c r="S1422" s="96" t="str">
        <f>IF(D1422="","",IF(OR(D1422=Plano!$A$1,D1422=Plano!$B$1),"entrada","saída"))</f>
        <v/>
      </c>
    </row>
    <row r="1423" spans="1:19" ht="13.2" hidden="1" x14ac:dyDescent="0.25">
      <c r="A1423" s="119" t="str">
        <f>IF(B1423="","",COUNT('Diário 2o PA'!$A$5:$A$1412)+COUNT('Diário 3o PA'!$A$5:$A$2004)+ROW()-4)</f>
        <v/>
      </c>
      <c r="B1423" s="104"/>
      <c r="C1423" s="154"/>
      <c r="D1423" s="105"/>
      <c r="E1423" s="105"/>
      <c r="F1423" s="106"/>
      <c r="G1423" s="105"/>
      <c r="H1423" s="105"/>
      <c r="I1423" s="108"/>
      <c r="J1423" s="105"/>
      <c r="K1423" s="105"/>
      <c r="L1423" s="108"/>
      <c r="M1423" s="105"/>
      <c r="N1423" s="103"/>
      <c r="O1423" s="456"/>
      <c r="P1423" s="79">
        <f t="shared" si="45"/>
        <v>0</v>
      </c>
      <c r="Q1423" s="79">
        <f t="shared" si="45"/>
        <v>0</v>
      </c>
      <c r="R1423" s="102" t="str">
        <f t="shared" si="44"/>
        <v/>
      </c>
      <c r="S1423" s="96" t="str">
        <f>IF(D1423="","",IF(OR(D1423=Plano!$A$1,D1423=Plano!$B$1),"entrada","saída"))</f>
        <v/>
      </c>
    </row>
    <row r="1424" spans="1:19" ht="13.2" hidden="1" x14ac:dyDescent="0.25">
      <c r="A1424" s="119" t="str">
        <f>IF(B1424="","",COUNT('Diário 2o PA'!$A$5:$A$1412)+COUNT('Diário 3o PA'!$A$5:$A$2004)+ROW()-4)</f>
        <v/>
      </c>
      <c r="B1424" s="104"/>
      <c r="C1424" s="154"/>
      <c r="D1424" s="105"/>
      <c r="E1424" s="105"/>
      <c r="F1424" s="106"/>
      <c r="G1424" s="105"/>
      <c r="H1424" s="105"/>
      <c r="I1424" s="108"/>
      <c r="J1424" s="105"/>
      <c r="K1424" s="105"/>
      <c r="L1424" s="108"/>
      <c r="M1424" s="105"/>
      <c r="N1424" s="103"/>
      <c r="O1424" s="456"/>
      <c r="P1424" s="79">
        <f t="shared" si="45"/>
        <v>0</v>
      </c>
      <c r="Q1424" s="79">
        <f t="shared" si="45"/>
        <v>0</v>
      </c>
      <c r="R1424" s="102" t="str">
        <f t="shared" si="44"/>
        <v/>
      </c>
      <c r="S1424" s="96" t="str">
        <f>IF(D1424="","",IF(OR(D1424=Plano!$A$1,D1424=Plano!$B$1),"entrada","saída"))</f>
        <v/>
      </c>
    </row>
    <row r="1425" spans="1:19" ht="13.2" hidden="1" x14ac:dyDescent="0.25">
      <c r="A1425" s="119" t="str">
        <f>IF(B1425="","",COUNT('Diário 2o PA'!$A$5:$A$1412)+COUNT('Diário 3o PA'!$A$5:$A$2004)+ROW()-4)</f>
        <v/>
      </c>
      <c r="B1425" s="104"/>
      <c r="C1425" s="154"/>
      <c r="D1425" s="105"/>
      <c r="E1425" s="105"/>
      <c r="F1425" s="106"/>
      <c r="G1425" s="105"/>
      <c r="H1425" s="105"/>
      <c r="I1425" s="108"/>
      <c r="J1425" s="105"/>
      <c r="K1425" s="105"/>
      <c r="L1425" s="108"/>
      <c r="M1425" s="105"/>
      <c r="N1425" s="103"/>
      <c r="O1425" s="456"/>
      <c r="P1425" s="79">
        <f t="shared" si="45"/>
        <v>0</v>
      </c>
      <c r="Q1425" s="79">
        <f t="shared" si="45"/>
        <v>0</v>
      </c>
      <c r="R1425" s="102" t="str">
        <f t="shared" si="44"/>
        <v/>
      </c>
      <c r="S1425" s="96" t="str">
        <f>IF(D1425="","",IF(OR(D1425=Plano!$A$1,D1425=Plano!$B$1),"entrada","saída"))</f>
        <v/>
      </c>
    </row>
    <row r="1426" spans="1:19" ht="13.2" hidden="1" x14ac:dyDescent="0.25">
      <c r="A1426" s="119" t="str">
        <f>IF(B1426="","",COUNT('Diário 2o PA'!$A$5:$A$1412)+COUNT('Diário 3o PA'!$A$5:$A$2004)+ROW()-4)</f>
        <v/>
      </c>
      <c r="B1426" s="104"/>
      <c r="C1426" s="154"/>
      <c r="D1426" s="105"/>
      <c r="E1426" s="105"/>
      <c r="F1426" s="106"/>
      <c r="G1426" s="105"/>
      <c r="H1426" s="105"/>
      <c r="I1426" s="108"/>
      <c r="J1426" s="105"/>
      <c r="K1426" s="105"/>
      <c r="L1426" s="108"/>
      <c r="M1426" s="105"/>
      <c r="N1426" s="103"/>
      <c r="O1426" s="456"/>
      <c r="P1426" s="79">
        <f t="shared" si="45"/>
        <v>0</v>
      </c>
      <c r="Q1426" s="79">
        <f t="shared" si="45"/>
        <v>0</v>
      </c>
      <c r="R1426" s="102" t="str">
        <f t="shared" si="44"/>
        <v/>
      </c>
      <c r="S1426" s="96" t="str">
        <f>IF(D1426="","",IF(OR(D1426=Plano!$A$1,D1426=Plano!$B$1),"entrada","saída"))</f>
        <v/>
      </c>
    </row>
    <row r="1427" spans="1:19" ht="13.2" hidden="1" x14ac:dyDescent="0.25">
      <c r="A1427" s="119" t="str">
        <f>IF(B1427="","",COUNT('Diário 2o PA'!$A$5:$A$1412)+COUNT('Diário 3o PA'!$A$5:$A$2004)+ROW()-4)</f>
        <v/>
      </c>
      <c r="B1427" s="104"/>
      <c r="C1427" s="154"/>
      <c r="D1427" s="105"/>
      <c r="E1427" s="105"/>
      <c r="F1427" s="106"/>
      <c r="G1427" s="105"/>
      <c r="H1427" s="105"/>
      <c r="I1427" s="108"/>
      <c r="J1427" s="105"/>
      <c r="K1427" s="105"/>
      <c r="L1427" s="108"/>
      <c r="M1427" s="105"/>
      <c r="N1427" s="103"/>
      <c r="O1427" s="456"/>
      <c r="P1427" s="79">
        <f t="shared" si="45"/>
        <v>0</v>
      </c>
      <c r="Q1427" s="79">
        <f t="shared" si="45"/>
        <v>0</v>
      </c>
      <c r="R1427" s="102" t="str">
        <f t="shared" si="44"/>
        <v/>
      </c>
      <c r="S1427" s="96" t="str">
        <f>IF(D1427="","",IF(OR(D1427=Plano!$A$1,D1427=Plano!$B$1),"entrada","saída"))</f>
        <v/>
      </c>
    </row>
    <row r="1428" spans="1:19" ht="13.2" hidden="1" x14ac:dyDescent="0.25">
      <c r="A1428" s="119" t="str">
        <f>IF(B1428="","",COUNT('Diário 2o PA'!$A$5:$A$1412)+COUNT('Diário 3o PA'!$A$5:$A$2004)+ROW()-4)</f>
        <v/>
      </c>
      <c r="B1428" s="104"/>
      <c r="C1428" s="154"/>
      <c r="D1428" s="105"/>
      <c r="E1428" s="105"/>
      <c r="F1428" s="106"/>
      <c r="G1428" s="105"/>
      <c r="H1428" s="105"/>
      <c r="I1428" s="108"/>
      <c r="J1428" s="105"/>
      <c r="K1428" s="105"/>
      <c r="L1428" s="108"/>
      <c r="M1428" s="105"/>
      <c r="N1428" s="103"/>
      <c r="O1428" s="456"/>
      <c r="P1428" s="79">
        <f t="shared" si="45"/>
        <v>0</v>
      </c>
      <c r="Q1428" s="79">
        <f t="shared" si="45"/>
        <v>0</v>
      </c>
      <c r="R1428" s="102" t="str">
        <f t="shared" si="44"/>
        <v/>
      </c>
      <c r="S1428" s="96" t="str">
        <f>IF(D1428="","",IF(OR(D1428=Plano!$A$1,D1428=Plano!$B$1),"entrada","saída"))</f>
        <v/>
      </c>
    </row>
    <row r="1429" spans="1:19" ht="13.2" hidden="1" x14ac:dyDescent="0.25">
      <c r="A1429" s="119" t="str">
        <f>IF(B1429="","",COUNT('Diário 2o PA'!$A$5:$A$1412)+COUNT('Diário 3o PA'!$A$5:$A$2004)+ROW()-4)</f>
        <v/>
      </c>
      <c r="B1429" s="104"/>
      <c r="C1429" s="154"/>
      <c r="D1429" s="105"/>
      <c r="E1429" s="105"/>
      <c r="F1429" s="106"/>
      <c r="G1429" s="105"/>
      <c r="H1429" s="105"/>
      <c r="I1429" s="108"/>
      <c r="J1429" s="105"/>
      <c r="K1429" s="105"/>
      <c r="L1429" s="108"/>
      <c r="M1429" s="105"/>
      <c r="N1429" s="103"/>
      <c r="O1429" s="456"/>
      <c r="P1429" s="79">
        <f t="shared" si="45"/>
        <v>0</v>
      </c>
      <c r="Q1429" s="79">
        <f t="shared" si="45"/>
        <v>0</v>
      </c>
      <c r="R1429" s="102" t="str">
        <f t="shared" si="44"/>
        <v/>
      </c>
      <c r="S1429" s="96" t="str">
        <f>IF(D1429="","",IF(OR(D1429=Plano!$A$1,D1429=Plano!$B$1),"entrada","saída"))</f>
        <v/>
      </c>
    </row>
    <row r="1430" spans="1:19" ht="13.2" hidden="1" x14ac:dyDescent="0.25">
      <c r="A1430" s="119" t="str">
        <f>IF(B1430="","",COUNT('Diário 2o PA'!$A$5:$A$1412)+COUNT('Diário 3o PA'!$A$5:$A$2004)+ROW()-4)</f>
        <v/>
      </c>
      <c r="B1430" s="104"/>
      <c r="C1430" s="154"/>
      <c r="D1430" s="105"/>
      <c r="E1430" s="105"/>
      <c r="F1430" s="106"/>
      <c r="G1430" s="105"/>
      <c r="H1430" s="105"/>
      <c r="I1430" s="108"/>
      <c r="J1430" s="105"/>
      <c r="K1430" s="105"/>
      <c r="L1430" s="108"/>
      <c r="M1430" s="105"/>
      <c r="N1430" s="103"/>
      <c r="O1430" s="456"/>
      <c r="P1430" s="79">
        <f t="shared" si="45"/>
        <v>0</v>
      </c>
      <c r="Q1430" s="79">
        <f t="shared" si="45"/>
        <v>0</v>
      </c>
      <c r="R1430" s="102" t="str">
        <f t="shared" si="44"/>
        <v/>
      </c>
      <c r="S1430" s="96" t="str">
        <f>IF(D1430="","",IF(OR(D1430=Plano!$A$1,D1430=Plano!$B$1),"entrada","saída"))</f>
        <v/>
      </c>
    </row>
    <row r="1431" spans="1:19" ht="13.2" hidden="1" x14ac:dyDescent="0.25">
      <c r="A1431" s="119" t="str">
        <f>IF(B1431="","",COUNT('Diário 2o PA'!$A$5:$A$1412)+COUNT('Diário 3o PA'!$A$5:$A$2004)+ROW()-4)</f>
        <v/>
      </c>
      <c r="B1431" s="104"/>
      <c r="C1431" s="154"/>
      <c r="D1431" s="105"/>
      <c r="E1431" s="105"/>
      <c r="F1431" s="106"/>
      <c r="G1431" s="105"/>
      <c r="H1431" s="105"/>
      <c r="I1431" s="108"/>
      <c r="J1431" s="105"/>
      <c r="K1431" s="105"/>
      <c r="L1431" s="108"/>
      <c r="M1431" s="105"/>
      <c r="N1431" s="103"/>
      <c r="O1431" s="456"/>
      <c r="P1431" s="79">
        <f t="shared" si="45"/>
        <v>0</v>
      </c>
      <c r="Q1431" s="79">
        <f t="shared" si="45"/>
        <v>0</v>
      </c>
      <c r="R1431" s="102" t="str">
        <f t="shared" si="44"/>
        <v/>
      </c>
      <c r="S1431" s="96" t="str">
        <f>IF(D1431="","",IF(OR(D1431=Plano!$A$1,D1431=Plano!$B$1),"entrada","saída"))</f>
        <v/>
      </c>
    </row>
    <row r="1432" spans="1:19" ht="13.2" hidden="1" x14ac:dyDescent="0.25">
      <c r="A1432" s="119" t="str">
        <f>IF(B1432="","",COUNT('Diário 2o PA'!$A$5:$A$1412)+COUNT('Diário 3o PA'!$A$5:$A$2004)+ROW()-4)</f>
        <v/>
      </c>
      <c r="B1432" s="104"/>
      <c r="C1432" s="154"/>
      <c r="D1432" s="105"/>
      <c r="E1432" s="105"/>
      <c r="F1432" s="106"/>
      <c r="G1432" s="105"/>
      <c r="H1432" s="105"/>
      <c r="I1432" s="108"/>
      <c r="J1432" s="105"/>
      <c r="K1432" s="105"/>
      <c r="L1432" s="108"/>
      <c r="M1432" s="105"/>
      <c r="N1432" s="103"/>
      <c r="O1432" s="456"/>
      <c r="P1432" s="79">
        <f t="shared" si="45"/>
        <v>0</v>
      </c>
      <c r="Q1432" s="79">
        <f t="shared" si="45"/>
        <v>0</v>
      </c>
      <c r="R1432" s="102" t="str">
        <f t="shared" si="44"/>
        <v/>
      </c>
      <c r="S1432" s="96" t="str">
        <f>IF(D1432="","",IF(OR(D1432=Plano!$A$1,D1432=Plano!$B$1),"entrada","saída"))</f>
        <v/>
      </c>
    </row>
    <row r="1433" spans="1:19" ht="13.2" hidden="1" x14ac:dyDescent="0.25">
      <c r="A1433" s="119" t="str">
        <f>IF(B1433="","",COUNT('Diário 2o PA'!$A$5:$A$1412)+COUNT('Diário 3o PA'!$A$5:$A$2004)+ROW()-4)</f>
        <v/>
      </c>
      <c r="B1433" s="104"/>
      <c r="C1433" s="154"/>
      <c r="D1433" s="105"/>
      <c r="E1433" s="105"/>
      <c r="F1433" s="106"/>
      <c r="G1433" s="105"/>
      <c r="H1433" s="105"/>
      <c r="I1433" s="108"/>
      <c r="J1433" s="105"/>
      <c r="K1433" s="105"/>
      <c r="L1433" s="108"/>
      <c r="M1433" s="105"/>
      <c r="N1433" s="103"/>
      <c r="O1433" s="456"/>
      <c r="P1433" s="79">
        <f t="shared" si="45"/>
        <v>0</v>
      </c>
      <c r="Q1433" s="79">
        <f t="shared" si="45"/>
        <v>0</v>
      </c>
      <c r="R1433" s="102" t="str">
        <f t="shared" si="44"/>
        <v/>
      </c>
      <c r="S1433" s="96" t="str">
        <f>IF(D1433="","",IF(OR(D1433=Plano!$A$1,D1433=Plano!$B$1),"entrada","saída"))</f>
        <v/>
      </c>
    </row>
    <row r="1434" spans="1:19" ht="13.2" hidden="1" x14ac:dyDescent="0.25">
      <c r="A1434" s="119" t="str">
        <f>IF(B1434="","",COUNT('Diário 2o PA'!$A$5:$A$1412)+COUNT('Diário 3o PA'!$A$5:$A$2004)+ROW()-4)</f>
        <v/>
      </c>
      <c r="B1434" s="104"/>
      <c r="C1434" s="154"/>
      <c r="D1434" s="105"/>
      <c r="E1434" s="105"/>
      <c r="F1434" s="106"/>
      <c r="G1434" s="105"/>
      <c r="H1434" s="105"/>
      <c r="I1434" s="108"/>
      <c r="J1434" s="105"/>
      <c r="K1434" s="105"/>
      <c r="L1434" s="108"/>
      <c r="M1434" s="105"/>
      <c r="N1434" s="103"/>
      <c r="O1434" s="456"/>
      <c r="P1434" s="79">
        <f t="shared" si="45"/>
        <v>0</v>
      </c>
      <c r="Q1434" s="79">
        <f t="shared" si="45"/>
        <v>0</v>
      </c>
      <c r="R1434" s="102" t="str">
        <f t="shared" si="44"/>
        <v/>
      </c>
      <c r="S1434" s="96" t="str">
        <f>IF(D1434="","",IF(OR(D1434=Plano!$A$1,D1434=Plano!$B$1),"entrada","saída"))</f>
        <v/>
      </c>
    </row>
    <row r="1435" spans="1:19" ht="13.2" hidden="1" x14ac:dyDescent="0.25">
      <c r="A1435" s="119" t="str">
        <f>IF(B1435="","",COUNT('Diário 2o PA'!$A$5:$A$1412)+COUNT('Diário 3o PA'!$A$5:$A$2004)+ROW()-4)</f>
        <v/>
      </c>
      <c r="B1435" s="104"/>
      <c r="C1435" s="154"/>
      <c r="D1435" s="105"/>
      <c r="E1435" s="105"/>
      <c r="F1435" s="106"/>
      <c r="G1435" s="105"/>
      <c r="H1435" s="105"/>
      <c r="I1435" s="108"/>
      <c r="J1435" s="105"/>
      <c r="K1435" s="105"/>
      <c r="L1435" s="108"/>
      <c r="M1435" s="105"/>
      <c r="N1435" s="103"/>
      <c r="O1435" s="456"/>
      <c r="P1435" s="79">
        <f t="shared" si="45"/>
        <v>0</v>
      </c>
      <c r="Q1435" s="79">
        <f t="shared" si="45"/>
        <v>0</v>
      </c>
      <c r="R1435" s="102" t="str">
        <f t="shared" si="44"/>
        <v/>
      </c>
      <c r="S1435" s="96" t="str">
        <f>IF(D1435="","",IF(OR(D1435=Plano!$A$1,D1435=Plano!$B$1),"entrada","saída"))</f>
        <v/>
      </c>
    </row>
    <row r="1436" spans="1:19" ht="13.2" hidden="1" x14ac:dyDescent="0.25">
      <c r="A1436" s="119" t="str">
        <f>IF(B1436="","",COUNT('Diário 2o PA'!$A$5:$A$1412)+COUNT('Diário 3o PA'!$A$5:$A$2004)+ROW()-4)</f>
        <v/>
      </c>
      <c r="B1436" s="104"/>
      <c r="C1436" s="154"/>
      <c r="D1436" s="105"/>
      <c r="E1436" s="105"/>
      <c r="F1436" s="106"/>
      <c r="G1436" s="105"/>
      <c r="H1436" s="105"/>
      <c r="I1436" s="108"/>
      <c r="J1436" s="105"/>
      <c r="K1436" s="105"/>
      <c r="L1436" s="108"/>
      <c r="M1436" s="105"/>
      <c r="N1436" s="103"/>
      <c r="O1436" s="456"/>
      <c r="P1436" s="79">
        <f t="shared" si="45"/>
        <v>0</v>
      </c>
      <c r="Q1436" s="79">
        <f t="shared" si="45"/>
        <v>0</v>
      </c>
      <c r="R1436" s="102" t="str">
        <f t="shared" si="44"/>
        <v/>
      </c>
      <c r="S1436" s="96" t="str">
        <f>IF(D1436="","",IF(OR(D1436=Plano!$A$1,D1436=Plano!$B$1),"entrada","saída"))</f>
        <v/>
      </c>
    </row>
    <row r="1437" spans="1:19" ht="13.2" hidden="1" x14ac:dyDescent="0.25">
      <c r="A1437" s="119" t="str">
        <f>IF(B1437="","",COUNT('Diário 2o PA'!$A$5:$A$1412)+COUNT('Diário 3o PA'!$A$5:$A$2004)+ROW()-4)</f>
        <v/>
      </c>
      <c r="B1437" s="104"/>
      <c r="C1437" s="154"/>
      <c r="D1437" s="105"/>
      <c r="E1437" s="105"/>
      <c r="F1437" s="106"/>
      <c r="G1437" s="105"/>
      <c r="H1437" s="105"/>
      <c r="I1437" s="108"/>
      <c r="J1437" s="105"/>
      <c r="K1437" s="105"/>
      <c r="L1437" s="108"/>
      <c r="M1437" s="105"/>
      <c r="N1437" s="103"/>
      <c r="O1437" s="456"/>
      <c r="P1437" s="79">
        <f t="shared" si="45"/>
        <v>0</v>
      </c>
      <c r="Q1437" s="79">
        <f t="shared" si="45"/>
        <v>0</v>
      </c>
      <c r="R1437" s="102" t="str">
        <f t="shared" si="44"/>
        <v/>
      </c>
      <c r="S1437" s="96" t="str">
        <f>IF(D1437="","",IF(OR(D1437=Plano!$A$1,D1437=Plano!$B$1),"entrada","saída"))</f>
        <v/>
      </c>
    </row>
    <row r="1438" spans="1:19" ht="13.2" hidden="1" x14ac:dyDescent="0.25">
      <c r="A1438" s="119" t="str">
        <f>IF(B1438="","",COUNT('Diário 2o PA'!$A$5:$A$1412)+COUNT('Diário 3o PA'!$A$5:$A$2004)+ROW()-4)</f>
        <v/>
      </c>
      <c r="B1438" s="104"/>
      <c r="C1438" s="154"/>
      <c r="D1438" s="105"/>
      <c r="E1438" s="105"/>
      <c r="F1438" s="106"/>
      <c r="G1438" s="105"/>
      <c r="H1438" s="105"/>
      <c r="I1438" s="108"/>
      <c r="J1438" s="105"/>
      <c r="K1438" s="105"/>
      <c r="L1438" s="108"/>
      <c r="M1438" s="105"/>
      <c r="N1438" s="103"/>
      <c r="O1438" s="456"/>
      <c r="P1438" s="79">
        <f t="shared" si="45"/>
        <v>0</v>
      </c>
      <c r="Q1438" s="79">
        <f t="shared" si="45"/>
        <v>0</v>
      </c>
      <c r="R1438" s="102" t="str">
        <f t="shared" si="44"/>
        <v/>
      </c>
      <c r="S1438" s="96" t="str">
        <f>IF(D1438="","",IF(OR(D1438=Plano!$A$1,D1438=Plano!$B$1),"entrada","saída"))</f>
        <v/>
      </c>
    </row>
    <row r="1439" spans="1:19" ht="13.2" hidden="1" x14ac:dyDescent="0.25">
      <c r="A1439" s="119" t="str">
        <f>IF(B1439="","",COUNT('Diário 2o PA'!$A$5:$A$1412)+COUNT('Diário 3o PA'!$A$5:$A$2004)+ROW()-4)</f>
        <v/>
      </c>
      <c r="B1439" s="104"/>
      <c r="C1439" s="154"/>
      <c r="D1439" s="105"/>
      <c r="E1439" s="105"/>
      <c r="F1439" s="106"/>
      <c r="G1439" s="105"/>
      <c r="H1439" s="105"/>
      <c r="I1439" s="108"/>
      <c r="J1439" s="105"/>
      <c r="K1439" s="105"/>
      <c r="L1439" s="108"/>
      <c r="M1439" s="105"/>
      <c r="N1439" s="103"/>
      <c r="O1439" s="456"/>
      <c r="P1439" s="79">
        <f t="shared" si="45"/>
        <v>0</v>
      </c>
      <c r="Q1439" s="79">
        <f t="shared" si="45"/>
        <v>0</v>
      </c>
      <c r="R1439" s="102" t="str">
        <f t="shared" si="44"/>
        <v/>
      </c>
      <c r="S1439" s="96" t="str">
        <f>IF(D1439="","",IF(OR(D1439=Plano!$A$1,D1439=Plano!$B$1),"entrada","saída"))</f>
        <v/>
      </c>
    </row>
    <row r="1440" spans="1:19" ht="13.2" hidden="1" x14ac:dyDescent="0.25">
      <c r="A1440" s="119" t="str">
        <f>IF(B1440="","",COUNT('Diário 2o PA'!$A$5:$A$1412)+COUNT('Diário 3o PA'!$A$5:$A$2004)+ROW()-4)</f>
        <v/>
      </c>
      <c r="B1440" s="104"/>
      <c r="C1440" s="154"/>
      <c r="D1440" s="105"/>
      <c r="E1440" s="105"/>
      <c r="F1440" s="106"/>
      <c r="G1440" s="105"/>
      <c r="H1440" s="105"/>
      <c r="I1440" s="108"/>
      <c r="J1440" s="105"/>
      <c r="K1440" s="105"/>
      <c r="L1440" s="108"/>
      <c r="M1440" s="105"/>
      <c r="N1440" s="103"/>
      <c r="O1440" s="456"/>
      <c r="P1440" s="79">
        <f t="shared" si="45"/>
        <v>0</v>
      </c>
      <c r="Q1440" s="79">
        <f t="shared" si="45"/>
        <v>0</v>
      </c>
      <c r="R1440" s="102" t="str">
        <f t="shared" si="44"/>
        <v/>
      </c>
      <c r="S1440" s="96" t="str">
        <f>IF(D1440="","",IF(OR(D1440=Plano!$A$1,D1440=Plano!$B$1),"entrada","saída"))</f>
        <v/>
      </c>
    </row>
    <row r="1441" spans="1:19" ht="13.2" hidden="1" x14ac:dyDescent="0.25">
      <c r="A1441" s="119" t="str">
        <f>IF(B1441="","",COUNT('Diário 2o PA'!$A$5:$A$1412)+COUNT('Diário 3o PA'!$A$5:$A$2004)+ROW()-4)</f>
        <v/>
      </c>
      <c r="B1441" s="104"/>
      <c r="C1441" s="154"/>
      <c r="D1441" s="105"/>
      <c r="E1441" s="105"/>
      <c r="F1441" s="106"/>
      <c r="G1441" s="105"/>
      <c r="H1441" s="105"/>
      <c r="I1441" s="108"/>
      <c r="J1441" s="105"/>
      <c r="K1441" s="105"/>
      <c r="L1441" s="108"/>
      <c r="M1441" s="105"/>
      <c r="N1441" s="103"/>
      <c r="O1441" s="456"/>
      <c r="P1441" s="79">
        <f t="shared" si="45"/>
        <v>0</v>
      </c>
      <c r="Q1441" s="79">
        <f t="shared" si="45"/>
        <v>0</v>
      </c>
      <c r="R1441" s="102" t="str">
        <f t="shared" si="44"/>
        <v/>
      </c>
      <c r="S1441" s="96" t="str">
        <f>IF(D1441="","",IF(OR(D1441=Plano!$A$1,D1441=Plano!$B$1),"entrada","saída"))</f>
        <v/>
      </c>
    </row>
    <row r="1442" spans="1:19" ht="13.2" hidden="1" x14ac:dyDescent="0.25">
      <c r="A1442" s="119" t="str">
        <f>IF(B1442="","",COUNT('Diário 2o PA'!$A$5:$A$1412)+COUNT('Diário 3o PA'!$A$5:$A$2004)+ROW()-4)</f>
        <v/>
      </c>
      <c r="B1442" s="104"/>
      <c r="C1442" s="154"/>
      <c r="D1442" s="105"/>
      <c r="E1442" s="105"/>
      <c r="F1442" s="106"/>
      <c r="G1442" s="105"/>
      <c r="H1442" s="105"/>
      <c r="I1442" s="108"/>
      <c r="J1442" s="105"/>
      <c r="K1442" s="105"/>
      <c r="L1442" s="108"/>
      <c r="M1442" s="105"/>
      <c r="N1442" s="103"/>
      <c r="O1442" s="456"/>
      <c r="P1442" s="79">
        <f t="shared" si="45"/>
        <v>0</v>
      </c>
      <c r="Q1442" s="79">
        <f t="shared" si="45"/>
        <v>0</v>
      </c>
      <c r="R1442" s="102" t="str">
        <f t="shared" si="44"/>
        <v/>
      </c>
      <c r="S1442" s="96" t="str">
        <f>IF(D1442="","",IF(OR(D1442=Plano!$A$1,D1442=Plano!$B$1),"entrada","saída"))</f>
        <v/>
      </c>
    </row>
    <row r="1443" spans="1:19" ht="13.2" hidden="1" x14ac:dyDescent="0.25">
      <c r="A1443" s="119" t="str">
        <f>IF(B1443="","",COUNT('Diário 2o PA'!$A$5:$A$1412)+COUNT('Diário 3o PA'!$A$5:$A$2004)+ROW()-4)</f>
        <v/>
      </c>
      <c r="B1443" s="104"/>
      <c r="C1443" s="154"/>
      <c r="D1443" s="105"/>
      <c r="E1443" s="105"/>
      <c r="F1443" s="106"/>
      <c r="G1443" s="105"/>
      <c r="H1443" s="105"/>
      <c r="I1443" s="108"/>
      <c r="J1443" s="105"/>
      <c r="K1443" s="105"/>
      <c r="L1443" s="108"/>
      <c r="M1443" s="105"/>
      <c r="N1443" s="103"/>
      <c r="O1443" s="456"/>
      <c r="P1443" s="79">
        <f t="shared" si="45"/>
        <v>0</v>
      </c>
      <c r="Q1443" s="79">
        <f t="shared" si="45"/>
        <v>0</v>
      </c>
      <c r="R1443" s="102" t="str">
        <f t="shared" si="44"/>
        <v/>
      </c>
      <c r="S1443" s="96" t="str">
        <f>IF(D1443="","",IF(OR(D1443=Plano!$A$1,D1443=Plano!$B$1),"entrada","saída"))</f>
        <v/>
      </c>
    </row>
    <row r="1444" spans="1:19" ht="13.2" hidden="1" x14ac:dyDescent="0.25">
      <c r="A1444" s="119" t="str">
        <f>IF(B1444="","",COUNT('Diário 2o PA'!$A$5:$A$1412)+COUNT('Diário 3o PA'!$A$5:$A$2004)+ROW()-4)</f>
        <v/>
      </c>
      <c r="B1444" s="104"/>
      <c r="C1444" s="154"/>
      <c r="D1444" s="105"/>
      <c r="E1444" s="105"/>
      <c r="F1444" s="106"/>
      <c r="G1444" s="105"/>
      <c r="H1444" s="105"/>
      <c r="I1444" s="108"/>
      <c r="J1444" s="105"/>
      <c r="K1444" s="105"/>
      <c r="L1444" s="108"/>
      <c r="M1444" s="105"/>
      <c r="N1444" s="103"/>
      <c r="O1444" s="456"/>
      <c r="P1444" s="79">
        <f t="shared" si="45"/>
        <v>0</v>
      </c>
      <c r="Q1444" s="79">
        <f t="shared" si="45"/>
        <v>0</v>
      </c>
      <c r="R1444" s="102" t="str">
        <f t="shared" si="44"/>
        <v/>
      </c>
      <c r="S1444" s="96" t="str">
        <f>IF(D1444="","",IF(OR(D1444=Plano!$A$1,D1444=Plano!$B$1),"entrada","saída"))</f>
        <v/>
      </c>
    </row>
    <row r="1445" spans="1:19" ht="13.2" hidden="1" x14ac:dyDescent="0.25">
      <c r="A1445" s="119" t="str">
        <f>IF(B1445="","",COUNT('Diário 2o PA'!$A$5:$A$1412)+COUNT('Diário 3o PA'!$A$5:$A$2004)+ROW()-4)</f>
        <v/>
      </c>
      <c r="B1445" s="104"/>
      <c r="C1445" s="154"/>
      <c r="D1445" s="105"/>
      <c r="E1445" s="105"/>
      <c r="F1445" s="106"/>
      <c r="G1445" s="105"/>
      <c r="H1445" s="105"/>
      <c r="I1445" s="108"/>
      <c r="J1445" s="105"/>
      <c r="K1445" s="105"/>
      <c r="L1445" s="108"/>
      <c r="M1445" s="105"/>
      <c r="N1445" s="103"/>
      <c r="O1445" s="456"/>
      <c r="P1445" s="79">
        <f t="shared" si="45"/>
        <v>0</v>
      </c>
      <c r="Q1445" s="79">
        <f t="shared" si="45"/>
        <v>0</v>
      </c>
      <c r="R1445" s="102" t="str">
        <f t="shared" si="44"/>
        <v/>
      </c>
      <c r="S1445" s="96" t="str">
        <f>IF(D1445="","",IF(OR(D1445=Plano!$A$1,D1445=Plano!$B$1),"entrada","saída"))</f>
        <v/>
      </c>
    </row>
    <row r="1446" spans="1:19" ht="13.2" hidden="1" x14ac:dyDescent="0.25">
      <c r="A1446" s="119" t="str">
        <f>IF(B1446="","",COUNT('Diário 2o PA'!$A$5:$A$1412)+COUNT('Diário 3o PA'!$A$5:$A$2004)+ROW()-4)</f>
        <v/>
      </c>
      <c r="B1446" s="104"/>
      <c r="C1446" s="154"/>
      <c r="D1446" s="105"/>
      <c r="E1446" s="105"/>
      <c r="F1446" s="106"/>
      <c r="G1446" s="105"/>
      <c r="H1446" s="105"/>
      <c r="I1446" s="108"/>
      <c r="J1446" s="105"/>
      <c r="K1446" s="105"/>
      <c r="L1446" s="108"/>
      <c r="M1446" s="105"/>
      <c r="N1446" s="103"/>
      <c r="O1446" s="456"/>
      <c r="P1446" s="79">
        <f t="shared" si="45"/>
        <v>0</v>
      </c>
      <c r="Q1446" s="79">
        <f t="shared" si="45"/>
        <v>0</v>
      </c>
      <c r="R1446" s="102" t="str">
        <f t="shared" si="44"/>
        <v/>
      </c>
      <c r="S1446" s="96" t="str">
        <f>IF(D1446="","",IF(OR(D1446=Plano!$A$1,D1446=Plano!$B$1),"entrada","saída"))</f>
        <v/>
      </c>
    </row>
    <row r="1447" spans="1:19" ht="13.2" hidden="1" x14ac:dyDescent="0.25">
      <c r="A1447" s="119" t="str">
        <f>IF(B1447="","",COUNT('Diário 2o PA'!$A$5:$A$1412)+COUNT('Diário 3o PA'!$A$5:$A$2004)+ROW()-4)</f>
        <v/>
      </c>
      <c r="B1447" s="104"/>
      <c r="C1447" s="154"/>
      <c r="D1447" s="105"/>
      <c r="E1447" s="105"/>
      <c r="F1447" s="106"/>
      <c r="G1447" s="105"/>
      <c r="H1447" s="105"/>
      <c r="I1447" s="108"/>
      <c r="J1447" s="105"/>
      <c r="K1447" s="105"/>
      <c r="L1447" s="108"/>
      <c r="M1447" s="105"/>
      <c r="N1447" s="103"/>
      <c r="O1447" s="456"/>
      <c r="P1447" s="79">
        <f t="shared" si="45"/>
        <v>0</v>
      </c>
      <c r="Q1447" s="79">
        <f t="shared" si="45"/>
        <v>0</v>
      </c>
      <c r="R1447" s="102" t="str">
        <f t="shared" si="44"/>
        <v/>
      </c>
      <c r="S1447" s="96" t="str">
        <f>IF(D1447="","",IF(OR(D1447=Plano!$A$1,D1447=Plano!$B$1),"entrada","saída"))</f>
        <v/>
      </c>
    </row>
    <row r="1448" spans="1:19" ht="13.2" hidden="1" x14ac:dyDescent="0.25">
      <c r="A1448" s="119" t="str">
        <f>IF(B1448="","",COUNT('Diário 2o PA'!$A$5:$A$1412)+COUNT('Diário 3o PA'!$A$5:$A$2004)+ROW()-4)</f>
        <v/>
      </c>
      <c r="B1448" s="104"/>
      <c r="C1448" s="154"/>
      <c r="D1448" s="105"/>
      <c r="E1448" s="105"/>
      <c r="F1448" s="106"/>
      <c r="G1448" s="105"/>
      <c r="H1448" s="105"/>
      <c r="I1448" s="108"/>
      <c r="J1448" s="105"/>
      <c r="K1448" s="105"/>
      <c r="L1448" s="108"/>
      <c r="M1448" s="105"/>
      <c r="N1448" s="103"/>
      <c r="O1448" s="456"/>
      <c r="P1448" s="79">
        <f t="shared" si="45"/>
        <v>0</v>
      </c>
      <c r="Q1448" s="79">
        <f t="shared" si="45"/>
        <v>0</v>
      </c>
      <c r="R1448" s="102" t="str">
        <f t="shared" si="44"/>
        <v/>
      </c>
      <c r="S1448" s="96" t="str">
        <f>IF(D1448="","",IF(OR(D1448=Plano!$A$1,D1448=Plano!$B$1),"entrada","saída"))</f>
        <v/>
      </c>
    </row>
    <row r="1449" spans="1:19" ht="13.2" hidden="1" x14ac:dyDescent="0.25">
      <c r="A1449" s="119" t="str">
        <f>IF(B1449="","",COUNT('Diário 2o PA'!$A$5:$A$1412)+COUNT('Diário 3o PA'!$A$5:$A$2004)+ROW()-4)</f>
        <v/>
      </c>
      <c r="B1449" s="104"/>
      <c r="C1449" s="154"/>
      <c r="D1449" s="105"/>
      <c r="E1449" s="105"/>
      <c r="F1449" s="106"/>
      <c r="G1449" s="105"/>
      <c r="H1449" s="105"/>
      <c r="I1449" s="108"/>
      <c r="J1449" s="105"/>
      <c r="K1449" s="105"/>
      <c r="L1449" s="108"/>
      <c r="M1449" s="105"/>
      <c r="N1449" s="103"/>
      <c r="O1449" s="456"/>
      <c r="P1449" s="79">
        <f t="shared" si="45"/>
        <v>0</v>
      </c>
      <c r="Q1449" s="79">
        <f t="shared" si="45"/>
        <v>0</v>
      </c>
      <c r="R1449" s="102" t="str">
        <f t="shared" si="44"/>
        <v/>
      </c>
      <c r="S1449" s="96" t="str">
        <f>IF(D1449="","",IF(OR(D1449=Plano!$A$1,D1449=Plano!$B$1),"entrada","saída"))</f>
        <v/>
      </c>
    </row>
    <row r="1450" spans="1:19" ht="13.2" hidden="1" x14ac:dyDescent="0.25">
      <c r="A1450" s="119" t="str">
        <f>IF(B1450="","",COUNT('Diário 2o PA'!$A$5:$A$1412)+COUNT('Diário 3o PA'!$A$5:$A$2004)+ROW()-4)</f>
        <v/>
      </c>
      <c r="B1450" s="104"/>
      <c r="C1450" s="154"/>
      <c r="D1450" s="105"/>
      <c r="E1450" s="105"/>
      <c r="F1450" s="106"/>
      <c r="G1450" s="105"/>
      <c r="H1450" s="105"/>
      <c r="I1450" s="108"/>
      <c r="J1450" s="105"/>
      <c r="K1450" s="105"/>
      <c r="L1450" s="108"/>
      <c r="M1450" s="105"/>
      <c r="N1450" s="103"/>
      <c r="O1450" s="456"/>
      <c r="P1450" s="79">
        <f t="shared" si="45"/>
        <v>0</v>
      </c>
      <c r="Q1450" s="79">
        <f t="shared" si="45"/>
        <v>0</v>
      </c>
      <c r="R1450" s="102" t="str">
        <f t="shared" si="44"/>
        <v/>
      </c>
      <c r="S1450" s="96" t="str">
        <f>IF(D1450="","",IF(OR(D1450=Plano!$A$1,D1450=Plano!$B$1),"entrada","saída"))</f>
        <v/>
      </c>
    </row>
    <row r="1451" spans="1:19" ht="13.2" hidden="1" x14ac:dyDescent="0.25">
      <c r="A1451" s="119" t="str">
        <f>IF(B1451="","",COUNT('Diário 2o PA'!$A$5:$A$1412)+COUNT('Diário 3o PA'!$A$5:$A$2004)+ROW()-4)</f>
        <v/>
      </c>
      <c r="B1451" s="104"/>
      <c r="C1451" s="154"/>
      <c r="D1451" s="105"/>
      <c r="E1451" s="105"/>
      <c r="F1451" s="106"/>
      <c r="G1451" s="105"/>
      <c r="H1451" s="105"/>
      <c r="I1451" s="108"/>
      <c r="J1451" s="105"/>
      <c r="K1451" s="105"/>
      <c r="L1451" s="108"/>
      <c r="M1451" s="105"/>
      <c r="N1451" s="103"/>
      <c r="O1451" s="456"/>
      <c r="P1451" s="79">
        <f t="shared" si="45"/>
        <v>0</v>
      </c>
      <c r="Q1451" s="79">
        <f t="shared" si="45"/>
        <v>0</v>
      </c>
      <c r="R1451" s="102" t="str">
        <f t="shared" si="44"/>
        <v/>
      </c>
      <c r="S1451" s="96" t="str">
        <f>IF(D1451="","",IF(OR(D1451=Plano!$A$1,D1451=Plano!$B$1),"entrada","saída"))</f>
        <v/>
      </c>
    </row>
    <row r="1452" spans="1:19" ht="13.2" hidden="1" x14ac:dyDescent="0.25">
      <c r="A1452" s="119" t="str">
        <f>IF(B1452="","",COUNT('Diário 2o PA'!$A$5:$A$1412)+COUNT('Diário 3o PA'!$A$5:$A$2004)+ROW()-4)</f>
        <v/>
      </c>
      <c r="B1452" s="104"/>
      <c r="C1452" s="154"/>
      <c r="D1452" s="105"/>
      <c r="E1452" s="105"/>
      <c r="F1452" s="106"/>
      <c r="G1452" s="105"/>
      <c r="H1452" s="105"/>
      <c r="I1452" s="108"/>
      <c r="J1452" s="105"/>
      <c r="K1452" s="105"/>
      <c r="L1452" s="108"/>
      <c r="M1452" s="105"/>
      <c r="N1452" s="103"/>
      <c r="O1452" s="456"/>
      <c r="P1452" s="79">
        <f t="shared" si="45"/>
        <v>0</v>
      </c>
      <c r="Q1452" s="79">
        <f t="shared" si="45"/>
        <v>0</v>
      </c>
      <c r="R1452" s="102" t="str">
        <f t="shared" si="44"/>
        <v/>
      </c>
      <c r="S1452" s="96" t="str">
        <f>IF(D1452="","",IF(OR(D1452=Plano!$A$1,D1452=Plano!$B$1),"entrada","saída"))</f>
        <v/>
      </c>
    </row>
    <row r="1453" spans="1:19" ht="13.2" hidden="1" x14ac:dyDescent="0.25">
      <c r="A1453" s="119" t="str">
        <f>IF(B1453="","",COUNT('Diário 2o PA'!$A$5:$A$1412)+COUNT('Diário 3o PA'!$A$5:$A$2004)+ROW()-4)</f>
        <v/>
      </c>
      <c r="B1453" s="104"/>
      <c r="C1453" s="154"/>
      <c r="D1453" s="105"/>
      <c r="E1453" s="105"/>
      <c r="F1453" s="106"/>
      <c r="G1453" s="105"/>
      <c r="H1453" s="105"/>
      <c r="I1453" s="108"/>
      <c r="J1453" s="105"/>
      <c r="K1453" s="105"/>
      <c r="L1453" s="108"/>
      <c r="M1453" s="105"/>
      <c r="N1453" s="103"/>
      <c r="O1453" s="456"/>
      <c r="P1453" s="79">
        <f t="shared" si="45"/>
        <v>0</v>
      </c>
      <c r="Q1453" s="79">
        <f t="shared" si="45"/>
        <v>0</v>
      </c>
      <c r="R1453" s="102" t="str">
        <f t="shared" si="44"/>
        <v/>
      </c>
      <c r="S1453" s="96" t="str">
        <f>IF(D1453="","",IF(OR(D1453=Plano!$A$1,D1453=Plano!$B$1),"entrada","saída"))</f>
        <v/>
      </c>
    </row>
    <row r="1454" spans="1:19" ht="13.2" hidden="1" x14ac:dyDescent="0.25">
      <c r="A1454" s="119" t="str">
        <f>IF(B1454="","",COUNT('Diário 2o PA'!$A$5:$A$1412)+COUNT('Diário 3o PA'!$A$5:$A$2004)+ROW()-4)</f>
        <v/>
      </c>
      <c r="B1454" s="104"/>
      <c r="C1454" s="154"/>
      <c r="D1454" s="105"/>
      <c r="E1454" s="105"/>
      <c r="F1454" s="106"/>
      <c r="G1454" s="105"/>
      <c r="H1454" s="105"/>
      <c r="I1454" s="108"/>
      <c r="J1454" s="105"/>
      <c r="K1454" s="105"/>
      <c r="L1454" s="108"/>
      <c r="M1454" s="105"/>
      <c r="N1454" s="103"/>
      <c r="O1454" s="456"/>
      <c r="P1454" s="79">
        <f t="shared" si="45"/>
        <v>0</v>
      </c>
      <c r="Q1454" s="79">
        <f t="shared" si="45"/>
        <v>0</v>
      </c>
      <c r="R1454" s="102" t="str">
        <f t="shared" si="44"/>
        <v/>
      </c>
      <c r="S1454" s="96" t="str">
        <f>IF(D1454="","",IF(OR(D1454=Plano!$A$1,D1454=Plano!$B$1),"entrada","saída"))</f>
        <v/>
      </c>
    </row>
    <row r="1455" spans="1:19" ht="13.2" hidden="1" x14ac:dyDescent="0.25">
      <c r="A1455" s="119" t="str">
        <f>IF(B1455="","",COUNT('Diário 2o PA'!$A$5:$A$1412)+COUNT('Diário 3o PA'!$A$5:$A$2004)+ROW()-4)</f>
        <v/>
      </c>
      <c r="B1455" s="104"/>
      <c r="C1455" s="154"/>
      <c r="D1455" s="105"/>
      <c r="E1455" s="105"/>
      <c r="F1455" s="106"/>
      <c r="G1455" s="105"/>
      <c r="H1455" s="105"/>
      <c r="I1455" s="108"/>
      <c r="J1455" s="105"/>
      <c r="K1455" s="105"/>
      <c r="L1455" s="108"/>
      <c r="M1455" s="105"/>
      <c r="N1455" s="103"/>
      <c r="O1455" s="456"/>
      <c r="P1455" s="79">
        <f t="shared" si="45"/>
        <v>0</v>
      </c>
      <c r="Q1455" s="79">
        <f t="shared" si="45"/>
        <v>0</v>
      </c>
      <c r="R1455" s="102" t="str">
        <f t="shared" si="44"/>
        <v/>
      </c>
      <c r="S1455" s="96" t="str">
        <f>IF(D1455="","",IF(OR(D1455=Plano!$A$1,D1455=Plano!$B$1),"entrada","saída"))</f>
        <v/>
      </c>
    </row>
    <row r="1456" spans="1:19" ht="13.2" hidden="1" x14ac:dyDescent="0.25">
      <c r="A1456" s="119" t="str">
        <f>IF(B1456="","",COUNT('Diário 2o PA'!$A$5:$A$1412)+COUNT('Diário 3o PA'!$A$5:$A$2004)+ROW()-4)</f>
        <v/>
      </c>
      <c r="B1456" s="104"/>
      <c r="C1456" s="154"/>
      <c r="D1456" s="105"/>
      <c r="E1456" s="105"/>
      <c r="F1456" s="106"/>
      <c r="G1456" s="105"/>
      <c r="H1456" s="105"/>
      <c r="I1456" s="108"/>
      <c r="J1456" s="105"/>
      <c r="K1456" s="105"/>
      <c r="L1456" s="108"/>
      <c r="M1456" s="105"/>
      <c r="N1456" s="103"/>
      <c r="O1456" s="456"/>
      <c r="P1456" s="79">
        <f t="shared" si="45"/>
        <v>0</v>
      </c>
      <c r="Q1456" s="79">
        <f t="shared" si="45"/>
        <v>0</v>
      </c>
      <c r="R1456" s="102" t="str">
        <f t="shared" si="44"/>
        <v/>
      </c>
      <c r="S1456" s="96" t="str">
        <f>IF(D1456="","",IF(OR(D1456=Plano!$A$1,D1456=Plano!$B$1),"entrada","saída"))</f>
        <v/>
      </c>
    </row>
    <row r="1457" spans="1:19" ht="13.2" hidden="1" x14ac:dyDescent="0.25">
      <c r="A1457" s="119" t="str">
        <f>IF(B1457="","",COUNT('Diário 2o PA'!$A$5:$A$1412)+COUNT('Diário 3o PA'!$A$5:$A$2004)+ROW()-4)</f>
        <v/>
      </c>
      <c r="B1457" s="104"/>
      <c r="C1457" s="154"/>
      <c r="D1457" s="105"/>
      <c r="E1457" s="105"/>
      <c r="F1457" s="106"/>
      <c r="G1457" s="105"/>
      <c r="H1457" s="105"/>
      <c r="I1457" s="108"/>
      <c r="J1457" s="105"/>
      <c r="K1457" s="105"/>
      <c r="L1457" s="108"/>
      <c r="M1457" s="105"/>
      <c r="N1457" s="103"/>
      <c r="O1457" s="456"/>
      <c r="P1457" s="79">
        <f t="shared" si="45"/>
        <v>0</v>
      </c>
      <c r="Q1457" s="79">
        <f t="shared" si="45"/>
        <v>0</v>
      </c>
      <c r="R1457" s="102" t="str">
        <f t="shared" si="44"/>
        <v/>
      </c>
      <c r="S1457" s="96" t="str">
        <f>IF(D1457="","",IF(OR(D1457=Plano!$A$1,D1457=Plano!$B$1),"entrada","saída"))</f>
        <v/>
      </c>
    </row>
    <row r="1458" spans="1:19" ht="13.2" hidden="1" x14ac:dyDescent="0.25">
      <c r="A1458" s="119" t="str">
        <f>IF(B1458="","",COUNT('Diário 2o PA'!$A$5:$A$1412)+COUNT('Diário 3o PA'!$A$5:$A$2004)+ROW()-4)</f>
        <v/>
      </c>
      <c r="B1458" s="104"/>
      <c r="C1458" s="154"/>
      <c r="D1458" s="105"/>
      <c r="E1458" s="105"/>
      <c r="F1458" s="106"/>
      <c r="G1458" s="105"/>
      <c r="H1458" s="105"/>
      <c r="I1458" s="108"/>
      <c r="J1458" s="105"/>
      <c r="K1458" s="105"/>
      <c r="L1458" s="108"/>
      <c r="M1458" s="105"/>
      <c r="N1458" s="103"/>
      <c r="O1458" s="456"/>
      <c r="P1458" s="79">
        <f t="shared" si="45"/>
        <v>0</v>
      </c>
      <c r="Q1458" s="79">
        <f t="shared" si="45"/>
        <v>0</v>
      </c>
      <c r="R1458" s="102" t="str">
        <f t="shared" si="44"/>
        <v/>
      </c>
      <c r="S1458" s="96" t="str">
        <f>IF(D1458="","",IF(OR(D1458=Plano!$A$1,D1458=Plano!$B$1),"entrada","saída"))</f>
        <v/>
      </c>
    </row>
    <row r="1459" spans="1:19" ht="13.2" hidden="1" x14ac:dyDescent="0.25">
      <c r="A1459" s="119" t="str">
        <f>IF(B1459="","",COUNT('Diário 2o PA'!$A$5:$A$1412)+COUNT('Diário 3o PA'!$A$5:$A$2004)+ROW()-4)</f>
        <v/>
      </c>
      <c r="B1459" s="104"/>
      <c r="C1459" s="154"/>
      <c r="D1459" s="105"/>
      <c r="E1459" s="105"/>
      <c r="F1459" s="106"/>
      <c r="G1459" s="105"/>
      <c r="H1459" s="105"/>
      <c r="I1459" s="108"/>
      <c r="J1459" s="105"/>
      <c r="K1459" s="105"/>
      <c r="L1459" s="108"/>
      <c r="M1459" s="105"/>
      <c r="N1459" s="103"/>
      <c r="O1459" s="456"/>
      <c r="P1459" s="79">
        <f t="shared" si="45"/>
        <v>0</v>
      </c>
      <c r="Q1459" s="79">
        <f t="shared" si="45"/>
        <v>0</v>
      </c>
      <c r="R1459" s="102" t="str">
        <f t="shared" si="44"/>
        <v/>
      </c>
      <c r="S1459" s="96" t="str">
        <f>IF(D1459="","",IF(OR(D1459=Plano!$A$1,D1459=Plano!$B$1),"entrada","saída"))</f>
        <v/>
      </c>
    </row>
    <row r="1460" spans="1:19" ht="13.2" hidden="1" x14ac:dyDescent="0.25">
      <c r="A1460" s="119" t="str">
        <f>IF(B1460="","",COUNT('Diário 2o PA'!$A$5:$A$1412)+COUNT('Diário 3o PA'!$A$5:$A$2004)+ROW()-4)</f>
        <v/>
      </c>
      <c r="B1460" s="104"/>
      <c r="C1460" s="154"/>
      <c r="D1460" s="105"/>
      <c r="E1460" s="105"/>
      <c r="F1460" s="106"/>
      <c r="G1460" s="105"/>
      <c r="H1460" s="105"/>
      <c r="I1460" s="108"/>
      <c r="J1460" s="105"/>
      <c r="K1460" s="105"/>
      <c r="L1460" s="108"/>
      <c r="M1460" s="105"/>
      <c r="N1460" s="103"/>
      <c r="O1460" s="456"/>
      <c r="P1460" s="79">
        <f t="shared" si="45"/>
        <v>0</v>
      </c>
      <c r="Q1460" s="79">
        <f t="shared" si="45"/>
        <v>0</v>
      </c>
      <c r="R1460" s="102" t="str">
        <f t="shared" si="44"/>
        <v/>
      </c>
      <c r="S1460" s="96" t="str">
        <f>IF(D1460="","",IF(OR(D1460=Plano!$A$1,D1460=Plano!$B$1),"entrada","saída"))</f>
        <v/>
      </c>
    </row>
    <row r="1461" spans="1:19" ht="13.2" hidden="1" x14ac:dyDescent="0.25">
      <c r="A1461" s="119" t="str">
        <f>IF(B1461="","",COUNT('Diário 2o PA'!$A$5:$A$1412)+COUNT('Diário 3o PA'!$A$5:$A$2004)+ROW()-4)</f>
        <v/>
      </c>
      <c r="B1461" s="104"/>
      <c r="C1461" s="154"/>
      <c r="D1461" s="105"/>
      <c r="E1461" s="105"/>
      <c r="F1461" s="106"/>
      <c r="G1461" s="105"/>
      <c r="H1461" s="105"/>
      <c r="I1461" s="108"/>
      <c r="J1461" s="105"/>
      <c r="K1461" s="105"/>
      <c r="L1461" s="108"/>
      <c r="M1461" s="105"/>
      <c r="N1461" s="103"/>
      <c r="O1461" s="456"/>
      <c r="P1461" s="79">
        <f t="shared" si="45"/>
        <v>0</v>
      </c>
      <c r="Q1461" s="79">
        <f t="shared" si="45"/>
        <v>0</v>
      </c>
      <c r="R1461" s="102" t="str">
        <f t="shared" si="44"/>
        <v/>
      </c>
      <c r="S1461" s="96" t="str">
        <f>IF(D1461="","",IF(OR(D1461=Plano!$A$1,D1461=Plano!$B$1),"entrada","saída"))</f>
        <v/>
      </c>
    </row>
    <row r="1462" spans="1:19" ht="13.2" hidden="1" x14ac:dyDescent="0.25">
      <c r="A1462" s="119" t="str">
        <f>IF(B1462="","",COUNT('Diário 2o PA'!$A$5:$A$1412)+COUNT('Diário 3o PA'!$A$5:$A$2004)+ROW()-4)</f>
        <v/>
      </c>
      <c r="B1462" s="104"/>
      <c r="C1462" s="154"/>
      <c r="D1462" s="105"/>
      <c r="E1462" s="105"/>
      <c r="F1462" s="106"/>
      <c r="G1462" s="105"/>
      <c r="H1462" s="105"/>
      <c r="I1462" s="108"/>
      <c r="J1462" s="105"/>
      <c r="K1462" s="105"/>
      <c r="L1462" s="108"/>
      <c r="M1462" s="105"/>
      <c r="N1462" s="103"/>
      <c r="O1462" s="456"/>
      <c r="P1462" s="79">
        <f t="shared" si="45"/>
        <v>0</v>
      </c>
      <c r="Q1462" s="79">
        <f t="shared" si="45"/>
        <v>0</v>
      </c>
      <c r="R1462" s="102" t="str">
        <f t="shared" si="44"/>
        <v/>
      </c>
      <c r="S1462" s="96" t="str">
        <f>IF(D1462="","",IF(OR(D1462=Plano!$A$1,D1462=Plano!$B$1),"entrada","saída"))</f>
        <v/>
      </c>
    </row>
    <row r="1463" spans="1:19" ht="13.2" hidden="1" x14ac:dyDescent="0.25">
      <c r="A1463" s="119" t="str">
        <f>IF(B1463="","",COUNT('Diário 2o PA'!$A$5:$A$1412)+COUNT('Diário 3o PA'!$A$5:$A$2004)+ROW()-4)</f>
        <v/>
      </c>
      <c r="B1463" s="104"/>
      <c r="C1463" s="154"/>
      <c r="D1463" s="105"/>
      <c r="E1463" s="105"/>
      <c r="F1463" s="106"/>
      <c r="G1463" s="105"/>
      <c r="H1463" s="105"/>
      <c r="I1463" s="108"/>
      <c r="J1463" s="105"/>
      <c r="K1463" s="105"/>
      <c r="L1463" s="108"/>
      <c r="M1463" s="105"/>
      <c r="N1463" s="103"/>
      <c r="O1463" s="456"/>
      <c r="P1463" s="79">
        <f t="shared" si="45"/>
        <v>0</v>
      </c>
      <c r="Q1463" s="79">
        <f t="shared" si="45"/>
        <v>0</v>
      </c>
      <c r="R1463" s="102" t="str">
        <f t="shared" si="44"/>
        <v/>
      </c>
      <c r="S1463" s="96" t="str">
        <f>IF(D1463="","",IF(OR(D1463=Plano!$A$1,D1463=Plano!$B$1),"entrada","saída"))</f>
        <v/>
      </c>
    </row>
    <row r="1464" spans="1:19" ht="13.2" hidden="1" x14ac:dyDescent="0.25">
      <c r="A1464" s="119" t="str">
        <f>IF(B1464="","",COUNT('Diário 2o PA'!$A$5:$A$1412)+COUNT('Diário 3o PA'!$A$5:$A$2004)+ROW()-4)</f>
        <v/>
      </c>
      <c r="B1464" s="104"/>
      <c r="C1464" s="154"/>
      <c r="D1464" s="105"/>
      <c r="E1464" s="105"/>
      <c r="F1464" s="106"/>
      <c r="G1464" s="105"/>
      <c r="H1464" s="105"/>
      <c r="I1464" s="108"/>
      <c r="J1464" s="105"/>
      <c r="K1464" s="105"/>
      <c r="L1464" s="108"/>
      <c r="M1464" s="105"/>
      <c r="N1464" s="103"/>
      <c r="O1464" s="456"/>
      <c r="P1464" s="79">
        <f t="shared" si="45"/>
        <v>0</v>
      </c>
      <c r="Q1464" s="79">
        <f t="shared" si="45"/>
        <v>0</v>
      </c>
      <c r="R1464" s="102" t="str">
        <f t="shared" si="44"/>
        <v/>
      </c>
      <c r="S1464" s="96" t="str">
        <f>IF(D1464="","",IF(OR(D1464=Plano!$A$1,D1464=Plano!$B$1),"entrada","saída"))</f>
        <v/>
      </c>
    </row>
    <row r="1465" spans="1:19" ht="13.2" hidden="1" x14ac:dyDescent="0.25">
      <c r="A1465" s="119" t="str">
        <f>IF(B1465="","",COUNT('Diário 2o PA'!$A$5:$A$1412)+COUNT('Diário 3o PA'!$A$5:$A$2004)+ROW()-4)</f>
        <v/>
      </c>
      <c r="B1465" s="104"/>
      <c r="C1465" s="154"/>
      <c r="D1465" s="105"/>
      <c r="E1465" s="105"/>
      <c r="F1465" s="106"/>
      <c r="G1465" s="105"/>
      <c r="H1465" s="105"/>
      <c r="I1465" s="108"/>
      <c r="J1465" s="105"/>
      <c r="K1465" s="105"/>
      <c r="L1465" s="108"/>
      <c r="M1465" s="105"/>
      <c r="N1465" s="103"/>
      <c r="O1465" s="456"/>
      <c r="P1465" s="79">
        <f t="shared" si="45"/>
        <v>0</v>
      </c>
      <c r="Q1465" s="79">
        <f t="shared" si="45"/>
        <v>0</v>
      </c>
      <c r="R1465" s="102" t="str">
        <f t="shared" si="44"/>
        <v/>
      </c>
      <c r="S1465" s="96" t="str">
        <f>IF(D1465="","",IF(OR(D1465=Plano!$A$1,D1465=Plano!$B$1),"entrada","saída"))</f>
        <v/>
      </c>
    </row>
    <row r="1466" spans="1:19" ht="13.2" hidden="1" x14ac:dyDescent="0.25">
      <c r="A1466" s="119" t="str">
        <f>IF(B1466="","",COUNT('Diário 2o PA'!$A$5:$A$1412)+COUNT('Diário 3o PA'!$A$5:$A$2004)+ROW()-4)</f>
        <v/>
      </c>
      <c r="B1466" s="104"/>
      <c r="C1466" s="154"/>
      <c r="D1466" s="105"/>
      <c r="E1466" s="105"/>
      <c r="F1466" s="106"/>
      <c r="G1466" s="105"/>
      <c r="H1466" s="105"/>
      <c r="I1466" s="108"/>
      <c r="J1466" s="105"/>
      <c r="K1466" s="105"/>
      <c r="L1466" s="108"/>
      <c r="M1466" s="105"/>
      <c r="N1466" s="103"/>
      <c r="O1466" s="456"/>
      <c r="P1466" s="79">
        <f t="shared" si="45"/>
        <v>0</v>
      </c>
      <c r="Q1466" s="79">
        <f t="shared" si="45"/>
        <v>0</v>
      </c>
      <c r="R1466" s="102" t="str">
        <f t="shared" si="44"/>
        <v/>
      </c>
      <c r="S1466" s="96" t="str">
        <f>IF(D1466="","",IF(OR(D1466=Plano!$A$1,D1466=Plano!$B$1),"entrada","saída"))</f>
        <v/>
      </c>
    </row>
    <row r="1467" spans="1:19" ht="13.2" hidden="1" x14ac:dyDescent="0.25">
      <c r="A1467" s="119" t="str">
        <f>IF(B1467="","",COUNT('Diário 2o PA'!$A$5:$A$1412)+COUNT('Diário 3o PA'!$A$5:$A$2004)+ROW()-4)</f>
        <v/>
      </c>
      <c r="B1467" s="104"/>
      <c r="C1467" s="154"/>
      <c r="D1467" s="105"/>
      <c r="E1467" s="105"/>
      <c r="F1467" s="106"/>
      <c r="G1467" s="105"/>
      <c r="H1467" s="105"/>
      <c r="I1467" s="108"/>
      <c r="J1467" s="105"/>
      <c r="K1467" s="105"/>
      <c r="L1467" s="108"/>
      <c r="M1467" s="105"/>
      <c r="N1467" s="103"/>
      <c r="O1467" s="456"/>
      <c r="P1467" s="79">
        <f t="shared" si="45"/>
        <v>0</v>
      </c>
      <c r="Q1467" s="79">
        <f t="shared" si="45"/>
        <v>0</v>
      </c>
      <c r="R1467" s="102" t="str">
        <f t="shared" si="44"/>
        <v/>
      </c>
      <c r="S1467" s="96" t="str">
        <f>IF(D1467="","",IF(OR(D1467=Plano!$A$1,D1467=Plano!$B$1),"entrada","saída"))</f>
        <v/>
      </c>
    </row>
    <row r="1468" spans="1:19" ht="13.2" hidden="1" x14ac:dyDescent="0.25">
      <c r="A1468" s="119" t="str">
        <f>IF(B1468="","",COUNT('Diário 2o PA'!$A$5:$A$1412)+COUNT('Diário 3o PA'!$A$5:$A$2004)+ROW()-4)</f>
        <v/>
      </c>
      <c r="B1468" s="104"/>
      <c r="C1468" s="154"/>
      <c r="D1468" s="105"/>
      <c r="E1468" s="105"/>
      <c r="F1468" s="106"/>
      <c r="G1468" s="105"/>
      <c r="H1468" s="105"/>
      <c r="I1468" s="108"/>
      <c r="J1468" s="105"/>
      <c r="K1468" s="105"/>
      <c r="L1468" s="108"/>
      <c r="M1468" s="105"/>
      <c r="N1468" s="103"/>
      <c r="O1468" s="456"/>
      <c r="P1468" s="79">
        <f t="shared" si="45"/>
        <v>0</v>
      </c>
      <c r="Q1468" s="79">
        <f t="shared" si="45"/>
        <v>0</v>
      </c>
      <c r="R1468" s="102" t="str">
        <f t="shared" si="44"/>
        <v/>
      </c>
      <c r="S1468" s="96" t="str">
        <f>IF(D1468="","",IF(OR(D1468=Plano!$A$1,D1468=Plano!$B$1),"entrada","saída"))</f>
        <v/>
      </c>
    </row>
    <row r="1469" spans="1:19" ht="13.2" hidden="1" x14ac:dyDescent="0.25">
      <c r="A1469" s="119" t="str">
        <f>IF(B1469="","",COUNT('Diário 2o PA'!$A$5:$A$1412)+COUNT('Diário 3o PA'!$A$5:$A$2004)+ROW()-4)</f>
        <v/>
      </c>
      <c r="B1469" s="104"/>
      <c r="C1469" s="154"/>
      <c r="D1469" s="105"/>
      <c r="E1469" s="105"/>
      <c r="F1469" s="106"/>
      <c r="G1469" s="105"/>
      <c r="H1469" s="105"/>
      <c r="I1469" s="108"/>
      <c r="J1469" s="105"/>
      <c r="K1469" s="105"/>
      <c r="L1469" s="108"/>
      <c r="M1469" s="105"/>
      <c r="N1469" s="103"/>
      <c r="O1469" s="456"/>
      <c r="P1469" s="79">
        <f t="shared" si="45"/>
        <v>0</v>
      </c>
      <c r="Q1469" s="79">
        <f t="shared" si="45"/>
        <v>0</v>
      </c>
      <c r="R1469" s="102" t="str">
        <f t="shared" si="44"/>
        <v/>
      </c>
      <c r="S1469" s="96" t="str">
        <f>IF(D1469="","",IF(OR(D1469=Plano!$A$1,D1469=Plano!$B$1),"entrada","saída"))</f>
        <v/>
      </c>
    </row>
    <row r="1470" spans="1:19" ht="13.2" hidden="1" x14ac:dyDescent="0.25">
      <c r="A1470" s="119" t="str">
        <f>IF(B1470="","",COUNT('Diário 2o PA'!$A$5:$A$1412)+COUNT('Diário 3o PA'!$A$5:$A$2004)+ROW()-4)</f>
        <v/>
      </c>
      <c r="B1470" s="104"/>
      <c r="C1470" s="154"/>
      <c r="D1470" s="105"/>
      <c r="E1470" s="105"/>
      <c r="F1470" s="106"/>
      <c r="G1470" s="105"/>
      <c r="H1470" s="105"/>
      <c r="I1470" s="108"/>
      <c r="J1470" s="105"/>
      <c r="K1470" s="105"/>
      <c r="L1470" s="108"/>
      <c r="M1470" s="105"/>
      <c r="N1470" s="103"/>
      <c r="O1470" s="456"/>
      <c r="P1470" s="79">
        <f t="shared" si="45"/>
        <v>0</v>
      </c>
      <c r="Q1470" s="79">
        <f t="shared" si="45"/>
        <v>0</v>
      </c>
      <c r="R1470" s="102" t="str">
        <f t="shared" si="44"/>
        <v/>
      </c>
      <c r="S1470" s="96" t="str">
        <f>IF(D1470="","",IF(OR(D1470=Plano!$A$1,D1470=Plano!$B$1),"entrada","saída"))</f>
        <v/>
      </c>
    </row>
    <row r="1471" spans="1:19" ht="13.2" hidden="1" x14ac:dyDescent="0.25">
      <c r="A1471" s="119" t="str">
        <f>IF(B1471="","",COUNT('Diário 2o PA'!$A$5:$A$1412)+COUNT('Diário 3o PA'!$A$5:$A$2004)+ROW()-4)</f>
        <v/>
      </c>
      <c r="B1471" s="104"/>
      <c r="C1471" s="154"/>
      <c r="D1471" s="105"/>
      <c r="E1471" s="105"/>
      <c r="F1471" s="106"/>
      <c r="G1471" s="105"/>
      <c r="H1471" s="105"/>
      <c r="I1471" s="108"/>
      <c r="J1471" s="105"/>
      <c r="K1471" s="105"/>
      <c r="L1471" s="108"/>
      <c r="M1471" s="105"/>
      <c r="N1471" s="103"/>
      <c r="O1471" s="456"/>
      <c r="P1471" s="79">
        <f t="shared" si="45"/>
        <v>0</v>
      </c>
      <c r="Q1471" s="79">
        <f t="shared" si="45"/>
        <v>0</v>
      </c>
      <c r="R1471" s="102" t="str">
        <f t="shared" si="44"/>
        <v/>
      </c>
      <c r="S1471" s="96" t="str">
        <f>IF(D1471="","",IF(OR(D1471=Plano!$A$1,D1471=Plano!$B$1),"entrada","saída"))</f>
        <v/>
      </c>
    </row>
    <row r="1472" spans="1:19" ht="13.2" hidden="1" x14ac:dyDescent="0.25">
      <c r="A1472" s="119" t="str">
        <f>IF(B1472="","",COUNT('Diário 2o PA'!$A$5:$A$1412)+COUNT('Diário 3o PA'!$A$5:$A$2004)+ROW()-4)</f>
        <v/>
      </c>
      <c r="B1472" s="104"/>
      <c r="C1472" s="154"/>
      <c r="D1472" s="105"/>
      <c r="E1472" s="105"/>
      <c r="F1472" s="106"/>
      <c r="G1472" s="105"/>
      <c r="H1472" s="105"/>
      <c r="I1472" s="108"/>
      <c r="J1472" s="105"/>
      <c r="K1472" s="105"/>
      <c r="L1472" s="108"/>
      <c r="M1472" s="105"/>
      <c r="N1472" s="103"/>
      <c r="O1472" s="456"/>
      <c r="P1472" s="79">
        <f t="shared" si="45"/>
        <v>0</v>
      </c>
      <c r="Q1472" s="79">
        <f t="shared" si="45"/>
        <v>0</v>
      </c>
      <c r="R1472" s="102" t="str">
        <f t="shared" si="44"/>
        <v/>
      </c>
      <c r="S1472" s="96" t="str">
        <f>IF(D1472="","",IF(OR(D1472=Plano!$A$1,D1472=Plano!$B$1),"entrada","saída"))</f>
        <v/>
      </c>
    </row>
    <row r="1473" spans="1:19" ht="13.2" hidden="1" x14ac:dyDescent="0.25">
      <c r="A1473" s="119" t="str">
        <f>IF(B1473="","",COUNT('Diário 2o PA'!$A$5:$A$1412)+COUNT('Diário 3o PA'!$A$5:$A$2004)+ROW()-4)</f>
        <v/>
      </c>
      <c r="B1473" s="104"/>
      <c r="C1473" s="154"/>
      <c r="D1473" s="105"/>
      <c r="E1473" s="105"/>
      <c r="F1473" s="106"/>
      <c r="G1473" s="105"/>
      <c r="H1473" s="105"/>
      <c r="I1473" s="108"/>
      <c r="J1473" s="105"/>
      <c r="K1473" s="105"/>
      <c r="L1473" s="108"/>
      <c r="M1473" s="105"/>
      <c r="N1473" s="103"/>
      <c r="O1473" s="456"/>
      <c r="P1473" s="79">
        <f t="shared" si="45"/>
        <v>0</v>
      </c>
      <c r="Q1473" s="79">
        <f t="shared" si="45"/>
        <v>0</v>
      </c>
      <c r="R1473" s="102" t="str">
        <f t="shared" si="44"/>
        <v/>
      </c>
      <c r="S1473" s="96" t="str">
        <f>IF(D1473="","",IF(OR(D1473=Plano!$A$1,D1473=Plano!$B$1),"entrada","saída"))</f>
        <v/>
      </c>
    </row>
    <row r="1474" spans="1:19" ht="13.2" hidden="1" x14ac:dyDescent="0.25">
      <c r="A1474" s="119" t="str">
        <f>IF(B1474="","",COUNT('Diário 2o PA'!$A$5:$A$1412)+COUNT('Diário 3o PA'!$A$5:$A$2004)+ROW()-4)</f>
        <v/>
      </c>
      <c r="B1474" s="104"/>
      <c r="C1474" s="154"/>
      <c r="D1474" s="105"/>
      <c r="E1474" s="105"/>
      <c r="F1474" s="106"/>
      <c r="G1474" s="105"/>
      <c r="H1474" s="105"/>
      <c r="I1474" s="108"/>
      <c r="J1474" s="105"/>
      <c r="K1474" s="105"/>
      <c r="L1474" s="108"/>
      <c r="M1474" s="105"/>
      <c r="N1474" s="103"/>
      <c r="O1474" s="456"/>
      <c r="P1474" s="79">
        <f t="shared" si="45"/>
        <v>0</v>
      </c>
      <c r="Q1474" s="79">
        <f t="shared" si="45"/>
        <v>0</v>
      </c>
      <c r="R1474" s="102" t="str">
        <f t="shared" si="44"/>
        <v/>
      </c>
      <c r="S1474" s="96" t="str">
        <f>IF(D1474="","",IF(OR(D1474=Plano!$A$1,D1474=Plano!$B$1),"entrada","saída"))</f>
        <v/>
      </c>
    </row>
    <row r="1475" spans="1:19" ht="13.2" hidden="1" x14ac:dyDescent="0.25">
      <c r="A1475" s="119" t="str">
        <f>IF(B1475="","",COUNT('Diário 2o PA'!$A$5:$A$1412)+COUNT('Diário 3o PA'!$A$5:$A$2004)+ROW()-4)</f>
        <v/>
      </c>
      <c r="B1475" s="104"/>
      <c r="C1475" s="154"/>
      <c r="D1475" s="105"/>
      <c r="E1475" s="105"/>
      <c r="F1475" s="106"/>
      <c r="G1475" s="105"/>
      <c r="H1475" s="105"/>
      <c r="I1475" s="108"/>
      <c r="J1475" s="105"/>
      <c r="K1475" s="105"/>
      <c r="L1475" s="108"/>
      <c r="M1475" s="105"/>
      <c r="N1475" s="103"/>
      <c r="O1475" s="456"/>
      <c r="P1475" s="79">
        <f t="shared" si="45"/>
        <v>0</v>
      </c>
      <c r="Q1475" s="79">
        <f t="shared" si="45"/>
        <v>0</v>
      </c>
      <c r="R1475" s="102" t="str">
        <f t="shared" si="44"/>
        <v/>
      </c>
      <c r="S1475" s="96" t="str">
        <f>IF(D1475="","",IF(OR(D1475=Plano!$A$1,D1475=Plano!$B$1),"entrada","saída"))</f>
        <v/>
      </c>
    </row>
    <row r="1476" spans="1:19" ht="13.2" hidden="1" x14ac:dyDescent="0.25">
      <c r="A1476" s="119" t="str">
        <f>IF(B1476="","",COUNT('Diário 2o PA'!$A$5:$A$1412)+COUNT('Diário 3o PA'!$A$5:$A$2004)+ROW()-4)</f>
        <v/>
      </c>
      <c r="B1476" s="104"/>
      <c r="C1476" s="154"/>
      <c r="D1476" s="105"/>
      <c r="E1476" s="105"/>
      <c r="F1476" s="106"/>
      <c r="G1476" s="105"/>
      <c r="H1476" s="105"/>
      <c r="I1476" s="108"/>
      <c r="J1476" s="105"/>
      <c r="K1476" s="105"/>
      <c r="L1476" s="108"/>
      <c r="M1476" s="105"/>
      <c r="N1476" s="103"/>
      <c r="O1476" s="456"/>
      <c r="P1476" s="79">
        <f t="shared" si="45"/>
        <v>0</v>
      </c>
      <c r="Q1476" s="79">
        <f t="shared" si="45"/>
        <v>0</v>
      </c>
      <c r="R1476" s="102" t="str">
        <f t="shared" si="44"/>
        <v/>
      </c>
      <c r="S1476" s="96" t="str">
        <f>IF(D1476="","",IF(OR(D1476=Plano!$A$1,D1476=Plano!$B$1),"entrada","saída"))</f>
        <v/>
      </c>
    </row>
    <row r="1477" spans="1:19" ht="13.2" hidden="1" x14ac:dyDescent="0.25">
      <c r="A1477" s="119" t="str">
        <f>IF(B1477="","",COUNT('Diário 2o PA'!$A$5:$A$1412)+COUNT('Diário 3o PA'!$A$5:$A$2004)+ROW()-4)</f>
        <v/>
      </c>
      <c r="B1477" s="104"/>
      <c r="C1477" s="154"/>
      <c r="D1477" s="105"/>
      <c r="E1477" s="105"/>
      <c r="F1477" s="106"/>
      <c r="G1477" s="105"/>
      <c r="H1477" s="105"/>
      <c r="I1477" s="108"/>
      <c r="J1477" s="105"/>
      <c r="K1477" s="105"/>
      <c r="L1477" s="108"/>
      <c r="M1477" s="105"/>
      <c r="N1477" s="103"/>
      <c r="O1477" s="456"/>
      <c r="P1477" s="79">
        <f t="shared" si="45"/>
        <v>0</v>
      </c>
      <c r="Q1477" s="79">
        <f t="shared" si="45"/>
        <v>0</v>
      </c>
      <c r="R1477" s="102" t="str">
        <f t="shared" ref="R1477:R1540" si="46">SUBSTITUTE(D1477," ","_")</f>
        <v/>
      </c>
      <c r="S1477" s="96" t="str">
        <f>IF(D1477="","",IF(OR(D1477=Plano!$A$1,D1477=Plano!$B$1),"entrada","saída"))</f>
        <v/>
      </c>
    </row>
    <row r="1478" spans="1:19" ht="13.2" hidden="1" x14ac:dyDescent="0.25">
      <c r="A1478" s="119" t="str">
        <f>IF(B1478="","",COUNT('Diário 2o PA'!$A$5:$A$1412)+COUNT('Diário 3o PA'!$A$5:$A$2004)+ROW()-4)</f>
        <v/>
      </c>
      <c r="B1478" s="104"/>
      <c r="C1478" s="154"/>
      <c r="D1478" s="105"/>
      <c r="E1478" s="105"/>
      <c r="F1478" s="106"/>
      <c r="G1478" s="105"/>
      <c r="H1478" s="105"/>
      <c r="I1478" s="108"/>
      <c r="J1478" s="105"/>
      <c r="K1478" s="105"/>
      <c r="L1478" s="108"/>
      <c r="M1478" s="105"/>
      <c r="N1478" s="103"/>
      <c r="O1478" s="456"/>
      <c r="P1478" s="79">
        <f t="shared" ref="P1478:Q1541" si="47">IF(B1478=0,0,IF(YEAR(B1478)=$Q$1,MONTH(B1478)-$P$1+1,(YEAR(B1478)-$Q$1)*12-$P$1+1+MONTH(B1478)))</f>
        <v>0</v>
      </c>
      <c r="Q1478" s="79">
        <f t="shared" si="47"/>
        <v>0</v>
      </c>
      <c r="R1478" s="102" t="str">
        <f t="shared" si="46"/>
        <v/>
      </c>
      <c r="S1478" s="96" t="str">
        <f>IF(D1478="","",IF(OR(D1478=Plano!$A$1,D1478=Plano!$B$1),"entrada","saída"))</f>
        <v/>
      </c>
    </row>
    <row r="1479" spans="1:19" ht="13.2" hidden="1" x14ac:dyDescent="0.25">
      <c r="A1479" s="119" t="str">
        <f>IF(B1479="","",COUNT('Diário 2o PA'!$A$5:$A$1412)+COUNT('Diário 3o PA'!$A$5:$A$2004)+ROW()-4)</f>
        <v/>
      </c>
      <c r="B1479" s="104"/>
      <c r="C1479" s="154"/>
      <c r="D1479" s="105"/>
      <c r="E1479" s="105"/>
      <c r="F1479" s="106"/>
      <c r="G1479" s="105"/>
      <c r="H1479" s="105"/>
      <c r="I1479" s="108"/>
      <c r="J1479" s="105"/>
      <c r="K1479" s="105"/>
      <c r="L1479" s="108"/>
      <c r="M1479" s="105"/>
      <c r="N1479" s="103"/>
      <c r="O1479" s="456"/>
      <c r="P1479" s="79">
        <f t="shared" si="47"/>
        <v>0</v>
      </c>
      <c r="Q1479" s="79">
        <f t="shared" si="47"/>
        <v>0</v>
      </c>
      <c r="R1479" s="102" t="str">
        <f t="shared" si="46"/>
        <v/>
      </c>
      <c r="S1479" s="96" t="str">
        <f>IF(D1479="","",IF(OR(D1479=Plano!$A$1,D1479=Plano!$B$1),"entrada","saída"))</f>
        <v/>
      </c>
    </row>
    <row r="1480" spans="1:19" ht="13.2" hidden="1" x14ac:dyDescent="0.25">
      <c r="A1480" s="119" t="str">
        <f>IF(B1480="","",COUNT('Diário 2o PA'!$A$5:$A$1412)+COUNT('Diário 3o PA'!$A$5:$A$2004)+ROW()-4)</f>
        <v/>
      </c>
      <c r="B1480" s="104"/>
      <c r="C1480" s="154"/>
      <c r="D1480" s="105"/>
      <c r="E1480" s="105"/>
      <c r="F1480" s="106"/>
      <c r="G1480" s="105"/>
      <c r="H1480" s="105"/>
      <c r="I1480" s="108"/>
      <c r="J1480" s="105"/>
      <c r="K1480" s="105"/>
      <c r="L1480" s="108"/>
      <c r="M1480" s="105"/>
      <c r="N1480" s="103"/>
      <c r="O1480" s="456"/>
      <c r="P1480" s="79">
        <f t="shared" si="47"/>
        <v>0</v>
      </c>
      <c r="Q1480" s="79">
        <f t="shared" si="47"/>
        <v>0</v>
      </c>
      <c r="R1480" s="102" t="str">
        <f t="shared" si="46"/>
        <v/>
      </c>
      <c r="S1480" s="96" t="str">
        <f>IF(D1480="","",IF(OR(D1480=Plano!$A$1,D1480=Plano!$B$1),"entrada","saída"))</f>
        <v/>
      </c>
    </row>
    <row r="1481" spans="1:19" ht="13.2" hidden="1" x14ac:dyDescent="0.25">
      <c r="A1481" s="119" t="str">
        <f>IF(B1481="","",COUNT('Diário 2o PA'!$A$5:$A$1412)+COUNT('Diário 3o PA'!$A$5:$A$2004)+ROW()-4)</f>
        <v/>
      </c>
      <c r="B1481" s="104"/>
      <c r="C1481" s="154"/>
      <c r="D1481" s="105"/>
      <c r="E1481" s="105"/>
      <c r="F1481" s="106"/>
      <c r="G1481" s="105"/>
      <c r="H1481" s="105"/>
      <c r="I1481" s="108"/>
      <c r="J1481" s="105"/>
      <c r="K1481" s="105"/>
      <c r="L1481" s="108"/>
      <c r="M1481" s="105"/>
      <c r="N1481" s="103"/>
      <c r="O1481" s="456"/>
      <c r="P1481" s="79">
        <f t="shared" si="47"/>
        <v>0</v>
      </c>
      <c r="Q1481" s="79">
        <f t="shared" si="47"/>
        <v>0</v>
      </c>
      <c r="R1481" s="102" t="str">
        <f t="shared" si="46"/>
        <v/>
      </c>
      <c r="S1481" s="96" t="str">
        <f>IF(D1481="","",IF(OR(D1481=Plano!$A$1,D1481=Plano!$B$1),"entrada","saída"))</f>
        <v/>
      </c>
    </row>
    <row r="1482" spans="1:19" ht="13.2" hidden="1" x14ac:dyDescent="0.25">
      <c r="A1482" s="119" t="str">
        <f>IF(B1482="","",COUNT('Diário 2o PA'!$A$5:$A$1412)+COUNT('Diário 3o PA'!$A$5:$A$2004)+ROW()-4)</f>
        <v/>
      </c>
      <c r="B1482" s="104"/>
      <c r="C1482" s="154"/>
      <c r="D1482" s="105"/>
      <c r="E1482" s="105"/>
      <c r="F1482" s="106"/>
      <c r="G1482" s="105"/>
      <c r="H1482" s="105"/>
      <c r="I1482" s="108"/>
      <c r="J1482" s="105"/>
      <c r="K1482" s="105"/>
      <c r="L1482" s="108"/>
      <c r="M1482" s="105"/>
      <c r="N1482" s="103"/>
      <c r="O1482" s="456"/>
      <c r="P1482" s="79">
        <f t="shared" si="47"/>
        <v>0</v>
      </c>
      <c r="Q1482" s="79">
        <f t="shared" si="47"/>
        <v>0</v>
      </c>
      <c r="R1482" s="102" t="str">
        <f t="shared" si="46"/>
        <v/>
      </c>
      <c r="S1482" s="96" t="str">
        <f>IF(D1482="","",IF(OR(D1482=Plano!$A$1,D1482=Plano!$B$1),"entrada","saída"))</f>
        <v/>
      </c>
    </row>
    <row r="1483" spans="1:19" ht="13.2" hidden="1" x14ac:dyDescent="0.25">
      <c r="A1483" s="119" t="str">
        <f>IF(B1483="","",COUNT('Diário 2o PA'!$A$5:$A$1412)+COUNT('Diário 3o PA'!$A$5:$A$2004)+ROW()-4)</f>
        <v/>
      </c>
      <c r="B1483" s="104"/>
      <c r="C1483" s="154"/>
      <c r="D1483" s="105"/>
      <c r="E1483" s="105"/>
      <c r="F1483" s="106"/>
      <c r="G1483" s="105"/>
      <c r="H1483" s="105"/>
      <c r="I1483" s="108"/>
      <c r="J1483" s="105"/>
      <c r="K1483" s="105"/>
      <c r="L1483" s="108"/>
      <c r="M1483" s="105"/>
      <c r="N1483" s="103"/>
      <c r="O1483" s="456"/>
      <c r="P1483" s="79">
        <f t="shared" si="47"/>
        <v>0</v>
      </c>
      <c r="Q1483" s="79">
        <f t="shared" si="47"/>
        <v>0</v>
      </c>
      <c r="R1483" s="102" t="str">
        <f t="shared" si="46"/>
        <v/>
      </c>
      <c r="S1483" s="96" t="str">
        <f>IF(D1483="","",IF(OR(D1483=Plano!$A$1,D1483=Plano!$B$1),"entrada","saída"))</f>
        <v/>
      </c>
    </row>
    <row r="1484" spans="1:19" ht="13.2" hidden="1" x14ac:dyDescent="0.25">
      <c r="A1484" s="119" t="str">
        <f>IF(B1484="","",COUNT('Diário 2o PA'!$A$5:$A$1412)+COUNT('Diário 3o PA'!$A$5:$A$2004)+ROW()-4)</f>
        <v/>
      </c>
      <c r="B1484" s="104"/>
      <c r="C1484" s="154"/>
      <c r="D1484" s="105"/>
      <c r="E1484" s="105"/>
      <c r="F1484" s="106"/>
      <c r="G1484" s="105"/>
      <c r="H1484" s="105"/>
      <c r="I1484" s="108"/>
      <c r="J1484" s="105"/>
      <c r="K1484" s="105"/>
      <c r="L1484" s="108"/>
      <c r="M1484" s="105"/>
      <c r="N1484" s="103"/>
      <c r="O1484" s="456"/>
      <c r="P1484" s="79">
        <f t="shared" si="47"/>
        <v>0</v>
      </c>
      <c r="Q1484" s="79">
        <f t="shared" si="47"/>
        <v>0</v>
      </c>
      <c r="R1484" s="102" t="str">
        <f t="shared" si="46"/>
        <v/>
      </c>
      <c r="S1484" s="96" t="str">
        <f>IF(D1484="","",IF(OR(D1484=Plano!$A$1,D1484=Plano!$B$1),"entrada","saída"))</f>
        <v/>
      </c>
    </row>
    <row r="1485" spans="1:19" ht="13.2" hidden="1" x14ac:dyDescent="0.25">
      <c r="A1485" s="119" t="str">
        <f>IF(B1485="","",COUNT('Diário 2o PA'!$A$5:$A$1412)+COUNT('Diário 3o PA'!$A$5:$A$2004)+ROW()-4)</f>
        <v/>
      </c>
      <c r="B1485" s="104"/>
      <c r="C1485" s="154"/>
      <c r="D1485" s="105"/>
      <c r="E1485" s="105"/>
      <c r="F1485" s="106"/>
      <c r="G1485" s="105"/>
      <c r="H1485" s="105"/>
      <c r="I1485" s="108"/>
      <c r="J1485" s="105"/>
      <c r="K1485" s="105"/>
      <c r="L1485" s="108"/>
      <c r="M1485" s="105"/>
      <c r="N1485" s="103"/>
      <c r="O1485" s="456"/>
      <c r="P1485" s="79">
        <f t="shared" si="47"/>
        <v>0</v>
      </c>
      <c r="Q1485" s="79">
        <f t="shared" si="47"/>
        <v>0</v>
      </c>
      <c r="R1485" s="102" t="str">
        <f t="shared" si="46"/>
        <v/>
      </c>
      <c r="S1485" s="96" t="str">
        <f>IF(D1485="","",IF(OR(D1485=Plano!$A$1,D1485=Plano!$B$1),"entrada","saída"))</f>
        <v/>
      </c>
    </row>
    <row r="1486" spans="1:19" ht="13.2" hidden="1" x14ac:dyDescent="0.25">
      <c r="A1486" s="119" t="str">
        <f>IF(B1486="","",COUNT('Diário 2o PA'!$A$5:$A$1412)+COUNT('Diário 3o PA'!$A$5:$A$2004)+ROW()-4)</f>
        <v/>
      </c>
      <c r="B1486" s="104"/>
      <c r="C1486" s="154"/>
      <c r="D1486" s="105"/>
      <c r="E1486" s="105"/>
      <c r="F1486" s="106"/>
      <c r="G1486" s="105"/>
      <c r="H1486" s="105"/>
      <c r="I1486" s="108"/>
      <c r="J1486" s="105"/>
      <c r="K1486" s="105"/>
      <c r="L1486" s="108"/>
      <c r="M1486" s="105"/>
      <c r="N1486" s="103"/>
      <c r="O1486" s="456"/>
      <c r="P1486" s="79">
        <f t="shared" si="47"/>
        <v>0</v>
      </c>
      <c r="Q1486" s="79">
        <f t="shared" si="47"/>
        <v>0</v>
      </c>
      <c r="R1486" s="102" t="str">
        <f t="shared" si="46"/>
        <v/>
      </c>
      <c r="S1486" s="96" t="str">
        <f>IF(D1486="","",IF(OR(D1486=Plano!$A$1,D1486=Plano!$B$1),"entrada","saída"))</f>
        <v/>
      </c>
    </row>
    <row r="1487" spans="1:19" ht="13.2" hidden="1" x14ac:dyDescent="0.25">
      <c r="A1487" s="119" t="str">
        <f>IF(B1487="","",COUNT('Diário 2o PA'!$A$5:$A$1412)+COUNT('Diário 3o PA'!$A$5:$A$2004)+ROW()-4)</f>
        <v/>
      </c>
      <c r="B1487" s="104"/>
      <c r="C1487" s="154"/>
      <c r="D1487" s="105"/>
      <c r="E1487" s="105"/>
      <c r="F1487" s="106"/>
      <c r="G1487" s="105"/>
      <c r="H1487" s="105"/>
      <c r="I1487" s="108"/>
      <c r="J1487" s="105"/>
      <c r="K1487" s="105"/>
      <c r="L1487" s="108"/>
      <c r="M1487" s="105"/>
      <c r="N1487" s="103"/>
      <c r="O1487" s="456"/>
      <c r="P1487" s="79">
        <f t="shared" si="47"/>
        <v>0</v>
      </c>
      <c r="Q1487" s="79">
        <f t="shared" si="47"/>
        <v>0</v>
      </c>
      <c r="R1487" s="102" t="str">
        <f t="shared" si="46"/>
        <v/>
      </c>
      <c r="S1487" s="96" t="str">
        <f>IF(D1487="","",IF(OR(D1487=Plano!$A$1,D1487=Plano!$B$1),"entrada","saída"))</f>
        <v/>
      </c>
    </row>
    <row r="1488" spans="1:19" ht="13.2" hidden="1" x14ac:dyDescent="0.25">
      <c r="A1488" s="119" t="str">
        <f>IF(B1488="","",COUNT('Diário 2o PA'!$A$5:$A$1412)+COUNT('Diário 3o PA'!$A$5:$A$2004)+ROW()-4)</f>
        <v/>
      </c>
      <c r="B1488" s="104"/>
      <c r="C1488" s="154"/>
      <c r="D1488" s="105"/>
      <c r="E1488" s="105"/>
      <c r="F1488" s="106"/>
      <c r="G1488" s="105"/>
      <c r="H1488" s="105"/>
      <c r="I1488" s="108"/>
      <c r="J1488" s="105"/>
      <c r="K1488" s="105"/>
      <c r="L1488" s="108"/>
      <c r="M1488" s="105"/>
      <c r="N1488" s="103"/>
      <c r="O1488" s="456"/>
      <c r="P1488" s="79">
        <f t="shared" si="47"/>
        <v>0</v>
      </c>
      <c r="Q1488" s="79">
        <f t="shared" si="47"/>
        <v>0</v>
      </c>
      <c r="R1488" s="102" t="str">
        <f t="shared" si="46"/>
        <v/>
      </c>
      <c r="S1488" s="96" t="str">
        <f>IF(D1488="","",IF(OR(D1488=Plano!$A$1,D1488=Plano!$B$1),"entrada","saída"))</f>
        <v/>
      </c>
    </row>
    <row r="1489" spans="1:19" ht="13.2" hidden="1" x14ac:dyDescent="0.25">
      <c r="A1489" s="119" t="str">
        <f>IF(B1489="","",COUNT('Diário 2o PA'!$A$5:$A$1412)+COUNT('Diário 3o PA'!$A$5:$A$2004)+ROW()-4)</f>
        <v/>
      </c>
      <c r="B1489" s="104"/>
      <c r="C1489" s="154"/>
      <c r="D1489" s="105"/>
      <c r="E1489" s="105"/>
      <c r="F1489" s="106"/>
      <c r="G1489" s="105"/>
      <c r="H1489" s="105"/>
      <c r="I1489" s="108"/>
      <c r="J1489" s="105"/>
      <c r="K1489" s="105"/>
      <c r="L1489" s="108"/>
      <c r="M1489" s="105"/>
      <c r="N1489" s="103"/>
      <c r="O1489" s="456"/>
      <c r="P1489" s="79">
        <f t="shared" si="47"/>
        <v>0</v>
      </c>
      <c r="Q1489" s="79">
        <f t="shared" si="47"/>
        <v>0</v>
      </c>
      <c r="R1489" s="102" t="str">
        <f t="shared" si="46"/>
        <v/>
      </c>
      <c r="S1489" s="96" t="str">
        <f>IF(D1489="","",IF(OR(D1489=Plano!$A$1,D1489=Plano!$B$1),"entrada","saída"))</f>
        <v/>
      </c>
    </row>
    <row r="1490" spans="1:19" ht="13.2" hidden="1" x14ac:dyDescent="0.25">
      <c r="A1490" s="119" t="str">
        <f>IF(B1490="","",COUNT('Diário 2o PA'!$A$5:$A$1412)+COUNT('Diário 3o PA'!$A$5:$A$2004)+ROW()-4)</f>
        <v/>
      </c>
      <c r="B1490" s="104"/>
      <c r="C1490" s="154"/>
      <c r="D1490" s="105"/>
      <c r="E1490" s="105"/>
      <c r="F1490" s="106"/>
      <c r="G1490" s="105"/>
      <c r="H1490" s="105"/>
      <c r="I1490" s="108"/>
      <c r="J1490" s="105"/>
      <c r="K1490" s="105"/>
      <c r="L1490" s="108"/>
      <c r="M1490" s="105"/>
      <c r="N1490" s="103"/>
      <c r="O1490" s="456"/>
      <c r="P1490" s="79">
        <f t="shared" si="47"/>
        <v>0</v>
      </c>
      <c r="Q1490" s="79">
        <f t="shared" si="47"/>
        <v>0</v>
      </c>
      <c r="R1490" s="102" t="str">
        <f t="shared" si="46"/>
        <v/>
      </c>
      <c r="S1490" s="96" t="str">
        <f>IF(D1490="","",IF(OR(D1490=Plano!$A$1,D1490=Plano!$B$1),"entrada","saída"))</f>
        <v/>
      </c>
    </row>
    <row r="1491" spans="1:19" ht="13.2" hidden="1" x14ac:dyDescent="0.25">
      <c r="A1491" s="119" t="str">
        <f>IF(B1491="","",COUNT('Diário 2o PA'!$A$5:$A$1412)+COUNT('Diário 3o PA'!$A$5:$A$2004)+ROW()-4)</f>
        <v/>
      </c>
      <c r="B1491" s="104"/>
      <c r="C1491" s="154"/>
      <c r="D1491" s="105"/>
      <c r="E1491" s="105"/>
      <c r="F1491" s="106"/>
      <c r="G1491" s="105"/>
      <c r="H1491" s="105"/>
      <c r="I1491" s="108"/>
      <c r="J1491" s="105"/>
      <c r="K1491" s="105"/>
      <c r="L1491" s="108"/>
      <c r="M1491" s="105"/>
      <c r="N1491" s="103"/>
      <c r="O1491" s="456"/>
      <c r="P1491" s="79">
        <f t="shared" si="47"/>
        <v>0</v>
      </c>
      <c r="Q1491" s="79">
        <f t="shared" si="47"/>
        <v>0</v>
      </c>
      <c r="R1491" s="102" t="str">
        <f t="shared" si="46"/>
        <v/>
      </c>
      <c r="S1491" s="96" t="str">
        <f>IF(D1491="","",IF(OR(D1491=Plano!$A$1,D1491=Plano!$B$1),"entrada","saída"))</f>
        <v/>
      </c>
    </row>
    <row r="1492" spans="1:19" ht="13.2" hidden="1" x14ac:dyDescent="0.25">
      <c r="A1492" s="119" t="str">
        <f>IF(B1492="","",COUNT('Diário 2o PA'!$A$5:$A$1412)+COUNT('Diário 3o PA'!$A$5:$A$2004)+ROW()-4)</f>
        <v/>
      </c>
      <c r="B1492" s="104"/>
      <c r="C1492" s="154"/>
      <c r="D1492" s="105"/>
      <c r="E1492" s="105"/>
      <c r="F1492" s="106"/>
      <c r="G1492" s="105"/>
      <c r="H1492" s="105"/>
      <c r="I1492" s="108"/>
      <c r="J1492" s="105"/>
      <c r="K1492" s="105"/>
      <c r="L1492" s="108"/>
      <c r="M1492" s="105"/>
      <c r="N1492" s="103"/>
      <c r="O1492" s="456"/>
      <c r="P1492" s="79">
        <f t="shared" si="47"/>
        <v>0</v>
      </c>
      <c r="Q1492" s="79">
        <f t="shared" si="47"/>
        <v>0</v>
      </c>
      <c r="R1492" s="102" t="str">
        <f t="shared" si="46"/>
        <v/>
      </c>
      <c r="S1492" s="96" t="str">
        <f>IF(D1492="","",IF(OR(D1492=Plano!$A$1,D1492=Plano!$B$1),"entrada","saída"))</f>
        <v/>
      </c>
    </row>
    <row r="1493" spans="1:19" ht="13.2" hidden="1" x14ac:dyDescent="0.25">
      <c r="A1493" s="119" t="str">
        <f>IF(B1493="","",COUNT('Diário 2o PA'!$A$5:$A$1412)+COUNT('Diário 3o PA'!$A$5:$A$2004)+ROW()-4)</f>
        <v/>
      </c>
      <c r="B1493" s="104"/>
      <c r="C1493" s="154"/>
      <c r="D1493" s="105"/>
      <c r="E1493" s="105"/>
      <c r="F1493" s="106"/>
      <c r="G1493" s="105"/>
      <c r="H1493" s="105"/>
      <c r="I1493" s="108"/>
      <c r="J1493" s="105"/>
      <c r="K1493" s="105"/>
      <c r="L1493" s="108"/>
      <c r="M1493" s="105"/>
      <c r="N1493" s="103"/>
      <c r="O1493" s="456"/>
      <c r="P1493" s="79">
        <f t="shared" si="47"/>
        <v>0</v>
      </c>
      <c r="Q1493" s="79">
        <f t="shared" si="47"/>
        <v>0</v>
      </c>
      <c r="R1493" s="102" t="str">
        <f t="shared" si="46"/>
        <v/>
      </c>
      <c r="S1493" s="96" t="str">
        <f>IF(D1493="","",IF(OR(D1493=Plano!$A$1,D1493=Plano!$B$1),"entrada","saída"))</f>
        <v/>
      </c>
    </row>
    <row r="1494" spans="1:19" ht="13.2" hidden="1" x14ac:dyDescent="0.25">
      <c r="A1494" s="119" t="str">
        <f>IF(B1494="","",COUNT('Diário 2o PA'!$A$5:$A$1412)+COUNT('Diário 3o PA'!$A$5:$A$2004)+ROW()-4)</f>
        <v/>
      </c>
      <c r="B1494" s="104"/>
      <c r="C1494" s="154"/>
      <c r="D1494" s="105"/>
      <c r="E1494" s="105"/>
      <c r="F1494" s="106"/>
      <c r="G1494" s="105"/>
      <c r="H1494" s="105"/>
      <c r="I1494" s="108"/>
      <c r="J1494" s="105"/>
      <c r="K1494" s="105"/>
      <c r="L1494" s="108"/>
      <c r="M1494" s="105"/>
      <c r="N1494" s="103"/>
      <c r="O1494" s="456"/>
      <c r="P1494" s="79">
        <f t="shared" si="47"/>
        <v>0</v>
      </c>
      <c r="Q1494" s="79">
        <f t="shared" si="47"/>
        <v>0</v>
      </c>
      <c r="R1494" s="102" t="str">
        <f t="shared" si="46"/>
        <v/>
      </c>
      <c r="S1494" s="96" t="str">
        <f>IF(D1494="","",IF(OR(D1494=Plano!$A$1,D1494=Plano!$B$1),"entrada","saída"))</f>
        <v/>
      </c>
    </row>
    <row r="1495" spans="1:19" ht="13.2" hidden="1" x14ac:dyDescent="0.25">
      <c r="A1495" s="119" t="str">
        <f>IF(B1495="","",COUNT('Diário 2o PA'!$A$5:$A$1412)+COUNT('Diário 3o PA'!$A$5:$A$2004)+ROW()-4)</f>
        <v/>
      </c>
      <c r="B1495" s="104"/>
      <c r="C1495" s="154"/>
      <c r="D1495" s="105"/>
      <c r="E1495" s="105"/>
      <c r="F1495" s="106"/>
      <c r="G1495" s="105"/>
      <c r="H1495" s="105"/>
      <c r="I1495" s="108"/>
      <c r="J1495" s="105"/>
      <c r="K1495" s="105"/>
      <c r="L1495" s="108"/>
      <c r="M1495" s="105"/>
      <c r="N1495" s="103"/>
      <c r="O1495" s="456"/>
      <c r="P1495" s="79">
        <f t="shared" si="47"/>
        <v>0</v>
      </c>
      <c r="Q1495" s="79">
        <f t="shared" si="47"/>
        <v>0</v>
      </c>
      <c r="R1495" s="102" t="str">
        <f t="shared" si="46"/>
        <v/>
      </c>
      <c r="S1495" s="96" t="str">
        <f>IF(D1495="","",IF(OR(D1495=Plano!$A$1,D1495=Plano!$B$1),"entrada","saída"))</f>
        <v/>
      </c>
    </row>
    <row r="1496" spans="1:19" ht="13.2" hidden="1" x14ac:dyDescent="0.25">
      <c r="A1496" s="119" t="str">
        <f>IF(B1496="","",COUNT('Diário 2o PA'!$A$5:$A$1412)+COUNT('Diário 3o PA'!$A$5:$A$2004)+ROW()-4)</f>
        <v/>
      </c>
      <c r="B1496" s="104"/>
      <c r="C1496" s="154"/>
      <c r="D1496" s="105"/>
      <c r="E1496" s="105"/>
      <c r="F1496" s="106"/>
      <c r="G1496" s="105"/>
      <c r="H1496" s="105"/>
      <c r="I1496" s="108"/>
      <c r="J1496" s="105"/>
      <c r="K1496" s="105"/>
      <c r="L1496" s="108"/>
      <c r="M1496" s="105"/>
      <c r="N1496" s="103"/>
      <c r="O1496" s="456"/>
      <c r="P1496" s="79">
        <f t="shared" si="47"/>
        <v>0</v>
      </c>
      <c r="Q1496" s="79">
        <f t="shared" si="47"/>
        <v>0</v>
      </c>
      <c r="R1496" s="102" t="str">
        <f t="shared" si="46"/>
        <v/>
      </c>
      <c r="S1496" s="96" t="str">
        <f>IF(D1496="","",IF(OR(D1496=Plano!$A$1,D1496=Plano!$B$1),"entrada","saída"))</f>
        <v/>
      </c>
    </row>
    <row r="1497" spans="1:19" ht="13.2" hidden="1" x14ac:dyDescent="0.25">
      <c r="A1497" s="119" t="str">
        <f>IF(B1497="","",COUNT('Diário 2o PA'!$A$5:$A$1412)+COUNT('Diário 3o PA'!$A$5:$A$2004)+ROW()-4)</f>
        <v/>
      </c>
      <c r="B1497" s="104"/>
      <c r="C1497" s="154"/>
      <c r="D1497" s="105"/>
      <c r="E1497" s="105"/>
      <c r="F1497" s="106"/>
      <c r="G1497" s="105"/>
      <c r="H1497" s="105"/>
      <c r="I1497" s="108"/>
      <c r="J1497" s="105"/>
      <c r="K1497" s="105"/>
      <c r="L1497" s="108"/>
      <c r="M1497" s="105"/>
      <c r="N1497" s="103"/>
      <c r="O1497" s="456"/>
      <c r="P1497" s="79">
        <f t="shared" si="47"/>
        <v>0</v>
      </c>
      <c r="Q1497" s="79">
        <f t="shared" si="47"/>
        <v>0</v>
      </c>
      <c r="R1497" s="102" t="str">
        <f t="shared" si="46"/>
        <v/>
      </c>
      <c r="S1497" s="96" t="str">
        <f>IF(D1497="","",IF(OR(D1497=Plano!$A$1,D1497=Plano!$B$1),"entrada","saída"))</f>
        <v/>
      </c>
    </row>
    <row r="1498" spans="1:19" ht="13.2" hidden="1" x14ac:dyDescent="0.25">
      <c r="A1498" s="119" t="str">
        <f>IF(B1498="","",COUNT('Diário 2o PA'!$A$5:$A$1412)+COUNT('Diário 3o PA'!$A$5:$A$2004)+ROW()-4)</f>
        <v/>
      </c>
      <c r="B1498" s="104"/>
      <c r="C1498" s="154"/>
      <c r="D1498" s="105"/>
      <c r="E1498" s="105"/>
      <c r="F1498" s="106"/>
      <c r="G1498" s="105"/>
      <c r="H1498" s="105"/>
      <c r="I1498" s="108"/>
      <c r="J1498" s="105"/>
      <c r="K1498" s="105"/>
      <c r="L1498" s="108"/>
      <c r="M1498" s="105"/>
      <c r="N1498" s="103"/>
      <c r="O1498" s="456"/>
      <c r="P1498" s="79">
        <f t="shared" si="47"/>
        <v>0</v>
      </c>
      <c r="Q1498" s="79">
        <f t="shared" si="47"/>
        <v>0</v>
      </c>
      <c r="R1498" s="102" t="str">
        <f t="shared" si="46"/>
        <v/>
      </c>
      <c r="S1498" s="96" t="str">
        <f>IF(D1498="","",IF(OR(D1498=Plano!$A$1,D1498=Plano!$B$1),"entrada","saída"))</f>
        <v/>
      </c>
    </row>
    <row r="1499" spans="1:19" ht="13.2" hidden="1" x14ac:dyDescent="0.25">
      <c r="A1499" s="119" t="str">
        <f>IF(B1499="","",COUNT('Diário 2o PA'!$A$5:$A$1412)+COUNT('Diário 3o PA'!$A$5:$A$2004)+ROW()-4)</f>
        <v/>
      </c>
      <c r="B1499" s="104"/>
      <c r="C1499" s="154"/>
      <c r="D1499" s="105"/>
      <c r="E1499" s="105"/>
      <c r="F1499" s="106"/>
      <c r="G1499" s="105"/>
      <c r="H1499" s="105"/>
      <c r="I1499" s="108"/>
      <c r="J1499" s="105"/>
      <c r="K1499" s="105"/>
      <c r="L1499" s="108"/>
      <c r="M1499" s="105"/>
      <c r="N1499" s="103"/>
      <c r="O1499" s="456"/>
      <c r="P1499" s="79">
        <f t="shared" si="47"/>
        <v>0</v>
      </c>
      <c r="Q1499" s="79">
        <f t="shared" si="47"/>
        <v>0</v>
      </c>
      <c r="R1499" s="102" t="str">
        <f t="shared" si="46"/>
        <v/>
      </c>
      <c r="S1499" s="96" t="str">
        <f>IF(D1499="","",IF(OR(D1499=Plano!$A$1,D1499=Plano!$B$1),"entrada","saída"))</f>
        <v/>
      </c>
    </row>
    <row r="1500" spans="1:19" ht="13.2" hidden="1" x14ac:dyDescent="0.25">
      <c r="A1500" s="119" t="str">
        <f>IF(B1500="","",COUNT('Diário 2o PA'!$A$5:$A$1412)+COUNT('Diário 3o PA'!$A$5:$A$2004)+ROW()-4)</f>
        <v/>
      </c>
      <c r="B1500" s="104"/>
      <c r="C1500" s="154"/>
      <c r="D1500" s="105"/>
      <c r="E1500" s="105"/>
      <c r="F1500" s="106"/>
      <c r="G1500" s="105"/>
      <c r="H1500" s="105"/>
      <c r="I1500" s="108"/>
      <c r="J1500" s="105"/>
      <c r="K1500" s="105"/>
      <c r="L1500" s="108"/>
      <c r="M1500" s="105"/>
      <c r="N1500" s="103"/>
      <c r="O1500" s="456"/>
      <c r="P1500" s="79">
        <f t="shared" si="47"/>
        <v>0</v>
      </c>
      <c r="Q1500" s="79">
        <f t="shared" si="47"/>
        <v>0</v>
      </c>
      <c r="R1500" s="102" t="str">
        <f t="shared" si="46"/>
        <v/>
      </c>
      <c r="S1500" s="96" t="str">
        <f>IF(D1500="","",IF(OR(D1500=Plano!$A$1,D1500=Plano!$B$1),"entrada","saída"))</f>
        <v/>
      </c>
    </row>
    <row r="1501" spans="1:19" ht="13.2" hidden="1" x14ac:dyDescent="0.25">
      <c r="A1501" s="119" t="str">
        <f>IF(B1501="","",COUNT('Diário 2o PA'!$A$5:$A$1412)+COUNT('Diário 3o PA'!$A$5:$A$2004)+ROW()-4)</f>
        <v/>
      </c>
      <c r="B1501" s="104"/>
      <c r="C1501" s="154"/>
      <c r="D1501" s="105"/>
      <c r="E1501" s="105"/>
      <c r="F1501" s="106"/>
      <c r="G1501" s="105"/>
      <c r="H1501" s="105"/>
      <c r="I1501" s="108"/>
      <c r="J1501" s="105"/>
      <c r="K1501" s="105"/>
      <c r="L1501" s="108"/>
      <c r="M1501" s="105"/>
      <c r="N1501" s="103"/>
      <c r="O1501" s="456"/>
      <c r="P1501" s="79">
        <f t="shared" si="47"/>
        <v>0</v>
      </c>
      <c r="Q1501" s="79">
        <f t="shared" si="47"/>
        <v>0</v>
      </c>
      <c r="R1501" s="102" t="str">
        <f t="shared" si="46"/>
        <v/>
      </c>
      <c r="S1501" s="96" t="str">
        <f>IF(D1501="","",IF(OR(D1501=Plano!$A$1,D1501=Plano!$B$1),"entrada","saída"))</f>
        <v/>
      </c>
    </row>
    <row r="1502" spans="1:19" ht="13.2" hidden="1" x14ac:dyDescent="0.25">
      <c r="A1502" s="119" t="str">
        <f>IF(B1502="","",COUNT('Diário 2o PA'!$A$5:$A$1412)+COUNT('Diário 3o PA'!$A$5:$A$2004)+ROW()-4)</f>
        <v/>
      </c>
      <c r="B1502" s="104"/>
      <c r="C1502" s="154"/>
      <c r="D1502" s="105"/>
      <c r="E1502" s="105"/>
      <c r="F1502" s="106"/>
      <c r="G1502" s="105"/>
      <c r="H1502" s="105"/>
      <c r="I1502" s="108"/>
      <c r="J1502" s="105"/>
      <c r="K1502" s="105"/>
      <c r="L1502" s="108"/>
      <c r="M1502" s="105"/>
      <c r="N1502" s="103"/>
      <c r="O1502" s="456"/>
      <c r="P1502" s="79">
        <f t="shared" si="47"/>
        <v>0</v>
      </c>
      <c r="Q1502" s="79">
        <f t="shared" si="47"/>
        <v>0</v>
      </c>
      <c r="R1502" s="102" t="str">
        <f t="shared" si="46"/>
        <v/>
      </c>
      <c r="S1502" s="96" t="str">
        <f>IF(D1502="","",IF(OR(D1502=Plano!$A$1,D1502=Plano!$B$1),"entrada","saída"))</f>
        <v/>
      </c>
    </row>
    <row r="1503" spans="1:19" ht="13.2" hidden="1" x14ac:dyDescent="0.25">
      <c r="A1503" s="119" t="str">
        <f>IF(B1503="","",COUNT('Diário 2o PA'!$A$5:$A$1412)+COUNT('Diário 3o PA'!$A$5:$A$2004)+ROW()-4)</f>
        <v/>
      </c>
      <c r="B1503" s="104"/>
      <c r="C1503" s="154"/>
      <c r="D1503" s="105"/>
      <c r="E1503" s="105"/>
      <c r="F1503" s="106"/>
      <c r="G1503" s="105"/>
      <c r="H1503" s="105"/>
      <c r="I1503" s="108"/>
      <c r="J1503" s="105"/>
      <c r="K1503" s="105"/>
      <c r="L1503" s="108"/>
      <c r="M1503" s="105"/>
      <c r="N1503" s="103"/>
      <c r="O1503" s="456"/>
      <c r="P1503" s="79">
        <f t="shared" si="47"/>
        <v>0</v>
      </c>
      <c r="Q1503" s="79">
        <f t="shared" si="47"/>
        <v>0</v>
      </c>
      <c r="R1503" s="102" t="str">
        <f t="shared" si="46"/>
        <v/>
      </c>
      <c r="S1503" s="96" t="str">
        <f>IF(D1503="","",IF(OR(D1503=Plano!$A$1,D1503=Plano!$B$1),"entrada","saída"))</f>
        <v/>
      </c>
    </row>
    <row r="1504" spans="1:19" ht="13.2" hidden="1" x14ac:dyDescent="0.25">
      <c r="A1504" s="119" t="str">
        <f>IF(B1504="","",COUNT('Diário 2o PA'!$A$5:$A$1412)+COUNT('Diário 3o PA'!$A$5:$A$2004)+ROW()-4)</f>
        <v/>
      </c>
      <c r="B1504" s="104"/>
      <c r="C1504" s="154"/>
      <c r="D1504" s="105"/>
      <c r="E1504" s="105"/>
      <c r="F1504" s="106"/>
      <c r="G1504" s="105"/>
      <c r="H1504" s="105"/>
      <c r="I1504" s="108"/>
      <c r="J1504" s="105"/>
      <c r="K1504" s="105"/>
      <c r="L1504" s="108"/>
      <c r="M1504" s="105"/>
      <c r="N1504" s="103"/>
      <c r="O1504" s="456"/>
      <c r="P1504" s="79">
        <f t="shared" si="47"/>
        <v>0</v>
      </c>
      <c r="Q1504" s="79">
        <f t="shared" si="47"/>
        <v>0</v>
      </c>
      <c r="R1504" s="102" t="str">
        <f t="shared" si="46"/>
        <v/>
      </c>
      <c r="S1504" s="96" t="str">
        <f>IF(D1504="","",IF(OR(D1504=Plano!$A$1,D1504=Plano!$B$1),"entrada","saída"))</f>
        <v/>
      </c>
    </row>
    <row r="1505" spans="1:19" ht="13.2" hidden="1" x14ac:dyDescent="0.25">
      <c r="A1505" s="119" t="str">
        <f>IF(B1505="","",COUNT('Diário 2o PA'!$A$5:$A$1412)+COUNT('Diário 3o PA'!$A$5:$A$2004)+ROW()-4)</f>
        <v/>
      </c>
      <c r="B1505" s="104"/>
      <c r="C1505" s="154"/>
      <c r="D1505" s="105"/>
      <c r="E1505" s="105"/>
      <c r="F1505" s="106"/>
      <c r="G1505" s="105"/>
      <c r="H1505" s="105"/>
      <c r="I1505" s="108"/>
      <c r="J1505" s="105"/>
      <c r="K1505" s="105"/>
      <c r="L1505" s="108"/>
      <c r="M1505" s="105"/>
      <c r="N1505" s="103"/>
      <c r="O1505" s="456"/>
      <c r="P1505" s="79">
        <f t="shared" si="47"/>
        <v>0</v>
      </c>
      <c r="Q1505" s="79">
        <f t="shared" si="47"/>
        <v>0</v>
      </c>
      <c r="R1505" s="102" t="str">
        <f t="shared" si="46"/>
        <v/>
      </c>
      <c r="S1505" s="96" t="str">
        <f>IF(D1505="","",IF(OR(D1505=Plano!$A$1,D1505=Plano!$B$1),"entrada","saída"))</f>
        <v/>
      </c>
    </row>
    <row r="1506" spans="1:19" ht="13.2" hidden="1" x14ac:dyDescent="0.25">
      <c r="A1506" s="119" t="str">
        <f>IF(B1506="","",COUNT('Diário 2o PA'!$A$5:$A$1412)+COUNT('Diário 3o PA'!$A$5:$A$2004)+ROW()-4)</f>
        <v/>
      </c>
      <c r="B1506" s="104"/>
      <c r="C1506" s="154"/>
      <c r="D1506" s="105"/>
      <c r="E1506" s="105"/>
      <c r="F1506" s="106"/>
      <c r="G1506" s="105"/>
      <c r="H1506" s="105"/>
      <c r="I1506" s="108"/>
      <c r="J1506" s="105"/>
      <c r="K1506" s="105"/>
      <c r="L1506" s="108"/>
      <c r="M1506" s="105"/>
      <c r="N1506" s="103"/>
      <c r="O1506" s="456"/>
      <c r="P1506" s="79">
        <f t="shared" si="47"/>
        <v>0</v>
      </c>
      <c r="Q1506" s="79">
        <f t="shared" si="47"/>
        <v>0</v>
      </c>
      <c r="R1506" s="102" t="str">
        <f t="shared" si="46"/>
        <v/>
      </c>
      <c r="S1506" s="96" t="str">
        <f>IF(D1506="","",IF(OR(D1506=Plano!$A$1,D1506=Plano!$B$1),"entrada","saída"))</f>
        <v/>
      </c>
    </row>
    <row r="1507" spans="1:19" ht="13.2" hidden="1" x14ac:dyDescent="0.25">
      <c r="A1507" s="119" t="str">
        <f>IF(B1507="","",COUNT('Diário 2o PA'!$A$5:$A$1412)+COUNT('Diário 3o PA'!$A$5:$A$2004)+ROW()-4)</f>
        <v/>
      </c>
      <c r="B1507" s="104"/>
      <c r="C1507" s="154"/>
      <c r="D1507" s="105"/>
      <c r="E1507" s="105"/>
      <c r="F1507" s="106"/>
      <c r="G1507" s="105"/>
      <c r="H1507" s="105"/>
      <c r="I1507" s="108"/>
      <c r="J1507" s="105"/>
      <c r="K1507" s="105"/>
      <c r="L1507" s="108"/>
      <c r="M1507" s="105"/>
      <c r="N1507" s="103"/>
      <c r="O1507" s="456"/>
      <c r="P1507" s="79">
        <f t="shared" si="47"/>
        <v>0</v>
      </c>
      <c r="Q1507" s="79">
        <f t="shared" si="47"/>
        <v>0</v>
      </c>
      <c r="R1507" s="102" t="str">
        <f t="shared" si="46"/>
        <v/>
      </c>
      <c r="S1507" s="96" t="str">
        <f>IF(D1507="","",IF(OR(D1507=Plano!$A$1,D1507=Plano!$B$1),"entrada","saída"))</f>
        <v/>
      </c>
    </row>
    <row r="1508" spans="1:19" ht="13.2" hidden="1" x14ac:dyDescent="0.25">
      <c r="A1508" s="119" t="str">
        <f>IF(B1508="","",COUNT('Diário 2o PA'!$A$5:$A$1412)+COUNT('Diário 3o PA'!$A$5:$A$2004)+ROW()-4)</f>
        <v/>
      </c>
      <c r="B1508" s="104"/>
      <c r="C1508" s="154"/>
      <c r="D1508" s="105"/>
      <c r="E1508" s="105"/>
      <c r="F1508" s="106"/>
      <c r="G1508" s="105"/>
      <c r="H1508" s="105"/>
      <c r="I1508" s="108"/>
      <c r="J1508" s="105"/>
      <c r="K1508" s="105"/>
      <c r="L1508" s="108"/>
      <c r="M1508" s="105"/>
      <c r="N1508" s="103"/>
      <c r="O1508" s="456"/>
      <c r="P1508" s="79">
        <f t="shared" si="47"/>
        <v>0</v>
      </c>
      <c r="Q1508" s="79">
        <f t="shared" si="47"/>
        <v>0</v>
      </c>
      <c r="R1508" s="102" t="str">
        <f t="shared" si="46"/>
        <v/>
      </c>
      <c r="S1508" s="96" t="str">
        <f>IF(D1508="","",IF(OR(D1508=Plano!$A$1,D1508=Plano!$B$1),"entrada","saída"))</f>
        <v/>
      </c>
    </row>
    <row r="1509" spans="1:19" ht="13.2" hidden="1" x14ac:dyDescent="0.25">
      <c r="A1509" s="119" t="str">
        <f>IF(B1509="","",COUNT('Diário 2o PA'!$A$5:$A$1412)+COUNT('Diário 3o PA'!$A$5:$A$2004)+ROW()-4)</f>
        <v/>
      </c>
      <c r="B1509" s="104"/>
      <c r="C1509" s="154"/>
      <c r="D1509" s="105"/>
      <c r="E1509" s="105"/>
      <c r="F1509" s="106"/>
      <c r="G1509" s="105"/>
      <c r="H1509" s="105"/>
      <c r="I1509" s="108"/>
      <c r="J1509" s="105"/>
      <c r="K1509" s="105"/>
      <c r="L1509" s="108"/>
      <c r="M1509" s="105"/>
      <c r="N1509" s="103"/>
      <c r="O1509" s="456"/>
      <c r="P1509" s="79">
        <f t="shared" si="47"/>
        <v>0</v>
      </c>
      <c r="Q1509" s="79">
        <f t="shared" si="47"/>
        <v>0</v>
      </c>
      <c r="R1509" s="102" t="str">
        <f t="shared" si="46"/>
        <v/>
      </c>
      <c r="S1509" s="96" t="str">
        <f>IF(D1509="","",IF(OR(D1509=Plano!$A$1,D1509=Plano!$B$1),"entrada","saída"))</f>
        <v/>
      </c>
    </row>
    <row r="1510" spans="1:19" ht="13.2" hidden="1" x14ac:dyDescent="0.25">
      <c r="A1510" s="119" t="str">
        <f>IF(B1510="","",COUNT('Diário 2o PA'!$A$5:$A$1412)+COUNT('Diário 3o PA'!$A$5:$A$2004)+ROW()-4)</f>
        <v/>
      </c>
      <c r="B1510" s="104"/>
      <c r="C1510" s="154"/>
      <c r="D1510" s="105"/>
      <c r="E1510" s="105"/>
      <c r="F1510" s="106"/>
      <c r="G1510" s="105"/>
      <c r="H1510" s="105"/>
      <c r="I1510" s="108"/>
      <c r="J1510" s="105"/>
      <c r="K1510" s="105"/>
      <c r="L1510" s="108"/>
      <c r="M1510" s="105"/>
      <c r="N1510" s="103"/>
      <c r="O1510" s="456"/>
      <c r="P1510" s="79">
        <f t="shared" si="47"/>
        <v>0</v>
      </c>
      <c r="Q1510" s="79">
        <f t="shared" si="47"/>
        <v>0</v>
      </c>
      <c r="R1510" s="102" t="str">
        <f t="shared" si="46"/>
        <v/>
      </c>
      <c r="S1510" s="96" t="str">
        <f>IF(D1510="","",IF(OR(D1510=Plano!$A$1,D1510=Plano!$B$1),"entrada","saída"))</f>
        <v/>
      </c>
    </row>
    <row r="1511" spans="1:19" ht="13.2" hidden="1" x14ac:dyDescent="0.25">
      <c r="A1511" s="119" t="str">
        <f>IF(B1511="","",COUNT('Diário 2o PA'!$A$5:$A$1412)+COUNT('Diário 3o PA'!$A$5:$A$2004)+ROW()-4)</f>
        <v/>
      </c>
      <c r="B1511" s="104"/>
      <c r="C1511" s="154"/>
      <c r="D1511" s="105"/>
      <c r="E1511" s="105"/>
      <c r="F1511" s="106"/>
      <c r="G1511" s="105"/>
      <c r="H1511" s="105"/>
      <c r="I1511" s="108"/>
      <c r="J1511" s="105"/>
      <c r="K1511" s="105"/>
      <c r="L1511" s="108"/>
      <c r="M1511" s="105"/>
      <c r="N1511" s="103"/>
      <c r="O1511" s="456"/>
      <c r="P1511" s="79">
        <f t="shared" si="47"/>
        <v>0</v>
      </c>
      <c r="Q1511" s="79">
        <f t="shared" si="47"/>
        <v>0</v>
      </c>
      <c r="R1511" s="102" t="str">
        <f t="shared" si="46"/>
        <v/>
      </c>
      <c r="S1511" s="96" t="str">
        <f>IF(D1511="","",IF(OR(D1511=Plano!$A$1,D1511=Plano!$B$1),"entrada","saída"))</f>
        <v/>
      </c>
    </row>
    <row r="1512" spans="1:19" ht="13.2" hidden="1" x14ac:dyDescent="0.25">
      <c r="A1512" s="119" t="str">
        <f>IF(B1512="","",COUNT('Diário 2o PA'!$A$5:$A$1412)+COUNT('Diário 3o PA'!$A$5:$A$2004)+ROW()-4)</f>
        <v/>
      </c>
      <c r="B1512" s="104"/>
      <c r="C1512" s="154"/>
      <c r="D1512" s="105"/>
      <c r="E1512" s="105"/>
      <c r="F1512" s="106"/>
      <c r="G1512" s="105"/>
      <c r="H1512" s="105"/>
      <c r="I1512" s="108"/>
      <c r="J1512" s="105"/>
      <c r="K1512" s="105"/>
      <c r="L1512" s="108"/>
      <c r="M1512" s="105"/>
      <c r="N1512" s="103"/>
      <c r="O1512" s="456"/>
      <c r="P1512" s="79">
        <f t="shared" si="47"/>
        <v>0</v>
      </c>
      <c r="Q1512" s="79">
        <f t="shared" si="47"/>
        <v>0</v>
      </c>
      <c r="R1512" s="102" t="str">
        <f t="shared" si="46"/>
        <v/>
      </c>
      <c r="S1512" s="96" t="str">
        <f>IF(D1512="","",IF(OR(D1512=Plano!$A$1,D1512=Plano!$B$1),"entrada","saída"))</f>
        <v/>
      </c>
    </row>
    <row r="1513" spans="1:19" ht="13.2" hidden="1" x14ac:dyDescent="0.25">
      <c r="A1513" s="119" t="str">
        <f>IF(B1513="","",COUNT('Diário 2o PA'!$A$5:$A$1412)+COUNT('Diário 3o PA'!$A$5:$A$2004)+ROW()-4)</f>
        <v/>
      </c>
      <c r="B1513" s="104"/>
      <c r="C1513" s="154"/>
      <c r="D1513" s="105"/>
      <c r="E1513" s="105"/>
      <c r="F1513" s="106"/>
      <c r="G1513" s="105"/>
      <c r="H1513" s="105"/>
      <c r="I1513" s="108"/>
      <c r="J1513" s="105"/>
      <c r="K1513" s="105"/>
      <c r="L1513" s="108"/>
      <c r="M1513" s="105"/>
      <c r="N1513" s="103"/>
      <c r="O1513" s="456"/>
      <c r="P1513" s="79">
        <f t="shared" si="47"/>
        <v>0</v>
      </c>
      <c r="Q1513" s="79">
        <f t="shared" si="47"/>
        <v>0</v>
      </c>
      <c r="R1513" s="102" t="str">
        <f t="shared" si="46"/>
        <v/>
      </c>
      <c r="S1513" s="96" t="str">
        <f>IF(D1513="","",IF(OR(D1513=Plano!$A$1,D1513=Plano!$B$1),"entrada","saída"))</f>
        <v/>
      </c>
    </row>
    <row r="1514" spans="1:19" ht="13.2" hidden="1" x14ac:dyDescent="0.25">
      <c r="A1514" s="119" t="str">
        <f>IF(B1514="","",COUNT('Diário 2o PA'!$A$5:$A$1412)+COUNT('Diário 3o PA'!$A$5:$A$2004)+ROW()-4)</f>
        <v/>
      </c>
      <c r="B1514" s="104"/>
      <c r="C1514" s="154"/>
      <c r="D1514" s="105"/>
      <c r="E1514" s="105"/>
      <c r="F1514" s="106"/>
      <c r="G1514" s="105"/>
      <c r="H1514" s="105"/>
      <c r="I1514" s="108"/>
      <c r="J1514" s="105"/>
      <c r="K1514" s="105"/>
      <c r="L1514" s="108"/>
      <c r="M1514" s="105"/>
      <c r="N1514" s="103"/>
      <c r="O1514" s="456"/>
      <c r="P1514" s="79">
        <f t="shared" si="47"/>
        <v>0</v>
      </c>
      <c r="Q1514" s="79">
        <f t="shared" si="47"/>
        <v>0</v>
      </c>
      <c r="R1514" s="102" t="str">
        <f t="shared" si="46"/>
        <v/>
      </c>
      <c r="S1514" s="96" t="str">
        <f>IF(D1514="","",IF(OR(D1514=Plano!$A$1,D1514=Plano!$B$1),"entrada","saída"))</f>
        <v/>
      </c>
    </row>
    <row r="1515" spans="1:19" ht="13.2" hidden="1" x14ac:dyDescent="0.25">
      <c r="A1515" s="119" t="str">
        <f>IF(B1515="","",COUNT('Diário 2o PA'!$A$5:$A$1412)+COUNT('Diário 3o PA'!$A$5:$A$2004)+ROW()-4)</f>
        <v/>
      </c>
      <c r="B1515" s="104"/>
      <c r="C1515" s="154"/>
      <c r="D1515" s="105"/>
      <c r="E1515" s="105"/>
      <c r="F1515" s="106"/>
      <c r="G1515" s="105"/>
      <c r="H1515" s="105"/>
      <c r="I1515" s="108"/>
      <c r="J1515" s="105"/>
      <c r="K1515" s="105"/>
      <c r="L1515" s="108"/>
      <c r="M1515" s="105"/>
      <c r="N1515" s="103"/>
      <c r="O1515" s="456"/>
      <c r="P1515" s="79">
        <f t="shared" si="47"/>
        <v>0</v>
      </c>
      <c r="Q1515" s="79">
        <f t="shared" si="47"/>
        <v>0</v>
      </c>
      <c r="R1515" s="102" t="str">
        <f t="shared" si="46"/>
        <v/>
      </c>
      <c r="S1515" s="96" t="str">
        <f>IF(D1515="","",IF(OR(D1515=Plano!$A$1,D1515=Plano!$B$1),"entrada","saída"))</f>
        <v/>
      </c>
    </row>
    <row r="1516" spans="1:19" ht="13.2" hidden="1" x14ac:dyDescent="0.25">
      <c r="A1516" s="119" t="str">
        <f>IF(B1516="","",COUNT('Diário 2o PA'!$A$5:$A$1412)+COUNT('Diário 3o PA'!$A$5:$A$2004)+ROW()-4)</f>
        <v/>
      </c>
      <c r="B1516" s="104"/>
      <c r="C1516" s="154"/>
      <c r="D1516" s="105"/>
      <c r="E1516" s="105"/>
      <c r="F1516" s="106"/>
      <c r="G1516" s="105"/>
      <c r="H1516" s="105"/>
      <c r="I1516" s="108"/>
      <c r="J1516" s="105"/>
      <c r="K1516" s="105"/>
      <c r="L1516" s="108"/>
      <c r="M1516" s="105"/>
      <c r="N1516" s="103"/>
      <c r="O1516" s="456"/>
      <c r="P1516" s="79">
        <f t="shared" si="47"/>
        <v>0</v>
      </c>
      <c r="Q1516" s="79">
        <f t="shared" si="47"/>
        <v>0</v>
      </c>
      <c r="R1516" s="102" t="str">
        <f t="shared" si="46"/>
        <v/>
      </c>
      <c r="S1516" s="96" t="str">
        <f>IF(D1516="","",IF(OR(D1516=Plano!$A$1,D1516=Plano!$B$1),"entrada","saída"))</f>
        <v/>
      </c>
    </row>
    <row r="1517" spans="1:19" ht="13.2" hidden="1" x14ac:dyDescent="0.25">
      <c r="A1517" s="119" t="str">
        <f>IF(B1517="","",COUNT('Diário 2o PA'!$A$5:$A$1412)+COUNT('Diário 3o PA'!$A$5:$A$2004)+ROW()-4)</f>
        <v/>
      </c>
      <c r="B1517" s="104"/>
      <c r="C1517" s="154"/>
      <c r="D1517" s="105"/>
      <c r="E1517" s="105"/>
      <c r="F1517" s="106"/>
      <c r="G1517" s="105"/>
      <c r="H1517" s="105"/>
      <c r="I1517" s="108"/>
      <c r="J1517" s="105"/>
      <c r="K1517" s="105"/>
      <c r="L1517" s="108"/>
      <c r="M1517" s="105"/>
      <c r="N1517" s="103"/>
      <c r="O1517" s="456"/>
      <c r="P1517" s="79">
        <f t="shared" si="47"/>
        <v>0</v>
      </c>
      <c r="Q1517" s="79">
        <f t="shared" si="47"/>
        <v>0</v>
      </c>
      <c r="R1517" s="102" t="str">
        <f t="shared" si="46"/>
        <v/>
      </c>
      <c r="S1517" s="96" t="str">
        <f>IF(D1517="","",IF(OR(D1517=Plano!$A$1,D1517=Plano!$B$1),"entrada","saída"))</f>
        <v/>
      </c>
    </row>
    <row r="1518" spans="1:19" ht="13.2" hidden="1" x14ac:dyDescent="0.25">
      <c r="A1518" s="119" t="str">
        <f>IF(B1518="","",COUNT('Diário 2o PA'!$A$5:$A$1412)+COUNT('Diário 3o PA'!$A$5:$A$2004)+ROW()-4)</f>
        <v/>
      </c>
      <c r="B1518" s="104"/>
      <c r="C1518" s="154"/>
      <c r="D1518" s="105"/>
      <c r="E1518" s="105"/>
      <c r="F1518" s="106"/>
      <c r="G1518" s="105"/>
      <c r="H1518" s="105"/>
      <c r="I1518" s="108"/>
      <c r="J1518" s="105"/>
      <c r="K1518" s="105"/>
      <c r="L1518" s="108"/>
      <c r="M1518" s="105"/>
      <c r="N1518" s="103"/>
      <c r="O1518" s="456"/>
      <c r="P1518" s="79">
        <f t="shared" si="47"/>
        <v>0</v>
      </c>
      <c r="Q1518" s="79">
        <f t="shared" si="47"/>
        <v>0</v>
      </c>
      <c r="R1518" s="102" t="str">
        <f t="shared" si="46"/>
        <v/>
      </c>
      <c r="S1518" s="96" t="str">
        <f>IF(D1518="","",IF(OR(D1518=Plano!$A$1,D1518=Plano!$B$1),"entrada","saída"))</f>
        <v/>
      </c>
    </row>
    <row r="1519" spans="1:19" ht="13.2" hidden="1" x14ac:dyDescent="0.25">
      <c r="A1519" s="119" t="str">
        <f>IF(B1519="","",COUNT('Diário 2o PA'!$A$5:$A$1412)+COUNT('Diário 3o PA'!$A$5:$A$2004)+ROW()-4)</f>
        <v/>
      </c>
      <c r="B1519" s="104"/>
      <c r="C1519" s="154"/>
      <c r="D1519" s="105"/>
      <c r="E1519" s="105"/>
      <c r="F1519" s="106"/>
      <c r="G1519" s="105"/>
      <c r="H1519" s="105"/>
      <c r="I1519" s="108"/>
      <c r="J1519" s="105"/>
      <c r="K1519" s="105"/>
      <c r="L1519" s="108"/>
      <c r="M1519" s="105"/>
      <c r="N1519" s="103"/>
      <c r="O1519" s="456"/>
      <c r="P1519" s="79">
        <f t="shared" si="47"/>
        <v>0</v>
      </c>
      <c r="Q1519" s="79">
        <f t="shared" si="47"/>
        <v>0</v>
      </c>
      <c r="R1519" s="102" t="str">
        <f t="shared" si="46"/>
        <v/>
      </c>
      <c r="S1519" s="96" t="str">
        <f>IF(D1519="","",IF(OR(D1519=Plano!$A$1,D1519=Plano!$B$1),"entrada","saída"))</f>
        <v/>
      </c>
    </row>
    <row r="1520" spans="1:19" ht="13.2" hidden="1" x14ac:dyDescent="0.25">
      <c r="A1520" s="119" t="str">
        <f>IF(B1520="","",COUNT('Diário 2o PA'!$A$5:$A$1412)+COUNT('Diário 3o PA'!$A$5:$A$2004)+ROW()-4)</f>
        <v/>
      </c>
      <c r="B1520" s="104"/>
      <c r="C1520" s="154"/>
      <c r="D1520" s="105"/>
      <c r="E1520" s="105"/>
      <c r="F1520" s="106"/>
      <c r="G1520" s="105"/>
      <c r="H1520" s="105"/>
      <c r="I1520" s="108"/>
      <c r="J1520" s="105"/>
      <c r="K1520" s="105"/>
      <c r="L1520" s="108"/>
      <c r="M1520" s="105"/>
      <c r="N1520" s="103"/>
      <c r="O1520" s="456"/>
      <c r="P1520" s="79">
        <f t="shared" si="47"/>
        <v>0</v>
      </c>
      <c r="Q1520" s="79">
        <f t="shared" si="47"/>
        <v>0</v>
      </c>
      <c r="R1520" s="102" t="str">
        <f t="shared" si="46"/>
        <v/>
      </c>
      <c r="S1520" s="96" t="str">
        <f>IF(D1520="","",IF(OR(D1520=Plano!$A$1,D1520=Plano!$B$1),"entrada","saída"))</f>
        <v/>
      </c>
    </row>
    <row r="1521" spans="1:19" ht="13.2" hidden="1" x14ac:dyDescent="0.25">
      <c r="A1521" s="119" t="str">
        <f>IF(B1521="","",COUNT('Diário 2o PA'!$A$5:$A$1412)+COUNT('Diário 3o PA'!$A$5:$A$2004)+ROW()-4)</f>
        <v/>
      </c>
      <c r="B1521" s="104"/>
      <c r="C1521" s="154"/>
      <c r="D1521" s="105"/>
      <c r="E1521" s="105"/>
      <c r="F1521" s="106"/>
      <c r="G1521" s="105"/>
      <c r="H1521" s="105"/>
      <c r="I1521" s="108"/>
      <c r="J1521" s="105"/>
      <c r="K1521" s="105"/>
      <c r="L1521" s="108"/>
      <c r="M1521" s="105"/>
      <c r="N1521" s="103"/>
      <c r="O1521" s="456"/>
      <c r="P1521" s="79">
        <f t="shared" si="47"/>
        <v>0</v>
      </c>
      <c r="Q1521" s="79">
        <f t="shared" si="47"/>
        <v>0</v>
      </c>
      <c r="R1521" s="102" t="str">
        <f t="shared" si="46"/>
        <v/>
      </c>
      <c r="S1521" s="96" t="str">
        <f>IF(D1521="","",IF(OR(D1521=Plano!$A$1,D1521=Plano!$B$1),"entrada","saída"))</f>
        <v/>
      </c>
    </row>
    <row r="1522" spans="1:19" ht="13.2" hidden="1" x14ac:dyDescent="0.25">
      <c r="A1522" s="119" t="str">
        <f>IF(B1522="","",COUNT('Diário 2o PA'!$A$5:$A$1412)+COUNT('Diário 3o PA'!$A$5:$A$2004)+ROW()-4)</f>
        <v/>
      </c>
      <c r="B1522" s="104"/>
      <c r="C1522" s="154"/>
      <c r="D1522" s="105"/>
      <c r="E1522" s="105"/>
      <c r="F1522" s="106"/>
      <c r="G1522" s="105"/>
      <c r="H1522" s="105"/>
      <c r="I1522" s="108"/>
      <c r="J1522" s="105"/>
      <c r="K1522" s="105"/>
      <c r="L1522" s="108"/>
      <c r="M1522" s="105"/>
      <c r="N1522" s="103"/>
      <c r="O1522" s="456"/>
      <c r="P1522" s="79">
        <f t="shared" si="47"/>
        <v>0</v>
      </c>
      <c r="Q1522" s="79">
        <f t="shared" si="47"/>
        <v>0</v>
      </c>
      <c r="R1522" s="102" t="str">
        <f t="shared" si="46"/>
        <v/>
      </c>
      <c r="S1522" s="96" t="str">
        <f>IF(D1522="","",IF(OR(D1522=Plano!$A$1,D1522=Plano!$B$1),"entrada","saída"))</f>
        <v/>
      </c>
    </row>
    <row r="1523" spans="1:19" ht="13.2" hidden="1" x14ac:dyDescent="0.25">
      <c r="A1523" s="119" t="str">
        <f>IF(B1523="","",COUNT('Diário 2o PA'!$A$5:$A$1412)+COUNT('Diário 3o PA'!$A$5:$A$2004)+ROW()-4)</f>
        <v/>
      </c>
      <c r="B1523" s="104"/>
      <c r="C1523" s="154"/>
      <c r="D1523" s="105"/>
      <c r="E1523" s="105"/>
      <c r="F1523" s="106"/>
      <c r="G1523" s="105"/>
      <c r="H1523" s="105"/>
      <c r="I1523" s="108"/>
      <c r="J1523" s="105"/>
      <c r="K1523" s="105"/>
      <c r="L1523" s="108"/>
      <c r="M1523" s="105"/>
      <c r="N1523" s="103"/>
      <c r="O1523" s="456"/>
      <c r="P1523" s="79">
        <f t="shared" si="47"/>
        <v>0</v>
      </c>
      <c r="Q1523" s="79">
        <f t="shared" si="47"/>
        <v>0</v>
      </c>
      <c r="R1523" s="102" t="str">
        <f t="shared" si="46"/>
        <v/>
      </c>
      <c r="S1523" s="96" t="str">
        <f>IF(D1523="","",IF(OR(D1523=Plano!$A$1,D1523=Plano!$B$1),"entrada","saída"))</f>
        <v/>
      </c>
    </row>
    <row r="1524" spans="1:19" ht="13.2" hidden="1" x14ac:dyDescent="0.25">
      <c r="A1524" s="119" t="str">
        <f>IF(B1524="","",COUNT('Diário 2o PA'!$A$5:$A$1412)+COUNT('Diário 3o PA'!$A$5:$A$2004)+ROW()-4)</f>
        <v/>
      </c>
      <c r="B1524" s="104"/>
      <c r="C1524" s="154"/>
      <c r="D1524" s="105"/>
      <c r="E1524" s="105"/>
      <c r="F1524" s="106"/>
      <c r="G1524" s="105"/>
      <c r="H1524" s="105"/>
      <c r="I1524" s="108"/>
      <c r="J1524" s="105"/>
      <c r="K1524" s="105"/>
      <c r="L1524" s="108"/>
      <c r="M1524" s="105"/>
      <c r="N1524" s="103"/>
      <c r="O1524" s="456"/>
      <c r="P1524" s="79">
        <f t="shared" si="47"/>
        <v>0</v>
      </c>
      <c r="Q1524" s="79">
        <f t="shared" si="47"/>
        <v>0</v>
      </c>
      <c r="R1524" s="102" t="str">
        <f t="shared" si="46"/>
        <v/>
      </c>
      <c r="S1524" s="96" t="str">
        <f>IF(D1524="","",IF(OR(D1524=Plano!$A$1,D1524=Plano!$B$1),"entrada","saída"))</f>
        <v/>
      </c>
    </row>
    <row r="1525" spans="1:19" ht="13.2" hidden="1" x14ac:dyDescent="0.25">
      <c r="A1525" s="119" t="str">
        <f>IF(B1525="","",COUNT('Diário 2o PA'!$A$5:$A$1412)+COUNT('Diário 3o PA'!$A$5:$A$2004)+ROW()-4)</f>
        <v/>
      </c>
      <c r="B1525" s="104"/>
      <c r="C1525" s="154"/>
      <c r="D1525" s="105"/>
      <c r="E1525" s="105"/>
      <c r="F1525" s="106"/>
      <c r="G1525" s="105"/>
      <c r="H1525" s="105"/>
      <c r="I1525" s="108"/>
      <c r="J1525" s="105"/>
      <c r="K1525" s="105"/>
      <c r="L1525" s="108"/>
      <c r="M1525" s="105"/>
      <c r="N1525" s="103"/>
      <c r="O1525" s="456"/>
      <c r="P1525" s="79">
        <f t="shared" si="47"/>
        <v>0</v>
      </c>
      <c r="Q1525" s="79">
        <f t="shared" si="47"/>
        <v>0</v>
      </c>
      <c r="R1525" s="102" t="str">
        <f t="shared" si="46"/>
        <v/>
      </c>
      <c r="S1525" s="96" t="str">
        <f>IF(D1525="","",IF(OR(D1525=Plano!$A$1,D1525=Plano!$B$1),"entrada","saída"))</f>
        <v/>
      </c>
    </row>
    <row r="1526" spans="1:19" ht="13.2" hidden="1" x14ac:dyDescent="0.25">
      <c r="A1526" s="119" t="str">
        <f>IF(B1526="","",COUNT('Diário 2o PA'!$A$5:$A$1412)+COUNT('Diário 3o PA'!$A$5:$A$2004)+ROW()-4)</f>
        <v/>
      </c>
      <c r="B1526" s="104"/>
      <c r="C1526" s="154"/>
      <c r="D1526" s="105"/>
      <c r="E1526" s="105"/>
      <c r="F1526" s="106"/>
      <c r="G1526" s="105"/>
      <c r="H1526" s="105"/>
      <c r="I1526" s="108"/>
      <c r="J1526" s="105"/>
      <c r="K1526" s="105"/>
      <c r="L1526" s="108"/>
      <c r="M1526" s="105"/>
      <c r="N1526" s="103"/>
      <c r="O1526" s="456"/>
      <c r="P1526" s="79">
        <f t="shared" si="47"/>
        <v>0</v>
      </c>
      <c r="Q1526" s="79">
        <f t="shared" si="47"/>
        <v>0</v>
      </c>
      <c r="R1526" s="102" t="str">
        <f t="shared" si="46"/>
        <v/>
      </c>
      <c r="S1526" s="96" t="str">
        <f>IF(D1526="","",IF(OR(D1526=Plano!$A$1,D1526=Plano!$B$1),"entrada","saída"))</f>
        <v/>
      </c>
    </row>
    <row r="1527" spans="1:19" ht="13.2" hidden="1" x14ac:dyDescent="0.25">
      <c r="A1527" s="119" t="str">
        <f>IF(B1527="","",COUNT('Diário 2o PA'!$A$5:$A$1412)+COUNT('Diário 3o PA'!$A$5:$A$2004)+ROW()-4)</f>
        <v/>
      </c>
      <c r="B1527" s="104"/>
      <c r="C1527" s="154"/>
      <c r="D1527" s="105"/>
      <c r="E1527" s="105"/>
      <c r="F1527" s="106"/>
      <c r="G1527" s="105"/>
      <c r="H1527" s="105"/>
      <c r="I1527" s="108"/>
      <c r="J1527" s="105"/>
      <c r="K1527" s="105"/>
      <c r="L1527" s="108"/>
      <c r="M1527" s="105"/>
      <c r="N1527" s="103"/>
      <c r="O1527" s="456"/>
      <c r="P1527" s="79">
        <f t="shared" si="47"/>
        <v>0</v>
      </c>
      <c r="Q1527" s="79">
        <f t="shared" si="47"/>
        <v>0</v>
      </c>
      <c r="R1527" s="102" t="str">
        <f t="shared" si="46"/>
        <v/>
      </c>
      <c r="S1527" s="96" t="str">
        <f>IF(D1527="","",IF(OR(D1527=Plano!$A$1,D1527=Plano!$B$1),"entrada","saída"))</f>
        <v/>
      </c>
    </row>
    <row r="1528" spans="1:19" ht="13.2" hidden="1" x14ac:dyDescent="0.25">
      <c r="A1528" s="119" t="str">
        <f>IF(B1528="","",COUNT('Diário 2o PA'!$A$5:$A$1412)+COUNT('Diário 3o PA'!$A$5:$A$2004)+ROW()-4)</f>
        <v/>
      </c>
      <c r="B1528" s="104"/>
      <c r="C1528" s="154"/>
      <c r="D1528" s="105"/>
      <c r="E1528" s="105"/>
      <c r="F1528" s="106"/>
      <c r="G1528" s="105"/>
      <c r="H1528" s="105"/>
      <c r="I1528" s="108"/>
      <c r="J1528" s="105"/>
      <c r="K1528" s="105"/>
      <c r="L1528" s="108"/>
      <c r="M1528" s="105"/>
      <c r="N1528" s="103"/>
      <c r="O1528" s="456"/>
      <c r="P1528" s="79">
        <f t="shared" si="47"/>
        <v>0</v>
      </c>
      <c r="Q1528" s="79">
        <f t="shared" si="47"/>
        <v>0</v>
      </c>
      <c r="R1528" s="102" t="str">
        <f t="shared" si="46"/>
        <v/>
      </c>
      <c r="S1528" s="96" t="str">
        <f>IF(D1528="","",IF(OR(D1528=Plano!$A$1,D1528=Plano!$B$1),"entrada","saída"))</f>
        <v/>
      </c>
    </row>
    <row r="1529" spans="1:19" ht="13.2" hidden="1" x14ac:dyDescent="0.25">
      <c r="A1529" s="119" t="str">
        <f>IF(B1529="","",COUNT('Diário 2o PA'!$A$5:$A$1412)+COUNT('Diário 3o PA'!$A$5:$A$2004)+ROW()-4)</f>
        <v/>
      </c>
      <c r="B1529" s="104"/>
      <c r="C1529" s="154"/>
      <c r="D1529" s="105"/>
      <c r="E1529" s="105"/>
      <c r="F1529" s="106"/>
      <c r="G1529" s="105"/>
      <c r="H1529" s="105"/>
      <c r="I1529" s="108"/>
      <c r="J1529" s="105"/>
      <c r="K1529" s="105"/>
      <c r="L1529" s="108"/>
      <c r="M1529" s="105"/>
      <c r="N1529" s="103"/>
      <c r="O1529" s="456"/>
      <c r="P1529" s="79">
        <f t="shared" si="47"/>
        <v>0</v>
      </c>
      <c r="Q1529" s="79">
        <f t="shared" si="47"/>
        <v>0</v>
      </c>
      <c r="R1529" s="102" t="str">
        <f t="shared" si="46"/>
        <v/>
      </c>
      <c r="S1529" s="96" t="str">
        <f>IF(D1529="","",IF(OR(D1529=Plano!$A$1,D1529=Plano!$B$1),"entrada","saída"))</f>
        <v/>
      </c>
    </row>
    <row r="1530" spans="1:19" ht="13.2" hidden="1" x14ac:dyDescent="0.25">
      <c r="A1530" s="119" t="str">
        <f>IF(B1530="","",COUNT('Diário 2o PA'!$A$5:$A$1412)+COUNT('Diário 3o PA'!$A$5:$A$2004)+ROW()-4)</f>
        <v/>
      </c>
      <c r="B1530" s="104"/>
      <c r="C1530" s="154"/>
      <c r="D1530" s="105"/>
      <c r="E1530" s="105"/>
      <c r="F1530" s="106"/>
      <c r="G1530" s="105"/>
      <c r="H1530" s="105"/>
      <c r="I1530" s="108"/>
      <c r="J1530" s="105"/>
      <c r="K1530" s="105"/>
      <c r="L1530" s="108"/>
      <c r="M1530" s="105"/>
      <c r="N1530" s="103"/>
      <c r="O1530" s="456"/>
      <c r="P1530" s="79">
        <f t="shared" si="47"/>
        <v>0</v>
      </c>
      <c r="Q1530" s="79">
        <f t="shared" si="47"/>
        <v>0</v>
      </c>
      <c r="R1530" s="102" t="str">
        <f t="shared" si="46"/>
        <v/>
      </c>
      <c r="S1530" s="96" t="str">
        <f>IF(D1530="","",IF(OR(D1530=Plano!$A$1,D1530=Plano!$B$1),"entrada","saída"))</f>
        <v/>
      </c>
    </row>
    <row r="1531" spans="1:19" ht="13.2" hidden="1" x14ac:dyDescent="0.25">
      <c r="A1531" s="119" t="str">
        <f>IF(B1531="","",COUNT('Diário 2o PA'!$A$5:$A$1412)+COUNT('Diário 3o PA'!$A$5:$A$2004)+ROW()-4)</f>
        <v/>
      </c>
      <c r="B1531" s="104"/>
      <c r="C1531" s="154"/>
      <c r="D1531" s="105"/>
      <c r="E1531" s="105"/>
      <c r="F1531" s="106"/>
      <c r="G1531" s="105"/>
      <c r="H1531" s="105"/>
      <c r="I1531" s="108"/>
      <c r="J1531" s="105"/>
      <c r="K1531" s="105"/>
      <c r="L1531" s="108"/>
      <c r="M1531" s="105"/>
      <c r="N1531" s="103"/>
      <c r="O1531" s="456"/>
      <c r="P1531" s="79">
        <f t="shared" si="47"/>
        <v>0</v>
      </c>
      <c r="Q1531" s="79">
        <f t="shared" si="47"/>
        <v>0</v>
      </c>
      <c r="R1531" s="102" t="str">
        <f t="shared" si="46"/>
        <v/>
      </c>
      <c r="S1531" s="96" t="str">
        <f>IF(D1531="","",IF(OR(D1531=Plano!$A$1,D1531=Plano!$B$1),"entrada","saída"))</f>
        <v/>
      </c>
    </row>
    <row r="1532" spans="1:19" ht="13.2" hidden="1" x14ac:dyDescent="0.25">
      <c r="A1532" s="119" t="str">
        <f>IF(B1532="","",COUNT('Diário 2o PA'!$A$5:$A$1412)+COUNT('Diário 3o PA'!$A$5:$A$2004)+ROW()-4)</f>
        <v/>
      </c>
      <c r="B1532" s="104"/>
      <c r="C1532" s="154"/>
      <c r="D1532" s="105"/>
      <c r="E1532" s="105"/>
      <c r="F1532" s="106"/>
      <c r="G1532" s="105"/>
      <c r="H1532" s="105"/>
      <c r="I1532" s="108"/>
      <c r="J1532" s="105"/>
      <c r="K1532" s="105"/>
      <c r="L1532" s="108"/>
      <c r="M1532" s="105"/>
      <c r="N1532" s="103"/>
      <c r="O1532" s="456"/>
      <c r="P1532" s="79">
        <f t="shared" si="47"/>
        <v>0</v>
      </c>
      <c r="Q1532" s="79">
        <f t="shared" si="47"/>
        <v>0</v>
      </c>
      <c r="R1532" s="102" t="str">
        <f t="shared" si="46"/>
        <v/>
      </c>
      <c r="S1532" s="96" t="str">
        <f>IF(D1532="","",IF(OR(D1532=Plano!$A$1,D1532=Plano!$B$1),"entrada","saída"))</f>
        <v/>
      </c>
    </row>
    <row r="1533" spans="1:19" ht="13.2" hidden="1" x14ac:dyDescent="0.25">
      <c r="A1533" s="119" t="str">
        <f>IF(B1533="","",COUNT('Diário 2o PA'!$A$5:$A$1412)+COUNT('Diário 3o PA'!$A$5:$A$2004)+ROW()-4)</f>
        <v/>
      </c>
      <c r="B1533" s="104"/>
      <c r="C1533" s="154"/>
      <c r="D1533" s="105"/>
      <c r="E1533" s="105"/>
      <c r="F1533" s="106"/>
      <c r="G1533" s="105"/>
      <c r="H1533" s="105"/>
      <c r="I1533" s="108"/>
      <c r="J1533" s="105"/>
      <c r="K1533" s="105"/>
      <c r="L1533" s="108"/>
      <c r="M1533" s="105"/>
      <c r="N1533" s="103"/>
      <c r="O1533" s="456"/>
      <c r="P1533" s="79">
        <f t="shared" si="47"/>
        <v>0</v>
      </c>
      <c r="Q1533" s="79">
        <f t="shared" si="47"/>
        <v>0</v>
      </c>
      <c r="R1533" s="102" t="str">
        <f t="shared" si="46"/>
        <v/>
      </c>
      <c r="S1533" s="96" t="str">
        <f>IF(D1533="","",IF(OR(D1533=Plano!$A$1,D1533=Plano!$B$1),"entrada","saída"))</f>
        <v/>
      </c>
    </row>
    <row r="1534" spans="1:19" ht="13.2" hidden="1" x14ac:dyDescent="0.25">
      <c r="A1534" s="119" t="str">
        <f>IF(B1534="","",COUNT('Diário 2o PA'!$A$5:$A$1412)+COUNT('Diário 3o PA'!$A$5:$A$2004)+ROW()-4)</f>
        <v/>
      </c>
      <c r="B1534" s="104"/>
      <c r="C1534" s="154"/>
      <c r="D1534" s="105"/>
      <c r="E1534" s="105"/>
      <c r="F1534" s="106"/>
      <c r="G1534" s="105"/>
      <c r="H1534" s="105"/>
      <c r="I1534" s="108"/>
      <c r="J1534" s="105"/>
      <c r="K1534" s="105"/>
      <c r="L1534" s="108"/>
      <c r="M1534" s="105"/>
      <c r="N1534" s="103"/>
      <c r="O1534" s="456"/>
      <c r="P1534" s="79">
        <f t="shared" si="47"/>
        <v>0</v>
      </c>
      <c r="Q1534" s="79">
        <f t="shared" si="47"/>
        <v>0</v>
      </c>
      <c r="R1534" s="102" t="str">
        <f t="shared" si="46"/>
        <v/>
      </c>
      <c r="S1534" s="96" t="str">
        <f>IF(D1534="","",IF(OR(D1534=Plano!$A$1,D1534=Plano!$B$1),"entrada","saída"))</f>
        <v/>
      </c>
    </row>
    <row r="1535" spans="1:19" ht="13.2" hidden="1" x14ac:dyDescent="0.25">
      <c r="A1535" s="119" t="str">
        <f>IF(B1535="","",COUNT('Diário 2o PA'!$A$5:$A$1412)+COUNT('Diário 3o PA'!$A$5:$A$2004)+ROW()-4)</f>
        <v/>
      </c>
      <c r="B1535" s="104"/>
      <c r="C1535" s="154"/>
      <c r="D1535" s="105"/>
      <c r="E1535" s="105"/>
      <c r="F1535" s="106"/>
      <c r="G1535" s="105"/>
      <c r="H1535" s="105"/>
      <c r="I1535" s="108"/>
      <c r="J1535" s="105"/>
      <c r="K1535" s="105"/>
      <c r="L1535" s="108"/>
      <c r="M1535" s="105"/>
      <c r="N1535" s="103"/>
      <c r="O1535" s="456"/>
      <c r="P1535" s="79">
        <f t="shared" si="47"/>
        <v>0</v>
      </c>
      <c r="Q1535" s="79">
        <f t="shared" si="47"/>
        <v>0</v>
      </c>
      <c r="R1535" s="102" t="str">
        <f t="shared" si="46"/>
        <v/>
      </c>
      <c r="S1535" s="96" t="str">
        <f>IF(D1535="","",IF(OR(D1535=Plano!$A$1,D1535=Plano!$B$1),"entrada","saída"))</f>
        <v/>
      </c>
    </row>
    <row r="1536" spans="1:19" ht="13.2" hidden="1" x14ac:dyDescent="0.25">
      <c r="A1536" s="119" t="str">
        <f>IF(B1536="","",COUNT('Diário 2o PA'!$A$5:$A$1412)+COUNT('Diário 3o PA'!$A$5:$A$2004)+ROW()-4)</f>
        <v/>
      </c>
      <c r="B1536" s="104"/>
      <c r="C1536" s="154"/>
      <c r="D1536" s="105"/>
      <c r="E1536" s="105"/>
      <c r="F1536" s="106"/>
      <c r="G1536" s="105"/>
      <c r="H1536" s="105"/>
      <c r="I1536" s="108"/>
      <c r="J1536" s="105"/>
      <c r="K1536" s="105"/>
      <c r="L1536" s="108"/>
      <c r="M1536" s="105"/>
      <c r="N1536" s="103"/>
      <c r="O1536" s="456"/>
      <c r="P1536" s="79">
        <f t="shared" si="47"/>
        <v>0</v>
      </c>
      <c r="Q1536" s="79">
        <f t="shared" si="47"/>
        <v>0</v>
      </c>
      <c r="R1536" s="102" t="str">
        <f t="shared" si="46"/>
        <v/>
      </c>
      <c r="S1536" s="96" t="str">
        <f>IF(D1536="","",IF(OR(D1536=Plano!$A$1,D1536=Plano!$B$1),"entrada","saída"))</f>
        <v/>
      </c>
    </row>
    <row r="1537" spans="1:19" ht="13.2" hidden="1" x14ac:dyDescent="0.25">
      <c r="A1537" s="119" t="str">
        <f>IF(B1537="","",COUNT('Diário 2o PA'!$A$5:$A$1412)+COUNT('Diário 3o PA'!$A$5:$A$2004)+ROW()-4)</f>
        <v/>
      </c>
      <c r="B1537" s="104"/>
      <c r="C1537" s="154"/>
      <c r="D1537" s="105"/>
      <c r="E1537" s="105"/>
      <c r="F1537" s="106"/>
      <c r="G1537" s="105"/>
      <c r="H1537" s="105"/>
      <c r="I1537" s="108"/>
      <c r="J1537" s="105"/>
      <c r="K1537" s="105"/>
      <c r="L1537" s="108"/>
      <c r="M1537" s="105"/>
      <c r="N1537" s="103"/>
      <c r="O1537" s="456"/>
      <c r="P1537" s="79">
        <f t="shared" si="47"/>
        <v>0</v>
      </c>
      <c r="Q1537" s="79">
        <f t="shared" si="47"/>
        <v>0</v>
      </c>
      <c r="R1537" s="102" t="str">
        <f t="shared" si="46"/>
        <v/>
      </c>
      <c r="S1537" s="96" t="str">
        <f>IF(D1537="","",IF(OR(D1537=Plano!$A$1,D1537=Plano!$B$1),"entrada","saída"))</f>
        <v/>
      </c>
    </row>
    <row r="1538" spans="1:19" ht="13.2" hidden="1" x14ac:dyDescent="0.25">
      <c r="A1538" s="119" t="str">
        <f>IF(B1538="","",COUNT('Diário 2o PA'!$A$5:$A$1412)+COUNT('Diário 3o PA'!$A$5:$A$2004)+ROW()-4)</f>
        <v/>
      </c>
      <c r="B1538" s="104"/>
      <c r="C1538" s="154"/>
      <c r="D1538" s="105"/>
      <c r="E1538" s="105"/>
      <c r="F1538" s="106"/>
      <c r="G1538" s="105"/>
      <c r="H1538" s="105"/>
      <c r="I1538" s="108"/>
      <c r="J1538" s="105"/>
      <c r="K1538" s="105"/>
      <c r="L1538" s="108"/>
      <c r="M1538" s="105"/>
      <c r="N1538" s="103"/>
      <c r="O1538" s="456"/>
      <c r="P1538" s="79">
        <f t="shared" si="47"/>
        <v>0</v>
      </c>
      <c r="Q1538" s="79">
        <f t="shared" si="47"/>
        <v>0</v>
      </c>
      <c r="R1538" s="102" t="str">
        <f t="shared" si="46"/>
        <v/>
      </c>
      <c r="S1538" s="96" t="str">
        <f>IF(D1538="","",IF(OR(D1538=Plano!$A$1,D1538=Plano!$B$1),"entrada","saída"))</f>
        <v/>
      </c>
    </row>
    <row r="1539" spans="1:19" ht="13.2" hidden="1" x14ac:dyDescent="0.25">
      <c r="A1539" s="119" t="str">
        <f>IF(B1539="","",COUNT('Diário 2o PA'!$A$5:$A$1412)+COUNT('Diário 3o PA'!$A$5:$A$2004)+ROW()-4)</f>
        <v/>
      </c>
      <c r="B1539" s="104"/>
      <c r="C1539" s="154"/>
      <c r="D1539" s="105"/>
      <c r="E1539" s="105"/>
      <c r="F1539" s="106"/>
      <c r="G1539" s="105"/>
      <c r="H1539" s="105"/>
      <c r="I1539" s="108"/>
      <c r="J1539" s="105"/>
      <c r="K1539" s="105"/>
      <c r="L1539" s="108"/>
      <c r="M1539" s="105"/>
      <c r="N1539" s="103"/>
      <c r="O1539" s="456"/>
      <c r="P1539" s="79">
        <f t="shared" si="47"/>
        <v>0</v>
      </c>
      <c r="Q1539" s="79">
        <f t="shared" si="47"/>
        <v>0</v>
      </c>
      <c r="R1539" s="102" t="str">
        <f t="shared" si="46"/>
        <v/>
      </c>
      <c r="S1539" s="96" t="str">
        <f>IF(D1539="","",IF(OR(D1539=Plano!$A$1,D1539=Plano!$B$1),"entrada","saída"))</f>
        <v/>
      </c>
    </row>
    <row r="1540" spans="1:19" ht="13.2" hidden="1" x14ac:dyDescent="0.25">
      <c r="A1540" s="119" t="str">
        <f>IF(B1540="","",COUNT('Diário 2o PA'!$A$5:$A$1412)+COUNT('Diário 3o PA'!$A$5:$A$2004)+ROW()-4)</f>
        <v/>
      </c>
      <c r="B1540" s="104"/>
      <c r="C1540" s="154"/>
      <c r="D1540" s="105"/>
      <c r="E1540" s="105"/>
      <c r="F1540" s="106"/>
      <c r="G1540" s="105"/>
      <c r="H1540" s="105"/>
      <c r="I1540" s="108"/>
      <c r="J1540" s="105"/>
      <c r="K1540" s="105"/>
      <c r="L1540" s="108"/>
      <c r="M1540" s="105"/>
      <c r="N1540" s="103"/>
      <c r="O1540" s="456"/>
      <c r="P1540" s="79">
        <f t="shared" si="47"/>
        <v>0</v>
      </c>
      <c r="Q1540" s="79">
        <f t="shared" si="47"/>
        <v>0</v>
      </c>
      <c r="R1540" s="102" t="str">
        <f t="shared" si="46"/>
        <v/>
      </c>
      <c r="S1540" s="96" t="str">
        <f>IF(D1540="","",IF(OR(D1540=Plano!$A$1,D1540=Plano!$B$1),"entrada","saída"))</f>
        <v/>
      </c>
    </row>
    <row r="1541" spans="1:19" ht="13.2" hidden="1" x14ac:dyDescent="0.25">
      <c r="A1541" s="119" t="str">
        <f>IF(B1541="","",COUNT('Diário 2o PA'!$A$5:$A$1412)+COUNT('Diário 3o PA'!$A$5:$A$2004)+ROW()-4)</f>
        <v/>
      </c>
      <c r="B1541" s="104"/>
      <c r="C1541" s="154"/>
      <c r="D1541" s="105"/>
      <c r="E1541" s="105"/>
      <c r="F1541" s="106"/>
      <c r="G1541" s="105"/>
      <c r="H1541" s="105"/>
      <c r="I1541" s="108"/>
      <c r="J1541" s="105"/>
      <c r="K1541" s="105"/>
      <c r="L1541" s="108"/>
      <c r="M1541" s="105"/>
      <c r="N1541" s="103"/>
      <c r="O1541" s="456"/>
      <c r="P1541" s="79">
        <f t="shared" si="47"/>
        <v>0</v>
      </c>
      <c r="Q1541" s="79">
        <f t="shared" si="47"/>
        <v>0</v>
      </c>
      <c r="R1541" s="102" t="str">
        <f t="shared" ref="R1541:R1604" si="48">SUBSTITUTE(D1541," ","_")</f>
        <v/>
      </c>
      <c r="S1541" s="96" t="str">
        <f>IF(D1541="","",IF(OR(D1541=Plano!$A$1,D1541=Plano!$B$1),"entrada","saída"))</f>
        <v/>
      </c>
    </row>
    <row r="1542" spans="1:19" ht="13.2" hidden="1" x14ac:dyDescent="0.25">
      <c r="A1542" s="119" t="str">
        <f>IF(B1542="","",COUNT('Diário 2o PA'!$A$5:$A$1412)+COUNT('Diário 3o PA'!$A$5:$A$2004)+ROW()-4)</f>
        <v/>
      </c>
      <c r="B1542" s="104"/>
      <c r="C1542" s="154"/>
      <c r="D1542" s="105"/>
      <c r="E1542" s="105"/>
      <c r="F1542" s="106"/>
      <c r="G1542" s="105"/>
      <c r="H1542" s="105"/>
      <c r="I1542" s="108"/>
      <c r="J1542" s="105"/>
      <c r="K1542" s="105"/>
      <c r="L1542" s="108"/>
      <c r="M1542" s="105"/>
      <c r="N1542" s="103"/>
      <c r="O1542" s="456"/>
      <c r="P1542" s="79">
        <f t="shared" ref="P1542:Q1605" si="49">IF(B1542=0,0,IF(YEAR(B1542)=$Q$1,MONTH(B1542)-$P$1+1,(YEAR(B1542)-$Q$1)*12-$P$1+1+MONTH(B1542)))</f>
        <v>0</v>
      </c>
      <c r="Q1542" s="79">
        <f t="shared" si="49"/>
        <v>0</v>
      </c>
      <c r="R1542" s="102" t="str">
        <f t="shared" si="48"/>
        <v/>
      </c>
      <c r="S1542" s="96" t="str">
        <f>IF(D1542="","",IF(OR(D1542=Plano!$A$1,D1542=Plano!$B$1),"entrada","saída"))</f>
        <v/>
      </c>
    </row>
    <row r="1543" spans="1:19" ht="13.2" hidden="1" x14ac:dyDescent="0.25">
      <c r="A1543" s="119" t="str">
        <f>IF(B1543="","",COUNT('Diário 2o PA'!$A$5:$A$1412)+COUNT('Diário 3o PA'!$A$5:$A$2004)+ROW()-4)</f>
        <v/>
      </c>
      <c r="B1543" s="104"/>
      <c r="C1543" s="154"/>
      <c r="D1543" s="105"/>
      <c r="E1543" s="105"/>
      <c r="F1543" s="106"/>
      <c r="G1543" s="105"/>
      <c r="H1543" s="105"/>
      <c r="I1543" s="108"/>
      <c r="J1543" s="105"/>
      <c r="K1543" s="105"/>
      <c r="L1543" s="108"/>
      <c r="M1543" s="105"/>
      <c r="N1543" s="103"/>
      <c r="O1543" s="456"/>
      <c r="P1543" s="79">
        <f t="shared" si="49"/>
        <v>0</v>
      </c>
      <c r="Q1543" s="79">
        <f t="shared" si="49"/>
        <v>0</v>
      </c>
      <c r="R1543" s="102" t="str">
        <f t="shared" si="48"/>
        <v/>
      </c>
      <c r="S1543" s="96" t="str">
        <f>IF(D1543="","",IF(OR(D1543=Plano!$A$1,D1543=Plano!$B$1),"entrada","saída"))</f>
        <v/>
      </c>
    </row>
    <row r="1544" spans="1:19" ht="13.2" hidden="1" x14ac:dyDescent="0.25">
      <c r="A1544" s="119" t="str">
        <f>IF(B1544="","",COUNT('Diário 2o PA'!$A$5:$A$1412)+COUNT('Diário 3o PA'!$A$5:$A$2004)+ROW()-4)</f>
        <v/>
      </c>
      <c r="B1544" s="104"/>
      <c r="C1544" s="154"/>
      <c r="D1544" s="105"/>
      <c r="E1544" s="105"/>
      <c r="F1544" s="106"/>
      <c r="G1544" s="105"/>
      <c r="H1544" s="105"/>
      <c r="I1544" s="108"/>
      <c r="J1544" s="105"/>
      <c r="K1544" s="105"/>
      <c r="L1544" s="108"/>
      <c r="M1544" s="105"/>
      <c r="N1544" s="103"/>
      <c r="O1544" s="456"/>
      <c r="P1544" s="79">
        <f t="shared" si="49"/>
        <v>0</v>
      </c>
      <c r="Q1544" s="79">
        <f t="shared" si="49"/>
        <v>0</v>
      </c>
      <c r="R1544" s="102" t="str">
        <f t="shared" si="48"/>
        <v/>
      </c>
      <c r="S1544" s="96" t="str">
        <f>IF(D1544="","",IF(OR(D1544=Plano!$A$1,D1544=Plano!$B$1),"entrada","saída"))</f>
        <v/>
      </c>
    </row>
    <row r="1545" spans="1:19" ht="13.2" hidden="1" x14ac:dyDescent="0.25">
      <c r="A1545" s="119" t="str">
        <f>IF(B1545="","",COUNT('Diário 2o PA'!$A$5:$A$1412)+COUNT('Diário 3o PA'!$A$5:$A$2004)+ROW()-4)</f>
        <v/>
      </c>
      <c r="B1545" s="104"/>
      <c r="C1545" s="154"/>
      <c r="D1545" s="105"/>
      <c r="E1545" s="105"/>
      <c r="F1545" s="106"/>
      <c r="G1545" s="105"/>
      <c r="H1545" s="105"/>
      <c r="I1545" s="108"/>
      <c r="J1545" s="105"/>
      <c r="K1545" s="105"/>
      <c r="L1545" s="108"/>
      <c r="M1545" s="105"/>
      <c r="N1545" s="103"/>
      <c r="O1545" s="456"/>
      <c r="P1545" s="79">
        <f t="shared" si="49"/>
        <v>0</v>
      </c>
      <c r="Q1545" s="79">
        <f t="shared" si="49"/>
        <v>0</v>
      </c>
      <c r="R1545" s="102" t="str">
        <f t="shared" si="48"/>
        <v/>
      </c>
      <c r="S1545" s="96" t="str">
        <f>IF(D1545="","",IF(OR(D1545=Plano!$A$1,D1545=Plano!$B$1),"entrada","saída"))</f>
        <v/>
      </c>
    </row>
    <row r="1546" spans="1:19" ht="13.2" hidden="1" x14ac:dyDescent="0.25">
      <c r="A1546" s="119" t="str">
        <f>IF(B1546="","",COUNT('Diário 2o PA'!$A$5:$A$1412)+COUNT('Diário 3o PA'!$A$5:$A$2004)+ROW()-4)</f>
        <v/>
      </c>
      <c r="B1546" s="104"/>
      <c r="C1546" s="154"/>
      <c r="D1546" s="105"/>
      <c r="E1546" s="105"/>
      <c r="F1546" s="106"/>
      <c r="G1546" s="105"/>
      <c r="H1546" s="105"/>
      <c r="I1546" s="108"/>
      <c r="J1546" s="105"/>
      <c r="K1546" s="105"/>
      <c r="L1546" s="108"/>
      <c r="M1546" s="105"/>
      <c r="N1546" s="103"/>
      <c r="O1546" s="456"/>
      <c r="P1546" s="79">
        <f t="shared" si="49"/>
        <v>0</v>
      </c>
      <c r="Q1546" s="79">
        <f t="shared" si="49"/>
        <v>0</v>
      </c>
      <c r="R1546" s="102" t="str">
        <f t="shared" si="48"/>
        <v/>
      </c>
      <c r="S1546" s="96" t="str">
        <f>IF(D1546="","",IF(OR(D1546=Plano!$A$1,D1546=Plano!$B$1),"entrada","saída"))</f>
        <v/>
      </c>
    </row>
    <row r="1547" spans="1:19" ht="13.2" hidden="1" x14ac:dyDescent="0.25">
      <c r="A1547" s="119" t="str">
        <f>IF(B1547="","",COUNT('Diário 2o PA'!$A$5:$A$1412)+COUNT('Diário 3o PA'!$A$5:$A$2004)+ROW()-4)</f>
        <v/>
      </c>
      <c r="B1547" s="104"/>
      <c r="C1547" s="154"/>
      <c r="D1547" s="105"/>
      <c r="E1547" s="105"/>
      <c r="F1547" s="106"/>
      <c r="G1547" s="105"/>
      <c r="H1547" s="105"/>
      <c r="I1547" s="108"/>
      <c r="J1547" s="105"/>
      <c r="K1547" s="105"/>
      <c r="L1547" s="108"/>
      <c r="M1547" s="105"/>
      <c r="N1547" s="103"/>
      <c r="O1547" s="456"/>
      <c r="P1547" s="79">
        <f t="shared" si="49"/>
        <v>0</v>
      </c>
      <c r="Q1547" s="79">
        <f t="shared" si="49"/>
        <v>0</v>
      </c>
      <c r="R1547" s="102" t="str">
        <f t="shared" si="48"/>
        <v/>
      </c>
      <c r="S1547" s="96" t="str">
        <f>IF(D1547="","",IF(OR(D1547=Plano!$A$1,D1547=Plano!$B$1),"entrada","saída"))</f>
        <v/>
      </c>
    </row>
    <row r="1548" spans="1:19" ht="13.2" hidden="1" x14ac:dyDescent="0.25">
      <c r="A1548" s="119" t="str">
        <f>IF(B1548="","",COUNT('Diário 2o PA'!$A$5:$A$1412)+COUNT('Diário 3o PA'!$A$5:$A$2004)+ROW()-4)</f>
        <v/>
      </c>
      <c r="B1548" s="104"/>
      <c r="C1548" s="154"/>
      <c r="D1548" s="105"/>
      <c r="E1548" s="105"/>
      <c r="F1548" s="106"/>
      <c r="G1548" s="105"/>
      <c r="H1548" s="105"/>
      <c r="I1548" s="108"/>
      <c r="J1548" s="105"/>
      <c r="K1548" s="105"/>
      <c r="L1548" s="108"/>
      <c r="M1548" s="105"/>
      <c r="N1548" s="103"/>
      <c r="O1548" s="456"/>
      <c r="P1548" s="79">
        <f t="shared" si="49"/>
        <v>0</v>
      </c>
      <c r="Q1548" s="79">
        <f t="shared" si="49"/>
        <v>0</v>
      </c>
      <c r="R1548" s="102" t="str">
        <f t="shared" si="48"/>
        <v/>
      </c>
      <c r="S1548" s="96" t="str">
        <f>IF(D1548="","",IF(OR(D1548=Plano!$A$1,D1548=Plano!$B$1),"entrada","saída"))</f>
        <v/>
      </c>
    </row>
    <row r="1549" spans="1:19" ht="13.2" hidden="1" x14ac:dyDescent="0.25">
      <c r="A1549" s="119" t="str">
        <f>IF(B1549="","",COUNT('Diário 2o PA'!$A$5:$A$1412)+COUNT('Diário 3o PA'!$A$5:$A$2004)+ROW()-4)</f>
        <v/>
      </c>
      <c r="B1549" s="104"/>
      <c r="C1549" s="154"/>
      <c r="D1549" s="105"/>
      <c r="E1549" s="105"/>
      <c r="F1549" s="106"/>
      <c r="G1549" s="105"/>
      <c r="H1549" s="105"/>
      <c r="I1549" s="108"/>
      <c r="J1549" s="105"/>
      <c r="K1549" s="105"/>
      <c r="L1549" s="108"/>
      <c r="M1549" s="105"/>
      <c r="N1549" s="103"/>
      <c r="O1549" s="456"/>
      <c r="P1549" s="79">
        <f t="shared" si="49"/>
        <v>0</v>
      </c>
      <c r="Q1549" s="79">
        <f t="shared" si="49"/>
        <v>0</v>
      </c>
      <c r="R1549" s="102" t="str">
        <f t="shared" si="48"/>
        <v/>
      </c>
      <c r="S1549" s="96" t="str">
        <f>IF(D1549="","",IF(OR(D1549=Plano!$A$1,D1549=Plano!$B$1),"entrada","saída"))</f>
        <v/>
      </c>
    </row>
    <row r="1550" spans="1:19" ht="13.2" hidden="1" x14ac:dyDescent="0.25">
      <c r="A1550" s="119" t="str">
        <f>IF(B1550="","",COUNT('Diário 2o PA'!$A$5:$A$1412)+COUNT('Diário 3o PA'!$A$5:$A$2004)+ROW()-4)</f>
        <v/>
      </c>
      <c r="B1550" s="104"/>
      <c r="C1550" s="154"/>
      <c r="D1550" s="105"/>
      <c r="E1550" s="105"/>
      <c r="F1550" s="106"/>
      <c r="G1550" s="105"/>
      <c r="H1550" s="105"/>
      <c r="I1550" s="108"/>
      <c r="J1550" s="105"/>
      <c r="K1550" s="105"/>
      <c r="L1550" s="108"/>
      <c r="M1550" s="105"/>
      <c r="N1550" s="103"/>
      <c r="O1550" s="456"/>
      <c r="P1550" s="79">
        <f t="shared" si="49"/>
        <v>0</v>
      </c>
      <c r="Q1550" s="79">
        <f t="shared" si="49"/>
        <v>0</v>
      </c>
      <c r="R1550" s="102" t="str">
        <f t="shared" si="48"/>
        <v/>
      </c>
      <c r="S1550" s="96" t="str">
        <f>IF(D1550="","",IF(OR(D1550=Plano!$A$1,D1550=Plano!$B$1),"entrada","saída"))</f>
        <v/>
      </c>
    </row>
    <row r="1551" spans="1:19" ht="13.2" hidden="1" x14ac:dyDescent="0.25">
      <c r="A1551" s="119" t="str">
        <f>IF(B1551="","",COUNT('Diário 2o PA'!$A$5:$A$1412)+COUNT('Diário 3o PA'!$A$5:$A$2004)+ROW()-4)</f>
        <v/>
      </c>
      <c r="B1551" s="104"/>
      <c r="C1551" s="154"/>
      <c r="D1551" s="105"/>
      <c r="E1551" s="105"/>
      <c r="F1551" s="106"/>
      <c r="G1551" s="105"/>
      <c r="H1551" s="105"/>
      <c r="I1551" s="108"/>
      <c r="J1551" s="105"/>
      <c r="K1551" s="105"/>
      <c r="L1551" s="108"/>
      <c r="M1551" s="105"/>
      <c r="N1551" s="103"/>
      <c r="O1551" s="456"/>
      <c r="P1551" s="79">
        <f t="shared" si="49"/>
        <v>0</v>
      </c>
      <c r="Q1551" s="79">
        <f t="shared" si="49"/>
        <v>0</v>
      </c>
      <c r="R1551" s="102" t="str">
        <f t="shared" si="48"/>
        <v/>
      </c>
      <c r="S1551" s="96" t="str">
        <f>IF(D1551="","",IF(OR(D1551=Plano!$A$1,D1551=Plano!$B$1),"entrada","saída"))</f>
        <v/>
      </c>
    </row>
    <row r="1552" spans="1:19" ht="13.2" hidden="1" x14ac:dyDescent="0.25">
      <c r="A1552" s="119" t="str">
        <f>IF(B1552="","",COUNT('Diário 2o PA'!$A$5:$A$1412)+COUNT('Diário 3o PA'!$A$5:$A$2004)+ROW()-4)</f>
        <v/>
      </c>
      <c r="B1552" s="104"/>
      <c r="C1552" s="154"/>
      <c r="D1552" s="105"/>
      <c r="E1552" s="105"/>
      <c r="F1552" s="106"/>
      <c r="G1552" s="105"/>
      <c r="H1552" s="105"/>
      <c r="I1552" s="108"/>
      <c r="J1552" s="105"/>
      <c r="K1552" s="105"/>
      <c r="L1552" s="108"/>
      <c r="M1552" s="105"/>
      <c r="N1552" s="103"/>
      <c r="O1552" s="456"/>
      <c r="P1552" s="79">
        <f t="shared" si="49"/>
        <v>0</v>
      </c>
      <c r="Q1552" s="79">
        <f t="shared" si="49"/>
        <v>0</v>
      </c>
      <c r="R1552" s="102" t="str">
        <f t="shared" si="48"/>
        <v/>
      </c>
      <c r="S1552" s="96" t="str">
        <f>IF(D1552="","",IF(OR(D1552=Plano!$A$1,D1552=Plano!$B$1),"entrada","saída"))</f>
        <v/>
      </c>
    </row>
    <row r="1553" spans="1:19" ht="13.2" hidden="1" x14ac:dyDescent="0.25">
      <c r="A1553" s="119" t="str">
        <f>IF(B1553="","",COUNT('Diário 2o PA'!$A$5:$A$1412)+COUNT('Diário 3o PA'!$A$5:$A$2004)+ROW()-4)</f>
        <v/>
      </c>
      <c r="B1553" s="104"/>
      <c r="C1553" s="154"/>
      <c r="D1553" s="105"/>
      <c r="E1553" s="105"/>
      <c r="F1553" s="106"/>
      <c r="G1553" s="105"/>
      <c r="H1553" s="105"/>
      <c r="I1553" s="108"/>
      <c r="J1553" s="105"/>
      <c r="K1553" s="105"/>
      <c r="L1553" s="108"/>
      <c r="M1553" s="105"/>
      <c r="N1553" s="103"/>
      <c r="O1553" s="456"/>
      <c r="P1553" s="79">
        <f t="shared" si="49"/>
        <v>0</v>
      </c>
      <c r="Q1553" s="79">
        <f t="shared" si="49"/>
        <v>0</v>
      </c>
      <c r="R1553" s="102" t="str">
        <f t="shared" si="48"/>
        <v/>
      </c>
      <c r="S1553" s="96" t="str">
        <f>IF(D1553="","",IF(OR(D1553=Plano!$A$1,D1553=Plano!$B$1),"entrada","saída"))</f>
        <v/>
      </c>
    </row>
    <row r="1554" spans="1:19" ht="13.2" hidden="1" x14ac:dyDescent="0.25">
      <c r="A1554" s="119" t="str">
        <f>IF(B1554="","",COUNT('Diário 2o PA'!$A$5:$A$1412)+COUNT('Diário 3o PA'!$A$5:$A$2004)+ROW()-4)</f>
        <v/>
      </c>
      <c r="B1554" s="104"/>
      <c r="C1554" s="154"/>
      <c r="D1554" s="105"/>
      <c r="E1554" s="105"/>
      <c r="F1554" s="106"/>
      <c r="G1554" s="105"/>
      <c r="H1554" s="105"/>
      <c r="I1554" s="108"/>
      <c r="J1554" s="105"/>
      <c r="K1554" s="105"/>
      <c r="L1554" s="108"/>
      <c r="M1554" s="105"/>
      <c r="N1554" s="103"/>
      <c r="O1554" s="456"/>
      <c r="P1554" s="79">
        <f t="shared" si="49"/>
        <v>0</v>
      </c>
      <c r="Q1554" s="79">
        <f t="shared" si="49"/>
        <v>0</v>
      </c>
      <c r="R1554" s="102" t="str">
        <f t="shared" si="48"/>
        <v/>
      </c>
      <c r="S1554" s="96" t="str">
        <f>IF(D1554="","",IF(OR(D1554=Plano!$A$1,D1554=Plano!$B$1),"entrada","saída"))</f>
        <v/>
      </c>
    </row>
    <row r="1555" spans="1:19" ht="13.2" hidden="1" x14ac:dyDescent="0.25">
      <c r="A1555" s="119" t="str">
        <f>IF(B1555="","",COUNT('Diário 2o PA'!$A$5:$A$1412)+COUNT('Diário 3o PA'!$A$5:$A$2004)+ROW()-4)</f>
        <v/>
      </c>
      <c r="B1555" s="104"/>
      <c r="C1555" s="154"/>
      <c r="D1555" s="105"/>
      <c r="E1555" s="105"/>
      <c r="F1555" s="106"/>
      <c r="G1555" s="105"/>
      <c r="H1555" s="105"/>
      <c r="I1555" s="108"/>
      <c r="J1555" s="105"/>
      <c r="K1555" s="105"/>
      <c r="L1555" s="108"/>
      <c r="M1555" s="105"/>
      <c r="N1555" s="103"/>
      <c r="O1555" s="456"/>
      <c r="P1555" s="79">
        <f t="shared" si="49"/>
        <v>0</v>
      </c>
      <c r="Q1555" s="79">
        <f t="shared" si="49"/>
        <v>0</v>
      </c>
      <c r="R1555" s="102" t="str">
        <f t="shared" si="48"/>
        <v/>
      </c>
      <c r="S1555" s="96" t="str">
        <f>IF(D1555="","",IF(OR(D1555=Plano!$A$1,D1555=Plano!$B$1),"entrada","saída"))</f>
        <v/>
      </c>
    </row>
    <row r="1556" spans="1:19" ht="13.2" hidden="1" x14ac:dyDescent="0.25">
      <c r="A1556" s="119" t="str">
        <f>IF(B1556="","",COUNT('Diário 2o PA'!$A$5:$A$1412)+COUNT('Diário 3o PA'!$A$5:$A$2004)+ROW()-4)</f>
        <v/>
      </c>
      <c r="B1556" s="104"/>
      <c r="C1556" s="154"/>
      <c r="D1556" s="105"/>
      <c r="E1556" s="105"/>
      <c r="F1556" s="106"/>
      <c r="G1556" s="105"/>
      <c r="H1556" s="105"/>
      <c r="I1556" s="108"/>
      <c r="J1556" s="105"/>
      <c r="K1556" s="105"/>
      <c r="L1556" s="108"/>
      <c r="M1556" s="105"/>
      <c r="N1556" s="103"/>
      <c r="O1556" s="456"/>
      <c r="P1556" s="79">
        <f t="shared" si="49"/>
        <v>0</v>
      </c>
      <c r="Q1556" s="79">
        <f t="shared" si="49"/>
        <v>0</v>
      </c>
      <c r="R1556" s="102" t="str">
        <f t="shared" si="48"/>
        <v/>
      </c>
      <c r="S1556" s="96" t="str">
        <f>IF(D1556="","",IF(OR(D1556=Plano!$A$1,D1556=Plano!$B$1),"entrada","saída"))</f>
        <v/>
      </c>
    </row>
    <row r="1557" spans="1:19" ht="13.2" hidden="1" x14ac:dyDescent="0.25">
      <c r="A1557" s="119" t="str">
        <f>IF(B1557="","",COUNT('Diário 2o PA'!$A$5:$A$1412)+COUNT('Diário 3o PA'!$A$5:$A$2004)+ROW()-4)</f>
        <v/>
      </c>
      <c r="B1557" s="104"/>
      <c r="C1557" s="154"/>
      <c r="D1557" s="105"/>
      <c r="E1557" s="105"/>
      <c r="F1557" s="106"/>
      <c r="G1557" s="105"/>
      <c r="H1557" s="105"/>
      <c r="I1557" s="108"/>
      <c r="J1557" s="105"/>
      <c r="K1557" s="105"/>
      <c r="L1557" s="108"/>
      <c r="M1557" s="105"/>
      <c r="N1557" s="103"/>
      <c r="O1557" s="456"/>
      <c r="P1557" s="79">
        <f t="shared" si="49"/>
        <v>0</v>
      </c>
      <c r="Q1557" s="79">
        <f t="shared" si="49"/>
        <v>0</v>
      </c>
      <c r="R1557" s="102" t="str">
        <f t="shared" si="48"/>
        <v/>
      </c>
      <c r="S1557" s="96" t="str">
        <f>IF(D1557="","",IF(OR(D1557=Plano!$A$1,D1557=Plano!$B$1),"entrada","saída"))</f>
        <v/>
      </c>
    </row>
    <row r="1558" spans="1:19" ht="13.2" hidden="1" x14ac:dyDescent="0.25">
      <c r="A1558" s="119" t="str">
        <f>IF(B1558="","",COUNT('Diário 2o PA'!$A$5:$A$1412)+COUNT('Diário 3o PA'!$A$5:$A$2004)+ROW()-4)</f>
        <v/>
      </c>
      <c r="B1558" s="104"/>
      <c r="C1558" s="154"/>
      <c r="D1558" s="105"/>
      <c r="E1558" s="105"/>
      <c r="F1558" s="106"/>
      <c r="G1558" s="105"/>
      <c r="H1558" s="105"/>
      <c r="I1558" s="108"/>
      <c r="J1558" s="105"/>
      <c r="K1558" s="105"/>
      <c r="L1558" s="108"/>
      <c r="M1558" s="105"/>
      <c r="N1558" s="103"/>
      <c r="O1558" s="456"/>
      <c r="P1558" s="79">
        <f t="shared" si="49"/>
        <v>0</v>
      </c>
      <c r="Q1558" s="79">
        <f t="shared" si="49"/>
        <v>0</v>
      </c>
      <c r="R1558" s="102" t="str">
        <f t="shared" si="48"/>
        <v/>
      </c>
      <c r="S1558" s="96" t="str">
        <f>IF(D1558="","",IF(OR(D1558=Plano!$A$1,D1558=Plano!$B$1),"entrada","saída"))</f>
        <v/>
      </c>
    </row>
    <row r="1559" spans="1:19" ht="13.2" hidden="1" x14ac:dyDescent="0.25">
      <c r="A1559" s="119" t="str">
        <f>IF(B1559="","",COUNT('Diário 2o PA'!$A$5:$A$1412)+COUNT('Diário 3o PA'!$A$5:$A$2004)+ROW()-4)</f>
        <v/>
      </c>
      <c r="B1559" s="104"/>
      <c r="C1559" s="154"/>
      <c r="D1559" s="105"/>
      <c r="E1559" s="105"/>
      <c r="F1559" s="106"/>
      <c r="G1559" s="105"/>
      <c r="H1559" s="105"/>
      <c r="I1559" s="108"/>
      <c r="J1559" s="105"/>
      <c r="K1559" s="105"/>
      <c r="L1559" s="108"/>
      <c r="M1559" s="105"/>
      <c r="N1559" s="103"/>
      <c r="O1559" s="456"/>
      <c r="P1559" s="79">
        <f t="shared" si="49"/>
        <v>0</v>
      </c>
      <c r="Q1559" s="79">
        <f t="shared" si="49"/>
        <v>0</v>
      </c>
      <c r="R1559" s="102" t="str">
        <f t="shared" si="48"/>
        <v/>
      </c>
      <c r="S1559" s="96" t="str">
        <f>IF(D1559="","",IF(OR(D1559=Plano!$A$1,D1559=Plano!$B$1),"entrada","saída"))</f>
        <v/>
      </c>
    </row>
    <row r="1560" spans="1:19" ht="13.2" hidden="1" x14ac:dyDescent="0.25">
      <c r="A1560" s="119" t="str">
        <f>IF(B1560="","",COUNT('Diário 2o PA'!$A$5:$A$1412)+COUNT('Diário 3o PA'!$A$5:$A$2004)+ROW()-4)</f>
        <v/>
      </c>
      <c r="B1560" s="104"/>
      <c r="C1560" s="154"/>
      <c r="D1560" s="105"/>
      <c r="E1560" s="105"/>
      <c r="F1560" s="106"/>
      <c r="G1560" s="105"/>
      <c r="H1560" s="105"/>
      <c r="I1560" s="108"/>
      <c r="J1560" s="105"/>
      <c r="K1560" s="105"/>
      <c r="L1560" s="108"/>
      <c r="M1560" s="105"/>
      <c r="N1560" s="103"/>
      <c r="O1560" s="456"/>
      <c r="P1560" s="79">
        <f t="shared" si="49"/>
        <v>0</v>
      </c>
      <c r="Q1560" s="79">
        <f t="shared" si="49"/>
        <v>0</v>
      </c>
      <c r="R1560" s="102" t="str">
        <f t="shared" si="48"/>
        <v/>
      </c>
      <c r="S1560" s="96" t="str">
        <f>IF(D1560="","",IF(OR(D1560=Plano!$A$1,D1560=Plano!$B$1),"entrada","saída"))</f>
        <v/>
      </c>
    </row>
    <row r="1561" spans="1:19" ht="13.2" hidden="1" x14ac:dyDescent="0.25">
      <c r="A1561" s="119" t="str">
        <f>IF(B1561="","",COUNT('Diário 2o PA'!$A$5:$A$1412)+COUNT('Diário 3o PA'!$A$5:$A$2004)+ROW()-4)</f>
        <v/>
      </c>
      <c r="B1561" s="104"/>
      <c r="C1561" s="154"/>
      <c r="D1561" s="105"/>
      <c r="E1561" s="105"/>
      <c r="F1561" s="106"/>
      <c r="G1561" s="105"/>
      <c r="H1561" s="105"/>
      <c r="I1561" s="108"/>
      <c r="J1561" s="105"/>
      <c r="K1561" s="105"/>
      <c r="L1561" s="108"/>
      <c r="M1561" s="105"/>
      <c r="N1561" s="103"/>
      <c r="O1561" s="456"/>
      <c r="P1561" s="79">
        <f t="shared" si="49"/>
        <v>0</v>
      </c>
      <c r="Q1561" s="79">
        <f t="shared" si="49"/>
        <v>0</v>
      </c>
      <c r="R1561" s="102" t="str">
        <f t="shared" si="48"/>
        <v/>
      </c>
      <c r="S1561" s="96" t="str">
        <f>IF(D1561="","",IF(OR(D1561=Plano!$A$1,D1561=Plano!$B$1),"entrada","saída"))</f>
        <v/>
      </c>
    </row>
    <row r="1562" spans="1:19" ht="13.2" hidden="1" x14ac:dyDescent="0.25">
      <c r="A1562" s="119" t="str">
        <f>IF(B1562="","",COUNT('Diário 2o PA'!$A$5:$A$1412)+COUNT('Diário 3o PA'!$A$5:$A$2004)+ROW()-4)</f>
        <v/>
      </c>
      <c r="B1562" s="104"/>
      <c r="C1562" s="154"/>
      <c r="D1562" s="105"/>
      <c r="E1562" s="105"/>
      <c r="F1562" s="106"/>
      <c r="G1562" s="105"/>
      <c r="H1562" s="105"/>
      <c r="I1562" s="108"/>
      <c r="J1562" s="105"/>
      <c r="K1562" s="105"/>
      <c r="L1562" s="108"/>
      <c r="M1562" s="105"/>
      <c r="N1562" s="103"/>
      <c r="O1562" s="456"/>
      <c r="P1562" s="79">
        <f t="shared" si="49"/>
        <v>0</v>
      </c>
      <c r="Q1562" s="79">
        <f t="shared" si="49"/>
        <v>0</v>
      </c>
      <c r="R1562" s="102" t="str">
        <f t="shared" si="48"/>
        <v/>
      </c>
      <c r="S1562" s="96" t="str">
        <f>IF(D1562="","",IF(OR(D1562=Plano!$A$1,D1562=Plano!$B$1),"entrada","saída"))</f>
        <v/>
      </c>
    </row>
    <row r="1563" spans="1:19" ht="13.2" hidden="1" x14ac:dyDescent="0.25">
      <c r="A1563" s="119" t="str">
        <f>IF(B1563="","",COUNT('Diário 2o PA'!$A$5:$A$1412)+COUNT('Diário 3o PA'!$A$5:$A$2004)+ROW()-4)</f>
        <v/>
      </c>
      <c r="B1563" s="104"/>
      <c r="C1563" s="154"/>
      <c r="D1563" s="105"/>
      <c r="E1563" s="105"/>
      <c r="F1563" s="106"/>
      <c r="G1563" s="105"/>
      <c r="H1563" s="105"/>
      <c r="I1563" s="108"/>
      <c r="J1563" s="105"/>
      <c r="K1563" s="105"/>
      <c r="L1563" s="108"/>
      <c r="M1563" s="105"/>
      <c r="N1563" s="103"/>
      <c r="O1563" s="456"/>
      <c r="P1563" s="79">
        <f t="shared" si="49"/>
        <v>0</v>
      </c>
      <c r="Q1563" s="79">
        <f t="shared" si="49"/>
        <v>0</v>
      </c>
      <c r="R1563" s="102" t="str">
        <f t="shared" si="48"/>
        <v/>
      </c>
      <c r="S1563" s="96" t="str">
        <f>IF(D1563="","",IF(OR(D1563=Plano!$A$1,D1563=Plano!$B$1),"entrada","saída"))</f>
        <v/>
      </c>
    </row>
    <row r="1564" spans="1:19" ht="13.2" hidden="1" x14ac:dyDescent="0.25">
      <c r="A1564" s="119" t="str">
        <f>IF(B1564="","",COUNT('Diário 2o PA'!$A$5:$A$1412)+COUNT('Diário 3o PA'!$A$5:$A$2004)+ROW()-4)</f>
        <v/>
      </c>
      <c r="B1564" s="104"/>
      <c r="C1564" s="154"/>
      <c r="D1564" s="105"/>
      <c r="E1564" s="105"/>
      <c r="F1564" s="106"/>
      <c r="G1564" s="105"/>
      <c r="H1564" s="105"/>
      <c r="I1564" s="108"/>
      <c r="J1564" s="105"/>
      <c r="K1564" s="105"/>
      <c r="L1564" s="108"/>
      <c r="M1564" s="105"/>
      <c r="N1564" s="103"/>
      <c r="O1564" s="456"/>
      <c r="P1564" s="79">
        <f t="shared" si="49"/>
        <v>0</v>
      </c>
      <c r="Q1564" s="79">
        <f t="shared" si="49"/>
        <v>0</v>
      </c>
      <c r="R1564" s="102" t="str">
        <f t="shared" si="48"/>
        <v/>
      </c>
      <c r="S1564" s="96" t="str">
        <f>IF(D1564="","",IF(OR(D1564=Plano!$A$1,D1564=Plano!$B$1),"entrada","saída"))</f>
        <v/>
      </c>
    </row>
    <row r="1565" spans="1:19" ht="13.2" hidden="1" x14ac:dyDescent="0.25">
      <c r="A1565" s="119" t="str">
        <f>IF(B1565="","",COUNT('Diário 2o PA'!$A$5:$A$1412)+COUNT('Diário 3o PA'!$A$5:$A$2004)+ROW()-4)</f>
        <v/>
      </c>
      <c r="B1565" s="104"/>
      <c r="C1565" s="154"/>
      <c r="D1565" s="105"/>
      <c r="E1565" s="105"/>
      <c r="F1565" s="106"/>
      <c r="G1565" s="105"/>
      <c r="H1565" s="105"/>
      <c r="I1565" s="108"/>
      <c r="J1565" s="105"/>
      <c r="K1565" s="105"/>
      <c r="L1565" s="108"/>
      <c r="M1565" s="105"/>
      <c r="N1565" s="103"/>
      <c r="O1565" s="456"/>
      <c r="P1565" s="79">
        <f t="shared" si="49"/>
        <v>0</v>
      </c>
      <c r="Q1565" s="79">
        <f t="shared" si="49"/>
        <v>0</v>
      </c>
      <c r="R1565" s="102" t="str">
        <f t="shared" si="48"/>
        <v/>
      </c>
      <c r="S1565" s="96" t="str">
        <f>IF(D1565="","",IF(OR(D1565=Plano!$A$1,D1565=Plano!$B$1),"entrada","saída"))</f>
        <v/>
      </c>
    </row>
    <row r="1566" spans="1:19" ht="13.2" hidden="1" x14ac:dyDescent="0.25">
      <c r="A1566" s="119" t="str">
        <f>IF(B1566="","",COUNT('Diário 2o PA'!$A$5:$A$1412)+COUNT('Diário 3o PA'!$A$5:$A$2004)+ROW()-4)</f>
        <v/>
      </c>
      <c r="B1566" s="104"/>
      <c r="C1566" s="154"/>
      <c r="D1566" s="105"/>
      <c r="E1566" s="105"/>
      <c r="F1566" s="106"/>
      <c r="G1566" s="105"/>
      <c r="H1566" s="105"/>
      <c r="I1566" s="108"/>
      <c r="J1566" s="105"/>
      <c r="K1566" s="105"/>
      <c r="L1566" s="108"/>
      <c r="M1566" s="105"/>
      <c r="N1566" s="103"/>
      <c r="O1566" s="456"/>
      <c r="P1566" s="79">
        <f t="shared" si="49"/>
        <v>0</v>
      </c>
      <c r="Q1566" s="79">
        <f t="shared" si="49"/>
        <v>0</v>
      </c>
      <c r="R1566" s="102" t="str">
        <f t="shared" si="48"/>
        <v/>
      </c>
      <c r="S1566" s="96" t="str">
        <f>IF(D1566="","",IF(OR(D1566=Plano!$A$1,D1566=Plano!$B$1),"entrada","saída"))</f>
        <v/>
      </c>
    </row>
    <row r="1567" spans="1:19" ht="13.2" hidden="1" x14ac:dyDescent="0.25">
      <c r="A1567" s="119" t="str">
        <f>IF(B1567="","",COUNT('Diário 2o PA'!$A$5:$A$1412)+COUNT('Diário 3o PA'!$A$5:$A$2004)+ROW()-4)</f>
        <v/>
      </c>
      <c r="B1567" s="104"/>
      <c r="C1567" s="154"/>
      <c r="D1567" s="105"/>
      <c r="E1567" s="105"/>
      <c r="F1567" s="106"/>
      <c r="G1567" s="105"/>
      <c r="H1567" s="105"/>
      <c r="I1567" s="108"/>
      <c r="J1567" s="105"/>
      <c r="K1567" s="105"/>
      <c r="L1567" s="108"/>
      <c r="M1567" s="105"/>
      <c r="N1567" s="103"/>
      <c r="O1567" s="456"/>
      <c r="P1567" s="79">
        <f t="shared" si="49"/>
        <v>0</v>
      </c>
      <c r="Q1567" s="79">
        <f t="shared" si="49"/>
        <v>0</v>
      </c>
      <c r="R1567" s="102" t="str">
        <f t="shared" si="48"/>
        <v/>
      </c>
      <c r="S1567" s="96" t="str">
        <f>IF(D1567="","",IF(OR(D1567=Plano!$A$1,D1567=Plano!$B$1),"entrada","saída"))</f>
        <v/>
      </c>
    </row>
    <row r="1568" spans="1:19" ht="13.2" hidden="1" x14ac:dyDescent="0.25">
      <c r="A1568" s="119" t="str">
        <f>IF(B1568="","",COUNT('Diário 2o PA'!$A$5:$A$1412)+COUNT('Diário 3o PA'!$A$5:$A$2004)+ROW()-4)</f>
        <v/>
      </c>
      <c r="B1568" s="104"/>
      <c r="C1568" s="154"/>
      <c r="D1568" s="105"/>
      <c r="E1568" s="105"/>
      <c r="F1568" s="106"/>
      <c r="G1568" s="105"/>
      <c r="H1568" s="105"/>
      <c r="I1568" s="108"/>
      <c r="J1568" s="105"/>
      <c r="K1568" s="105"/>
      <c r="L1568" s="108"/>
      <c r="M1568" s="105"/>
      <c r="N1568" s="103"/>
      <c r="O1568" s="456"/>
      <c r="P1568" s="79">
        <f t="shared" si="49"/>
        <v>0</v>
      </c>
      <c r="Q1568" s="79">
        <f t="shared" si="49"/>
        <v>0</v>
      </c>
      <c r="R1568" s="102" t="str">
        <f t="shared" si="48"/>
        <v/>
      </c>
      <c r="S1568" s="96" t="str">
        <f>IF(D1568="","",IF(OR(D1568=Plano!$A$1,D1568=Plano!$B$1),"entrada","saída"))</f>
        <v/>
      </c>
    </row>
    <row r="1569" spans="1:19" ht="13.2" hidden="1" x14ac:dyDescent="0.25">
      <c r="A1569" s="119" t="str">
        <f>IF(B1569="","",COUNT('Diário 2o PA'!$A$5:$A$1412)+COUNT('Diário 3o PA'!$A$5:$A$2004)+ROW()-4)</f>
        <v/>
      </c>
      <c r="B1569" s="104"/>
      <c r="C1569" s="154"/>
      <c r="D1569" s="105"/>
      <c r="E1569" s="105"/>
      <c r="F1569" s="106"/>
      <c r="G1569" s="105"/>
      <c r="H1569" s="105"/>
      <c r="I1569" s="108"/>
      <c r="J1569" s="105"/>
      <c r="K1569" s="105"/>
      <c r="L1569" s="108"/>
      <c r="M1569" s="105"/>
      <c r="N1569" s="103"/>
      <c r="O1569" s="456"/>
      <c r="P1569" s="79">
        <f t="shared" si="49"/>
        <v>0</v>
      </c>
      <c r="Q1569" s="79">
        <f t="shared" si="49"/>
        <v>0</v>
      </c>
      <c r="R1569" s="102" t="str">
        <f t="shared" si="48"/>
        <v/>
      </c>
      <c r="S1569" s="96" t="str">
        <f>IF(D1569="","",IF(OR(D1569=Plano!$A$1,D1569=Plano!$B$1),"entrada","saída"))</f>
        <v/>
      </c>
    </row>
    <row r="1570" spans="1:19" ht="13.2" hidden="1" x14ac:dyDescent="0.25">
      <c r="A1570" s="119" t="str">
        <f>IF(B1570="","",COUNT('Diário 2o PA'!$A$5:$A$1412)+COUNT('Diário 3o PA'!$A$5:$A$2004)+ROW()-4)</f>
        <v/>
      </c>
      <c r="B1570" s="104"/>
      <c r="C1570" s="154"/>
      <c r="D1570" s="105"/>
      <c r="E1570" s="105"/>
      <c r="F1570" s="106"/>
      <c r="G1570" s="105"/>
      <c r="H1570" s="105"/>
      <c r="I1570" s="108"/>
      <c r="J1570" s="105"/>
      <c r="K1570" s="105"/>
      <c r="L1570" s="108"/>
      <c r="M1570" s="105"/>
      <c r="N1570" s="103"/>
      <c r="O1570" s="456"/>
      <c r="P1570" s="79">
        <f t="shared" si="49"/>
        <v>0</v>
      </c>
      <c r="Q1570" s="79">
        <f t="shared" si="49"/>
        <v>0</v>
      </c>
      <c r="R1570" s="102" t="str">
        <f t="shared" si="48"/>
        <v/>
      </c>
      <c r="S1570" s="96" t="str">
        <f>IF(D1570="","",IF(OR(D1570=Plano!$A$1,D1570=Plano!$B$1),"entrada","saída"))</f>
        <v/>
      </c>
    </row>
    <row r="1571" spans="1:19" ht="13.2" hidden="1" x14ac:dyDescent="0.25">
      <c r="A1571" s="119" t="str">
        <f>IF(B1571="","",COUNT('Diário 2o PA'!$A$5:$A$1412)+COUNT('Diário 3o PA'!$A$5:$A$2004)+ROW()-4)</f>
        <v/>
      </c>
      <c r="B1571" s="104"/>
      <c r="C1571" s="154"/>
      <c r="D1571" s="105"/>
      <c r="E1571" s="105"/>
      <c r="F1571" s="106"/>
      <c r="G1571" s="105"/>
      <c r="H1571" s="105"/>
      <c r="I1571" s="108"/>
      <c r="J1571" s="105"/>
      <c r="K1571" s="105"/>
      <c r="L1571" s="108"/>
      <c r="M1571" s="105"/>
      <c r="N1571" s="103"/>
      <c r="O1571" s="456"/>
      <c r="P1571" s="79">
        <f t="shared" si="49"/>
        <v>0</v>
      </c>
      <c r="Q1571" s="79">
        <f t="shared" si="49"/>
        <v>0</v>
      </c>
      <c r="R1571" s="102" t="str">
        <f t="shared" si="48"/>
        <v/>
      </c>
      <c r="S1571" s="96" t="str">
        <f>IF(D1571="","",IF(OR(D1571=Plano!$A$1,D1571=Plano!$B$1),"entrada","saída"))</f>
        <v/>
      </c>
    </row>
    <row r="1572" spans="1:19" ht="13.2" hidden="1" x14ac:dyDescent="0.25">
      <c r="A1572" s="119" t="str">
        <f>IF(B1572="","",COUNT('Diário 2o PA'!$A$5:$A$1412)+COUNT('Diário 3o PA'!$A$5:$A$2004)+ROW()-4)</f>
        <v/>
      </c>
      <c r="B1572" s="104"/>
      <c r="C1572" s="154"/>
      <c r="D1572" s="105"/>
      <c r="E1572" s="105"/>
      <c r="F1572" s="106"/>
      <c r="G1572" s="105"/>
      <c r="H1572" s="105"/>
      <c r="I1572" s="108"/>
      <c r="J1572" s="105"/>
      <c r="K1572" s="105"/>
      <c r="L1572" s="108"/>
      <c r="M1572" s="105"/>
      <c r="N1572" s="103"/>
      <c r="O1572" s="456"/>
      <c r="P1572" s="79">
        <f t="shared" si="49"/>
        <v>0</v>
      </c>
      <c r="Q1572" s="79">
        <f t="shared" si="49"/>
        <v>0</v>
      </c>
      <c r="R1572" s="102" t="str">
        <f t="shared" si="48"/>
        <v/>
      </c>
      <c r="S1572" s="96" t="str">
        <f>IF(D1572="","",IF(OR(D1572=Plano!$A$1,D1572=Plano!$B$1),"entrada","saída"))</f>
        <v/>
      </c>
    </row>
    <row r="1573" spans="1:19" ht="13.2" hidden="1" x14ac:dyDescent="0.25">
      <c r="A1573" s="119" t="str">
        <f>IF(B1573="","",COUNT('Diário 2o PA'!$A$5:$A$1412)+COUNT('Diário 3o PA'!$A$5:$A$2004)+ROW()-4)</f>
        <v/>
      </c>
      <c r="B1573" s="104"/>
      <c r="C1573" s="154"/>
      <c r="D1573" s="105"/>
      <c r="E1573" s="105"/>
      <c r="F1573" s="106"/>
      <c r="G1573" s="105"/>
      <c r="H1573" s="105"/>
      <c r="I1573" s="108"/>
      <c r="J1573" s="105"/>
      <c r="K1573" s="105"/>
      <c r="L1573" s="108"/>
      <c r="M1573" s="105"/>
      <c r="N1573" s="103"/>
      <c r="O1573" s="456"/>
      <c r="P1573" s="79">
        <f t="shared" si="49"/>
        <v>0</v>
      </c>
      <c r="Q1573" s="79">
        <f t="shared" si="49"/>
        <v>0</v>
      </c>
      <c r="R1573" s="102" t="str">
        <f t="shared" si="48"/>
        <v/>
      </c>
      <c r="S1573" s="96" t="str">
        <f>IF(D1573="","",IF(OR(D1573=Plano!$A$1,D1573=Plano!$B$1),"entrada","saída"))</f>
        <v/>
      </c>
    </row>
    <row r="1574" spans="1:19" ht="13.2" hidden="1" x14ac:dyDescent="0.25">
      <c r="A1574" s="119" t="str">
        <f>IF(B1574="","",COUNT('Diário 2o PA'!$A$5:$A$1412)+COUNT('Diário 3o PA'!$A$5:$A$2004)+ROW()-4)</f>
        <v/>
      </c>
      <c r="B1574" s="104"/>
      <c r="C1574" s="154"/>
      <c r="D1574" s="105"/>
      <c r="E1574" s="105"/>
      <c r="F1574" s="106"/>
      <c r="G1574" s="105"/>
      <c r="H1574" s="105"/>
      <c r="I1574" s="108"/>
      <c r="J1574" s="105"/>
      <c r="K1574" s="105"/>
      <c r="L1574" s="108"/>
      <c r="M1574" s="105"/>
      <c r="N1574" s="103"/>
      <c r="O1574" s="456"/>
      <c r="P1574" s="79">
        <f t="shared" si="49"/>
        <v>0</v>
      </c>
      <c r="Q1574" s="79">
        <f t="shared" si="49"/>
        <v>0</v>
      </c>
      <c r="R1574" s="102" t="str">
        <f t="shared" si="48"/>
        <v/>
      </c>
      <c r="S1574" s="96" t="str">
        <f>IF(D1574="","",IF(OR(D1574=Plano!$A$1,D1574=Plano!$B$1),"entrada","saída"))</f>
        <v/>
      </c>
    </row>
    <row r="1575" spans="1:19" ht="13.2" hidden="1" x14ac:dyDescent="0.25">
      <c r="A1575" s="119" t="str">
        <f>IF(B1575="","",COUNT('Diário 2o PA'!$A$5:$A$1412)+COUNT('Diário 3o PA'!$A$5:$A$2004)+ROW()-4)</f>
        <v/>
      </c>
      <c r="B1575" s="104"/>
      <c r="C1575" s="154"/>
      <c r="D1575" s="105"/>
      <c r="E1575" s="105"/>
      <c r="F1575" s="106"/>
      <c r="G1575" s="105"/>
      <c r="H1575" s="105"/>
      <c r="I1575" s="108"/>
      <c r="J1575" s="105"/>
      <c r="K1575" s="105"/>
      <c r="L1575" s="108"/>
      <c r="M1575" s="105"/>
      <c r="N1575" s="103"/>
      <c r="O1575" s="456"/>
      <c r="P1575" s="79">
        <f t="shared" si="49"/>
        <v>0</v>
      </c>
      <c r="Q1575" s="79">
        <f t="shared" si="49"/>
        <v>0</v>
      </c>
      <c r="R1575" s="102" t="str">
        <f t="shared" si="48"/>
        <v/>
      </c>
      <c r="S1575" s="96" t="str">
        <f>IF(D1575="","",IF(OR(D1575=Plano!$A$1,D1575=Plano!$B$1),"entrada","saída"))</f>
        <v/>
      </c>
    </row>
    <row r="1576" spans="1:19" ht="13.2" hidden="1" x14ac:dyDescent="0.25">
      <c r="A1576" s="119" t="str">
        <f>IF(B1576="","",COUNT('Diário 2o PA'!$A$5:$A$1412)+COUNT('Diário 3o PA'!$A$5:$A$2004)+ROW()-4)</f>
        <v/>
      </c>
      <c r="B1576" s="104"/>
      <c r="C1576" s="154"/>
      <c r="D1576" s="105"/>
      <c r="E1576" s="105"/>
      <c r="F1576" s="106"/>
      <c r="G1576" s="105"/>
      <c r="H1576" s="105"/>
      <c r="I1576" s="108"/>
      <c r="J1576" s="105"/>
      <c r="K1576" s="105"/>
      <c r="L1576" s="108"/>
      <c r="M1576" s="105"/>
      <c r="N1576" s="103"/>
      <c r="O1576" s="456"/>
      <c r="P1576" s="79">
        <f t="shared" si="49"/>
        <v>0</v>
      </c>
      <c r="Q1576" s="79">
        <f t="shared" si="49"/>
        <v>0</v>
      </c>
      <c r="R1576" s="102" t="str">
        <f t="shared" si="48"/>
        <v/>
      </c>
      <c r="S1576" s="96" t="str">
        <f>IF(D1576="","",IF(OR(D1576=Plano!$A$1,D1576=Plano!$B$1),"entrada","saída"))</f>
        <v/>
      </c>
    </row>
    <row r="1577" spans="1:19" ht="13.2" hidden="1" x14ac:dyDescent="0.25">
      <c r="A1577" s="119" t="str">
        <f>IF(B1577="","",COUNT('Diário 2o PA'!$A$5:$A$1412)+COUNT('Diário 3o PA'!$A$5:$A$2004)+ROW()-4)</f>
        <v/>
      </c>
      <c r="B1577" s="104"/>
      <c r="C1577" s="154"/>
      <c r="D1577" s="105"/>
      <c r="E1577" s="105"/>
      <c r="F1577" s="106"/>
      <c r="G1577" s="105"/>
      <c r="H1577" s="105"/>
      <c r="I1577" s="108"/>
      <c r="J1577" s="105"/>
      <c r="K1577" s="105"/>
      <c r="L1577" s="108"/>
      <c r="M1577" s="105"/>
      <c r="N1577" s="103"/>
      <c r="O1577" s="456"/>
      <c r="P1577" s="79">
        <f t="shared" si="49"/>
        <v>0</v>
      </c>
      <c r="Q1577" s="79">
        <f t="shared" si="49"/>
        <v>0</v>
      </c>
      <c r="R1577" s="102" t="str">
        <f t="shared" si="48"/>
        <v/>
      </c>
      <c r="S1577" s="96" t="str">
        <f>IF(D1577="","",IF(OR(D1577=Plano!$A$1,D1577=Plano!$B$1),"entrada","saída"))</f>
        <v/>
      </c>
    </row>
    <row r="1578" spans="1:19" ht="13.2" hidden="1" x14ac:dyDescent="0.25">
      <c r="A1578" s="119" t="str">
        <f>IF(B1578="","",COUNT('Diário 2o PA'!$A$5:$A$1412)+COUNT('Diário 3o PA'!$A$5:$A$2004)+ROW()-4)</f>
        <v/>
      </c>
      <c r="B1578" s="104"/>
      <c r="C1578" s="154"/>
      <c r="D1578" s="105"/>
      <c r="E1578" s="105"/>
      <c r="F1578" s="106"/>
      <c r="G1578" s="105"/>
      <c r="H1578" s="105"/>
      <c r="I1578" s="108"/>
      <c r="J1578" s="105"/>
      <c r="K1578" s="105"/>
      <c r="L1578" s="108"/>
      <c r="M1578" s="105"/>
      <c r="N1578" s="103"/>
      <c r="O1578" s="456"/>
      <c r="P1578" s="79">
        <f t="shared" si="49"/>
        <v>0</v>
      </c>
      <c r="Q1578" s="79">
        <f t="shared" si="49"/>
        <v>0</v>
      </c>
      <c r="R1578" s="102" t="str">
        <f t="shared" si="48"/>
        <v/>
      </c>
      <c r="S1578" s="96" t="str">
        <f>IF(D1578="","",IF(OR(D1578=Plano!$A$1,D1578=Plano!$B$1),"entrada","saída"))</f>
        <v/>
      </c>
    </row>
    <row r="1579" spans="1:19" ht="13.2" hidden="1" x14ac:dyDescent="0.25">
      <c r="A1579" s="119" t="str">
        <f>IF(B1579="","",COUNT('Diário 2o PA'!$A$5:$A$1412)+COUNT('Diário 3o PA'!$A$5:$A$2004)+ROW()-4)</f>
        <v/>
      </c>
      <c r="B1579" s="104"/>
      <c r="C1579" s="154"/>
      <c r="D1579" s="105"/>
      <c r="E1579" s="105"/>
      <c r="F1579" s="106"/>
      <c r="G1579" s="105"/>
      <c r="H1579" s="105"/>
      <c r="I1579" s="108"/>
      <c r="J1579" s="105"/>
      <c r="K1579" s="105"/>
      <c r="L1579" s="108"/>
      <c r="M1579" s="105"/>
      <c r="N1579" s="103"/>
      <c r="O1579" s="456"/>
      <c r="P1579" s="79">
        <f t="shared" si="49"/>
        <v>0</v>
      </c>
      <c r="Q1579" s="79">
        <f t="shared" si="49"/>
        <v>0</v>
      </c>
      <c r="R1579" s="102" t="str">
        <f t="shared" si="48"/>
        <v/>
      </c>
      <c r="S1579" s="96" t="str">
        <f>IF(D1579="","",IF(OR(D1579=Plano!$A$1,D1579=Plano!$B$1),"entrada","saída"))</f>
        <v/>
      </c>
    </row>
    <row r="1580" spans="1:19" ht="13.2" hidden="1" x14ac:dyDescent="0.25">
      <c r="A1580" s="119" t="str">
        <f>IF(B1580="","",COUNT('Diário 2o PA'!$A$5:$A$1412)+COUNT('Diário 3o PA'!$A$5:$A$2004)+ROW()-4)</f>
        <v/>
      </c>
      <c r="B1580" s="104"/>
      <c r="C1580" s="154"/>
      <c r="D1580" s="105"/>
      <c r="E1580" s="105"/>
      <c r="F1580" s="106"/>
      <c r="G1580" s="105"/>
      <c r="H1580" s="105"/>
      <c r="I1580" s="108"/>
      <c r="J1580" s="105"/>
      <c r="K1580" s="105"/>
      <c r="L1580" s="108"/>
      <c r="M1580" s="105"/>
      <c r="N1580" s="103"/>
      <c r="O1580" s="456"/>
      <c r="P1580" s="79">
        <f t="shared" si="49"/>
        <v>0</v>
      </c>
      <c r="Q1580" s="79">
        <f t="shared" si="49"/>
        <v>0</v>
      </c>
      <c r="R1580" s="102" t="str">
        <f t="shared" si="48"/>
        <v/>
      </c>
      <c r="S1580" s="96" t="str">
        <f>IF(D1580="","",IF(OR(D1580=Plano!$A$1,D1580=Plano!$B$1),"entrada","saída"))</f>
        <v/>
      </c>
    </row>
    <row r="1581" spans="1:19" ht="13.2" hidden="1" x14ac:dyDescent="0.25">
      <c r="A1581" s="119" t="str">
        <f>IF(B1581="","",COUNT('Diário 2o PA'!$A$5:$A$1412)+COUNT('Diário 3o PA'!$A$5:$A$2004)+ROW()-4)</f>
        <v/>
      </c>
      <c r="B1581" s="104"/>
      <c r="C1581" s="154"/>
      <c r="D1581" s="105"/>
      <c r="E1581" s="105"/>
      <c r="F1581" s="106"/>
      <c r="G1581" s="105"/>
      <c r="H1581" s="105"/>
      <c r="I1581" s="108"/>
      <c r="J1581" s="105"/>
      <c r="K1581" s="105"/>
      <c r="L1581" s="108"/>
      <c r="M1581" s="105"/>
      <c r="N1581" s="103"/>
      <c r="O1581" s="456"/>
      <c r="P1581" s="79">
        <f t="shared" si="49"/>
        <v>0</v>
      </c>
      <c r="Q1581" s="79">
        <f t="shared" si="49"/>
        <v>0</v>
      </c>
      <c r="R1581" s="102" t="str">
        <f t="shared" si="48"/>
        <v/>
      </c>
      <c r="S1581" s="96" t="str">
        <f>IF(D1581="","",IF(OR(D1581=Plano!$A$1,D1581=Plano!$B$1),"entrada","saída"))</f>
        <v/>
      </c>
    </row>
    <row r="1582" spans="1:19" ht="13.2" hidden="1" x14ac:dyDescent="0.25">
      <c r="A1582" s="119" t="str">
        <f>IF(B1582="","",COUNT('Diário 2o PA'!$A$5:$A$1412)+COUNT('Diário 3o PA'!$A$5:$A$2004)+ROW()-4)</f>
        <v/>
      </c>
      <c r="B1582" s="104"/>
      <c r="C1582" s="154"/>
      <c r="D1582" s="105"/>
      <c r="E1582" s="105"/>
      <c r="F1582" s="106"/>
      <c r="G1582" s="105"/>
      <c r="H1582" s="105"/>
      <c r="I1582" s="108"/>
      <c r="J1582" s="105"/>
      <c r="K1582" s="105"/>
      <c r="L1582" s="108"/>
      <c r="M1582" s="105"/>
      <c r="N1582" s="103"/>
      <c r="O1582" s="456"/>
      <c r="P1582" s="79">
        <f t="shared" si="49"/>
        <v>0</v>
      </c>
      <c r="Q1582" s="79">
        <f t="shared" si="49"/>
        <v>0</v>
      </c>
      <c r="R1582" s="102" t="str">
        <f t="shared" si="48"/>
        <v/>
      </c>
      <c r="S1582" s="96" t="str">
        <f>IF(D1582="","",IF(OR(D1582=Plano!$A$1,D1582=Plano!$B$1),"entrada","saída"))</f>
        <v/>
      </c>
    </row>
    <row r="1583" spans="1:19" ht="13.2" hidden="1" x14ac:dyDescent="0.25">
      <c r="A1583" s="119" t="str">
        <f>IF(B1583="","",COUNT('Diário 2o PA'!$A$5:$A$1412)+COUNT('Diário 3o PA'!$A$5:$A$2004)+ROW()-4)</f>
        <v/>
      </c>
      <c r="B1583" s="104"/>
      <c r="C1583" s="154"/>
      <c r="D1583" s="105"/>
      <c r="E1583" s="105"/>
      <c r="F1583" s="106"/>
      <c r="G1583" s="105"/>
      <c r="H1583" s="105"/>
      <c r="I1583" s="108"/>
      <c r="J1583" s="105"/>
      <c r="K1583" s="105"/>
      <c r="L1583" s="108"/>
      <c r="M1583" s="105"/>
      <c r="N1583" s="103"/>
      <c r="O1583" s="456"/>
      <c r="P1583" s="79">
        <f t="shared" si="49"/>
        <v>0</v>
      </c>
      <c r="Q1583" s="79">
        <f t="shared" si="49"/>
        <v>0</v>
      </c>
      <c r="R1583" s="102" t="str">
        <f t="shared" si="48"/>
        <v/>
      </c>
      <c r="S1583" s="96" t="str">
        <f>IF(D1583="","",IF(OR(D1583=Plano!$A$1,D1583=Plano!$B$1),"entrada","saída"))</f>
        <v/>
      </c>
    </row>
    <row r="1584" spans="1:19" ht="13.2" hidden="1" x14ac:dyDescent="0.25">
      <c r="A1584" s="119" t="str">
        <f>IF(B1584="","",COUNT('Diário 2o PA'!$A$5:$A$1412)+COUNT('Diário 3o PA'!$A$5:$A$2004)+ROW()-4)</f>
        <v/>
      </c>
      <c r="B1584" s="104"/>
      <c r="C1584" s="154"/>
      <c r="D1584" s="105"/>
      <c r="E1584" s="105"/>
      <c r="F1584" s="106"/>
      <c r="G1584" s="105"/>
      <c r="H1584" s="105"/>
      <c r="I1584" s="108"/>
      <c r="J1584" s="105"/>
      <c r="K1584" s="105"/>
      <c r="L1584" s="108"/>
      <c r="M1584" s="105"/>
      <c r="N1584" s="103"/>
      <c r="O1584" s="456"/>
      <c r="P1584" s="79">
        <f t="shared" si="49"/>
        <v>0</v>
      </c>
      <c r="Q1584" s="79">
        <f t="shared" si="49"/>
        <v>0</v>
      </c>
      <c r="R1584" s="102" t="str">
        <f t="shared" si="48"/>
        <v/>
      </c>
      <c r="S1584" s="96" t="str">
        <f>IF(D1584="","",IF(OR(D1584=Plano!$A$1,D1584=Plano!$B$1),"entrada","saída"))</f>
        <v/>
      </c>
    </row>
    <row r="1585" spans="1:19" ht="13.2" hidden="1" x14ac:dyDescent="0.25">
      <c r="A1585" s="119" t="str">
        <f>IF(B1585="","",COUNT('Diário 2o PA'!$A$5:$A$1412)+COUNT('Diário 3o PA'!$A$5:$A$2004)+ROW()-4)</f>
        <v/>
      </c>
      <c r="B1585" s="104"/>
      <c r="C1585" s="154"/>
      <c r="D1585" s="105"/>
      <c r="E1585" s="105"/>
      <c r="F1585" s="106"/>
      <c r="G1585" s="105"/>
      <c r="H1585" s="105"/>
      <c r="I1585" s="108"/>
      <c r="J1585" s="105"/>
      <c r="K1585" s="105"/>
      <c r="L1585" s="108"/>
      <c r="M1585" s="105"/>
      <c r="N1585" s="103"/>
      <c r="O1585" s="456"/>
      <c r="P1585" s="79">
        <f t="shared" si="49"/>
        <v>0</v>
      </c>
      <c r="Q1585" s="79">
        <f t="shared" si="49"/>
        <v>0</v>
      </c>
      <c r="R1585" s="102" t="str">
        <f t="shared" si="48"/>
        <v/>
      </c>
      <c r="S1585" s="96" t="str">
        <f>IF(D1585="","",IF(OR(D1585=Plano!$A$1,D1585=Plano!$B$1),"entrada","saída"))</f>
        <v/>
      </c>
    </row>
    <row r="1586" spans="1:19" ht="13.2" hidden="1" x14ac:dyDescent="0.25">
      <c r="A1586" s="119" t="str">
        <f>IF(B1586="","",COUNT('Diário 2o PA'!$A$5:$A$1412)+COUNT('Diário 3o PA'!$A$5:$A$2004)+ROW()-4)</f>
        <v/>
      </c>
      <c r="B1586" s="104"/>
      <c r="C1586" s="154"/>
      <c r="D1586" s="105"/>
      <c r="E1586" s="105"/>
      <c r="F1586" s="106"/>
      <c r="G1586" s="105"/>
      <c r="H1586" s="105"/>
      <c r="I1586" s="108"/>
      <c r="J1586" s="105"/>
      <c r="K1586" s="105"/>
      <c r="L1586" s="108"/>
      <c r="M1586" s="105"/>
      <c r="N1586" s="103"/>
      <c r="O1586" s="456"/>
      <c r="P1586" s="79">
        <f t="shared" si="49"/>
        <v>0</v>
      </c>
      <c r="Q1586" s="79">
        <f t="shared" si="49"/>
        <v>0</v>
      </c>
      <c r="R1586" s="102" t="str">
        <f t="shared" si="48"/>
        <v/>
      </c>
      <c r="S1586" s="96" t="str">
        <f>IF(D1586="","",IF(OR(D1586=Plano!$A$1,D1586=Plano!$B$1),"entrada","saída"))</f>
        <v/>
      </c>
    </row>
    <row r="1587" spans="1:19" ht="13.2" hidden="1" x14ac:dyDescent="0.25">
      <c r="A1587" s="119" t="str">
        <f>IF(B1587="","",COUNT('Diário 2o PA'!$A$5:$A$1412)+COUNT('Diário 3o PA'!$A$5:$A$2004)+ROW()-4)</f>
        <v/>
      </c>
      <c r="B1587" s="104"/>
      <c r="C1587" s="154"/>
      <c r="D1587" s="105"/>
      <c r="E1587" s="105"/>
      <c r="F1587" s="106"/>
      <c r="G1587" s="105"/>
      <c r="H1587" s="105"/>
      <c r="I1587" s="108"/>
      <c r="J1587" s="105"/>
      <c r="K1587" s="105"/>
      <c r="L1587" s="108"/>
      <c r="M1587" s="105"/>
      <c r="N1587" s="103"/>
      <c r="O1587" s="456"/>
      <c r="P1587" s="79">
        <f t="shared" si="49"/>
        <v>0</v>
      </c>
      <c r="Q1587" s="79">
        <f t="shared" si="49"/>
        <v>0</v>
      </c>
      <c r="R1587" s="102" t="str">
        <f t="shared" si="48"/>
        <v/>
      </c>
      <c r="S1587" s="96" t="str">
        <f>IF(D1587="","",IF(OR(D1587=Plano!$A$1,D1587=Plano!$B$1),"entrada","saída"))</f>
        <v/>
      </c>
    </row>
    <row r="1588" spans="1:19" ht="13.2" hidden="1" x14ac:dyDescent="0.25">
      <c r="A1588" s="119" t="str">
        <f>IF(B1588="","",COUNT('Diário 2o PA'!$A$5:$A$1412)+COUNT('Diário 3o PA'!$A$5:$A$2004)+ROW()-4)</f>
        <v/>
      </c>
      <c r="B1588" s="104"/>
      <c r="C1588" s="154"/>
      <c r="D1588" s="105"/>
      <c r="E1588" s="105"/>
      <c r="F1588" s="106"/>
      <c r="G1588" s="105"/>
      <c r="H1588" s="105"/>
      <c r="I1588" s="108"/>
      <c r="J1588" s="105"/>
      <c r="K1588" s="105"/>
      <c r="L1588" s="108"/>
      <c r="M1588" s="105"/>
      <c r="N1588" s="103"/>
      <c r="O1588" s="456"/>
      <c r="P1588" s="79">
        <f t="shared" si="49"/>
        <v>0</v>
      </c>
      <c r="Q1588" s="79">
        <f t="shared" si="49"/>
        <v>0</v>
      </c>
      <c r="R1588" s="102" t="str">
        <f t="shared" si="48"/>
        <v/>
      </c>
      <c r="S1588" s="96" t="str">
        <f>IF(D1588="","",IF(OR(D1588=Plano!$A$1,D1588=Plano!$B$1),"entrada","saída"))</f>
        <v/>
      </c>
    </row>
    <row r="1589" spans="1:19" ht="13.2" hidden="1" x14ac:dyDescent="0.25">
      <c r="A1589" s="119" t="str">
        <f>IF(B1589="","",COUNT('Diário 2o PA'!$A$5:$A$1412)+COUNT('Diário 3o PA'!$A$5:$A$2004)+ROW()-4)</f>
        <v/>
      </c>
      <c r="B1589" s="104"/>
      <c r="C1589" s="154"/>
      <c r="D1589" s="105"/>
      <c r="E1589" s="105"/>
      <c r="F1589" s="106"/>
      <c r="G1589" s="105"/>
      <c r="H1589" s="105"/>
      <c r="I1589" s="108"/>
      <c r="J1589" s="105"/>
      <c r="K1589" s="105"/>
      <c r="L1589" s="108"/>
      <c r="M1589" s="105"/>
      <c r="N1589" s="103"/>
      <c r="O1589" s="456"/>
      <c r="P1589" s="79">
        <f t="shared" si="49"/>
        <v>0</v>
      </c>
      <c r="Q1589" s="79">
        <f t="shared" si="49"/>
        <v>0</v>
      </c>
      <c r="R1589" s="102" t="str">
        <f t="shared" si="48"/>
        <v/>
      </c>
      <c r="S1589" s="96" t="str">
        <f>IF(D1589="","",IF(OR(D1589=Plano!$A$1,D1589=Plano!$B$1),"entrada","saída"))</f>
        <v/>
      </c>
    </row>
    <row r="1590" spans="1:19" ht="13.2" hidden="1" x14ac:dyDescent="0.25">
      <c r="A1590" s="119" t="str">
        <f>IF(B1590="","",COUNT('Diário 2o PA'!$A$5:$A$1412)+COUNT('Diário 3o PA'!$A$5:$A$2004)+ROW()-4)</f>
        <v/>
      </c>
      <c r="B1590" s="104"/>
      <c r="C1590" s="154"/>
      <c r="D1590" s="105"/>
      <c r="E1590" s="105"/>
      <c r="F1590" s="106"/>
      <c r="G1590" s="105"/>
      <c r="H1590" s="105"/>
      <c r="I1590" s="108"/>
      <c r="J1590" s="105"/>
      <c r="K1590" s="105"/>
      <c r="L1590" s="108"/>
      <c r="M1590" s="105"/>
      <c r="N1590" s="103"/>
      <c r="O1590" s="456"/>
      <c r="P1590" s="79">
        <f t="shared" si="49"/>
        <v>0</v>
      </c>
      <c r="Q1590" s="79">
        <f t="shared" si="49"/>
        <v>0</v>
      </c>
      <c r="R1590" s="102" t="str">
        <f t="shared" si="48"/>
        <v/>
      </c>
      <c r="S1590" s="96" t="str">
        <f>IF(D1590="","",IF(OR(D1590=Plano!$A$1,D1590=Plano!$B$1),"entrada","saída"))</f>
        <v/>
      </c>
    </row>
    <row r="1591" spans="1:19" ht="13.2" hidden="1" x14ac:dyDescent="0.25">
      <c r="A1591" s="119" t="str">
        <f>IF(B1591="","",COUNT('Diário 2o PA'!$A$5:$A$1412)+COUNT('Diário 3o PA'!$A$5:$A$2004)+ROW()-4)</f>
        <v/>
      </c>
      <c r="B1591" s="104"/>
      <c r="C1591" s="154"/>
      <c r="D1591" s="105"/>
      <c r="E1591" s="105"/>
      <c r="F1591" s="106"/>
      <c r="G1591" s="105"/>
      <c r="H1591" s="105"/>
      <c r="I1591" s="108"/>
      <c r="J1591" s="105"/>
      <c r="K1591" s="105"/>
      <c r="L1591" s="108"/>
      <c r="M1591" s="105"/>
      <c r="N1591" s="103"/>
      <c r="O1591" s="456"/>
      <c r="P1591" s="79">
        <f t="shared" si="49"/>
        <v>0</v>
      </c>
      <c r="Q1591" s="79">
        <f t="shared" si="49"/>
        <v>0</v>
      </c>
      <c r="R1591" s="102" t="str">
        <f t="shared" si="48"/>
        <v/>
      </c>
      <c r="S1591" s="96" t="str">
        <f>IF(D1591="","",IF(OR(D1591=Plano!$A$1,D1591=Plano!$B$1),"entrada","saída"))</f>
        <v/>
      </c>
    </row>
    <row r="1592" spans="1:19" ht="13.2" hidden="1" x14ac:dyDescent="0.25">
      <c r="A1592" s="119" t="str">
        <f>IF(B1592="","",COUNT('Diário 2o PA'!$A$5:$A$1412)+COUNT('Diário 3o PA'!$A$5:$A$2004)+ROW()-4)</f>
        <v/>
      </c>
      <c r="B1592" s="104"/>
      <c r="C1592" s="154"/>
      <c r="D1592" s="105"/>
      <c r="E1592" s="105"/>
      <c r="F1592" s="106"/>
      <c r="G1592" s="105"/>
      <c r="H1592" s="105"/>
      <c r="I1592" s="108"/>
      <c r="J1592" s="105"/>
      <c r="K1592" s="105"/>
      <c r="L1592" s="108"/>
      <c r="M1592" s="105"/>
      <c r="N1592" s="103"/>
      <c r="O1592" s="456"/>
      <c r="P1592" s="79">
        <f t="shared" si="49"/>
        <v>0</v>
      </c>
      <c r="Q1592" s="79">
        <f t="shared" si="49"/>
        <v>0</v>
      </c>
      <c r="R1592" s="102" t="str">
        <f t="shared" si="48"/>
        <v/>
      </c>
      <c r="S1592" s="96" t="str">
        <f>IF(D1592="","",IF(OR(D1592=Plano!$A$1,D1592=Plano!$B$1),"entrada","saída"))</f>
        <v/>
      </c>
    </row>
    <row r="1593" spans="1:19" ht="13.2" hidden="1" x14ac:dyDescent="0.25">
      <c r="A1593" s="119" t="str">
        <f>IF(B1593="","",COUNT('Diário 2o PA'!$A$5:$A$1412)+COUNT('Diário 3o PA'!$A$5:$A$2004)+ROW()-4)</f>
        <v/>
      </c>
      <c r="B1593" s="104"/>
      <c r="C1593" s="154"/>
      <c r="D1593" s="105"/>
      <c r="E1593" s="105"/>
      <c r="F1593" s="106"/>
      <c r="G1593" s="105"/>
      <c r="H1593" s="105"/>
      <c r="I1593" s="108"/>
      <c r="J1593" s="105"/>
      <c r="K1593" s="105"/>
      <c r="L1593" s="108"/>
      <c r="M1593" s="105"/>
      <c r="N1593" s="103"/>
      <c r="O1593" s="456"/>
      <c r="P1593" s="79">
        <f t="shared" si="49"/>
        <v>0</v>
      </c>
      <c r="Q1593" s="79">
        <f t="shared" si="49"/>
        <v>0</v>
      </c>
      <c r="R1593" s="102" t="str">
        <f t="shared" si="48"/>
        <v/>
      </c>
      <c r="S1593" s="96" t="str">
        <f>IF(D1593="","",IF(OR(D1593=Plano!$A$1,D1593=Plano!$B$1),"entrada","saída"))</f>
        <v/>
      </c>
    </row>
    <row r="1594" spans="1:19" ht="13.2" hidden="1" x14ac:dyDescent="0.25">
      <c r="A1594" s="119" t="str">
        <f>IF(B1594="","",COUNT('Diário 2o PA'!$A$5:$A$1412)+COUNT('Diário 3o PA'!$A$5:$A$2004)+ROW()-4)</f>
        <v/>
      </c>
      <c r="B1594" s="104"/>
      <c r="C1594" s="154"/>
      <c r="D1594" s="105"/>
      <c r="E1594" s="105"/>
      <c r="F1594" s="106"/>
      <c r="G1594" s="105"/>
      <c r="H1594" s="105"/>
      <c r="I1594" s="108"/>
      <c r="J1594" s="105"/>
      <c r="K1594" s="105"/>
      <c r="L1594" s="108"/>
      <c r="M1594" s="105"/>
      <c r="N1594" s="103"/>
      <c r="O1594" s="456"/>
      <c r="P1594" s="79">
        <f t="shared" si="49"/>
        <v>0</v>
      </c>
      <c r="Q1594" s="79">
        <f t="shared" si="49"/>
        <v>0</v>
      </c>
      <c r="R1594" s="102" t="str">
        <f t="shared" si="48"/>
        <v/>
      </c>
      <c r="S1594" s="96" t="str">
        <f>IF(D1594="","",IF(OR(D1594=Plano!$A$1,D1594=Plano!$B$1),"entrada","saída"))</f>
        <v/>
      </c>
    </row>
    <row r="1595" spans="1:19" ht="13.2" hidden="1" x14ac:dyDescent="0.25">
      <c r="A1595" s="119" t="str">
        <f>IF(B1595="","",COUNT('Diário 2o PA'!$A$5:$A$1412)+COUNT('Diário 3o PA'!$A$5:$A$2004)+ROW()-4)</f>
        <v/>
      </c>
      <c r="B1595" s="104"/>
      <c r="C1595" s="154"/>
      <c r="D1595" s="105"/>
      <c r="E1595" s="105"/>
      <c r="F1595" s="106"/>
      <c r="G1595" s="105"/>
      <c r="H1595" s="105"/>
      <c r="I1595" s="108"/>
      <c r="J1595" s="105"/>
      <c r="K1595" s="105"/>
      <c r="L1595" s="108"/>
      <c r="M1595" s="105"/>
      <c r="N1595" s="103"/>
      <c r="O1595" s="456"/>
      <c r="P1595" s="79">
        <f t="shared" si="49"/>
        <v>0</v>
      </c>
      <c r="Q1595" s="79">
        <f t="shared" si="49"/>
        <v>0</v>
      </c>
      <c r="R1595" s="102" t="str">
        <f t="shared" si="48"/>
        <v/>
      </c>
      <c r="S1595" s="96" t="str">
        <f>IF(D1595="","",IF(OR(D1595=Plano!$A$1,D1595=Plano!$B$1),"entrada","saída"))</f>
        <v/>
      </c>
    </row>
    <row r="1596" spans="1:19" ht="13.2" hidden="1" x14ac:dyDescent="0.25">
      <c r="A1596" s="119" t="str">
        <f>IF(B1596="","",COUNT('Diário 2o PA'!$A$5:$A$1412)+COUNT('Diário 3o PA'!$A$5:$A$2004)+ROW()-4)</f>
        <v/>
      </c>
      <c r="B1596" s="104"/>
      <c r="C1596" s="154"/>
      <c r="D1596" s="105"/>
      <c r="E1596" s="105"/>
      <c r="F1596" s="106"/>
      <c r="G1596" s="105"/>
      <c r="H1596" s="105"/>
      <c r="I1596" s="108"/>
      <c r="J1596" s="105"/>
      <c r="K1596" s="105"/>
      <c r="L1596" s="108"/>
      <c r="M1596" s="105"/>
      <c r="N1596" s="103"/>
      <c r="O1596" s="456"/>
      <c r="P1596" s="79">
        <f t="shared" si="49"/>
        <v>0</v>
      </c>
      <c r="Q1596" s="79">
        <f t="shared" si="49"/>
        <v>0</v>
      </c>
      <c r="R1596" s="102" t="str">
        <f t="shared" si="48"/>
        <v/>
      </c>
      <c r="S1596" s="96" t="str">
        <f>IF(D1596="","",IF(OR(D1596=Plano!$A$1,D1596=Plano!$B$1),"entrada","saída"))</f>
        <v/>
      </c>
    </row>
    <row r="1597" spans="1:19" ht="13.2" hidden="1" x14ac:dyDescent="0.25">
      <c r="A1597" s="119" t="str">
        <f>IF(B1597="","",COUNT('Diário 2o PA'!$A$5:$A$1412)+COUNT('Diário 3o PA'!$A$5:$A$2004)+ROW()-4)</f>
        <v/>
      </c>
      <c r="B1597" s="104"/>
      <c r="C1597" s="154"/>
      <c r="D1597" s="105"/>
      <c r="E1597" s="105"/>
      <c r="F1597" s="106"/>
      <c r="G1597" s="105"/>
      <c r="H1597" s="105"/>
      <c r="I1597" s="108"/>
      <c r="J1597" s="105"/>
      <c r="K1597" s="105"/>
      <c r="L1597" s="108"/>
      <c r="M1597" s="105"/>
      <c r="N1597" s="103"/>
      <c r="O1597" s="456"/>
      <c r="P1597" s="79">
        <f t="shared" si="49"/>
        <v>0</v>
      </c>
      <c r="Q1597" s="79">
        <f t="shared" si="49"/>
        <v>0</v>
      </c>
      <c r="R1597" s="102" t="str">
        <f t="shared" si="48"/>
        <v/>
      </c>
      <c r="S1597" s="96" t="str">
        <f>IF(D1597="","",IF(OR(D1597=Plano!$A$1,D1597=Plano!$B$1),"entrada","saída"))</f>
        <v/>
      </c>
    </row>
    <row r="1598" spans="1:19" ht="13.2" hidden="1" x14ac:dyDescent="0.25">
      <c r="A1598" s="119" t="str">
        <f>IF(B1598="","",COUNT('Diário 2o PA'!$A$5:$A$1412)+COUNT('Diário 3o PA'!$A$5:$A$2004)+ROW()-4)</f>
        <v/>
      </c>
      <c r="B1598" s="104"/>
      <c r="C1598" s="154"/>
      <c r="D1598" s="105"/>
      <c r="E1598" s="105"/>
      <c r="F1598" s="106"/>
      <c r="G1598" s="105"/>
      <c r="H1598" s="105"/>
      <c r="I1598" s="108"/>
      <c r="J1598" s="105"/>
      <c r="K1598" s="105"/>
      <c r="L1598" s="108"/>
      <c r="M1598" s="105"/>
      <c r="N1598" s="103"/>
      <c r="O1598" s="456"/>
      <c r="P1598" s="79">
        <f t="shared" si="49"/>
        <v>0</v>
      </c>
      <c r="Q1598" s="79">
        <f t="shared" si="49"/>
        <v>0</v>
      </c>
      <c r="R1598" s="102" t="str">
        <f t="shared" si="48"/>
        <v/>
      </c>
      <c r="S1598" s="96" t="str">
        <f>IF(D1598="","",IF(OR(D1598=Plano!$A$1,D1598=Plano!$B$1),"entrada","saída"))</f>
        <v/>
      </c>
    </row>
    <row r="1599" spans="1:19" ht="13.2" hidden="1" x14ac:dyDescent="0.25">
      <c r="A1599" s="119" t="str">
        <f>IF(B1599="","",COUNT('Diário 2o PA'!$A$5:$A$1412)+COUNT('Diário 3o PA'!$A$5:$A$2004)+ROW()-4)</f>
        <v/>
      </c>
      <c r="B1599" s="104"/>
      <c r="C1599" s="154"/>
      <c r="D1599" s="105"/>
      <c r="E1599" s="105"/>
      <c r="F1599" s="106"/>
      <c r="G1599" s="105"/>
      <c r="H1599" s="105"/>
      <c r="I1599" s="108"/>
      <c r="J1599" s="105"/>
      <c r="K1599" s="105"/>
      <c r="L1599" s="108"/>
      <c r="M1599" s="105"/>
      <c r="N1599" s="103"/>
      <c r="O1599" s="456"/>
      <c r="P1599" s="79">
        <f t="shared" si="49"/>
        <v>0</v>
      </c>
      <c r="Q1599" s="79">
        <f t="shared" si="49"/>
        <v>0</v>
      </c>
      <c r="R1599" s="102" t="str">
        <f t="shared" si="48"/>
        <v/>
      </c>
      <c r="S1599" s="96" t="str">
        <f>IF(D1599="","",IF(OR(D1599=Plano!$A$1,D1599=Plano!$B$1),"entrada","saída"))</f>
        <v/>
      </c>
    </row>
    <row r="1600" spans="1:19" ht="13.2" hidden="1" x14ac:dyDescent="0.25">
      <c r="A1600" s="119" t="str">
        <f>IF(B1600="","",COUNT('Diário 2o PA'!$A$5:$A$1412)+COUNT('Diário 3o PA'!$A$5:$A$2004)+ROW()-4)</f>
        <v/>
      </c>
      <c r="B1600" s="104"/>
      <c r="C1600" s="154"/>
      <c r="D1600" s="105"/>
      <c r="E1600" s="105"/>
      <c r="F1600" s="106"/>
      <c r="G1600" s="105"/>
      <c r="H1600" s="105"/>
      <c r="I1600" s="108"/>
      <c r="J1600" s="105"/>
      <c r="K1600" s="105"/>
      <c r="L1600" s="108"/>
      <c r="M1600" s="105"/>
      <c r="N1600" s="103"/>
      <c r="O1600" s="456"/>
      <c r="P1600" s="79">
        <f t="shared" si="49"/>
        <v>0</v>
      </c>
      <c r="Q1600" s="79">
        <f t="shared" si="49"/>
        <v>0</v>
      </c>
      <c r="R1600" s="102" t="str">
        <f t="shared" si="48"/>
        <v/>
      </c>
      <c r="S1600" s="96" t="str">
        <f>IF(D1600="","",IF(OR(D1600=Plano!$A$1,D1600=Plano!$B$1),"entrada","saída"))</f>
        <v/>
      </c>
    </row>
    <row r="1601" spans="1:19" ht="13.2" hidden="1" x14ac:dyDescent="0.25">
      <c r="A1601" s="119" t="str">
        <f>IF(B1601="","",COUNT('Diário 2o PA'!$A$5:$A$1412)+COUNT('Diário 3o PA'!$A$5:$A$2004)+ROW()-4)</f>
        <v/>
      </c>
      <c r="B1601" s="104"/>
      <c r="C1601" s="154"/>
      <c r="D1601" s="105"/>
      <c r="E1601" s="105"/>
      <c r="F1601" s="106"/>
      <c r="G1601" s="105"/>
      <c r="H1601" s="105"/>
      <c r="I1601" s="108"/>
      <c r="J1601" s="105"/>
      <c r="K1601" s="105"/>
      <c r="L1601" s="108"/>
      <c r="M1601" s="105"/>
      <c r="N1601" s="103"/>
      <c r="O1601" s="456"/>
      <c r="P1601" s="79">
        <f t="shared" si="49"/>
        <v>0</v>
      </c>
      <c r="Q1601" s="79">
        <f t="shared" si="49"/>
        <v>0</v>
      </c>
      <c r="R1601" s="102" t="str">
        <f t="shared" si="48"/>
        <v/>
      </c>
      <c r="S1601" s="96" t="str">
        <f>IF(D1601="","",IF(OR(D1601=Plano!$A$1,D1601=Plano!$B$1),"entrada","saída"))</f>
        <v/>
      </c>
    </row>
    <row r="1602" spans="1:19" ht="13.2" hidden="1" x14ac:dyDescent="0.25">
      <c r="A1602" s="119" t="str">
        <f>IF(B1602="","",COUNT('Diário 2o PA'!$A$5:$A$1412)+COUNT('Diário 3o PA'!$A$5:$A$2004)+ROW()-4)</f>
        <v/>
      </c>
      <c r="B1602" s="104"/>
      <c r="C1602" s="154"/>
      <c r="D1602" s="105"/>
      <c r="E1602" s="105"/>
      <c r="F1602" s="106"/>
      <c r="G1602" s="105"/>
      <c r="H1602" s="105"/>
      <c r="I1602" s="108"/>
      <c r="J1602" s="105"/>
      <c r="K1602" s="105"/>
      <c r="L1602" s="108"/>
      <c r="M1602" s="105"/>
      <c r="N1602" s="103"/>
      <c r="O1602" s="456"/>
      <c r="P1602" s="79">
        <f t="shared" si="49"/>
        <v>0</v>
      </c>
      <c r="Q1602" s="79">
        <f t="shared" si="49"/>
        <v>0</v>
      </c>
      <c r="R1602" s="102" t="str">
        <f t="shared" si="48"/>
        <v/>
      </c>
      <c r="S1602" s="96" t="str">
        <f>IF(D1602="","",IF(OR(D1602=Plano!$A$1,D1602=Plano!$B$1),"entrada","saída"))</f>
        <v/>
      </c>
    </row>
    <row r="1603" spans="1:19" ht="13.2" hidden="1" x14ac:dyDescent="0.25">
      <c r="A1603" s="119" t="str">
        <f>IF(B1603="","",COUNT('Diário 2o PA'!$A$5:$A$1412)+COUNT('Diário 3o PA'!$A$5:$A$2004)+ROW()-4)</f>
        <v/>
      </c>
      <c r="B1603" s="104"/>
      <c r="C1603" s="154"/>
      <c r="D1603" s="105"/>
      <c r="E1603" s="105"/>
      <c r="F1603" s="106"/>
      <c r="G1603" s="105"/>
      <c r="H1603" s="105"/>
      <c r="I1603" s="108"/>
      <c r="J1603" s="105"/>
      <c r="K1603" s="105"/>
      <c r="L1603" s="108"/>
      <c r="M1603" s="105"/>
      <c r="N1603" s="103"/>
      <c r="O1603" s="456"/>
      <c r="P1603" s="79">
        <f t="shared" si="49"/>
        <v>0</v>
      </c>
      <c r="Q1603" s="79">
        <f t="shared" si="49"/>
        <v>0</v>
      </c>
      <c r="R1603" s="102" t="str">
        <f t="shared" si="48"/>
        <v/>
      </c>
      <c r="S1603" s="96" t="str">
        <f>IF(D1603="","",IF(OR(D1603=Plano!$A$1,D1603=Plano!$B$1),"entrada","saída"))</f>
        <v/>
      </c>
    </row>
    <row r="1604" spans="1:19" ht="13.2" hidden="1" x14ac:dyDescent="0.25">
      <c r="A1604" s="119" t="str">
        <f>IF(B1604="","",COUNT('Diário 2o PA'!$A$5:$A$1412)+COUNT('Diário 3o PA'!$A$5:$A$2004)+ROW()-4)</f>
        <v/>
      </c>
      <c r="B1604" s="104"/>
      <c r="C1604" s="154"/>
      <c r="D1604" s="105"/>
      <c r="E1604" s="105"/>
      <c r="F1604" s="106"/>
      <c r="G1604" s="105"/>
      <c r="H1604" s="105"/>
      <c r="I1604" s="108"/>
      <c r="J1604" s="105"/>
      <c r="K1604" s="105"/>
      <c r="L1604" s="108"/>
      <c r="M1604" s="105"/>
      <c r="N1604" s="103"/>
      <c r="O1604" s="456"/>
      <c r="P1604" s="79">
        <f t="shared" si="49"/>
        <v>0</v>
      </c>
      <c r="Q1604" s="79">
        <f t="shared" si="49"/>
        <v>0</v>
      </c>
      <c r="R1604" s="102" t="str">
        <f t="shared" si="48"/>
        <v/>
      </c>
      <c r="S1604" s="96" t="str">
        <f>IF(D1604="","",IF(OR(D1604=Plano!$A$1,D1604=Plano!$B$1),"entrada","saída"))</f>
        <v/>
      </c>
    </row>
    <row r="1605" spans="1:19" ht="13.2" hidden="1" x14ac:dyDescent="0.25">
      <c r="A1605" s="119" t="str">
        <f>IF(B1605="","",COUNT('Diário 2o PA'!$A$5:$A$1412)+COUNT('Diário 3o PA'!$A$5:$A$2004)+ROW()-4)</f>
        <v/>
      </c>
      <c r="B1605" s="104"/>
      <c r="C1605" s="154"/>
      <c r="D1605" s="105"/>
      <c r="E1605" s="105"/>
      <c r="F1605" s="106"/>
      <c r="G1605" s="105"/>
      <c r="H1605" s="105"/>
      <c r="I1605" s="108"/>
      <c r="J1605" s="105"/>
      <c r="K1605" s="105"/>
      <c r="L1605" s="108"/>
      <c r="M1605" s="105"/>
      <c r="N1605" s="103"/>
      <c r="O1605" s="456"/>
      <c r="P1605" s="79">
        <f t="shared" si="49"/>
        <v>0</v>
      </c>
      <c r="Q1605" s="79">
        <f t="shared" si="49"/>
        <v>0</v>
      </c>
      <c r="R1605" s="102" t="str">
        <f t="shared" ref="R1605:R1668" si="50">SUBSTITUTE(D1605," ","_")</f>
        <v/>
      </c>
      <c r="S1605" s="96" t="str">
        <f>IF(D1605="","",IF(OR(D1605=Plano!$A$1,D1605=Plano!$B$1),"entrada","saída"))</f>
        <v/>
      </c>
    </row>
    <row r="1606" spans="1:19" ht="13.2" hidden="1" x14ac:dyDescent="0.25">
      <c r="A1606" s="119" t="str">
        <f>IF(B1606="","",COUNT('Diário 2o PA'!$A$5:$A$1412)+COUNT('Diário 3o PA'!$A$5:$A$2004)+ROW()-4)</f>
        <v/>
      </c>
      <c r="B1606" s="104"/>
      <c r="C1606" s="154"/>
      <c r="D1606" s="105"/>
      <c r="E1606" s="105"/>
      <c r="F1606" s="106"/>
      <c r="G1606" s="105"/>
      <c r="H1606" s="105"/>
      <c r="I1606" s="108"/>
      <c r="J1606" s="105"/>
      <c r="K1606" s="105"/>
      <c r="L1606" s="108"/>
      <c r="M1606" s="105"/>
      <c r="N1606" s="103"/>
      <c r="O1606" s="456"/>
      <c r="P1606" s="79">
        <f t="shared" ref="P1606:Q1669" si="51">IF(B1606=0,0,IF(YEAR(B1606)=$Q$1,MONTH(B1606)-$P$1+1,(YEAR(B1606)-$Q$1)*12-$P$1+1+MONTH(B1606)))</f>
        <v>0</v>
      </c>
      <c r="Q1606" s="79">
        <f t="shared" si="51"/>
        <v>0</v>
      </c>
      <c r="R1606" s="102" t="str">
        <f t="shared" si="50"/>
        <v/>
      </c>
      <c r="S1606" s="96" t="str">
        <f>IF(D1606="","",IF(OR(D1606=Plano!$A$1,D1606=Plano!$B$1),"entrada","saída"))</f>
        <v/>
      </c>
    </row>
    <row r="1607" spans="1:19" ht="13.2" hidden="1" x14ac:dyDescent="0.25">
      <c r="A1607" s="119" t="str">
        <f>IF(B1607="","",COUNT('Diário 2o PA'!$A$5:$A$1412)+COUNT('Diário 3o PA'!$A$5:$A$2004)+ROW()-4)</f>
        <v/>
      </c>
      <c r="B1607" s="104"/>
      <c r="C1607" s="154"/>
      <c r="D1607" s="105"/>
      <c r="E1607" s="105"/>
      <c r="F1607" s="106"/>
      <c r="G1607" s="105"/>
      <c r="H1607" s="105"/>
      <c r="I1607" s="108"/>
      <c r="J1607" s="105"/>
      <c r="K1607" s="105"/>
      <c r="L1607" s="108"/>
      <c r="M1607" s="105"/>
      <c r="N1607" s="103"/>
      <c r="O1607" s="456"/>
      <c r="P1607" s="79">
        <f t="shared" si="51"/>
        <v>0</v>
      </c>
      <c r="Q1607" s="79">
        <f t="shared" si="51"/>
        <v>0</v>
      </c>
      <c r="R1607" s="102" t="str">
        <f t="shared" si="50"/>
        <v/>
      </c>
      <c r="S1607" s="96" t="str">
        <f>IF(D1607="","",IF(OR(D1607=Plano!$A$1,D1607=Plano!$B$1),"entrada","saída"))</f>
        <v/>
      </c>
    </row>
    <row r="1608" spans="1:19" ht="13.2" hidden="1" x14ac:dyDescent="0.25">
      <c r="A1608" s="119" t="str">
        <f>IF(B1608="","",COUNT('Diário 2o PA'!$A$5:$A$1412)+COUNT('Diário 3o PA'!$A$5:$A$2004)+ROW()-4)</f>
        <v/>
      </c>
      <c r="B1608" s="104"/>
      <c r="C1608" s="154"/>
      <c r="D1608" s="105"/>
      <c r="E1608" s="105"/>
      <c r="F1608" s="106"/>
      <c r="G1608" s="105"/>
      <c r="H1608" s="105"/>
      <c r="I1608" s="108"/>
      <c r="J1608" s="105"/>
      <c r="K1608" s="105"/>
      <c r="L1608" s="108"/>
      <c r="M1608" s="105"/>
      <c r="N1608" s="103"/>
      <c r="O1608" s="456"/>
      <c r="P1608" s="79">
        <f t="shared" si="51"/>
        <v>0</v>
      </c>
      <c r="Q1608" s="79">
        <f t="shared" si="51"/>
        <v>0</v>
      </c>
      <c r="R1608" s="102" t="str">
        <f t="shared" si="50"/>
        <v/>
      </c>
      <c r="S1608" s="96" t="str">
        <f>IF(D1608="","",IF(OR(D1608=Plano!$A$1,D1608=Plano!$B$1),"entrada","saída"))</f>
        <v/>
      </c>
    </row>
    <row r="1609" spans="1:19" ht="13.2" hidden="1" x14ac:dyDescent="0.25">
      <c r="A1609" s="119" t="str">
        <f>IF(B1609="","",COUNT('Diário 2o PA'!$A$5:$A$1412)+COUNT('Diário 3o PA'!$A$5:$A$2004)+ROW()-4)</f>
        <v/>
      </c>
      <c r="B1609" s="104"/>
      <c r="C1609" s="154"/>
      <c r="D1609" s="105"/>
      <c r="E1609" s="105"/>
      <c r="F1609" s="106"/>
      <c r="G1609" s="105"/>
      <c r="H1609" s="105"/>
      <c r="I1609" s="108"/>
      <c r="J1609" s="105"/>
      <c r="K1609" s="105"/>
      <c r="L1609" s="108"/>
      <c r="M1609" s="105"/>
      <c r="N1609" s="103"/>
      <c r="O1609" s="456"/>
      <c r="P1609" s="79">
        <f t="shared" si="51"/>
        <v>0</v>
      </c>
      <c r="Q1609" s="79">
        <f t="shared" si="51"/>
        <v>0</v>
      </c>
      <c r="R1609" s="102" t="str">
        <f t="shared" si="50"/>
        <v/>
      </c>
      <c r="S1609" s="96" t="str">
        <f>IF(D1609="","",IF(OR(D1609=Plano!$A$1,D1609=Plano!$B$1),"entrada","saída"))</f>
        <v/>
      </c>
    </row>
    <row r="1610" spans="1:19" ht="13.2" hidden="1" x14ac:dyDescent="0.25">
      <c r="A1610" s="119" t="str">
        <f>IF(B1610="","",COUNT('Diário 2o PA'!$A$5:$A$1412)+COUNT('Diário 3o PA'!$A$5:$A$2004)+ROW()-4)</f>
        <v/>
      </c>
      <c r="B1610" s="104"/>
      <c r="C1610" s="154"/>
      <c r="D1610" s="105"/>
      <c r="E1610" s="105"/>
      <c r="F1610" s="106"/>
      <c r="G1610" s="105"/>
      <c r="H1610" s="105"/>
      <c r="I1610" s="108"/>
      <c r="J1610" s="105"/>
      <c r="K1610" s="105"/>
      <c r="L1610" s="108"/>
      <c r="M1610" s="105"/>
      <c r="N1610" s="103"/>
      <c r="O1610" s="456"/>
      <c r="P1610" s="79">
        <f t="shared" si="51"/>
        <v>0</v>
      </c>
      <c r="Q1610" s="79">
        <f t="shared" si="51"/>
        <v>0</v>
      </c>
      <c r="R1610" s="102" t="str">
        <f t="shared" si="50"/>
        <v/>
      </c>
      <c r="S1610" s="96" t="str">
        <f>IF(D1610="","",IF(OR(D1610=Plano!$A$1,D1610=Plano!$B$1),"entrada","saída"))</f>
        <v/>
      </c>
    </row>
    <row r="1611" spans="1:19" ht="13.2" hidden="1" x14ac:dyDescent="0.25">
      <c r="A1611" s="119" t="str">
        <f>IF(B1611="","",COUNT('Diário 2o PA'!$A$5:$A$1412)+COUNT('Diário 3o PA'!$A$5:$A$2004)+ROW()-4)</f>
        <v/>
      </c>
      <c r="B1611" s="104"/>
      <c r="C1611" s="154"/>
      <c r="D1611" s="105"/>
      <c r="E1611" s="105"/>
      <c r="F1611" s="106"/>
      <c r="G1611" s="105"/>
      <c r="H1611" s="105"/>
      <c r="I1611" s="108"/>
      <c r="J1611" s="105"/>
      <c r="K1611" s="105"/>
      <c r="L1611" s="108"/>
      <c r="M1611" s="105"/>
      <c r="N1611" s="103"/>
      <c r="O1611" s="456"/>
      <c r="P1611" s="79">
        <f t="shared" si="51"/>
        <v>0</v>
      </c>
      <c r="Q1611" s="79">
        <f t="shared" si="51"/>
        <v>0</v>
      </c>
      <c r="R1611" s="102" t="str">
        <f t="shared" si="50"/>
        <v/>
      </c>
      <c r="S1611" s="96" t="str">
        <f>IF(D1611="","",IF(OR(D1611=Plano!$A$1,D1611=Plano!$B$1),"entrada","saída"))</f>
        <v/>
      </c>
    </row>
    <row r="1612" spans="1:19" ht="13.2" hidden="1" x14ac:dyDescent="0.25">
      <c r="A1612" s="119" t="str">
        <f>IF(B1612="","",COUNT('Diário 2o PA'!$A$5:$A$1412)+COUNT('Diário 3o PA'!$A$5:$A$2004)+ROW()-4)</f>
        <v/>
      </c>
      <c r="B1612" s="104"/>
      <c r="C1612" s="154"/>
      <c r="D1612" s="105"/>
      <c r="E1612" s="105"/>
      <c r="F1612" s="106"/>
      <c r="G1612" s="105"/>
      <c r="H1612" s="105"/>
      <c r="I1612" s="108"/>
      <c r="J1612" s="105"/>
      <c r="K1612" s="105"/>
      <c r="L1612" s="108"/>
      <c r="M1612" s="105"/>
      <c r="N1612" s="103"/>
      <c r="O1612" s="456"/>
      <c r="P1612" s="79">
        <f t="shared" si="51"/>
        <v>0</v>
      </c>
      <c r="Q1612" s="79">
        <f t="shared" si="51"/>
        <v>0</v>
      </c>
      <c r="R1612" s="102" t="str">
        <f t="shared" si="50"/>
        <v/>
      </c>
      <c r="S1612" s="96" t="str">
        <f>IF(D1612="","",IF(OR(D1612=Plano!$A$1,D1612=Plano!$B$1),"entrada","saída"))</f>
        <v/>
      </c>
    </row>
    <row r="1613" spans="1:19" ht="13.2" hidden="1" x14ac:dyDescent="0.25">
      <c r="A1613" s="119" t="str">
        <f>IF(B1613="","",COUNT('Diário 2o PA'!$A$5:$A$1412)+COUNT('Diário 3o PA'!$A$5:$A$2004)+ROW()-4)</f>
        <v/>
      </c>
      <c r="B1613" s="104"/>
      <c r="C1613" s="154"/>
      <c r="D1613" s="105"/>
      <c r="E1613" s="105"/>
      <c r="F1613" s="106"/>
      <c r="G1613" s="105"/>
      <c r="H1613" s="105"/>
      <c r="I1613" s="108"/>
      <c r="J1613" s="105"/>
      <c r="K1613" s="105"/>
      <c r="L1613" s="108"/>
      <c r="M1613" s="105"/>
      <c r="N1613" s="103"/>
      <c r="O1613" s="456"/>
      <c r="P1613" s="79">
        <f t="shared" si="51"/>
        <v>0</v>
      </c>
      <c r="Q1613" s="79">
        <f t="shared" si="51"/>
        <v>0</v>
      </c>
      <c r="R1613" s="102" t="str">
        <f t="shared" si="50"/>
        <v/>
      </c>
      <c r="S1613" s="96" t="str">
        <f>IF(D1613="","",IF(OR(D1613=Plano!$A$1,D1613=Plano!$B$1),"entrada","saída"))</f>
        <v/>
      </c>
    </row>
    <row r="1614" spans="1:19" ht="13.2" hidden="1" x14ac:dyDescent="0.25">
      <c r="A1614" s="119" t="str">
        <f>IF(B1614="","",COUNT('Diário 2o PA'!$A$5:$A$1412)+COUNT('Diário 3o PA'!$A$5:$A$2004)+ROW()-4)</f>
        <v/>
      </c>
      <c r="B1614" s="104"/>
      <c r="C1614" s="154"/>
      <c r="D1614" s="105"/>
      <c r="E1614" s="105"/>
      <c r="F1614" s="106"/>
      <c r="G1614" s="105"/>
      <c r="H1614" s="105"/>
      <c r="I1614" s="108"/>
      <c r="J1614" s="105"/>
      <c r="K1614" s="105"/>
      <c r="L1614" s="108"/>
      <c r="M1614" s="105"/>
      <c r="N1614" s="103"/>
      <c r="O1614" s="456"/>
      <c r="P1614" s="79">
        <f t="shared" si="51"/>
        <v>0</v>
      </c>
      <c r="Q1614" s="79">
        <f t="shared" si="51"/>
        <v>0</v>
      </c>
      <c r="R1614" s="102" t="str">
        <f t="shared" si="50"/>
        <v/>
      </c>
      <c r="S1614" s="96" t="str">
        <f>IF(D1614="","",IF(OR(D1614=Plano!$A$1,D1614=Plano!$B$1),"entrada","saída"))</f>
        <v/>
      </c>
    </row>
    <row r="1615" spans="1:19" ht="13.2" hidden="1" x14ac:dyDescent="0.25">
      <c r="A1615" s="119" t="str">
        <f>IF(B1615="","",COUNT('Diário 2o PA'!$A$5:$A$1412)+COUNT('Diário 3o PA'!$A$5:$A$2004)+ROW()-4)</f>
        <v/>
      </c>
      <c r="B1615" s="104"/>
      <c r="C1615" s="154"/>
      <c r="D1615" s="105"/>
      <c r="E1615" s="105"/>
      <c r="F1615" s="106"/>
      <c r="G1615" s="105"/>
      <c r="H1615" s="105"/>
      <c r="I1615" s="108"/>
      <c r="J1615" s="105"/>
      <c r="K1615" s="105"/>
      <c r="L1615" s="108"/>
      <c r="M1615" s="105"/>
      <c r="N1615" s="103"/>
      <c r="O1615" s="456"/>
      <c r="P1615" s="79">
        <f t="shared" si="51"/>
        <v>0</v>
      </c>
      <c r="Q1615" s="79">
        <f t="shared" si="51"/>
        <v>0</v>
      </c>
      <c r="R1615" s="102" t="str">
        <f t="shared" si="50"/>
        <v/>
      </c>
      <c r="S1615" s="96" t="str">
        <f>IF(D1615="","",IF(OR(D1615=Plano!$A$1,D1615=Plano!$B$1),"entrada","saída"))</f>
        <v/>
      </c>
    </row>
    <row r="1616" spans="1:19" ht="13.2" hidden="1" x14ac:dyDescent="0.25">
      <c r="A1616" s="119" t="str">
        <f>IF(B1616="","",COUNT('Diário 2o PA'!$A$5:$A$1412)+COUNT('Diário 3o PA'!$A$5:$A$2004)+ROW()-4)</f>
        <v/>
      </c>
      <c r="B1616" s="104"/>
      <c r="C1616" s="154"/>
      <c r="D1616" s="105"/>
      <c r="E1616" s="105"/>
      <c r="F1616" s="106"/>
      <c r="G1616" s="105"/>
      <c r="H1616" s="105"/>
      <c r="I1616" s="108"/>
      <c r="J1616" s="105"/>
      <c r="K1616" s="105"/>
      <c r="L1616" s="108"/>
      <c r="M1616" s="105"/>
      <c r="N1616" s="103"/>
      <c r="O1616" s="456"/>
      <c r="P1616" s="79">
        <f t="shared" si="51"/>
        <v>0</v>
      </c>
      <c r="Q1616" s="79">
        <f t="shared" si="51"/>
        <v>0</v>
      </c>
      <c r="R1616" s="102" t="str">
        <f t="shared" si="50"/>
        <v/>
      </c>
      <c r="S1616" s="96" t="str">
        <f>IF(D1616="","",IF(OR(D1616=Plano!$A$1,D1616=Plano!$B$1),"entrada","saída"))</f>
        <v/>
      </c>
    </row>
    <row r="1617" spans="1:19" ht="13.2" hidden="1" x14ac:dyDescent="0.25">
      <c r="A1617" s="119" t="str">
        <f>IF(B1617="","",COUNT('Diário 2o PA'!$A$5:$A$1412)+COUNT('Diário 3o PA'!$A$5:$A$2004)+ROW()-4)</f>
        <v/>
      </c>
      <c r="B1617" s="104"/>
      <c r="C1617" s="154"/>
      <c r="D1617" s="105"/>
      <c r="E1617" s="105"/>
      <c r="F1617" s="106"/>
      <c r="G1617" s="105"/>
      <c r="H1617" s="105"/>
      <c r="I1617" s="108"/>
      <c r="J1617" s="105"/>
      <c r="K1617" s="105"/>
      <c r="L1617" s="108"/>
      <c r="M1617" s="105"/>
      <c r="N1617" s="103"/>
      <c r="O1617" s="456"/>
      <c r="P1617" s="79">
        <f t="shared" si="51"/>
        <v>0</v>
      </c>
      <c r="Q1617" s="79">
        <f t="shared" si="51"/>
        <v>0</v>
      </c>
      <c r="R1617" s="102" t="str">
        <f t="shared" si="50"/>
        <v/>
      </c>
      <c r="S1617" s="96" t="str">
        <f>IF(D1617="","",IF(OR(D1617=Plano!$A$1,D1617=Plano!$B$1),"entrada","saída"))</f>
        <v/>
      </c>
    </row>
    <row r="1618" spans="1:19" ht="13.2" hidden="1" x14ac:dyDescent="0.25">
      <c r="A1618" s="119" t="str">
        <f>IF(B1618="","",COUNT('Diário 2o PA'!$A$5:$A$1412)+COUNT('Diário 3o PA'!$A$5:$A$2004)+ROW()-4)</f>
        <v/>
      </c>
      <c r="B1618" s="104"/>
      <c r="C1618" s="154"/>
      <c r="D1618" s="105"/>
      <c r="E1618" s="105"/>
      <c r="F1618" s="106"/>
      <c r="G1618" s="105"/>
      <c r="H1618" s="105"/>
      <c r="I1618" s="108"/>
      <c r="J1618" s="105"/>
      <c r="K1618" s="105"/>
      <c r="L1618" s="108"/>
      <c r="M1618" s="105"/>
      <c r="N1618" s="103"/>
      <c r="O1618" s="456"/>
      <c r="P1618" s="79">
        <f t="shared" si="51"/>
        <v>0</v>
      </c>
      <c r="Q1618" s="79">
        <f t="shared" si="51"/>
        <v>0</v>
      </c>
      <c r="R1618" s="102" t="str">
        <f t="shared" si="50"/>
        <v/>
      </c>
      <c r="S1618" s="96" t="str">
        <f>IF(D1618="","",IF(OR(D1618=Plano!$A$1,D1618=Plano!$B$1),"entrada","saída"))</f>
        <v/>
      </c>
    </row>
    <row r="1619" spans="1:19" ht="13.2" hidden="1" x14ac:dyDescent="0.25">
      <c r="A1619" s="119" t="str">
        <f>IF(B1619="","",COUNT('Diário 2o PA'!$A$5:$A$1412)+COUNT('Diário 3o PA'!$A$5:$A$2004)+ROW()-4)</f>
        <v/>
      </c>
      <c r="B1619" s="104"/>
      <c r="C1619" s="154"/>
      <c r="D1619" s="105"/>
      <c r="E1619" s="105"/>
      <c r="F1619" s="106"/>
      <c r="G1619" s="105"/>
      <c r="H1619" s="105"/>
      <c r="I1619" s="108"/>
      <c r="J1619" s="105"/>
      <c r="K1619" s="105"/>
      <c r="L1619" s="108"/>
      <c r="M1619" s="105"/>
      <c r="N1619" s="103"/>
      <c r="O1619" s="456"/>
      <c r="P1619" s="79">
        <f t="shared" si="51"/>
        <v>0</v>
      </c>
      <c r="Q1619" s="79">
        <f t="shared" si="51"/>
        <v>0</v>
      </c>
      <c r="R1619" s="102" t="str">
        <f t="shared" si="50"/>
        <v/>
      </c>
      <c r="S1619" s="96" t="str">
        <f>IF(D1619="","",IF(OR(D1619=Plano!$A$1,D1619=Plano!$B$1),"entrada","saída"))</f>
        <v/>
      </c>
    </row>
    <row r="1620" spans="1:19" ht="13.2" hidden="1" x14ac:dyDescent="0.25">
      <c r="A1620" s="119" t="str">
        <f>IF(B1620="","",COUNT('Diário 2o PA'!$A$5:$A$1412)+COUNT('Diário 3o PA'!$A$5:$A$2004)+ROW()-4)</f>
        <v/>
      </c>
      <c r="B1620" s="104"/>
      <c r="C1620" s="154"/>
      <c r="D1620" s="105"/>
      <c r="E1620" s="105"/>
      <c r="F1620" s="106"/>
      <c r="G1620" s="105"/>
      <c r="H1620" s="105"/>
      <c r="I1620" s="108"/>
      <c r="J1620" s="105"/>
      <c r="K1620" s="105"/>
      <c r="L1620" s="108"/>
      <c r="M1620" s="105"/>
      <c r="N1620" s="103"/>
      <c r="O1620" s="456"/>
      <c r="P1620" s="79">
        <f t="shared" si="51"/>
        <v>0</v>
      </c>
      <c r="Q1620" s="79">
        <f t="shared" si="51"/>
        <v>0</v>
      </c>
      <c r="R1620" s="102" t="str">
        <f t="shared" si="50"/>
        <v/>
      </c>
      <c r="S1620" s="96" t="str">
        <f>IF(D1620="","",IF(OR(D1620=Plano!$A$1,D1620=Plano!$B$1),"entrada","saída"))</f>
        <v/>
      </c>
    </row>
    <row r="1621" spans="1:19" ht="13.2" hidden="1" x14ac:dyDescent="0.25">
      <c r="A1621" s="119" t="str">
        <f>IF(B1621="","",COUNT('Diário 2o PA'!$A$5:$A$1412)+COUNT('Diário 3o PA'!$A$5:$A$2004)+ROW()-4)</f>
        <v/>
      </c>
      <c r="B1621" s="104"/>
      <c r="C1621" s="154"/>
      <c r="D1621" s="105"/>
      <c r="E1621" s="105"/>
      <c r="F1621" s="106"/>
      <c r="G1621" s="105"/>
      <c r="H1621" s="105"/>
      <c r="I1621" s="108"/>
      <c r="J1621" s="105"/>
      <c r="K1621" s="105"/>
      <c r="L1621" s="108"/>
      <c r="M1621" s="105"/>
      <c r="N1621" s="103"/>
      <c r="O1621" s="456"/>
      <c r="P1621" s="79">
        <f t="shared" si="51"/>
        <v>0</v>
      </c>
      <c r="Q1621" s="79">
        <f t="shared" si="51"/>
        <v>0</v>
      </c>
      <c r="R1621" s="102" t="str">
        <f t="shared" si="50"/>
        <v/>
      </c>
      <c r="S1621" s="96" t="str">
        <f>IF(D1621="","",IF(OR(D1621=Plano!$A$1,D1621=Plano!$B$1),"entrada","saída"))</f>
        <v/>
      </c>
    </row>
    <row r="1622" spans="1:19" ht="13.2" hidden="1" x14ac:dyDescent="0.25">
      <c r="A1622" s="119" t="str">
        <f>IF(B1622="","",COUNT('Diário 2o PA'!$A$5:$A$1412)+COUNT('Diário 3o PA'!$A$5:$A$2004)+ROW()-4)</f>
        <v/>
      </c>
      <c r="B1622" s="104"/>
      <c r="C1622" s="154"/>
      <c r="D1622" s="105"/>
      <c r="E1622" s="105"/>
      <c r="F1622" s="106"/>
      <c r="G1622" s="105"/>
      <c r="H1622" s="105"/>
      <c r="I1622" s="108"/>
      <c r="J1622" s="105"/>
      <c r="K1622" s="105"/>
      <c r="L1622" s="108"/>
      <c r="M1622" s="105"/>
      <c r="N1622" s="103"/>
      <c r="O1622" s="456"/>
      <c r="P1622" s="79">
        <f t="shared" si="51"/>
        <v>0</v>
      </c>
      <c r="Q1622" s="79">
        <f t="shared" si="51"/>
        <v>0</v>
      </c>
      <c r="R1622" s="102" t="str">
        <f t="shared" si="50"/>
        <v/>
      </c>
      <c r="S1622" s="96" t="str">
        <f>IF(D1622="","",IF(OR(D1622=Plano!$A$1,D1622=Plano!$B$1),"entrada","saída"))</f>
        <v/>
      </c>
    </row>
    <row r="1623" spans="1:19" ht="13.2" hidden="1" x14ac:dyDescent="0.25">
      <c r="A1623" s="119" t="str">
        <f>IF(B1623="","",COUNT('Diário 2o PA'!$A$5:$A$1412)+COUNT('Diário 3o PA'!$A$5:$A$2004)+ROW()-4)</f>
        <v/>
      </c>
      <c r="B1623" s="104"/>
      <c r="C1623" s="154"/>
      <c r="D1623" s="105"/>
      <c r="E1623" s="105"/>
      <c r="F1623" s="106"/>
      <c r="G1623" s="105"/>
      <c r="H1623" s="105"/>
      <c r="I1623" s="108"/>
      <c r="J1623" s="105"/>
      <c r="K1623" s="105"/>
      <c r="L1623" s="108"/>
      <c r="M1623" s="105"/>
      <c r="N1623" s="103"/>
      <c r="O1623" s="456"/>
      <c r="P1623" s="79">
        <f t="shared" si="51"/>
        <v>0</v>
      </c>
      <c r="Q1623" s="79">
        <f t="shared" si="51"/>
        <v>0</v>
      </c>
      <c r="R1623" s="102" t="str">
        <f t="shared" si="50"/>
        <v/>
      </c>
      <c r="S1623" s="96" t="str">
        <f>IF(D1623="","",IF(OR(D1623=Plano!$A$1,D1623=Plano!$B$1),"entrada","saída"))</f>
        <v/>
      </c>
    </row>
    <row r="1624" spans="1:19" ht="13.2" hidden="1" x14ac:dyDescent="0.25">
      <c r="A1624" s="119" t="str">
        <f>IF(B1624="","",COUNT('Diário 2o PA'!$A$5:$A$1412)+COUNT('Diário 3o PA'!$A$5:$A$2004)+ROW()-4)</f>
        <v/>
      </c>
      <c r="B1624" s="104"/>
      <c r="C1624" s="154"/>
      <c r="D1624" s="105"/>
      <c r="E1624" s="105"/>
      <c r="F1624" s="106"/>
      <c r="G1624" s="105"/>
      <c r="H1624" s="105"/>
      <c r="I1624" s="108"/>
      <c r="J1624" s="105"/>
      <c r="K1624" s="105"/>
      <c r="L1624" s="108"/>
      <c r="M1624" s="105"/>
      <c r="N1624" s="103"/>
      <c r="O1624" s="456"/>
      <c r="P1624" s="79">
        <f t="shared" si="51"/>
        <v>0</v>
      </c>
      <c r="Q1624" s="79">
        <f t="shared" si="51"/>
        <v>0</v>
      </c>
      <c r="R1624" s="102" t="str">
        <f t="shared" si="50"/>
        <v/>
      </c>
      <c r="S1624" s="96" t="str">
        <f>IF(D1624="","",IF(OR(D1624=Plano!$A$1,D1624=Plano!$B$1),"entrada","saída"))</f>
        <v/>
      </c>
    </row>
    <row r="1625" spans="1:19" ht="13.2" hidden="1" x14ac:dyDescent="0.25">
      <c r="A1625" s="119" t="str">
        <f>IF(B1625="","",COUNT('Diário 2o PA'!$A$5:$A$1412)+COUNT('Diário 3o PA'!$A$5:$A$2004)+ROW()-4)</f>
        <v/>
      </c>
      <c r="B1625" s="104"/>
      <c r="C1625" s="154"/>
      <c r="D1625" s="105"/>
      <c r="E1625" s="105"/>
      <c r="F1625" s="106"/>
      <c r="G1625" s="105"/>
      <c r="H1625" s="105"/>
      <c r="I1625" s="108"/>
      <c r="J1625" s="105"/>
      <c r="K1625" s="105"/>
      <c r="L1625" s="108"/>
      <c r="M1625" s="105"/>
      <c r="N1625" s="103"/>
      <c r="O1625" s="456"/>
      <c r="P1625" s="79">
        <f t="shared" si="51"/>
        <v>0</v>
      </c>
      <c r="Q1625" s="79">
        <f t="shared" si="51"/>
        <v>0</v>
      </c>
      <c r="R1625" s="102" t="str">
        <f t="shared" si="50"/>
        <v/>
      </c>
      <c r="S1625" s="96" t="str">
        <f>IF(D1625="","",IF(OR(D1625=Plano!$A$1,D1625=Plano!$B$1),"entrada","saída"))</f>
        <v/>
      </c>
    </row>
    <row r="1626" spans="1:19" ht="13.2" hidden="1" x14ac:dyDescent="0.25">
      <c r="A1626" s="119" t="str">
        <f>IF(B1626="","",COUNT('Diário 2o PA'!$A$5:$A$1412)+COUNT('Diário 3o PA'!$A$5:$A$2004)+ROW()-4)</f>
        <v/>
      </c>
      <c r="B1626" s="104"/>
      <c r="C1626" s="154"/>
      <c r="D1626" s="105"/>
      <c r="E1626" s="105"/>
      <c r="F1626" s="106"/>
      <c r="G1626" s="105"/>
      <c r="H1626" s="105"/>
      <c r="I1626" s="108"/>
      <c r="J1626" s="105"/>
      <c r="K1626" s="105"/>
      <c r="L1626" s="108"/>
      <c r="M1626" s="105"/>
      <c r="N1626" s="103"/>
      <c r="O1626" s="456"/>
      <c r="P1626" s="79">
        <f t="shared" si="51"/>
        <v>0</v>
      </c>
      <c r="Q1626" s="79">
        <f t="shared" si="51"/>
        <v>0</v>
      </c>
      <c r="R1626" s="102" t="str">
        <f t="shared" si="50"/>
        <v/>
      </c>
      <c r="S1626" s="96" t="str">
        <f>IF(D1626="","",IF(OR(D1626=Plano!$A$1,D1626=Plano!$B$1),"entrada","saída"))</f>
        <v/>
      </c>
    </row>
    <row r="1627" spans="1:19" ht="13.2" hidden="1" x14ac:dyDescent="0.25">
      <c r="A1627" s="119" t="str">
        <f>IF(B1627="","",COUNT('Diário 2o PA'!$A$5:$A$1412)+COUNT('Diário 3o PA'!$A$5:$A$2004)+ROW()-4)</f>
        <v/>
      </c>
      <c r="B1627" s="104"/>
      <c r="C1627" s="154"/>
      <c r="D1627" s="105"/>
      <c r="E1627" s="105"/>
      <c r="F1627" s="106"/>
      <c r="G1627" s="105"/>
      <c r="H1627" s="105"/>
      <c r="I1627" s="108"/>
      <c r="J1627" s="105"/>
      <c r="K1627" s="105"/>
      <c r="L1627" s="108"/>
      <c r="M1627" s="105"/>
      <c r="N1627" s="103"/>
      <c r="O1627" s="456"/>
      <c r="P1627" s="79">
        <f t="shared" si="51"/>
        <v>0</v>
      </c>
      <c r="Q1627" s="79">
        <f t="shared" si="51"/>
        <v>0</v>
      </c>
      <c r="R1627" s="102" t="str">
        <f t="shared" si="50"/>
        <v/>
      </c>
      <c r="S1627" s="96" t="str">
        <f>IF(D1627="","",IF(OR(D1627=Plano!$A$1,D1627=Plano!$B$1),"entrada","saída"))</f>
        <v/>
      </c>
    </row>
    <row r="1628" spans="1:19" ht="13.2" hidden="1" x14ac:dyDescent="0.25">
      <c r="A1628" s="119" t="str">
        <f>IF(B1628="","",COUNT('Diário 2o PA'!$A$5:$A$1412)+COUNT('Diário 3o PA'!$A$5:$A$2004)+ROW()-4)</f>
        <v/>
      </c>
      <c r="B1628" s="104"/>
      <c r="C1628" s="154"/>
      <c r="D1628" s="105"/>
      <c r="E1628" s="105"/>
      <c r="F1628" s="106"/>
      <c r="G1628" s="105"/>
      <c r="H1628" s="105"/>
      <c r="I1628" s="108"/>
      <c r="J1628" s="105"/>
      <c r="K1628" s="105"/>
      <c r="L1628" s="108"/>
      <c r="M1628" s="105"/>
      <c r="N1628" s="103"/>
      <c r="O1628" s="456"/>
      <c r="P1628" s="79">
        <f t="shared" si="51"/>
        <v>0</v>
      </c>
      <c r="Q1628" s="79">
        <f t="shared" si="51"/>
        <v>0</v>
      </c>
      <c r="R1628" s="102" t="str">
        <f t="shared" si="50"/>
        <v/>
      </c>
      <c r="S1628" s="96" t="str">
        <f>IF(D1628="","",IF(OR(D1628=Plano!$A$1,D1628=Plano!$B$1),"entrada","saída"))</f>
        <v/>
      </c>
    </row>
    <row r="1629" spans="1:19" ht="13.2" hidden="1" x14ac:dyDescent="0.25">
      <c r="A1629" s="119" t="str">
        <f>IF(B1629="","",COUNT('Diário 2o PA'!$A$5:$A$1412)+COUNT('Diário 3o PA'!$A$5:$A$2004)+ROW()-4)</f>
        <v/>
      </c>
      <c r="B1629" s="104"/>
      <c r="C1629" s="154"/>
      <c r="D1629" s="105"/>
      <c r="E1629" s="105"/>
      <c r="F1629" s="106"/>
      <c r="G1629" s="105"/>
      <c r="H1629" s="105"/>
      <c r="I1629" s="108"/>
      <c r="J1629" s="105"/>
      <c r="K1629" s="105"/>
      <c r="L1629" s="108"/>
      <c r="M1629" s="105"/>
      <c r="N1629" s="103"/>
      <c r="O1629" s="456"/>
      <c r="P1629" s="79">
        <f t="shared" si="51"/>
        <v>0</v>
      </c>
      <c r="Q1629" s="79">
        <f t="shared" si="51"/>
        <v>0</v>
      </c>
      <c r="R1629" s="102" t="str">
        <f t="shared" si="50"/>
        <v/>
      </c>
      <c r="S1629" s="96" t="str">
        <f>IF(D1629="","",IF(OR(D1629=Plano!$A$1,D1629=Plano!$B$1),"entrada","saída"))</f>
        <v/>
      </c>
    </row>
    <row r="1630" spans="1:19" ht="13.2" hidden="1" x14ac:dyDescent="0.25">
      <c r="A1630" s="119" t="str">
        <f>IF(B1630="","",COUNT('Diário 2o PA'!$A$5:$A$1412)+COUNT('Diário 3o PA'!$A$5:$A$2004)+ROW()-4)</f>
        <v/>
      </c>
      <c r="B1630" s="104"/>
      <c r="C1630" s="154"/>
      <c r="D1630" s="105"/>
      <c r="E1630" s="105"/>
      <c r="F1630" s="106"/>
      <c r="G1630" s="105"/>
      <c r="H1630" s="105"/>
      <c r="I1630" s="108"/>
      <c r="J1630" s="105"/>
      <c r="K1630" s="105"/>
      <c r="L1630" s="108"/>
      <c r="M1630" s="105"/>
      <c r="N1630" s="103"/>
      <c r="O1630" s="456"/>
      <c r="P1630" s="79">
        <f t="shared" si="51"/>
        <v>0</v>
      </c>
      <c r="Q1630" s="79">
        <f t="shared" si="51"/>
        <v>0</v>
      </c>
      <c r="R1630" s="102" t="str">
        <f t="shared" si="50"/>
        <v/>
      </c>
      <c r="S1630" s="96" t="str">
        <f>IF(D1630="","",IF(OR(D1630=Plano!$A$1,D1630=Plano!$B$1),"entrada","saída"))</f>
        <v/>
      </c>
    </row>
    <row r="1631" spans="1:19" ht="13.2" hidden="1" x14ac:dyDescent="0.25">
      <c r="A1631" s="119" t="str">
        <f>IF(B1631="","",COUNT('Diário 2o PA'!$A$5:$A$1412)+COUNT('Diário 3o PA'!$A$5:$A$2004)+ROW()-4)</f>
        <v/>
      </c>
      <c r="B1631" s="104"/>
      <c r="C1631" s="154"/>
      <c r="D1631" s="105"/>
      <c r="E1631" s="105"/>
      <c r="F1631" s="106"/>
      <c r="G1631" s="105"/>
      <c r="H1631" s="105"/>
      <c r="I1631" s="108"/>
      <c r="J1631" s="105"/>
      <c r="K1631" s="105"/>
      <c r="L1631" s="108"/>
      <c r="M1631" s="105"/>
      <c r="N1631" s="103"/>
      <c r="O1631" s="456"/>
      <c r="P1631" s="79">
        <f t="shared" si="51"/>
        <v>0</v>
      </c>
      <c r="Q1631" s="79">
        <f t="shared" si="51"/>
        <v>0</v>
      </c>
      <c r="R1631" s="102" t="str">
        <f t="shared" si="50"/>
        <v/>
      </c>
      <c r="S1631" s="96" t="str">
        <f>IF(D1631="","",IF(OR(D1631=Plano!$A$1,D1631=Plano!$B$1),"entrada","saída"))</f>
        <v/>
      </c>
    </row>
    <row r="1632" spans="1:19" ht="13.2" hidden="1" x14ac:dyDescent="0.25">
      <c r="A1632" s="119" t="str">
        <f>IF(B1632="","",COUNT('Diário 2o PA'!$A$5:$A$1412)+COUNT('Diário 3o PA'!$A$5:$A$2004)+ROW()-4)</f>
        <v/>
      </c>
      <c r="B1632" s="104"/>
      <c r="C1632" s="154"/>
      <c r="D1632" s="105"/>
      <c r="E1632" s="105"/>
      <c r="F1632" s="106"/>
      <c r="G1632" s="105"/>
      <c r="H1632" s="105"/>
      <c r="I1632" s="108"/>
      <c r="J1632" s="105"/>
      <c r="K1632" s="105"/>
      <c r="L1632" s="108"/>
      <c r="M1632" s="105"/>
      <c r="N1632" s="103"/>
      <c r="O1632" s="456"/>
      <c r="P1632" s="79">
        <f t="shared" si="51"/>
        <v>0</v>
      </c>
      <c r="Q1632" s="79">
        <f t="shared" si="51"/>
        <v>0</v>
      </c>
      <c r="R1632" s="102" t="str">
        <f t="shared" si="50"/>
        <v/>
      </c>
      <c r="S1632" s="96" t="str">
        <f>IF(D1632="","",IF(OR(D1632=Plano!$A$1,D1632=Plano!$B$1),"entrada","saída"))</f>
        <v/>
      </c>
    </row>
    <row r="1633" spans="1:19" ht="13.2" hidden="1" x14ac:dyDescent="0.25">
      <c r="A1633" s="119" t="str">
        <f>IF(B1633="","",COUNT('Diário 2o PA'!$A$5:$A$1412)+COUNT('Diário 3o PA'!$A$5:$A$2004)+ROW()-4)</f>
        <v/>
      </c>
      <c r="B1633" s="104"/>
      <c r="C1633" s="154"/>
      <c r="D1633" s="105"/>
      <c r="E1633" s="105"/>
      <c r="F1633" s="106"/>
      <c r="G1633" s="105"/>
      <c r="H1633" s="105"/>
      <c r="I1633" s="108"/>
      <c r="J1633" s="105"/>
      <c r="K1633" s="105"/>
      <c r="L1633" s="108"/>
      <c r="M1633" s="105"/>
      <c r="N1633" s="103"/>
      <c r="O1633" s="456"/>
      <c r="P1633" s="79">
        <f t="shared" si="51"/>
        <v>0</v>
      </c>
      <c r="Q1633" s="79">
        <f t="shared" si="51"/>
        <v>0</v>
      </c>
      <c r="R1633" s="102" t="str">
        <f t="shared" si="50"/>
        <v/>
      </c>
      <c r="S1633" s="96" t="str">
        <f>IF(D1633="","",IF(OR(D1633=Plano!$A$1,D1633=Plano!$B$1),"entrada","saída"))</f>
        <v/>
      </c>
    </row>
    <row r="1634" spans="1:19" ht="13.2" hidden="1" x14ac:dyDescent="0.25">
      <c r="A1634" s="119" t="str">
        <f>IF(B1634="","",COUNT('Diário 2o PA'!$A$5:$A$1412)+COUNT('Diário 3o PA'!$A$5:$A$2004)+ROW()-4)</f>
        <v/>
      </c>
      <c r="B1634" s="104"/>
      <c r="C1634" s="154"/>
      <c r="D1634" s="105"/>
      <c r="E1634" s="105"/>
      <c r="F1634" s="106"/>
      <c r="G1634" s="105"/>
      <c r="H1634" s="105"/>
      <c r="I1634" s="108"/>
      <c r="J1634" s="105"/>
      <c r="K1634" s="105"/>
      <c r="L1634" s="108"/>
      <c r="M1634" s="105"/>
      <c r="N1634" s="103"/>
      <c r="O1634" s="456"/>
      <c r="P1634" s="79">
        <f t="shared" si="51"/>
        <v>0</v>
      </c>
      <c r="Q1634" s="79">
        <f t="shared" si="51"/>
        <v>0</v>
      </c>
      <c r="R1634" s="102" t="str">
        <f t="shared" si="50"/>
        <v/>
      </c>
      <c r="S1634" s="96" t="str">
        <f>IF(D1634="","",IF(OR(D1634=Plano!$A$1,D1634=Plano!$B$1),"entrada","saída"))</f>
        <v/>
      </c>
    </row>
    <row r="1635" spans="1:19" ht="13.2" hidden="1" x14ac:dyDescent="0.25">
      <c r="A1635" s="119" t="str">
        <f>IF(B1635="","",COUNT('Diário 2o PA'!$A$5:$A$1412)+COUNT('Diário 3o PA'!$A$5:$A$2004)+ROW()-4)</f>
        <v/>
      </c>
      <c r="B1635" s="104"/>
      <c r="C1635" s="154"/>
      <c r="D1635" s="105"/>
      <c r="E1635" s="105"/>
      <c r="F1635" s="106"/>
      <c r="G1635" s="105"/>
      <c r="H1635" s="105"/>
      <c r="I1635" s="108"/>
      <c r="J1635" s="105"/>
      <c r="K1635" s="105"/>
      <c r="L1635" s="108"/>
      <c r="M1635" s="105"/>
      <c r="N1635" s="103"/>
      <c r="O1635" s="456"/>
      <c r="P1635" s="79">
        <f t="shared" si="51"/>
        <v>0</v>
      </c>
      <c r="Q1635" s="79">
        <f t="shared" si="51"/>
        <v>0</v>
      </c>
      <c r="R1635" s="102" t="str">
        <f t="shared" si="50"/>
        <v/>
      </c>
      <c r="S1635" s="96" t="str">
        <f>IF(D1635="","",IF(OR(D1635=Plano!$A$1,D1635=Plano!$B$1),"entrada","saída"))</f>
        <v/>
      </c>
    </row>
    <row r="1636" spans="1:19" ht="13.2" hidden="1" x14ac:dyDescent="0.25">
      <c r="A1636" s="119" t="str">
        <f>IF(B1636="","",COUNT('Diário 2o PA'!$A$5:$A$1412)+COUNT('Diário 3o PA'!$A$5:$A$2004)+ROW()-4)</f>
        <v/>
      </c>
      <c r="B1636" s="104"/>
      <c r="C1636" s="154"/>
      <c r="D1636" s="105"/>
      <c r="E1636" s="105"/>
      <c r="F1636" s="106"/>
      <c r="G1636" s="105"/>
      <c r="H1636" s="105"/>
      <c r="I1636" s="108"/>
      <c r="J1636" s="105"/>
      <c r="K1636" s="105"/>
      <c r="L1636" s="108"/>
      <c r="M1636" s="105"/>
      <c r="N1636" s="103"/>
      <c r="O1636" s="456"/>
      <c r="P1636" s="79">
        <f t="shared" si="51"/>
        <v>0</v>
      </c>
      <c r="Q1636" s="79">
        <f t="shared" si="51"/>
        <v>0</v>
      </c>
      <c r="R1636" s="102" t="str">
        <f t="shared" si="50"/>
        <v/>
      </c>
      <c r="S1636" s="96" t="str">
        <f>IF(D1636="","",IF(OR(D1636=Plano!$A$1,D1636=Plano!$B$1),"entrada","saída"))</f>
        <v/>
      </c>
    </row>
    <row r="1637" spans="1:19" ht="13.2" hidden="1" x14ac:dyDescent="0.25">
      <c r="A1637" s="119" t="str">
        <f>IF(B1637="","",COUNT('Diário 2o PA'!$A$5:$A$1412)+COUNT('Diário 3o PA'!$A$5:$A$2004)+ROW()-4)</f>
        <v/>
      </c>
      <c r="B1637" s="104"/>
      <c r="C1637" s="154"/>
      <c r="D1637" s="105"/>
      <c r="E1637" s="105"/>
      <c r="F1637" s="106"/>
      <c r="G1637" s="105"/>
      <c r="H1637" s="105"/>
      <c r="I1637" s="108"/>
      <c r="J1637" s="105"/>
      <c r="K1637" s="105"/>
      <c r="L1637" s="108"/>
      <c r="M1637" s="105"/>
      <c r="N1637" s="103"/>
      <c r="O1637" s="456"/>
      <c r="P1637" s="79">
        <f t="shared" si="51"/>
        <v>0</v>
      </c>
      <c r="Q1637" s="79">
        <f t="shared" si="51"/>
        <v>0</v>
      </c>
      <c r="R1637" s="102" t="str">
        <f t="shared" si="50"/>
        <v/>
      </c>
      <c r="S1637" s="96" t="str">
        <f>IF(D1637="","",IF(OR(D1637=Plano!$A$1,D1637=Plano!$B$1),"entrada","saída"))</f>
        <v/>
      </c>
    </row>
    <row r="1638" spans="1:19" ht="13.2" hidden="1" x14ac:dyDescent="0.25">
      <c r="A1638" s="119" t="str">
        <f>IF(B1638="","",COUNT('Diário 2o PA'!$A$5:$A$1412)+COUNT('Diário 3o PA'!$A$5:$A$2004)+ROW()-4)</f>
        <v/>
      </c>
      <c r="B1638" s="104"/>
      <c r="C1638" s="154"/>
      <c r="D1638" s="105"/>
      <c r="E1638" s="105"/>
      <c r="F1638" s="106"/>
      <c r="G1638" s="105"/>
      <c r="H1638" s="105"/>
      <c r="I1638" s="108"/>
      <c r="J1638" s="105"/>
      <c r="K1638" s="105"/>
      <c r="L1638" s="108"/>
      <c r="M1638" s="105"/>
      <c r="N1638" s="103"/>
      <c r="O1638" s="456"/>
      <c r="P1638" s="79">
        <f t="shared" si="51"/>
        <v>0</v>
      </c>
      <c r="Q1638" s="79">
        <f t="shared" si="51"/>
        <v>0</v>
      </c>
      <c r="R1638" s="102" t="str">
        <f t="shared" si="50"/>
        <v/>
      </c>
      <c r="S1638" s="96" t="str">
        <f>IF(D1638="","",IF(OR(D1638=Plano!$A$1,D1638=Plano!$B$1),"entrada","saída"))</f>
        <v/>
      </c>
    </row>
    <row r="1639" spans="1:19" ht="13.2" hidden="1" x14ac:dyDescent="0.25">
      <c r="A1639" s="119" t="str">
        <f>IF(B1639="","",COUNT('Diário 2o PA'!$A$5:$A$1412)+COUNT('Diário 3o PA'!$A$5:$A$2004)+ROW()-4)</f>
        <v/>
      </c>
      <c r="B1639" s="104"/>
      <c r="C1639" s="154"/>
      <c r="D1639" s="105"/>
      <c r="E1639" s="105"/>
      <c r="F1639" s="106"/>
      <c r="G1639" s="105"/>
      <c r="H1639" s="105"/>
      <c r="I1639" s="108"/>
      <c r="J1639" s="105"/>
      <c r="K1639" s="105"/>
      <c r="L1639" s="108"/>
      <c r="M1639" s="105"/>
      <c r="N1639" s="103"/>
      <c r="O1639" s="456"/>
      <c r="P1639" s="79">
        <f t="shared" si="51"/>
        <v>0</v>
      </c>
      <c r="Q1639" s="79">
        <f t="shared" si="51"/>
        <v>0</v>
      </c>
      <c r="R1639" s="102" t="str">
        <f t="shared" si="50"/>
        <v/>
      </c>
      <c r="S1639" s="96" t="str">
        <f>IF(D1639="","",IF(OR(D1639=Plano!$A$1,D1639=Plano!$B$1),"entrada","saída"))</f>
        <v/>
      </c>
    </row>
    <row r="1640" spans="1:19" ht="13.2" hidden="1" x14ac:dyDescent="0.25">
      <c r="A1640" s="119" t="str">
        <f>IF(B1640="","",COUNT('Diário 2o PA'!$A$5:$A$1412)+COUNT('Diário 3o PA'!$A$5:$A$2004)+ROW()-4)</f>
        <v/>
      </c>
      <c r="B1640" s="104"/>
      <c r="C1640" s="154"/>
      <c r="D1640" s="105"/>
      <c r="E1640" s="105"/>
      <c r="F1640" s="106"/>
      <c r="G1640" s="105"/>
      <c r="H1640" s="105"/>
      <c r="I1640" s="108"/>
      <c r="J1640" s="105"/>
      <c r="K1640" s="105"/>
      <c r="L1640" s="108"/>
      <c r="M1640" s="105"/>
      <c r="N1640" s="103"/>
      <c r="O1640" s="456"/>
      <c r="P1640" s="79">
        <f t="shared" si="51"/>
        <v>0</v>
      </c>
      <c r="Q1640" s="79">
        <f t="shared" si="51"/>
        <v>0</v>
      </c>
      <c r="R1640" s="102" t="str">
        <f t="shared" si="50"/>
        <v/>
      </c>
      <c r="S1640" s="96" t="str">
        <f>IF(D1640="","",IF(OR(D1640=Plano!$A$1,D1640=Plano!$B$1),"entrada","saída"))</f>
        <v/>
      </c>
    </row>
    <row r="1641" spans="1:19" ht="13.2" hidden="1" x14ac:dyDescent="0.25">
      <c r="A1641" s="119" t="str">
        <f>IF(B1641="","",COUNT('Diário 2o PA'!$A$5:$A$1412)+COUNT('Diário 3o PA'!$A$5:$A$2004)+ROW()-4)</f>
        <v/>
      </c>
      <c r="B1641" s="104"/>
      <c r="C1641" s="154"/>
      <c r="D1641" s="105"/>
      <c r="E1641" s="105"/>
      <c r="F1641" s="106"/>
      <c r="G1641" s="105"/>
      <c r="H1641" s="105"/>
      <c r="I1641" s="108"/>
      <c r="J1641" s="105"/>
      <c r="K1641" s="105"/>
      <c r="L1641" s="108"/>
      <c r="M1641" s="105"/>
      <c r="N1641" s="103"/>
      <c r="O1641" s="456"/>
      <c r="P1641" s="79">
        <f t="shared" si="51"/>
        <v>0</v>
      </c>
      <c r="Q1641" s="79">
        <f t="shared" si="51"/>
        <v>0</v>
      </c>
      <c r="R1641" s="102" t="str">
        <f t="shared" si="50"/>
        <v/>
      </c>
      <c r="S1641" s="96" t="str">
        <f>IF(D1641="","",IF(OR(D1641=Plano!$A$1,D1641=Plano!$B$1),"entrada","saída"))</f>
        <v/>
      </c>
    </row>
    <row r="1642" spans="1:19" ht="13.2" hidden="1" x14ac:dyDescent="0.25">
      <c r="A1642" s="119" t="str">
        <f>IF(B1642="","",COUNT('Diário 2o PA'!$A$5:$A$1412)+COUNT('Diário 3o PA'!$A$5:$A$2004)+ROW()-4)</f>
        <v/>
      </c>
      <c r="B1642" s="104"/>
      <c r="C1642" s="154"/>
      <c r="D1642" s="105"/>
      <c r="E1642" s="105"/>
      <c r="F1642" s="106"/>
      <c r="G1642" s="105"/>
      <c r="H1642" s="105"/>
      <c r="I1642" s="108"/>
      <c r="J1642" s="105"/>
      <c r="K1642" s="105"/>
      <c r="L1642" s="108"/>
      <c r="M1642" s="105"/>
      <c r="N1642" s="103"/>
      <c r="O1642" s="456"/>
      <c r="P1642" s="79">
        <f t="shared" si="51"/>
        <v>0</v>
      </c>
      <c r="Q1642" s="79">
        <f t="shared" si="51"/>
        <v>0</v>
      </c>
      <c r="R1642" s="102" t="str">
        <f t="shared" si="50"/>
        <v/>
      </c>
      <c r="S1642" s="96" t="str">
        <f>IF(D1642="","",IF(OR(D1642=Plano!$A$1,D1642=Plano!$B$1),"entrada","saída"))</f>
        <v/>
      </c>
    </row>
    <row r="1643" spans="1:19" ht="13.2" hidden="1" x14ac:dyDescent="0.25">
      <c r="A1643" s="119" t="str">
        <f>IF(B1643="","",COUNT('Diário 2o PA'!$A$5:$A$1412)+COUNT('Diário 3o PA'!$A$5:$A$2004)+ROW()-4)</f>
        <v/>
      </c>
      <c r="B1643" s="104"/>
      <c r="C1643" s="154"/>
      <c r="D1643" s="105"/>
      <c r="E1643" s="105"/>
      <c r="F1643" s="106"/>
      <c r="G1643" s="105"/>
      <c r="H1643" s="105"/>
      <c r="I1643" s="108"/>
      <c r="J1643" s="105"/>
      <c r="K1643" s="105"/>
      <c r="L1643" s="108"/>
      <c r="M1643" s="105"/>
      <c r="N1643" s="103"/>
      <c r="O1643" s="456"/>
      <c r="P1643" s="79">
        <f t="shared" si="51"/>
        <v>0</v>
      </c>
      <c r="Q1643" s="79">
        <f t="shared" si="51"/>
        <v>0</v>
      </c>
      <c r="R1643" s="102" t="str">
        <f t="shared" si="50"/>
        <v/>
      </c>
      <c r="S1643" s="96" t="str">
        <f>IF(D1643="","",IF(OR(D1643=Plano!$A$1,D1643=Plano!$B$1),"entrada","saída"))</f>
        <v/>
      </c>
    </row>
    <row r="1644" spans="1:19" ht="13.2" hidden="1" x14ac:dyDescent="0.25">
      <c r="A1644" s="119" t="str">
        <f>IF(B1644="","",COUNT('Diário 2o PA'!$A$5:$A$1412)+COUNT('Diário 3o PA'!$A$5:$A$2004)+ROW()-4)</f>
        <v/>
      </c>
      <c r="B1644" s="104"/>
      <c r="C1644" s="154"/>
      <c r="D1644" s="105"/>
      <c r="E1644" s="105"/>
      <c r="F1644" s="106"/>
      <c r="G1644" s="105"/>
      <c r="H1644" s="105"/>
      <c r="I1644" s="108"/>
      <c r="J1644" s="105"/>
      <c r="K1644" s="105"/>
      <c r="L1644" s="108"/>
      <c r="M1644" s="105"/>
      <c r="N1644" s="103"/>
      <c r="O1644" s="456"/>
      <c r="P1644" s="79">
        <f t="shared" si="51"/>
        <v>0</v>
      </c>
      <c r="Q1644" s="79">
        <f t="shared" si="51"/>
        <v>0</v>
      </c>
      <c r="R1644" s="102" t="str">
        <f t="shared" si="50"/>
        <v/>
      </c>
      <c r="S1644" s="96" t="str">
        <f>IF(D1644="","",IF(OR(D1644=Plano!$A$1,D1644=Plano!$B$1),"entrada","saída"))</f>
        <v/>
      </c>
    </row>
    <row r="1645" spans="1:19" ht="13.2" hidden="1" x14ac:dyDescent="0.25">
      <c r="A1645" s="119" t="str">
        <f>IF(B1645="","",COUNT('Diário 2o PA'!$A$5:$A$1412)+COUNT('Diário 3o PA'!$A$5:$A$2004)+ROW()-4)</f>
        <v/>
      </c>
      <c r="B1645" s="104"/>
      <c r="C1645" s="154"/>
      <c r="D1645" s="105"/>
      <c r="E1645" s="105"/>
      <c r="F1645" s="106"/>
      <c r="G1645" s="105"/>
      <c r="H1645" s="105"/>
      <c r="I1645" s="108"/>
      <c r="J1645" s="105"/>
      <c r="K1645" s="105"/>
      <c r="L1645" s="108"/>
      <c r="M1645" s="105"/>
      <c r="N1645" s="103"/>
      <c r="O1645" s="456"/>
      <c r="P1645" s="79">
        <f t="shared" si="51"/>
        <v>0</v>
      </c>
      <c r="Q1645" s="79">
        <f t="shared" si="51"/>
        <v>0</v>
      </c>
      <c r="R1645" s="102" t="str">
        <f t="shared" si="50"/>
        <v/>
      </c>
      <c r="S1645" s="96" t="str">
        <f>IF(D1645="","",IF(OR(D1645=Plano!$A$1,D1645=Plano!$B$1),"entrada","saída"))</f>
        <v/>
      </c>
    </row>
    <row r="1646" spans="1:19" ht="13.2" hidden="1" x14ac:dyDescent="0.25">
      <c r="A1646" s="119" t="str">
        <f>IF(B1646="","",COUNT('Diário 2o PA'!$A$5:$A$1412)+COUNT('Diário 3o PA'!$A$5:$A$2004)+ROW()-4)</f>
        <v/>
      </c>
      <c r="B1646" s="104"/>
      <c r="C1646" s="154"/>
      <c r="D1646" s="105"/>
      <c r="E1646" s="105"/>
      <c r="F1646" s="106"/>
      <c r="G1646" s="105"/>
      <c r="H1646" s="105"/>
      <c r="I1646" s="108"/>
      <c r="J1646" s="105"/>
      <c r="K1646" s="105"/>
      <c r="L1646" s="108"/>
      <c r="M1646" s="105"/>
      <c r="N1646" s="103"/>
      <c r="O1646" s="456"/>
      <c r="P1646" s="79">
        <f t="shared" si="51"/>
        <v>0</v>
      </c>
      <c r="Q1646" s="79">
        <f t="shared" si="51"/>
        <v>0</v>
      </c>
      <c r="R1646" s="102" t="str">
        <f t="shared" si="50"/>
        <v/>
      </c>
      <c r="S1646" s="96" t="str">
        <f>IF(D1646="","",IF(OR(D1646=Plano!$A$1,D1646=Plano!$B$1),"entrada","saída"))</f>
        <v/>
      </c>
    </row>
    <row r="1647" spans="1:19" ht="13.2" hidden="1" x14ac:dyDescent="0.25">
      <c r="A1647" s="119" t="str">
        <f>IF(B1647="","",COUNT('Diário 2o PA'!$A$5:$A$1412)+COUNT('Diário 3o PA'!$A$5:$A$2004)+ROW()-4)</f>
        <v/>
      </c>
      <c r="B1647" s="104"/>
      <c r="C1647" s="154"/>
      <c r="D1647" s="105"/>
      <c r="E1647" s="105"/>
      <c r="F1647" s="106"/>
      <c r="G1647" s="105"/>
      <c r="H1647" s="105"/>
      <c r="I1647" s="108"/>
      <c r="J1647" s="105"/>
      <c r="K1647" s="105"/>
      <c r="L1647" s="108"/>
      <c r="M1647" s="105"/>
      <c r="N1647" s="103"/>
      <c r="O1647" s="456"/>
      <c r="P1647" s="79">
        <f t="shared" si="51"/>
        <v>0</v>
      </c>
      <c r="Q1647" s="79">
        <f t="shared" si="51"/>
        <v>0</v>
      </c>
      <c r="R1647" s="102" t="str">
        <f t="shared" si="50"/>
        <v/>
      </c>
      <c r="S1647" s="96" t="str">
        <f>IF(D1647="","",IF(OR(D1647=Plano!$A$1,D1647=Plano!$B$1),"entrada","saída"))</f>
        <v/>
      </c>
    </row>
    <row r="1648" spans="1:19" ht="13.2" hidden="1" x14ac:dyDescent="0.25">
      <c r="A1648" s="119" t="str">
        <f>IF(B1648="","",COUNT('Diário 2o PA'!$A$5:$A$1412)+COUNT('Diário 3o PA'!$A$5:$A$2004)+ROW()-4)</f>
        <v/>
      </c>
      <c r="B1648" s="104"/>
      <c r="C1648" s="154"/>
      <c r="D1648" s="105"/>
      <c r="E1648" s="105"/>
      <c r="F1648" s="106"/>
      <c r="G1648" s="105"/>
      <c r="H1648" s="105"/>
      <c r="I1648" s="108"/>
      <c r="J1648" s="105"/>
      <c r="K1648" s="105"/>
      <c r="L1648" s="108"/>
      <c r="M1648" s="105"/>
      <c r="N1648" s="103"/>
      <c r="O1648" s="456"/>
      <c r="P1648" s="79">
        <f t="shared" si="51"/>
        <v>0</v>
      </c>
      <c r="Q1648" s="79">
        <f t="shared" si="51"/>
        <v>0</v>
      </c>
      <c r="R1648" s="102" t="str">
        <f t="shared" si="50"/>
        <v/>
      </c>
      <c r="S1648" s="96" t="str">
        <f>IF(D1648="","",IF(OR(D1648=Plano!$A$1,D1648=Plano!$B$1),"entrada","saída"))</f>
        <v/>
      </c>
    </row>
    <row r="1649" spans="1:19" ht="13.2" hidden="1" x14ac:dyDescent="0.25">
      <c r="A1649" s="119" t="str">
        <f>IF(B1649="","",COUNT('Diário 2o PA'!$A$5:$A$1412)+COUNT('Diário 3o PA'!$A$5:$A$2004)+ROW()-4)</f>
        <v/>
      </c>
      <c r="B1649" s="104"/>
      <c r="C1649" s="154"/>
      <c r="D1649" s="105"/>
      <c r="E1649" s="105"/>
      <c r="F1649" s="106"/>
      <c r="G1649" s="105"/>
      <c r="H1649" s="105"/>
      <c r="I1649" s="108"/>
      <c r="J1649" s="105"/>
      <c r="K1649" s="105"/>
      <c r="L1649" s="108"/>
      <c r="M1649" s="105"/>
      <c r="N1649" s="103"/>
      <c r="O1649" s="456"/>
      <c r="P1649" s="79">
        <f t="shared" si="51"/>
        <v>0</v>
      </c>
      <c r="Q1649" s="79">
        <f t="shared" si="51"/>
        <v>0</v>
      </c>
      <c r="R1649" s="102" t="str">
        <f t="shared" si="50"/>
        <v/>
      </c>
      <c r="S1649" s="96" t="str">
        <f>IF(D1649="","",IF(OR(D1649=Plano!$A$1,D1649=Plano!$B$1),"entrada","saída"))</f>
        <v/>
      </c>
    </row>
    <row r="1650" spans="1:19" ht="13.2" hidden="1" x14ac:dyDescent="0.25">
      <c r="A1650" s="119" t="str">
        <f>IF(B1650="","",COUNT('Diário 2o PA'!$A$5:$A$1412)+COUNT('Diário 3o PA'!$A$5:$A$2004)+ROW()-4)</f>
        <v/>
      </c>
      <c r="B1650" s="104"/>
      <c r="C1650" s="154"/>
      <c r="D1650" s="105"/>
      <c r="E1650" s="105"/>
      <c r="F1650" s="106"/>
      <c r="G1650" s="105"/>
      <c r="H1650" s="105"/>
      <c r="I1650" s="108"/>
      <c r="J1650" s="105"/>
      <c r="K1650" s="105"/>
      <c r="L1650" s="108"/>
      <c r="M1650" s="105"/>
      <c r="N1650" s="103"/>
      <c r="O1650" s="456"/>
      <c r="P1650" s="79">
        <f t="shared" si="51"/>
        <v>0</v>
      </c>
      <c r="Q1650" s="79">
        <f t="shared" si="51"/>
        <v>0</v>
      </c>
      <c r="R1650" s="102" t="str">
        <f t="shared" si="50"/>
        <v/>
      </c>
      <c r="S1650" s="96" t="str">
        <f>IF(D1650="","",IF(OR(D1650=Plano!$A$1,D1650=Plano!$B$1),"entrada","saída"))</f>
        <v/>
      </c>
    </row>
    <row r="1651" spans="1:19" ht="13.2" hidden="1" x14ac:dyDescent="0.25">
      <c r="A1651" s="119" t="str">
        <f>IF(B1651="","",COUNT('Diário 2o PA'!$A$5:$A$1412)+COUNT('Diário 3o PA'!$A$5:$A$2004)+ROW()-4)</f>
        <v/>
      </c>
      <c r="B1651" s="104"/>
      <c r="C1651" s="154"/>
      <c r="D1651" s="105"/>
      <c r="E1651" s="105"/>
      <c r="F1651" s="106"/>
      <c r="G1651" s="105"/>
      <c r="H1651" s="105"/>
      <c r="I1651" s="108"/>
      <c r="J1651" s="105"/>
      <c r="K1651" s="105"/>
      <c r="L1651" s="108"/>
      <c r="M1651" s="105"/>
      <c r="N1651" s="103"/>
      <c r="O1651" s="456"/>
      <c r="P1651" s="79">
        <f t="shared" si="51"/>
        <v>0</v>
      </c>
      <c r="Q1651" s="79">
        <f t="shared" si="51"/>
        <v>0</v>
      </c>
      <c r="R1651" s="102" t="str">
        <f t="shared" si="50"/>
        <v/>
      </c>
      <c r="S1651" s="96" t="str">
        <f>IF(D1651="","",IF(OR(D1651=Plano!$A$1,D1651=Plano!$B$1),"entrada","saída"))</f>
        <v/>
      </c>
    </row>
    <row r="1652" spans="1:19" ht="13.2" hidden="1" x14ac:dyDescent="0.25">
      <c r="A1652" s="119" t="str">
        <f>IF(B1652="","",COUNT('Diário 2o PA'!$A$5:$A$1412)+COUNT('Diário 3o PA'!$A$5:$A$2004)+ROW()-4)</f>
        <v/>
      </c>
      <c r="B1652" s="104"/>
      <c r="C1652" s="154"/>
      <c r="D1652" s="105"/>
      <c r="E1652" s="105"/>
      <c r="F1652" s="106"/>
      <c r="G1652" s="105"/>
      <c r="H1652" s="105"/>
      <c r="I1652" s="108"/>
      <c r="J1652" s="105"/>
      <c r="K1652" s="105"/>
      <c r="L1652" s="108"/>
      <c r="M1652" s="105"/>
      <c r="N1652" s="103"/>
      <c r="O1652" s="456"/>
      <c r="P1652" s="79">
        <f t="shared" si="51"/>
        <v>0</v>
      </c>
      <c r="Q1652" s="79">
        <f t="shared" si="51"/>
        <v>0</v>
      </c>
      <c r="R1652" s="102" t="str">
        <f t="shared" si="50"/>
        <v/>
      </c>
      <c r="S1652" s="96" t="str">
        <f>IF(D1652="","",IF(OR(D1652=Plano!$A$1,D1652=Plano!$B$1),"entrada","saída"))</f>
        <v/>
      </c>
    </row>
    <row r="1653" spans="1:19" ht="13.2" hidden="1" x14ac:dyDescent="0.25">
      <c r="A1653" s="119" t="str">
        <f>IF(B1653="","",COUNT('Diário 2o PA'!$A$5:$A$1412)+COUNT('Diário 3o PA'!$A$5:$A$2004)+ROW()-4)</f>
        <v/>
      </c>
      <c r="B1653" s="104"/>
      <c r="C1653" s="154"/>
      <c r="D1653" s="105"/>
      <c r="E1653" s="105"/>
      <c r="F1653" s="106"/>
      <c r="G1653" s="105"/>
      <c r="H1653" s="105"/>
      <c r="I1653" s="108"/>
      <c r="J1653" s="105"/>
      <c r="K1653" s="105"/>
      <c r="L1653" s="108"/>
      <c r="M1653" s="105"/>
      <c r="N1653" s="103"/>
      <c r="O1653" s="456"/>
      <c r="P1653" s="79">
        <f t="shared" si="51"/>
        <v>0</v>
      </c>
      <c r="Q1653" s="79">
        <f t="shared" si="51"/>
        <v>0</v>
      </c>
      <c r="R1653" s="102" t="str">
        <f t="shared" si="50"/>
        <v/>
      </c>
      <c r="S1653" s="96" t="str">
        <f>IF(D1653="","",IF(OR(D1653=Plano!$A$1,D1653=Plano!$B$1),"entrada","saída"))</f>
        <v/>
      </c>
    </row>
    <row r="1654" spans="1:19" ht="13.2" hidden="1" x14ac:dyDescent="0.25">
      <c r="A1654" s="119" t="str">
        <f>IF(B1654="","",COUNT('Diário 2o PA'!$A$5:$A$1412)+COUNT('Diário 3o PA'!$A$5:$A$2004)+ROW()-4)</f>
        <v/>
      </c>
      <c r="B1654" s="104"/>
      <c r="C1654" s="154"/>
      <c r="D1654" s="105"/>
      <c r="E1654" s="105"/>
      <c r="F1654" s="106"/>
      <c r="G1654" s="105"/>
      <c r="H1654" s="105"/>
      <c r="I1654" s="108"/>
      <c r="J1654" s="105"/>
      <c r="K1654" s="105"/>
      <c r="L1654" s="108"/>
      <c r="M1654" s="105"/>
      <c r="N1654" s="103"/>
      <c r="O1654" s="456"/>
      <c r="P1654" s="79">
        <f t="shared" si="51"/>
        <v>0</v>
      </c>
      <c r="Q1654" s="79">
        <f t="shared" si="51"/>
        <v>0</v>
      </c>
      <c r="R1654" s="102" t="str">
        <f t="shared" si="50"/>
        <v/>
      </c>
      <c r="S1654" s="96" t="str">
        <f>IF(D1654="","",IF(OR(D1654=Plano!$A$1,D1654=Plano!$B$1),"entrada","saída"))</f>
        <v/>
      </c>
    </row>
    <row r="1655" spans="1:19" ht="13.2" hidden="1" x14ac:dyDescent="0.25">
      <c r="A1655" s="119" t="str">
        <f>IF(B1655="","",COUNT('Diário 2o PA'!$A$5:$A$1412)+COUNT('Diário 3o PA'!$A$5:$A$2004)+ROW()-4)</f>
        <v/>
      </c>
      <c r="B1655" s="104"/>
      <c r="C1655" s="154"/>
      <c r="D1655" s="105"/>
      <c r="E1655" s="105"/>
      <c r="F1655" s="106"/>
      <c r="G1655" s="105"/>
      <c r="H1655" s="105"/>
      <c r="I1655" s="108"/>
      <c r="J1655" s="105"/>
      <c r="K1655" s="105"/>
      <c r="L1655" s="108"/>
      <c r="M1655" s="105"/>
      <c r="N1655" s="103"/>
      <c r="O1655" s="456"/>
      <c r="P1655" s="79">
        <f t="shared" si="51"/>
        <v>0</v>
      </c>
      <c r="Q1655" s="79">
        <f t="shared" si="51"/>
        <v>0</v>
      </c>
      <c r="R1655" s="102" t="str">
        <f t="shared" si="50"/>
        <v/>
      </c>
      <c r="S1655" s="96" t="str">
        <f>IF(D1655="","",IF(OR(D1655=Plano!$A$1,D1655=Plano!$B$1),"entrada","saída"))</f>
        <v/>
      </c>
    </row>
    <row r="1656" spans="1:19" ht="13.2" hidden="1" x14ac:dyDescent="0.25">
      <c r="A1656" s="119" t="str">
        <f>IF(B1656="","",COUNT('Diário 2o PA'!$A$5:$A$1412)+COUNT('Diário 3o PA'!$A$5:$A$2004)+ROW()-4)</f>
        <v/>
      </c>
      <c r="B1656" s="104"/>
      <c r="C1656" s="154"/>
      <c r="D1656" s="105"/>
      <c r="E1656" s="105"/>
      <c r="F1656" s="106"/>
      <c r="G1656" s="105"/>
      <c r="H1656" s="105"/>
      <c r="I1656" s="108"/>
      <c r="J1656" s="105"/>
      <c r="K1656" s="105"/>
      <c r="L1656" s="108"/>
      <c r="M1656" s="105"/>
      <c r="N1656" s="103"/>
      <c r="O1656" s="456"/>
      <c r="P1656" s="79">
        <f t="shared" si="51"/>
        <v>0</v>
      </c>
      <c r="Q1656" s="79">
        <f t="shared" si="51"/>
        <v>0</v>
      </c>
      <c r="R1656" s="102" t="str">
        <f t="shared" si="50"/>
        <v/>
      </c>
      <c r="S1656" s="96" t="str">
        <f>IF(D1656="","",IF(OR(D1656=Plano!$A$1,D1656=Plano!$B$1),"entrada","saída"))</f>
        <v/>
      </c>
    </row>
    <row r="1657" spans="1:19" ht="13.2" hidden="1" x14ac:dyDescent="0.25">
      <c r="A1657" s="119" t="str">
        <f>IF(B1657="","",COUNT('Diário 2o PA'!$A$5:$A$1412)+COUNT('Diário 3o PA'!$A$5:$A$2004)+ROW()-4)</f>
        <v/>
      </c>
      <c r="B1657" s="104"/>
      <c r="C1657" s="154"/>
      <c r="D1657" s="105"/>
      <c r="E1657" s="105"/>
      <c r="F1657" s="106"/>
      <c r="G1657" s="105"/>
      <c r="H1657" s="105"/>
      <c r="I1657" s="108"/>
      <c r="J1657" s="105"/>
      <c r="K1657" s="105"/>
      <c r="L1657" s="108"/>
      <c r="M1657" s="105"/>
      <c r="N1657" s="103"/>
      <c r="O1657" s="456"/>
      <c r="P1657" s="79">
        <f t="shared" si="51"/>
        <v>0</v>
      </c>
      <c r="Q1657" s="79">
        <f t="shared" si="51"/>
        <v>0</v>
      </c>
      <c r="R1657" s="102" t="str">
        <f t="shared" si="50"/>
        <v/>
      </c>
      <c r="S1657" s="96" t="str">
        <f>IF(D1657="","",IF(OR(D1657=Plano!$A$1,D1657=Plano!$B$1),"entrada","saída"))</f>
        <v/>
      </c>
    </row>
    <row r="1658" spans="1:19" ht="13.2" hidden="1" x14ac:dyDescent="0.25">
      <c r="A1658" s="119" t="str">
        <f>IF(B1658="","",COUNT('Diário 2o PA'!$A$5:$A$1412)+COUNT('Diário 3o PA'!$A$5:$A$2004)+ROW()-4)</f>
        <v/>
      </c>
      <c r="B1658" s="104"/>
      <c r="C1658" s="154"/>
      <c r="D1658" s="105"/>
      <c r="E1658" s="105"/>
      <c r="F1658" s="106"/>
      <c r="G1658" s="105"/>
      <c r="H1658" s="105"/>
      <c r="I1658" s="108"/>
      <c r="J1658" s="105"/>
      <c r="K1658" s="105"/>
      <c r="L1658" s="108"/>
      <c r="M1658" s="105"/>
      <c r="N1658" s="103"/>
      <c r="O1658" s="456"/>
      <c r="P1658" s="79">
        <f t="shared" si="51"/>
        <v>0</v>
      </c>
      <c r="Q1658" s="79">
        <f t="shared" si="51"/>
        <v>0</v>
      </c>
      <c r="R1658" s="102" t="str">
        <f t="shared" si="50"/>
        <v/>
      </c>
      <c r="S1658" s="96" t="str">
        <f>IF(D1658="","",IF(OR(D1658=Plano!$A$1,D1658=Plano!$B$1),"entrada","saída"))</f>
        <v/>
      </c>
    </row>
    <row r="1659" spans="1:19" ht="13.2" hidden="1" x14ac:dyDescent="0.25">
      <c r="A1659" s="119" t="str">
        <f>IF(B1659="","",COUNT('Diário 2o PA'!$A$5:$A$1412)+COUNT('Diário 3o PA'!$A$5:$A$2004)+ROW()-4)</f>
        <v/>
      </c>
      <c r="B1659" s="104"/>
      <c r="C1659" s="154"/>
      <c r="D1659" s="105"/>
      <c r="E1659" s="105"/>
      <c r="F1659" s="106"/>
      <c r="G1659" s="105"/>
      <c r="H1659" s="105"/>
      <c r="I1659" s="108"/>
      <c r="J1659" s="105"/>
      <c r="K1659" s="105"/>
      <c r="L1659" s="108"/>
      <c r="M1659" s="105"/>
      <c r="N1659" s="103"/>
      <c r="O1659" s="456"/>
      <c r="P1659" s="79">
        <f t="shared" si="51"/>
        <v>0</v>
      </c>
      <c r="Q1659" s="79">
        <f t="shared" si="51"/>
        <v>0</v>
      </c>
      <c r="R1659" s="102" t="str">
        <f t="shared" si="50"/>
        <v/>
      </c>
      <c r="S1659" s="96" t="str">
        <f>IF(D1659="","",IF(OR(D1659=Plano!$A$1,D1659=Plano!$B$1),"entrada","saída"))</f>
        <v/>
      </c>
    </row>
    <row r="1660" spans="1:19" ht="13.2" hidden="1" x14ac:dyDescent="0.25">
      <c r="A1660" s="119" t="str">
        <f>IF(B1660="","",COUNT('Diário 2o PA'!$A$5:$A$1412)+COUNT('Diário 3o PA'!$A$5:$A$2004)+ROW()-4)</f>
        <v/>
      </c>
      <c r="B1660" s="104"/>
      <c r="C1660" s="154"/>
      <c r="D1660" s="105"/>
      <c r="E1660" s="105"/>
      <c r="F1660" s="106"/>
      <c r="G1660" s="105"/>
      <c r="H1660" s="105"/>
      <c r="I1660" s="108"/>
      <c r="J1660" s="105"/>
      <c r="K1660" s="105"/>
      <c r="L1660" s="108"/>
      <c r="M1660" s="105"/>
      <c r="N1660" s="103"/>
      <c r="O1660" s="456"/>
      <c r="P1660" s="79">
        <f t="shared" si="51"/>
        <v>0</v>
      </c>
      <c r="Q1660" s="79">
        <f t="shared" si="51"/>
        <v>0</v>
      </c>
      <c r="R1660" s="102" t="str">
        <f t="shared" si="50"/>
        <v/>
      </c>
      <c r="S1660" s="96" t="str">
        <f>IF(D1660="","",IF(OR(D1660=Plano!$A$1,D1660=Plano!$B$1),"entrada","saída"))</f>
        <v/>
      </c>
    </row>
    <row r="1661" spans="1:19" ht="13.2" hidden="1" x14ac:dyDescent="0.25">
      <c r="A1661" s="119" t="str">
        <f>IF(B1661="","",COUNT('Diário 2o PA'!$A$5:$A$1412)+COUNT('Diário 3o PA'!$A$5:$A$2004)+ROW()-4)</f>
        <v/>
      </c>
      <c r="B1661" s="104"/>
      <c r="C1661" s="154"/>
      <c r="D1661" s="105"/>
      <c r="E1661" s="105"/>
      <c r="F1661" s="106"/>
      <c r="G1661" s="105"/>
      <c r="H1661" s="105"/>
      <c r="I1661" s="108"/>
      <c r="J1661" s="105"/>
      <c r="K1661" s="105"/>
      <c r="L1661" s="108"/>
      <c r="M1661" s="105"/>
      <c r="N1661" s="103"/>
      <c r="O1661" s="456"/>
      <c r="P1661" s="79">
        <f t="shared" si="51"/>
        <v>0</v>
      </c>
      <c r="Q1661" s="79">
        <f t="shared" si="51"/>
        <v>0</v>
      </c>
      <c r="R1661" s="102" t="str">
        <f t="shared" si="50"/>
        <v/>
      </c>
      <c r="S1661" s="96" t="str">
        <f>IF(D1661="","",IF(OR(D1661=Plano!$A$1,D1661=Plano!$B$1),"entrada","saída"))</f>
        <v/>
      </c>
    </row>
    <row r="1662" spans="1:19" ht="13.2" hidden="1" x14ac:dyDescent="0.25">
      <c r="A1662" s="119" t="str">
        <f>IF(B1662="","",COUNT('Diário 2o PA'!$A$5:$A$1412)+COUNT('Diário 3o PA'!$A$5:$A$2004)+ROW()-4)</f>
        <v/>
      </c>
      <c r="B1662" s="104"/>
      <c r="C1662" s="154"/>
      <c r="D1662" s="105"/>
      <c r="E1662" s="105"/>
      <c r="F1662" s="106"/>
      <c r="G1662" s="105"/>
      <c r="H1662" s="105"/>
      <c r="I1662" s="108"/>
      <c r="J1662" s="105"/>
      <c r="K1662" s="105"/>
      <c r="L1662" s="108"/>
      <c r="M1662" s="105"/>
      <c r="N1662" s="103"/>
      <c r="O1662" s="456"/>
      <c r="P1662" s="79">
        <f t="shared" si="51"/>
        <v>0</v>
      </c>
      <c r="Q1662" s="79">
        <f t="shared" si="51"/>
        <v>0</v>
      </c>
      <c r="R1662" s="102" t="str">
        <f t="shared" si="50"/>
        <v/>
      </c>
      <c r="S1662" s="96" t="str">
        <f>IF(D1662="","",IF(OR(D1662=Plano!$A$1,D1662=Plano!$B$1),"entrada","saída"))</f>
        <v/>
      </c>
    </row>
    <row r="1663" spans="1:19" ht="13.2" hidden="1" x14ac:dyDescent="0.25">
      <c r="A1663" s="119" t="str">
        <f>IF(B1663="","",COUNT('Diário 2o PA'!$A$5:$A$1412)+COUNT('Diário 3o PA'!$A$5:$A$2004)+ROW()-4)</f>
        <v/>
      </c>
      <c r="B1663" s="104"/>
      <c r="C1663" s="154"/>
      <c r="D1663" s="105"/>
      <c r="E1663" s="105"/>
      <c r="F1663" s="106"/>
      <c r="G1663" s="105"/>
      <c r="H1663" s="105"/>
      <c r="I1663" s="108"/>
      <c r="J1663" s="105"/>
      <c r="K1663" s="105"/>
      <c r="L1663" s="108"/>
      <c r="M1663" s="105"/>
      <c r="N1663" s="103"/>
      <c r="O1663" s="456"/>
      <c r="P1663" s="79">
        <f t="shared" si="51"/>
        <v>0</v>
      </c>
      <c r="Q1663" s="79">
        <f t="shared" si="51"/>
        <v>0</v>
      </c>
      <c r="R1663" s="102" t="str">
        <f t="shared" si="50"/>
        <v/>
      </c>
      <c r="S1663" s="96" t="str">
        <f>IF(D1663="","",IF(OR(D1663=Plano!$A$1,D1663=Plano!$B$1),"entrada","saída"))</f>
        <v/>
      </c>
    </row>
    <row r="1664" spans="1:19" ht="13.2" hidden="1" x14ac:dyDescent="0.25">
      <c r="A1664" s="119" t="str">
        <f>IF(B1664="","",COUNT('Diário 2o PA'!$A$5:$A$1412)+COUNT('Diário 3o PA'!$A$5:$A$2004)+ROW()-4)</f>
        <v/>
      </c>
      <c r="B1664" s="104"/>
      <c r="C1664" s="154"/>
      <c r="D1664" s="105"/>
      <c r="E1664" s="105"/>
      <c r="F1664" s="106"/>
      <c r="G1664" s="105"/>
      <c r="H1664" s="105"/>
      <c r="I1664" s="108"/>
      <c r="J1664" s="105"/>
      <c r="K1664" s="105"/>
      <c r="L1664" s="108"/>
      <c r="M1664" s="105"/>
      <c r="N1664" s="103"/>
      <c r="O1664" s="456"/>
      <c r="P1664" s="79">
        <f t="shared" si="51"/>
        <v>0</v>
      </c>
      <c r="Q1664" s="79">
        <f t="shared" si="51"/>
        <v>0</v>
      </c>
      <c r="R1664" s="102" t="str">
        <f t="shared" si="50"/>
        <v/>
      </c>
      <c r="S1664" s="96" t="str">
        <f>IF(D1664="","",IF(OR(D1664=Plano!$A$1,D1664=Plano!$B$1),"entrada","saída"))</f>
        <v/>
      </c>
    </row>
    <row r="1665" spans="1:19" ht="13.2" hidden="1" x14ac:dyDescent="0.25">
      <c r="A1665" s="119" t="str">
        <f>IF(B1665="","",COUNT('Diário 2o PA'!$A$5:$A$1412)+COUNT('Diário 3o PA'!$A$5:$A$2004)+ROW()-4)</f>
        <v/>
      </c>
      <c r="B1665" s="104"/>
      <c r="C1665" s="154"/>
      <c r="D1665" s="105"/>
      <c r="E1665" s="105"/>
      <c r="F1665" s="106"/>
      <c r="G1665" s="105"/>
      <c r="H1665" s="105"/>
      <c r="I1665" s="108"/>
      <c r="J1665" s="105"/>
      <c r="K1665" s="105"/>
      <c r="L1665" s="108"/>
      <c r="M1665" s="105"/>
      <c r="N1665" s="103"/>
      <c r="O1665" s="456"/>
      <c r="P1665" s="79">
        <f t="shared" si="51"/>
        <v>0</v>
      </c>
      <c r="Q1665" s="79">
        <f t="shared" si="51"/>
        <v>0</v>
      </c>
      <c r="R1665" s="102" t="str">
        <f t="shared" si="50"/>
        <v/>
      </c>
      <c r="S1665" s="96" t="str">
        <f>IF(D1665="","",IF(OR(D1665=Plano!$A$1,D1665=Plano!$B$1),"entrada","saída"))</f>
        <v/>
      </c>
    </row>
    <row r="1666" spans="1:19" ht="13.2" hidden="1" x14ac:dyDescent="0.25">
      <c r="A1666" s="119" t="str">
        <f>IF(B1666="","",COUNT('Diário 2o PA'!$A$5:$A$1412)+COUNT('Diário 3o PA'!$A$5:$A$2004)+ROW()-4)</f>
        <v/>
      </c>
      <c r="B1666" s="104"/>
      <c r="C1666" s="154"/>
      <c r="D1666" s="105"/>
      <c r="E1666" s="105"/>
      <c r="F1666" s="106"/>
      <c r="G1666" s="105"/>
      <c r="H1666" s="105"/>
      <c r="I1666" s="108"/>
      <c r="J1666" s="105"/>
      <c r="K1666" s="105"/>
      <c r="L1666" s="108"/>
      <c r="M1666" s="105"/>
      <c r="N1666" s="103"/>
      <c r="O1666" s="456"/>
      <c r="P1666" s="79">
        <f t="shared" si="51"/>
        <v>0</v>
      </c>
      <c r="Q1666" s="79">
        <f t="shared" si="51"/>
        <v>0</v>
      </c>
      <c r="R1666" s="102" t="str">
        <f t="shared" si="50"/>
        <v/>
      </c>
      <c r="S1666" s="96" t="str">
        <f>IF(D1666="","",IF(OR(D1666=Plano!$A$1,D1666=Plano!$B$1),"entrada","saída"))</f>
        <v/>
      </c>
    </row>
    <row r="1667" spans="1:19" ht="13.2" hidden="1" x14ac:dyDescent="0.25">
      <c r="A1667" s="119" t="str">
        <f>IF(B1667="","",COUNT('Diário 2o PA'!$A$5:$A$1412)+COUNT('Diário 3o PA'!$A$5:$A$2004)+ROW()-4)</f>
        <v/>
      </c>
      <c r="B1667" s="104"/>
      <c r="C1667" s="154"/>
      <c r="D1667" s="105"/>
      <c r="E1667" s="105"/>
      <c r="F1667" s="106"/>
      <c r="G1667" s="105"/>
      <c r="H1667" s="105"/>
      <c r="I1667" s="108"/>
      <c r="J1667" s="105"/>
      <c r="K1667" s="105"/>
      <c r="L1667" s="108"/>
      <c r="M1667" s="105"/>
      <c r="N1667" s="103"/>
      <c r="O1667" s="456"/>
      <c r="P1667" s="79">
        <f t="shared" si="51"/>
        <v>0</v>
      </c>
      <c r="Q1667" s="79">
        <f t="shared" si="51"/>
        <v>0</v>
      </c>
      <c r="R1667" s="102" t="str">
        <f t="shared" si="50"/>
        <v/>
      </c>
      <c r="S1667" s="96" t="str">
        <f>IF(D1667="","",IF(OR(D1667=Plano!$A$1,D1667=Plano!$B$1),"entrada","saída"))</f>
        <v/>
      </c>
    </row>
    <row r="1668" spans="1:19" ht="13.2" hidden="1" x14ac:dyDescent="0.25">
      <c r="A1668" s="119" t="str">
        <f>IF(B1668="","",COUNT('Diário 2o PA'!$A$5:$A$1412)+COUNT('Diário 3o PA'!$A$5:$A$2004)+ROW()-4)</f>
        <v/>
      </c>
      <c r="B1668" s="104"/>
      <c r="C1668" s="154"/>
      <c r="D1668" s="105"/>
      <c r="E1668" s="105"/>
      <c r="F1668" s="106"/>
      <c r="G1668" s="105"/>
      <c r="H1668" s="105"/>
      <c r="I1668" s="108"/>
      <c r="J1668" s="105"/>
      <c r="K1668" s="105"/>
      <c r="L1668" s="108"/>
      <c r="M1668" s="105"/>
      <c r="N1668" s="103"/>
      <c r="O1668" s="456"/>
      <c r="P1668" s="79">
        <f t="shared" si="51"/>
        <v>0</v>
      </c>
      <c r="Q1668" s="79">
        <f t="shared" si="51"/>
        <v>0</v>
      </c>
      <c r="R1668" s="102" t="str">
        <f t="shared" si="50"/>
        <v/>
      </c>
      <c r="S1668" s="96" t="str">
        <f>IF(D1668="","",IF(OR(D1668=Plano!$A$1,D1668=Plano!$B$1),"entrada","saída"))</f>
        <v/>
      </c>
    </row>
    <row r="1669" spans="1:19" ht="13.2" hidden="1" x14ac:dyDescent="0.25">
      <c r="A1669" s="119" t="str">
        <f>IF(B1669="","",COUNT('Diário 2o PA'!$A$5:$A$1412)+COUNT('Diário 3o PA'!$A$5:$A$2004)+ROW()-4)</f>
        <v/>
      </c>
      <c r="B1669" s="104"/>
      <c r="C1669" s="154"/>
      <c r="D1669" s="105"/>
      <c r="E1669" s="105"/>
      <c r="F1669" s="106"/>
      <c r="G1669" s="105"/>
      <c r="H1669" s="105"/>
      <c r="I1669" s="108"/>
      <c r="J1669" s="105"/>
      <c r="K1669" s="105"/>
      <c r="L1669" s="108"/>
      <c r="M1669" s="105"/>
      <c r="N1669" s="103"/>
      <c r="O1669" s="456"/>
      <c r="P1669" s="79">
        <f t="shared" si="51"/>
        <v>0</v>
      </c>
      <c r="Q1669" s="79">
        <f t="shared" si="51"/>
        <v>0</v>
      </c>
      <c r="R1669" s="102" t="str">
        <f t="shared" ref="R1669:R1732" si="52">SUBSTITUTE(D1669," ","_")</f>
        <v/>
      </c>
      <c r="S1669" s="96" t="str">
        <f>IF(D1669="","",IF(OR(D1669=Plano!$A$1,D1669=Plano!$B$1),"entrada","saída"))</f>
        <v/>
      </c>
    </row>
    <row r="1670" spans="1:19" ht="13.2" hidden="1" x14ac:dyDescent="0.25">
      <c r="A1670" s="119" t="str">
        <f>IF(B1670="","",COUNT('Diário 2o PA'!$A$5:$A$1412)+COUNT('Diário 3o PA'!$A$5:$A$2004)+ROW()-4)</f>
        <v/>
      </c>
      <c r="B1670" s="104"/>
      <c r="C1670" s="154"/>
      <c r="D1670" s="105"/>
      <c r="E1670" s="105"/>
      <c r="F1670" s="106"/>
      <c r="G1670" s="105"/>
      <c r="H1670" s="105"/>
      <c r="I1670" s="108"/>
      <c r="J1670" s="105"/>
      <c r="K1670" s="105"/>
      <c r="L1670" s="108"/>
      <c r="M1670" s="105"/>
      <c r="N1670" s="103"/>
      <c r="O1670" s="456"/>
      <c r="P1670" s="79">
        <f t="shared" ref="P1670:Q1733" si="53">IF(B1670=0,0,IF(YEAR(B1670)=$Q$1,MONTH(B1670)-$P$1+1,(YEAR(B1670)-$Q$1)*12-$P$1+1+MONTH(B1670)))</f>
        <v>0</v>
      </c>
      <c r="Q1670" s="79">
        <f t="shared" si="53"/>
        <v>0</v>
      </c>
      <c r="R1670" s="102" t="str">
        <f t="shared" si="52"/>
        <v/>
      </c>
      <c r="S1670" s="96" t="str">
        <f>IF(D1670="","",IF(OR(D1670=Plano!$A$1,D1670=Plano!$B$1),"entrada","saída"))</f>
        <v/>
      </c>
    </row>
    <row r="1671" spans="1:19" ht="13.2" hidden="1" x14ac:dyDescent="0.25">
      <c r="A1671" s="119" t="str">
        <f>IF(B1671="","",COUNT('Diário 2o PA'!$A$5:$A$1412)+COUNT('Diário 3o PA'!$A$5:$A$2004)+ROW()-4)</f>
        <v/>
      </c>
      <c r="B1671" s="104"/>
      <c r="C1671" s="154"/>
      <c r="D1671" s="105"/>
      <c r="E1671" s="105"/>
      <c r="F1671" s="106"/>
      <c r="G1671" s="105"/>
      <c r="H1671" s="105"/>
      <c r="I1671" s="108"/>
      <c r="J1671" s="105"/>
      <c r="K1671" s="105"/>
      <c r="L1671" s="108"/>
      <c r="M1671" s="105"/>
      <c r="N1671" s="103"/>
      <c r="O1671" s="456"/>
      <c r="P1671" s="79">
        <f t="shared" si="53"/>
        <v>0</v>
      </c>
      <c r="Q1671" s="79">
        <f t="shared" si="53"/>
        <v>0</v>
      </c>
      <c r="R1671" s="102" t="str">
        <f t="shared" si="52"/>
        <v/>
      </c>
      <c r="S1671" s="96" t="str">
        <f>IF(D1671="","",IF(OR(D1671=Plano!$A$1,D1671=Plano!$B$1),"entrada","saída"))</f>
        <v/>
      </c>
    </row>
    <row r="1672" spans="1:19" ht="13.2" hidden="1" x14ac:dyDescent="0.25">
      <c r="A1672" s="119" t="str">
        <f>IF(B1672="","",COUNT('Diário 2o PA'!$A$5:$A$1412)+COUNT('Diário 3o PA'!$A$5:$A$2004)+ROW()-4)</f>
        <v/>
      </c>
      <c r="B1672" s="104"/>
      <c r="C1672" s="154"/>
      <c r="D1672" s="105"/>
      <c r="E1672" s="105"/>
      <c r="F1672" s="106"/>
      <c r="G1672" s="105"/>
      <c r="H1672" s="105"/>
      <c r="I1672" s="108"/>
      <c r="J1672" s="105"/>
      <c r="K1672" s="105"/>
      <c r="L1672" s="108"/>
      <c r="M1672" s="105"/>
      <c r="N1672" s="103"/>
      <c r="O1672" s="456"/>
      <c r="P1672" s="79">
        <f t="shared" si="53"/>
        <v>0</v>
      </c>
      <c r="Q1672" s="79">
        <f t="shared" si="53"/>
        <v>0</v>
      </c>
      <c r="R1672" s="102" t="str">
        <f t="shared" si="52"/>
        <v/>
      </c>
      <c r="S1672" s="96" t="str">
        <f>IF(D1672="","",IF(OR(D1672=Plano!$A$1,D1672=Plano!$B$1),"entrada","saída"))</f>
        <v/>
      </c>
    </row>
    <row r="1673" spans="1:19" ht="13.2" hidden="1" x14ac:dyDescent="0.25">
      <c r="A1673" s="119" t="str">
        <f>IF(B1673="","",COUNT('Diário 2o PA'!$A$5:$A$1412)+COUNT('Diário 3o PA'!$A$5:$A$2004)+ROW()-4)</f>
        <v/>
      </c>
      <c r="B1673" s="104"/>
      <c r="C1673" s="154"/>
      <c r="D1673" s="105"/>
      <c r="E1673" s="105"/>
      <c r="F1673" s="106"/>
      <c r="G1673" s="105"/>
      <c r="H1673" s="105"/>
      <c r="I1673" s="108"/>
      <c r="J1673" s="105"/>
      <c r="K1673" s="105"/>
      <c r="L1673" s="108"/>
      <c r="M1673" s="105"/>
      <c r="N1673" s="103"/>
      <c r="O1673" s="456"/>
      <c r="P1673" s="79">
        <f t="shared" si="53"/>
        <v>0</v>
      </c>
      <c r="Q1673" s="79">
        <f t="shared" si="53"/>
        <v>0</v>
      </c>
      <c r="R1673" s="102" t="str">
        <f t="shared" si="52"/>
        <v/>
      </c>
      <c r="S1673" s="96" t="str">
        <f>IF(D1673="","",IF(OR(D1673=Plano!$A$1,D1673=Plano!$B$1),"entrada","saída"))</f>
        <v/>
      </c>
    </row>
    <row r="1674" spans="1:19" ht="13.2" hidden="1" x14ac:dyDescent="0.25">
      <c r="A1674" s="119" t="str">
        <f>IF(B1674="","",COUNT('Diário 2o PA'!$A$5:$A$1412)+COUNT('Diário 3o PA'!$A$5:$A$2004)+ROW()-4)</f>
        <v/>
      </c>
      <c r="B1674" s="104"/>
      <c r="C1674" s="154"/>
      <c r="D1674" s="105"/>
      <c r="E1674" s="105"/>
      <c r="F1674" s="106"/>
      <c r="G1674" s="105"/>
      <c r="H1674" s="105"/>
      <c r="I1674" s="108"/>
      <c r="J1674" s="105"/>
      <c r="K1674" s="105"/>
      <c r="L1674" s="108"/>
      <c r="M1674" s="105"/>
      <c r="N1674" s="103"/>
      <c r="O1674" s="456"/>
      <c r="P1674" s="79">
        <f t="shared" si="53"/>
        <v>0</v>
      </c>
      <c r="Q1674" s="79">
        <f t="shared" si="53"/>
        <v>0</v>
      </c>
      <c r="R1674" s="102" t="str">
        <f t="shared" si="52"/>
        <v/>
      </c>
      <c r="S1674" s="96" t="str">
        <f>IF(D1674="","",IF(OR(D1674=Plano!$A$1,D1674=Plano!$B$1),"entrada","saída"))</f>
        <v/>
      </c>
    </row>
    <row r="1675" spans="1:19" ht="13.2" hidden="1" x14ac:dyDescent="0.25">
      <c r="A1675" s="119" t="str">
        <f>IF(B1675="","",COUNT('Diário 2o PA'!$A$5:$A$1412)+COUNT('Diário 3o PA'!$A$5:$A$2004)+ROW()-4)</f>
        <v/>
      </c>
      <c r="B1675" s="104"/>
      <c r="C1675" s="154"/>
      <c r="D1675" s="105"/>
      <c r="E1675" s="105"/>
      <c r="F1675" s="106"/>
      <c r="G1675" s="105"/>
      <c r="H1675" s="105"/>
      <c r="I1675" s="108"/>
      <c r="J1675" s="105"/>
      <c r="K1675" s="105"/>
      <c r="L1675" s="108"/>
      <c r="M1675" s="105"/>
      <c r="N1675" s="103"/>
      <c r="O1675" s="456"/>
      <c r="P1675" s="79">
        <f t="shared" si="53"/>
        <v>0</v>
      </c>
      <c r="Q1675" s="79">
        <f t="shared" si="53"/>
        <v>0</v>
      </c>
      <c r="R1675" s="102" t="str">
        <f t="shared" si="52"/>
        <v/>
      </c>
      <c r="S1675" s="96" t="str">
        <f>IF(D1675="","",IF(OR(D1675=Plano!$A$1,D1675=Plano!$B$1),"entrada","saída"))</f>
        <v/>
      </c>
    </row>
    <row r="1676" spans="1:19" ht="13.2" hidden="1" x14ac:dyDescent="0.25">
      <c r="A1676" s="119" t="str">
        <f>IF(B1676="","",COUNT('Diário 2o PA'!$A$5:$A$1412)+COUNT('Diário 3o PA'!$A$5:$A$2004)+ROW()-4)</f>
        <v/>
      </c>
      <c r="B1676" s="104"/>
      <c r="C1676" s="154"/>
      <c r="D1676" s="105"/>
      <c r="E1676" s="105"/>
      <c r="F1676" s="106"/>
      <c r="G1676" s="105"/>
      <c r="H1676" s="105"/>
      <c r="I1676" s="108"/>
      <c r="J1676" s="105"/>
      <c r="K1676" s="105"/>
      <c r="L1676" s="108"/>
      <c r="M1676" s="105"/>
      <c r="N1676" s="103"/>
      <c r="O1676" s="456"/>
      <c r="P1676" s="79">
        <f t="shared" si="53"/>
        <v>0</v>
      </c>
      <c r="Q1676" s="79">
        <f t="shared" si="53"/>
        <v>0</v>
      </c>
      <c r="R1676" s="102" t="str">
        <f t="shared" si="52"/>
        <v/>
      </c>
      <c r="S1676" s="96" t="str">
        <f>IF(D1676="","",IF(OR(D1676=Plano!$A$1,D1676=Plano!$B$1),"entrada","saída"))</f>
        <v/>
      </c>
    </row>
    <row r="1677" spans="1:19" ht="13.2" hidden="1" x14ac:dyDescent="0.25">
      <c r="A1677" s="119" t="str">
        <f>IF(B1677="","",COUNT('Diário 2o PA'!$A$5:$A$1412)+COUNT('Diário 3o PA'!$A$5:$A$2004)+ROW()-4)</f>
        <v/>
      </c>
      <c r="B1677" s="104"/>
      <c r="C1677" s="154"/>
      <c r="D1677" s="105"/>
      <c r="E1677" s="105"/>
      <c r="F1677" s="106"/>
      <c r="G1677" s="105"/>
      <c r="H1677" s="105"/>
      <c r="I1677" s="108"/>
      <c r="J1677" s="105"/>
      <c r="K1677" s="105"/>
      <c r="L1677" s="108"/>
      <c r="M1677" s="105"/>
      <c r="N1677" s="103"/>
      <c r="O1677" s="456"/>
      <c r="P1677" s="79">
        <f t="shared" si="53"/>
        <v>0</v>
      </c>
      <c r="Q1677" s="79">
        <f t="shared" si="53"/>
        <v>0</v>
      </c>
      <c r="R1677" s="102" t="str">
        <f t="shared" si="52"/>
        <v/>
      </c>
      <c r="S1677" s="96" t="str">
        <f>IF(D1677="","",IF(OR(D1677=Plano!$A$1,D1677=Plano!$B$1),"entrada","saída"))</f>
        <v/>
      </c>
    </row>
    <row r="1678" spans="1:19" ht="13.2" hidden="1" x14ac:dyDescent="0.25">
      <c r="A1678" s="119" t="str">
        <f>IF(B1678="","",COUNT('Diário 2o PA'!$A$5:$A$1412)+COUNT('Diário 3o PA'!$A$5:$A$2004)+ROW()-4)</f>
        <v/>
      </c>
      <c r="B1678" s="104"/>
      <c r="C1678" s="154"/>
      <c r="D1678" s="105"/>
      <c r="E1678" s="105"/>
      <c r="F1678" s="106"/>
      <c r="G1678" s="105"/>
      <c r="H1678" s="105"/>
      <c r="I1678" s="108"/>
      <c r="J1678" s="105"/>
      <c r="K1678" s="105"/>
      <c r="L1678" s="108"/>
      <c r="M1678" s="105"/>
      <c r="N1678" s="103"/>
      <c r="O1678" s="456"/>
      <c r="P1678" s="79">
        <f t="shared" si="53"/>
        <v>0</v>
      </c>
      <c r="Q1678" s="79">
        <f t="shared" si="53"/>
        <v>0</v>
      </c>
      <c r="R1678" s="102" t="str">
        <f t="shared" si="52"/>
        <v/>
      </c>
      <c r="S1678" s="96" t="str">
        <f>IF(D1678="","",IF(OR(D1678=Plano!$A$1,D1678=Plano!$B$1),"entrada","saída"))</f>
        <v/>
      </c>
    </row>
    <row r="1679" spans="1:19" ht="13.2" hidden="1" x14ac:dyDescent="0.25">
      <c r="A1679" s="119" t="str">
        <f>IF(B1679="","",COUNT('Diário 2o PA'!$A$5:$A$1412)+COUNT('Diário 3o PA'!$A$5:$A$2004)+ROW()-4)</f>
        <v/>
      </c>
      <c r="B1679" s="104"/>
      <c r="C1679" s="154"/>
      <c r="D1679" s="105"/>
      <c r="E1679" s="105"/>
      <c r="F1679" s="106"/>
      <c r="G1679" s="105"/>
      <c r="H1679" s="105"/>
      <c r="I1679" s="108"/>
      <c r="J1679" s="105"/>
      <c r="K1679" s="105"/>
      <c r="L1679" s="108"/>
      <c r="M1679" s="105"/>
      <c r="N1679" s="103"/>
      <c r="O1679" s="456"/>
      <c r="P1679" s="79">
        <f t="shared" si="53"/>
        <v>0</v>
      </c>
      <c r="Q1679" s="79">
        <f t="shared" si="53"/>
        <v>0</v>
      </c>
      <c r="R1679" s="102" t="str">
        <f t="shared" si="52"/>
        <v/>
      </c>
      <c r="S1679" s="96" t="str">
        <f>IF(D1679="","",IF(OR(D1679=Plano!$A$1,D1679=Plano!$B$1),"entrada","saída"))</f>
        <v/>
      </c>
    </row>
    <row r="1680" spans="1:19" ht="13.2" hidden="1" x14ac:dyDescent="0.25">
      <c r="A1680" s="119" t="str">
        <f>IF(B1680="","",COUNT('Diário 2o PA'!$A$5:$A$1412)+COUNT('Diário 3o PA'!$A$5:$A$2004)+ROW()-4)</f>
        <v/>
      </c>
      <c r="B1680" s="104"/>
      <c r="C1680" s="154"/>
      <c r="D1680" s="105"/>
      <c r="E1680" s="105"/>
      <c r="F1680" s="106"/>
      <c r="G1680" s="105"/>
      <c r="H1680" s="105"/>
      <c r="I1680" s="108"/>
      <c r="J1680" s="105"/>
      <c r="K1680" s="105"/>
      <c r="L1680" s="108"/>
      <c r="M1680" s="105"/>
      <c r="N1680" s="103"/>
      <c r="O1680" s="456"/>
      <c r="P1680" s="79">
        <f t="shared" si="53"/>
        <v>0</v>
      </c>
      <c r="Q1680" s="79">
        <f t="shared" si="53"/>
        <v>0</v>
      </c>
      <c r="R1680" s="102" t="str">
        <f t="shared" si="52"/>
        <v/>
      </c>
      <c r="S1680" s="96" t="str">
        <f>IF(D1680="","",IF(OR(D1680=Plano!$A$1,D1680=Plano!$B$1),"entrada","saída"))</f>
        <v/>
      </c>
    </row>
    <row r="1681" spans="1:19" ht="13.2" hidden="1" x14ac:dyDescent="0.25">
      <c r="A1681" s="119" t="str">
        <f>IF(B1681="","",COUNT('Diário 2o PA'!$A$5:$A$1412)+COUNT('Diário 3o PA'!$A$5:$A$2004)+ROW()-4)</f>
        <v/>
      </c>
      <c r="B1681" s="104"/>
      <c r="C1681" s="154"/>
      <c r="D1681" s="105"/>
      <c r="E1681" s="105"/>
      <c r="F1681" s="106"/>
      <c r="G1681" s="105"/>
      <c r="H1681" s="105"/>
      <c r="I1681" s="108"/>
      <c r="J1681" s="105"/>
      <c r="K1681" s="105"/>
      <c r="L1681" s="108"/>
      <c r="M1681" s="105"/>
      <c r="N1681" s="103"/>
      <c r="O1681" s="456"/>
      <c r="P1681" s="79">
        <f t="shared" si="53"/>
        <v>0</v>
      </c>
      <c r="Q1681" s="79">
        <f t="shared" si="53"/>
        <v>0</v>
      </c>
      <c r="R1681" s="102" t="str">
        <f t="shared" si="52"/>
        <v/>
      </c>
      <c r="S1681" s="96" t="str">
        <f>IF(D1681="","",IF(OR(D1681=Plano!$A$1,D1681=Plano!$B$1),"entrada","saída"))</f>
        <v/>
      </c>
    </row>
    <row r="1682" spans="1:19" ht="13.2" hidden="1" x14ac:dyDescent="0.25">
      <c r="A1682" s="119" t="str">
        <f>IF(B1682="","",COUNT('Diário 2o PA'!$A$5:$A$1412)+COUNT('Diário 3o PA'!$A$5:$A$2004)+ROW()-4)</f>
        <v/>
      </c>
      <c r="B1682" s="104"/>
      <c r="C1682" s="154"/>
      <c r="D1682" s="105"/>
      <c r="E1682" s="105"/>
      <c r="F1682" s="106"/>
      <c r="G1682" s="105"/>
      <c r="H1682" s="105"/>
      <c r="I1682" s="108"/>
      <c r="J1682" s="105"/>
      <c r="K1682" s="105"/>
      <c r="L1682" s="108"/>
      <c r="M1682" s="105"/>
      <c r="N1682" s="103"/>
      <c r="O1682" s="456"/>
      <c r="P1682" s="79">
        <f t="shared" si="53"/>
        <v>0</v>
      </c>
      <c r="Q1682" s="79">
        <f t="shared" si="53"/>
        <v>0</v>
      </c>
      <c r="R1682" s="102" t="str">
        <f t="shared" si="52"/>
        <v/>
      </c>
      <c r="S1682" s="96" t="str">
        <f>IF(D1682="","",IF(OR(D1682=Plano!$A$1,D1682=Plano!$B$1),"entrada","saída"))</f>
        <v/>
      </c>
    </row>
    <row r="1683" spans="1:19" ht="13.2" hidden="1" x14ac:dyDescent="0.25">
      <c r="A1683" s="119" t="str">
        <f>IF(B1683="","",COUNT('Diário 2o PA'!$A$5:$A$1412)+COUNT('Diário 3o PA'!$A$5:$A$2004)+ROW()-4)</f>
        <v/>
      </c>
      <c r="B1683" s="104"/>
      <c r="C1683" s="154"/>
      <c r="D1683" s="105"/>
      <c r="E1683" s="105"/>
      <c r="F1683" s="106"/>
      <c r="G1683" s="105"/>
      <c r="H1683" s="105"/>
      <c r="I1683" s="108"/>
      <c r="J1683" s="105"/>
      <c r="K1683" s="105"/>
      <c r="L1683" s="108"/>
      <c r="M1683" s="105"/>
      <c r="N1683" s="103"/>
      <c r="O1683" s="456"/>
      <c r="P1683" s="79">
        <f t="shared" si="53"/>
        <v>0</v>
      </c>
      <c r="Q1683" s="79">
        <f t="shared" si="53"/>
        <v>0</v>
      </c>
      <c r="R1683" s="102" t="str">
        <f t="shared" si="52"/>
        <v/>
      </c>
      <c r="S1683" s="96" t="str">
        <f>IF(D1683="","",IF(OR(D1683=Plano!$A$1,D1683=Plano!$B$1),"entrada","saída"))</f>
        <v/>
      </c>
    </row>
    <row r="1684" spans="1:19" ht="13.2" hidden="1" x14ac:dyDescent="0.25">
      <c r="A1684" s="119" t="str">
        <f>IF(B1684="","",COUNT('Diário 2o PA'!$A$5:$A$1412)+COUNT('Diário 3o PA'!$A$5:$A$2004)+ROW()-4)</f>
        <v/>
      </c>
      <c r="B1684" s="104"/>
      <c r="C1684" s="154"/>
      <c r="D1684" s="105"/>
      <c r="E1684" s="105"/>
      <c r="F1684" s="106"/>
      <c r="G1684" s="105"/>
      <c r="H1684" s="105"/>
      <c r="I1684" s="108"/>
      <c r="J1684" s="105"/>
      <c r="K1684" s="105"/>
      <c r="L1684" s="108"/>
      <c r="M1684" s="105"/>
      <c r="N1684" s="103"/>
      <c r="O1684" s="456"/>
      <c r="P1684" s="79">
        <f t="shared" si="53"/>
        <v>0</v>
      </c>
      <c r="Q1684" s="79">
        <f t="shared" si="53"/>
        <v>0</v>
      </c>
      <c r="R1684" s="102" t="str">
        <f t="shared" si="52"/>
        <v/>
      </c>
      <c r="S1684" s="96" t="str">
        <f>IF(D1684="","",IF(OR(D1684=Plano!$A$1,D1684=Plano!$B$1),"entrada","saída"))</f>
        <v/>
      </c>
    </row>
    <row r="1685" spans="1:19" ht="13.2" hidden="1" x14ac:dyDescent="0.25">
      <c r="A1685" s="119" t="str">
        <f>IF(B1685="","",COUNT('Diário 2o PA'!$A$5:$A$1412)+COUNT('Diário 3o PA'!$A$5:$A$2004)+ROW()-4)</f>
        <v/>
      </c>
      <c r="B1685" s="104"/>
      <c r="C1685" s="154"/>
      <c r="D1685" s="105"/>
      <c r="E1685" s="105"/>
      <c r="F1685" s="106"/>
      <c r="G1685" s="105"/>
      <c r="H1685" s="105"/>
      <c r="I1685" s="108"/>
      <c r="J1685" s="105"/>
      <c r="K1685" s="105"/>
      <c r="L1685" s="108"/>
      <c r="M1685" s="105"/>
      <c r="N1685" s="103"/>
      <c r="O1685" s="456"/>
      <c r="P1685" s="79">
        <f t="shared" si="53"/>
        <v>0</v>
      </c>
      <c r="Q1685" s="79">
        <f t="shared" si="53"/>
        <v>0</v>
      </c>
      <c r="R1685" s="102" t="str">
        <f t="shared" si="52"/>
        <v/>
      </c>
      <c r="S1685" s="96" t="str">
        <f>IF(D1685="","",IF(OR(D1685=Plano!$A$1,D1685=Plano!$B$1),"entrada","saída"))</f>
        <v/>
      </c>
    </row>
    <row r="1686" spans="1:19" ht="13.2" hidden="1" x14ac:dyDescent="0.25">
      <c r="A1686" s="119" t="str">
        <f>IF(B1686="","",COUNT('Diário 2o PA'!$A$5:$A$1412)+COUNT('Diário 3o PA'!$A$5:$A$2004)+ROW()-4)</f>
        <v/>
      </c>
      <c r="B1686" s="104"/>
      <c r="C1686" s="154"/>
      <c r="D1686" s="105"/>
      <c r="E1686" s="105"/>
      <c r="F1686" s="106"/>
      <c r="G1686" s="105"/>
      <c r="H1686" s="105"/>
      <c r="I1686" s="108"/>
      <c r="J1686" s="105"/>
      <c r="K1686" s="105"/>
      <c r="L1686" s="108"/>
      <c r="M1686" s="105"/>
      <c r="N1686" s="103"/>
      <c r="O1686" s="456"/>
      <c r="P1686" s="79">
        <f t="shared" si="53"/>
        <v>0</v>
      </c>
      <c r="Q1686" s="79">
        <f t="shared" si="53"/>
        <v>0</v>
      </c>
      <c r="R1686" s="102" t="str">
        <f t="shared" si="52"/>
        <v/>
      </c>
      <c r="S1686" s="96" t="str">
        <f>IF(D1686="","",IF(OR(D1686=Plano!$A$1,D1686=Plano!$B$1),"entrada","saída"))</f>
        <v/>
      </c>
    </row>
    <row r="1687" spans="1:19" ht="13.2" hidden="1" x14ac:dyDescent="0.25">
      <c r="A1687" s="119" t="str">
        <f>IF(B1687="","",COUNT('Diário 2o PA'!$A$5:$A$1412)+COUNT('Diário 3o PA'!$A$5:$A$2004)+ROW()-4)</f>
        <v/>
      </c>
      <c r="B1687" s="104"/>
      <c r="C1687" s="154"/>
      <c r="D1687" s="105"/>
      <c r="E1687" s="105"/>
      <c r="F1687" s="106"/>
      <c r="G1687" s="105"/>
      <c r="H1687" s="105"/>
      <c r="I1687" s="108"/>
      <c r="J1687" s="105"/>
      <c r="K1687" s="105"/>
      <c r="L1687" s="108"/>
      <c r="M1687" s="105"/>
      <c r="N1687" s="103"/>
      <c r="O1687" s="456"/>
      <c r="P1687" s="79">
        <f t="shared" si="53"/>
        <v>0</v>
      </c>
      <c r="Q1687" s="79">
        <f t="shared" si="53"/>
        <v>0</v>
      </c>
      <c r="R1687" s="102" t="str">
        <f t="shared" si="52"/>
        <v/>
      </c>
      <c r="S1687" s="96" t="str">
        <f>IF(D1687="","",IF(OR(D1687=Plano!$A$1,D1687=Plano!$B$1),"entrada","saída"))</f>
        <v/>
      </c>
    </row>
    <row r="1688" spans="1:19" ht="13.2" hidden="1" x14ac:dyDescent="0.25">
      <c r="A1688" s="119" t="str">
        <f>IF(B1688="","",COUNT('Diário 2o PA'!$A$5:$A$1412)+COUNT('Diário 3o PA'!$A$5:$A$2004)+ROW()-4)</f>
        <v/>
      </c>
      <c r="B1688" s="104"/>
      <c r="C1688" s="154"/>
      <c r="D1688" s="105"/>
      <c r="E1688" s="105"/>
      <c r="F1688" s="106"/>
      <c r="G1688" s="105"/>
      <c r="H1688" s="105"/>
      <c r="I1688" s="108"/>
      <c r="J1688" s="105"/>
      <c r="K1688" s="105"/>
      <c r="L1688" s="108"/>
      <c r="M1688" s="105"/>
      <c r="N1688" s="103"/>
      <c r="O1688" s="456"/>
      <c r="P1688" s="79">
        <f t="shared" si="53"/>
        <v>0</v>
      </c>
      <c r="Q1688" s="79">
        <f t="shared" si="53"/>
        <v>0</v>
      </c>
      <c r="R1688" s="102" t="str">
        <f t="shared" si="52"/>
        <v/>
      </c>
      <c r="S1688" s="96" t="str">
        <f>IF(D1688="","",IF(OR(D1688=Plano!$A$1,D1688=Plano!$B$1),"entrada","saída"))</f>
        <v/>
      </c>
    </row>
    <row r="1689" spans="1:19" ht="13.2" hidden="1" x14ac:dyDescent="0.25">
      <c r="A1689" s="119" t="str">
        <f>IF(B1689="","",COUNT('Diário 2o PA'!$A$5:$A$1412)+COUNT('Diário 3o PA'!$A$5:$A$2004)+ROW()-4)</f>
        <v/>
      </c>
      <c r="B1689" s="104"/>
      <c r="C1689" s="154"/>
      <c r="D1689" s="105"/>
      <c r="E1689" s="105"/>
      <c r="F1689" s="106"/>
      <c r="G1689" s="105"/>
      <c r="H1689" s="105"/>
      <c r="I1689" s="108"/>
      <c r="J1689" s="105"/>
      <c r="K1689" s="105"/>
      <c r="L1689" s="108"/>
      <c r="M1689" s="105"/>
      <c r="N1689" s="103"/>
      <c r="O1689" s="456"/>
      <c r="P1689" s="79">
        <f t="shared" si="53"/>
        <v>0</v>
      </c>
      <c r="Q1689" s="79">
        <f t="shared" si="53"/>
        <v>0</v>
      </c>
      <c r="R1689" s="102" t="str">
        <f t="shared" si="52"/>
        <v/>
      </c>
      <c r="S1689" s="96" t="str">
        <f>IF(D1689="","",IF(OR(D1689=Plano!$A$1,D1689=Plano!$B$1),"entrada","saída"))</f>
        <v/>
      </c>
    </row>
    <row r="1690" spans="1:19" ht="13.2" hidden="1" x14ac:dyDescent="0.25">
      <c r="A1690" s="119" t="str">
        <f>IF(B1690="","",COUNT('Diário 2o PA'!$A$5:$A$1412)+COUNT('Diário 3o PA'!$A$5:$A$2004)+ROW()-4)</f>
        <v/>
      </c>
      <c r="B1690" s="104"/>
      <c r="C1690" s="154"/>
      <c r="D1690" s="105"/>
      <c r="E1690" s="105"/>
      <c r="F1690" s="106"/>
      <c r="G1690" s="105"/>
      <c r="H1690" s="105"/>
      <c r="I1690" s="108"/>
      <c r="J1690" s="105"/>
      <c r="K1690" s="105"/>
      <c r="L1690" s="108"/>
      <c r="M1690" s="105"/>
      <c r="N1690" s="103"/>
      <c r="O1690" s="456"/>
      <c r="P1690" s="79">
        <f t="shared" si="53"/>
        <v>0</v>
      </c>
      <c r="Q1690" s="79">
        <f t="shared" si="53"/>
        <v>0</v>
      </c>
      <c r="R1690" s="102" t="str">
        <f t="shared" si="52"/>
        <v/>
      </c>
      <c r="S1690" s="96" t="str">
        <f>IF(D1690="","",IF(OR(D1690=Plano!$A$1,D1690=Plano!$B$1),"entrada","saída"))</f>
        <v/>
      </c>
    </row>
    <row r="1691" spans="1:19" ht="13.2" hidden="1" x14ac:dyDescent="0.25">
      <c r="A1691" s="119" t="str">
        <f>IF(B1691="","",COUNT('Diário 2o PA'!$A$5:$A$1412)+COUNT('Diário 3o PA'!$A$5:$A$2004)+ROW()-4)</f>
        <v/>
      </c>
      <c r="B1691" s="104"/>
      <c r="C1691" s="154"/>
      <c r="D1691" s="105"/>
      <c r="E1691" s="105"/>
      <c r="F1691" s="106"/>
      <c r="G1691" s="105"/>
      <c r="H1691" s="105"/>
      <c r="I1691" s="108"/>
      <c r="J1691" s="105"/>
      <c r="K1691" s="105"/>
      <c r="L1691" s="108"/>
      <c r="M1691" s="105"/>
      <c r="N1691" s="103"/>
      <c r="O1691" s="456"/>
      <c r="P1691" s="79">
        <f t="shared" si="53"/>
        <v>0</v>
      </c>
      <c r="Q1691" s="79">
        <f t="shared" si="53"/>
        <v>0</v>
      </c>
      <c r="R1691" s="102" t="str">
        <f t="shared" si="52"/>
        <v/>
      </c>
      <c r="S1691" s="96" t="str">
        <f>IF(D1691="","",IF(OR(D1691=Plano!$A$1,D1691=Plano!$B$1),"entrada","saída"))</f>
        <v/>
      </c>
    </row>
    <row r="1692" spans="1:19" ht="13.2" hidden="1" x14ac:dyDescent="0.25">
      <c r="A1692" s="119" t="str">
        <f>IF(B1692="","",COUNT('Diário 2o PA'!$A$5:$A$1412)+COUNT('Diário 3o PA'!$A$5:$A$2004)+ROW()-4)</f>
        <v/>
      </c>
      <c r="B1692" s="104"/>
      <c r="C1692" s="154"/>
      <c r="D1692" s="105"/>
      <c r="E1692" s="105"/>
      <c r="F1692" s="106"/>
      <c r="G1692" s="105"/>
      <c r="H1692" s="105"/>
      <c r="I1692" s="108"/>
      <c r="J1692" s="105"/>
      <c r="K1692" s="105"/>
      <c r="L1692" s="108"/>
      <c r="M1692" s="105"/>
      <c r="N1692" s="103"/>
      <c r="O1692" s="456"/>
      <c r="P1692" s="79">
        <f t="shared" si="53"/>
        <v>0</v>
      </c>
      <c r="Q1692" s="79">
        <f t="shared" si="53"/>
        <v>0</v>
      </c>
      <c r="R1692" s="102" t="str">
        <f t="shared" si="52"/>
        <v/>
      </c>
      <c r="S1692" s="96" t="str">
        <f>IF(D1692="","",IF(OR(D1692=Plano!$A$1,D1692=Plano!$B$1),"entrada","saída"))</f>
        <v/>
      </c>
    </row>
    <row r="1693" spans="1:19" ht="13.2" hidden="1" x14ac:dyDescent="0.25">
      <c r="A1693" s="119" t="str">
        <f>IF(B1693="","",COUNT('Diário 2o PA'!$A$5:$A$1412)+COUNT('Diário 3o PA'!$A$5:$A$2004)+ROW()-4)</f>
        <v/>
      </c>
      <c r="B1693" s="104"/>
      <c r="C1693" s="154"/>
      <c r="D1693" s="105"/>
      <c r="E1693" s="105"/>
      <c r="F1693" s="106"/>
      <c r="G1693" s="105"/>
      <c r="H1693" s="105"/>
      <c r="I1693" s="108"/>
      <c r="J1693" s="105"/>
      <c r="K1693" s="105"/>
      <c r="L1693" s="108"/>
      <c r="M1693" s="105"/>
      <c r="N1693" s="103"/>
      <c r="O1693" s="456"/>
      <c r="P1693" s="79">
        <f t="shared" si="53"/>
        <v>0</v>
      </c>
      <c r="Q1693" s="79">
        <f t="shared" si="53"/>
        <v>0</v>
      </c>
      <c r="R1693" s="102" t="str">
        <f t="shared" si="52"/>
        <v/>
      </c>
      <c r="S1693" s="96" t="str">
        <f>IF(D1693="","",IF(OR(D1693=Plano!$A$1,D1693=Plano!$B$1),"entrada","saída"))</f>
        <v/>
      </c>
    </row>
    <row r="1694" spans="1:19" ht="13.2" hidden="1" x14ac:dyDescent="0.25">
      <c r="A1694" s="119" t="str">
        <f>IF(B1694="","",COUNT('Diário 2o PA'!$A$5:$A$1412)+COUNT('Diário 3o PA'!$A$5:$A$2004)+ROW()-4)</f>
        <v/>
      </c>
      <c r="B1694" s="104"/>
      <c r="C1694" s="154"/>
      <c r="D1694" s="105"/>
      <c r="E1694" s="105"/>
      <c r="F1694" s="106"/>
      <c r="G1694" s="105"/>
      <c r="H1694" s="105"/>
      <c r="I1694" s="108"/>
      <c r="J1694" s="105"/>
      <c r="K1694" s="105"/>
      <c r="L1694" s="108"/>
      <c r="M1694" s="105"/>
      <c r="N1694" s="103"/>
      <c r="O1694" s="456"/>
      <c r="P1694" s="79">
        <f t="shared" si="53"/>
        <v>0</v>
      </c>
      <c r="Q1694" s="79">
        <f t="shared" si="53"/>
        <v>0</v>
      </c>
      <c r="R1694" s="102" t="str">
        <f t="shared" si="52"/>
        <v/>
      </c>
      <c r="S1694" s="96" t="str">
        <f>IF(D1694="","",IF(OR(D1694=Plano!$A$1,D1694=Plano!$B$1),"entrada","saída"))</f>
        <v/>
      </c>
    </row>
    <row r="1695" spans="1:19" ht="13.2" hidden="1" x14ac:dyDescent="0.25">
      <c r="A1695" s="119" t="str">
        <f>IF(B1695="","",COUNT('Diário 2o PA'!$A$5:$A$1412)+COUNT('Diário 3o PA'!$A$5:$A$2004)+ROW()-4)</f>
        <v/>
      </c>
      <c r="B1695" s="104"/>
      <c r="C1695" s="154"/>
      <c r="D1695" s="105"/>
      <c r="E1695" s="105"/>
      <c r="F1695" s="106"/>
      <c r="G1695" s="105"/>
      <c r="H1695" s="105"/>
      <c r="I1695" s="108"/>
      <c r="J1695" s="105"/>
      <c r="K1695" s="105"/>
      <c r="L1695" s="108"/>
      <c r="M1695" s="105"/>
      <c r="N1695" s="103"/>
      <c r="O1695" s="456"/>
      <c r="P1695" s="79">
        <f t="shared" si="53"/>
        <v>0</v>
      </c>
      <c r="Q1695" s="79">
        <f t="shared" si="53"/>
        <v>0</v>
      </c>
      <c r="R1695" s="102" t="str">
        <f t="shared" si="52"/>
        <v/>
      </c>
      <c r="S1695" s="96" t="str">
        <f>IF(D1695="","",IF(OR(D1695=Plano!$A$1,D1695=Plano!$B$1),"entrada","saída"))</f>
        <v/>
      </c>
    </row>
    <row r="1696" spans="1:19" ht="13.2" hidden="1" x14ac:dyDescent="0.25">
      <c r="A1696" s="119" t="str">
        <f>IF(B1696="","",COUNT('Diário 2o PA'!$A$5:$A$1412)+COUNT('Diário 3o PA'!$A$5:$A$2004)+ROW()-4)</f>
        <v/>
      </c>
      <c r="B1696" s="104"/>
      <c r="C1696" s="154"/>
      <c r="D1696" s="105"/>
      <c r="E1696" s="105"/>
      <c r="F1696" s="106"/>
      <c r="G1696" s="105"/>
      <c r="H1696" s="105"/>
      <c r="I1696" s="108"/>
      <c r="J1696" s="105"/>
      <c r="K1696" s="105"/>
      <c r="L1696" s="108"/>
      <c r="M1696" s="105"/>
      <c r="N1696" s="103"/>
      <c r="O1696" s="456"/>
      <c r="P1696" s="79">
        <f t="shared" si="53"/>
        <v>0</v>
      </c>
      <c r="Q1696" s="79">
        <f t="shared" si="53"/>
        <v>0</v>
      </c>
      <c r="R1696" s="102" t="str">
        <f t="shared" si="52"/>
        <v/>
      </c>
      <c r="S1696" s="96" t="str">
        <f>IF(D1696="","",IF(OR(D1696=Plano!$A$1,D1696=Plano!$B$1),"entrada","saída"))</f>
        <v/>
      </c>
    </row>
    <row r="1697" spans="1:19" ht="13.2" hidden="1" x14ac:dyDescent="0.25">
      <c r="A1697" s="119" t="str">
        <f>IF(B1697="","",COUNT('Diário 2o PA'!$A$5:$A$1412)+COUNT('Diário 3o PA'!$A$5:$A$2004)+ROW()-4)</f>
        <v/>
      </c>
      <c r="B1697" s="104"/>
      <c r="C1697" s="154"/>
      <c r="D1697" s="105"/>
      <c r="E1697" s="105"/>
      <c r="F1697" s="106"/>
      <c r="G1697" s="105"/>
      <c r="H1697" s="105"/>
      <c r="I1697" s="108"/>
      <c r="J1697" s="105"/>
      <c r="K1697" s="105"/>
      <c r="L1697" s="108"/>
      <c r="M1697" s="105"/>
      <c r="N1697" s="103"/>
      <c r="O1697" s="456"/>
      <c r="P1697" s="79">
        <f t="shared" si="53"/>
        <v>0</v>
      </c>
      <c r="Q1697" s="79">
        <f t="shared" si="53"/>
        <v>0</v>
      </c>
      <c r="R1697" s="102" t="str">
        <f t="shared" si="52"/>
        <v/>
      </c>
      <c r="S1697" s="96" t="str">
        <f>IF(D1697="","",IF(OR(D1697=Plano!$A$1,D1697=Plano!$B$1),"entrada","saída"))</f>
        <v/>
      </c>
    </row>
    <row r="1698" spans="1:19" ht="13.2" hidden="1" x14ac:dyDescent="0.25">
      <c r="A1698" s="119" t="str">
        <f>IF(B1698="","",COUNT('Diário 2o PA'!$A$5:$A$1412)+COUNT('Diário 3o PA'!$A$5:$A$2004)+ROW()-4)</f>
        <v/>
      </c>
      <c r="B1698" s="104"/>
      <c r="C1698" s="154"/>
      <c r="D1698" s="105"/>
      <c r="E1698" s="105"/>
      <c r="F1698" s="106"/>
      <c r="G1698" s="105"/>
      <c r="H1698" s="105"/>
      <c r="I1698" s="108"/>
      <c r="J1698" s="105"/>
      <c r="K1698" s="105"/>
      <c r="L1698" s="108"/>
      <c r="M1698" s="105"/>
      <c r="N1698" s="103"/>
      <c r="O1698" s="456"/>
      <c r="P1698" s="79">
        <f t="shared" si="53"/>
        <v>0</v>
      </c>
      <c r="Q1698" s="79">
        <f t="shared" si="53"/>
        <v>0</v>
      </c>
      <c r="R1698" s="102" t="str">
        <f t="shared" si="52"/>
        <v/>
      </c>
      <c r="S1698" s="96" t="str">
        <f>IF(D1698="","",IF(OR(D1698=Plano!$A$1,D1698=Plano!$B$1),"entrada","saída"))</f>
        <v/>
      </c>
    </row>
    <row r="1699" spans="1:19" ht="13.2" hidden="1" x14ac:dyDescent="0.25">
      <c r="A1699" s="119" t="str">
        <f>IF(B1699="","",COUNT('Diário 2o PA'!$A$5:$A$1412)+COUNT('Diário 3o PA'!$A$5:$A$2004)+ROW()-4)</f>
        <v/>
      </c>
      <c r="B1699" s="104"/>
      <c r="C1699" s="154"/>
      <c r="D1699" s="105"/>
      <c r="E1699" s="105"/>
      <c r="F1699" s="106"/>
      <c r="G1699" s="105"/>
      <c r="H1699" s="105"/>
      <c r="I1699" s="108"/>
      <c r="J1699" s="105"/>
      <c r="K1699" s="105"/>
      <c r="L1699" s="108"/>
      <c r="M1699" s="105"/>
      <c r="N1699" s="103"/>
      <c r="O1699" s="456"/>
      <c r="P1699" s="79">
        <f t="shared" si="53"/>
        <v>0</v>
      </c>
      <c r="Q1699" s="79">
        <f t="shared" si="53"/>
        <v>0</v>
      </c>
      <c r="R1699" s="102" t="str">
        <f t="shared" si="52"/>
        <v/>
      </c>
      <c r="S1699" s="96" t="str">
        <f>IF(D1699="","",IF(OR(D1699=Plano!$A$1,D1699=Plano!$B$1),"entrada","saída"))</f>
        <v/>
      </c>
    </row>
    <row r="1700" spans="1:19" ht="13.2" hidden="1" x14ac:dyDescent="0.25">
      <c r="A1700" s="119" t="str">
        <f>IF(B1700="","",COUNT('Diário 2o PA'!$A$5:$A$1412)+COUNT('Diário 3o PA'!$A$5:$A$2004)+ROW()-4)</f>
        <v/>
      </c>
      <c r="B1700" s="104"/>
      <c r="C1700" s="154"/>
      <c r="D1700" s="105"/>
      <c r="E1700" s="105"/>
      <c r="F1700" s="106"/>
      <c r="G1700" s="105"/>
      <c r="H1700" s="105"/>
      <c r="I1700" s="108"/>
      <c r="J1700" s="105"/>
      <c r="K1700" s="105"/>
      <c r="L1700" s="108"/>
      <c r="M1700" s="105"/>
      <c r="N1700" s="103"/>
      <c r="O1700" s="456"/>
      <c r="P1700" s="79">
        <f t="shared" si="53"/>
        <v>0</v>
      </c>
      <c r="Q1700" s="79">
        <f t="shared" si="53"/>
        <v>0</v>
      </c>
      <c r="R1700" s="102" t="str">
        <f t="shared" si="52"/>
        <v/>
      </c>
      <c r="S1700" s="96" t="str">
        <f>IF(D1700="","",IF(OR(D1700=Plano!$A$1,D1700=Plano!$B$1),"entrada","saída"))</f>
        <v/>
      </c>
    </row>
    <row r="1701" spans="1:19" ht="13.2" hidden="1" x14ac:dyDescent="0.25">
      <c r="A1701" s="119" t="str">
        <f>IF(B1701="","",COUNT('Diário 2o PA'!$A$5:$A$1412)+COUNT('Diário 3o PA'!$A$5:$A$2004)+ROW()-4)</f>
        <v/>
      </c>
      <c r="B1701" s="104"/>
      <c r="C1701" s="154"/>
      <c r="D1701" s="105"/>
      <c r="E1701" s="105"/>
      <c r="F1701" s="106"/>
      <c r="G1701" s="105"/>
      <c r="H1701" s="105"/>
      <c r="I1701" s="108"/>
      <c r="J1701" s="105"/>
      <c r="K1701" s="105"/>
      <c r="L1701" s="108"/>
      <c r="M1701" s="105"/>
      <c r="N1701" s="103"/>
      <c r="O1701" s="456"/>
      <c r="P1701" s="79">
        <f t="shared" si="53"/>
        <v>0</v>
      </c>
      <c r="Q1701" s="79">
        <f t="shared" si="53"/>
        <v>0</v>
      </c>
      <c r="R1701" s="102" t="str">
        <f t="shared" si="52"/>
        <v/>
      </c>
      <c r="S1701" s="96" t="str">
        <f>IF(D1701="","",IF(OR(D1701=Plano!$A$1,D1701=Plano!$B$1),"entrada","saída"))</f>
        <v/>
      </c>
    </row>
    <row r="1702" spans="1:19" ht="13.2" hidden="1" x14ac:dyDescent="0.25">
      <c r="A1702" s="119" t="str">
        <f>IF(B1702="","",COUNT('Diário 2o PA'!$A$5:$A$1412)+COUNT('Diário 3o PA'!$A$5:$A$2004)+ROW()-4)</f>
        <v/>
      </c>
      <c r="B1702" s="104"/>
      <c r="C1702" s="154"/>
      <c r="D1702" s="105"/>
      <c r="E1702" s="105"/>
      <c r="F1702" s="106"/>
      <c r="G1702" s="105"/>
      <c r="H1702" s="105"/>
      <c r="I1702" s="108"/>
      <c r="J1702" s="105"/>
      <c r="K1702" s="105"/>
      <c r="L1702" s="108"/>
      <c r="M1702" s="105"/>
      <c r="N1702" s="103"/>
      <c r="O1702" s="456"/>
      <c r="P1702" s="79">
        <f t="shared" si="53"/>
        <v>0</v>
      </c>
      <c r="Q1702" s="79">
        <f t="shared" si="53"/>
        <v>0</v>
      </c>
      <c r="R1702" s="102" t="str">
        <f t="shared" si="52"/>
        <v/>
      </c>
      <c r="S1702" s="96" t="str">
        <f>IF(D1702="","",IF(OR(D1702=Plano!$A$1,D1702=Plano!$B$1),"entrada","saída"))</f>
        <v/>
      </c>
    </row>
    <row r="1703" spans="1:19" ht="13.2" hidden="1" x14ac:dyDescent="0.25">
      <c r="A1703" s="119" t="str">
        <f>IF(B1703="","",COUNT('Diário 2o PA'!$A$5:$A$1412)+COUNT('Diário 3o PA'!$A$5:$A$2004)+ROW()-4)</f>
        <v/>
      </c>
      <c r="B1703" s="104"/>
      <c r="C1703" s="154"/>
      <c r="D1703" s="105"/>
      <c r="E1703" s="105"/>
      <c r="F1703" s="106"/>
      <c r="G1703" s="105"/>
      <c r="H1703" s="105"/>
      <c r="I1703" s="108"/>
      <c r="J1703" s="105"/>
      <c r="K1703" s="105"/>
      <c r="L1703" s="108"/>
      <c r="M1703" s="105"/>
      <c r="N1703" s="103"/>
      <c r="O1703" s="456"/>
      <c r="P1703" s="79">
        <f t="shared" si="53"/>
        <v>0</v>
      </c>
      <c r="Q1703" s="79">
        <f t="shared" si="53"/>
        <v>0</v>
      </c>
      <c r="R1703" s="102" t="str">
        <f t="shared" si="52"/>
        <v/>
      </c>
      <c r="S1703" s="96" t="str">
        <f>IF(D1703="","",IF(OR(D1703=Plano!$A$1,D1703=Plano!$B$1),"entrada","saída"))</f>
        <v/>
      </c>
    </row>
    <row r="1704" spans="1:19" ht="13.2" hidden="1" x14ac:dyDescent="0.25">
      <c r="A1704" s="119" t="str">
        <f>IF(B1704="","",COUNT('Diário 2o PA'!$A$5:$A$1412)+COUNT('Diário 3o PA'!$A$5:$A$2004)+ROW()-4)</f>
        <v/>
      </c>
      <c r="B1704" s="104"/>
      <c r="C1704" s="154"/>
      <c r="D1704" s="105"/>
      <c r="E1704" s="105"/>
      <c r="F1704" s="106"/>
      <c r="G1704" s="105"/>
      <c r="H1704" s="105"/>
      <c r="I1704" s="108"/>
      <c r="J1704" s="105"/>
      <c r="K1704" s="105"/>
      <c r="L1704" s="108"/>
      <c r="M1704" s="105"/>
      <c r="N1704" s="103"/>
      <c r="O1704" s="456"/>
      <c r="P1704" s="79">
        <f t="shared" si="53"/>
        <v>0</v>
      </c>
      <c r="Q1704" s="79">
        <f t="shared" si="53"/>
        <v>0</v>
      </c>
      <c r="R1704" s="102" t="str">
        <f t="shared" si="52"/>
        <v/>
      </c>
      <c r="S1704" s="96" t="str">
        <f>IF(D1704="","",IF(OR(D1704=Plano!$A$1,D1704=Plano!$B$1),"entrada","saída"))</f>
        <v/>
      </c>
    </row>
    <row r="1705" spans="1:19" ht="13.2" hidden="1" x14ac:dyDescent="0.25">
      <c r="A1705" s="119" t="str">
        <f>IF(B1705="","",COUNT('Diário 2o PA'!$A$5:$A$1412)+COUNT('Diário 3o PA'!$A$5:$A$2004)+ROW()-4)</f>
        <v/>
      </c>
      <c r="B1705" s="104"/>
      <c r="C1705" s="154"/>
      <c r="D1705" s="105"/>
      <c r="E1705" s="105"/>
      <c r="F1705" s="106"/>
      <c r="G1705" s="105"/>
      <c r="H1705" s="105"/>
      <c r="I1705" s="108"/>
      <c r="J1705" s="105"/>
      <c r="K1705" s="105"/>
      <c r="L1705" s="108"/>
      <c r="M1705" s="105"/>
      <c r="N1705" s="103"/>
      <c r="O1705" s="456"/>
      <c r="P1705" s="79">
        <f t="shared" si="53"/>
        <v>0</v>
      </c>
      <c r="Q1705" s="79">
        <f t="shared" si="53"/>
        <v>0</v>
      </c>
      <c r="R1705" s="102" t="str">
        <f t="shared" si="52"/>
        <v/>
      </c>
      <c r="S1705" s="96" t="str">
        <f>IF(D1705="","",IF(OR(D1705=Plano!$A$1,D1705=Plano!$B$1),"entrada","saída"))</f>
        <v/>
      </c>
    </row>
    <row r="1706" spans="1:19" ht="13.2" hidden="1" x14ac:dyDescent="0.25">
      <c r="A1706" s="119" t="str">
        <f>IF(B1706="","",COUNT('Diário 2o PA'!$A$5:$A$1412)+COUNT('Diário 3o PA'!$A$5:$A$2004)+ROW()-4)</f>
        <v/>
      </c>
      <c r="B1706" s="104"/>
      <c r="C1706" s="154"/>
      <c r="D1706" s="105"/>
      <c r="E1706" s="105"/>
      <c r="F1706" s="106"/>
      <c r="G1706" s="105"/>
      <c r="H1706" s="105"/>
      <c r="I1706" s="108"/>
      <c r="J1706" s="105"/>
      <c r="K1706" s="105"/>
      <c r="L1706" s="108"/>
      <c r="M1706" s="105"/>
      <c r="N1706" s="103"/>
      <c r="O1706" s="456"/>
      <c r="P1706" s="79">
        <f t="shared" si="53"/>
        <v>0</v>
      </c>
      <c r="Q1706" s="79">
        <f t="shared" si="53"/>
        <v>0</v>
      </c>
      <c r="R1706" s="102" t="str">
        <f t="shared" si="52"/>
        <v/>
      </c>
      <c r="S1706" s="96" t="str">
        <f>IF(D1706="","",IF(OR(D1706=Plano!$A$1,D1706=Plano!$B$1),"entrada","saída"))</f>
        <v/>
      </c>
    </row>
    <row r="1707" spans="1:19" ht="13.2" hidden="1" x14ac:dyDescent="0.25">
      <c r="A1707" s="119" t="str">
        <f>IF(B1707="","",COUNT('Diário 2o PA'!$A$5:$A$1412)+COUNT('Diário 3o PA'!$A$5:$A$2004)+ROW()-4)</f>
        <v/>
      </c>
      <c r="B1707" s="104"/>
      <c r="C1707" s="154"/>
      <c r="D1707" s="105"/>
      <c r="E1707" s="105"/>
      <c r="F1707" s="106"/>
      <c r="G1707" s="105"/>
      <c r="H1707" s="105"/>
      <c r="I1707" s="108"/>
      <c r="J1707" s="105"/>
      <c r="K1707" s="105"/>
      <c r="L1707" s="108"/>
      <c r="M1707" s="105"/>
      <c r="N1707" s="103"/>
      <c r="O1707" s="456"/>
      <c r="P1707" s="79">
        <f t="shared" si="53"/>
        <v>0</v>
      </c>
      <c r="Q1707" s="79">
        <f t="shared" si="53"/>
        <v>0</v>
      </c>
      <c r="R1707" s="102" t="str">
        <f t="shared" si="52"/>
        <v/>
      </c>
      <c r="S1707" s="96" t="str">
        <f>IF(D1707="","",IF(OR(D1707=Plano!$A$1,D1707=Plano!$B$1),"entrada","saída"))</f>
        <v/>
      </c>
    </row>
    <row r="1708" spans="1:19" ht="13.2" hidden="1" x14ac:dyDescent="0.25">
      <c r="A1708" s="119" t="str">
        <f>IF(B1708="","",COUNT('Diário 2o PA'!$A$5:$A$1412)+COUNT('Diário 3o PA'!$A$5:$A$2004)+ROW()-4)</f>
        <v/>
      </c>
      <c r="B1708" s="104"/>
      <c r="C1708" s="154"/>
      <c r="D1708" s="105"/>
      <c r="E1708" s="105"/>
      <c r="F1708" s="106"/>
      <c r="G1708" s="105"/>
      <c r="H1708" s="105"/>
      <c r="I1708" s="108"/>
      <c r="J1708" s="105"/>
      <c r="K1708" s="105"/>
      <c r="L1708" s="108"/>
      <c r="M1708" s="105"/>
      <c r="N1708" s="103"/>
      <c r="O1708" s="456"/>
      <c r="P1708" s="79">
        <f t="shared" si="53"/>
        <v>0</v>
      </c>
      <c r="Q1708" s="79">
        <f t="shared" si="53"/>
        <v>0</v>
      </c>
      <c r="R1708" s="102" t="str">
        <f t="shared" si="52"/>
        <v/>
      </c>
      <c r="S1708" s="96" t="str">
        <f>IF(D1708="","",IF(OR(D1708=Plano!$A$1,D1708=Plano!$B$1),"entrada","saída"))</f>
        <v/>
      </c>
    </row>
    <row r="1709" spans="1:19" ht="13.2" hidden="1" x14ac:dyDescent="0.25">
      <c r="A1709" s="119" t="str">
        <f>IF(B1709="","",COUNT('Diário 2o PA'!$A$5:$A$1412)+COUNT('Diário 3o PA'!$A$5:$A$2004)+ROW()-4)</f>
        <v/>
      </c>
      <c r="B1709" s="104"/>
      <c r="C1709" s="154"/>
      <c r="D1709" s="105"/>
      <c r="E1709" s="105"/>
      <c r="F1709" s="106"/>
      <c r="G1709" s="105"/>
      <c r="H1709" s="105"/>
      <c r="I1709" s="108"/>
      <c r="J1709" s="105"/>
      <c r="K1709" s="105"/>
      <c r="L1709" s="108"/>
      <c r="M1709" s="105"/>
      <c r="N1709" s="103"/>
      <c r="O1709" s="456"/>
      <c r="P1709" s="79">
        <f t="shared" si="53"/>
        <v>0</v>
      </c>
      <c r="Q1709" s="79">
        <f t="shared" si="53"/>
        <v>0</v>
      </c>
      <c r="R1709" s="102" t="str">
        <f t="shared" si="52"/>
        <v/>
      </c>
      <c r="S1709" s="96" t="str">
        <f>IF(D1709="","",IF(OR(D1709=Plano!$A$1,D1709=Plano!$B$1),"entrada","saída"))</f>
        <v/>
      </c>
    </row>
    <row r="1710" spans="1:19" ht="13.2" hidden="1" x14ac:dyDescent="0.25">
      <c r="A1710" s="119" t="str">
        <f>IF(B1710="","",COUNT('Diário 2o PA'!$A$5:$A$1412)+COUNT('Diário 3o PA'!$A$5:$A$2004)+ROW()-4)</f>
        <v/>
      </c>
      <c r="B1710" s="104"/>
      <c r="C1710" s="154"/>
      <c r="D1710" s="105"/>
      <c r="E1710" s="105"/>
      <c r="F1710" s="106"/>
      <c r="G1710" s="105"/>
      <c r="H1710" s="105"/>
      <c r="I1710" s="108"/>
      <c r="J1710" s="105"/>
      <c r="K1710" s="105"/>
      <c r="L1710" s="108"/>
      <c r="M1710" s="105"/>
      <c r="N1710" s="103"/>
      <c r="O1710" s="456"/>
      <c r="P1710" s="79">
        <f t="shared" si="53"/>
        <v>0</v>
      </c>
      <c r="Q1710" s="79">
        <f t="shared" si="53"/>
        <v>0</v>
      </c>
      <c r="R1710" s="102" t="str">
        <f t="shared" si="52"/>
        <v/>
      </c>
      <c r="S1710" s="96" t="str">
        <f>IF(D1710="","",IF(OR(D1710=Plano!$A$1,D1710=Plano!$B$1),"entrada","saída"))</f>
        <v/>
      </c>
    </row>
    <row r="1711" spans="1:19" ht="13.2" hidden="1" x14ac:dyDescent="0.25">
      <c r="A1711" s="119" t="str">
        <f>IF(B1711="","",COUNT('Diário 2o PA'!$A$5:$A$1412)+COUNT('Diário 3o PA'!$A$5:$A$2004)+ROW()-4)</f>
        <v/>
      </c>
      <c r="B1711" s="104"/>
      <c r="C1711" s="154"/>
      <c r="D1711" s="105"/>
      <c r="E1711" s="105"/>
      <c r="F1711" s="106"/>
      <c r="G1711" s="105"/>
      <c r="H1711" s="105"/>
      <c r="I1711" s="108"/>
      <c r="J1711" s="105"/>
      <c r="K1711" s="105"/>
      <c r="L1711" s="108"/>
      <c r="M1711" s="105"/>
      <c r="N1711" s="103"/>
      <c r="O1711" s="456"/>
      <c r="P1711" s="79">
        <f t="shared" si="53"/>
        <v>0</v>
      </c>
      <c r="Q1711" s="79">
        <f t="shared" si="53"/>
        <v>0</v>
      </c>
      <c r="R1711" s="102" t="str">
        <f t="shared" si="52"/>
        <v/>
      </c>
      <c r="S1711" s="96" t="str">
        <f>IF(D1711="","",IF(OR(D1711=Plano!$A$1,D1711=Plano!$B$1),"entrada","saída"))</f>
        <v/>
      </c>
    </row>
    <row r="1712" spans="1:19" ht="13.2" hidden="1" x14ac:dyDescent="0.25">
      <c r="A1712" s="119" t="str">
        <f>IF(B1712="","",COUNT('Diário 2o PA'!$A$5:$A$1412)+COUNT('Diário 3o PA'!$A$5:$A$2004)+ROW()-4)</f>
        <v/>
      </c>
      <c r="B1712" s="104"/>
      <c r="C1712" s="154"/>
      <c r="D1712" s="105"/>
      <c r="E1712" s="105"/>
      <c r="F1712" s="106"/>
      <c r="G1712" s="105"/>
      <c r="H1712" s="105"/>
      <c r="I1712" s="108"/>
      <c r="J1712" s="105"/>
      <c r="K1712" s="105"/>
      <c r="L1712" s="108"/>
      <c r="M1712" s="105"/>
      <c r="N1712" s="103"/>
      <c r="O1712" s="456"/>
      <c r="P1712" s="79">
        <f t="shared" si="53"/>
        <v>0</v>
      </c>
      <c r="Q1712" s="79">
        <f t="shared" si="53"/>
        <v>0</v>
      </c>
      <c r="R1712" s="102" t="str">
        <f t="shared" si="52"/>
        <v/>
      </c>
      <c r="S1712" s="96" t="str">
        <f>IF(D1712="","",IF(OR(D1712=Plano!$A$1,D1712=Plano!$B$1),"entrada","saída"))</f>
        <v/>
      </c>
    </row>
    <row r="1713" spans="1:19" ht="13.2" hidden="1" x14ac:dyDescent="0.25">
      <c r="A1713" s="119" t="str">
        <f>IF(B1713="","",COUNT('Diário 2o PA'!$A$5:$A$1412)+COUNT('Diário 3o PA'!$A$5:$A$2004)+ROW()-4)</f>
        <v/>
      </c>
      <c r="B1713" s="104"/>
      <c r="C1713" s="154"/>
      <c r="D1713" s="105"/>
      <c r="E1713" s="105"/>
      <c r="F1713" s="106"/>
      <c r="G1713" s="105"/>
      <c r="H1713" s="105"/>
      <c r="I1713" s="108"/>
      <c r="J1713" s="105"/>
      <c r="K1713" s="105"/>
      <c r="L1713" s="108"/>
      <c r="M1713" s="105"/>
      <c r="N1713" s="103"/>
      <c r="O1713" s="456"/>
      <c r="P1713" s="79">
        <f t="shared" si="53"/>
        <v>0</v>
      </c>
      <c r="Q1713" s="79">
        <f t="shared" si="53"/>
        <v>0</v>
      </c>
      <c r="R1713" s="102" t="str">
        <f t="shared" si="52"/>
        <v/>
      </c>
      <c r="S1713" s="96" t="str">
        <f>IF(D1713="","",IF(OR(D1713=Plano!$A$1,D1713=Plano!$B$1),"entrada","saída"))</f>
        <v/>
      </c>
    </row>
    <row r="1714" spans="1:19" ht="13.2" hidden="1" x14ac:dyDescent="0.25">
      <c r="A1714" s="119" t="str">
        <f>IF(B1714="","",COUNT('Diário 2o PA'!$A$5:$A$1412)+COUNT('Diário 3o PA'!$A$5:$A$2004)+ROW()-4)</f>
        <v/>
      </c>
      <c r="B1714" s="104"/>
      <c r="C1714" s="154"/>
      <c r="D1714" s="105"/>
      <c r="E1714" s="105"/>
      <c r="F1714" s="106"/>
      <c r="G1714" s="105"/>
      <c r="H1714" s="105"/>
      <c r="I1714" s="108"/>
      <c r="J1714" s="105"/>
      <c r="K1714" s="105"/>
      <c r="L1714" s="108"/>
      <c r="M1714" s="105"/>
      <c r="N1714" s="103"/>
      <c r="O1714" s="456"/>
      <c r="P1714" s="79">
        <f t="shared" si="53"/>
        <v>0</v>
      </c>
      <c r="Q1714" s="79">
        <f t="shared" si="53"/>
        <v>0</v>
      </c>
      <c r="R1714" s="102" t="str">
        <f t="shared" si="52"/>
        <v/>
      </c>
      <c r="S1714" s="96" t="str">
        <f>IF(D1714="","",IF(OR(D1714=Plano!$A$1,D1714=Plano!$B$1),"entrada","saída"))</f>
        <v/>
      </c>
    </row>
    <row r="1715" spans="1:19" ht="13.2" hidden="1" x14ac:dyDescent="0.25">
      <c r="A1715" s="119" t="str">
        <f>IF(B1715="","",COUNT('Diário 2o PA'!$A$5:$A$1412)+COUNT('Diário 3o PA'!$A$5:$A$2004)+ROW()-4)</f>
        <v/>
      </c>
      <c r="B1715" s="104"/>
      <c r="C1715" s="154"/>
      <c r="D1715" s="105"/>
      <c r="E1715" s="105"/>
      <c r="F1715" s="106"/>
      <c r="G1715" s="105"/>
      <c r="H1715" s="105"/>
      <c r="I1715" s="108"/>
      <c r="J1715" s="105"/>
      <c r="K1715" s="105"/>
      <c r="L1715" s="108"/>
      <c r="M1715" s="105"/>
      <c r="N1715" s="103"/>
      <c r="O1715" s="456"/>
      <c r="P1715" s="79">
        <f t="shared" si="53"/>
        <v>0</v>
      </c>
      <c r="Q1715" s="79">
        <f t="shared" si="53"/>
        <v>0</v>
      </c>
      <c r="R1715" s="102" t="str">
        <f t="shared" si="52"/>
        <v/>
      </c>
      <c r="S1715" s="96" t="str">
        <f>IF(D1715="","",IF(OR(D1715=Plano!$A$1,D1715=Plano!$B$1),"entrada","saída"))</f>
        <v/>
      </c>
    </row>
    <row r="1716" spans="1:19" ht="13.2" hidden="1" x14ac:dyDescent="0.25">
      <c r="A1716" s="119" t="str">
        <f>IF(B1716="","",COUNT('Diário 2o PA'!$A$5:$A$1412)+COUNT('Diário 3o PA'!$A$5:$A$2004)+ROW()-4)</f>
        <v/>
      </c>
      <c r="B1716" s="104"/>
      <c r="C1716" s="154"/>
      <c r="D1716" s="105"/>
      <c r="E1716" s="105"/>
      <c r="F1716" s="106"/>
      <c r="G1716" s="105"/>
      <c r="H1716" s="105"/>
      <c r="I1716" s="108"/>
      <c r="J1716" s="105"/>
      <c r="K1716" s="105"/>
      <c r="L1716" s="108"/>
      <c r="M1716" s="105"/>
      <c r="N1716" s="103"/>
      <c r="O1716" s="456"/>
      <c r="P1716" s="79">
        <f t="shared" si="53"/>
        <v>0</v>
      </c>
      <c r="Q1716" s="79">
        <f t="shared" si="53"/>
        <v>0</v>
      </c>
      <c r="R1716" s="102" t="str">
        <f t="shared" si="52"/>
        <v/>
      </c>
      <c r="S1716" s="96" t="str">
        <f>IF(D1716="","",IF(OR(D1716=Plano!$A$1,D1716=Plano!$B$1),"entrada","saída"))</f>
        <v/>
      </c>
    </row>
    <row r="1717" spans="1:19" ht="13.2" hidden="1" x14ac:dyDescent="0.25">
      <c r="A1717" s="119" t="str">
        <f>IF(B1717="","",COUNT('Diário 2o PA'!$A$5:$A$1412)+COUNT('Diário 3o PA'!$A$5:$A$2004)+ROW()-4)</f>
        <v/>
      </c>
      <c r="B1717" s="104"/>
      <c r="C1717" s="154"/>
      <c r="D1717" s="105"/>
      <c r="E1717" s="105"/>
      <c r="F1717" s="106"/>
      <c r="G1717" s="105"/>
      <c r="H1717" s="105"/>
      <c r="I1717" s="108"/>
      <c r="J1717" s="105"/>
      <c r="K1717" s="105"/>
      <c r="L1717" s="108"/>
      <c r="M1717" s="105"/>
      <c r="N1717" s="103"/>
      <c r="O1717" s="456"/>
      <c r="P1717" s="79">
        <f t="shared" si="53"/>
        <v>0</v>
      </c>
      <c r="Q1717" s="79">
        <f t="shared" si="53"/>
        <v>0</v>
      </c>
      <c r="R1717" s="102" t="str">
        <f t="shared" si="52"/>
        <v/>
      </c>
      <c r="S1717" s="96" t="str">
        <f>IF(D1717="","",IF(OR(D1717=Plano!$A$1,D1717=Plano!$B$1),"entrada","saída"))</f>
        <v/>
      </c>
    </row>
    <row r="1718" spans="1:19" ht="13.2" hidden="1" x14ac:dyDescent="0.25">
      <c r="A1718" s="119" t="str">
        <f>IF(B1718="","",COUNT('Diário 2o PA'!$A$5:$A$1412)+COUNT('Diário 3o PA'!$A$5:$A$2004)+ROW()-4)</f>
        <v/>
      </c>
      <c r="B1718" s="104"/>
      <c r="C1718" s="154"/>
      <c r="D1718" s="105"/>
      <c r="E1718" s="105"/>
      <c r="F1718" s="106"/>
      <c r="G1718" s="105"/>
      <c r="H1718" s="105"/>
      <c r="I1718" s="108"/>
      <c r="J1718" s="105"/>
      <c r="K1718" s="105"/>
      <c r="L1718" s="108"/>
      <c r="M1718" s="105"/>
      <c r="N1718" s="103"/>
      <c r="O1718" s="456"/>
      <c r="P1718" s="79">
        <f t="shared" si="53"/>
        <v>0</v>
      </c>
      <c r="Q1718" s="79">
        <f t="shared" si="53"/>
        <v>0</v>
      </c>
      <c r="R1718" s="102" t="str">
        <f t="shared" si="52"/>
        <v/>
      </c>
      <c r="S1718" s="96" t="str">
        <f>IF(D1718="","",IF(OR(D1718=Plano!$A$1,D1718=Plano!$B$1),"entrada","saída"))</f>
        <v/>
      </c>
    </row>
    <row r="1719" spans="1:19" ht="13.2" hidden="1" x14ac:dyDescent="0.25">
      <c r="A1719" s="119" t="str">
        <f>IF(B1719="","",COUNT('Diário 2o PA'!$A$5:$A$1412)+COUNT('Diário 3o PA'!$A$5:$A$2004)+ROW()-4)</f>
        <v/>
      </c>
      <c r="B1719" s="104"/>
      <c r="C1719" s="154"/>
      <c r="D1719" s="105"/>
      <c r="E1719" s="105"/>
      <c r="F1719" s="106"/>
      <c r="G1719" s="105"/>
      <c r="H1719" s="105"/>
      <c r="I1719" s="108"/>
      <c r="J1719" s="105"/>
      <c r="K1719" s="105"/>
      <c r="L1719" s="108"/>
      <c r="M1719" s="105"/>
      <c r="N1719" s="103"/>
      <c r="O1719" s="456"/>
      <c r="P1719" s="79">
        <f t="shared" si="53"/>
        <v>0</v>
      </c>
      <c r="Q1719" s="79">
        <f t="shared" si="53"/>
        <v>0</v>
      </c>
      <c r="R1719" s="102" t="str">
        <f t="shared" si="52"/>
        <v/>
      </c>
      <c r="S1719" s="96" t="str">
        <f>IF(D1719="","",IF(OR(D1719=Plano!$A$1,D1719=Plano!$B$1),"entrada","saída"))</f>
        <v/>
      </c>
    </row>
    <row r="1720" spans="1:19" ht="13.2" hidden="1" x14ac:dyDescent="0.25">
      <c r="A1720" s="119" t="str">
        <f>IF(B1720="","",COUNT('Diário 2o PA'!$A$5:$A$1412)+COUNT('Diário 3o PA'!$A$5:$A$2004)+ROW()-4)</f>
        <v/>
      </c>
      <c r="B1720" s="104"/>
      <c r="C1720" s="154"/>
      <c r="D1720" s="105"/>
      <c r="E1720" s="105"/>
      <c r="F1720" s="106"/>
      <c r="G1720" s="105"/>
      <c r="H1720" s="105"/>
      <c r="I1720" s="108"/>
      <c r="J1720" s="105"/>
      <c r="K1720" s="105"/>
      <c r="L1720" s="108"/>
      <c r="M1720" s="105"/>
      <c r="N1720" s="103"/>
      <c r="O1720" s="456"/>
      <c r="P1720" s="79">
        <f t="shared" si="53"/>
        <v>0</v>
      </c>
      <c r="Q1720" s="79">
        <f t="shared" si="53"/>
        <v>0</v>
      </c>
      <c r="R1720" s="102" t="str">
        <f t="shared" si="52"/>
        <v/>
      </c>
      <c r="S1720" s="96" t="str">
        <f>IF(D1720="","",IF(OR(D1720=Plano!$A$1,D1720=Plano!$B$1),"entrada","saída"))</f>
        <v/>
      </c>
    </row>
    <row r="1721" spans="1:19" ht="13.2" hidden="1" x14ac:dyDescent="0.25">
      <c r="A1721" s="119" t="str">
        <f>IF(B1721="","",COUNT('Diário 2o PA'!$A$5:$A$1412)+COUNT('Diário 3o PA'!$A$5:$A$2004)+ROW()-4)</f>
        <v/>
      </c>
      <c r="B1721" s="104"/>
      <c r="C1721" s="154"/>
      <c r="D1721" s="105"/>
      <c r="E1721" s="105"/>
      <c r="F1721" s="106"/>
      <c r="G1721" s="105"/>
      <c r="H1721" s="105"/>
      <c r="I1721" s="108"/>
      <c r="J1721" s="105"/>
      <c r="K1721" s="105"/>
      <c r="L1721" s="108"/>
      <c r="M1721" s="105"/>
      <c r="N1721" s="103"/>
      <c r="O1721" s="456"/>
      <c r="P1721" s="79">
        <f t="shared" si="53"/>
        <v>0</v>
      </c>
      <c r="Q1721" s="79">
        <f t="shared" si="53"/>
        <v>0</v>
      </c>
      <c r="R1721" s="102" t="str">
        <f t="shared" si="52"/>
        <v/>
      </c>
      <c r="S1721" s="96" t="str">
        <f>IF(D1721="","",IF(OR(D1721=Plano!$A$1,D1721=Plano!$B$1),"entrada","saída"))</f>
        <v/>
      </c>
    </row>
    <row r="1722" spans="1:19" ht="13.2" hidden="1" x14ac:dyDescent="0.25">
      <c r="A1722" s="119" t="str">
        <f>IF(B1722="","",COUNT('Diário 2o PA'!$A$5:$A$1412)+COUNT('Diário 3o PA'!$A$5:$A$2004)+ROW()-4)</f>
        <v/>
      </c>
      <c r="B1722" s="104"/>
      <c r="C1722" s="154"/>
      <c r="D1722" s="105"/>
      <c r="E1722" s="105"/>
      <c r="F1722" s="106"/>
      <c r="G1722" s="105"/>
      <c r="H1722" s="105"/>
      <c r="I1722" s="108"/>
      <c r="J1722" s="105"/>
      <c r="K1722" s="105"/>
      <c r="L1722" s="108"/>
      <c r="M1722" s="105"/>
      <c r="N1722" s="103"/>
      <c r="O1722" s="456"/>
      <c r="P1722" s="79">
        <f t="shared" si="53"/>
        <v>0</v>
      </c>
      <c r="Q1722" s="79">
        <f t="shared" si="53"/>
        <v>0</v>
      </c>
      <c r="R1722" s="102" t="str">
        <f t="shared" si="52"/>
        <v/>
      </c>
      <c r="S1722" s="96" t="str">
        <f>IF(D1722="","",IF(OR(D1722=Plano!$A$1,D1722=Plano!$B$1),"entrada","saída"))</f>
        <v/>
      </c>
    </row>
    <row r="1723" spans="1:19" ht="13.2" hidden="1" x14ac:dyDescent="0.25">
      <c r="A1723" s="119" t="str">
        <f>IF(B1723="","",COUNT('Diário 2o PA'!$A$5:$A$1412)+COUNT('Diário 3o PA'!$A$5:$A$2004)+ROW()-4)</f>
        <v/>
      </c>
      <c r="B1723" s="104"/>
      <c r="C1723" s="154"/>
      <c r="D1723" s="105"/>
      <c r="E1723" s="105"/>
      <c r="F1723" s="106"/>
      <c r="G1723" s="105"/>
      <c r="H1723" s="105"/>
      <c r="I1723" s="108"/>
      <c r="J1723" s="105"/>
      <c r="K1723" s="105"/>
      <c r="L1723" s="108"/>
      <c r="M1723" s="105"/>
      <c r="N1723" s="103"/>
      <c r="O1723" s="456"/>
      <c r="P1723" s="79">
        <f t="shared" si="53"/>
        <v>0</v>
      </c>
      <c r="Q1723" s="79">
        <f t="shared" si="53"/>
        <v>0</v>
      </c>
      <c r="R1723" s="102" t="str">
        <f t="shared" si="52"/>
        <v/>
      </c>
      <c r="S1723" s="96" t="str">
        <f>IF(D1723="","",IF(OR(D1723=Plano!$A$1,D1723=Plano!$B$1),"entrada","saída"))</f>
        <v/>
      </c>
    </row>
    <row r="1724" spans="1:19" ht="13.2" hidden="1" x14ac:dyDescent="0.25">
      <c r="A1724" s="119" t="str">
        <f>IF(B1724="","",COUNT('Diário 2o PA'!$A$5:$A$1412)+COUNT('Diário 3o PA'!$A$5:$A$2004)+ROW()-4)</f>
        <v/>
      </c>
      <c r="B1724" s="104"/>
      <c r="C1724" s="154"/>
      <c r="D1724" s="105"/>
      <c r="E1724" s="105"/>
      <c r="F1724" s="106"/>
      <c r="G1724" s="105"/>
      <c r="H1724" s="105"/>
      <c r="I1724" s="108"/>
      <c r="J1724" s="105"/>
      <c r="K1724" s="105"/>
      <c r="L1724" s="108"/>
      <c r="M1724" s="105"/>
      <c r="N1724" s="103"/>
      <c r="O1724" s="456"/>
      <c r="P1724" s="79">
        <f t="shared" si="53"/>
        <v>0</v>
      </c>
      <c r="Q1724" s="79">
        <f t="shared" si="53"/>
        <v>0</v>
      </c>
      <c r="R1724" s="102" t="str">
        <f t="shared" si="52"/>
        <v/>
      </c>
      <c r="S1724" s="96" t="str">
        <f>IF(D1724="","",IF(OR(D1724=Plano!$A$1,D1724=Plano!$B$1),"entrada","saída"))</f>
        <v/>
      </c>
    </row>
    <row r="1725" spans="1:19" ht="13.2" hidden="1" x14ac:dyDescent="0.25">
      <c r="A1725" s="119" t="str">
        <f>IF(B1725="","",COUNT('Diário 2o PA'!$A$5:$A$1412)+COUNT('Diário 3o PA'!$A$5:$A$2004)+ROW()-4)</f>
        <v/>
      </c>
      <c r="B1725" s="104"/>
      <c r="C1725" s="154"/>
      <c r="D1725" s="105"/>
      <c r="E1725" s="105"/>
      <c r="F1725" s="106"/>
      <c r="G1725" s="105"/>
      <c r="H1725" s="105"/>
      <c r="I1725" s="108"/>
      <c r="J1725" s="105"/>
      <c r="K1725" s="105"/>
      <c r="L1725" s="108"/>
      <c r="M1725" s="105"/>
      <c r="N1725" s="103"/>
      <c r="O1725" s="456"/>
      <c r="P1725" s="79">
        <f t="shared" si="53"/>
        <v>0</v>
      </c>
      <c r="Q1725" s="79">
        <f t="shared" si="53"/>
        <v>0</v>
      </c>
      <c r="R1725" s="102" t="str">
        <f t="shared" si="52"/>
        <v/>
      </c>
      <c r="S1725" s="96" t="str">
        <f>IF(D1725="","",IF(OR(D1725=Plano!$A$1,D1725=Plano!$B$1),"entrada","saída"))</f>
        <v/>
      </c>
    </row>
    <row r="1726" spans="1:19" ht="13.2" hidden="1" x14ac:dyDescent="0.25">
      <c r="A1726" s="119" t="str">
        <f>IF(B1726="","",COUNT('Diário 2o PA'!$A$5:$A$1412)+COUNT('Diário 3o PA'!$A$5:$A$2004)+ROW()-4)</f>
        <v/>
      </c>
      <c r="B1726" s="104"/>
      <c r="C1726" s="154"/>
      <c r="D1726" s="105"/>
      <c r="E1726" s="105"/>
      <c r="F1726" s="106"/>
      <c r="G1726" s="105"/>
      <c r="H1726" s="105"/>
      <c r="I1726" s="108"/>
      <c r="J1726" s="105"/>
      <c r="K1726" s="105"/>
      <c r="L1726" s="108"/>
      <c r="M1726" s="105"/>
      <c r="N1726" s="103"/>
      <c r="O1726" s="456"/>
      <c r="P1726" s="79">
        <f t="shared" si="53"/>
        <v>0</v>
      </c>
      <c r="Q1726" s="79">
        <f t="shared" si="53"/>
        <v>0</v>
      </c>
      <c r="R1726" s="102" t="str">
        <f t="shared" si="52"/>
        <v/>
      </c>
      <c r="S1726" s="96" t="str">
        <f>IF(D1726="","",IF(OR(D1726=Plano!$A$1,D1726=Plano!$B$1),"entrada","saída"))</f>
        <v/>
      </c>
    </row>
    <row r="1727" spans="1:19" ht="13.2" hidden="1" x14ac:dyDescent="0.25">
      <c r="A1727" s="119" t="str">
        <f>IF(B1727="","",COUNT('Diário 2o PA'!$A$5:$A$1412)+COUNT('Diário 3o PA'!$A$5:$A$2004)+ROW()-4)</f>
        <v/>
      </c>
      <c r="B1727" s="104"/>
      <c r="C1727" s="154"/>
      <c r="D1727" s="105"/>
      <c r="E1727" s="105"/>
      <c r="F1727" s="106"/>
      <c r="G1727" s="105"/>
      <c r="H1727" s="105"/>
      <c r="I1727" s="108"/>
      <c r="J1727" s="105"/>
      <c r="K1727" s="105"/>
      <c r="L1727" s="108"/>
      <c r="M1727" s="105"/>
      <c r="N1727" s="103"/>
      <c r="O1727" s="456"/>
      <c r="P1727" s="79">
        <f t="shared" si="53"/>
        <v>0</v>
      </c>
      <c r="Q1727" s="79">
        <f t="shared" si="53"/>
        <v>0</v>
      </c>
      <c r="R1727" s="102" t="str">
        <f t="shared" si="52"/>
        <v/>
      </c>
      <c r="S1727" s="96" t="str">
        <f>IF(D1727="","",IF(OR(D1727=Plano!$A$1,D1727=Plano!$B$1),"entrada","saída"))</f>
        <v/>
      </c>
    </row>
    <row r="1728" spans="1:19" ht="13.2" hidden="1" x14ac:dyDescent="0.25">
      <c r="A1728" s="119" t="str">
        <f>IF(B1728="","",COUNT('Diário 2o PA'!$A$5:$A$1412)+COUNT('Diário 3o PA'!$A$5:$A$2004)+ROW()-4)</f>
        <v/>
      </c>
      <c r="B1728" s="104"/>
      <c r="C1728" s="154"/>
      <c r="D1728" s="105"/>
      <c r="E1728" s="105"/>
      <c r="F1728" s="106"/>
      <c r="G1728" s="105"/>
      <c r="H1728" s="105"/>
      <c r="I1728" s="108"/>
      <c r="J1728" s="105"/>
      <c r="K1728" s="105"/>
      <c r="L1728" s="108"/>
      <c r="M1728" s="105"/>
      <c r="N1728" s="103"/>
      <c r="O1728" s="456"/>
      <c r="P1728" s="79">
        <f t="shared" si="53"/>
        <v>0</v>
      </c>
      <c r="Q1728" s="79">
        <f t="shared" si="53"/>
        <v>0</v>
      </c>
      <c r="R1728" s="102" t="str">
        <f t="shared" si="52"/>
        <v/>
      </c>
      <c r="S1728" s="96" t="str">
        <f>IF(D1728="","",IF(OR(D1728=Plano!$A$1,D1728=Plano!$B$1),"entrada","saída"))</f>
        <v/>
      </c>
    </row>
    <row r="1729" spans="1:19" ht="13.2" hidden="1" x14ac:dyDescent="0.25">
      <c r="A1729" s="119" t="str">
        <f>IF(B1729="","",COUNT('Diário 2o PA'!$A$5:$A$1412)+COUNT('Diário 3o PA'!$A$5:$A$2004)+ROW()-4)</f>
        <v/>
      </c>
      <c r="B1729" s="104"/>
      <c r="C1729" s="154"/>
      <c r="D1729" s="105"/>
      <c r="E1729" s="105"/>
      <c r="F1729" s="106"/>
      <c r="G1729" s="105"/>
      <c r="H1729" s="105"/>
      <c r="I1729" s="108"/>
      <c r="J1729" s="105"/>
      <c r="K1729" s="105"/>
      <c r="L1729" s="108"/>
      <c r="M1729" s="105"/>
      <c r="N1729" s="103"/>
      <c r="O1729" s="456"/>
      <c r="P1729" s="79">
        <f t="shared" si="53"/>
        <v>0</v>
      </c>
      <c r="Q1729" s="79">
        <f t="shared" si="53"/>
        <v>0</v>
      </c>
      <c r="R1729" s="102" t="str">
        <f t="shared" si="52"/>
        <v/>
      </c>
      <c r="S1729" s="96" t="str">
        <f>IF(D1729="","",IF(OR(D1729=Plano!$A$1,D1729=Plano!$B$1),"entrada","saída"))</f>
        <v/>
      </c>
    </row>
    <row r="1730" spans="1:19" ht="13.2" hidden="1" x14ac:dyDescent="0.25">
      <c r="A1730" s="119" t="str">
        <f>IF(B1730="","",COUNT('Diário 2o PA'!$A$5:$A$1412)+COUNT('Diário 3o PA'!$A$5:$A$2004)+ROW()-4)</f>
        <v/>
      </c>
      <c r="B1730" s="104"/>
      <c r="C1730" s="154"/>
      <c r="D1730" s="105"/>
      <c r="E1730" s="105"/>
      <c r="F1730" s="106"/>
      <c r="G1730" s="105"/>
      <c r="H1730" s="105"/>
      <c r="I1730" s="108"/>
      <c r="J1730" s="105"/>
      <c r="K1730" s="105"/>
      <c r="L1730" s="108"/>
      <c r="M1730" s="105"/>
      <c r="N1730" s="103"/>
      <c r="O1730" s="456"/>
      <c r="P1730" s="79">
        <f t="shared" si="53"/>
        <v>0</v>
      </c>
      <c r="Q1730" s="79">
        <f t="shared" si="53"/>
        <v>0</v>
      </c>
      <c r="R1730" s="102" t="str">
        <f t="shared" si="52"/>
        <v/>
      </c>
      <c r="S1730" s="96" t="str">
        <f>IF(D1730="","",IF(OR(D1730=Plano!$A$1,D1730=Plano!$B$1),"entrada","saída"))</f>
        <v/>
      </c>
    </row>
    <row r="1731" spans="1:19" ht="13.2" hidden="1" x14ac:dyDescent="0.25">
      <c r="A1731" s="119" t="str">
        <f>IF(B1731="","",COUNT('Diário 2o PA'!$A$5:$A$1412)+COUNT('Diário 3o PA'!$A$5:$A$2004)+ROW()-4)</f>
        <v/>
      </c>
      <c r="B1731" s="104"/>
      <c r="C1731" s="154"/>
      <c r="D1731" s="105"/>
      <c r="E1731" s="105"/>
      <c r="F1731" s="106"/>
      <c r="G1731" s="105"/>
      <c r="H1731" s="105"/>
      <c r="I1731" s="108"/>
      <c r="J1731" s="105"/>
      <c r="K1731" s="105"/>
      <c r="L1731" s="108"/>
      <c r="M1731" s="105"/>
      <c r="N1731" s="103"/>
      <c r="O1731" s="456"/>
      <c r="P1731" s="79">
        <f t="shared" si="53"/>
        <v>0</v>
      </c>
      <c r="Q1731" s="79">
        <f t="shared" si="53"/>
        <v>0</v>
      </c>
      <c r="R1731" s="102" t="str">
        <f t="shared" si="52"/>
        <v/>
      </c>
      <c r="S1731" s="96" t="str">
        <f>IF(D1731="","",IF(OR(D1731=Plano!$A$1,D1731=Plano!$B$1),"entrada","saída"))</f>
        <v/>
      </c>
    </row>
    <row r="1732" spans="1:19" ht="13.2" hidden="1" x14ac:dyDescent="0.25">
      <c r="A1732" s="119" t="str">
        <f>IF(B1732="","",COUNT('Diário 2o PA'!$A$5:$A$1412)+COUNT('Diário 3o PA'!$A$5:$A$2004)+ROW()-4)</f>
        <v/>
      </c>
      <c r="B1732" s="104"/>
      <c r="C1732" s="154"/>
      <c r="D1732" s="105"/>
      <c r="E1732" s="105"/>
      <c r="F1732" s="106"/>
      <c r="G1732" s="105"/>
      <c r="H1732" s="105"/>
      <c r="I1732" s="108"/>
      <c r="J1732" s="105"/>
      <c r="K1732" s="105"/>
      <c r="L1732" s="108"/>
      <c r="M1732" s="105"/>
      <c r="N1732" s="103"/>
      <c r="O1732" s="456"/>
      <c r="P1732" s="79">
        <f t="shared" si="53"/>
        <v>0</v>
      </c>
      <c r="Q1732" s="79">
        <f t="shared" si="53"/>
        <v>0</v>
      </c>
      <c r="R1732" s="102" t="str">
        <f t="shared" si="52"/>
        <v/>
      </c>
      <c r="S1732" s="96" t="str">
        <f>IF(D1732="","",IF(OR(D1732=Plano!$A$1,D1732=Plano!$B$1),"entrada","saída"))</f>
        <v/>
      </c>
    </row>
    <row r="1733" spans="1:19" ht="13.2" hidden="1" x14ac:dyDescent="0.25">
      <c r="A1733" s="119" t="str">
        <f>IF(B1733="","",COUNT('Diário 2o PA'!$A$5:$A$1412)+COUNT('Diário 3o PA'!$A$5:$A$2004)+ROW()-4)</f>
        <v/>
      </c>
      <c r="B1733" s="104"/>
      <c r="C1733" s="154"/>
      <c r="D1733" s="105"/>
      <c r="E1733" s="105"/>
      <c r="F1733" s="106"/>
      <c r="G1733" s="105"/>
      <c r="H1733" s="105"/>
      <c r="I1733" s="108"/>
      <c r="J1733" s="105"/>
      <c r="K1733" s="105"/>
      <c r="L1733" s="108"/>
      <c r="M1733" s="105"/>
      <c r="N1733" s="103"/>
      <c r="O1733" s="456"/>
      <c r="P1733" s="79">
        <f t="shared" si="53"/>
        <v>0</v>
      </c>
      <c r="Q1733" s="79">
        <f t="shared" si="53"/>
        <v>0</v>
      </c>
      <c r="R1733" s="102" t="str">
        <f t="shared" ref="R1733:R1796" si="54">SUBSTITUTE(D1733," ","_")</f>
        <v/>
      </c>
      <c r="S1733" s="96" t="str">
        <f>IF(D1733="","",IF(OR(D1733=Plano!$A$1,D1733=Plano!$B$1),"entrada","saída"))</f>
        <v/>
      </c>
    </row>
    <row r="1734" spans="1:19" ht="13.2" hidden="1" x14ac:dyDescent="0.25">
      <c r="A1734" s="119" t="str">
        <f>IF(B1734="","",COUNT('Diário 2o PA'!$A$5:$A$1412)+COUNT('Diário 3o PA'!$A$5:$A$2004)+ROW()-4)</f>
        <v/>
      </c>
      <c r="B1734" s="104"/>
      <c r="C1734" s="154"/>
      <c r="D1734" s="105"/>
      <c r="E1734" s="105"/>
      <c r="F1734" s="106"/>
      <c r="G1734" s="105"/>
      <c r="H1734" s="105"/>
      <c r="I1734" s="108"/>
      <c r="J1734" s="105"/>
      <c r="K1734" s="105"/>
      <c r="L1734" s="108"/>
      <c r="M1734" s="105"/>
      <c r="N1734" s="103"/>
      <c r="O1734" s="456"/>
      <c r="P1734" s="79">
        <f t="shared" ref="P1734:Q1797" si="55">IF(B1734=0,0,IF(YEAR(B1734)=$Q$1,MONTH(B1734)-$P$1+1,(YEAR(B1734)-$Q$1)*12-$P$1+1+MONTH(B1734)))</f>
        <v>0</v>
      </c>
      <c r="Q1734" s="79">
        <f t="shared" si="55"/>
        <v>0</v>
      </c>
      <c r="R1734" s="102" t="str">
        <f t="shared" si="54"/>
        <v/>
      </c>
      <c r="S1734" s="96" t="str">
        <f>IF(D1734="","",IF(OR(D1734=Plano!$A$1,D1734=Plano!$B$1),"entrada","saída"))</f>
        <v/>
      </c>
    </row>
    <row r="1735" spans="1:19" ht="13.2" hidden="1" x14ac:dyDescent="0.25">
      <c r="A1735" s="119" t="str">
        <f>IF(B1735="","",COUNT('Diário 2o PA'!$A$5:$A$1412)+COUNT('Diário 3o PA'!$A$5:$A$2004)+ROW()-4)</f>
        <v/>
      </c>
      <c r="B1735" s="104"/>
      <c r="C1735" s="154"/>
      <c r="D1735" s="105"/>
      <c r="E1735" s="105"/>
      <c r="F1735" s="106"/>
      <c r="G1735" s="105"/>
      <c r="H1735" s="105"/>
      <c r="I1735" s="108"/>
      <c r="J1735" s="105"/>
      <c r="K1735" s="105"/>
      <c r="L1735" s="108"/>
      <c r="M1735" s="105"/>
      <c r="N1735" s="103"/>
      <c r="O1735" s="456"/>
      <c r="P1735" s="79">
        <f t="shared" si="55"/>
        <v>0</v>
      </c>
      <c r="Q1735" s="79">
        <f t="shared" si="55"/>
        <v>0</v>
      </c>
      <c r="R1735" s="102" t="str">
        <f t="shared" si="54"/>
        <v/>
      </c>
      <c r="S1735" s="96" t="str">
        <f>IF(D1735="","",IF(OR(D1735=Plano!$A$1,D1735=Plano!$B$1),"entrada","saída"))</f>
        <v/>
      </c>
    </row>
    <row r="1736" spans="1:19" ht="13.2" hidden="1" x14ac:dyDescent="0.25">
      <c r="A1736" s="119" t="str">
        <f>IF(B1736="","",COUNT('Diário 2o PA'!$A$5:$A$1412)+COUNT('Diário 3o PA'!$A$5:$A$2004)+ROW()-4)</f>
        <v/>
      </c>
      <c r="B1736" s="104"/>
      <c r="C1736" s="154"/>
      <c r="D1736" s="105"/>
      <c r="E1736" s="105"/>
      <c r="F1736" s="106"/>
      <c r="G1736" s="105"/>
      <c r="H1736" s="105"/>
      <c r="I1736" s="108"/>
      <c r="J1736" s="105"/>
      <c r="K1736" s="105"/>
      <c r="L1736" s="108"/>
      <c r="M1736" s="105"/>
      <c r="N1736" s="103"/>
      <c r="O1736" s="456"/>
      <c r="P1736" s="79">
        <f t="shared" si="55"/>
        <v>0</v>
      </c>
      <c r="Q1736" s="79">
        <f t="shared" si="55"/>
        <v>0</v>
      </c>
      <c r="R1736" s="102" t="str">
        <f t="shared" si="54"/>
        <v/>
      </c>
      <c r="S1736" s="96" t="str">
        <f>IF(D1736="","",IF(OR(D1736=Plano!$A$1,D1736=Plano!$B$1),"entrada","saída"))</f>
        <v/>
      </c>
    </row>
    <row r="1737" spans="1:19" ht="13.2" hidden="1" x14ac:dyDescent="0.25">
      <c r="A1737" s="119" t="str">
        <f>IF(B1737="","",COUNT('Diário 2o PA'!$A$5:$A$1412)+COUNT('Diário 3o PA'!$A$5:$A$2004)+ROW()-4)</f>
        <v/>
      </c>
      <c r="B1737" s="104"/>
      <c r="C1737" s="154"/>
      <c r="D1737" s="105"/>
      <c r="E1737" s="105"/>
      <c r="F1737" s="106"/>
      <c r="G1737" s="105"/>
      <c r="H1737" s="105"/>
      <c r="I1737" s="108"/>
      <c r="J1737" s="105"/>
      <c r="K1737" s="105"/>
      <c r="L1737" s="108"/>
      <c r="M1737" s="105"/>
      <c r="N1737" s="103"/>
      <c r="O1737" s="456"/>
      <c r="P1737" s="79">
        <f t="shared" si="55"/>
        <v>0</v>
      </c>
      <c r="Q1737" s="79">
        <f t="shared" si="55"/>
        <v>0</v>
      </c>
      <c r="R1737" s="102" t="str">
        <f t="shared" si="54"/>
        <v/>
      </c>
      <c r="S1737" s="96" t="str">
        <f>IF(D1737="","",IF(OR(D1737=Plano!$A$1,D1737=Plano!$B$1),"entrada","saída"))</f>
        <v/>
      </c>
    </row>
    <row r="1738" spans="1:19" ht="13.2" hidden="1" x14ac:dyDescent="0.25">
      <c r="A1738" s="119" t="str">
        <f>IF(B1738="","",COUNT('Diário 2o PA'!$A$5:$A$1412)+COUNT('Diário 3o PA'!$A$5:$A$2004)+ROW()-4)</f>
        <v/>
      </c>
      <c r="B1738" s="104"/>
      <c r="C1738" s="154"/>
      <c r="D1738" s="105"/>
      <c r="E1738" s="105"/>
      <c r="F1738" s="106"/>
      <c r="G1738" s="105"/>
      <c r="H1738" s="105"/>
      <c r="I1738" s="108"/>
      <c r="J1738" s="105"/>
      <c r="K1738" s="105"/>
      <c r="L1738" s="108"/>
      <c r="M1738" s="105"/>
      <c r="N1738" s="103"/>
      <c r="O1738" s="456"/>
      <c r="P1738" s="79">
        <f t="shared" si="55"/>
        <v>0</v>
      </c>
      <c r="Q1738" s="79">
        <f t="shared" si="55"/>
        <v>0</v>
      </c>
      <c r="R1738" s="102" t="str">
        <f t="shared" si="54"/>
        <v/>
      </c>
      <c r="S1738" s="96" t="str">
        <f>IF(D1738="","",IF(OR(D1738=Plano!$A$1,D1738=Plano!$B$1),"entrada","saída"))</f>
        <v/>
      </c>
    </row>
    <row r="1739" spans="1:19" ht="13.2" hidden="1" x14ac:dyDescent="0.25">
      <c r="A1739" s="119" t="str">
        <f>IF(B1739="","",COUNT('Diário 2o PA'!$A$5:$A$1412)+COUNT('Diário 3o PA'!$A$5:$A$2004)+ROW()-4)</f>
        <v/>
      </c>
      <c r="B1739" s="104"/>
      <c r="C1739" s="154"/>
      <c r="D1739" s="105"/>
      <c r="E1739" s="105"/>
      <c r="F1739" s="106"/>
      <c r="G1739" s="105"/>
      <c r="H1739" s="105"/>
      <c r="I1739" s="108"/>
      <c r="J1739" s="105"/>
      <c r="K1739" s="105"/>
      <c r="L1739" s="108"/>
      <c r="M1739" s="105"/>
      <c r="N1739" s="103"/>
      <c r="O1739" s="456"/>
      <c r="P1739" s="79">
        <f t="shared" si="55"/>
        <v>0</v>
      </c>
      <c r="Q1739" s="79">
        <f t="shared" si="55"/>
        <v>0</v>
      </c>
      <c r="R1739" s="102" t="str">
        <f t="shared" si="54"/>
        <v/>
      </c>
      <c r="S1739" s="96" t="str">
        <f>IF(D1739="","",IF(OR(D1739=Plano!$A$1,D1739=Plano!$B$1),"entrada","saída"))</f>
        <v/>
      </c>
    </row>
    <row r="1740" spans="1:19" ht="13.2" hidden="1" x14ac:dyDescent="0.25">
      <c r="A1740" s="119" t="str">
        <f>IF(B1740="","",COUNT('Diário 2o PA'!$A$5:$A$1412)+COUNT('Diário 3o PA'!$A$5:$A$2004)+ROW()-4)</f>
        <v/>
      </c>
      <c r="B1740" s="104"/>
      <c r="C1740" s="154"/>
      <c r="D1740" s="105"/>
      <c r="E1740" s="105"/>
      <c r="F1740" s="106"/>
      <c r="G1740" s="105"/>
      <c r="H1740" s="105"/>
      <c r="I1740" s="108"/>
      <c r="J1740" s="105"/>
      <c r="K1740" s="105"/>
      <c r="L1740" s="108"/>
      <c r="M1740" s="105"/>
      <c r="N1740" s="103"/>
      <c r="O1740" s="456"/>
      <c r="P1740" s="79">
        <f t="shared" si="55"/>
        <v>0</v>
      </c>
      <c r="Q1740" s="79">
        <f t="shared" si="55"/>
        <v>0</v>
      </c>
      <c r="R1740" s="102" t="str">
        <f t="shared" si="54"/>
        <v/>
      </c>
      <c r="S1740" s="96" t="str">
        <f>IF(D1740="","",IF(OR(D1740=Plano!$A$1,D1740=Plano!$B$1),"entrada","saída"))</f>
        <v/>
      </c>
    </row>
    <row r="1741" spans="1:19" ht="13.2" hidden="1" x14ac:dyDescent="0.25">
      <c r="A1741" s="119" t="str">
        <f>IF(B1741="","",COUNT('Diário 2o PA'!$A$5:$A$1412)+COUNT('Diário 3o PA'!$A$5:$A$2004)+ROW()-4)</f>
        <v/>
      </c>
      <c r="B1741" s="104"/>
      <c r="C1741" s="154"/>
      <c r="D1741" s="105"/>
      <c r="E1741" s="105"/>
      <c r="F1741" s="106"/>
      <c r="G1741" s="105"/>
      <c r="H1741" s="105"/>
      <c r="I1741" s="108"/>
      <c r="J1741" s="105"/>
      <c r="K1741" s="105"/>
      <c r="L1741" s="108"/>
      <c r="M1741" s="105"/>
      <c r="N1741" s="103"/>
      <c r="O1741" s="456"/>
      <c r="P1741" s="79">
        <f t="shared" si="55"/>
        <v>0</v>
      </c>
      <c r="Q1741" s="79">
        <f t="shared" si="55"/>
        <v>0</v>
      </c>
      <c r="R1741" s="102" t="str">
        <f t="shared" si="54"/>
        <v/>
      </c>
      <c r="S1741" s="96" t="str">
        <f>IF(D1741="","",IF(OR(D1741=Plano!$A$1,D1741=Plano!$B$1),"entrada","saída"))</f>
        <v/>
      </c>
    </row>
    <row r="1742" spans="1:19" ht="13.2" hidden="1" x14ac:dyDescent="0.25">
      <c r="A1742" s="119" t="str">
        <f>IF(B1742="","",COUNT('Diário 2o PA'!$A$5:$A$1412)+COUNT('Diário 3o PA'!$A$5:$A$2004)+ROW()-4)</f>
        <v/>
      </c>
      <c r="B1742" s="104"/>
      <c r="C1742" s="154"/>
      <c r="D1742" s="105"/>
      <c r="E1742" s="105"/>
      <c r="F1742" s="106"/>
      <c r="G1742" s="105"/>
      <c r="H1742" s="105"/>
      <c r="I1742" s="108"/>
      <c r="J1742" s="105"/>
      <c r="K1742" s="105"/>
      <c r="L1742" s="108"/>
      <c r="M1742" s="105"/>
      <c r="N1742" s="103"/>
      <c r="O1742" s="456"/>
      <c r="P1742" s="79">
        <f t="shared" si="55"/>
        <v>0</v>
      </c>
      <c r="Q1742" s="79">
        <f t="shared" si="55"/>
        <v>0</v>
      </c>
      <c r="R1742" s="102" t="str">
        <f t="shared" si="54"/>
        <v/>
      </c>
      <c r="S1742" s="96" t="str">
        <f>IF(D1742="","",IF(OR(D1742=Plano!$A$1,D1742=Plano!$B$1),"entrada","saída"))</f>
        <v/>
      </c>
    </row>
    <row r="1743" spans="1:19" ht="13.2" hidden="1" x14ac:dyDescent="0.25">
      <c r="A1743" s="119" t="str">
        <f>IF(B1743="","",COUNT('Diário 2o PA'!$A$5:$A$1412)+COUNT('Diário 3o PA'!$A$5:$A$2004)+ROW()-4)</f>
        <v/>
      </c>
      <c r="B1743" s="104"/>
      <c r="C1743" s="154"/>
      <c r="D1743" s="105"/>
      <c r="E1743" s="105"/>
      <c r="F1743" s="106"/>
      <c r="G1743" s="105"/>
      <c r="H1743" s="105"/>
      <c r="I1743" s="108"/>
      <c r="J1743" s="105"/>
      <c r="K1743" s="105"/>
      <c r="L1743" s="108"/>
      <c r="M1743" s="105"/>
      <c r="N1743" s="103"/>
      <c r="O1743" s="456"/>
      <c r="P1743" s="79">
        <f t="shared" si="55"/>
        <v>0</v>
      </c>
      <c r="Q1743" s="79">
        <f t="shared" si="55"/>
        <v>0</v>
      </c>
      <c r="R1743" s="102" t="str">
        <f t="shared" si="54"/>
        <v/>
      </c>
      <c r="S1743" s="96" t="str">
        <f>IF(D1743="","",IF(OR(D1743=Plano!$A$1,D1743=Plano!$B$1),"entrada","saída"))</f>
        <v/>
      </c>
    </row>
    <row r="1744" spans="1:19" ht="13.2" hidden="1" x14ac:dyDescent="0.25">
      <c r="A1744" s="119" t="str">
        <f>IF(B1744="","",COUNT('Diário 2o PA'!$A$5:$A$1412)+COUNT('Diário 3o PA'!$A$5:$A$2004)+ROW()-4)</f>
        <v/>
      </c>
      <c r="B1744" s="104"/>
      <c r="C1744" s="154"/>
      <c r="D1744" s="105"/>
      <c r="E1744" s="105"/>
      <c r="F1744" s="106"/>
      <c r="G1744" s="105"/>
      <c r="H1744" s="105"/>
      <c r="I1744" s="108"/>
      <c r="J1744" s="105"/>
      <c r="K1744" s="105"/>
      <c r="L1744" s="108"/>
      <c r="M1744" s="105"/>
      <c r="N1744" s="103"/>
      <c r="O1744" s="456"/>
      <c r="P1744" s="79">
        <f t="shared" si="55"/>
        <v>0</v>
      </c>
      <c r="Q1744" s="79">
        <f t="shared" si="55"/>
        <v>0</v>
      </c>
      <c r="R1744" s="102" t="str">
        <f t="shared" si="54"/>
        <v/>
      </c>
      <c r="S1744" s="96" t="str">
        <f>IF(D1744="","",IF(OR(D1744=Plano!$A$1,D1744=Plano!$B$1),"entrada","saída"))</f>
        <v/>
      </c>
    </row>
    <row r="1745" spans="1:19" ht="13.2" hidden="1" x14ac:dyDescent="0.25">
      <c r="A1745" s="119" t="str">
        <f>IF(B1745="","",COUNT('Diário 2o PA'!$A$5:$A$1412)+COUNT('Diário 3o PA'!$A$5:$A$2004)+ROW()-4)</f>
        <v/>
      </c>
      <c r="B1745" s="104"/>
      <c r="C1745" s="154"/>
      <c r="D1745" s="105"/>
      <c r="E1745" s="105"/>
      <c r="F1745" s="106"/>
      <c r="G1745" s="105"/>
      <c r="H1745" s="105"/>
      <c r="I1745" s="108"/>
      <c r="J1745" s="105"/>
      <c r="K1745" s="105"/>
      <c r="L1745" s="108"/>
      <c r="M1745" s="105"/>
      <c r="N1745" s="103"/>
      <c r="O1745" s="456"/>
      <c r="P1745" s="79">
        <f t="shared" si="55"/>
        <v>0</v>
      </c>
      <c r="Q1745" s="79">
        <f t="shared" si="55"/>
        <v>0</v>
      </c>
      <c r="R1745" s="102" t="str">
        <f t="shared" si="54"/>
        <v/>
      </c>
      <c r="S1745" s="96" t="str">
        <f>IF(D1745="","",IF(OR(D1745=Plano!$A$1,D1745=Plano!$B$1),"entrada","saída"))</f>
        <v/>
      </c>
    </row>
    <row r="1746" spans="1:19" ht="13.2" hidden="1" x14ac:dyDescent="0.25">
      <c r="A1746" s="119" t="str">
        <f>IF(B1746="","",COUNT('Diário 2o PA'!$A$5:$A$1412)+COUNT('Diário 3o PA'!$A$5:$A$2004)+ROW()-4)</f>
        <v/>
      </c>
      <c r="B1746" s="104"/>
      <c r="C1746" s="154"/>
      <c r="D1746" s="105"/>
      <c r="E1746" s="105"/>
      <c r="F1746" s="106"/>
      <c r="G1746" s="105"/>
      <c r="H1746" s="105"/>
      <c r="I1746" s="108"/>
      <c r="J1746" s="105"/>
      <c r="K1746" s="105"/>
      <c r="L1746" s="108"/>
      <c r="M1746" s="105"/>
      <c r="N1746" s="103"/>
      <c r="O1746" s="456"/>
      <c r="P1746" s="79">
        <f t="shared" si="55"/>
        <v>0</v>
      </c>
      <c r="Q1746" s="79">
        <f t="shared" si="55"/>
        <v>0</v>
      </c>
      <c r="R1746" s="102" t="str">
        <f t="shared" si="54"/>
        <v/>
      </c>
      <c r="S1746" s="96" t="str">
        <f>IF(D1746="","",IF(OR(D1746=Plano!$A$1,D1746=Plano!$B$1),"entrada","saída"))</f>
        <v/>
      </c>
    </row>
    <row r="1747" spans="1:19" ht="13.2" hidden="1" x14ac:dyDescent="0.25">
      <c r="A1747" s="119" t="str">
        <f>IF(B1747="","",COUNT('Diário 2o PA'!$A$5:$A$1412)+COUNT('Diário 3o PA'!$A$5:$A$2004)+ROW()-4)</f>
        <v/>
      </c>
      <c r="B1747" s="104"/>
      <c r="C1747" s="154"/>
      <c r="D1747" s="105"/>
      <c r="E1747" s="105"/>
      <c r="F1747" s="106"/>
      <c r="G1747" s="105"/>
      <c r="H1747" s="105"/>
      <c r="I1747" s="108"/>
      <c r="J1747" s="105"/>
      <c r="K1747" s="105"/>
      <c r="L1747" s="108"/>
      <c r="M1747" s="105"/>
      <c r="N1747" s="103"/>
      <c r="O1747" s="456"/>
      <c r="P1747" s="79">
        <f t="shared" si="55"/>
        <v>0</v>
      </c>
      <c r="Q1747" s="79">
        <f t="shared" si="55"/>
        <v>0</v>
      </c>
      <c r="R1747" s="102" t="str">
        <f t="shared" si="54"/>
        <v/>
      </c>
      <c r="S1747" s="96" t="str">
        <f>IF(D1747="","",IF(OR(D1747=Plano!$A$1,D1747=Plano!$B$1),"entrada","saída"))</f>
        <v/>
      </c>
    </row>
    <row r="1748" spans="1:19" ht="13.2" hidden="1" x14ac:dyDescent="0.25">
      <c r="A1748" s="119" t="str">
        <f>IF(B1748="","",COUNT('Diário 2o PA'!$A$5:$A$1412)+COUNT('Diário 3o PA'!$A$5:$A$2004)+ROW()-4)</f>
        <v/>
      </c>
      <c r="B1748" s="104"/>
      <c r="C1748" s="154"/>
      <c r="D1748" s="105"/>
      <c r="E1748" s="105"/>
      <c r="F1748" s="106"/>
      <c r="G1748" s="105"/>
      <c r="H1748" s="105"/>
      <c r="I1748" s="108"/>
      <c r="J1748" s="105"/>
      <c r="K1748" s="105"/>
      <c r="L1748" s="108"/>
      <c r="M1748" s="105"/>
      <c r="N1748" s="103"/>
      <c r="O1748" s="456"/>
      <c r="P1748" s="79">
        <f t="shared" si="55"/>
        <v>0</v>
      </c>
      <c r="Q1748" s="79">
        <f t="shared" si="55"/>
        <v>0</v>
      </c>
      <c r="R1748" s="102" t="str">
        <f t="shared" si="54"/>
        <v/>
      </c>
      <c r="S1748" s="96" t="str">
        <f>IF(D1748="","",IF(OR(D1748=Plano!$A$1,D1748=Plano!$B$1),"entrada","saída"))</f>
        <v/>
      </c>
    </row>
    <row r="1749" spans="1:19" ht="13.2" hidden="1" x14ac:dyDescent="0.25">
      <c r="A1749" s="119" t="str">
        <f>IF(B1749="","",COUNT('Diário 2o PA'!$A$5:$A$1412)+COUNT('Diário 3o PA'!$A$5:$A$2004)+ROW()-4)</f>
        <v/>
      </c>
      <c r="B1749" s="104"/>
      <c r="C1749" s="154"/>
      <c r="D1749" s="105"/>
      <c r="E1749" s="105"/>
      <c r="F1749" s="106"/>
      <c r="G1749" s="105"/>
      <c r="H1749" s="105"/>
      <c r="I1749" s="108"/>
      <c r="J1749" s="105"/>
      <c r="K1749" s="105"/>
      <c r="L1749" s="108"/>
      <c r="M1749" s="105"/>
      <c r="N1749" s="103"/>
      <c r="O1749" s="456"/>
      <c r="P1749" s="79">
        <f t="shared" si="55"/>
        <v>0</v>
      </c>
      <c r="Q1749" s="79">
        <f t="shared" si="55"/>
        <v>0</v>
      </c>
      <c r="R1749" s="102" t="str">
        <f t="shared" si="54"/>
        <v/>
      </c>
      <c r="S1749" s="96" t="str">
        <f>IF(D1749="","",IF(OR(D1749=Plano!$A$1,D1749=Plano!$B$1),"entrada","saída"))</f>
        <v/>
      </c>
    </row>
    <row r="1750" spans="1:19" ht="13.2" hidden="1" x14ac:dyDescent="0.25">
      <c r="A1750" s="119" t="str">
        <f>IF(B1750="","",COUNT('Diário 2o PA'!$A$5:$A$1412)+COUNT('Diário 3o PA'!$A$5:$A$2004)+ROW()-4)</f>
        <v/>
      </c>
      <c r="B1750" s="104"/>
      <c r="C1750" s="154"/>
      <c r="D1750" s="105"/>
      <c r="E1750" s="105"/>
      <c r="F1750" s="106"/>
      <c r="G1750" s="105"/>
      <c r="H1750" s="105"/>
      <c r="I1750" s="108"/>
      <c r="J1750" s="105"/>
      <c r="K1750" s="105"/>
      <c r="L1750" s="108"/>
      <c r="M1750" s="105"/>
      <c r="N1750" s="103"/>
      <c r="O1750" s="456"/>
      <c r="P1750" s="79">
        <f t="shared" si="55"/>
        <v>0</v>
      </c>
      <c r="Q1750" s="79">
        <f t="shared" si="55"/>
        <v>0</v>
      </c>
      <c r="R1750" s="102" t="str">
        <f t="shared" si="54"/>
        <v/>
      </c>
      <c r="S1750" s="96" t="str">
        <f>IF(D1750="","",IF(OR(D1750=Plano!$A$1,D1750=Plano!$B$1),"entrada","saída"))</f>
        <v/>
      </c>
    </row>
    <row r="1751" spans="1:19" ht="13.2" hidden="1" x14ac:dyDescent="0.25">
      <c r="A1751" s="119" t="str">
        <f>IF(B1751="","",COUNT('Diário 2o PA'!$A$5:$A$1412)+COUNT('Diário 3o PA'!$A$5:$A$2004)+ROW()-4)</f>
        <v/>
      </c>
      <c r="B1751" s="104"/>
      <c r="C1751" s="154"/>
      <c r="D1751" s="105"/>
      <c r="E1751" s="105"/>
      <c r="F1751" s="106"/>
      <c r="G1751" s="105"/>
      <c r="H1751" s="105"/>
      <c r="I1751" s="108"/>
      <c r="J1751" s="105"/>
      <c r="K1751" s="105"/>
      <c r="L1751" s="108"/>
      <c r="M1751" s="105"/>
      <c r="N1751" s="103"/>
      <c r="O1751" s="456"/>
      <c r="P1751" s="79">
        <f t="shared" si="55"/>
        <v>0</v>
      </c>
      <c r="Q1751" s="79">
        <f t="shared" si="55"/>
        <v>0</v>
      </c>
      <c r="R1751" s="102" t="str">
        <f t="shared" si="54"/>
        <v/>
      </c>
      <c r="S1751" s="96" t="str">
        <f>IF(D1751="","",IF(OR(D1751=Plano!$A$1,D1751=Plano!$B$1),"entrada","saída"))</f>
        <v/>
      </c>
    </row>
    <row r="1752" spans="1:19" ht="13.2" hidden="1" x14ac:dyDescent="0.25">
      <c r="A1752" s="119" t="str">
        <f>IF(B1752="","",COUNT('Diário 2o PA'!$A$5:$A$1412)+COUNT('Diário 3o PA'!$A$5:$A$2004)+ROW()-4)</f>
        <v/>
      </c>
      <c r="B1752" s="104"/>
      <c r="C1752" s="154"/>
      <c r="D1752" s="105"/>
      <c r="E1752" s="105"/>
      <c r="F1752" s="106"/>
      <c r="G1752" s="105"/>
      <c r="H1752" s="105"/>
      <c r="I1752" s="108"/>
      <c r="J1752" s="105"/>
      <c r="K1752" s="105"/>
      <c r="L1752" s="108"/>
      <c r="M1752" s="105"/>
      <c r="N1752" s="103"/>
      <c r="O1752" s="456"/>
      <c r="P1752" s="79">
        <f t="shared" si="55"/>
        <v>0</v>
      </c>
      <c r="Q1752" s="79">
        <f t="shared" si="55"/>
        <v>0</v>
      </c>
      <c r="R1752" s="102" t="str">
        <f t="shared" si="54"/>
        <v/>
      </c>
      <c r="S1752" s="96" t="str">
        <f>IF(D1752="","",IF(OR(D1752=Plano!$A$1,D1752=Plano!$B$1),"entrada","saída"))</f>
        <v/>
      </c>
    </row>
    <row r="1753" spans="1:19" ht="13.2" hidden="1" x14ac:dyDescent="0.25">
      <c r="A1753" s="119" t="str">
        <f>IF(B1753="","",COUNT('Diário 2o PA'!$A$5:$A$1412)+COUNT('Diário 3o PA'!$A$5:$A$2004)+ROW()-4)</f>
        <v/>
      </c>
      <c r="B1753" s="104"/>
      <c r="C1753" s="154"/>
      <c r="D1753" s="105"/>
      <c r="E1753" s="105"/>
      <c r="F1753" s="106"/>
      <c r="G1753" s="105"/>
      <c r="H1753" s="105"/>
      <c r="I1753" s="108"/>
      <c r="J1753" s="105"/>
      <c r="K1753" s="105"/>
      <c r="L1753" s="108"/>
      <c r="M1753" s="105"/>
      <c r="N1753" s="103"/>
      <c r="O1753" s="456"/>
      <c r="P1753" s="79">
        <f t="shared" si="55"/>
        <v>0</v>
      </c>
      <c r="Q1753" s="79">
        <f t="shared" si="55"/>
        <v>0</v>
      </c>
      <c r="R1753" s="102" t="str">
        <f t="shared" si="54"/>
        <v/>
      </c>
      <c r="S1753" s="96" t="str">
        <f>IF(D1753="","",IF(OR(D1753=Plano!$A$1,D1753=Plano!$B$1),"entrada","saída"))</f>
        <v/>
      </c>
    </row>
    <row r="1754" spans="1:19" ht="13.2" hidden="1" x14ac:dyDescent="0.25">
      <c r="A1754" s="119" t="str">
        <f>IF(B1754="","",COUNT('Diário 2o PA'!$A$5:$A$1412)+COUNT('Diário 3o PA'!$A$5:$A$2004)+ROW()-4)</f>
        <v/>
      </c>
      <c r="B1754" s="104"/>
      <c r="C1754" s="154"/>
      <c r="D1754" s="105"/>
      <c r="E1754" s="105"/>
      <c r="F1754" s="106"/>
      <c r="G1754" s="105"/>
      <c r="H1754" s="105"/>
      <c r="I1754" s="108"/>
      <c r="J1754" s="105"/>
      <c r="K1754" s="105"/>
      <c r="L1754" s="108"/>
      <c r="M1754" s="105"/>
      <c r="N1754" s="103"/>
      <c r="O1754" s="456"/>
      <c r="P1754" s="79">
        <f t="shared" si="55"/>
        <v>0</v>
      </c>
      <c r="Q1754" s="79">
        <f t="shared" si="55"/>
        <v>0</v>
      </c>
      <c r="R1754" s="102" t="str">
        <f t="shared" si="54"/>
        <v/>
      </c>
      <c r="S1754" s="96" t="str">
        <f>IF(D1754="","",IF(OR(D1754=Plano!$A$1,D1754=Plano!$B$1),"entrada","saída"))</f>
        <v/>
      </c>
    </row>
    <row r="1755" spans="1:19" ht="13.2" hidden="1" x14ac:dyDescent="0.25">
      <c r="A1755" s="119" t="str">
        <f>IF(B1755="","",COUNT('Diário 2o PA'!$A$5:$A$1412)+COUNT('Diário 3o PA'!$A$5:$A$2004)+ROW()-4)</f>
        <v/>
      </c>
      <c r="B1755" s="104"/>
      <c r="C1755" s="154"/>
      <c r="D1755" s="105"/>
      <c r="E1755" s="105"/>
      <c r="F1755" s="106"/>
      <c r="G1755" s="105"/>
      <c r="H1755" s="105"/>
      <c r="I1755" s="108"/>
      <c r="J1755" s="105"/>
      <c r="K1755" s="105"/>
      <c r="L1755" s="108"/>
      <c r="M1755" s="105"/>
      <c r="N1755" s="103"/>
      <c r="O1755" s="456"/>
      <c r="P1755" s="79">
        <f t="shared" si="55"/>
        <v>0</v>
      </c>
      <c r="Q1755" s="79">
        <f t="shared" si="55"/>
        <v>0</v>
      </c>
      <c r="R1755" s="102" t="str">
        <f t="shared" si="54"/>
        <v/>
      </c>
      <c r="S1755" s="96" t="str">
        <f>IF(D1755="","",IF(OR(D1755=Plano!$A$1,D1755=Plano!$B$1),"entrada","saída"))</f>
        <v/>
      </c>
    </row>
    <row r="1756" spans="1:19" ht="13.2" hidden="1" x14ac:dyDescent="0.25">
      <c r="A1756" s="119" t="str">
        <f>IF(B1756="","",COUNT('Diário 2o PA'!$A$5:$A$1412)+COUNT('Diário 3o PA'!$A$5:$A$2004)+ROW()-4)</f>
        <v/>
      </c>
      <c r="B1756" s="104"/>
      <c r="C1756" s="154"/>
      <c r="D1756" s="105"/>
      <c r="E1756" s="105"/>
      <c r="F1756" s="106"/>
      <c r="G1756" s="105"/>
      <c r="H1756" s="105"/>
      <c r="I1756" s="108"/>
      <c r="J1756" s="105"/>
      <c r="K1756" s="105"/>
      <c r="L1756" s="108"/>
      <c r="M1756" s="105"/>
      <c r="N1756" s="103"/>
      <c r="O1756" s="456"/>
      <c r="P1756" s="79">
        <f t="shared" si="55"/>
        <v>0</v>
      </c>
      <c r="Q1756" s="79">
        <f t="shared" si="55"/>
        <v>0</v>
      </c>
      <c r="R1756" s="102" t="str">
        <f t="shared" si="54"/>
        <v/>
      </c>
      <c r="S1756" s="96" t="str">
        <f>IF(D1756="","",IF(OR(D1756=Plano!$A$1,D1756=Plano!$B$1),"entrada","saída"))</f>
        <v/>
      </c>
    </row>
    <row r="1757" spans="1:19" ht="13.2" hidden="1" x14ac:dyDescent="0.25">
      <c r="A1757" s="119" t="str">
        <f>IF(B1757="","",COUNT('Diário 2o PA'!$A$5:$A$1412)+COUNT('Diário 3o PA'!$A$5:$A$2004)+ROW()-4)</f>
        <v/>
      </c>
      <c r="B1757" s="104"/>
      <c r="C1757" s="154"/>
      <c r="D1757" s="105"/>
      <c r="E1757" s="105"/>
      <c r="F1757" s="106"/>
      <c r="G1757" s="105"/>
      <c r="H1757" s="105"/>
      <c r="I1757" s="108"/>
      <c r="J1757" s="105"/>
      <c r="K1757" s="105"/>
      <c r="L1757" s="108"/>
      <c r="M1757" s="105"/>
      <c r="N1757" s="103"/>
      <c r="O1757" s="456"/>
      <c r="P1757" s="79">
        <f t="shared" si="55"/>
        <v>0</v>
      </c>
      <c r="Q1757" s="79">
        <f t="shared" si="55"/>
        <v>0</v>
      </c>
      <c r="R1757" s="102" t="str">
        <f t="shared" si="54"/>
        <v/>
      </c>
      <c r="S1757" s="96" t="str">
        <f>IF(D1757="","",IF(OR(D1757=Plano!$A$1,D1757=Plano!$B$1),"entrada","saída"))</f>
        <v/>
      </c>
    </row>
    <row r="1758" spans="1:19" ht="13.2" hidden="1" x14ac:dyDescent="0.25">
      <c r="A1758" s="119" t="str">
        <f>IF(B1758="","",COUNT('Diário 2o PA'!$A$5:$A$1412)+COUNT('Diário 3o PA'!$A$5:$A$2004)+ROW()-4)</f>
        <v/>
      </c>
      <c r="B1758" s="104"/>
      <c r="C1758" s="154"/>
      <c r="D1758" s="105"/>
      <c r="E1758" s="105"/>
      <c r="F1758" s="106"/>
      <c r="G1758" s="105"/>
      <c r="H1758" s="105"/>
      <c r="I1758" s="108"/>
      <c r="J1758" s="105"/>
      <c r="K1758" s="105"/>
      <c r="L1758" s="108"/>
      <c r="M1758" s="105"/>
      <c r="N1758" s="103"/>
      <c r="O1758" s="456"/>
      <c r="P1758" s="79">
        <f t="shared" si="55"/>
        <v>0</v>
      </c>
      <c r="Q1758" s="79">
        <f t="shared" si="55"/>
        <v>0</v>
      </c>
      <c r="R1758" s="102" t="str">
        <f t="shared" si="54"/>
        <v/>
      </c>
      <c r="S1758" s="96" t="str">
        <f>IF(D1758="","",IF(OR(D1758=Plano!$A$1,D1758=Plano!$B$1),"entrada","saída"))</f>
        <v/>
      </c>
    </row>
    <row r="1759" spans="1:19" ht="13.2" hidden="1" x14ac:dyDescent="0.25">
      <c r="A1759" s="119" t="str">
        <f>IF(B1759="","",COUNT('Diário 2o PA'!$A$5:$A$1412)+COUNT('Diário 3o PA'!$A$5:$A$2004)+ROW()-4)</f>
        <v/>
      </c>
      <c r="B1759" s="104"/>
      <c r="C1759" s="154"/>
      <c r="D1759" s="105"/>
      <c r="E1759" s="105"/>
      <c r="F1759" s="106"/>
      <c r="G1759" s="105"/>
      <c r="H1759" s="105"/>
      <c r="I1759" s="108"/>
      <c r="J1759" s="105"/>
      <c r="K1759" s="105"/>
      <c r="L1759" s="108"/>
      <c r="M1759" s="105"/>
      <c r="N1759" s="103"/>
      <c r="O1759" s="456"/>
      <c r="P1759" s="79">
        <f t="shared" si="55"/>
        <v>0</v>
      </c>
      <c r="Q1759" s="79">
        <f t="shared" si="55"/>
        <v>0</v>
      </c>
      <c r="R1759" s="102" t="str">
        <f t="shared" si="54"/>
        <v/>
      </c>
      <c r="S1759" s="96" t="str">
        <f>IF(D1759="","",IF(OR(D1759=Plano!$A$1,D1759=Plano!$B$1),"entrada","saída"))</f>
        <v/>
      </c>
    </row>
    <row r="1760" spans="1:19" ht="13.2" hidden="1" x14ac:dyDescent="0.25">
      <c r="A1760" s="119" t="str">
        <f>IF(B1760="","",COUNT('Diário 2o PA'!$A$5:$A$1412)+COUNT('Diário 3o PA'!$A$5:$A$2004)+ROW()-4)</f>
        <v/>
      </c>
      <c r="B1760" s="104"/>
      <c r="C1760" s="154"/>
      <c r="D1760" s="105"/>
      <c r="E1760" s="105"/>
      <c r="F1760" s="106"/>
      <c r="G1760" s="105"/>
      <c r="H1760" s="105"/>
      <c r="I1760" s="108"/>
      <c r="J1760" s="105"/>
      <c r="K1760" s="105"/>
      <c r="L1760" s="108"/>
      <c r="M1760" s="105"/>
      <c r="N1760" s="103"/>
      <c r="O1760" s="456"/>
      <c r="P1760" s="79">
        <f t="shared" si="55"/>
        <v>0</v>
      </c>
      <c r="Q1760" s="79">
        <f t="shared" si="55"/>
        <v>0</v>
      </c>
      <c r="R1760" s="102" t="str">
        <f t="shared" si="54"/>
        <v/>
      </c>
      <c r="S1760" s="96" t="str">
        <f>IF(D1760="","",IF(OR(D1760=Plano!$A$1,D1760=Plano!$B$1),"entrada","saída"))</f>
        <v/>
      </c>
    </row>
    <row r="1761" spans="1:19" ht="13.2" hidden="1" x14ac:dyDescent="0.25">
      <c r="A1761" s="119" t="str">
        <f>IF(B1761="","",COUNT('Diário 2o PA'!$A$5:$A$1412)+COUNT('Diário 3o PA'!$A$5:$A$2004)+ROW()-4)</f>
        <v/>
      </c>
      <c r="B1761" s="104"/>
      <c r="C1761" s="154"/>
      <c r="D1761" s="105"/>
      <c r="E1761" s="105"/>
      <c r="F1761" s="106"/>
      <c r="G1761" s="105"/>
      <c r="H1761" s="105"/>
      <c r="I1761" s="108"/>
      <c r="J1761" s="105"/>
      <c r="K1761" s="105"/>
      <c r="L1761" s="108"/>
      <c r="M1761" s="105"/>
      <c r="N1761" s="103"/>
      <c r="O1761" s="456"/>
      <c r="P1761" s="79">
        <f t="shared" si="55"/>
        <v>0</v>
      </c>
      <c r="Q1761" s="79">
        <f t="shared" si="55"/>
        <v>0</v>
      </c>
      <c r="R1761" s="102" t="str">
        <f t="shared" si="54"/>
        <v/>
      </c>
      <c r="S1761" s="96" t="str">
        <f>IF(D1761="","",IF(OR(D1761=Plano!$A$1,D1761=Plano!$B$1),"entrada","saída"))</f>
        <v/>
      </c>
    </row>
    <row r="1762" spans="1:19" ht="13.2" hidden="1" x14ac:dyDescent="0.25">
      <c r="A1762" s="119" t="str">
        <f>IF(B1762="","",COUNT('Diário 2o PA'!$A$5:$A$1412)+COUNT('Diário 3o PA'!$A$5:$A$2004)+ROW()-4)</f>
        <v/>
      </c>
      <c r="B1762" s="104"/>
      <c r="C1762" s="154"/>
      <c r="D1762" s="105"/>
      <c r="E1762" s="105"/>
      <c r="F1762" s="106"/>
      <c r="G1762" s="105"/>
      <c r="H1762" s="105"/>
      <c r="I1762" s="108"/>
      <c r="J1762" s="105"/>
      <c r="K1762" s="105"/>
      <c r="L1762" s="108"/>
      <c r="M1762" s="105"/>
      <c r="N1762" s="103"/>
      <c r="O1762" s="456"/>
      <c r="P1762" s="79">
        <f t="shared" si="55"/>
        <v>0</v>
      </c>
      <c r="Q1762" s="79">
        <f t="shared" si="55"/>
        <v>0</v>
      </c>
      <c r="R1762" s="102" t="str">
        <f t="shared" si="54"/>
        <v/>
      </c>
      <c r="S1762" s="96" t="str">
        <f>IF(D1762="","",IF(OR(D1762=Plano!$A$1,D1762=Plano!$B$1),"entrada","saída"))</f>
        <v/>
      </c>
    </row>
    <row r="1763" spans="1:19" ht="13.2" hidden="1" x14ac:dyDescent="0.25">
      <c r="A1763" s="119" t="str">
        <f>IF(B1763="","",COUNT('Diário 2o PA'!$A$5:$A$1412)+COUNT('Diário 3o PA'!$A$5:$A$2004)+ROW()-4)</f>
        <v/>
      </c>
      <c r="B1763" s="104"/>
      <c r="C1763" s="154"/>
      <c r="D1763" s="105"/>
      <c r="E1763" s="105"/>
      <c r="F1763" s="106"/>
      <c r="G1763" s="105"/>
      <c r="H1763" s="105"/>
      <c r="I1763" s="108"/>
      <c r="J1763" s="105"/>
      <c r="K1763" s="105"/>
      <c r="L1763" s="108"/>
      <c r="M1763" s="105"/>
      <c r="N1763" s="103"/>
      <c r="O1763" s="456"/>
      <c r="P1763" s="79">
        <f t="shared" si="55"/>
        <v>0</v>
      </c>
      <c r="Q1763" s="79">
        <f t="shared" si="55"/>
        <v>0</v>
      </c>
      <c r="R1763" s="102" t="str">
        <f t="shared" si="54"/>
        <v/>
      </c>
      <c r="S1763" s="96" t="str">
        <f>IF(D1763="","",IF(OR(D1763=Plano!$A$1,D1763=Plano!$B$1),"entrada","saída"))</f>
        <v/>
      </c>
    </row>
    <row r="1764" spans="1:19" ht="13.2" hidden="1" x14ac:dyDescent="0.25">
      <c r="A1764" s="119" t="str">
        <f>IF(B1764="","",COUNT('Diário 2o PA'!$A$5:$A$1412)+COUNT('Diário 3o PA'!$A$5:$A$2004)+ROW()-4)</f>
        <v/>
      </c>
      <c r="B1764" s="104"/>
      <c r="C1764" s="154"/>
      <c r="D1764" s="105"/>
      <c r="E1764" s="105"/>
      <c r="F1764" s="106"/>
      <c r="G1764" s="105"/>
      <c r="H1764" s="105"/>
      <c r="I1764" s="108"/>
      <c r="J1764" s="105"/>
      <c r="K1764" s="105"/>
      <c r="L1764" s="108"/>
      <c r="M1764" s="105"/>
      <c r="N1764" s="103"/>
      <c r="O1764" s="456"/>
      <c r="P1764" s="79">
        <f t="shared" si="55"/>
        <v>0</v>
      </c>
      <c r="Q1764" s="79">
        <f t="shared" si="55"/>
        <v>0</v>
      </c>
      <c r="R1764" s="102" t="str">
        <f t="shared" si="54"/>
        <v/>
      </c>
      <c r="S1764" s="96" t="str">
        <f>IF(D1764="","",IF(OR(D1764=Plano!$A$1,D1764=Plano!$B$1),"entrada","saída"))</f>
        <v/>
      </c>
    </row>
    <row r="1765" spans="1:19" ht="13.2" hidden="1" x14ac:dyDescent="0.25">
      <c r="A1765" s="119" t="str">
        <f>IF(B1765="","",COUNT('Diário 2o PA'!$A$5:$A$1412)+COUNT('Diário 3o PA'!$A$5:$A$2004)+ROW()-4)</f>
        <v/>
      </c>
      <c r="B1765" s="104"/>
      <c r="C1765" s="154"/>
      <c r="D1765" s="105"/>
      <c r="E1765" s="105"/>
      <c r="F1765" s="106"/>
      <c r="G1765" s="105"/>
      <c r="H1765" s="105"/>
      <c r="I1765" s="108"/>
      <c r="J1765" s="105"/>
      <c r="K1765" s="105"/>
      <c r="L1765" s="108"/>
      <c r="M1765" s="105"/>
      <c r="N1765" s="103"/>
      <c r="O1765" s="456"/>
      <c r="P1765" s="79">
        <f t="shared" si="55"/>
        <v>0</v>
      </c>
      <c r="Q1765" s="79">
        <f t="shared" si="55"/>
        <v>0</v>
      </c>
      <c r="R1765" s="102" t="str">
        <f t="shared" si="54"/>
        <v/>
      </c>
      <c r="S1765" s="96" t="str">
        <f>IF(D1765="","",IF(OR(D1765=Plano!$A$1,D1765=Plano!$B$1),"entrada","saída"))</f>
        <v/>
      </c>
    </row>
    <row r="1766" spans="1:19" ht="13.2" hidden="1" x14ac:dyDescent="0.25">
      <c r="A1766" s="119" t="str">
        <f>IF(B1766="","",COUNT('Diário 2o PA'!$A$5:$A$1412)+COUNT('Diário 3o PA'!$A$5:$A$2004)+ROW()-4)</f>
        <v/>
      </c>
      <c r="B1766" s="104"/>
      <c r="C1766" s="154"/>
      <c r="D1766" s="105"/>
      <c r="E1766" s="105"/>
      <c r="F1766" s="106"/>
      <c r="G1766" s="105"/>
      <c r="H1766" s="105"/>
      <c r="I1766" s="108"/>
      <c r="J1766" s="105"/>
      <c r="K1766" s="105"/>
      <c r="L1766" s="108"/>
      <c r="M1766" s="105"/>
      <c r="N1766" s="103"/>
      <c r="O1766" s="456"/>
      <c r="P1766" s="79">
        <f t="shared" si="55"/>
        <v>0</v>
      </c>
      <c r="Q1766" s="79">
        <f t="shared" si="55"/>
        <v>0</v>
      </c>
      <c r="R1766" s="102" t="str">
        <f t="shared" si="54"/>
        <v/>
      </c>
      <c r="S1766" s="96" t="str">
        <f>IF(D1766="","",IF(OR(D1766=Plano!$A$1,D1766=Plano!$B$1),"entrada","saída"))</f>
        <v/>
      </c>
    </row>
    <row r="1767" spans="1:19" ht="13.2" hidden="1" x14ac:dyDescent="0.25">
      <c r="A1767" s="119" t="str">
        <f>IF(B1767="","",COUNT('Diário 2o PA'!$A$5:$A$1412)+COUNT('Diário 3o PA'!$A$5:$A$2004)+ROW()-4)</f>
        <v/>
      </c>
      <c r="B1767" s="104"/>
      <c r="C1767" s="154"/>
      <c r="D1767" s="105"/>
      <c r="E1767" s="105"/>
      <c r="F1767" s="106"/>
      <c r="G1767" s="105"/>
      <c r="H1767" s="105"/>
      <c r="I1767" s="108"/>
      <c r="J1767" s="105"/>
      <c r="K1767" s="105"/>
      <c r="L1767" s="108"/>
      <c r="M1767" s="105"/>
      <c r="N1767" s="103"/>
      <c r="O1767" s="456"/>
      <c r="P1767" s="79">
        <f t="shared" si="55"/>
        <v>0</v>
      </c>
      <c r="Q1767" s="79">
        <f t="shared" si="55"/>
        <v>0</v>
      </c>
      <c r="R1767" s="102" t="str">
        <f t="shared" si="54"/>
        <v/>
      </c>
      <c r="S1767" s="96" t="str">
        <f>IF(D1767="","",IF(OR(D1767=Plano!$A$1,D1767=Plano!$B$1),"entrada","saída"))</f>
        <v/>
      </c>
    </row>
    <row r="1768" spans="1:19" ht="13.2" hidden="1" x14ac:dyDescent="0.25">
      <c r="A1768" s="119" t="str">
        <f>IF(B1768="","",COUNT('Diário 2o PA'!$A$5:$A$1412)+COUNT('Diário 3o PA'!$A$5:$A$2004)+ROW()-4)</f>
        <v/>
      </c>
      <c r="B1768" s="104"/>
      <c r="C1768" s="154"/>
      <c r="D1768" s="105"/>
      <c r="E1768" s="105"/>
      <c r="F1768" s="106"/>
      <c r="G1768" s="105"/>
      <c r="H1768" s="105"/>
      <c r="I1768" s="108"/>
      <c r="J1768" s="105"/>
      <c r="K1768" s="105"/>
      <c r="L1768" s="108"/>
      <c r="M1768" s="105"/>
      <c r="N1768" s="103"/>
      <c r="O1768" s="456"/>
      <c r="P1768" s="79">
        <f t="shared" si="55"/>
        <v>0</v>
      </c>
      <c r="Q1768" s="79">
        <f t="shared" si="55"/>
        <v>0</v>
      </c>
      <c r="R1768" s="102" t="str">
        <f t="shared" si="54"/>
        <v/>
      </c>
      <c r="S1768" s="96" t="str">
        <f>IF(D1768="","",IF(OR(D1768=Plano!$A$1,D1768=Plano!$B$1),"entrada","saída"))</f>
        <v/>
      </c>
    </row>
    <row r="1769" spans="1:19" ht="13.2" hidden="1" x14ac:dyDescent="0.25">
      <c r="A1769" s="119" t="str">
        <f>IF(B1769="","",COUNT('Diário 2o PA'!$A$5:$A$1412)+COUNT('Diário 3o PA'!$A$5:$A$2004)+ROW()-4)</f>
        <v/>
      </c>
      <c r="B1769" s="104"/>
      <c r="C1769" s="154"/>
      <c r="D1769" s="105"/>
      <c r="E1769" s="105"/>
      <c r="F1769" s="106"/>
      <c r="G1769" s="105"/>
      <c r="H1769" s="105"/>
      <c r="I1769" s="108"/>
      <c r="J1769" s="105"/>
      <c r="K1769" s="105"/>
      <c r="L1769" s="108"/>
      <c r="M1769" s="105"/>
      <c r="N1769" s="103"/>
      <c r="O1769" s="456"/>
      <c r="P1769" s="79">
        <f t="shared" si="55"/>
        <v>0</v>
      </c>
      <c r="Q1769" s="79">
        <f t="shared" si="55"/>
        <v>0</v>
      </c>
      <c r="R1769" s="102" t="str">
        <f t="shared" si="54"/>
        <v/>
      </c>
      <c r="S1769" s="96" t="str">
        <f>IF(D1769="","",IF(OR(D1769=Plano!$A$1,D1769=Plano!$B$1),"entrada","saída"))</f>
        <v/>
      </c>
    </row>
    <row r="1770" spans="1:19" ht="13.2" hidden="1" x14ac:dyDescent="0.25">
      <c r="A1770" s="119" t="str">
        <f>IF(B1770="","",COUNT('Diário 2o PA'!$A$5:$A$1412)+COUNT('Diário 3o PA'!$A$5:$A$2004)+ROW()-4)</f>
        <v/>
      </c>
      <c r="B1770" s="104"/>
      <c r="C1770" s="154"/>
      <c r="D1770" s="105"/>
      <c r="E1770" s="105"/>
      <c r="F1770" s="106"/>
      <c r="G1770" s="105"/>
      <c r="H1770" s="105"/>
      <c r="I1770" s="108"/>
      <c r="J1770" s="105"/>
      <c r="K1770" s="105"/>
      <c r="L1770" s="108"/>
      <c r="M1770" s="105"/>
      <c r="N1770" s="103"/>
      <c r="O1770" s="456"/>
      <c r="P1770" s="79">
        <f t="shared" si="55"/>
        <v>0</v>
      </c>
      <c r="Q1770" s="79">
        <f t="shared" si="55"/>
        <v>0</v>
      </c>
      <c r="R1770" s="102" t="str">
        <f t="shared" si="54"/>
        <v/>
      </c>
      <c r="S1770" s="96" t="str">
        <f>IF(D1770="","",IF(OR(D1770=Plano!$A$1,D1770=Plano!$B$1),"entrada","saída"))</f>
        <v/>
      </c>
    </row>
    <row r="1771" spans="1:19" ht="13.2" hidden="1" x14ac:dyDescent="0.25">
      <c r="A1771" s="119" t="str">
        <f>IF(B1771="","",COUNT('Diário 2o PA'!$A$5:$A$1412)+COUNT('Diário 3o PA'!$A$5:$A$2004)+ROW()-4)</f>
        <v/>
      </c>
      <c r="B1771" s="104"/>
      <c r="C1771" s="154"/>
      <c r="D1771" s="105"/>
      <c r="E1771" s="105"/>
      <c r="F1771" s="106"/>
      <c r="G1771" s="105"/>
      <c r="H1771" s="105"/>
      <c r="I1771" s="108"/>
      <c r="J1771" s="105"/>
      <c r="K1771" s="105"/>
      <c r="L1771" s="108"/>
      <c r="M1771" s="105"/>
      <c r="N1771" s="103"/>
      <c r="O1771" s="456"/>
      <c r="P1771" s="79">
        <f t="shared" si="55"/>
        <v>0</v>
      </c>
      <c r="Q1771" s="79">
        <f t="shared" si="55"/>
        <v>0</v>
      </c>
      <c r="R1771" s="102" t="str">
        <f t="shared" si="54"/>
        <v/>
      </c>
      <c r="S1771" s="96" t="str">
        <f>IF(D1771="","",IF(OR(D1771=Plano!$A$1,D1771=Plano!$B$1),"entrada","saída"))</f>
        <v/>
      </c>
    </row>
    <row r="1772" spans="1:19" ht="13.2" hidden="1" x14ac:dyDescent="0.25">
      <c r="A1772" s="119" t="str">
        <f>IF(B1772="","",COUNT('Diário 2o PA'!$A$5:$A$1412)+COUNT('Diário 3o PA'!$A$5:$A$2004)+ROW()-4)</f>
        <v/>
      </c>
      <c r="B1772" s="104"/>
      <c r="C1772" s="154"/>
      <c r="D1772" s="105"/>
      <c r="E1772" s="105"/>
      <c r="F1772" s="106"/>
      <c r="G1772" s="105"/>
      <c r="H1772" s="105"/>
      <c r="I1772" s="108"/>
      <c r="J1772" s="105"/>
      <c r="K1772" s="105"/>
      <c r="L1772" s="108"/>
      <c r="M1772" s="105"/>
      <c r="N1772" s="103"/>
      <c r="O1772" s="456"/>
      <c r="P1772" s="79">
        <f t="shared" si="55"/>
        <v>0</v>
      </c>
      <c r="Q1772" s="79">
        <f t="shared" si="55"/>
        <v>0</v>
      </c>
      <c r="R1772" s="102" t="str">
        <f t="shared" si="54"/>
        <v/>
      </c>
      <c r="S1772" s="96" t="str">
        <f>IF(D1772="","",IF(OR(D1772=Plano!$A$1,D1772=Plano!$B$1),"entrada","saída"))</f>
        <v/>
      </c>
    </row>
    <row r="1773" spans="1:19" ht="13.2" hidden="1" x14ac:dyDescent="0.25">
      <c r="A1773" s="119" t="str">
        <f>IF(B1773="","",COUNT('Diário 2o PA'!$A$5:$A$1412)+COUNT('Diário 3o PA'!$A$5:$A$2004)+ROW()-4)</f>
        <v/>
      </c>
      <c r="B1773" s="104"/>
      <c r="C1773" s="154"/>
      <c r="D1773" s="105"/>
      <c r="E1773" s="105"/>
      <c r="F1773" s="106"/>
      <c r="G1773" s="105"/>
      <c r="H1773" s="105"/>
      <c r="I1773" s="108"/>
      <c r="J1773" s="105"/>
      <c r="K1773" s="105"/>
      <c r="L1773" s="108"/>
      <c r="M1773" s="105"/>
      <c r="N1773" s="103"/>
      <c r="O1773" s="456"/>
      <c r="P1773" s="79">
        <f t="shared" si="55"/>
        <v>0</v>
      </c>
      <c r="Q1773" s="79">
        <f t="shared" si="55"/>
        <v>0</v>
      </c>
      <c r="R1773" s="102" t="str">
        <f t="shared" si="54"/>
        <v/>
      </c>
      <c r="S1773" s="96" t="str">
        <f>IF(D1773="","",IF(OR(D1773=Plano!$A$1,D1773=Plano!$B$1),"entrada","saída"))</f>
        <v/>
      </c>
    </row>
    <row r="1774" spans="1:19" ht="13.2" hidden="1" x14ac:dyDescent="0.25">
      <c r="A1774" s="119" t="str">
        <f>IF(B1774="","",COUNT('Diário 2o PA'!$A$5:$A$1412)+COUNT('Diário 3o PA'!$A$5:$A$2004)+ROW()-4)</f>
        <v/>
      </c>
      <c r="B1774" s="104"/>
      <c r="C1774" s="154"/>
      <c r="D1774" s="105"/>
      <c r="E1774" s="105"/>
      <c r="F1774" s="106"/>
      <c r="G1774" s="105"/>
      <c r="H1774" s="105"/>
      <c r="I1774" s="108"/>
      <c r="J1774" s="105"/>
      <c r="K1774" s="105"/>
      <c r="L1774" s="108"/>
      <c r="M1774" s="105"/>
      <c r="N1774" s="103"/>
      <c r="O1774" s="456"/>
      <c r="P1774" s="79">
        <f t="shared" si="55"/>
        <v>0</v>
      </c>
      <c r="Q1774" s="79">
        <f t="shared" si="55"/>
        <v>0</v>
      </c>
      <c r="R1774" s="102" t="str">
        <f t="shared" si="54"/>
        <v/>
      </c>
      <c r="S1774" s="96" t="str">
        <f>IF(D1774="","",IF(OR(D1774=Plano!$A$1,D1774=Plano!$B$1),"entrada","saída"))</f>
        <v/>
      </c>
    </row>
    <row r="1775" spans="1:19" ht="13.2" hidden="1" x14ac:dyDescent="0.25">
      <c r="A1775" s="119" t="str">
        <f>IF(B1775="","",COUNT('Diário 2o PA'!$A$5:$A$1412)+COUNT('Diário 3o PA'!$A$5:$A$2004)+ROW()-4)</f>
        <v/>
      </c>
      <c r="B1775" s="104"/>
      <c r="C1775" s="154"/>
      <c r="D1775" s="105"/>
      <c r="E1775" s="105"/>
      <c r="F1775" s="106"/>
      <c r="G1775" s="105"/>
      <c r="H1775" s="105"/>
      <c r="I1775" s="108"/>
      <c r="J1775" s="105"/>
      <c r="K1775" s="105"/>
      <c r="L1775" s="108"/>
      <c r="M1775" s="105"/>
      <c r="N1775" s="103"/>
      <c r="O1775" s="456"/>
      <c r="P1775" s="79">
        <f t="shared" si="55"/>
        <v>0</v>
      </c>
      <c r="Q1775" s="79">
        <f t="shared" si="55"/>
        <v>0</v>
      </c>
      <c r="R1775" s="102" t="str">
        <f t="shared" si="54"/>
        <v/>
      </c>
      <c r="S1775" s="96" t="str">
        <f>IF(D1775="","",IF(OR(D1775=Plano!$A$1,D1775=Plano!$B$1),"entrada","saída"))</f>
        <v/>
      </c>
    </row>
    <row r="1776" spans="1:19" ht="13.2" hidden="1" x14ac:dyDescent="0.25">
      <c r="A1776" s="119" t="str">
        <f>IF(B1776="","",COUNT('Diário 2o PA'!$A$5:$A$1412)+COUNT('Diário 3o PA'!$A$5:$A$2004)+ROW()-4)</f>
        <v/>
      </c>
      <c r="B1776" s="104"/>
      <c r="C1776" s="154"/>
      <c r="D1776" s="105"/>
      <c r="E1776" s="105"/>
      <c r="F1776" s="106"/>
      <c r="G1776" s="105"/>
      <c r="H1776" s="105"/>
      <c r="I1776" s="108"/>
      <c r="J1776" s="105"/>
      <c r="K1776" s="105"/>
      <c r="L1776" s="108"/>
      <c r="M1776" s="105"/>
      <c r="N1776" s="103"/>
      <c r="O1776" s="456"/>
      <c r="P1776" s="79">
        <f t="shared" si="55"/>
        <v>0</v>
      </c>
      <c r="Q1776" s="79">
        <f t="shared" si="55"/>
        <v>0</v>
      </c>
      <c r="R1776" s="102" t="str">
        <f t="shared" si="54"/>
        <v/>
      </c>
      <c r="S1776" s="96" t="str">
        <f>IF(D1776="","",IF(OR(D1776=Plano!$A$1,D1776=Plano!$B$1),"entrada","saída"))</f>
        <v/>
      </c>
    </row>
    <row r="1777" spans="1:19" ht="13.2" hidden="1" x14ac:dyDescent="0.25">
      <c r="A1777" s="119" t="str">
        <f>IF(B1777="","",COUNT('Diário 2o PA'!$A$5:$A$1412)+COUNT('Diário 3o PA'!$A$5:$A$2004)+ROW()-4)</f>
        <v/>
      </c>
      <c r="B1777" s="104"/>
      <c r="C1777" s="154"/>
      <c r="D1777" s="105"/>
      <c r="E1777" s="105"/>
      <c r="F1777" s="106"/>
      <c r="G1777" s="105"/>
      <c r="H1777" s="105"/>
      <c r="I1777" s="108"/>
      <c r="J1777" s="105"/>
      <c r="K1777" s="105"/>
      <c r="L1777" s="108"/>
      <c r="M1777" s="105"/>
      <c r="N1777" s="103"/>
      <c r="O1777" s="456"/>
      <c r="P1777" s="79">
        <f t="shared" si="55"/>
        <v>0</v>
      </c>
      <c r="Q1777" s="79">
        <f t="shared" si="55"/>
        <v>0</v>
      </c>
      <c r="R1777" s="102" t="str">
        <f t="shared" si="54"/>
        <v/>
      </c>
      <c r="S1777" s="96" t="str">
        <f>IF(D1777="","",IF(OR(D1777=Plano!$A$1,D1777=Plano!$B$1),"entrada","saída"))</f>
        <v/>
      </c>
    </row>
    <row r="1778" spans="1:19" ht="13.2" hidden="1" x14ac:dyDescent="0.25">
      <c r="A1778" s="119" t="str">
        <f>IF(B1778="","",COUNT('Diário 2o PA'!$A$5:$A$1412)+COUNT('Diário 3o PA'!$A$5:$A$2004)+ROW()-4)</f>
        <v/>
      </c>
      <c r="B1778" s="104"/>
      <c r="C1778" s="154"/>
      <c r="D1778" s="105"/>
      <c r="E1778" s="105"/>
      <c r="F1778" s="106"/>
      <c r="G1778" s="105"/>
      <c r="H1778" s="105"/>
      <c r="I1778" s="108"/>
      <c r="J1778" s="105"/>
      <c r="K1778" s="105"/>
      <c r="L1778" s="108"/>
      <c r="M1778" s="105"/>
      <c r="N1778" s="103"/>
      <c r="O1778" s="456"/>
      <c r="P1778" s="79">
        <f t="shared" si="55"/>
        <v>0</v>
      </c>
      <c r="Q1778" s="79">
        <f t="shared" si="55"/>
        <v>0</v>
      </c>
      <c r="R1778" s="102" t="str">
        <f t="shared" si="54"/>
        <v/>
      </c>
      <c r="S1778" s="96" t="str">
        <f>IF(D1778="","",IF(OR(D1778=Plano!$A$1,D1778=Plano!$B$1),"entrada","saída"))</f>
        <v/>
      </c>
    </row>
    <row r="1779" spans="1:19" ht="13.2" hidden="1" x14ac:dyDescent="0.25">
      <c r="A1779" s="119" t="str">
        <f>IF(B1779="","",COUNT('Diário 2o PA'!$A$5:$A$1412)+COUNT('Diário 3o PA'!$A$5:$A$2004)+ROW()-4)</f>
        <v/>
      </c>
      <c r="B1779" s="104"/>
      <c r="C1779" s="154"/>
      <c r="D1779" s="105"/>
      <c r="E1779" s="105"/>
      <c r="F1779" s="106"/>
      <c r="G1779" s="105"/>
      <c r="H1779" s="105"/>
      <c r="I1779" s="108"/>
      <c r="J1779" s="105"/>
      <c r="K1779" s="105"/>
      <c r="L1779" s="108"/>
      <c r="M1779" s="105"/>
      <c r="N1779" s="103"/>
      <c r="O1779" s="456"/>
      <c r="P1779" s="79">
        <f t="shared" si="55"/>
        <v>0</v>
      </c>
      <c r="Q1779" s="79">
        <f t="shared" si="55"/>
        <v>0</v>
      </c>
      <c r="R1779" s="102" t="str">
        <f t="shared" si="54"/>
        <v/>
      </c>
      <c r="S1779" s="96" t="str">
        <f>IF(D1779="","",IF(OR(D1779=Plano!$A$1,D1779=Plano!$B$1),"entrada","saída"))</f>
        <v/>
      </c>
    </row>
    <row r="1780" spans="1:19" ht="13.2" hidden="1" x14ac:dyDescent="0.25">
      <c r="A1780" s="119" t="str">
        <f>IF(B1780="","",COUNT('Diário 2o PA'!$A$5:$A$1412)+COUNT('Diário 3o PA'!$A$5:$A$2004)+ROW()-4)</f>
        <v/>
      </c>
      <c r="B1780" s="104"/>
      <c r="C1780" s="154"/>
      <c r="D1780" s="105"/>
      <c r="E1780" s="105"/>
      <c r="F1780" s="106"/>
      <c r="G1780" s="105"/>
      <c r="H1780" s="105"/>
      <c r="I1780" s="108"/>
      <c r="J1780" s="105"/>
      <c r="K1780" s="105"/>
      <c r="L1780" s="108"/>
      <c r="M1780" s="105"/>
      <c r="N1780" s="103"/>
      <c r="O1780" s="456"/>
      <c r="P1780" s="79">
        <f t="shared" si="55"/>
        <v>0</v>
      </c>
      <c r="Q1780" s="79">
        <f t="shared" si="55"/>
        <v>0</v>
      </c>
      <c r="R1780" s="102" t="str">
        <f t="shared" si="54"/>
        <v/>
      </c>
      <c r="S1780" s="96" t="str">
        <f>IF(D1780="","",IF(OR(D1780=Plano!$A$1,D1780=Plano!$B$1),"entrada","saída"))</f>
        <v/>
      </c>
    </row>
    <row r="1781" spans="1:19" ht="13.2" hidden="1" x14ac:dyDescent="0.25">
      <c r="A1781" s="119" t="str">
        <f>IF(B1781="","",COUNT('Diário 2o PA'!$A$5:$A$1412)+COUNT('Diário 3o PA'!$A$5:$A$2004)+ROW()-4)</f>
        <v/>
      </c>
      <c r="B1781" s="104"/>
      <c r="C1781" s="154"/>
      <c r="D1781" s="105"/>
      <c r="E1781" s="105"/>
      <c r="F1781" s="106"/>
      <c r="G1781" s="105"/>
      <c r="H1781" s="105"/>
      <c r="I1781" s="108"/>
      <c r="J1781" s="105"/>
      <c r="K1781" s="105"/>
      <c r="L1781" s="108"/>
      <c r="M1781" s="105"/>
      <c r="N1781" s="103"/>
      <c r="O1781" s="456"/>
      <c r="P1781" s="79">
        <f t="shared" si="55"/>
        <v>0</v>
      </c>
      <c r="Q1781" s="79">
        <f t="shared" si="55"/>
        <v>0</v>
      </c>
      <c r="R1781" s="102" t="str">
        <f t="shared" si="54"/>
        <v/>
      </c>
      <c r="S1781" s="96" t="str">
        <f>IF(D1781="","",IF(OR(D1781=Plano!$A$1,D1781=Plano!$B$1),"entrada","saída"))</f>
        <v/>
      </c>
    </row>
    <row r="1782" spans="1:19" ht="13.2" hidden="1" x14ac:dyDescent="0.25">
      <c r="A1782" s="119" t="str">
        <f>IF(B1782="","",COUNT('Diário 2o PA'!$A$5:$A$1412)+COUNT('Diário 3o PA'!$A$5:$A$2004)+ROW()-4)</f>
        <v/>
      </c>
      <c r="B1782" s="104"/>
      <c r="C1782" s="154"/>
      <c r="D1782" s="105"/>
      <c r="E1782" s="105"/>
      <c r="F1782" s="106"/>
      <c r="G1782" s="105"/>
      <c r="H1782" s="105"/>
      <c r="I1782" s="108"/>
      <c r="J1782" s="105"/>
      <c r="K1782" s="105"/>
      <c r="L1782" s="108"/>
      <c r="M1782" s="105"/>
      <c r="N1782" s="103"/>
      <c r="O1782" s="456"/>
      <c r="P1782" s="79">
        <f t="shared" si="55"/>
        <v>0</v>
      </c>
      <c r="Q1782" s="79">
        <f t="shared" si="55"/>
        <v>0</v>
      </c>
      <c r="R1782" s="102" t="str">
        <f t="shared" si="54"/>
        <v/>
      </c>
      <c r="S1782" s="96" t="str">
        <f>IF(D1782="","",IF(OR(D1782=Plano!$A$1,D1782=Plano!$B$1),"entrada","saída"))</f>
        <v/>
      </c>
    </row>
    <row r="1783" spans="1:19" ht="13.2" hidden="1" x14ac:dyDescent="0.25">
      <c r="A1783" s="119" t="str">
        <f>IF(B1783="","",COUNT('Diário 2o PA'!$A$5:$A$1412)+COUNT('Diário 3o PA'!$A$5:$A$2004)+ROW()-4)</f>
        <v/>
      </c>
      <c r="B1783" s="104"/>
      <c r="C1783" s="154"/>
      <c r="D1783" s="105"/>
      <c r="E1783" s="105"/>
      <c r="F1783" s="106"/>
      <c r="G1783" s="105"/>
      <c r="H1783" s="105"/>
      <c r="I1783" s="108"/>
      <c r="J1783" s="105"/>
      <c r="K1783" s="105"/>
      <c r="L1783" s="108"/>
      <c r="M1783" s="105"/>
      <c r="N1783" s="103"/>
      <c r="O1783" s="456"/>
      <c r="P1783" s="79">
        <f t="shared" si="55"/>
        <v>0</v>
      </c>
      <c r="Q1783" s="79">
        <f t="shared" si="55"/>
        <v>0</v>
      </c>
      <c r="R1783" s="102" t="str">
        <f t="shared" si="54"/>
        <v/>
      </c>
      <c r="S1783" s="96" t="str">
        <f>IF(D1783="","",IF(OR(D1783=Plano!$A$1,D1783=Plano!$B$1),"entrada","saída"))</f>
        <v/>
      </c>
    </row>
    <row r="1784" spans="1:19" ht="13.2" hidden="1" x14ac:dyDescent="0.25">
      <c r="A1784" s="119" t="str">
        <f>IF(B1784="","",COUNT('Diário 2o PA'!$A$5:$A$1412)+COUNT('Diário 3o PA'!$A$5:$A$2004)+ROW()-4)</f>
        <v/>
      </c>
      <c r="B1784" s="104"/>
      <c r="C1784" s="154"/>
      <c r="D1784" s="105"/>
      <c r="E1784" s="105"/>
      <c r="F1784" s="106"/>
      <c r="G1784" s="105"/>
      <c r="H1784" s="105"/>
      <c r="I1784" s="108"/>
      <c r="J1784" s="105"/>
      <c r="K1784" s="105"/>
      <c r="L1784" s="108"/>
      <c r="M1784" s="105"/>
      <c r="N1784" s="103"/>
      <c r="O1784" s="456"/>
      <c r="P1784" s="79">
        <f t="shared" si="55"/>
        <v>0</v>
      </c>
      <c r="Q1784" s="79">
        <f t="shared" si="55"/>
        <v>0</v>
      </c>
      <c r="R1784" s="102" t="str">
        <f t="shared" si="54"/>
        <v/>
      </c>
      <c r="S1784" s="96" t="str">
        <f>IF(D1784="","",IF(OR(D1784=Plano!$A$1,D1784=Plano!$B$1),"entrada","saída"))</f>
        <v/>
      </c>
    </row>
    <row r="1785" spans="1:19" ht="13.2" hidden="1" x14ac:dyDescent="0.25">
      <c r="A1785" s="119" t="str">
        <f>IF(B1785="","",COUNT('Diário 2o PA'!$A$5:$A$1412)+COUNT('Diário 3o PA'!$A$5:$A$2004)+ROW()-4)</f>
        <v/>
      </c>
      <c r="B1785" s="104"/>
      <c r="C1785" s="154"/>
      <c r="D1785" s="105"/>
      <c r="E1785" s="105"/>
      <c r="F1785" s="106"/>
      <c r="G1785" s="105"/>
      <c r="H1785" s="105"/>
      <c r="I1785" s="108"/>
      <c r="J1785" s="105"/>
      <c r="K1785" s="105"/>
      <c r="L1785" s="108"/>
      <c r="M1785" s="105"/>
      <c r="N1785" s="103"/>
      <c r="O1785" s="456"/>
      <c r="P1785" s="79">
        <f t="shared" si="55"/>
        <v>0</v>
      </c>
      <c r="Q1785" s="79">
        <f t="shared" si="55"/>
        <v>0</v>
      </c>
      <c r="R1785" s="102" t="str">
        <f t="shared" si="54"/>
        <v/>
      </c>
      <c r="S1785" s="96" t="str">
        <f>IF(D1785="","",IF(OR(D1785=Plano!$A$1,D1785=Plano!$B$1),"entrada","saída"))</f>
        <v/>
      </c>
    </row>
    <row r="1786" spans="1:19" ht="13.2" hidden="1" x14ac:dyDescent="0.25">
      <c r="A1786" s="119" t="str">
        <f>IF(B1786="","",COUNT('Diário 2o PA'!$A$5:$A$1412)+COUNT('Diário 3o PA'!$A$5:$A$2004)+ROW()-4)</f>
        <v/>
      </c>
      <c r="B1786" s="104"/>
      <c r="C1786" s="154"/>
      <c r="D1786" s="105"/>
      <c r="E1786" s="105"/>
      <c r="F1786" s="106"/>
      <c r="G1786" s="105"/>
      <c r="H1786" s="105"/>
      <c r="I1786" s="108"/>
      <c r="J1786" s="105"/>
      <c r="K1786" s="105"/>
      <c r="L1786" s="108"/>
      <c r="M1786" s="105"/>
      <c r="N1786" s="103"/>
      <c r="O1786" s="456"/>
      <c r="P1786" s="79">
        <f t="shared" si="55"/>
        <v>0</v>
      </c>
      <c r="Q1786" s="79">
        <f t="shared" si="55"/>
        <v>0</v>
      </c>
      <c r="R1786" s="102" t="str">
        <f t="shared" si="54"/>
        <v/>
      </c>
      <c r="S1786" s="96" t="str">
        <f>IF(D1786="","",IF(OR(D1786=Plano!$A$1,D1786=Plano!$B$1),"entrada","saída"))</f>
        <v/>
      </c>
    </row>
    <row r="1787" spans="1:19" ht="13.2" hidden="1" x14ac:dyDescent="0.25">
      <c r="A1787" s="119" t="str">
        <f>IF(B1787="","",COUNT('Diário 2o PA'!$A$5:$A$1412)+COUNT('Diário 3o PA'!$A$5:$A$2004)+ROW()-4)</f>
        <v/>
      </c>
      <c r="B1787" s="104"/>
      <c r="C1787" s="154"/>
      <c r="D1787" s="105"/>
      <c r="E1787" s="105"/>
      <c r="F1787" s="106"/>
      <c r="G1787" s="105"/>
      <c r="H1787" s="105"/>
      <c r="I1787" s="108"/>
      <c r="J1787" s="105"/>
      <c r="K1787" s="105"/>
      <c r="L1787" s="108"/>
      <c r="M1787" s="105"/>
      <c r="N1787" s="103"/>
      <c r="O1787" s="456"/>
      <c r="P1787" s="79">
        <f t="shared" si="55"/>
        <v>0</v>
      </c>
      <c r="Q1787" s="79">
        <f t="shared" si="55"/>
        <v>0</v>
      </c>
      <c r="R1787" s="102" t="str">
        <f t="shared" si="54"/>
        <v/>
      </c>
      <c r="S1787" s="96" t="str">
        <f>IF(D1787="","",IF(OR(D1787=Plano!$A$1,D1787=Plano!$B$1),"entrada","saída"))</f>
        <v/>
      </c>
    </row>
    <row r="1788" spans="1:19" ht="13.2" hidden="1" x14ac:dyDescent="0.25">
      <c r="A1788" s="119" t="str">
        <f>IF(B1788="","",COUNT('Diário 2o PA'!$A$5:$A$1412)+COUNT('Diário 3o PA'!$A$5:$A$2004)+ROW()-4)</f>
        <v/>
      </c>
      <c r="B1788" s="104"/>
      <c r="C1788" s="154"/>
      <c r="D1788" s="105"/>
      <c r="E1788" s="105"/>
      <c r="F1788" s="106"/>
      <c r="G1788" s="105"/>
      <c r="H1788" s="105"/>
      <c r="I1788" s="108"/>
      <c r="J1788" s="105"/>
      <c r="K1788" s="105"/>
      <c r="L1788" s="108"/>
      <c r="M1788" s="105"/>
      <c r="N1788" s="103"/>
      <c r="O1788" s="456"/>
      <c r="P1788" s="79">
        <f t="shared" si="55"/>
        <v>0</v>
      </c>
      <c r="Q1788" s="79">
        <f t="shared" si="55"/>
        <v>0</v>
      </c>
      <c r="R1788" s="102" t="str">
        <f t="shared" si="54"/>
        <v/>
      </c>
      <c r="S1788" s="96" t="str">
        <f>IF(D1788="","",IF(OR(D1788=Plano!$A$1,D1788=Plano!$B$1),"entrada","saída"))</f>
        <v/>
      </c>
    </row>
    <row r="1789" spans="1:19" ht="13.2" hidden="1" x14ac:dyDescent="0.25">
      <c r="A1789" s="119" t="str">
        <f>IF(B1789="","",COUNT('Diário 2o PA'!$A$5:$A$1412)+COUNT('Diário 3o PA'!$A$5:$A$2004)+ROW()-4)</f>
        <v/>
      </c>
      <c r="B1789" s="104"/>
      <c r="C1789" s="154"/>
      <c r="D1789" s="105"/>
      <c r="E1789" s="105"/>
      <c r="F1789" s="106"/>
      <c r="G1789" s="105"/>
      <c r="H1789" s="105"/>
      <c r="I1789" s="108"/>
      <c r="J1789" s="105"/>
      <c r="K1789" s="105"/>
      <c r="L1789" s="108"/>
      <c r="M1789" s="105"/>
      <c r="N1789" s="103"/>
      <c r="O1789" s="456"/>
      <c r="P1789" s="79">
        <f t="shared" si="55"/>
        <v>0</v>
      </c>
      <c r="Q1789" s="79">
        <f t="shared" si="55"/>
        <v>0</v>
      </c>
      <c r="R1789" s="102" t="str">
        <f t="shared" si="54"/>
        <v/>
      </c>
      <c r="S1789" s="96" t="str">
        <f>IF(D1789="","",IF(OR(D1789=Plano!$A$1,D1789=Plano!$B$1),"entrada","saída"))</f>
        <v/>
      </c>
    </row>
    <row r="1790" spans="1:19" ht="13.2" hidden="1" x14ac:dyDescent="0.25">
      <c r="A1790" s="119" t="str">
        <f>IF(B1790="","",COUNT('Diário 2o PA'!$A$5:$A$1412)+COUNT('Diário 3o PA'!$A$5:$A$2004)+ROW()-4)</f>
        <v/>
      </c>
      <c r="B1790" s="104"/>
      <c r="C1790" s="154"/>
      <c r="D1790" s="105"/>
      <c r="E1790" s="105"/>
      <c r="F1790" s="106"/>
      <c r="G1790" s="105"/>
      <c r="H1790" s="105"/>
      <c r="I1790" s="108"/>
      <c r="J1790" s="105"/>
      <c r="K1790" s="105"/>
      <c r="L1790" s="108"/>
      <c r="M1790" s="105"/>
      <c r="N1790" s="103"/>
      <c r="O1790" s="456"/>
      <c r="P1790" s="79">
        <f t="shared" si="55"/>
        <v>0</v>
      </c>
      <c r="Q1790" s="79">
        <f t="shared" si="55"/>
        <v>0</v>
      </c>
      <c r="R1790" s="102" t="str">
        <f t="shared" si="54"/>
        <v/>
      </c>
      <c r="S1790" s="96" t="str">
        <f>IF(D1790="","",IF(OR(D1790=Plano!$A$1,D1790=Plano!$B$1),"entrada","saída"))</f>
        <v/>
      </c>
    </row>
    <row r="1791" spans="1:19" ht="13.2" hidden="1" x14ac:dyDescent="0.25">
      <c r="A1791" s="119" t="str">
        <f>IF(B1791="","",COUNT('Diário 2o PA'!$A$5:$A$1412)+COUNT('Diário 3o PA'!$A$5:$A$2004)+ROW()-4)</f>
        <v/>
      </c>
      <c r="B1791" s="104"/>
      <c r="C1791" s="154"/>
      <c r="D1791" s="105"/>
      <c r="E1791" s="105"/>
      <c r="F1791" s="106"/>
      <c r="G1791" s="105"/>
      <c r="H1791" s="105"/>
      <c r="I1791" s="108"/>
      <c r="J1791" s="105"/>
      <c r="K1791" s="105"/>
      <c r="L1791" s="108"/>
      <c r="M1791" s="105"/>
      <c r="N1791" s="103"/>
      <c r="O1791" s="456"/>
      <c r="P1791" s="79">
        <f t="shared" si="55"/>
        <v>0</v>
      </c>
      <c r="Q1791" s="79">
        <f t="shared" si="55"/>
        <v>0</v>
      </c>
      <c r="R1791" s="102" t="str">
        <f t="shared" si="54"/>
        <v/>
      </c>
      <c r="S1791" s="96" t="str">
        <f>IF(D1791="","",IF(OR(D1791=Plano!$A$1,D1791=Plano!$B$1),"entrada","saída"))</f>
        <v/>
      </c>
    </row>
    <row r="1792" spans="1:19" ht="13.2" hidden="1" x14ac:dyDescent="0.25">
      <c r="A1792" s="119" t="str">
        <f>IF(B1792="","",COUNT('Diário 2o PA'!$A$5:$A$1412)+COUNT('Diário 3o PA'!$A$5:$A$2004)+ROW()-4)</f>
        <v/>
      </c>
      <c r="B1792" s="104"/>
      <c r="C1792" s="154"/>
      <c r="D1792" s="105"/>
      <c r="E1792" s="105"/>
      <c r="F1792" s="106"/>
      <c r="G1792" s="105"/>
      <c r="H1792" s="105"/>
      <c r="I1792" s="108"/>
      <c r="J1792" s="105"/>
      <c r="K1792" s="105"/>
      <c r="L1792" s="108"/>
      <c r="M1792" s="105"/>
      <c r="N1792" s="103"/>
      <c r="O1792" s="456"/>
      <c r="P1792" s="79">
        <f t="shared" si="55"/>
        <v>0</v>
      </c>
      <c r="Q1792" s="79">
        <f t="shared" si="55"/>
        <v>0</v>
      </c>
      <c r="R1792" s="102" t="str">
        <f t="shared" si="54"/>
        <v/>
      </c>
      <c r="S1792" s="96" t="str">
        <f>IF(D1792="","",IF(OR(D1792=Plano!$A$1,D1792=Plano!$B$1),"entrada","saída"))</f>
        <v/>
      </c>
    </row>
    <row r="1793" spans="1:19" ht="13.2" hidden="1" x14ac:dyDescent="0.25">
      <c r="A1793" s="119" t="str">
        <f>IF(B1793="","",COUNT('Diário 2o PA'!$A$5:$A$1412)+COUNT('Diário 3o PA'!$A$5:$A$2004)+ROW()-4)</f>
        <v/>
      </c>
      <c r="B1793" s="104"/>
      <c r="C1793" s="154"/>
      <c r="D1793" s="105"/>
      <c r="E1793" s="105"/>
      <c r="F1793" s="106"/>
      <c r="G1793" s="105"/>
      <c r="H1793" s="105"/>
      <c r="I1793" s="108"/>
      <c r="J1793" s="105"/>
      <c r="K1793" s="105"/>
      <c r="L1793" s="108"/>
      <c r="M1793" s="105"/>
      <c r="N1793" s="103"/>
      <c r="O1793" s="456"/>
      <c r="P1793" s="79">
        <f t="shared" si="55"/>
        <v>0</v>
      </c>
      <c r="Q1793" s="79">
        <f t="shared" si="55"/>
        <v>0</v>
      </c>
      <c r="R1793" s="102" t="str">
        <f t="shared" si="54"/>
        <v/>
      </c>
      <c r="S1793" s="96" t="str">
        <f>IF(D1793="","",IF(OR(D1793=Plano!$A$1,D1793=Plano!$B$1),"entrada","saída"))</f>
        <v/>
      </c>
    </row>
    <row r="1794" spans="1:19" ht="13.2" hidden="1" x14ac:dyDescent="0.25">
      <c r="A1794" s="119" t="str">
        <f>IF(B1794="","",COUNT('Diário 2o PA'!$A$5:$A$1412)+COUNT('Diário 3o PA'!$A$5:$A$2004)+ROW()-4)</f>
        <v/>
      </c>
      <c r="B1794" s="104"/>
      <c r="C1794" s="154"/>
      <c r="D1794" s="105"/>
      <c r="E1794" s="105"/>
      <c r="F1794" s="106"/>
      <c r="G1794" s="105"/>
      <c r="H1794" s="105"/>
      <c r="I1794" s="108"/>
      <c r="J1794" s="105"/>
      <c r="K1794" s="105"/>
      <c r="L1794" s="108"/>
      <c r="M1794" s="105"/>
      <c r="N1794" s="103"/>
      <c r="O1794" s="456"/>
      <c r="P1794" s="79">
        <f t="shared" si="55"/>
        <v>0</v>
      </c>
      <c r="Q1794" s="79">
        <f t="shared" si="55"/>
        <v>0</v>
      </c>
      <c r="R1794" s="102" t="str">
        <f t="shared" si="54"/>
        <v/>
      </c>
      <c r="S1794" s="96" t="str">
        <f>IF(D1794="","",IF(OR(D1794=Plano!$A$1,D1794=Plano!$B$1),"entrada","saída"))</f>
        <v/>
      </c>
    </row>
    <row r="1795" spans="1:19" ht="13.2" hidden="1" x14ac:dyDescent="0.25">
      <c r="A1795" s="119" t="str">
        <f>IF(B1795="","",COUNT('Diário 2o PA'!$A$5:$A$1412)+COUNT('Diário 3o PA'!$A$5:$A$2004)+ROW()-4)</f>
        <v/>
      </c>
      <c r="B1795" s="104"/>
      <c r="C1795" s="154"/>
      <c r="D1795" s="105"/>
      <c r="E1795" s="105"/>
      <c r="F1795" s="106"/>
      <c r="G1795" s="105"/>
      <c r="H1795" s="105"/>
      <c r="I1795" s="108"/>
      <c r="J1795" s="105"/>
      <c r="K1795" s="105"/>
      <c r="L1795" s="108"/>
      <c r="M1795" s="105"/>
      <c r="N1795" s="103"/>
      <c r="O1795" s="456"/>
      <c r="P1795" s="79">
        <f t="shared" si="55"/>
        <v>0</v>
      </c>
      <c r="Q1795" s="79">
        <f t="shared" si="55"/>
        <v>0</v>
      </c>
      <c r="R1795" s="102" t="str">
        <f t="shared" si="54"/>
        <v/>
      </c>
      <c r="S1795" s="96" t="str">
        <f>IF(D1795="","",IF(OR(D1795=Plano!$A$1,D1795=Plano!$B$1),"entrada","saída"))</f>
        <v/>
      </c>
    </row>
    <row r="1796" spans="1:19" ht="13.2" hidden="1" x14ac:dyDescent="0.25">
      <c r="A1796" s="119" t="str">
        <f>IF(B1796="","",COUNT('Diário 2o PA'!$A$5:$A$1412)+COUNT('Diário 3o PA'!$A$5:$A$2004)+ROW()-4)</f>
        <v/>
      </c>
      <c r="B1796" s="104"/>
      <c r="C1796" s="154"/>
      <c r="D1796" s="105"/>
      <c r="E1796" s="105"/>
      <c r="F1796" s="106"/>
      <c r="G1796" s="105"/>
      <c r="H1796" s="105"/>
      <c r="I1796" s="108"/>
      <c r="J1796" s="105"/>
      <c r="K1796" s="105"/>
      <c r="L1796" s="108"/>
      <c r="M1796" s="105"/>
      <c r="N1796" s="103"/>
      <c r="O1796" s="456"/>
      <c r="P1796" s="79">
        <f t="shared" si="55"/>
        <v>0</v>
      </c>
      <c r="Q1796" s="79">
        <f t="shared" si="55"/>
        <v>0</v>
      </c>
      <c r="R1796" s="102" t="str">
        <f t="shared" si="54"/>
        <v/>
      </c>
      <c r="S1796" s="96" t="str">
        <f>IF(D1796="","",IF(OR(D1796=Plano!$A$1,D1796=Plano!$B$1),"entrada","saída"))</f>
        <v/>
      </c>
    </row>
    <row r="1797" spans="1:19" ht="13.2" hidden="1" x14ac:dyDescent="0.25">
      <c r="A1797" s="119" t="str">
        <f>IF(B1797="","",COUNT('Diário 2o PA'!$A$5:$A$1412)+COUNT('Diário 3o PA'!$A$5:$A$2004)+ROW()-4)</f>
        <v/>
      </c>
      <c r="B1797" s="104"/>
      <c r="C1797" s="154"/>
      <c r="D1797" s="105"/>
      <c r="E1797" s="105"/>
      <c r="F1797" s="106"/>
      <c r="G1797" s="105"/>
      <c r="H1797" s="105"/>
      <c r="I1797" s="108"/>
      <c r="J1797" s="105"/>
      <c r="K1797" s="105"/>
      <c r="L1797" s="108"/>
      <c r="M1797" s="105"/>
      <c r="N1797" s="103"/>
      <c r="O1797" s="456"/>
      <c r="P1797" s="79">
        <f t="shared" si="55"/>
        <v>0</v>
      </c>
      <c r="Q1797" s="79">
        <f t="shared" si="55"/>
        <v>0</v>
      </c>
      <c r="R1797" s="102" t="str">
        <f t="shared" ref="R1797:R1860" si="56">SUBSTITUTE(D1797," ","_")</f>
        <v/>
      </c>
      <c r="S1797" s="96" t="str">
        <f>IF(D1797="","",IF(OR(D1797=Plano!$A$1,D1797=Plano!$B$1),"entrada","saída"))</f>
        <v/>
      </c>
    </row>
    <row r="1798" spans="1:19" ht="13.2" hidden="1" x14ac:dyDescent="0.25">
      <c r="A1798" s="119" t="str">
        <f>IF(B1798="","",COUNT('Diário 2o PA'!$A$5:$A$1412)+COUNT('Diário 3o PA'!$A$5:$A$2004)+ROW()-4)</f>
        <v/>
      </c>
      <c r="B1798" s="104"/>
      <c r="C1798" s="154"/>
      <c r="D1798" s="105"/>
      <c r="E1798" s="105"/>
      <c r="F1798" s="106"/>
      <c r="G1798" s="105"/>
      <c r="H1798" s="105"/>
      <c r="I1798" s="108"/>
      <c r="J1798" s="105"/>
      <c r="K1798" s="105"/>
      <c r="L1798" s="108"/>
      <c r="M1798" s="105"/>
      <c r="N1798" s="103"/>
      <c r="O1798" s="456"/>
      <c r="P1798" s="79">
        <f t="shared" ref="P1798:Q1861" si="57">IF(B1798=0,0,IF(YEAR(B1798)=$Q$1,MONTH(B1798)-$P$1+1,(YEAR(B1798)-$Q$1)*12-$P$1+1+MONTH(B1798)))</f>
        <v>0</v>
      </c>
      <c r="Q1798" s="79">
        <f t="shared" si="57"/>
        <v>0</v>
      </c>
      <c r="R1798" s="102" t="str">
        <f t="shared" si="56"/>
        <v/>
      </c>
      <c r="S1798" s="96" t="str">
        <f>IF(D1798="","",IF(OR(D1798=Plano!$A$1,D1798=Plano!$B$1),"entrada","saída"))</f>
        <v/>
      </c>
    </row>
    <row r="1799" spans="1:19" ht="13.2" hidden="1" x14ac:dyDescent="0.25">
      <c r="A1799" s="119" t="str">
        <f>IF(B1799="","",COUNT('Diário 2o PA'!$A$5:$A$1412)+COUNT('Diário 3o PA'!$A$5:$A$2004)+ROW()-4)</f>
        <v/>
      </c>
      <c r="B1799" s="104"/>
      <c r="C1799" s="154"/>
      <c r="D1799" s="105"/>
      <c r="E1799" s="105"/>
      <c r="F1799" s="106"/>
      <c r="G1799" s="105"/>
      <c r="H1799" s="105"/>
      <c r="I1799" s="108"/>
      <c r="J1799" s="105"/>
      <c r="K1799" s="105"/>
      <c r="L1799" s="108"/>
      <c r="M1799" s="105"/>
      <c r="N1799" s="103"/>
      <c r="O1799" s="456"/>
      <c r="P1799" s="79">
        <f t="shared" si="57"/>
        <v>0</v>
      </c>
      <c r="Q1799" s="79">
        <f t="shared" si="57"/>
        <v>0</v>
      </c>
      <c r="R1799" s="102" t="str">
        <f t="shared" si="56"/>
        <v/>
      </c>
      <c r="S1799" s="96" t="str">
        <f>IF(D1799="","",IF(OR(D1799=Plano!$A$1,D1799=Plano!$B$1),"entrada","saída"))</f>
        <v/>
      </c>
    </row>
    <row r="1800" spans="1:19" ht="13.2" hidden="1" x14ac:dyDescent="0.25">
      <c r="A1800" s="119" t="str">
        <f>IF(B1800="","",COUNT('Diário 2o PA'!$A$5:$A$1412)+COUNT('Diário 3o PA'!$A$5:$A$2004)+ROW()-4)</f>
        <v/>
      </c>
      <c r="B1800" s="104"/>
      <c r="C1800" s="154"/>
      <c r="D1800" s="105"/>
      <c r="E1800" s="105"/>
      <c r="F1800" s="106"/>
      <c r="G1800" s="105"/>
      <c r="H1800" s="105"/>
      <c r="I1800" s="108"/>
      <c r="J1800" s="105"/>
      <c r="K1800" s="105"/>
      <c r="L1800" s="108"/>
      <c r="M1800" s="105"/>
      <c r="N1800" s="103"/>
      <c r="O1800" s="456"/>
      <c r="P1800" s="79">
        <f t="shared" si="57"/>
        <v>0</v>
      </c>
      <c r="Q1800" s="79">
        <f t="shared" si="57"/>
        <v>0</v>
      </c>
      <c r="R1800" s="102" t="str">
        <f t="shared" si="56"/>
        <v/>
      </c>
      <c r="S1800" s="96" t="str">
        <f>IF(D1800="","",IF(OR(D1800=Plano!$A$1,D1800=Plano!$B$1),"entrada","saída"))</f>
        <v/>
      </c>
    </row>
    <row r="1801" spans="1:19" ht="13.2" hidden="1" x14ac:dyDescent="0.25">
      <c r="A1801" s="119" t="str">
        <f>IF(B1801="","",COUNT('Diário 2o PA'!$A$5:$A$1412)+COUNT('Diário 3o PA'!$A$5:$A$2004)+ROW()-4)</f>
        <v/>
      </c>
      <c r="B1801" s="104"/>
      <c r="C1801" s="154"/>
      <c r="D1801" s="105"/>
      <c r="E1801" s="105"/>
      <c r="F1801" s="106"/>
      <c r="G1801" s="105"/>
      <c r="H1801" s="105"/>
      <c r="I1801" s="108"/>
      <c r="J1801" s="105"/>
      <c r="K1801" s="105"/>
      <c r="L1801" s="108"/>
      <c r="M1801" s="105"/>
      <c r="N1801" s="103"/>
      <c r="O1801" s="456"/>
      <c r="P1801" s="79">
        <f t="shared" si="57"/>
        <v>0</v>
      </c>
      <c r="Q1801" s="79">
        <f t="shared" si="57"/>
        <v>0</v>
      </c>
      <c r="R1801" s="102" t="str">
        <f t="shared" si="56"/>
        <v/>
      </c>
      <c r="S1801" s="96" t="str">
        <f>IF(D1801="","",IF(OR(D1801=Plano!$A$1,D1801=Plano!$B$1),"entrada","saída"))</f>
        <v/>
      </c>
    </row>
    <row r="1802" spans="1:19" ht="13.2" hidden="1" x14ac:dyDescent="0.25">
      <c r="A1802" s="119" t="str">
        <f>IF(B1802="","",COUNT('Diário 2o PA'!$A$5:$A$1412)+COUNT('Diário 3o PA'!$A$5:$A$2004)+ROW()-4)</f>
        <v/>
      </c>
      <c r="B1802" s="104"/>
      <c r="C1802" s="154"/>
      <c r="D1802" s="105"/>
      <c r="E1802" s="105"/>
      <c r="F1802" s="106"/>
      <c r="G1802" s="105"/>
      <c r="H1802" s="105"/>
      <c r="I1802" s="108"/>
      <c r="J1802" s="105"/>
      <c r="K1802" s="105"/>
      <c r="L1802" s="108"/>
      <c r="M1802" s="105"/>
      <c r="N1802" s="103"/>
      <c r="O1802" s="456"/>
      <c r="P1802" s="79">
        <f t="shared" si="57"/>
        <v>0</v>
      </c>
      <c r="Q1802" s="79">
        <f t="shared" si="57"/>
        <v>0</v>
      </c>
      <c r="R1802" s="102" t="str">
        <f t="shared" si="56"/>
        <v/>
      </c>
      <c r="S1802" s="96" t="str">
        <f>IF(D1802="","",IF(OR(D1802=Plano!$A$1,D1802=Plano!$B$1),"entrada","saída"))</f>
        <v/>
      </c>
    </row>
    <row r="1803" spans="1:19" ht="13.2" hidden="1" x14ac:dyDescent="0.25">
      <c r="A1803" s="119" t="str">
        <f>IF(B1803="","",COUNT('Diário 2o PA'!$A$5:$A$1412)+COUNT('Diário 3o PA'!$A$5:$A$2004)+ROW()-4)</f>
        <v/>
      </c>
      <c r="B1803" s="104"/>
      <c r="C1803" s="154"/>
      <c r="D1803" s="105"/>
      <c r="E1803" s="105"/>
      <c r="F1803" s="106"/>
      <c r="G1803" s="105"/>
      <c r="H1803" s="105"/>
      <c r="I1803" s="108"/>
      <c r="J1803" s="105"/>
      <c r="K1803" s="105"/>
      <c r="L1803" s="108"/>
      <c r="M1803" s="105"/>
      <c r="N1803" s="103"/>
      <c r="O1803" s="456"/>
      <c r="P1803" s="79">
        <f t="shared" si="57"/>
        <v>0</v>
      </c>
      <c r="Q1803" s="79">
        <f t="shared" si="57"/>
        <v>0</v>
      </c>
      <c r="R1803" s="102" t="str">
        <f t="shared" si="56"/>
        <v/>
      </c>
      <c r="S1803" s="96" t="str">
        <f>IF(D1803="","",IF(OR(D1803=Plano!$A$1,D1803=Plano!$B$1),"entrada","saída"))</f>
        <v/>
      </c>
    </row>
    <row r="1804" spans="1:19" ht="13.2" hidden="1" x14ac:dyDescent="0.25">
      <c r="A1804" s="119" t="str">
        <f>IF(B1804="","",COUNT('Diário 2o PA'!$A$5:$A$1412)+COUNT('Diário 3o PA'!$A$5:$A$2004)+ROW()-4)</f>
        <v/>
      </c>
      <c r="B1804" s="104"/>
      <c r="C1804" s="154"/>
      <c r="D1804" s="105"/>
      <c r="E1804" s="105"/>
      <c r="F1804" s="106"/>
      <c r="G1804" s="105"/>
      <c r="H1804" s="105"/>
      <c r="I1804" s="108"/>
      <c r="J1804" s="105"/>
      <c r="K1804" s="105"/>
      <c r="L1804" s="108"/>
      <c r="M1804" s="105"/>
      <c r="N1804" s="103"/>
      <c r="O1804" s="456"/>
      <c r="P1804" s="79">
        <f t="shared" si="57"/>
        <v>0</v>
      </c>
      <c r="Q1804" s="79">
        <f t="shared" si="57"/>
        <v>0</v>
      </c>
      <c r="R1804" s="102" t="str">
        <f t="shared" si="56"/>
        <v/>
      </c>
      <c r="S1804" s="96" t="str">
        <f>IF(D1804="","",IF(OR(D1804=Plano!$A$1,D1804=Plano!$B$1),"entrada","saída"))</f>
        <v/>
      </c>
    </row>
    <row r="1805" spans="1:19" ht="13.2" hidden="1" x14ac:dyDescent="0.25">
      <c r="A1805" s="119" t="str">
        <f>IF(B1805="","",COUNT('Diário 2o PA'!$A$5:$A$1412)+COUNT('Diário 3o PA'!$A$5:$A$2004)+ROW()-4)</f>
        <v/>
      </c>
      <c r="B1805" s="104"/>
      <c r="C1805" s="154"/>
      <c r="D1805" s="105"/>
      <c r="E1805" s="105"/>
      <c r="F1805" s="106"/>
      <c r="G1805" s="105"/>
      <c r="H1805" s="105"/>
      <c r="I1805" s="108"/>
      <c r="J1805" s="105"/>
      <c r="K1805" s="105"/>
      <c r="L1805" s="108"/>
      <c r="M1805" s="105"/>
      <c r="N1805" s="103"/>
      <c r="O1805" s="456"/>
      <c r="P1805" s="79">
        <f t="shared" si="57"/>
        <v>0</v>
      </c>
      <c r="Q1805" s="79">
        <f t="shared" si="57"/>
        <v>0</v>
      </c>
      <c r="R1805" s="102" t="str">
        <f t="shared" si="56"/>
        <v/>
      </c>
      <c r="S1805" s="96" t="str">
        <f>IF(D1805="","",IF(OR(D1805=Plano!$A$1,D1805=Plano!$B$1),"entrada","saída"))</f>
        <v/>
      </c>
    </row>
    <row r="1806" spans="1:19" ht="13.2" hidden="1" x14ac:dyDescent="0.25">
      <c r="A1806" s="119" t="str">
        <f>IF(B1806="","",COUNT('Diário 2o PA'!$A$5:$A$1412)+COUNT('Diário 3o PA'!$A$5:$A$2004)+ROW()-4)</f>
        <v/>
      </c>
      <c r="B1806" s="104"/>
      <c r="C1806" s="154"/>
      <c r="D1806" s="105"/>
      <c r="E1806" s="105"/>
      <c r="F1806" s="106"/>
      <c r="G1806" s="105"/>
      <c r="H1806" s="105"/>
      <c r="I1806" s="108"/>
      <c r="J1806" s="105"/>
      <c r="K1806" s="105"/>
      <c r="L1806" s="108"/>
      <c r="M1806" s="105"/>
      <c r="N1806" s="103"/>
      <c r="O1806" s="456"/>
      <c r="P1806" s="79">
        <f t="shared" si="57"/>
        <v>0</v>
      </c>
      <c r="Q1806" s="79">
        <f t="shared" si="57"/>
        <v>0</v>
      </c>
      <c r="R1806" s="102" t="str">
        <f t="shared" si="56"/>
        <v/>
      </c>
      <c r="S1806" s="96" t="str">
        <f>IF(D1806="","",IF(OR(D1806=Plano!$A$1,D1806=Plano!$B$1),"entrada","saída"))</f>
        <v/>
      </c>
    </row>
    <row r="1807" spans="1:19" ht="13.2" hidden="1" x14ac:dyDescent="0.25">
      <c r="A1807" s="119" t="str">
        <f>IF(B1807="","",COUNT('Diário 2o PA'!$A$5:$A$1412)+COUNT('Diário 3o PA'!$A$5:$A$2004)+ROW()-4)</f>
        <v/>
      </c>
      <c r="B1807" s="104"/>
      <c r="C1807" s="154"/>
      <c r="D1807" s="105"/>
      <c r="E1807" s="105"/>
      <c r="F1807" s="106"/>
      <c r="G1807" s="105"/>
      <c r="H1807" s="105"/>
      <c r="I1807" s="108"/>
      <c r="J1807" s="105"/>
      <c r="K1807" s="105"/>
      <c r="L1807" s="108"/>
      <c r="M1807" s="105"/>
      <c r="N1807" s="103"/>
      <c r="O1807" s="456"/>
      <c r="P1807" s="79">
        <f t="shared" si="57"/>
        <v>0</v>
      </c>
      <c r="Q1807" s="79">
        <f t="shared" si="57"/>
        <v>0</v>
      </c>
      <c r="R1807" s="102" t="str">
        <f t="shared" si="56"/>
        <v/>
      </c>
      <c r="S1807" s="96" t="str">
        <f>IF(D1807="","",IF(OR(D1807=Plano!$A$1,D1807=Plano!$B$1),"entrada","saída"))</f>
        <v/>
      </c>
    </row>
    <row r="1808" spans="1:19" ht="13.2" hidden="1" x14ac:dyDescent="0.25">
      <c r="A1808" s="119" t="str">
        <f>IF(B1808="","",COUNT('Diário 2o PA'!$A$5:$A$1412)+COUNT('Diário 3o PA'!$A$5:$A$2004)+ROW()-4)</f>
        <v/>
      </c>
      <c r="B1808" s="104"/>
      <c r="C1808" s="154"/>
      <c r="D1808" s="105"/>
      <c r="E1808" s="105"/>
      <c r="F1808" s="106"/>
      <c r="G1808" s="105"/>
      <c r="H1808" s="105"/>
      <c r="I1808" s="108"/>
      <c r="J1808" s="105"/>
      <c r="K1808" s="105"/>
      <c r="L1808" s="108"/>
      <c r="M1808" s="105"/>
      <c r="N1808" s="103"/>
      <c r="O1808" s="456"/>
      <c r="P1808" s="79">
        <f t="shared" si="57"/>
        <v>0</v>
      </c>
      <c r="Q1808" s="79">
        <f t="shared" si="57"/>
        <v>0</v>
      </c>
      <c r="R1808" s="102" t="str">
        <f t="shared" si="56"/>
        <v/>
      </c>
      <c r="S1808" s="96" t="str">
        <f>IF(D1808="","",IF(OR(D1808=Plano!$A$1,D1808=Plano!$B$1),"entrada","saída"))</f>
        <v/>
      </c>
    </row>
    <row r="1809" spans="1:19" ht="13.2" hidden="1" x14ac:dyDescent="0.25">
      <c r="A1809" s="119" t="str">
        <f>IF(B1809="","",COUNT('Diário 2o PA'!$A$5:$A$1412)+COUNT('Diário 3o PA'!$A$5:$A$2004)+ROW()-4)</f>
        <v/>
      </c>
      <c r="B1809" s="104"/>
      <c r="C1809" s="154"/>
      <c r="D1809" s="105"/>
      <c r="E1809" s="105"/>
      <c r="F1809" s="106"/>
      <c r="G1809" s="105"/>
      <c r="H1809" s="105"/>
      <c r="I1809" s="108"/>
      <c r="J1809" s="105"/>
      <c r="K1809" s="105"/>
      <c r="L1809" s="108"/>
      <c r="M1809" s="105"/>
      <c r="N1809" s="103"/>
      <c r="O1809" s="456"/>
      <c r="P1809" s="79">
        <f t="shared" si="57"/>
        <v>0</v>
      </c>
      <c r="Q1809" s="79">
        <f t="shared" si="57"/>
        <v>0</v>
      </c>
      <c r="R1809" s="102" t="str">
        <f t="shared" si="56"/>
        <v/>
      </c>
      <c r="S1809" s="96" t="str">
        <f>IF(D1809="","",IF(OR(D1809=Plano!$A$1,D1809=Plano!$B$1),"entrada","saída"))</f>
        <v/>
      </c>
    </row>
    <row r="1810" spans="1:19" ht="13.2" hidden="1" x14ac:dyDescent="0.25">
      <c r="A1810" s="119" t="str">
        <f>IF(B1810="","",COUNT('Diário 2o PA'!$A$5:$A$1412)+COUNT('Diário 3o PA'!$A$5:$A$2004)+ROW()-4)</f>
        <v/>
      </c>
      <c r="B1810" s="104"/>
      <c r="C1810" s="154"/>
      <c r="D1810" s="105"/>
      <c r="E1810" s="105"/>
      <c r="F1810" s="106"/>
      <c r="G1810" s="105"/>
      <c r="H1810" s="105"/>
      <c r="I1810" s="108"/>
      <c r="J1810" s="105"/>
      <c r="K1810" s="105"/>
      <c r="L1810" s="108"/>
      <c r="M1810" s="105"/>
      <c r="N1810" s="103"/>
      <c r="O1810" s="456"/>
      <c r="P1810" s="79">
        <f t="shared" si="57"/>
        <v>0</v>
      </c>
      <c r="Q1810" s="79">
        <f t="shared" si="57"/>
        <v>0</v>
      </c>
      <c r="R1810" s="102" t="str">
        <f t="shared" si="56"/>
        <v/>
      </c>
      <c r="S1810" s="96" t="str">
        <f>IF(D1810="","",IF(OR(D1810=Plano!$A$1,D1810=Plano!$B$1),"entrada","saída"))</f>
        <v/>
      </c>
    </row>
    <row r="1811" spans="1:19" ht="13.2" hidden="1" x14ac:dyDescent="0.25">
      <c r="A1811" s="119" t="str">
        <f>IF(B1811="","",COUNT('Diário 2o PA'!$A$5:$A$1412)+COUNT('Diário 3o PA'!$A$5:$A$2004)+ROW()-4)</f>
        <v/>
      </c>
      <c r="B1811" s="104"/>
      <c r="C1811" s="154"/>
      <c r="D1811" s="105"/>
      <c r="E1811" s="105"/>
      <c r="F1811" s="106"/>
      <c r="G1811" s="105"/>
      <c r="H1811" s="105"/>
      <c r="I1811" s="108"/>
      <c r="J1811" s="105"/>
      <c r="K1811" s="105"/>
      <c r="L1811" s="108"/>
      <c r="M1811" s="105"/>
      <c r="N1811" s="103"/>
      <c r="O1811" s="456"/>
      <c r="P1811" s="79">
        <f t="shared" si="57"/>
        <v>0</v>
      </c>
      <c r="Q1811" s="79">
        <f t="shared" si="57"/>
        <v>0</v>
      </c>
      <c r="R1811" s="102" t="str">
        <f t="shared" si="56"/>
        <v/>
      </c>
      <c r="S1811" s="96" t="str">
        <f>IF(D1811="","",IF(OR(D1811=Plano!$A$1,D1811=Plano!$B$1),"entrada","saída"))</f>
        <v/>
      </c>
    </row>
    <row r="1812" spans="1:19" ht="13.2" hidden="1" x14ac:dyDescent="0.25">
      <c r="A1812" s="119" t="str">
        <f>IF(B1812="","",COUNT('Diário 2o PA'!$A$5:$A$1412)+COUNT('Diário 3o PA'!$A$5:$A$2004)+ROW()-4)</f>
        <v/>
      </c>
      <c r="B1812" s="104"/>
      <c r="C1812" s="154"/>
      <c r="D1812" s="105"/>
      <c r="E1812" s="105"/>
      <c r="F1812" s="106"/>
      <c r="G1812" s="105"/>
      <c r="H1812" s="105"/>
      <c r="I1812" s="108"/>
      <c r="J1812" s="105"/>
      <c r="K1812" s="105"/>
      <c r="L1812" s="108"/>
      <c r="M1812" s="105"/>
      <c r="N1812" s="103"/>
      <c r="O1812" s="456"/>
      <c r="P1812" s="79">
        <f t="shared" si="57"/>
        <v>0</v>
      </c>
      <c r="Q1812" s="79">
        <f t="shared" si="57"/>
        <v>0</v>
      </c>
      <c r="R1812" s="102" t="str">
        <f t="shared" si="56"/>
        <v/>
      </c>
      <c r="S1812" s="96" t="str">
        <f>IF(D1812="","",IF(OR(D1812=Plano!$A$1,D1812=Plano!$B$1),"entrada","saída"))</f>
        <v/>
      </c>
    </row>
    <row r="1813" spans="1:19" ht="13.2" hidden="1" x14ac:dyDescent="0.25">
      <c r="A1813" s="119" t="str">
        <f>IF(B1813="","",COUNT('Diário 2o PA'!$A$5:$A$1412)+COUNT('Diário 3o PA'!$A$5:$A$2004)+ROW()-4)</f>
        <v/>
      </c>
      <c r="B1813" s="104"/>
      <c r="C1813" s="154"/>
      <c r="D1813" s="105"/>
      <c r="E1813" s="105"/>
      <c r="F1813" s="106"/>
      <c r="G1813" s="105"/>
      <c r="H1813" s="105"/>
      <c r="I1813" s="108"/>
      <c r="J1813" s="105"/>
      <c r="K1813" s="105"/>
      <c r="L1813" s="108"/>
      <c r="M1813" s="105"/>
      <c r="N1813" s="103"/>
      <c r="O1813" s="456"/>
      <c r="P1813" s="79">
        <f t="shared" si="57"/>
        <v>0</v>
      </c>
      <c r="Q1813" s="79">
        <f t="shared" si="57"/>
        <v>0</v>
      </c>
      <c r="R1813" s="102" t="str">
        <f t="shared" si="56"/>
        <v/>
      </c>
      <c r="S1813" s="96" t="str">
        <f>IF(D1813="","",IF(OR(D1813=Plano!$A$1,D1813=Plano!$B$1),"entrada","saída"))</f>
        <v/>
      </c>
    </row>
    <row r="1814" spans="1:19" ht="13.2" hidden="1" x14ac:dyDescent="0.25">
      <c r="A1814" s="119" t="str">
        <f>IF(B1814="","",COUNT('Diário 2o PA'!$A$5:$A$1412)+COUNT('Diário 3o PA'!$A$5:$A$2004)+ROW()-4)</f>
        <v/>
      </c>
      <c r="B1814" s="104"/>
      <c r="C1814" s="154"/>
      <c r="D1814" s="105"/>
      <c r="E1814" s="105"/>
      <c r="F1814" s="106"/>
      <c r="G1814" s="105"/>
      <c r="H1814" s="105"/>
      <c r="I1814" s="108"/>
      <c r="J1814" s="105"/>
      <c r="K1814" s="105"/>
      <c r="L1814" s="108"/>
      <c r="M1814" s="105"/>
      <c r="N1814" s="103"/>
      <c r="O1814" s="456"/>
      <c r="P1814" s="79">
        <f t="shared" si="57"/>
        <v>0</v>
      </c>
      <c r="Q1814" s="79">
        <f t="shared" si="57"/>
        <v>0</v>
      </c>
      <c r="R1814" s="102" t="str">
        <f t="shared" si="56"/>
        <v/>
      </c>
      <c r="S1814" s="96" t="str">
        <f>IF(D1814="","",IF(OR(D1814=Plano!$A$1,D1814=Plano!$B$1),"entrada","saída"))</f>
        <v/>
      </c>
    </row>
    <row r="1815" spans="1:19" ht="13.2" hidden="1" x14ac:dyDescent="0.25">
      <c r="A1815" s="119" t="str">
        <f>IF(B1815="","",COUNT('Diário 2o PA'!$A$5:$A$1412)+COUNT('Diário 3o PA'!$A$5:$A$2004)+ROW()-4)</f>
        <v/>
      </c>
      <c r="B1815" s="104"/>
      <c r="C1815" s="154"/>
      <c r="D1815" s="105"/>
      <c r="E1815" s="105"/>
      <c r="F1815" s="106"/>
      <c r="G1815" s="105"/>
      <c r="H1815" s="105"/>
      <c r="I1815" s="108"/>
      <c r="J1815" s="105"/>
      <c r="K1815" s="105"/>
      <c r="L1815" s="108"/>
      <c r="M1815" s="105"/>
      <c r="N1815" s="103"/>
      <c r="O1815" s="456"/>
      <c r="P1815" s="79">
        <f t="shared" si="57"/>
        <v>0</v>
      </c>
      <c r="Q1815" s="79">
        <f t="shared" si="57"/>
        <v>0</v>
      </c>
      <c r="R1815" s="102" t="str">
        <f t="shared" si="56"/>
        <v/>
      </c>
      <c r="S1815" s="96" t="str">
        <f>IF(D1815="","",IF(OR(D1815=Plano!$A$1,D1815=Plano!$B$1),"entrada","saída"))</f>
        <v/>
      </c>
    </row>
    <row r="1816" spans="1:19" ht="13.2" hidden="1" x14ac:dyDescent="0.25">
      <c r="A1816" s="119" t="str">
        <f>IF(B1816="","",COUNT('Diário 2o PA'!$A$5:$A$1412)+COUNT('Diário 3o PA'!$A$5:$A$2004)+ROW()-4)</f>
        <v/>
      </c>
      <c r="B1816" s="104"/>
      <c r="C1816" s="154"/>
      <c r="D1816" s="105"/>
      <c r="E1816" s="105"/>
      <c r="F1816" s="106"/>
      <c r="G1816" s="105"/>
      <c r="H1816" s="105"/>
      <c r="I1816" s="108"/>
      <c r="J1816" s="105"/>
      <c r="K1816" s="105"/>
      <c r="L1816" s="108"/>
      <c r="M1816" s="105"/>
      <c r="N1816" s="103"/>
      <c r="O1816" s="456"/>
      <c r="P1816" s="79">
        <f t="shared" si="57"/>
        <v>0</v>
      </c>
      <c r="Q1816" s="79">
        <f t="shared" si="57"/>
        <v>0</v>
      </c>
      <c r="R1816" s="102" t="str">
        <f t="shared" si="56"/>
        <v/>
      </c>
      <c r="S1816" s="96" t="str">
        <f>IF(D1816="","",IF(OR(D1816=Plano!$A$1,D1816=Plano!$B$1),"entrada","saída"))</f>
        <v/>
      </c>
    </row>
    <row r="1817" spans="1:19" ht="13.2" hidden="1" x14ac:dyDescent="0.25">
      <c r="A1817" s="119" t="str">
        <f>IF(B1817="","",COUNT('Diário 2o PA'!$A$5:$A$1412)+COUNT('Diário 3o PA'!$A$5:$A$2004)+ROW()-4)</f>
        <v/>
      </c>
      <c r="B1817" s="104"/>
      <c r="C1817" s="154"/>
      <c r="D1817" s="105"/>
      <c r="E1817" s="105"/>
      <c r="F1817" s="106"/>
      <c r="G1817" s="105"/>
      <c r="H1817" s="105"/>
      <c r="I1817" s="108"/>
      <c r="J1817" s="105"/>
      <c r="K1817" s="105"/>
      <c r="L1817" s="108"/>
      <c r="M1817" s="105"/>
      <c r="N1817" s="103"/>
      <c r="O1817" s="456"/>
      <c r="P1817" s="79">
        <f t="shared" si="57"/>
        <v>0</v>
      </c>
      <c r="Q1817" s="79">
        <f t="shared" si="57"/>
        <v>0</v>
      </c>
      <c r="R1817" s="102" t="str">
        <f t="shared" si="56"/>
        <v/>
      </c>
      <c r="S1817" s="96" t="str">
        <f>IF(D1817="","",IF(OR(D1817=Plano!$A$1,D1817=Plano!$B$1),"entrada","saída"))</f>
        <v/>
      </c>
    </row>
    <row r="1818" spans="1:19" ht="13.2" hidden="1" x14ac:dyDescent="0.25">
      <c r="A1818" s="119" t="str">
        <f>IF(B1818="","",COUNT('Diário 2o PA'!$A$5:$A$1412)+COUNT('Diário 3o PA'!$A$5:$A$2004)+ROW()-4)</f>
        <v/>
      </c>
      <c r="B1818" s="104"/>
      <c r="C1818" s="154"/>
      <c r="D1818" s="105"/>
      <c r="E1818" s="105"/>
      <c r="F1818" s="106"/>
      <c r="G1818" s="105"/>
      <c r="H1818" s="105"/>
      <c r="I1818" s="108"/>
      <c r="J1818" s="105"/>
      <c r="K1818" s="105"/>
      <c r="L1818" s="108"/>
      <c r="M1818" s="105"/>
      <c r="N1818" s="103"/>
      <c r="O1818" s="456"/>
      <c r="P1818" s="79">
        <f t="shared" si="57"/>
        <v>0</v>
      </c>
      <c r="Q1818" s="79">
        <f t="shared" si="57"/>
        <v>0</v>
      </c>
      <c r="R1818" s="102" t="str">
        <f t="shared" si="56"/>
        <v/>
      </c>
      <c r="S1818" s="96" t="str">
        <f>IF(D1818="","",IF(OR(D1818=Plano!$A$1,D1818=Plano!$B$1),"entrada","saída"))</f>
        <v/>
      </c>
    </row>
    <row r="1819" spans="1:19" ht="13.2" hidden="1" x14ac:dyDescent="0.25">
      <c r="A1819" s="119" t="str">
        <f>IF(B1819="","",COUNT('Diário 2o PA'!$A$5:$A$1412)+COUNT('Diário 3o PA'!$A$5:$A$2004)+ROW()-4)</f>
        <v/>
      </c>
      <c r="B1819" s="104"/>
      <c r="C1819" s="154"/>
      <c r="D1819" s="105"/>
      <c r="E1819" s="105"/>
      <c r="F1819" s="106"/>
      <c r="G1819" s="105"/>
      <c r="H1819" s="105"/>
      <c r="I1819" s="108"/>
      <c r="J1819" s="105"/>
      <c r="K1819" s="105"/>
      <c r="L1819" s="108"/>
      <c r="M1819" s="105"/>
      <c r="N1819" s="103"/>
      <c r="O1819" s="456"/>
      <c r="P1819" s="79">
        <f t="shared" si="57"/>
        <v>0</v>
      </c>
      <c r="Q1819" s="79">
        <f t="shared" si="57"/>
        <v>0</v>
      </c>
      <c r="R1819" s="102" t="str">
        <f t="shared" si="56"/>
        <v/>
      </c>
      <c r="S1819" s="96" t="str">
        <f>IF(D1819="","",IF(OR(D1819=Plano!$A$1,D1819=Plano!$B$1),"entrada","saída"))</f>
        <v/>
      </c>
    </row>
    <row r="1820" spans="1:19" ht="13.2" hidden="1" x14ac:dyDescent="0.25">
      <c r="A1820" s="119" t="str">
        <f>IF(B1820="","",COUNT('Diário 2o PA'!$A$5:$A$1412)+COUNT('Diário 3o PA'!$A$5:$A$2004)+ROW()-4)</f>
        <v/>
      </c>
      <c r="B1820" s="104"/>
      <c r="C1820" s="154"/>
      <c r="D1820" s="105"/>
      <c r="E1820" s="105"/>
      <c r="F1820" s="106"/>
      <c r="G1820" s="105"/>
      <c r="H1820" s="105"/>
      <c r="I1820" s="108"/>
      <c r="J1820" s="105"/>
      <c r="K1820" s="105"/>
      <c r="L1820" s="108"/>
      <c r="M1820" s="105"/>
      <c r="N1820" s="103"/>
      <c r="O1820" s="456"/>
      <c r="P1820" s="79">
        <f t="shared" si="57"/>
        <v>0</v>
      </c>
      <c r="Q1820" s="79">
        <f t="shared" si="57"/>
        <v>0</v>
      </c>
      <c r="R1820" s="102" t="str">
        <f t="shared" si="56"/>
        <v/>
      </c>
      <c r="S1820" s="96" t="str">
        <f>IF(D1820="","",IF(OR(D1820=Plano!$A$1,D1820=Plano!$B$1),"entrada","saída"))</f>
        <v/>
      </c>
    </row>
    <row r="1821" spans="1:19" ht="13.2" hidden="1" x14ac:dyDescent="0.25">
      <c r="A1821" s="119" t="str">
        <f>IF(B1821="","",COUNT('Diário 2o PA'!$A$5:$A$1412)+COUNT('Diário 3o PA'!$A$5:$A$2004)+ROW()-4)</f>
        <v/>
      </c>
      <c r="B1821" s="104"/>
      <c r="C1821" s="154"/>
      <c r="D1821" s="105"/>
      <c r="E1821" s="105"/>
      <c r="F1821" s="106"/>
      <c r="G1821" s="105"/>
      <c r="H1821" s="105"/>
      <c r="I1821" s="108"/>
      <c r="J1821" s="105"/>
      <c r="K1821" s="105"/>
      <c r="L1821" s="108"/>
      <c r="M1821" s="105"/>
      <c r="N1821" s="103"/>
      <c r="O1821" s="456"/>
      <c r="P1821" s="79">
        <f t="shared" si="57"/>
        <v>0</v>
      </c>
      <c r="Q1821" s="79">
        <f t="shared" si="57"/>
        <v>0</v>
      </c>
      <c r="R1821" s="102" t="str">
        <f t="shared" si="56"/>
        <v/>
      </c>
      <c r="S1821" s="96" t="str">
        <f>IF(D1821="","",IF(OR(D1821=Plano!$A$1,D1821=Plano!$B$1),"entrada","saída"))</f>
        <v/>
      </c>
    </row>
    <row r="1822" spans="1:19" ht="13.2" hidden="1" x14ac:dyDescent="0.25">
      <c r="A1822" s="119" t="str">
        <f>IF(B1822="","",COUNT('Diário 2o PA'!$A$5:$A$1412)+COUNT('Diário 3o PA'!$A$5:$A$2004)+ROW()-4)</f>
        <v/>
      </c>
      <c r="B1822" s="104"/>
      <c r="C1822" s="154"/>
      <c r="D1822" s="105"/>
      <c r="E1822" s="105"/>
      <c r="F1822" s="106"/>
      <c r="G1822" s="105"/>
      <c r="H1822" s="105"/>
      <c r="I1822" s="108"/>
      <c r="J1822" s="105"/>
      <c r="K1822" s="105"/>
      <c r="L1822" s="108"/>
      <c r="M1822" s="105"/>
      <c r="N1822" s="103"/>
      <c r="O1822" s="456"/>
      <c r="P1822" s="79">
        <f t="shared" si="57"/>
        <v>0</v>
      </c>
      <c r="Q1822" s="79">
        <f t="shared" si="57"/>
        <v>0</v>
      </c>
      <c r="R1822" s="102" t="str">
        <f t="shared" si="56"/>
        <v/>
      </c>
      <c r="S1822" s="96" t="str">
        <f>IF(D1822="","",IF(OR(D1822=Plano!$A$1,D1822=Plano!$B$1),"entrada","saída"))</f>
        <v/>
      </c>
    </row>
    <row r="1823" spans="1:19" ht="13.2" hidden="1" x14ac:dyDescent="0.25">
      <c r="A1823" s="119" t="str">
        <f>IF(B1823="","",COUNT('Diário 2o PA'!$A$5:$A$1412)+COUNT('Diário 3o PA'!$A$5:$A$2004)+ROW()-4)</f>
        <v/>
      </c>
      <c r="B1823" s="104"/>
      <c r="C1823" s="154"/>
      <c r="D1823" s="105"/>
      <c r="E1823" s="105"/>
      <c r="F1823" s="106"/>
      <c r="G1823" s="105"/>
      <c r="H1823" s="105"/>
      <c r="I1823" s="108"/>
      <c r="J1823" s="105"/>
      <c r="K1823" s="105"/>
      <c r="L1823" s="108"/>
      <c r="M1823" s="105"/>
      <c r="N1823" s="103"/>
      <c r="O1823" s="456"/>
      <c r="P1823" s="79">
        <f t="shared" si="57"/>
        <v>0</v>
      </c>
      <c r="Q1823" s="79">
        <f t="shared" si="57"/>
        <v>0</v>
      </c>
      <c r="R1823" s="102" t="str">
        <f t="shared" si="56"/>
        <v/>
      </c>
      <c r="S1823" s="96" t="str">
        <f>IF(D1823="","",IF(OR(D1823=Plano!$A$1,D1823=Plano!$B$1),"entrada","saída"))</f>
        <v/>
      </c>
    </row>
    <row r="1824" spans="1:19" ht="13.2" hidden="1" x14ac:dyDescent="0.25">
      <c r="A1824" s="119" t="str">
        <f>IF(B1824="","",COUNT('Diário 2o PA'!$A$5:$A$1412)+COUNT('Diário 3o PA'!$A$5:$A$2004)+ROW()-4)</f>
        <v/>
      </c>
      <c r="B1824" s="104"/>
      <c r="C1824" s="154"/>
      <c r="D1824" s="105"/>
      <c r="E1824" s="105"/>
      <c r="F1824" s="106"/>
      <c r="G1824" s="105"/>
      <c r="H1824" s="105"/>
      <c r="I1824" s="108"/>
      <c r="J1824" s="105"/>
      <c r="K1824" s="105"/>
      <c r="L1824" s="108"/>
      <c r="M1824" s="105"/>
      <c r="N1824" s="103"/>
      <c r="O1824" s="456"/>
      <c r="P1824" s="79">
        <f t="shared" si="57"/>
        <v>0</v>
      </c>
      <c r="Q1824" s="79">
        <f t="shared" si="57"/>
        <v>0</v>
      </c>
      <c r="R1824" s="102" t="str">
        <f t="shared" si="56"/>
        <v/>
      </c>
      <c r="S1824" s="96" t="str">
        <f>IF(D1824="","",IF(OR(D1824=Plano!$A$1,D1824=Plano!$B$1),"entrada","saída"))</f>
        <v/>
      </c>
    </row>
    <row r="1825" spans="1:19" ht="13.2" hidden="1" x14ac:dyDescent="0.25">
      <c r="A1825" s="119" t="str">
        <f>IF(B1825="","",COUNT('Diário 2o PA'!$A$5:$A$1412)+COUNT('Diário 3o PA'!$A$5:$A$2004)+ROW()-4)</f>
        <v/>
      </c>
      <c r="B1825" s="104"/>
      <c r="C1825" s="154"/>
      <c r="D1825" s="105"/>
      <c r="E1825" s="105"/>
      <c r="F1825" s="106"/>
      <c r="G1825" s="105"/>
      <c r="H1825" s="105"/>
      <c r="I1825" s="108"/>
      <c r="J1825" s="105"/>
      <c r="K1825" s="105"/>
      <c r="L1825" s="108"/>
      <c r="M1825" s="105"/>
      <c r="N1825" s="103"/>
      <c r="O1825" s="456"/>
      <c r="P1825" s="79">
        <f t="shared" si="57"/>
        <v>0</v>
      </c>
      <c r="Q1825" s="79">
        <f t="shared" si="57"/>
        <v>0</v>
      </c>
      <c r="R1825" s="102" t="str">
        <f t="shared" si="56"/>
        <v/>
      </c>
      <c r="S1825" s="96" t="str">
        <f>IF(D1825="","",IF(OR(D1825=Plano!$A$1,D1825=Plano!$B$1),"entrada","saída"))</f>
        <v/>
      </c>
    </row>
    <row r="1826" spans="1:19" ht="13.2" hidden="1" x14ac:dyDescent="0.25">
      <c r="A1826" s="119" t="str">
        <f>IF(B1826="","",COUNT('Diário 2o PA'!$A$5:$A$1412)+COUNT('Diário 3o PA'!$A$5:$A$2004)+ROW()-4)</f>
        <v/>
      </c>
      <c r="B1826" s="104"/>
      <c r="C1826" s="154"/>
      <c r="D1826" s="105"/>
      <c r="E1826" s="105"/>
      <c r="F1826" s="106"/>
      <c r="G1826" s="105"/>
      <c r="H1826" s="105"/>
      <c r="I1826" s="108"/>
      <c r="J1826" s="105"/>
      <c r="K1826" s="105"/>
      <c r="L1826" s="108"/>
      <c r="M1826" s="105"/>
      <c r="N1826" s="103"/>
      <c r="O1826" s="456"/>
      <c r="P1826" s="79">
        <f t="shared" si="57"/>
        <v>0</v>
      </c>
      <c r="Q1826" s="79">
        <f t="shared" si="57"/>
        <v>0</v>
      </c>
      <c r="R1826" s="102" t="str">
        <f t="shared" si="56"/>
        <v/>
      </c>
      <c r="S1826" s="96" t="str">
        <f>IF(D1826="","",IF(OR(D1826=Plano!$A$1,D1826=Plano!$B$1),"entrada","saída"))</f>
        <v/>
      </c>
    </row>
    <row r="1827" spans="1:19" ht="13.2" hidden="1" x14ac:dyDescent="0.25">
      <c r="A1827" s="119" t="str">
        <f>IF(B1827="","",COUNT('Diário 2o PA'!$A$5:$A$1412)+COUNT('Diário 3o PA'!$A$5:$A$2004)+ROW()-4)</f>
        <v/>
      </c>
      <c r="B1827" s="104"/>
      <c r="C1827" s="154"/>
      <c r="D1827" s="105"/>
      <c r="E1827" s="105"/>
      <c r="F1827" s="106"/>
      <c r="G1827" s="105"/>
      <c r="H1827" s="105"/>
      <c r="I1827" s="108"/>
      <c r="J1827" s="105"/>
      <c r="K1827" s="105"/>
      <c r="L1827" s="108"/>
      <c r="M1827" s="105"/>
      <c r="N1827" s="103"/>
      <c r="O1827" s="456"/>
      <c r="P1827" s="79">
        <f t="shared" si="57"/>
        <v>0</v>
      </c>
      <c r="Q1827" s="79">
        <f t="shared" si="57"/>
        <v>0</v>
      </c>
      <c r="R1827" s="102" t="str">
        <f t="shared" si="56"/>
        <v/>
      </c>
      <c r="S1827" s="96" t="str">
        <f>IF(D1827="","",IF(OR(D1827=Plano!$A$1,D1827=Plano!$B$1),"entrada","saída"))</f>
        <v/>
      </c>
    </row>
    <row r="1828" spans="1:19" ht="13.2" hidden="1" x14ac:dyDescent="0.25">
      <c r="A1828" s="119" t="str">
        <f>IF(B1828="","",COUNT('Diário 2o PA'!$A$5:$A$1412)+COUNT('Diário 3o PA'!$A$5:$A$2004)+ROW()-4)</f>
        <v/>
      </c>
      <c r="B1828" s="104"/>
      <c r="C1828" s="154"/>
      <c r="D1828" s="105"/>
      <c r="E1828" s="105"/>
      <c r="F1828" s="106"/>
      <c r="G1828" s="105"/>
      <c r="H1828" s="105"/>
      <c r="I1828" s="108"/>
      <c r="J1828" s="105"/>
      <c r="K1828" s="105"/>
      <c r="L1828" s="108"/>
      <c r="M1828" s="105"/>
      <c r="N1828" s="103"/>
      <c r="O1828" s="456"/>
      <c r="P1828" s="79">
        <f t="shared" si="57"/>
        <v>0</v>
      </c>
      <c r="Q1828" s="79">
        <f t="shared" si="57"/>
        <v>0</v>
      </c>
      <c r="R1828" s="102" t="str">
        <f t="shared" si="56"/>
        <v/>
      </c>
      <c r="S1828" s="96" t="str">
        <f>IF(D1828="","",IF(OR(D1828=Plano!$A$1,D1828=Plano!$B$1),"entrada","saída"))</f>
        <v/>
      </c>
    </row>
    <row r="1829" spans="1:19" ht="13.2" hidden="1" x14ac:dyDescent="0.25">
      <c r="A1829" s="119" t="str">
        <f>IF(B1829="","",COUNT('Diário 2o PA'!$A$5:$A$1412)+COUNT('Diário 3o PA'!$A$5:$A$2004)+ROW()-4)</f>
        <v/>
      </c>
      <c r="B1829" s="104"/>
      <c r="C1829" s="154"/>
      <c r="D1829" s="105"/>
      <c r="E1829" s="105"/>
      <c r="F1829" s="106"/>
      <c r="G1829" s="105"/>
      <c r="H1829" s="105"/>
      <c r="I1829" s="108"/>
      <c r="J1829" s="105"/>
      <c r="K1829" s="105"/>
      <c r="L1829" s="108"/>
      <c r="M1829" s="105"/>
      <c r="N1829" s="103"/>
      <c r="O1829" s="456"/>
      <c r="P1829" s="79">
        <f t="shared" si="57"/>
        <v>0</v>
      </c>
      <c r="Q1829" s="79">
        <f t="shared" si="57"/>
        <v>0</v>
      </c>
      <c r="R1829" s="102" t="str">
        <f t="shared" si="56"/>
        <v/>
      </c>
      <c r="S1829" s="96" t="str">
        <f>IF(D1829="","",IF(OR(D1829=Plano!$A$1,D1829=Plano!$B$1),"entrada","saída"))</f>
        <v/>
      </c>
    </row>
    <row r="1830" spans="1:19" ht="13.2" hidden="1" x14ac:dyDescent="0.25">
      <c r="A1830" s="119" t="str">
        <f>IF(B1830="","",COUNT('Diário 2o PA'!$A$5:$A$1412)+COUNT('Diário 3o PA'!$A$5:$A$2004)+ROW()-4)</f>
        <v/>
      </c>
      <c r="B1830" s="104"/>
      <c r="C1830" s="154"/>
      <c r="D1830" s="105"/>
      <c r="E1830" s="105"/>
      <c r="F1830" s="106"/>
      <c r="G1830" s="105"/>
      <c r="H1830" s="105"/>
      <c r="I1830" s="108"/>
      <c r="J1830" s="105"/>
      <c r="K1830" s="105"/>
      <c r="L1830" s="108"/>
      <c r="M1830" s="105"/>
      <c r="N1830" s="103"/>
      <c r="O1830" s="456"/>
      <c r="P1830" s="79">
        <f t="shared" si="57"/>
        <v>0</v>
      </c>
      <c r="Q1830" s="79">
        <f t="shared" si="57"/>
        <v>0</v>
      </c>
      <c r="R1830" s="102" t="str">
        <f t="shared" si="56"/>
        <v/>
      </c>
      <c r="S1830" s="96" t="str">
        <f>IF(D1830="","",IF(OR(D1830=Plano!$A$1,D1830=Plano!$B$1),"entrada","saída"))</f>
        <v/>
      </c>
    </row>
    <row r="1831" spans="1:19" ht="13.2" hidden="1" x14ac:dyDescent="0.25">
      <c r="A1831" s="119" t="str">
        <f>IF(B1831="","",COUNT('Diário 2o PA'!$A$5:$A$1412)+COUNT('Diário 3o PA'!$A$5:$A$2004)+ROW()-4)</f>
        <v/>
      </c>
      <c r="B1831" s="104"/>
      <c r="C1831" s="154"/>
      <c r="D1831" s="105"/>
      <c r="E1831" s="105"/>
      <c r="F1831" s="106"/>
      <c r="G1831" s="105"/>
      <c r="H1831" s="105"/>
      <c r="I1831" s="108"/>
      <c r="J1831" s="105"/>
      <c r="K1831" s="105"/>
      <c r="L1831" s="108"/>
      <c r="M1831" s="105"/>
      <c r="N1831" s="103"/>
      <c r="O1831" s="456"/>
      <c r="P1831" s="79">
        <f t="shared" si="57"/>
        <v>0</v>
      </c>
      <c r="Q1831" s="79">
        <f t="shared" si="57"/>
        <v>0</v>
      </c>
      <c r="R1831" s="102" t="str">
        <f t="shared" si="56"/>
        <v/>
      </c>
      <c r="S1831" s="96" t="str">
        <f>IF(D1831="","",IF(OR(D1831=Plano!$A$1,D1831=Plano!$B$1),"entrada","saída"))</f>
        <v/>
      </c>
    </row>
    <row r="1832" spans="1:19" ht="13.2" hidden="1" x14ac:dyDescent="0.25">
      <c r="A1832" s="119" t="str">
        <f>IF(B1832="","",COUNT('Diário 2o PA'!$A$5:$A$1412)+COUNT('Diário 3o PA'!$A$5:$A$2004)+ROW()-4)</f>
        <v/>
      </c>
      <c r="B1832" s="104"/>
      <c r="C1832" s="154"/>
      <c r="D1832" s="105"/>
      <c r="E1832" s="105"/>
      <c r="F1832" s="106"/>
      <c r="G1832" s="105"/>
      <c r="H1832" s="105"/>
      <c r="I1832" s="108"/>
      <c r="J1832" s="105"/>
      <c r="K1832" s="105"/>
      <c r="L1832" s="108"/>
      <c r="M1832" s="105"/>
      <c r="N1832" s="103"/>
      <c r="O1832" s="456"/>
      <c r="P1832" s="79">
        <f t="shared" si="57"/>
        <v>0</v>
      </c>
      <c r="Q1832" s="79">
        <f t="shared" si="57"/>
        <v>0</v>
      </c>
      <c r="R1832" s="102" t="str">
        <f t="shared" si="56"/>
        <v/>
      </c>
      <c r="S1832" s="96" t="str">
        <f>IF(D1832="","",IF(OR(D1832=Plano!$A$1,D1832=Plano!$B$1),"entrada","saída"))</f>
        <v/>
      </c>
    </row>
    <row r="1833" spans="1:19" ht="13.2" hidden="1" x14ac:dyDescent="0.25">
      <c r="A1833" s="119" t="str">
        <f>IF(B1833="","",COUNT('Diário 2o PA'!$A$5:$A$1412)+COUNT('Diário 3o PA'!$A$5:$A$2004)+ROW()-4)</f>
        <v/>
      </c>
      <c r="B1833" s="104"/>
      <c r="C1833" s="154"/>
      <c r="D1833" s="105"/>
      <c r="E1833" s="105"/>
      <c r="F1833" s="106"/>
      <c r="G1833" s="105"/>
      <c r="H1833" s="105"/>
      <c r="I1833" s="108"/>
      <c r="J1833" s="105"/>
      <c r="K1833" s="105"/>
      <c r="L1833" s="108"/>
      <c r="M1833" s="105"/>
      <c r="N1833" s="103"/>
      <c r="O1833" s="456"/>
      <c r="P1833" s="79">
        <f t="shared" si="57"/>
        <v>0</v>
      </c>
      <c r="Q1833" s="79">
        <f t="shared" si="57"/>
        <v>0</v>
      </c>
      <c r="R1833" s="102" t="str">
        <f t="shared" si="56"/>
        <v/>
      </c>
      <c r="S1833" s="96" t="str">
        <f>IF(D1833="","",IF(OR(D1833=Plano!$A$1,D1833=Plano!$B$1),"entrada","saída"))</f>
        <v/>
      </c>
    </row>
    <row r="1834" spans="1:19" ht="13.2" hidden="1" x14ac:dyDescent="0.25">
      <c r="A1834" s="119" t="str">
        <f>IF(B1834="","",COUNT('Diário 2o PA'!$A$5:$A$1412)+COUNT('Diário 3o PA'!$A$5:$A$2004)+ROW()-4)</f>
        <v/>
      </c>
      <c r="B1834" s="104"/>
      <c r="C1834" s="154"/>
      <c r="D1834" s="105"/>
      <c r="E1834" s="105"/>
      <c r="F1834" s="106"/>
      <c r="G1834" s="105"/>
      <c r="H1834" s="105"/>
      <c r="I1834" s="108"/>
      <c r="J1834" s="105"/>
      <c r="K1834" s="105"/>
      <c r="L1834" s="108"/>
      <c r="M1834" s="105"/>
      <c r="N1834" s="103"/>
      <c r="O1834" s="456"/>
      <c r="P1834" s="79">
        <f t="shared" si="57"/>
        <v>0</v>
      </c>
      <c r="Q1834" s="79">
        <f t="shared" si="57"/>
        <v>0</v>
      </c>
      <c r="R1834" s="102" t="str">
        <f t="shared" si="56"/>
        <v/>
      </c>
      <c r="S1834" s="96" t="str">
        <f>IF(D1834="","",IF(OR(D1834=Plano!$A$1,D1834=Plano!$B$1),"entrada","saída"))</f>
        <v/>
      </c>
    </row>
    <row r="1835" spans="1:19" ht="13.2" hidden="1" x14ac:dyDescent="0.25">
      <c r="A1835" s="119" t="str">
        <f>IF(B1835="","",COUNT('Diário 2o PA'!$A$5:$A$1412)+COUNT('Diário 3o PA'!$A$5:$A$2004)+ROW()-4)</f>
        <v/>
      </c>
      <c r="B1835" s="104"/>
      <c r="C1835" s="154"/>
      <c r="D1835" s="105"/>
      <c r="E1835" s="105"/>
      <c r="F1835" s="106"/>
      <c r="G1835" s="105"/>
      <c r="H1835" s="105"/>
      <c r="I1835" s="108"/>
      <c r="J1835" s="105"/>
      <c r="K1835" s="105"/>
      <c r="L1835" s="108"/>
      <c r="M1835" s="105"/>
      <c r="N1835" s="103"/>
      <c r="O1835" s="456"/>
      <c r="P1835" s="79">
        <f t="shared" si="57"/>
        <v>0</v>
      </c>
      <c r="Q1835" s="79">
        <f t="shared" si="57"/>
        <v>0</v>
      </c>
      <c r="R1835" s="102" t="str">
        <f t="shared" si="56"/>
        <v/>
      </c>
      <c r="S1835" s="96" t="str">
        <f>IF(D1835="","",IF(OR(D1835=Plano!$A$1,D1835=Plano!$B$1),"entrada","saída"))</f>
        <v/>
      </c>
    </row>
    <row r="1836" spans="1:19" ht="13.2" hidden="1" x14ac:dyDescent="0.25">
      <c r="A1836" s="119" t="str">
        <f>IF(B1836="","",COUNT('Diário 2o PA'!$A$5:$A$1412)+COUNT('Diário 3o PA'!$A$5:$A$2004)+ROW()-4)</f>
        <v/>
      </c>
      <c r="B1836" s="104"/>
      <c r="C1836" s="154"/>
      <c r="D1836" s="105"/>
      <c r="E1836" s="105"/>
      <c r="F1836" s="106"/>
      <c r="G1836" s="105"/>
      <c r="H1836" s="105"/>
      <c r="I1836" s="108"/>
      <c r="J1836" s="105"/>
      <c r="K1836" s="105"/>
      <c r="L1836" s="108"/>
      <c r="M1836" s="105"/>
      <c r="N1836" s="103"/>
      <c r="O1836" s="456"/>
      <c r="P1836" s="79">
        <f t="shared" si="57"/>
        <v>0</v>
      </c>
      <c r="Q1836" s="79">
        <f t="shared" si="57"/>
        <v>0</v>
      </c>
      <c r="R1836" s="102" t="str">
        <f t="shared" si="56"/>
        <v/>
      </c>
      <c r="S1836" s="96" t="str">
        <f>IF(D1836="","",IF(OR(D1836=Plano!$A$1,D1836=Plano!$B$1),"entrada","saída"))</f>
        <v/>
      </c>
    </row>
    <row r="1837" spans="1:19" ht="13.2" hidden="1" x14ac:dyDescent="0.25">
      <c r="A1837" s="119" t="str">
        <f>IF(B1837="","",COUNT('Diário 2o PA'!$A$5:$A$1412)+COUNT('Diário 3o PA'!$A$5:$A$2004)+ROW()-4)</f>
        <v/>
      </c>
      <c r="B1837" s="104"/>
      <c r="C1837" s="154"/>
      <c r="D1837" s="105"/>
      <c r="E1837" s="105"/>
      <c r="F1837" s="106"/>
      <c r="G1837" s="105"/>
      <c r="H1837" s="105"/>
      <c r="I1837" s="108"/>
      <c r="J1837" s="105"/>
      <c r="K1837" s="105"/>
      <c r="L1837" s="108"/>
      <c r="M1837" s="105"/>
      <c r="N1837" s="103"/>
      <c r="O1837" s="456"/>
      <c r="P1837" s="79">
        <f t="shared" si="57"/>
        <v>0</v>
      </c>
      <c r="Q1837" s="79">
        <f t="shared" si="57"/>
        <v>0</v>
      </c>
      <c r="R1837" s="102" t="str">
        <f t="shared" si="56"/>
        <v/>
      </c>
      <c r="S1837" s="96" t="str">
        <f>IF(D1837="","",IF(OR(D1837=Plano!$A$1,D1837=Plano!$B$1),"entrada","saída"))</f>
        <v/>
      </c>
    </row>
    <row r="1838" spans="1:19" ht="13.2" hidden="1" x14ac:dyDescent="0.25">
      <c r="A1838" s="119" t="str">
        <f>IF(B1838="","",COUNT('Diário 2o PA'!$A$5:$A$1412)+COUNT('Diário 3o PA'!$A$5:$A$2004)+ROW()-4)</f>
        <v/>
      </c>
      <c r="B1838" s="104"/>
      <c r="C1838" s="154"/>
      <c r="D1838" s="105"/>
      <c r="E1838" s="105"/>
      <c r="F1838" s="106"/>
      <c r="G1838" s="105"/>
      <c r="H1838" s="105"/>
      <c r="I1838" s="108"/>
      <c r="J1838" s="105"/>
      <c r="K1838" s="105"/>
      <c r="L1838" s="108"/>
      <c r="M1838" s="105"/>
      <c r="N1838" s="103"/>
      <c r="O1838" s="456"/>
      <c r="P1838" s="79">
        <f t="shared" si="57"/>
        <v>0</v>
      </c>
      <c r="Q1838" s="79">
        <f t="shared" si="57"/>
        <v>0</v>
      </c>
      <c r="R1838" s="102" t="str">
        <f t="shared" si="56"/>
        <v/>
      </c>
      <c r="S1838" s="96" t="str">
        <f>IF(D1838="","",IF(OR(D1838=Plano!$A$1,D1838=Plano!$B$1),"entrada","saída"))</f>
        <v/>
      </c>
    </row>
    <row r="1839" spans="1:19" ht="13.2" hidden="1" x14ac:dyDescent="0.25">
      <c r="A1839" s="119" t="str">
        <f>IF(B1839="","",COUNT('Diário 2o PA'!$A$5:$A$1412)+COUNT('Diário 3o PA'!$A$5:$A$2004)+ROW()-4)</f>
        <v/>
      </c>
      <c r="B1839" s="104"/>
      <c r="C1839" s="154"/>
      <c r="D1839" s="105"/>
      <c r="E1839" s="105"/>
      <c r="F1839" s="106"/>
      <c r="G1839" s="105"/>
      <c r="H1839" s="105"/>
      <c r="I1839" s="108"/>
      <c r="J1839" s="105"/>
      <c r="K1839" s="105"/>
      <c r="L1839" s="108"/>
      <c r="M1839" s="105"/>
      <c r="N1839" s="103"/>
      <c r="O1839" s="456"/>
      <c r="P1839" s="79">
        <f t="shared" si="57"/>
        <v>0</v>
      </c>
      <c r="Q1839" s="79">
        <f t="shared" si="57"/>
        <v>0</v>
      </c>
      <c r="R1839" s="102" t="str">
        <f t="shared" si="56"/>
        <v/>
      </c>
      <c r="S1839" s="96" t="str">
        <f>IF(D1839="","",IF(OR(D1839=Plano!$A$1,D1839=Plano!$B$1),"entrada","saída"))</f>
        <v/>
      </c>
    </row>
    <row r="1840" spans="1:19" ht="13.2" hidden="1" x14ac:dyDescent="0.25">
      <c r="A1840" s="119" t="str">
        <f>IF(B1840="","",COUNT('Diário 2o PA'!$A$5:$A$1412)+COUNT('Diário 3o PA'!$A$5:$A$2004)+ROW()-4)</f>
        <v/>
      </c>
      <c r="B1840" s="104"/>
      <c r="C1840" s="154"/>
      <c r="D1840" s="105"/>
      <c r="E1840" s="105"/>
      <c r="F1840" s="106"/>
      <c r="G1840" s="105"/>
      <c r="H1840" s="105"/>
      <c r="I1840" s="108"/>
      <c r="J1840" s="105"/>
      <c r="K1840" s="105"/>
      <c r="L1840" s="108"/>
      <c r="M1840" s="105"/>
      <c r="N1840" s="103"/>
      <c r="O1840" s="456"/>
      <c r="P1840" s="79">
        <f t="shared" si="57"/>
        <v>0</v>
      </c>
      <c r="Q1840" s="79">
        <f t="shared" si="57"/>
        <v>0</v>
      </c>
      <c r="R1840" s="102" t="str">
        <f t="shared" si="56"/>
        <v/>
      </c>
      <c r="S1840" s="96" t="str">
        <f>IF(D1840="","",IF(OR(D1840=Plano!$A$1,D1840=Plano!$B$1),"entrada","saída"))</f>
        <v/>
      </c>
    </row>
    <row r="1841" spans="1:19" ht="13.2" hidden="1" x14ac:dyDescent="0.25">
      <c r="A1841" s="119" t="str">
        <f>IF(B1841="","",COUNT('Diário 2o PA'!$A$5:$A$1412)+COUNT('Diário 3o PA'!$A$5:$A$2004)+ROW()-4)</f>
        <v/>
      </c>
      <c r="B1841" s="104"/>
      <c r="C1841" s="154"/>
      <c r="D1841" s="105"/>
      <c r="E1841" s="105"/>
      <c r="F1841" s="106"/>
      <c r="G1841" s="105"/>
      <c r="H1841" s="105"/>
      <c r="I1841" s="108"/>
      <c r="J1841" s="105"/>
      <c r="K1841" s="105"/>
      <c r="L1841" s="108"/>
      <c r="M1841" s="105"/>
      <c r="N1841" s="103"/>
      <c r="O1841" s="456"/>
      <c r="P1841" s="79">
        <f t="shared" si="57"/>
        <v>0</v>
      </c>
      <c r="Q1841" s="79">
        <f t="shared" si="57"/>
        <v>0</v>
      </c>
      <c r="R1841" s="102" t="str">
        <f t="shared" si="56"/>
        <v/>
      </c>
      <c r="S1841" s="96" t="str">
        <f>IF(D1841="","",IF(OR(D1841=Plano!$A$1,D1841=Plano!$B$1),"entrada","saída"))</f>
        <v/>
      </c>
    </row>
    <row r="1842" spans="1:19" ht="13.2" hidden="1" x14ac:dyDescent="0.25">
      <c r="A1842" s="119" t="str">
        <f>IF(B1842="","",COUNT('Diário 2o PA'!$A$5:$A$1412)+COUNT('Diário 3o PA'!$A$5:$A$2004)+ROW()-4)</f>
        <v/>
      </c>
      <c r="B1842" s="104"/>
      <c r="C1842" s="154"/>
      <c r="D1842" s="105"/>
      <c r="E1842" s="105"/>
      <c r="F1842" s="106"/>
      <c r="G1842" s="105"/>
      <c r="H1842" s="105"/>
      <c r="I1842" s="108"/>
      <c r="J1842" s="105"/>
      <c r="K1842" s="105"/>
      <c r="L1842" s="108"/>
      <c r="M1842" s="105"/>
      <c r="N1842" s="103"/>
      <c r="O1842" s="456"/>
      <c r="P1842" s="79">
        <f t="shared" si="57"/>
        <v>0</v>
      </c>
      <c r="Q1842" s="79">
        <f t="shared" si="57"/>
        <v>0</v>
      </c>
      <c r="R1842" s="102" t="str">
        <f t="shared" si="56"/>
        <v/>
      </c>
      <c r="S1842" s="96" t="str">
        <f>IF(D1842="","",IF(OR(D1842=Plano!$A$1,D1842=Plano!$B$1),"entrada","saída"))</f>
        <v/>
      </c>
    </row>
    <row r="1843" spans="1:19" ht="13.2" hidden="1" x14ac:dyDescent="0.25">
      <c r="A1843" s="119" t="str">
        <f>IF(B1843="","",COUNT('Diário 2o PA'!$A$5:$A$1412)+COUNT('Diário 3o PA'!$A$5:$A$2004)+ROW()-4)</f>
        <v/>
      </c>
      <c r="B1843" s="104"/>
      <c r="C1843" s="154"/>
      <c r="D1843" s="105"/>
      <c r="E1843" s="105"/>
      <c r="F1843" s="106"/>
      <c r="G1843" s="105"/>
      <c r="H1843" s="105"/>
      <c r="I1843" s="108"/>
      <c r="J1843" s="105"/>
      <c r="K1843" s="105"/>
      <c r="L1843" s="108"/>
      <c r="M1843" s="105"/>
      <c r="N1843" s="103"/>
      <c r="O1843" s="456"/>
      <c r="P1843" s="79">
        <f t="shared" si="57"/>
        <v>0</v>
      </c>
      <c r="Q1843" s="79">
        <f t="shared" si="57"/>
        <v>0</v>
      </c>
      <c r="R1843" s="102" t="str">
        <f t="shared" si="56"/>
        <v/>
      </c>
      <c r="S1843" s="96" t="str">
        <f>IF(D1843="","",IF(OR(D1843=Plano!$A$1,D1843=Plano!$B$1),"entrada","saída"))</f>
        <v/>
      </c>
    </row>
    <row r="1844" spans="1:19" ht="13.2" hidden="1" x14ac:dyDescent="0.25">
      <c r="A1844" s="119" t="str">
        <f>IF(B1844="","",COUNT('Diário 2o PA'!$A$5:$A$1412)+COUNT('Diário 3o PA'!$A$5:$A$2004)+ROW()-4)</f>
        <v/>
      </c>
      <c r="B1844" s="104"/>
      <c r="C1844" s="154"/>
      <c r="D1844" s="105"/>
      <c r="E1844" s="105"/>
      <c r="F1844" s="106"/>
      <c r="G1844" s="105"/>
      <c r="H1844" s="105"/>
      <c r="I1844" s="108"/>
      <c r="J1844" s="105"/>
      <c r="K1844" s="105"/>
      <c r="L1844" s="108"/>
      <c r="M1844" s="105"/>
      <c r="N1844" s="103"/>
      <c r="O1844" s="456"/>
      <c r="P1844" s="79">
        <f t="shared" si="57"/>
        <v>0</v>
      </c>
      <c r="Q1844" s="79">
        <f t="shared" si="57"/>
        <v>0</v>
      </c>
      <c r="R1844" s="102" t="str">
        <f t="shared" si="56"/>
        <v/>
      </c>
      <c r="S1844" s="96" t="str">
        <f>IF(D1844="","",IF(OR(D1844=Plano!$A$1,D1844=Plano!$B$1),"entrada","saída"))</f>
        <v/>
      </c>
    </row>
    <row r="1845" spans="1:19" ht="13.2" hidden="1" x14ac:dyDescent="0.25">
      <c r="A1845" s="119" t="str">
        <f>IF(B1845="","",COUNT('Diário 2o PA'!$A$5:$A$1412)+COUNT('Diário 3o PA'!$A$5:$A$2004)+ROW()-4)</f>
        <v/>
      </c>
      <c r="B1845" s="104"/>
      <c r="C1845" s="154"/>
      <c r="D1845" s="105"/>
      <c r="E1845" s="105"/>
      <c r="F1845" s="106"/>
      <c r="G1845" s="105"/>
      <c r="H1845" s="105"/>
      <c r="I1845" s="108"/>
      <c r="J1845" s="105"/>
      <c r="K1845" s="105"/>
      <c r="L1845" s="108"/>
      <c r="M1845" s="105"/>
      <c r="N1845" s="103"/>
      <c r="O1845" s="456"/>
      <c r="P1845" s="79">
        <f t="shared" si="57"/>
        <v>0</v>
      </c>
      <c r="Q1845" s="79">
        <f t="shared" si="57"/>
        <v>0</v>
      </c>
      <c r="R1845" s="102" t="str">
        <f t="shared" si="56"/>
        <v/>
      </c>
      <c r="S1845" s="96" t="str">
        <f>IF(D1845="","",IF(OR(D1845=Plano!$A$1,D1845=Plano!$B$1),"entrada","saída"))</f>
        <v/>
      </c>
    </row>
    <row r="1846" spans="1:19" ht="13.2" hidden="1" x14ac:dyDescent="0.25">
      <c r="A1846" s="119" t="str">
        <f>IF(B1846="","",COUNT('Diário 2o PA'!$A$5:$A$1412)+COUNT('Diário 3o PA'!$A$5:$A$2004)+ROW()-4)</f>
        <v/>
      </c>
      <c r="B1846" s="104"/>
      <c r="C1846" s="154"/>
      <c r="D1846" s="105"/>
      <c r="E1846" s="105"/>
      <c r="F1846" s="106"/>
      <c r="G1846" s="105"/>
      <c r="H1846" s="105"/>
      <c r="I1846" s="108"/>
      <c r="J1846" s="105"/>
      <c r="K1846" s="105"/>
      <c r="L1846" s="108"/>
      <c r="M1846" s="105"/>
      <c r="N1846" s="103"/>
      <c r="O1846" s="456"/>
      <c r="P1846" s="79">
        <f t="shared" si="57"/>
        <v>0</v>
      </c>
      <c r="Q1846" s="79">
        <f t="shared" si="57"/>
        <v>0</v>
      </c>
      <c r="R1846" s="102" t="str">
        <f t="shared" si="56"/>
        <v/>
      </c>
      <c r="S1846" s="96" t="str">
        <f>IF(D1846="","",IF(OR(D1846=Plano!$A$1,D1846=Plano!$B$1),"entrada","saída"))</f>
        <v/>
      </c>
    </row>
    <row r="1847" spans="1:19" ht="13.2" hidden="1" x14ac:dyDescent="0.25">
      <c r="A1847" s="119" t="str">
        <f>IF(B1847="","",COUNT('Diário 2o PA'!$A$5:$A$1412)+COUNT('Diário 3o PA'!$A$5:$A$2004)+ROW()-4)</f>
        <v/>
      </c>
      <c r="B1847" s="104"/>
      <c r="C1847" s="154"/>
      <c r="D1847" s="105"/>
      <c r="E1847" s="105"/>
      <c r="F1847" s="106"/>
      <c r="G1847" s="105"/>
      <c r="H1847" s="105"/>
      <c r="I1847" s="108"/>
      <c r="J1847" s="105"/>
      <c r="K1847" s="105"/>
      <c r="L1847" s="108"/>
      <c r="M1847" s="105"/>
      <c r="N1847" s="103"/>
      <c r="O1847" s="456"/>
      <c r="P1847" s="79">
        <f t="shared" si="57"/>
        <v>0</v>
      </c>
      <c r="Q1847" s="79">
        <f t="shared" si="57"/>
        <v>0</v>
      </c>
      <c r="R1847" s="102" t="str">
        <f t="shared" si="56"/>
        <v/>
      </c>
      <c r="S1847" s="96" t="str">
        <f>IF(D1847="","",IF(OR(D1847=Plano!$A$1,D1847=Plano!$B$1),"entrada","saída"))</f>
        <v/>
      </c>
    </row>
    <row r="1848" spans="1:19" ht="13.2" hidden="1" x14ac:dyDescent="0.25">
      <c r="A1848" s="119" t="str">
        <f>IF(B1848="","",COUNT('Diário 2o PA'!$A$5:$A$1412)+COUNT('Diário 3o PA'!$A$5:$A$2004)+ROW()-4)</f>
        <v/>
      </c>
      <c r="B1848" s="104"/>
      <c r="C1848" s="154"/>
      <c r="D1848" s="105"/>
      <c r="E1848" s="105"/>
      <c r="F1848" s="106"/>
      <c r="G1848" s="105"/>
      <c r="H1848" s="105"/>
      <c r="I1848" s="108"/>
      <c r="J1848" s="105"/>
      <c r="K1848" s="105"/>
      <c r="L1848" s="108"/>
      <c r="M1848" s="105"/>
      <c r="N1848" s="103"/>
      <c r="O1848" s="456"/>
      <c r="P1848" s="79">
        <f t="shared" si="57"/>
        <v>0</v>
      </c>
      <c r="Q1848" s="79">
        <f t="shared" si="57"/>
        <v>0</v>
      </c>
      <c r="R1848" s="102" t="str">
        <f t="shared" si="56"/>
        <v/>
      </c>
      <c r="S1848" s="96" t="str">
        <f>IF(D1848="","",IF(OR(D1848=Plano!$A$1,D1848=Plano!$B$1),"entrada","saída"))</f>
        <v/>
      </c>
    </row>
    <row r="1849" spans="1:19" ht="13.2" hidden="1" x14ac:dyDescent="0.25">
      <c r="A1849" s="119" t="str">
        <f>IF(B1849="","",COUNT('Diário 2o PA'!$A$5:$A$1412)+COUNT('Diário 3o PA'!$A$5:$A$2004)+ROW()-4)</f>
        <v/>
      </c>
      <c r="B1849" s="104"/>
      <c r="C1849" s="154"/>
      <c r="D1849" s="105"/>
      <c r="E1849" s="105"/>
      <c r="F1849" s="106"/>
      <c r="G1849" s="105"/>
      <c r="H1849" s="105"/>
      <c r="I1849" s="108"/>
      <c r="J1849" s="105"/>
      <c r="K1849" s="105"/>
      <c r="L1849" s="108"/>
      <c r="M1849" s="105"/>
      <c r="N1849" s="103"/>
      <c r="O1849" s="456"/>
      <c r="P1849" s="79">
        <f t="shared" si="57"/>
        <v>0</v>
      </c>
      <c r="Q1849" s="79">
        <f t="shared" si="57"/>
        <v>0</v>
      </c>
      <c r="R1849" s="102" t="str">
        <f t="shared" si="56"/>
        <v/>
      </c>
      <c r="S1849" s="96" t="str">
        <f>IF(D1849="","",IF(OR(D1849=Plano!$A$1,D1849=Plano!$B$1),"entrada","saída"))</f>
        <v/>
      </c>
    </row>
    <row r="1850" spans="1:19" ht="13.2" hidden="1" x14ac:dyDescent="0.25">
      <c r="A1850" s="119" t="str">
        <f>IF(B1850="","",COUNT('Diário 2o PA'!$A$5:$A$1412)+COUNT('Diário 3o PA'!$A$5:$A$2004)+ROW()-4)</f>
        <v/>
      </c>
      <c r="B1850" s="104"/>
      <c r="C1850" s="154"/>
      <c r="D1850" s="105"/>
      <c r="E1850" s="105"/>
      <c r="F1850" s="106"/>
      <c r="G1850" s="105"/>
      <c r="H1850" s="105"/>
      <c r="I1850" s="108"/>
      <c r="J1850" s="105"/>
      <c r="K1850" s="105"/>
      <c r="L1850" s="108"/>
      <c r="M1850" s="105"/>
      <c r="N1850" s="103"/>
      <c r="O1850" s="456"/>
      <c r="P1850" s="79">
        <f t="shared" si="57"/>
        <v>0</v>
      </c>
      <c r="Q1850" s="79">
        <f t="shared" si="57"/>
        <v>0</v>
      </c>
      <c r="R1850" s="102" t="str">
        <f t="shared" si="56"/>
        <v/>
      </c>
      <c r="S1850" s="96" t="str">
        <f>IF(D1850="","",IF(OR(D1850=Plano!$A$1,D1850=Plano!$B$1),"entrada","saída"))</f>
        <v/>
      </c>
    </row>
    <row r="1851" spans="1:19" ht="13.2" hidden="1" x14ac:dyDescent="0.25">
      <c r="A1851" s="119" t="str">
        <f>IF(B1851="","",COUNT('Diário 2o PA'!$A$5:$A$1412)+COUNT('Diário 3o PA'!$A$5:$A$2004)+ROW()-4)</f>
        <v/>
      </c>
      <c r="B1851" s="104"/>
      <c r="C1851" s="154"/>
      <c r="D1851" s="105"/>
      <c r="E1851" s="105"/>
      <c r="F1851" s="106"/>
      <c r="G1851" s="105"/>
      <c r="H1851" s="105"/>
      <c r="I1851" s="108"/>
      <c r="J1851" s="105"/>
      <c r="K1851" s="105"/>
      <c r="L1851" s="108"/>
      <c r="M1851" s="105"/>
      <c r="N1851" s="103"/>
      <c r="O1851" s="456"/>
      <c r="P1851" s="79">
        <f t="shared" si="57"/>
        <v>0</v>
      </c>
      <c r="Q1851" s="79">
        <f t="shared" si="57"/>
        <v>0</v>
      </c>
      <c r="R1851" s="102" t="str">
        <f t="shared" si="56"/>
        <v/>
      </c>
      <c r="S1851" s="96" t="str">
        <f>IF(D1851="","",IF(OR(D1851=Plano!$A$1,D1851=Plano!$B$1),"entrada","saída"))</f>
        <v/>
      </c>
    </row>
    <row r="1852" spans="1:19" ht="13.2" hidden="1" x14ac:dyDescent="0.25">
      <c r="A1852" s="119" t="str">
        <f>IF(B1852="","",COUNT('Diário 2o PA'!$A$5:$A$1412)+COUNT('Diário 3o PA'!$A$5:$A$2004)+ROW()-4)</f>
        <v/>
      </c>
      <c r="B1852" s="104"/>
      <c r="C1852" s="154"/>
      <c r="D1852" s="105"/>
      <c r="E1852" s="105"/>
      <c r="F1852" s="106"/>
      <c r="G1852" s="105"/>
      <c r="H1852" s="105"/>
      <c r="I1852" s="108"/>
      <c r="J1852" s="105"/>
      <c r="K1852" s="105"/>
      <c r="L1852" s="108"/>
      <c r="M1852" s="105"/>
      <c r="N1852" s="103"/>
      <c r="O1852" s="456"/>
      <c r="P1852" s="79">
        <f t="shared" si="57"/>
        <v>0</v>
      </c>
      <c r="Q1852" s="79">
        <f t="shared" si="57"/>
        <v>0</v>
      </c>
      <c r="R1852" s="102" t="str">
        <f t="shared" si="56"/>
        <v/>
      </c>
      <c r="S1852" s="96" t="str">
        <f>IF(D1852="","",IF(OR(D1852=Plano!$A$1,D1852=Plano!$B$1),"entrada","saída"))</f>
        <v/>
      </c>
    </row>
    <row r="1853" spans="1:19" ht="13.2" hidden="1" x14ac:dyDescent="0.25">
      <c r="A1853" s="119" t="str">
        <f>IF(B1853="","",COUNT('Diário 2o PA'!$A$5:$A$1412)+COUNT('Diário 3o PA'!$A$5:$A$2004)+ROW()-4)</f>
        <v/>
      </c>
      <c r="B1853" s="104"/>
      <c r="C1853" s="154"/>
      <c r="D1853" s="105"/>
      <c r="E1853" s="105"/>
      <c r="F1853" s="106"/>
      <c r="G1853" s="105"/>
      <c r="H1853" s="105"/>
      <c r="I1853" s="108"/>
      <c r="J1853" s="105"/>
      <c r="K1853" s="105"/>
      <c r="L1853" s="108"/>
      <c r="M1853" s="105"/>
      <c r="N1853" s="103"/>
      <c r="O1853" s="456"/>
      <c r="P1853" s="79">
        <f t="shared" si="57"/>
        <v>0</v>
      </c>
      <c r="Q1853" s="79">
        <f t="shared" si="57"/>
        <v>0</v>
      </c>
      <c r="R1853" s="102" t="str">
        <f t="shared" si="56"/>
        <v/>
      </c>
      <c r="S1853" s="96" t="str">
        <f>IF(D1853="","",IF(OR(D1853=Plano!$A$1,D1853=Plano!$B$1),"entrada","saída"))</f>
        <v/>
      </c>
    </row>
    <row r="1854" spans="1:19" ht="13.2" hidden="1" x14ac:dyDescent="0.25">
      <c r="A1854" s="119" t="str">
        <f>IF(B1854="","",COUNT('Diário 2o PA'!$A$5:$A$1412)+COUNT('Diário 3o PA'!$A$5:$A$2004)+ROW()-4)</f>
        <v/>
      </c>
      <c r="B1854" s="104"/>
      <c r="C1854" s="154"/>
      <c r="D1854" s="105"/>
      <c r="E1854" s="105"/>
      <c r="F1854" s="106"/>
      <c r="G1854" s="105"/>
      <c r="H1854" s="105"/>
      <c r="I1854" s="108"/>
      <c r="J1854" s="105"/>
      <c r="K1854" s="105"/>
      <c r="L1854" s="108"/>
      <c r="M1854" s="105"/>
      <c r="N1854" s="103"/>
      <c r="O1854" s="456"/>
      <c r="P1854" s="79">
        <f t="shared" si="57"/>
        <v>0</v>
      </c>
      <c r="Q1854" s="79">
        <f t="shared" si="57"/>
        <v>0</v>
      </c>
      <c r="R1854" s="102" t="str">
        <f t="shared" si="56"/>
        <v/>
      </c>
      <c r="S1854" s="96" t="str">
        <f>IF(D1854="","",IF(OR(D1854=Plano!$A$1,D1854=Plano!$B$1),"entrada","saída"))</f>
        <v/>
      </c>
    </row>
    <row r="1855" spans="1:19" ht="13.2" hidden="1" x14ac:dyDescent="0.25">
      <c r="A1855" s="119" t="str">
        <f>IF(B1855="","",COUNT('Diário 2o PA'!$A$5:$A$1412)+COUNT('Diário 3o PA'!$A$5:$A$2004)+ROW()-4)</f>
        <v/>
      </c>
      <c r="B1855" s="104"/>
      <c r="C1855" s="154"/>
      <c r="D1855" s="105"/>
      <c r="E1855" s="105"/>
      <c r="F1855" s="106"/>
      <c r="G1855" s="105"/>
      <c r="H1855" s="105"/>
      <c r="I1855" s="108"/>
      <c r="J1855" s="105"/>
      <c r="K1855" s="105"/>
      <c r="L1855" s="108"/>
      <c r="M1855" s="105"/>
      <c r="N1855" s="103"/>
      <c r="O1855" s="456"/>
      <c r="P1855" s="79">
        <f t="shared" si="57"/>
        <v>0</v>
      </c>
      <c r="Q1855" s="79">
        <f t="shared" si="57"/>
        <v>0</v>
      </c>
      <c r="R1855" s="102" t="str">
        <f t="shared" si="56"/>
        <v/>
      </c>
      <c r="S1855" s="96" t="str">
        <f>IF(D1855="","",IF(OR(D1855=Plano!$A$1,D1855=Plano!$B$1),"entrada","saída"))</f>
        <v/>
      </c>
    </row>
    <row r="1856" spans="1:19" ht="13.2" hidden="1" x14ac:dyDescent="0.25">
      <c r="A1856" s="119" t="str">
        <f>IF(B1856="","",COUNT('Diário 2o PA'!$A$5:$A$1412)+COUNT('Diário 3o PA'!$A$5:$A$2004)+ROW()-4)</f>
        <v/>
      </c>
      <c r="B1856" s="104"/>
      <c r="C1856" s="154"/>
      <c r="D1856" s="105"/>
      <c r="E1856" s="105"/>
      <c r="F1856" s="106"/>
      <c r="G1856" s="105"/>
      <c r="H1856" s="105"/>
      <c r="I1856" s="108"/>
      <c r="J1856" s="105"/>
      <c r="K1856" s="105"/>
      <c r="L1856" s="108"/>
      <c r="M1856" s="105"/>
      <c r="N1856" s="103"/>
      <c r="O1856" s="456"/>
      <c r="P1856" s="79">
        <f t="shared" si="57"/>
        <v>0</v>
      </c>
      <c r="Q1856" s="79">
        <f t="shared" si="57"/>
        <v>0</v>
      </c>
      <c r="R1856" s="102" t="str">
        <f t="shared" si="56"/>
        <v/>
      </c>
      <c r="S1856" s="96" t="str">
        <f>IF(D1856="","",IF(OR(D1856=Plano!$A$1,D1856=Plano!$B$1),"entrada","saída"))</f>
        <v/>
      </c>
    </row>
    <row r="1857" spans="1:19" ht="13.2" hidden="1" x14ac:dyDescent="0.25">
      <c r="A1857" s="119" t="str">
        <f>IF(B1857="","",COUNT('Diário 2o PA'!$A$5:$A$1412)+COUNT('Diário 3o PA'!$A$5:$A$2004)+ROW()-4)</f>
        <v/>
      </c>
      <c r="B1857" s="104"/>
      <c r="C1857" s="154"/>
      <c r="D1857" s="105"/>
      <c r="E1857" s="105"/>
      <c r="F1857" s="106"/>
      <c r="G1857" s="105"/>
      <c r="H1857" s="105"/>
      <c r="I1857" s="108"/>
      <c r="J1857" s="105"/>
      <c r="K1857" s="105"/>
      <c r="L1857" s="108"/>
      <c r="M1857" s="105"/>
      <c r="N1857" s="103"/>
      <c r="O1857" s="456"/>
      <c r="P1857" s="79">
        <f t="shared" si="57"/>
        <v>0</v>
      </c>
      <c r="Q1857" s="79">
        <f t="shared" si="57"/>
        <v>0</v>
      </c>
      <c r="R1857" s="102" t="str">
        <f t="shared" si="56"/>
        <v/>
      </c>
      <c r="S1857" s="96" t="str">
        <f>IF(D1857="","",IF(OR(D1857=Plano!$A$1,D1857=Plano!$B$1),"entrada","saída"))</f>
        <v/>
      </c>
    </row>
    <row r="1858" spans="1:19" ht="13.2" hidden="1" x14ac:dyDescent="0.25">
      <c r="A1858" s="119" t="str">
        <f>IF(B1858="","",COUNT('Diário 2o PA'!$A$5:$A$1412)+COUNT('Diário 3o PA'!$A$5:$A$2004)+ROW()-4)</f>
        <v/>
      </c>
      <c r="B1858" s="104"/>
      <c r="C1858" s="154"/>
      <c r="D1858" s="105"/>
      <c r="E1858" s="105"/>
      <c r="F1858" s="106"/>
      <c r="G1858" s="105"/>
      <c r="H1858" s="105"/>
      <c r="I1858" s="108"/>
      <c r="J1858" s="105"/>
      <c r="K1858" s="105"/>
      <c r="L1858" s="108"/>
      <c r="M1858" s="105"/>
      <c r="N1858" s="103"/>
      <c r="O1858" s="456"/>
      <c r="P1858" s="79">
        <f t="shared" si="57"/>
        <v>0</v>
      </c>
      <c r="Q1858" s="79">
        <f t="shared" si="57"/>
        <v>0</v>
      </c>
      <c r="R1858" s="102" t="str">
        <f t="shared" si="56"/>
        <v/>
      </c>
      <c r="S1858" s="96" t="str">
        <f>IF(D1858="","",IF(OR(D1858=Plano!$A$1,D1858=Plano!$B$1),"entrada","saída"))</f>
        <v/>
      </c>
    </row>
    <row r="1859" spans="1:19" ht="13.2" hidden="1" x14ac:dyDescent="0.25">
      <c r="A1859" s="119" t="str">
        <f>IF(B1859="","",COUNT('Diário 2o PA'!$A$5:$A$1412)+COUNT('Diário 3o PA'!$A$5:$A$2004)+ROW()-4)</f>
        <v/>
      </c>
      <c r="B1859" s="104"/>
      <c r="C1859" s="154"/>
      <c r="D1859" s="105"/>
      <c r="E1859" s="105"/>
      <c r="F1859" s="106"/>
      <c r="G1859" s="105"/>
      <c r="H1859" s="105"/>
      <c r="I1859" s="108"/>
      <c r="J1859" s="105"/>
      <c r="K1859" s="105"/>
      <c r="L1859" s="108"/>
      <c r="M1859" s="105"/>
      <c r="N1859" s="103"/>
      <c r="O1859" s="456"/>
      <c r="P1859" s="79">
        <f t="shared" si="57"/>
        <v>0</v>
      </c>
      <c r="Q1859" s="79">
        <f t="shared" si="57"/>
        <v>0</v>
      </c>
      <c r="R1859" s="102" t="str">
        <f t="shared" si="56"/>
        <v/>
      </c>
      <c r="S1859" s="96" t="str">
        <f>IF(D1859="","",IF(OR(D1859=Plano!$A$1,D1859=Plano!$B$1),"entrada","saída"))</f>
        <v/>
      </c>
    </row>
    <row r="1860" spans="1:19" ht="13.2" hidden="1" x14ac:dyDescent="0.25">
      <c r="A1860" s="119" t="str">
        <f>IF(B1860="","",COUNT('Diário 2o PA'!$A$5:$A$1412)+COUNT('Diário 3o PA'!$A$5:$A$2004)+ROW()-4)</f>
        <v/>
      </c>
      <c r="B1860" s="104"/>
      <c r="C1860" s="154"/>
      <c r="D1860" s="105"/>
      <c r="E1860" s="105"/>
      <c r="F1860" s="106"/>
      <c r="G1860" s="105"/>
      <c r="H1860" s="105"/>
      <c r="I1860" s="108"/>
      <c r="J1860" s="105"/>
      <c r="K1860" s="105"/>
      <c r="L1860" s="108"/>
      <c r="M1860" s="105"/>
      <c r="N1860" s="103"/>
      <c r="O1860" s="456"/>
      <c r="P1860" s="79">
        <f t="shared" si="57"/>
        <v>0</v>
      </c>
      <c r="Q1860" s="79">
        <f t="shared" si="57"/>
        <v>0</v>
      </c>
      <c r="R1860" s="102" t="str">
        <f t="shared" si="56"/>
        <v/>
      </c>
      <c r="S1860" s="96" t="str">
        <f>IF(D1860="","",IF(OR(D1860=Plano!$A$1,D1860=Plano!$B$1),"entrada","saída"))</f>
        <v/>
      </c>
    </row>
    <row r="1861" spans="1:19" ht="13.2" hidden="1" x14ac:dyDescent="0.25">
      <c r="A1861" s="119" t="str">
        <f>IF(B1861="","",COUNT('Diário 2o PA'!$A$5:$A$1412)+COUNT('Diário 3o PA'!$A$5:$A$2004)+ROW()-4)</f>
        <v/>
      </c>
      <c r="B1861" s="104"/>
      <c r="C1861" s="154"/>
      <c r="D1861" s="105"/>
      <c r="E1861" s="105"/>
      <c r="F1861" s="106"/>
      <c r="G1861" s="105"/>
      <c r="H1861" s="105"/>
      <c r="I1861" s="108"/>
      <c r="J1861" s="105"/>
      <c r="K1861" s="105"/>
      <c r="L1861" s="108"/>
      <c r="M1861" s="105"/>
      <c r="N1861" s="103"/>
      <c r="O1861" s="456"/>
      <c r="P1861" s="79">
        <f t="shared" si="57"/>
        <v>0</v>
      </c>
      <c r="Q1861" s="79">
        <f t="shared" si="57"/>
        <v>0</v>
      </c>
      <c r="R1861" s="102" t="str">
        <f t="shared" ref="R1861:R1924" si="58">SUBSTITUTE(D1861," ","_")</f>
        <v/>
      </c>
      <c r="S1861" s="96" t="str">
        <f>IF(D1861="","",IF(OR(D1861=Plano!$A$1,D1861=Plano!$B$1),"entrada","saída"))</f>
        <v/>
      </c>
    </row>
    <row r="1862" spans="1:19" ht="13.2" hidden="1" x14ac:dyDescent="0.25">
      <c r="A1862" s="119" t="str">
        <f>IF(B1862="","",COUNT('Diário 2o PA'!$A$5:$A$1412)+COUNT('Diário 3o PA'!$A$5:$A$2004)+ROW()-4)</f>
        <v/>
      </c>
      <c r="B1862" s="104"/>
      <c r="C1862" s="154"/>
      <c r="D1862" s="105"/>
      <c r="E1862" s="105"/>
      <c r="F1862" s="106"/>
      <c r="G1862" s="105"/>
      <c r="H1862" s="105"/>
      <c r="I1862" s="108"/>
      <c r="J1862" s="105"/>
      <c r="K1862" s="105"/>
      <c r="L1862" s="108"/>
      <c r="M1862" s="105"/>
      <c r="N1862" s="103"/>
      <c r="O1862" s="456"/>
      <c r="P1862" s="79">
        <f t="shared" ref="P1862:Q1925" si="59">IF(B1862=0,0,IF(YEAR(B1862)=$Q$1,MONTH(B1862)-$P$1+1,(YEAR(B1862)-$Q$1)*12-$P$1+1+MONTH(B1862)))</f>
        <v>0</v>
      </c>
      <c r="Q1862" s="79">
        <f t="shared" si="59"/>
        <v>0</v>
      </c>
      <c r="R1862" s="102" t="str">
        <f t="shared" si="58"/>
        <v/>
      </c>
      <c r="S1862" s="96" t="str">
        <f>IF(D1862="","",IF(OR(D1862=Plano!$A$1,D1862=Plano!$B$1),"entrada","saída"))</f>
        <v/>
      </c>
    </row>
    <row r="1863" spans="1:19" ht="13.2" hidden="1" x14ac:dyDescent="0.25">
      <c r="A1863" s="119" t="str">
        <f>IF(B1863="","",COUNT('Diário 2o PA'!$A$5:$A$1412)+COUNT('Diário 3o PA'!$A$5:$A$2004)+ROW()-4)</f>
        <v/>
      </c>
      <c r="B1863" s="104"/>
      <c r="C1863" s="154"/>
      <c r="D1863" s="105"/>
      <c r="E1863" s="105"/>
      <c r="F1863" s="106"/>
      <c r="G1863" s="105"/>
      <c r="H1863" s="105"/>
      <c r="I1863" s="108"/>
      <c r="J1863" s="105"/>
      <c r="K1863" s="105"/>
      <c r="L1863" s="108"/>
      <c r="M1863" s="105"/>
      <c r="N1863" s="103"/>
      <c r="O1863" s="456"/>
      <c r="P1863" s="79">
        <f t="shared" si="59"/>
        <v>0</v>
      </c>
      <c r="Q1863" s="79">
        <f t="shared" si="59"/>
        <v>0</v>
      </c>
      <c r="R1863" s="102" t="str">
        <f t="shared" si="58"/>
        <v/>
      </c>
      <c r="S1863" s="96" t="str">
        <f>IF(D1863="","",IF(OR(D1863=Plano!$A$1,D1863=Plano!$B$1),"entrada","saída"))</f>
        <v/>
      </c>
    </row>
    <row r="1864" spans="1:19" ht="13.2" hidden="1" x14ac:dyDescent="0.25">
      <c r="A1864" s="119" t="str">
        <f>IF(B1864="","",COUNT('Diário 2o PA'!$A$5:$A$1412)+COUNT('Diário 3o PA'!$A$5:$A$2004)+ROW()-4)</f>
        <v/>
      </c>
      <c r="B1864" s="104"/>
      <c r="C1864" s="154"/>
      <c r="D1864" s="105"/>
      <c r="E1864" s="105"/>
      <c r="F1864" s="106"/>
      <c r="G1864" s="105"/>
      <c r="H1864" s="105"/>
      <c r="I1864" s="108"/>
      <c r="J1864" s="105"/>
      <c r="K1864" s="105"/>
      <c r="L1864" s="108"/>
      <c r="M1864" s="105"/>
      <c r="N1864" s="103"/>
      <c r="O1864" s="456"/>
      <c r="P1864" s="79">
        <f t="shared" si="59"/>
        <v>0</v>
      </c>
      <c r="Q1864" s="79">
        <f t="shared" si="59"/>
        <v>0</v>
      </c>
      <c r="R1864" s="102" t="str">
        <f t="shared" si="58"/>
        <v/>
      </c>
      <c r="S1864" s="96" t="str">
        <f>IF(D1864="","",IF(OR(D1864=Plano!$A$1,D1864=Plano!$B$1),"entrada","saída"))</f>
        <v/>
      </c>
    </row>
    <row r="1865" spans="1:19" ht="13.2" hidden="1" x14ac:dyDescent="0.25">
      <c r="A1865" s="119" t="str">
        <f>IF(B1865="","",COUNT('Diário 2o PA'!$A$5:$A$1412)+COUNT('Diário 3o PA'!$A$5:$A$2004)+ROW()-4)</f>
        <v/>
      </c>
      <c r="B1865" s="104"/>
      <c r="C1865" s="154"/>
      <c r="D1865" s="105"/>
      <c r="E1865" s="105"/>
      <c r="F1865" s="106"/>
      <c r="G1865" s="105"/>
      <c r="H1865" s="105"/>
      <c r="I1865" s="108"/>
      <c r="J1865" s="105"/>
      <c r="K1865" s="105"/>
      <c r="L1865" s="108"/>
      <c r="M1865" s="105"/>
      <c r="N1865" s="103"/>
      <c r="O1865" s="456"/>
      <c r="P1865" s="79">
        <f t="shared" si="59"/>
        <v>0</v>
      </c>
      <c r="Q1865" s="79">
        <f t="shared" si="59"/>
        <v>0</v>
      </c>
      <c r="R1865" s="102" t="str">
        <f t="shared" si="58"/>
        <v/>
      </c>
      <c r="S1865" s="96" t="str">
        <f>IF(D1865="","",IF(OR(D1865=Plano!$A$1,D1865=Plano!$B$1),"entrada","saída"))</f>
        <v/>
      </c>
    </row>
    <row r="1866" spans="1:19" ht="13.2" hidden="1" x14ac:dyDescent="0.25">
      <c r="A1866" s="119" t="str">
        <f>IF(B1866="","",COUNT('Diário 2o PA'!$A$5:$A$1412)+COUNT('Diário 3o PA'!$A$5:$A$2004)+ROW()-4)</f>
        <v/>
      </c>
      <c r="B1866" s="104"/>
      <c r="C1866" s="154"/>
      <c r="D1866" s="105"/>
      <c r="E1866" s="105"/>
      <c r="F1866" s="106"/>
      <c r="G1866" s="105"/>
      <c r="H1866" s="105"/>
      <c r="I1866" s="108"/>
      <c r="J1866" s="105"/>
      <c r="K1866" s="105"/>
      <c r="L1866" s="108"/>
      <c r="M1866" s="105"/>
      <c r="N1866" s="103"/>
      <c r="O1866" s="456"/>
      <c r="P1866" s="79">
        <f t="shared" si="59"/>
        <v>0</v>
      </c>
      <c r="Q1866" s="79">
        <f t="shared" si="59"/>
        <v>0</v>
      </c>
      <c r="R1866" s="102" t="str">
        <f t="shared" si="58"/>
        <v/>
      </c>
      <c r="S1866" s="96" t="str">
        <f>IF(D1866="","",IF(OR(D1866=Plano!$A$1,D1866=Plano!$B$1),"entrada","saída"))</f>
        <v/>
      </c>
    </row>
    <row r="1867" spans="1:19" ht="13.2" hidden="1" x14ac:dyDescent="0.25">
      <c r="A1867" s="119" t="str">
        <f>IF(B1867="","",COUNT('Diário 2o PA'!$A$5:$A$1412)+COUNT('Diário 3o PA'!$A$5:$A$2004)+ROW()-4)</f>
        <v/>
      </c>
      <c r="B1867" s="104"/>
      <c r="C1867" s="154"/>
      <c r="D1867" s="105"/>
      <c r="E1867" s="105"/>
      <c r="F1867" s="106"/>
      <c r="G1867" s="105"/>
      <c r="H1867" s="105"/>
      <c r="I1867" s="108"/>
      <c r="J1867" s="105"/>
      <c r="K1867" s="105"/>
      <c r="L1867" s="108"/>
      <c r="M1867" s="105"/>
      <c r="N1867" s="103"/>
      <c r="O1867" s="456"/>
      <c r="P1867" s="79">
        <f t="shared" si="59"/>
        <v>0</v>
      </c>
      <c r="Q1867" s="79">
        <f t="shared" si="59"/>
        <v>0</v>
      </c>
      <c r="R1867" s="102" t="str">
        <f t="shared" si="58"/>
        <v/>
      </c>
      <c r="S1867" s="96" t="str">
        <f>IF(D1867="","",IF(OR(D1867=Plano!$A$1,D1867=Plano!$B$1),"entrada","saída"))</f>
        <v/>
      </c>
    </row>
    <row r="1868" spans="1:19" ht="13.2" hidden="1" x14ac:dyDescent="0.25">
      <c r="A1868" s="119" t="str">
        <f>IF(B1868="","",COUNT('Diário 2o PA'!$A$5:$A$1412)+COUNT('Diário 3o PA'!$A$5:$A$2004)+ROW()-4)</f>
        <v/>
      </c>
      <c r="B1868" s="104"/>
      <c r="C1868" s="154"/>
      <c r="D1868" s="105"/>
      <c r="E1868" s="105"/>
      <c r="F1868" s="106"/>
      <c r="G1868" s="105"/>
      <c r="H1868" s="105"/>
      <c r="I1868" s="108"/>
      <c r="J1868" s="105"/>
      <c r="K1868" s="105"/>
      <c r="L1868" s="108"/>
      <c r="M1868" s="105"/>
      <c r="N1868" s="103"/>
      <c r="O1868" s="456"/>
      <c r="P1868" s="79">
        <f t="shared" si="59"/>
        <v>0</v>
      </c>
      <c r="Q1868" s="79">
        <f t="shared" si="59"/>
        <v>0</v>
      </c>
      <c r="R1868" s="102" t="str">
        <f t="shared" si="58"/>
        <v/>
      </c>
      <c r="S1868" s="96" t="str">
        <f>IF(D1868="","",IF(OR(D1868=Plano!$A$1,D1868=Plano!$B$1),"entrada","saída"))</f>
        <v/>
      </c>
    </row>
    <row r="1869" spans="1:19" ht="13.2" hidden="1" x14ac:dyDescent="0.25">
      <c r="A1869" s="119" t="str">
        <f>IF(B1869="","",COUNT('Diário 2o PA'!$A$5:$A$1412)+COUNT('Diário 3o PA'!$A$5:$A$2004)+ROW()-4)</f>
        <v/>
      </c>
      <c r="B1869" s="104"/>
      <c r="C1869" s="154"/>
      <c r="D1869" s="105"/>
      <c r="E1869" s="105"/>
      <c r="F1869" s="106"/>
      <c r="G1869" s="105"/>
      <c r="H1869" s="105"/>
      <c r="I1869" s="108"/>
      <c r="J1869" s="105"/>
      <c r="K1869" s="105"/>
      <c r="L1869" s="108"/>
      <c r="M1869" s="105"/>
      <c r="N1869" s="103"/>
      <c r="O1869" s="456"/>
      <c r="P1869" s="79">
        <f t="shared" si="59"/>
        <v>0</v>
      </c>
      <c r="Q1869" s="79">
        <f t="shared" si="59"/>
        <v>0</v>
      </c>
      <c r="R1869" s="102" t="str">
        <f t="shared" si="58"/>
        <v/>
      </c>
      <c r="S1869" s="96" t="str">
        <f>IF(D1869="","",IF(OR(D1869=Plano!$A$1,D1869=Plano!$B$1),"entrada","saída"))</f>
        <v/>
      </c>
    </row>
    <row r="1870" spans="1:19" ht="13.2" hidden="1" x14ac:dyDescent="0.25">
      <c r="A1870" s="119" t="str">
        <f>IF(B1870="","",COUNT('Diário 2o PA'!$A$5:$A$1412)+COUNT('Diário 3o PA'!$A$5:$A$2004)+ROW()-4)</f>
        <v/>
      </c>
      <c r="B1870" s="104"/>
      <c r="C1870" s="154"/>
      <c r="D1870" s="105"/>
      <c r="E1870" s="105"/>
      <c r="F1870" s="106"/>
      <c r="G1870" s="105"/>
      <c r="H1870" s="105"/>
      <c r="I1870" s="108"/>
      <c r="J1870" s="105"/>
      <c r="K1870" s="105"/>
      <c r="L1870" s="108"/>
      <c r="M1870" s="105"/>
      <c r="N1870" s="103"/>
      <c r="O1870" s="456"/>
      <c r="P1870" s="79">
        <f t="shared" si="59"/>
        <v>0</v>
      </c>
      <c r="Q1870" s="79">
        <f t="shared" si="59"/>
        <v>0</v>
      </c>
      <c r="R1870" s="102" t="str">
        <f t="shared" si="58"/>
        <v/>
      </c>
      <c r="S1870" s="96" t="str">
        <f>IF(D1870="","",IF(OR(D1870=Plano!$A$1,D1870=Plano!$B$1),"entrada","saída"))</f>
        <v/>
      </c>
    </row>
    <row r="1871" spans="1:19" ht="13.2" hidden="1" x14ac:dyDescent="0.25">
      <c r="A1871" s="119" t="str">
        <f>IF(B1871="","",COUNT('Diário 2o PA'!$A$5:$A$1412)+COUNT('Diário 3o PA'!$A$5:$A$2004)+ROW()-4)</f>
        <v/>
      </c>
      <c r="B1871" s="104"/>
      <c r="C1871" s="154"/>
      <c r="D1871" s="105"/>
      <c r="E1871" s="105"/>
      <c r="F1871" s="106"/>
      <c r="G1871" s="105"/>
      <c r="H1871" s="105"/>
      <c r="I1871" s="108"/>
      <c r="J1871" s="105"/>
      <c r="K1871" s="105"/>
      <c r="L1871" s="108"/>
      <c r="M1871" s="105"/>
      <c r="N1871" s="103"/>
      <c r="O1871" s="456"/>
      <c r="P1871" s="79">
        <f t="shared" si="59"/>
        <v>0</v>
      </c>
      <c r="Q1871" s="79">
        <f t="shared" si="59"/>
        <v>0</v>
      </c>
      <c r="R1871" s="102" t="str">
        <f t="shared" si="58"/>
        <v/>
      </c>
      <c r="S1871" s="96" t="str">
        <f>IF(D1871="","",IF(OR(D1871=Plano!$A$1,D1871=Plano!$B$1),"entrada","saída"))</f>
        <v/>
      </c>
    </row>
    <row r="1872" spans="1:19" ht="13.2" hidden="1" x14ac:dyDescent="0.25">
      <c r="A1872" s="119" t="str">
        <f>IF(B1872="","",COUNT('Diário 2o PA'!$A$5:$A$1412)+COUNT('Diário 3o PA'!$A$5:$A$2004)+ROW()-4)</f>
        <v/>
      </c>
      <c r="B1872" s="104"/>
      <c r="C1872" s="154"/>
      <c r="D1872" s="105"/>
      <c r="E1872" s="105"/>
      <c r="F1872" s="106"/>
      <c r="G1872" s="105"/>
      <c r="H1872" s="105"/>
      <c r="I1872" s="108"/>
      <c r="J1872" s="105"/>
      <c r="K1872" s="105"/>
      <c r="L1872" s="108"/>
      <c r="M1872" s="105"/>
      <c r="N1872" s="103"/>
      <c r="O1872" s="456"/>
      <c r="P1872" s="79">
        <f t="shared" si="59"/>
        <v>0</v>
      </c>
      <c r="Q1872" s="79">
        <f t="shared" si="59"/>
        <v>0</v>
      </c>
      <c r="R1872" s="102" t="str">
        <f t="shared" si="58"/>
        <v/>
      </c>
      <c r="S1872" s="96" t="str">
        <f>IF(D1872="","",IF(OR(D1872=Plano!$A$1,D1872=Plano!$B$1),"entrada","saída"))</f>
        <v/>
      </c>
    </row>
    <row r="1873" spans="1:19" ht="13.2" hidden="1" x14ac:dyDescent="0.25">
      <c r="A1873" s="119" t="str">
        <f>IF(B1873="","",COUNT('Diário 2o PA'!$A$5:$A$1412)+COUNT('Diário 3o PA'!$A$5:$A$2004)+ROW()-4)</f>
        <v/>
      </c>
      <c r="B1873" s="104"/>
      <c r="C1873" s="154"/>
      <c r="D1873" s="105"/>
      <c r="E1873" s="105"/>
      <c r="F1873" s="106"/>
      <c r="G1873" s="105"/>
      <c r="H1873" s="105"/>
      <c r="I1873" s="108"/>
      <c r="J1873" s="105"/>
      <c r="K1873" s="105"/>
      <c r="L1873" s="108"/>
      <c r="M1873" s="105"/>
      <c r="N1873" s="103"/>
      <c r="O1873" s="456"/>
      <c r="P1873" s="79">
        <f t="shared" si="59"/>
        <v>0</v>
      </c>
      <c r="Q1873" s="79">
        <f t="shared" si="59"/>
        <v>0</v>
      </c>
      <c r="R1873" s="102" t="str">
        <f t="shared" si="58"/>
        <v/>
      </c>
      <c r="S1873" s="96" t="str">
        <f>IF(D1873="","",IF(OR(D1873=Plano!$A$1,D1873=Plano!$B$1),"entrada","saída"))</f>
        <v/>
      </c>
    </row>
    <row r="1874" spans="1:19" ht="13.2" hidden="1" x14ac:dyDescent="0.25">
      <c r="A1874" s="119" t="str">
        <f>IF(B1874="","",COUNT('Diário 2o PA'!$A$5:$A$1412)+COUNT('Diário 3o PA'!$A$5:$A$2004)+ROW()-4)</f>
        <v/>
      </c>
      <c r="B1874" s="104"/>
      <c r="C1874" s="154"/>
      <c r="D1874" s="105"/>
      <c r="E1874" s="105"/>
      <c r="F1874" s="106"/>
      <c r="G1874" s="105"/>
      <c r="H1874" s="105"/>
      <c r="I1874" s="108"/>
      <c r="J1874" s="105"/>
      <c r="K1874" s="105"/>
      <c r="L1874" s="108"/>
      <c r="M1874" s="105"/>
      <c r="N1874" s="103"/>
      <c r="O1874" s="456"/>
      <c r="P1874" s="79">
        <f t="shared" si="59"/>
        <v>0</v>
      </c>
      <c r="Q1874" s="79">
        <f t="shared" si="59"/>
        <v>0</v>
      </c>
      <c r="R1874" s="102" t="str">
        <f t="shared" si="58"/>
        <v/>
      </c>
      <c r="S1874" s="96" t="str">
        <f>IF(D1874="","",IF(OR(D1874=Plano!$A$1,D1874=Plano!$B$1),"entrada","saída"))</f>
        <v/>
      </c>
    </row>
    <row r="1875" spans="1:19" ht="13.2" hidden="1" x14ac:dyDescent="0.25">
      <c r="A1875" s="119" t="str">
        <f>IF(B1875="","",COUNT('Diário 2o PA'!$A$5:$A$1412)+COUNT('Diário 3o PA'!$A$5:$A$2004)+ROW()-4)</f>
        <v/>
      </c>
      <c r="B1875" s="104"/>
      <c r="C1875" s="154"/>
      <c r="D1875" s="105"/>
      <c r="E1875" s="105"/>
      <c r="F1875" s="106"/>
      <c r="G1875" s="105"/>
      <c r="H1875" s="105"/>
      <c r="I1875" s="108"/>
      <c r="J1875" s="105"/>
      <c r="K1875" s="105"/>
      <c r="L1875" s="108"/>
      <c r="M1875" s="105"/>
      <c r="N1875" s="103"/>
      <c r="O1875" s="456"/>
      <c r="P1875" s="79">
        <f t="shared" si="59"/>
        <v>0</v>
      </c>
      <c r="Q1875" s="79">
        <f t="shared" si="59"/>
        <v>0</v>
      </c>
      <c r="R1875" s="102" t="str">
        <f t="shared" si="58"/>
        <v/>
      </c>
      <c r="S1875" s="96" t="str">
        <f>IF(D1875="","",IF(OR(D1875=Plano!$A$1,D1875=Plano!$B$1),"entrada","saída"))</f>
        <v/>
      </c>
    </row>
    <row r="1876" spans="1:19" ht="13.2" hidden="1" x14ac:dyDescent="0.25">
      <c r="A1876" s="119" t="str">
        <f>IF(B1876="","",COUNT('Diário 2o PA'!$A$5:$A$1412)+COUNT('Diário 3o PA'!$A$5:$A$2004)+ROW()-4)</f>
        <v/>
      </c>
      <c r="B1876" s="104"/>
      <c r="C1876" s="154"/>
      <c r="D1876" s="105"/>
      <c r="E1876" s="105"/>
      <c r="F1876" s="106"/>
      <c r="G1876" s="105"/>
      <c r="H1876" s="105"/>
      <c r="I1876" s="108"/>
      <c r="J1876" s="105"/>
      <c r="K1876" s="105"/>
      <c r="L1876" s="108"/>
      <c r="M1876" s="105"/>
      <c r="N1876" s="103"/>
      <c r="O1876" s="456"/>
      <c r="P1876" s="79">
        <f t="shared" si="59"/>
        <v>0</v>
      </c>
      <c r="Q1876" s="79">
        <f t="shared" si="59"/>
        <v>0</v>
      </c>
      <c r="R1876" s="102" t="str">
        <f t="shared" si="58"/>
        <v/>
      </c>
      <c r="S1876" s="96" t="str">
        <f>IF(D1876="","",IF(OR(D1876=Plano!$A$1,D1876=Plano!$B$1),"entrada","saída"))</f>
        <v/>
      </c>
    </row>
    <row r="1877" spans="1:19" ht="13.2" hidden="1" x14ac:dyDescent="0.25">
      <c r="A1877" s="119" t="str">
        <f>IF(B1877="","",COUNT('Diário 2o PA'!$A$5:$A$1412)+COUNT('Diário 3o PA'!$A$5:$A$2004)+ROW()-4)</f>
        <v/>
      </c>
      <c r="B1877" s="104"/>
      <c r="C1877" s="154"/>
      <c r="D1877" s="105"/>
      <c r="E1877" s="105"/>
      <c r="F1877" s="106"/>
      <c r="G1877" s="105"/>
      <c r="H1877" s="105"/>
      <c r="I1877" s="108"/>
      <c r="J1877" s="105"/>
      <c r="K1877" s="105"/>
      <c r="L1877" s="108"/>
      <c r="M1877" s="105"/>
      <c r="N1877" s="103"/>
      <c r="O1877" s="456"/>
      <c r="P1877" s="79">
        <f t="shared" si="59"/>
        <v>0</v>
      </c>
      <c r="Q1877" s="79">
        <f t="shared" si="59"/>
        <v>0</v>
      </c>
      <c r="R1877" s="102" t="str">
        <f t="shared" si="58"/>
        <v/>
      </c>
      <c r="S1877" s="96" t="str">
        <f>IF(D1877="","",IF(OR(D1877=Plano!$A$1,D1877=Plano!$B$1),"entrada","saída"))</f>
        <v/>
      </c>
    </row>
    <row r="1878" spans="1:19" ht="13.2" hidden="1" x14ac:dyDescent="0.25">
      <c r="A1878" s="119" t="str">
        <f>IF(B1878="","",COUNT('Diário 2o PA'!$A$5:$A$1412)+COUNT('Diário 3o PA'!$A$5:$A$2004)+ROW()-4)</f>
        <v/>
      </c>
      <c r="B1878" s="104"/>
      <c r="C1878" s="154"/>
      <c r="D1878" s="105"/>
      <c r="E1878" s="105"/>
      <c r="F1878" s="106"/>
      <c r="G1878" s="105"/>
      <c r="H1878" s="105"/>
      <c r="I1878" s="108"/>
      <c r="J1878" s="105"/>
      <c r="K1878" s="105"/>
      <c r="L1878" s="108"/>
      <c r="M1878" s="105"/>
      <c r="N1878" s="103"/>
      <c r="O1878" s="456"/>
      <c r="P1878" s="79">
        <f t="shared" si="59"/>
        <v>0</v>
      </c>
      <c r="Q1878" s="79">
        <f t="shared" si="59"/>
        <v>0</v>
      </c>
      <c r="R1878" s="102" t="str">
        <f t="shared" si="58"/>
        <v/>
      </c>
      <c r="S1878" s="96" t="str">
        <f>IF(D1878="","",IF(OR(D1878=Plano!$A$1,D1878=Plano!$B$1),"entrada","saída"))</f>
        <v/>
      </c>
    </row>
    <row r="1879" spans="1:19" ht="13.2" hidden="1" x14ac:dyDescent="0.25">
      <c r="A1879" s="119" t="str">
        <f>IF(B1879="","",COUNT('Diário 2o PA'!$A$5:$A$1412)+COUNT('Diário 3o PA'!$A$5:$A$2004)+ROW()-4)</f>
        <v/>
      </c>
      <c r="B1879" s="104"/>
      <c r="C1879" s="154"/>
      <c r="D1879" s="105"/>
      <c r="E1879" s="105"/>
      <c r="F1879" s="106"/>
      <c r="G1879" s="105"/>
      <c r="H1879" s="105"/>
      <c r="I1879" s="108"/>
      <c r="J1879" s="105"/>
      <c r="K1879" s="105"/>
      <c r="L1879" s="108"/>
      <c r="M1879" s="105"/>
      <c r="N1879" s="103"/>
      <c r="O1879" s="456"/>
      <c r="P1879" s="79">
        <f t="shared" si="59"/>
        <v>0</v>
      </c>
      <c r="Q1879" s="79">
        <f t="shared" si="59"/>
        <v>0</v>
      </c>
      <c r="R1879" s="102" t="str">
        <f t="shared" si="58"/>
        <v/>
      </c>
      <c r="S1879" s="96" t="str">
        <f>IF(D1879="","",IF(OR(D1879=Plano!$A$1,D1879=Plano!$B$1),"entrada","saída"))</f>
        <v/>
      </c>
    </row>
    <row r="1880" spans="1:19" ht="13.2" hidden="1" x14ac:dyDescent="0.25">
      <c r="A1880" s="119" t="str">
        <f>IF(B1880="","",COUNT('Diário 2o PA'!$A$5:$A$1412)+COUNT('Diário 3o PA'!$A$5:$A$2004)+ROW()-4)</f>
        <v/>
      </c>
      <c r="B1880" s="104"/>
      <c r="C1880" s="154"/>
      <c r="D1880" s="105"/>
      <c r="E1880" s="105"/>
      <c r="F1880" s="106"/>
      <c r="G1880" s="105"/>
      <c r="H1880" s="105"/>
      <c r="I1880" s="108"/>
      <c r="J1880" s="105"/>
      <c r="K1880" s="105"/>
      <c r="L1880" s="108"/>
      <c r="M1880" s="105"/>
      <c r="N1880" s="103"/>
      <c r="O1880" s="456"/>
      <c r="P1880" s="79">
        <f t="shared" si="59"/>
        <v>0</v>
      </c>
      <c r="Q1880" s="79">
        <f t="shared" si="59"/>
        <v>0</v>
      </c>
      <c r="R1880" s="102" t="str">
        <f t="shared" si="58"/>
        <v/>
      </c>
      <c r="S1880" s="96" t="str">
        <f>IF(D1880="","",IF(OR(D1880=Plano!$A$1,D1880=Plano!$B$1),"entrada","saída"))</f>
        <v/>
      </c>
    </row>
    <row r="1881" spans="1:19" ht="13.2" hidden="1" x14ac:dyDescent="0.25">
      <c r="A1881" s="119" t="str">
        <f>IF(B1881="","",COUNT('Diário 2o PA'!$A$5:$A$1412)+COUNT('Diário 3o PA'!$A$5:$A$2004)+ROW()-4)</f>
        <v/>
      </c>
      <c r="B1881" s="104"/>
      <c r="C1881" s="154"/>
      <c r="D1881" s="105"/>
      <c r="E1881" s="105"/>
      <c r="F1881" s="106"/>
      <c r="G1881" s="105"/>
      <c r="H1881" s="105"/>
      <c r="I1881" s="108"/>
      <c r="J1881" s="105"/>
      <c r="K1881" s="105"/>
      <c r="L1881" s="108"/>
      <c r="M1881" s="105"/>
      <c r="N1881" s="103"/>
      <c r="O1881" s="456"/>
      <c r="P1881" s="79">
        <f t="shared" si="59"/>
        <v>0</v>
      </c>
      <c r="Q1881" s="79">
        <f t="shared" si="59"/>
        <v>0</v>
      </c>
      <c r="R1881" s="102" t="str">
        <f t="shared" si="58"/>
        <v/>
      </c>
      <c r="S1881" s="96" t="str">
        <f>IF(D1881="","",IF(OR(D1881=Plano!$A$1,D1881=Plano!$B$1),"entrada","saída"))</f>
        <v/>
      </c>
    </row>
    <row r="1882" spans="1:19" ht="13.2" hidden="1" x14ac:dyDescent="0.25">
      <c r="A1882" s="119" t="str">
        <f>IF(B1882="","",COUNT('Diário 2o PA'!$A$5:$A$1412)+COUNT('Diário 3o PA'!$A$5:$A$2004)+ROW()-4)</f>
        <v/>
      </c>
      <c r="B1882" s="104"/>
      <c r="C1882" s="154"/>
      <c r="D1882" s="105"/>
      <c r="E1882" s="105"/>
      <c r="F1882" s="106"/>
      <c r="G1882" s="105"/>
      <c r="H1882" s="105"/>
      <c r="I1882" s="108"/>
      <c r="J1882" s="105"/>
      <c r="K1882" s="105"/>
      <c r="L1882" s="108"/>
      <c r="M1882" s="105"/>
      <c r="N1882" s="103"/>
      <c r="O1882" s="456"/>
      <c r="P1882" s="79">
        <f t="shared" si="59"/>
        <v>0</v>
      </c>
      <c r="Q1882" s="79">
        <f t="shared" si="59"/>
        <v>0</v>
      </c>
      <c r="R1882" s="102" t="str">
        <f t="shared" si="58"/>
        <v/>
      </c>
      <c r="S1882" s="96" t="str">
        <f>IF(D1882="","",IF(OR(D1882=Plano!$A$1,D1882=Plano!$B$1),"entrada","saída"))</f>
        <v/>
      </c>
    </row>
    <row r="1883" spans="1:19" ht="13.2" hidden="1" x14ac:dyDescent="0.25">
      <c r="A1883" s="119" t="str">
        <f>IF(B1883="","",COUNT('Diário 2o PA'!$A$5:$A$1412)+COUNT('Diário 3o PA'!$A$5:$A$2004)+ROW()-4)</f>
        <v/>
      </c>
      <c r="B1883" s="104"/>
      <c r="C1883" s="154"/>
      <c r="D1883" s="105"/>
      <c r="E1883" s="105"/>
      <c r="F1883" s="106"/>
      <c r="G1883" s="105"/>
      <c r="H1883" s="105"/>
      <c r="I1883" s="108"/>
      <c r="J1883" s="105"/>
      <c r="K1883" s="105"/>
      <c r="L1883" s="108"/>
      <c r="M1883" s="105"/>
      <c r="N1883" s="103"/>
      <c r="O1883" s="456"/>
      <c r="P1883" s="79">
        <f t="shared" si="59"/>
        <v>0</v>
      </c>
      <c r="Q1883" s="79">
        <f t="shared" si="59"/>
        <v>0</v>
      </c>
      <c r="R1883" s="102" t="str">
        <f t="shared" si="58"/>
        <v/>
      </c>
      <c r="S1883" s="96" t="str">
        <f>IF(D1883="","",IF(OR(D1883=Plano!$A$1,D1883=Plano!$B$1),"entrada","saída"))</f>
        <v/>
      </c>
    </row>
    <row r="1884" spans="1:19" ht="13.2" hidden="1" x14ac:dyDescent="0.25">
      <c r="A1884" s="119" t="str">
        <f>IF(B1884="","",COUNT('Diário 2o PA'!$A$5:$A$1412)+COUNT('Diário 3o PA'!$A$5:$A$2004)+ROW()-4)</f>
        <v/>
      </c>
      <c r="B1884" s="104"/>
      <c r="C1884" s="154"/>
      <c r="D1884" s="105"/>
      <c r="E1884" s="105"/>
      <c r="F1884" s="106"/>
      <c r="G1884" s="105"/>
      <c r="H1884" s="105"/>
      <c r="I1884" s="108"/>
      <c r="J1884" s="105"/>
      <c r="K1884" s="105"/>
      <c r="L1884" s="108"/>
      <c r="M1884" s="105"/>
      <c r="N1884" s="103"/>
      <c r="O1884" s="456"/>
      <c r="P1884" s="79">
        <f t="shared" si="59"/>
        <v>0</v>
      </c>
      <c r="Q1884" s="79">
        <f t="shared" si="59"/>
        <v>0</v>
      </c>
      <c r="R1884" s="102" t="str">
        <f t="shared" si="58"/>
        <v/>
      </c>
      <c r="S1884" s="96" t="str">
        <f>IF(D1884="","",IF(OR(D1884=Plano!$A$1,D1884=Plano!$B$1),"entrada","saída"))</f>
        <v/>
      </c>
    </row>
    <row r="1885" spans="1:19" ht="13.2" hidden="1" x14ac:dyDescent="0.25">
      <c r="A1885" s="119" t="str">
        <f>IF(B1885="","",COUNT('Diário 2o PA'!$A$5:$A$1412)+COUNT('Diário 3o PA'!$A$5:$A$2004)+ROW()-4)</f>
        <v/>
      </c>
      <c r="B1885" s="104"/>
      <c r="C1885" s="154"/>
      <c r="D1885" s="105"/>
      <c r="E1885" s="105"/>
      <c r="F1885" s="106"/>
      <c r="G1885" s="105"/>
      <c r="H1885" s="105"/>
      <c r="I1885" s="108"/>
      <c r="J1885" s="105"/>
      <c r="K1885" s="105"/>
      <c r="L1885" s="108"/>
      <c r="M1885" s="105"/>
      <c r="N1885" s="103"/>
      <c r="O1885" s="456"/>
      <c r="P1885" s="79">
        <f t="shared" si="59"/>
        <v>0</v>
      </c>
      <c r="Q1885" s="79">
        <f t="shared" si="59"/>
        <v>0</v>
      </c>
      <c r="R1885" s="102" t="str">
        <f t="shared" si="58"/>
        <v/>
      </c>
      <c r="S1885" s="96" t="str">
        <f>IF(D1885="","",IF(OR(D1885=Plano!$A$1,D1885=Plano!$B$1),"entrada","saída"))</f>
        <v/>
      </c>
    </row>
    <row r="1886" spans="1:19" ht="13.2" hidden="1" x14ac:dyDescent="0.25">
      <c r="A1886" s="119" t="str">
        <f>IF(B1886="","",COUNT('Diário 2o PA'!$A$5:$A$1412)+COUNT('Diário 3o PA'!$A$5:$A$2004)+ROW()-4)</f>
        <v/>
      </c>
      <c r="B1886" s="104"/>
      <c r="C1886" s="154"/>
      <c r="D1886" s="105"/>
      <c r="E1886" s="105"/>
      <c r="F1886" s="106"/>
      <c r="G1886" s="105"/>
      <c r="H1886" s="105"/>
      <c r="I1886" s="108"/>
      <c r="J1886" s="105"/>
      <c r="K1886" s="105"/>
      <c r="L1886" s="108"/>
      <c r="M1886" s="105"/>
      <c r="N1886" s="103"/>
      <c r="O1886" s="456"/>
      <c r="P1886" s="79">
        <f t="shared" si="59"/>
        <v>0</v>
      </c>
      <c r="Q1886" s="79">
        <f t="shared" si="59"/>
        <v>0</v>
      </c>
      <c r="R1886" s="102" t="str">
        <f t="shared" si="58"/>
        <v/>
      </c>
      <c r="S1886" s="96" t="str">
        <f>IF(D1886="","",IF(OR(D1886=Plano!$A$1,D1886=Plano!$B$1),"entrada","saída"))</f>
        <v/>
      </c>
    </row>
    <row r="1887" spans="1:19" ht="13.2" hidden="1" x14ac:dyDescent="0.25">
      <c r="A1887" s="119" t="str">
        <f>IF(B1887="","",COUNT('Diário 2o PA'!$A$5:$A$1412)+COUNT('Diário 3o PA'!$A$5:$A$2004)+ROW()-4)</f>
        <v/>
      </c>
      <c r="B1887" s="104"/>
      <c r="C1887" s="154"/>
      <c r="D1887" s="105"/>
      <c r="E1887" s="105"/>
      <c r="F1887" s="106"/>
      <c r="G1887" s="105"/>
      <c r="H1887" s="105"/>
      <c r="I1887" s="108"/>
      <c r="J1887" s="105"/>
      <c r="K1887" s="105"/>
      <c r="L1887" s="108"/>
      <c r="M1887" s="105"/>
      <c r="N1887" s="103"/>
      <c r="O1887" s="456"/>
      <c r="P1887" s="79">
        <f t="shared" si="59"/>
        <v>0</v>
      </c>
      <c r="Q1887" s="79">
        <f t="shared" si="59"/>
        <v>0</v>
      </c>
      <c r="R1887" s="102" t="str">
        <f t="shared" si="58"/>
        <v/>
      </c>
      <c r="S1887" s="96" t="str">
        <f>IF(D1887="","",IF(OR(D1887=Plano!$A$1,D1887=Plano!$B$1),"entrada","saída"))</f>
        <v/>
      </c>
    </row>
    <row r="1888" spans="1:19" ht="13.2" hidden="1" x14ac:dyDescent="0.25">
      <c r="A1888" s="119" t="str">
        <f>IF(B1888="","",COUNT('Diário 2o PA'!$A$5:$A$1412)+COUNT('Diário 3o PA'!$A$5:$A$2004)+ROW()-4)</f>
        <v/>
      </c>
      <c r="B1888" s="104"/>
      <c r="C1888" s="154"/>
      <c r="D1888" s="105"/>
      <c r="E1888" s="105"/>
      <c r="F1888" s="106"/>
      <c r="G1888" s="105"/>
      <c r="H1888" s="105"/>
      <c r="I1888" s="108"/>
      <c r="J1888" s="105"/>
      <c r="K1888" s="105"/>
      <c r="L1888" s="108"/>
      <c r="M1888" s="105"/>
      <c r="N1888" s="103"/>
      <c r="O1888" s="456"/>
      <c r="P1888" s="79">
        <f t="shared" si="59"/>
        <v>0</v>
      </c>
      <c r="Q1888" s="79">
        <f t="shared" si="59"/>
        <v>0</v>
      </c>
      <c r="R1888" s="102" t="str">
        <f t="shared" si="58"/>
        <v/>
      </c>
      <c r="S1888" s="96" t="str">
        <f>IF(D1888="","",IF(OR(D1888=Plano!$A$1,D1888=Plano!$B$1),"entrada","saída"))</f>
        <v/>
      </c>
    </row>
    <row r="1889" spans="1:19" ht="13.2" hidden="1" x14ac:dyDescent="0.25">
      <c r="A1889" s="119" t="str">
        <f>IF(B1889="","",COUNT('Diário 2o PA'!$A$5:$A$1412)+COUNT('Diário 3o PA'!$A$5:$A$2004)+ROW()-4)</f>
        <v/>
      </c>
      <c r="B1889" s="104"/>
      <c r="C1889" s="154"/>
      <c r="D1889" s="105"/>
      <c r="E1889" s="105"/>
      <c r="F1889" s="106"/>
      <c r="G1889" s="105"/>
      <c r="H1889" s="105"/>
      <c r="I1889" s="108"/>
      <c r="J1889" s="105"/>
      <c r="K1889" s="105"/>
      <c r="L1889" s="108"/>
      <c r="M1889" s="105"/>
      <c r="N1889" s="103"/>
      <c r="O1889" s="456"/>
      <c r="P1889" s="79">
        <f t="shared" si="59"/>
        <v>0</v>
      </c>
      <c r="Q1889" s="79">
        <f t="shared" si="59"/>
        <v>0</v>
      </c>
      <c r="R1889" s="102" t="str">
        <f t="shared" si="58"/>
        <v/>
      </c>
      <c r="S1889" s="96" t="str">
        <f>IF(D1889="","",IF(OR(D1889=Plano!$A$1,D1889=Plano!$B$1),"entrada","saída"))</f>
        <v/>
      </c>
    </row>
    <row r="1890" spans="1:19" ht="13.2" hidden="1" x14ac:dyDescent="0.25">
      <c r="A1890" s="119" t="str">
        <f>IF(B1890="","",COUNT('Diário 2o PA'!$A$5:$A$1412)+COUNT('Diário 3o PA'!$A$5:$A$2004)+ROW()-4)</f>
        <v/>
      </c>
      <c r="B1890" s="104"/>
      <c r="C1890" s="154"/>
      <c r="D1890" s="105"/>
      <c r="E1890" s="105"/>
      <c r="F1890" s="106"/>
      <c r="G1890" s="105"/>
      <c r="H1890" s="105"/>
      <c r="I1890" s="108"/>
      <c r="J1890" s="105"/>
      <c r="K1890" s="105"/>
      <c r="L1890" s="108"/>
      <c r="M1890" s="105"/>
      <c r="N1890" s="103"/>
      <c r="O1890" s="456"/>
      <c r="P1890" s="79">
        <f t="shared" si="59"/>
        <v>0</v>
      </c>
      <c r="Q1890" s="79">
        <f t="shared" si="59"/>
        <v>0</v>
      </c>
      <c r="R1890" s="102" t="str">
        <f t="shared" si="58"/>
        <v/>
      </c>
      <c r="S1890" s="96" t="str">
        <f>IF(D1890="","",IF(OR(D1890=Plano!$A$1,D1890=Plano!$B$1),"entrada","saída"))</f>
        <v/>
      </c>
    </row>
    <row r="1891" spans="1:19" ht="13.2" hidden="1" x14ac:dyDescent="0.25">
      <c r="A1891" s="119" t="str">
        <f>IF(B1891="","",COUNT('Diário 2o PA'!$A$5:$A$1412)+COUNT('Diário 3o PA'!$A$5:$A$2004)+ROW()-4)</f>
        <v/>
      </c>
      <c r="B1891" s="104"/>
      <c r="C1891" s="154"/>
      <c r="D1891" s="105"/>
      <c r="E1891" s="105"/>
      <c r="F1891" s="106"/>
      <c r="G1891" s="105"/>
      <c r="H1891" s="105"/>
      <c r="I1891" s="108"/>
      <c r="J1891" s="105"/>
      <c r="K1891" s="105"/>
      <c r="L1891" s="108"/>
      <c r="M1891" s="105"/>
      <c r="N1891" s="103"/>
      <c r="O1891" s="456"/>
      <c r="P1891" s="79">
        <f t="shared" si="59"/>
        <v>0</v>
      </c>
      <c r="Q1891" s="79">
        <f t="shared" si="59"/>
        <v>0</v>
      </c>
      <c r="R1891" s="102" t="str">
        <f t="shared" si="58"/>
        <v/>
      </c>
      <c r="S1891" s="96" t="str">
        <f>IF(D1891="","",IF(OR(D1891=Plano!$A$1,D1891=Plano!$B$1),"entrada","saída"))</f>
        <v/>
      </c>
    </row>
    <row r="1892" spans="1:19" ht="13.2" hidden="1" x14ac:dyDescent="0.25">
      <c r="A1892" s="119" t="str">
        <f>IF(B1892="","",COUNT('Diário 2o PA'!$A$5:$A$1412)+COUNT('Diário 3o PA'!$A$5:$A$2004)+ROW()-4)</f>
        <v/>
      </c>
      <c r="B1892" s="104"/>
      <c r="C1892" s="154"/>
      <c r="D1892" s="105"/>
      <c r="E1892" s="105"/>
      <c r="F1892" s="106"/>
      <c r="G1892" s="105"/>
      <c r="H1892" s="105"/>
      <c r="I1892" s="108"/>
      <c r="J1892" s="105"/>
      <c r="K1892" s="105"/>
      <c r="L1892" s="108"/>
      <c r="M1892" s="105"/>
      <c r="N1892" s="103"/>
      <c r="O1892" s="456"/>
      <c r="P1892" s="79">
        <f t="shared" si="59"/>
        <v>0</v>
      </c>
      <c r="Q1892" s="79">
        <f t="shared" si="59"/>
        <v>0</v>
      </c>
      <c r="R1892" s="102" t="str">
        <f t="shared" si="58"/>
        <v/>
      </c>
      <c r="S1892" s="96" t="str">
        <f>IF(D1892="","",IF(OR(D1892=Plano!$A$1,D1892=Plano!$B$1),"entrada","saída"))</f>
        <v/>
      </c>
    </row>
    <row r="1893" spans="1:19" ht="13.2" hidden="1" x14ac:dyDescent="0.25">
      <c r="A1893" s="119" t="str">
        <f>IF(B1893="","",COUNT('Diário 2o PA'!$A$5:$A$1412)+COUNT('Diário 3o PA'!$A$5:$A$2004)+ROW()-4)</f>
        <v/>
      </c>
      <c r="B1893" s="104"/>
      <c r="C1893" s="154"/>
      <c r="D1893" s="105"/>
      <c r="E1893" s="105"/>
      <c r="F1893" s="106"/>
      <c r="G1893" s="105"/>
      <c r="H1893" s="105"/>
      <c r="I1893" s="108"/>
      <c r="J1893" s="105"/>
      <c r="K1893" s="105"/>
      <c r="L1893" s="108"/>
      <c r="M1893" s="105"/>
      <c r="N1893" s="103"/>
      <c r="O1893" s="456"/>
      <c r="P1893" s="79">
        <f t="shared" si="59"/>
        <v>0</v>
      </c>
      <c r="Q1893" s="79">
        <f t="shared" si="59"/>
        <v>0</v>
      </c>
      <c r="R1893" s="102" t="str">
        <f t="shared" si="58"/>
        <v/>
      </c>
      <c r="S1893" s="96" t="str">
        <f>IF(D1893="","",IF(OR(D1893=Plano!$A$1,D1893=Plano!$B$1),"entrada","saída"))</f>
        <v/>
      </c>
    </row>
    <row r="1894" spans="1:19" ht="13.2" hidden="1" x14ac:dyDescent="0.25">
      <c r="A1894" s="119" t="str">
        <f>IF(B1894="","",COUNT('Diário 2o PA'!$A$5:$A$1412)+COUNT('Diário 3o PA'!$A$5:$A$2004)+ROW()-4)</f>
        <v/>
      </c>
      <c r="B1894" s="104"/>
      <c r="C1894" s="154"/>
      <c r="D1894" s="105"/>
      <c r="E1894" s="105"/>
      <c r="F1894" s="106"/>
      <c r="G1894" s="105"/>
      <c r="H1894" s="105"/>
      <c r="I1894" s="108"/>
      <c r="J1894" s="105"/>
      <c r="K1894" s="105"/>
      <c r="L1894" s="108"/>
      <c r="M1894" s="105"/>
      <c r="N1894" s="103"/>
      <c r="O1894" s="456"/>
      <c r="P1894" s="79">
        <f t="shared" si="59"/>
        <v>0</v>
      </c>
      <c r="Q1894" s="79">
        <f t="shared" si="59"/>
        <v>0</v>
      </c>
      <c r="R1894" s="102" t="str">
        <f t="shared" si="58"/>
        <v/>
      </c>
      <c r="S1894" s="96" t="str">
        <f>IF(D1894="","",IF(OR(D1894=Plano!$A$1,D1894=Plano!$B$1),"entrada","saída"))</f>
        <v/>
      </c>
    </row>
    <row r="1895" spans="1:19" ht="13.2" hidden="1" x14ac:dyDescent="0.25">
      <c r="A1895" s="119" t="str">
        <f>IF(B1895="","",COUNT('Diário 2o PA'!$A$5:$A$1412)+COUNT('Diário 3o PA'!$A$5:$A$2004)+ROW()-4)</f>
        <v/>
      </c>
      <c r="B1895" s="104"/>
      <c r="C1895" s="154"/>
      <c r="D1895" s="105"/>
      <c r="E1895" s="105"/>
      <c r="F1895" s="106"/>
      <c r="G1895" s="105"/>
      <c r="H1895" s="105"/>
      <c r="I1895" s="108"/>
      <c r="J1895" s="105"/>
      <c r="K1895" s="105"/>
      <c r="L1895" s="108"/>
      <c r="M1895" s="105"/>
      <c r="N1895" s="103"/>
      <c r="O1895" s="456"/>
      <c r="P1895" s="79">
        <f t="shared" si="59"/>
        <v>0</v>
      </c>
      <c r="Q1895" s="79">
        <f t="shared" si="59"/>
        <v>0</v>
      </c>
      <c r="R1895" s="102" t="str">
        <f t="shared" si="58"/>
        <v/>
      </c>
      <c r="S1895" s="96" t="str">
        <f>IF(D1895="","",IF(OR(D1895=Plano!$A$1,D1895=Plano!$B$1),"entrada","saída"))</f>
        <v/>
      </c>
    </row>
    <row r="1896" spans="1:19" ht="13.2" hidden="1" x14ac:dyDescent="0.25">
      <c r="A1896" s="119" t="str">
        <f>IF(B1896="","",COUNT('Diário 2o PA'!$A$5:$A$1412)+COUNT('Diário 3o PA'!$A$5:$A$2004)+ROW()-4)</f>
        <v/>
      </c>
      <c r="B1896" s="104"/>
      <c r="C1896" s="154"/>
      <c r="D1896" s="105"/>
      <c r="E1896" s="105"/>
      <c r="F1896" s="106"/>
      <c r="G1896" s="105"/>
      <c r="H1896" s="105"/>
      <c r="I1896" s="108"/>
      <c r="J1896" s="105"/>
      <c r="K1896" s="105"/>
      <c r="L1896" s="108"/>
      <c r="M1896" s="105"/>
      <c r="N1896" s="103"/>
      <c r="O1896" s="456"/>
      <c r="P1896" s="79">
        <f t="shared" si="59"/>
        <v>0</v>
      </c>
      <c r="Q1896" s="79">
        <f t="shared" si="59"/>
        <v>0</v>
      </c>
      <c r="R1896" s="102" t="str">
        <f t="shared" si="58"/>
        <v/>
      </c>
      <c r="S1896" s="96" t="str">
        <f>IF(D1896="","",IF(OR(D1896=Plano!$A$1,D1896=Plano!$B$1),"entrada","saída"))</f>
        <v/>
      </c>
    </row>
    <row r="1897" spans="1:19" ht="13.2" hidden="1" x14ac:dyDescent="0.25">
      <c r="A1897" s="119" t="str">
        <f>IF(B1897="","",COUNT('Diário 2o PA'!$A$5:$A$1412)+COUNT('Diário 3o PA'!$A$5:$A$2004)+ROW()-4)</f>
        <v/>
      </c>
      <c r="B1897" s="104"/>
      <c r="C1897" s="154"/>
      <c r="D1897" s="105"/>
      <c r="E1897" s="105"/>
      <c r="F1897" s="106"/>
      <c r="G1897" s="105"/>
      <c r="H1897" s="105"/>
      <c r="I1897" s="108"/>
      <c r="J1897" s="105"/>
      <c r="K1897" s="105"/>
      <c r="L1897" s="108"/>
      <c r="M1897" s="105"/>
      <c r="N1897" s="103"/>
      <c r="O1897" s="456"/>
      <c r="P1897" s="79">
        <f t="shared" si="59"/>
        <v>0</v>
      </c>
      <c r="Q1897" s="79">
        <f t="shared" si="59"/>
        <v>0</v>
      </c>
      <c r="R1897" s="102" t="str">
        <f t="shared" si="58"/>
        <v/>
      </c>
      <c r="S1897" s="96" t="str">
        <f>IF(D1897="","",IF(OR(D1897=Plano!$A$1,D1897=Plano!$B$1),"entrada","saída"))</f>
        <v/>
      </c>
    </row>
    <row r="1898" spans="1:19" ht="13.2" hidden="1" x14ac:dyDescent="0.25">
      <c r="A1898" s="119" t="str">
        <f>IF(B1898="","",COUNT('Diário 2o PA'!$A$5:$A$1412)+COUNT('Diário 3o PA'!$A$5:$A$2004)+ROW()-4)</f>
        <v/>
      </c>
      <c r="B1898" s="104"/>
      <c r="C1898" s="154"/>
      <c r="D1898" s="105"/>
      <c r="E1898" s="105"/>
      <c r="F1898" s="106"/>
      <c r="G1898" s="105"/>
      <c r="H1898" s="105"/>
      <c r="I1898" s="108"/>
      <c r="J1898" s="105"/>
      <c r="K1898" s="105"/>
      <c r="L1898" s="108"/>
      <c r="M1898" s="105"/>
      <c r="N1898" s="103"/>
      <c r="O1898" s="456"/>
      <c r="P1898" s="79">
        <f t="shared" si="59"/>
        <v>0</v>
      </c>
      <c r="Q1898" s="79">
        <f t="shared" si="59"/>
        <v>0</v>
      </c>
      <c r="R1898" s="102" t="str">
        <f t="shared" si="58"/>
        <v/>
      </c>
      <c r="S1898" s="96" t="str">
        <f>IF(D1898="","",IF(OR(D1898=Plano!$A$1,D1898=Plano!$B$1),"entrada","saída"))</f>
        <v/>
      </c>
    </row>
    <row r="1899" spans="1:19" ht="13.2" hidden="1" x14ac:dyDescent="0.25">
      <c r="A1899" s="119" t="str">
        <f>IF(B1899="","",COUNT('Diário 2o PA'!$A$5:$A$1412)+COUNT('Diário 3o PA'!$A$5:$A$2004)+ROW()-4)</f>
        <v/>
      </c>
      <c r="B1899" s="104"/>
      <c r="C1899" s="154"/>
      <c r="D1899" s="105"/>
      <c r="E1899" s="105"/>
      <c r="F1899" s="106"/>
      <c r="G1899" s="105"/>
      <c r="H1899" s="105"/>
      <c r="I1899" s="108"/>
      <c r="J1899" s="105"/>
      <c r="K1899" s="105"/>
      <c r="L1899" s="108"/>
      <c r="M1899" s="105"/>
      <c r="N1899" s="103"/>
      <c r="O1899" s="456"/>
      <c r="P1899" s="79">
        <f t="shared" si="59"/>
        <v>0</v>
      </c>
      <c r="Q1899" s="79">
        <f t="shared" si="59"/>
        <v>0</v>
      </c>
      <c r="R1899" s="102" t="str">
        <f t="shared" si="58"/>
        <v/>
      </c>
      <c r="S1899" s="96" t="str">
        <f>IF(D1899="","",IF(OR(D1899=Plano!$A$1,D1899=Plano!$B$1),"entrada","saída"))</f>
        <v/>
      </c>
    </row>
    <row r="1900" spans="1:19" ht="13.2" hidden="1" x14ac:dyDescent="0.25">
      <c r="A1900" s="119" t="str">
        <f>IF(B1900="","",COUNT('Diário 2o PA'!$A$5:$A$1412)+COUNT('Diário 3o PA'!$A$5:$A$2004)+ROW()-4)</f>
        <v/>
      </c>
      <c r="B1900" s="104"/>
      <c r="C1900" s="154"/>
      <c r="D1900" s="105"/>
      <c r="E1900" s="105"/>
      <c r="F1900" s="106"/>
      <c r="G1900" s="105"/>
      <c r="H1900" s="105"/>
      <c r="I1900" s="108"/>
      <c r="J1900" s="105"/>
      <c r="K1900" s="105"/>
      <c r="L1900" s="108"/>
      <c r="M1900" s="105"/>
      <c r="N1900" s="103"/>
      <c r="O1900" s="456"/>
      <c r="P1900" s="79">
        <f t="shared" si="59"/>
        <v>0</v>
      </c>
      <c r="Q1900" s="79">
        <f t="shared" si="59"/>
        <v>0</v>
      </c>
      <c r="R1900" s="102" t="str">
        <f t="shared" si="58"/>
        <v/>
      </c>
      <c r="S1900" s="96" t="str">
        <f>IF(D1900="","",IF(OR(D1900=Plano!$A$1,D1900=Plano!$B$1),"entrada","saída"))</f>
        <v/>
      </c>
    </row>
    <row r="1901" spans="1:19" ht="13.2" hidden="1" x14ac:dyDescent="0.25">
      <c r="A1901" s="119" t="str">
        <f>IF(B1901="","",COUNT('Diário 2o PA'!$A$5:$A$1412)+COUNT('Diário 3o PA'!$A$5:$A$2004)+ROW()-4)</f>
        <v/>
      </c>
      <c r="B1901" s="104"/>
      <c r="C1901" s="154"/>
      <c r="D1901" s="105"/>
      <c r="E1901" s="105"/>
      <c r="F1901" s="106"/>
      <c r="G1901" s="105"/>
      <c r="H1901" s="105"/>
      <c r="I1901" s="108"/>
      <c r="J1901" s="105"/>
      <c r="K1901" s="105"/>
      <c r="L1901" s="108"/>
      <c r="M1901" s="105"/>
      <c r="N1901" s="103"/>
      <c r="O1901" s="456"/>
      <c r="P1901" s="79">
        <f t="shared" si="59"/>
        <v>0</v>
      </c>
      <c r="Q1901" s="79">
        <f t="shared" si="59"/>
        <v>0</v>
      </c>
      <c r="R1901" s="102" t="str">
        <f t="shared" si="58"/>
        <v/>
      </c>
      <c r="S1901" s="96" t="str">
        <f>IF(D1901="","",IF(OR(D1901=Plano!$A$1,D1901=Plano!$B$1),"entrada","saída"))</f>
        <v/>
      </c>
    </row>
    <row r="1902" spans="1:19" ht="13.2" hidden="1" x14ac:dyDescent="0.25">
      <c r="A1902" s="119" t="str">
        <f>IF(B1902="","",COUNT('Diário 2o PA'!$A$5:$A$1412)+COUNT('Diário 3o PA'!$A$5:$A$2004)+ROW()-4)</f>
        <v/>
      </c>
      <c r="B1902" s="104"/>
      <c r="C1902" s="154"/>
      <c r="D1902" s="105"/>
      <c r="E1902" s="105"/>
      <c r="F1902" s="106"/>
      <c r="G1902" s="105"/>
      <c r="H1902" s="105"/>
      <c r="I1902" s="108"/>
      <c r="J1902" s="105"/>
      <c r="K1902" s="105"/>
      <c r="L1902" s="108"/>
      <c r="M1902" s="105"/>
      <c r="N1902" s="103"/>
      <c r="O1902" s="456"/>
      <c r="P1902" s="79">
        <f t="shared" si="59"/>
        <v>0</v>
      </c>
      <c r="Q1902" s="79">
        <f t="shared" si="59"/>
        <v>0</v>
      </c>
      <c r="R1902" s="102" t="str">
        <f t="shared" si="58"/>
        <v/>
      </c>
      <c r="S1902" s="96" t="str">
        <f>IF(D1902="","",IF(OR(D1902=Plano!$A$1,D1902=Plano!$B$1),"entrada","saída"))</f>
        <v/>
      </c>
    </row>
    <row r="1903" spans="1:19" ht="13.2" hidden="1" x14ac:dyDescent="0.25">
      <c r="A1903" s="119" t="str">
        <f>IF(B1903="","",COUNT('Diário 2o PA'!$A$5:$A$1412)+COUNT('Diário 3o PA'!$A$5:$A$2004)+ROW()-4)</f>
        <v/>
      </c>
      <c r="B1903" s="104"/>
      <c r="C1903" s="154"/>
      <c r="D1903" s="105"/>
      <c r="E1903" s="105"/>
      <c r="F1903" s="106"/>
      <c r="G1903" s="105"/>
      <c r="H1903" s="105"/>
      <c r="I1903" s="108"/>
      <c r="J1903" s="105"/>
      <c r="K1903" s="105"/>
      <c r="L1903" s="108"/>
      <c r="M1903" s="105"/>
      <c r="N1903" s="103"/>
      <c r="O1903" s="456"/>
      <c r="P1903" s="79">
        <f t="shared" si="59"/>
        <v>0</v>
      </c>
      <c r="Q1903" s="79">
        <f t="shared" si="59"/>
        <v>0</v>
      </c>
      <c r="R1903" s="102" t="str">
        <f t="shared" si="58"/>
        <v/>
      </c>
      <c r="S1903" s="96" t="str">
        <f>IF(D1903="","",IF(OR(D1903=Plano!$A$1,D1903=Plano!$B$1),"entrada","saída"))</f>
        <v/>
      </c>
    </row>
    <row r="1904" spans="1:19" ht="13.2" hidden="1" x14ac:dyDescent="0.25">
      <c r="A1904" s="119" t="str">
        <f>IF(B1904="","",COUNT('Diário 2o PA'!$A$5:$A$1412)+COUNT('Diário 3o PA'!$A$5:$A$2004)+ROW()-4)</f>
        <v/>
      </c>
      <c r="B1904" s="104"/>
      <c r="C1904" s="154"/>
      <c r="D1904" s="105"/>
      <c r="E1904" s="105"/>
      <c r="F1904" s="106"/>
      <c r="G1904" s="105"/>
      <c r="H1904" s="105"/>
      <c r="I1904" s="108"/>
      <c r="J1904" s="105"/>
      <c r="K1904" s="105"/>
      <c r="L1904" s="108"/>
      <c r="M1904" s="105"/>
      <c r="N1904" s="103"/>
      <c r="O1904" s="456"/>
      <c r="P1904" s="79">
        <f t="shared" si="59"/>
        <v>0</v>
      </c>
      <c r="Q1904" s="79">
        <f t="shared" si="59"/>
        <v>0</v>
      </c>
      <c r="R1904" s="102" t="str">
        <f t="shared" si="58"/>
        <v/>
      </c>
      <c r="S1904" s="96" t="str">
        <f>IF(D1904="","",IF(OR(D1904=Plano!$A$1,D1904=Plano!$B$1),"entrada","saída"))</f>
        <v/>
      </c>
    </row>
    <row r="1905" spans="1:19" ht="13.2" hidden="1" x14ac:dyDescent="0.25">
      <c r="A1905" s="119" t="str">
        <f>IF(B1905="","",COUNT('Diário 2o PA'!$A$5:$A$1412)+COUNT('Diário 3o PA'!$A$5:$A$2004)+ROW()-4)</f>
        <v/>
      </c>
      <c r="B1905" s="104"/>
      <c r="C1905" s="154"/>
      <c r="D1905" s="105"/>
      <c r="E1905" s="105"/>
      <c r="F1905" s="106"/>
      <c r="G1905" s="105"/>
      <c r="H1905" s="105"/>
      <c r="I1905" s="108"/>
      <c r="J1905" s="105"/>
      <c r="K1905" s="105"/>
      <c r="L1905" s="108"/>
      <c r="M1905" s="105"/>
      <c r="N1905" s="103"/>
      <c r="O1905" s="456"/>
      <c r="P1905" s="79">
        <f t="shared" si="59"/>
        <v>0</v>
      </c>
      <c r="Q1905" s="79">
        <f t="shared" si="59"/>
        <v>0</v>
      </c>
      <c r="R1905" s="102" t="str">
        <f t="shared" si="58"/>
        <v/>
      </c>
      <c r="S1905" s="96" t="str">
        <f>IF(D1905="","",IF(OR(D1905=Plano!$A$1,D1905=Plano!$B$1),"entrada","saída"))</f>
        <v/>
      </c>
    </row>
    <row r="1906" spans="1:19" ht="13.2" hidden="1" x14ac:dyDescent="0.25">
      <c r="A1906" s="119" t="str">
        <f>IF(B1906="","",COUNT('Diário 2o PA'!$A$5:$A$1412)+COUNT('Diário 3o PA'!$A$5:$A$2004)+ROW()-4)</f>
        <v/>
      </c>
      <c r="B1906" s="104"/>
      <c r="C1906" s="154"/>
      <c r="D1906" s="105"/>
      <c r="E1906" s="105"/>
      <c r="F1906" s="106"/>
      <c r="G1906" s="105"/>
      <c r="H1906" s="105"/>
      <c r="I1906" s="108"/>
      <c r="J1906" s="105"/>
      <c r="K1906" s="105"/>
      <c r="L1906" s="108"/>
      <c r="M1906" s="105"/>
      <c r="N1906" s="103"/>
      <c r="O1906" s="456"/>
      <c r="P1906" s="79">
        <f t="shared" si="59"/>
        <v>0</v>
      </c>
      <c r="Q1906" s="79">
        <f t="shared" si="59"/>
        <v>0</v>
      </c>
      <c r="R1906" s="102" t="str">
        <f t="shared" si="58"/>
        <v/>
      </c>
      <c r="S1906" s="96" t="str">
        <f>IF(D1906="","",IF(OR(D1906=Plano!$A$1,D1906=Plano!$B$1),"entrada","saída"))</f>
        <v/>
      </c>
    </row>
    <row r="1907" spans="1:19" ht="13.2" hidden="1" x14ac:dyDescent="0.25">
      <c r="A1907" s="119" t="str">
        <f>IF(B1907="","",COUNT('Diário 2o PA'!$A$5:$A$1412)+COUNT('Diário 3o PA'!$A$5:$A$2004)+ROW()-4)</f>
        <v/>
      </c>
      <c r="B1907" s="104"/>
      <c r="C1907" s="154"/>
      <c r="D1907" s="105"/>
      <c r="E1907" s="105"/>
      <c r="F1907" s="106"/>
      <c r="G1907" s="105"/>
      <c r="H1907" s="105"/>
      <c r="I1907" s="108"/>
      <c r="J1907" s="105"/>
      <c r="K1907" s="105"/>
      <c r="L1907" s="108"/>
      <c r="M1907" s="105"/>
      <c r="N1907" s="103"/>
      <c r="O1907" s="456"/>
      <c r="P1907" s="79">
        <f t="shared" si="59"/>
        <v>0</v>
      </c>
      <c r="Q1907" s="79">
        <f t="shared" si="59"/>
        <v>0</v>
      </c>
      <c r="R1907" s="102" t="str">
        <f t="shared" si="58"/>
        <v/>
      </c>
      <c r="S1907" s="96" t="str">
        <f>IF(D1907="","",IF(OR(D1907=Plano!$A$1,D1907=Plano!$B$1),"entrada","saída"))</f>
        <v/>
      </c>
    </row>
    <row r="1908" spans="1:19" ht="13.2" hidden="1" x14ac:dyDescent="0.25">
      <c r="A1908" s="119" t="str">
        <f>IF(B1908="","",COUNT('Diário 2o PA'!$A$5:$A$1412)+COUNT('Diário 3o PA'!$A$5:$A$2004)+ROW()-4)</f>
        <v/>
      </c>
      <c r="B1908" s="104"/>
      <c r="C1908" s="154"/>
      <c r="D1908" s="105"/>
      <c r="E1908" s="105"/>
      <c r="F1908" s="106"/>
      <c r="G1908" s="105"/>
      <c r="H1908" s="105"/>
      <c r="I1908" s="108"/>
      <c r="J1908" s="105"/>
      <c r="K1908" s="105"/>
      <c r="L1908" s="108"/>
      <c r="M1908" s="105"/>
      <c r="N1908" s="103"/>
      <c r="O1908" s="456"/>
      <c r="P1908" s="79">
        <f t="shared" si="59"/>
        <v>0</v>
      </c>
      <c r="Q1908" s="79">
        <f t="shared" si="59"/>
        <v>0</v>
      </c>
      <c r="R1908" s="102" t="str">
        <f t="shared" si="58"/>
        <v/>
      </c>
      <c r="S1908" s="96" t="str">
        <f>IF(D1908="","",IF(OR(D1908=Plano!$A$1,D1908=Plano!$B$1),"entrada","saída"))</f>
        <v/>
      </c>
    </row>
    <row r="1909" spans="1:19" ht="13.2" hidden="1" x14ac:dyDescent="0.25">
      <c r="A1909" s="119" t="str">
        <f>IF(B1909="","",COUNT('Diário 2o PA'!$A$5:$A$1412)+COUNT('Diário 3o PA'!$A$5:$A$2004)+ROW()-4)</f>
        <v/>
      </c>
      <c r="B1909" s="104"/>
      <c r="C1909" s="154"/>
      <c r="D1909" s="105"/>
      <c r="E1909" s="105"/>
      <c r="F1909" s="106"/>
      <c r="G1909" s="105"/>
      <c r="H1909" s="105"/>
      <c r="I1909" s="108"/>
      <c r="J1909" s="105"/>
      <c r="K1909" s="105"/>
      <c r="L1909" s="108"/>
      <c r="M1909" s="105"/>
      <c r="N1909" s="103"/>
      <c r="O1909" s="456"/>
      <c r="P1909" s="79">
        <f t="shared" si="59"/>
        <v>0</v>
      </c>
      <c r="Q1909" s="79">
        <f t="shared" si="59"/>
        <v>0</v>
      </c>
      <c r="R1909" s="102" t="str">
        <f t="shared" si="58"/>
        <v/>
      </c>
      <c r="S1909" s="96" t="str">
        <f>IF(D1909="","",IF(OR(D1909=Plano!$A$1,D1909=Plano!$B$1),"entrada","saída"))</f>
        <v/>
      </c>
    </row>
    <row r="1910" spans="1:19" ht="13.2" hidden="1" x14ac:dyDescent="0.25">
      <c r="A1910" s="119" t="str">
        <f>IF(B1910="","",COUNT('Diário 2o PA'!$A$5:$A$1412)+COUNT('Diário 3o PA'!$A$5:$A$2004)+ROW()-4)</f>
        <v/>
      </c>
      <c r="B1910" s="104"/>
      <c r="C1910" s="154"/>
      <c r="D1910" s="105"/>
      <c r="E1910" s="105"/>
      <c r="F1910" s="106"/>
      <c r="G1910" s="105"/>
      <c r="H1910" s="105"/>
      <c r="I1910" s="108"/>
      <c r="J1910" s="105"/>
      <c r="K1910" s="105"/>
      <c r="L1910" s="108"/>
      <c r="M1910" s="105"/>
      <c r="N1910" s="103"/>
      <c r="O1910" s="456"/>
      <c r="P1910" s="79">
        <f t="shared" si="59"/>
        <v>0</v>
      </c>
      <c r="Q1910" s="79">
        <f t="shared" si="59"/>
        <v>0</v>
      </c>
      <c r="R1910" s="102" t="str">
        <f t="shared" si="58"/>
        <v/>
      </c>
      <c r="S1910" s="96" t="str">
        <f>IF(D1910="","",IF(OR(D1910=Plano!$A$1,D1910=Plano!$B$1),"entrada","saída"))</f>
        <v/>
      </c>
    </row>
    <row r="1911" spans="1:19" ht="13.2" hidden="1" x14ac:dyDescent="0.25">
      <c r="A1911" s="119" t="str">
        <f>IF(B1911="","",COUNT('Diário 2o PA'!$A$5:$A$1412)+COUNT('Diário 3o PA'!$A$5:$A$2004)+ROW()-4)</f>
        <v/>
      </c>
      <c r="B1911" s="104"/>
      <c r="C1911" s="154"/>
      <c r="D1911" s="105"/>
      <c r="E1911" s="105"/>
      <c r="F1911" s="106"/>
      <c r="G1911" s="105"/>
      <c r="H1911" s="105"/>
      <c r="I1911" s="108"/>
      <c r="J1911" s="105"/>
      <c r="K1911" s="105"/>
      <c r="L1911" s="108"/>
      <c r="M1911" s="105"/>
      <c r="N1911" s="103"/>
      <c r="O1911" s="456"/>
      <c r="P1911" s="79">
        <f t="shared" si="59"/>
        <v>0</v>
      </c>
      <c r="Q1911" s="79">
        <f t="shared" si="59"/>
        <v>0</v>
      </c>
      <c r="R1911" s="102" t="str">
        <f t="shared" si="58"/>
        <v/>
      </c>
      <c r="S1911" s="96" t="str">
        <f>IF(D1911="","",IF(OR(D1911=Plano!$A$1,D1911=Plano!$B$1),"entrada","saída"))</f>
        <v/>
      </c>
    </row>
    <row r="1912" spans="1:19" ht="13.2" hidden="1" x14ac:dyDescent="0.25">
      <c r="A1912" s="119" t="str">
        <f>IF(B1912="","",COUNT('Diário 2o PA'!$A$5:$A$1412)+COUNT('Diário 3o PA'!$A$5:$A$2004)+ROW()-4)</f>
        <v/>
      </c>
      <c r="B1912" s="104"/>
      <c r="C1912" s="154"/>
      <c r="D1912" s="105"/>
      <c r="E1912" s="105"/>
      <c r="F1912" s="106"/>
      <c r="G1912" s="105"/>
      <c r="H1912" s="105"/>
      <c r="I1912" s="108"/>
      <c r="J1912" s="105"/>
      <c r="K1912" s="105"/>
      <c r="L1912" s="108"/>
      <c r="M1912" s="105"/>
      <c r="N1912" s="103"/>
      <c r="O1912" s="456"/>
      <c r="P1912" s="79">
        <f t="shared" si="59"/>
        <v>0</v>
      </c>
      <c r="Q1912" s="79">
        <f t="shared" si="59"/>
        <v>0</v>
      </c>
      <c r="R1912" s="102" t="str">
        <f t="shared" si="58"/>
        <v/>
      </c>
      <c r="S1912" s="96" t="str">
        <f>IF(D1912="","",IF(OR(D1912=Plano!$A$1,D1912=Plano!$B$1),"entrada","saída"))</f>
        <v/>
      </c>
    </row>
    <row r="1913" spans="1:19" ht="13.2" hidden="1" x14ac:dyDescent="0.25">
      <c r="A1913" s="119" t="str">
        <f>IF(B1913="","",COUNT('Diário 2o PA'!$A$5:$A$1412)+COUNT('Diário 3o PA'!$A$5:$A$2004)+ROW()-4)</f>
        <v/>
      </c>
      <c r="B1913" s="104"/>
      <c r="C1913" s="154"/>
      <c r="D1913" s="105"/>
      <c r="E1913" s="105"/>
      <c r="F1913" s="106"/>
      <c r="G1913" s="105"/>
      <c r="H1913" s="105"/>
      <c r="I1913" s="108"/>
      <c r="J1913" s="105"/>
      <c r="K1913" s="105"/>
      <c r="L1913" s="108"/>
      <c r="M1913" s="105"/>
      <c r="N1913" s="103"/>
      <c r="O1913" s="456"/>
      <c r="P1913" s="79">
        <f t="shared" si="59"/>
        <v>0</v>
      </c>
      <c r="Q1913" s="79">
        <f t="shared" si="59"/>
        <v>0</v>
      </c>
      <c r="R1913" s="102" t="str">
        <f t="shared" si="58"/>
        <v/>
      </c>
      <c r="S1913" s="96" t="str">
        <f>IF(D1913="","",IF(OR(D1913=Plano!$A$1,D1913=Plano!$B$1),"entrada","saída"))</f>
        <v/>
      </c>
    </row>
    <row r="1914" spans="1:19" ht="13.2" hidden="1" x14ac:dyDescent="0.25">
      <c r="A1914" s="119" t="str">
        <f>IF(B1914="","",COUNT('Diário 2o PA'!$A$5:$A$1412)+COUNT('Diário 3o PA'!$A$5:$A$2004)+ROW()-4)</f>
        <v/>
      </c>
      <c r="B1914" s="104"/>
      <c r="C1914" s="154"/>
      <c r="D1914" s="105"/>
      <c r="E1914" s="105"/>
      <c r="F1914" s="106"/>
      <c r="G1914" s="105"/>
      <c r="H1914" s="105"/>
      <c r="I1914" s="108"/>
      <c r="J1914" s="105"/>
      <c r="K1914" s="105"/>
      <c r="L1914" s="108"/>
      <c r="M1914" s="105"/>
      <c r="N1914" s="103"/>
      <c r="O1914" s="456"/>
      <c r="P1914" s="79">
        <f t="shared" si="59"/>
        <v>0</v>
      </c>
      <c r="Q1914" s="79">
        <f t="shared" si="59"/>
        <v>0</v>
      </c>
      <c r="R1914" s="102" t="str">
        <f t="shared" si="58"/>
        <v/>
      </c>
      <c r="S1914" s="96" t="str">
        <f>IF(D1914="","",IF(OR(D1914=Plano!$A$1,D1914=Plano!$B$1),"entrada","saída"))</f>
        <v/>
      </c>
    </row>
    <row r="1915" spans="1:19" ht="13.2" hidden="1" x14ac:dyDescent="0.25">
      <c r="A1915" s="119" t="str">
        <f>IF(B1915="","",COUNT('Diário 2o PA'!$A$5:$A$1412)+COUNT('Diário 3o PA'!$A$5:$A$2004)+ROW()-4)</f>
        <v/>
      </c>
      <c r="B1915" s="104"/>
      <c r="C1915" s="154"/>
      <c r="D1915" s="105"/>
      <c r="E1915" s="105"/>
      <c r="F1915" s="106"/>
      <c r="G1915" s="105"/>
      <c r="H1915" s="105"/>
      <c r="I1915" s="108"/>
      <c r="J1915" s="105"/>
      <c r="K1915" s="105"/>
      <c r="L1915" s="108"/>
      <c r="M1915" s="105"/>
      <c r="N1915" s="103"/>
      <c r="O1915" s="456"/>
      <c r="P1915" s="79">
        <f t="shared" si="59"/>
        <v>0</v>
      </c>
      <c r="Q1915" s="79">
        <f t="shared" si="59"/>
        <v>0</v>
      </c>
      <c r="R1915" s="102" t="str">
        <f t="shared" si="58"/>
        <v/>
      </c>
      <c r="S1915" s="96" t="str">
        <f>IF(D1915="","",IF(OR(D1915=Plano!$A$1,D1915=Plano!$B$1),"entrada","saída"))</f>
        <v/>
      </c>
    </row>
    <row r="1916" spans="1:19" ht="13.2" hidden="1" x14ac:dyDescent="0.25">
      <c r="A1916" s="119" t="str">
        <f>IF(B1916="","",COUNT('Diário 2o PA'!$A$5:$A$1412)+COUNT('Diário 3o PA'!$A$5:$A$2004)+ROW()-4)</f>
        <v/>
      </c>
      <c r="B1916" s="104"/>
      <c r="C1916" s="154"/>
      <c r="D1916" s="105"/>
      <c r="E1916" s="105"/>
      <c r="F1916" s="106"/>
      <c r="G1916" s="105"/>
      <c r="H1916" s="105"/>
      <c r="I1916" s="108"/>
      <c r="J1916" s="105"/>
      <c r="K1916" s="105"/>
      <c r="L1916" s="108"/>
      <c r="M1916" s="105"/>
      <c r="N1916" s="103"/>
      <c r="O1916" s="456"/>
      <c r="P1916" s="79">
        <f t="shared" si="59"/>
        <v>0</v>
      </c>
      <c r="Q1916" s="79">
        <f t="shared" si="59"/>
        <v>0</v>
      </c>
      <c r="R1916" s="102" t="str">
        <f t="shared" si="58"/>
        <v/>
      </c>
      <c r="S1916" s="96" t="str">
        <f>IF(D1916="","",IF(OR(D1916=Plano!$A$1,D1916=Plano!$B$1),"entrada","saída"))</f>
        <v/>
      </c>
    </row>
    <row r="1917" spans="1:19" ht="13.2" hidden="1" x14ac:dyDescent="0.25">
      <c r="A1917" s="119" t="str">
        <f>IF(B1917="","",COUNT('Diário 2o PA'!$A$5:$A$1412)+COUNT('Diário 3o PA'!$A$5:$A$2004)+ROW()-4)</f>
        <v/>
      </c>
      <c r="B1917" s="104"/>
      <c r="C1917" s="154"/>
      <c r="D1917" s="105"/>
      <c r="E1917" s="105"/>
      <c r="F1917" s="106"/>
      <c r="G1917" s="105"/>
      <c r="H1917" s="105"/>
      <c r="I1917" s="108"/>
      <c r="J1917" s="105"/>
      <c r="K1917" s="105"/>
      <c r="L1917" s="108"/>
      <c r="M1917" s="105"/>
      <c r="N1917" s="103"/>
      <c r="O1917" s="456"/>
      <c r="P1917" s="79">
        <f t="shared" si="59"/>
        <v>0</v>
      </c>
      <c r="Q1917" s="79">
        <f t="shared" si="59"/>
        <v>0</v>
      </c>
      <c r="R1917" s="102" t="str">
        <f t="shared" si="58"/>
        <v/>
      </c>
      <c r="S1917" s="96" t="str">
        <f>IF(D1917="","",IF(OR(D1917=Plano!$A$1,D1917=Plano!$B$1),"entrada","saída"))</f>
        <v/>
      </c>
    </row>
    <row r="1918" spans="1:19" ht="13.2" hidden="1" x14ac:dyDescent="0.25">
      <c r="A1918" s="119" t="str">
        <f>IF(B1918="","",COUNT('Diário 2o PA'!$A$5:$A$1412)+COUNT('Diário 3o PA'!$A$5:$A$2004)+ROW()-4)</f>
        <v/>
      </c>
      <c r="B1918" s="104"/>
      <c r="C1918" s="154"/>
      <c r="D1918" s="105"/>
      <c r="E1918" s="105"/>
      <c r="F1918" s="106"/>
      <c r="G1918" s="105"/>
      <c r="H1918" s="105"/>
      <c r="I1918" s="108"/>
      <c r="J1918" s="105"/>
      <c r="K1918" s="105"/>
      <c r="L1918" s="108"/>
      <c r="M1918" s="105"/>
      <c r="N1918" s="103"/>
      <c r="O1918" s="456"/>
      <c r="P1918" s="79">
        <f t="shared" si="59"/>
        <v>0</v>
      </c>
      <c r="Q1918" s="79">
        <f t="shared" si="59"/>
        <v>0</v>
      </c>
      <c r="R1918" s="102" t="str">
        <f t="shared" si="58"/>
        <v/>
      </c>
      <c r="S1918" s="96" t="str">
        <f>IF(D1918="","",IF(OR(D1918=Plano!$A$1,D1918=Plano!$B$1),"entrada","saída"))</f>
        <v/>
      </c>
    </row>
    <row r="1919" spans="1:19" ht="13.2" hidden="1" x14ac:dyDescent="0.25">
      <c r="A1919" s="119" t="str">
        <f>IF(B1919="","",COUNT('Diário 2o PA'!$A$5:$A$1412)+COUNT('Diário 3o PA'!$A$5:$A$2004)+ROW()-4)</f>
        <v/>
      </c>
      <c r="B1919" s="104"/>
      <c r="C1919" s="154"/>
      <c r="D1919" s="105"/>
      <c r="E1919" s="105"/>
      <c r="F1919" s="106"/>
      <c r="G1919" s="105"/>
      <c r="H1919" s="105"/>
      <c r="I1919" s="108"/>
      <c r="J1919" s="105"/>
      <c r="K1919" s="105"/>
      <c r="L1919" s="108"/>
      <c r="M1919" s="105"/>
      <c r="N1919" s="103"/>
      <c r="O1919" s="456"/>
      <c r="P1919" s="79">
        <f t="shared" si="59"/>
        <v>0</v>
      </c>
      <c r="Q1919" s="79">
        <f t="shared" si="59"/>
        <v>0</v>
      </c>
      <c r="R1919" s="102" t="str">
        <f t="shared" si="58"/>
        <v/>
      </c>
      <c r="S1919" s="96" t="str">
        <f>IF(D1919="","",IF(OR(D1919=Plano!$A$1,D1919=Plano!$B$1),"entrada","saída"))</f>
        <v/>
      </c>
    </row>
    <row r="1920" spans="1:19" ht="13.2" hidden="1" x14ac:dyDescent="0.25">
      <c r="A1920" s="119" t="str">
        <f>IF(B1920="","",COUNT('Diário 2o PA'!$A$5:$A$1412)+COUNT('Diário 3o PA'!$A$5:$A$2004)+ROW()-4)</f>
        <v/>
      </c>
      <c r="B1920" s="104"/>
      <c r="C1920" s="154"/>
      <c r="D1920" s="105"/>
      <c r="E1920" s="105"/>
      <c r="F1920" s="106"/>
      <c r="G1920" s="105"/>
      <c r="H1920" s="105"/>
      <c r="I1920" s="108"/>
      <c r="J1920" s="105"/>
      <c r="K1920" s="105"/>
      <c r="L1920" s="108"/>
      <c r="M1920" s="105"/>
      <c r="N1920" s="103"/>
      <c r="O1920" s="456"/>
      <c r="P1920" s="79">
        <f t="shared" si="59"/>
        <v>0</v>
      </c>
      <c r="Q1920" s="79">
        <f t="shared" si="59"/>
        <v>0</v>
      </c>
      <c r="R1920" s="102" t="str">
        <f t="shared" si="58"/>
        <v/>
      </c>
      <c r="S1920" s="96" t="str">
        <f>IF(D1920="","",IF(OR(D1920=Plano!$A$1,D1920=Plano!$B$1),"entrada","saída"))</f>
        <v/>
      </c>
    </row>
    <row r="1921" spans="1:19" ht="13.2" hidden="1" x14ac:dyDescent="0.25">
      <c r="A1921" s="119" t="str">
        <f>IF(B1921="","",COUNT('Diário 2o PA'!$A$5:$A$1412)+COUNT('Diário 3o PA'!$A$5:$A$2004)+ROW()-4)</f>
        <v/>
      </c>
      <c r="B1921" s="104"/>
      <c r="C1921" s="154"/>
      <c r="D1921" s="105"/>
      <c r="E1921" s="105"/>
      <c r="F1921" s="106"/>
      <c r="G1921" s="105"/>
      <c r="H1921" s="105"/>
      <c r="I1921" s="108"/>
      <c r="J1921" s="105"/>
      <c r="K1921" s="105"/>
      <c r="L1921" s="108"/>
      <c r="M1921" s="105"/>
      <c r="N1921" s="103"/>
      <c r="O1921" s="456"/>
      <c r="P1921" s="79">
        <f t="shared" si="59"/>
        <v>0</v>
      </c>
      <c r="Q1921" s="79">
        <f t="shared" si="59"/>
        <v>0</v>
      </c>
      <c r="R1921" s="102" t="str">
        <f t="shared" si="58"/>
        <v/>
      </c>
      <c r="S1921" s="96" t="str">
        <f>IF(D1921="","",IF(OR(D1921=Plano!$A$1,D1921=Plano!$B$1),"entrada","saída"))</f>
        <v/>
      </c>
    </row>
    <row r="1922" spans="1:19" ht="13.2" hidden="1" x14ac:dyDescent="0.25">
      <c r="A1922" s="119" t="str">
        <f>IF(B1922="","",COUNT('Diário 2o PA'!$A$5:$A$1412)+COUNT('Diário 3o PA'!$A$5:$A$2004)+ROW()-4)</f>
        <v/>
      </c>
      <c r="B1922" s="104"/>
      <c r="C1922" s="154"/>
      <c r="D1922" s="105"/>
      <c r="E1922" s="105"/>
      <c r="F1922" s="106"/>
      <c r="G1922" s="105"/>
      <c r="H1922" s="105"/>
      <c r="I1922" s="108"/>
      <c r="J1922" s="105"/>
      <c r="K1922" s="105"/>
      <c r="L1922" s="108"/>
      <c r="M1922" s="105"/>
      <c r="N1922" s="103"/>
      <c r="O1922" s="456"/>
      <c r="P1922" s="79">
        <f t="shared" si="59"/>
        <v>0</v>
      </c>
      <c r="Q1922" s="79">
        <f t="shared" si="59"/>
        <v>0</v>
      </c>
      <c r="R1922" s="102" t="str">
        <f t="shared" si="58"/>
        <v/>
      </c>
      <c r="S1922" s="96" t="str">
        <f>IF(D1922="","",IF(OR(D1922=Plano!$A$1,D1922=Plano!$B$1),"entrada","saída"))</f>
        <v/>
      </c>
    </row>
    <row r="1923" spans="1:19" ht="13.2" hidden="1" x14ac:dyDescent="0.25">
      <c r="A1923" s="119" t="str">
        <f>IF(B1923="","",COUNT('Diário 2o PA'!$A$5:$A$1412)+COUNT('Diário 3o PA'!$A$5:$A$2004)+ROW()-4)</f>
        <v/>
      </c>
      <c r="B1923" s="104"/>
      <c r="C1923" s="154"/>
      <c r="D1923" s="105"/>
      <c r="E1923" s="105"/>
      <c r="F1923" s="106"/>
      <c r="G1923" s="105"/>
      <c r="H1923" s="105"/>
      <c r="I1923" s="108"/>
      <c r="J1923" s="105"/>
      <c r="K1923" s="105"/>
      <c r="L1923" s="108"/>
      <c r="M1923" s="105"/>
      <c r="N1923" s="103"/>
      <c r="O1923" s="456"/>
      <c r="P1923" s="79">
        <f t="shared" si="59"/>
        <v>0</v>
      </c>
      <c r="Q1923" s="79">
        <f t="shared" si="59"/>
        <v>0</v>
      </c>
      <c r="R1923" s="102" t="str">
        <f t="shared" si="58"/>
        <v/>
      </c>
      <c r="S1923" s="96" t="str">
        <f>IF(D1923="","",IF(OR(D1923=Plano!$A$1,D1923=Plano!$B$1),"entrada","saída"))</f>
        <v/>
      </c>
    </row>
    <row r="1924" spans="1:19" ht="13.2" hidden="1" x14ac:dyDescent="0.25">
      <c r="A1924" s="119" t="str">
        <f>IF(B1924="","",COUNT('Diário 2o PA'!$A$5:$A$1412)+COUNT('Diário 3o PA'!$A$5:$A$2004)+ROW()-4)</f>
        <v/>
      </c>
      <c r="B1924" s="104"/>
      <c r="C1924" s="154"/>
      <c r="D1924" s="105"/>
      <c r="E1924" s="105"/>
      <c r="F1924" s="106"/>
      <c r="G1924" s="105"/>
      <c r="H1924" s="105"/>
      <c r="I1924" s="108"/>
      <c r="J1924" s="105"/>
      <c r="K1924" s="105"/>
      <c r="L1924" s="108"/>
      <c r="M1924" s="105"/>
      <c r="N1924" s="103"/>
      <c r="O1924" s="456"/>
      <c r="P1924" s="79">
        <f t="shared" si="59"/>
        <v>0</v>
      </c>
      <c r="Q1924" s="79">
        <f t="shared" si="59"/>
        <v>0</v>
      </c>
      <c r="R1924" s="102" t="str">
        <f t="shared" si="58"/>
        <v/>
      </c>
      <c r="S1924" s="96" t="str">
        <f>IF(D1924="","",IF(OR(D1924=Plano!$A$1,D1924=Plano!$B$1),"entrada","saída"))</f>
        <v/>
      </c>
    </row>
    <row r="1925" spans="1:19" ht="13.2" hidden="1" x14ac:dyDescent="0.25">
      <c r="A1925" s="119" t="str">
        <f>IF(B1925="","",COUNT('Diário 2o PA'!$A$5:$A$1412)+COUNT('Diário 3o PA'!$A$5:$A$2004)+ROW()-4)</f>
        <v/>
      </c>
      <c r="B1925" s="104"/>
      <c r="C1925" s="154"/>
      <c r="D1925" s="105"/>
      <c r="E1925" s="105"/>
      <c r="F1925" s="106"/>
      <c r="G1925" s="105"/>
      <c r="H1925" s="105"/>
      <c r="I1925" s="108"/>
      <c r="J1925" s="105"/>
      <c r="K1925" s="105"/>
      <c r="L1925" s="108"/>
      <c r="M1925" s="105"/>
      <c r="N1925" s="103"/>
      <c r="O1925" s="456"/>
      <c r="P1925" s="79">
        <f t="shared" si="59"/>
        <v>0</v>
      </c>
      <c r="Q1925" s="79">
        <f t="shared" si="59"/>
        <v>0</v>
      </c>
      <c r="R1925" s="102" t="str">
        <f t="shared" ref="R1925:R1988" si="60">SUBSTITUTE(D1925," ","_")</f>
        <v/>
      </c>
      <c r="S1925" s="96" t="str">
        <f>IF(D1925="","",IF(OR(D1925=Plano!$A$1,D1925=Plano!$B$1),"entrada","saída"))</f>
        <v/>
      </c>
    </row>
    <row r="1926" spans="1:19" ht="13.2" hidden="1" x14ac:dyDescent="0.25">
      <c r="A1926" s="119" t="str">
        <f>IF(B1926="","",COUNT('Diário 2o PA'!$A$5:$A$1412)+COUNT('Diário 3o PA'!$A$5:$A$2004)+ROW()-4)</f>
        <v/>
      </c>
      <c r="B1926" s="104"/>
      <c r="C1926" s="154"/>
      <c r="D1926" s="105"/>
      <c r="E1926" s="105"/>
      <c r="F1926" s="106"/>
      <c r="G1926" s="105"/>
      <c r="H1926" s="105"/>
      <c r="I1926" s="108"/>
      <c r="J1926" s="105"/>
      <c r="K1926" s="105"/>
      <c r="L1926" s="108"/>
      <c r="M1926" s="105"/>
      <c r="N1926" s="103"/>
      <c r="O1926" s="456"/>
      <c r="P1926" s="79">
        <f t="shared" ref="P1926:Q1989" si="61">IF(B1926=0,0,IF(YEAR(B1926)=$Q$1,MONTH(B1926)-$P$1+1,(YEAR(B1926)-$Q$1)*12-$P$1+1+MONTH(B1926)))</f>
        <v>0</v>
      </c>
      <c r="Q1926" s="79">
        <f t="shared" si="61"/>
        <v>0</v>
      </c>
      <c r="R1926" s="102" t="str">
        <f t="shared" si="60"/>
        <v/>
      </c>
      <c r="S1926" s="96" t="str">
        <f>IF(D1926="","",IF(OR(D1926=Plano!$A$1,D1926=Plano!$B$1),"entrada","saída"))</f>
        <v/>
      </c>
    </row>
    <row r="1927" spans="1:19" ht="13.2" hidden="1" x14ac:dyDescent="0.25">
      <c r="A1927" s="119" t="str">
        <f>IF(B1927="","",COUNT('Diário 2o PA'!$A$5:$A$1412)+COUNT('Diário 3o PA'!$A$5:$A$2004)+ROW()-4)</f>
        <v/>
      </c>
      <c r="B1927" s="104"/>
      <c r="C1927" s="154"/>
      <c r="D1927" s="105"/>
      <c r="E1927" s="105"/>
      <c r="F1927" s="106"/>
      <c r="G1927" s="105"/>
      <c r="H1927" s="105"/>
      <c r="I1927" s="108"/>
      <c r="J1927" s="105"/>
      <c r="K1927" s="105"/>
      <c r="L1927" s="108"/>
      <c r="M1927" s="105"/>
      <c r="N1927" s="103"/>
      <c r="O1927" s="456"/>
      <c r="P1927" s="79">
        <f t="shared" si="61"/>
        <v>0</v>
      </c>
      <c r="Q1927" s="79">
        <f t="shared" si="61"/>
        <v>0</v>
      </c>
      <c r="R1927" s="102" t="str">
        <f t="shared" si="60"/>
        <v/>
      </c>
      <c r="S1927" s="96" t="str">
        <f>IF(D1927="","",IF(OR(D1927=Plano!$A$1,D1927=Plano!$B$1),"entrada","saída"))</f>
        <v/>
      </c>
    </row>
    <row r="1928" spans="1:19" ht="13.2" hidden="1" x14ac:dyDescent="0.25">
      <c r="A1928" s="119" t="str">
        <f>IF(B1928="","",COUNT('Diário 2o PA'!$A$5:$A$1412)+COUNT('Diário 3o PA'!$A$5:$A$2004)+ROW()-4)</f>
        <v/>
      </c>
      <c r="B1928" s="104"/>
      <c r="C1928" s="154"/>
      <c r="D1928" s="105"/>
      <c r="E1928" s="105"/>
      <c r="F1928" s="106"/>
      <c r="G1928" s="105"/>
      <c r="H1928" s="105"/>
      <c r="I1928" s="108"/>
      <c r="J1928" s="105"/>
      <c r="K1928" s="105"/>
      <c r="L1928" s="108"/>
      <c r="M1928" s="105"/>
      <c r="N1928" s="103"/>
      <c r="O1928" s="456"/>
      <c r="P1928" s="79">
        <f t="shared" si="61"/>
        <v>0</v>
      </c>
      <c r="Q1928" s="79">
        <f t="shared" si="61"/>
        <v>0</v>
      </c>
      <c r="R1928" s="102" t="str">
        <f t="shared" si="60"/>
        <v/>
      </c>
      <c r="S1928" s="96" t="str">
        <f>IF(D1928="","",IF(OR(D1928=Plano!$A$1,D1928=Plano!$B$1),"entrada","saída"))</f>
        <v/>
      </c>
    </row>
    <row r="1929" spans="1:19" ht="13.2" hidden="1" x14ac:dyDescent="0.25">
      <c r="A1929" s="119" t="str">
        <f>IF(B1929="","",COUNT('Diário 2o PA'!$A$5:$A$1412)+COUNT('Diário 3o PA'!$A$5:$A$2004)+ROW()-4)</f>
        <v/>
      </c>
      <c r="B1929" s="104"/>
      <c r="C1929" s="154"/>
      <c r="D1929" s="105"/>
      <c r="E1929" s="105"/>
      <c r="F1929" s="106"/>
      <c r="G1929" s="105"/>
      <c r="H1929" s="105"/>
      <c r="I1929" s="108"/>
      <c r="J1929" s="105"/>
      <c r="K1929" s="105"/>
      <c r="L1929" s="108"/>
      <c r="M1929" s="105"/>
      <c r="N1929" s="103"/>
      <c r="O1929" s="456"/>
      <c r="P1929" s="79">
        <f t="shared" si="61"/>
        <v>0</v>
      </c>
      <c r="Q1929" s="79">
        <f t="shared" si="61"/>
        <v>0</v>
      </c>
      <c r="R1929" s="102" t="str">
        <f t="shared" si="60"/>
        <v/>
      </c>
      <c r="S1929" s="96" t="str">
        <f>IF(D1929="","",IF(OR(D1929=Plano!$A$1,D1929=Plano!$B$1),"entrada","saída"))</f>
        <v/>
      </c>
    </row>
    <row r="1930" spans="1:19" ht="13.2" hidden="1" x14ac:dyDescent="0.25">
      <c r="A1930" s="119" t="str">
        <f>IF(B1930="","",COUNT('Diário 2o PA'!$A$5:$A$1412)+COUNT('Diário 3o PA'!$A$5:$A$2004)+ROW()-4)</f>
        <v/>
      </c>
      <c r="B1930" s="104"/>
      <c r="C1930" s="154"/>
      <c r="D1930" s="105"/>
      <c r="E1930" s="105"/>
      <c r="F1930" s="106"/>
      <c r="G1930" s="105"/>
      <c r="H1930" s="105"/>
      <c r="I1930" s="108"/>
      <c r="J1930" s="105"/>
      <c r="K1930" s="105"/>
      <c r="L1930" s="108"/>
      <c r="M1930" s="105"/>
      <c r="N1930" s="103"/>
      <c r="O1930" s="456"/>
      <c r="P1930" s="79">
        <f t="shared" si="61"/>
        <v>0</v>
      </c>
      <c r="Q1930" s="79">
        <f t="shared" si="61"/>
        <v>0</v>
      </c>
      <c r="R1930" s="102" t="str">
        <f t="shared" si="60"/>
        <v/>
      </c>
      <c r="S1930" s="96" t="str">
        <f>IF(D1930="","",IF(OR(D1930=Plano!$A$1,D1930=Plano!$B$1),"entrada","saída"))</f>
        <v/>
      </c>
    </row>
    <row r="1931" spans="1:19" ht="13.2" hidden="1" x14ac:dyDescent="0.25">
      <c r="A1931" s="119" t="str">
        <f>IF(B1931="","",COUNT('Diário 2o PA'!$A$5:$A$1412)+COUNT('Diário 3o PA'!$A$5:$A$2004)+ROW()-4)</f>
        <v/>
      </c>
      <c r="B1931" s="104"/>
      <c r="C1931" s="154"/>
      <c r="D1931" s="105"/>
      <c r="E1931" s="105"/>
      <c r="F1931" s="106"/>
      <c r="G1931" s="105"/>
      <c r="H1931" s="105"/>
      <c r="I1931" s="108"/>
      <c r="J1931" s="105"/>
      <c r="K1931" s="105"/>
      <c r="L1931" s="108"/>
      <c r="M1931" s="105"/>
      <c r="N1931" s="103"/>
      <c r="O1931" s="456"/>
      <c r="P1931" s="79">
        <f t="shared" si="61"/>
        <v>0</v>
      </c>
      <c r="Q1931" s="79">
        <f t="shared" si="61"/>
        <v>0</v>
      </c>
      <c r="R1931" s="102" t="str">
        <f t="shared" si="60"/>
        <v/>
      </c>
      <c r="S1931" s="96" t="str">
        <f>IF(D1931="","",IF(OR(D1931=Plano!$A$1,D1931=Plano!$B$1),"entrada","saída"))</f>
        <v/>
      </c>
    </row>
    <row r="1932" spans="1:19" ht="13.2" hidden="1" x14ac:dyDescent="0.25">
      <c r="A1932" s="119" t="str">
        <f>IF(B1932="","",COUNT('Diário 2o PA'!$A$5:$A$1412)+COUNT('Diário 3o PA'!$A$5:$A$2004)+ROW()-4)</f>
        <v/>
      </c>
      <c r="B1932" s="104"/>
      <c r="C1932" s="154"/>
      <c r="D1932" s="105"/>
      <c r="E1932" s="105"/>
      <c r="F1932" s="106"/>
      <c r="G1932" s="105"/>
      <c r="H1932" s="105"/>
      <c r="I1932" s="108"/>
      <c r="J1932" s="105"/>
      <c r="K1932" s="105"/>
      <c r="L1932" s="108"/>
      <c r="M1932" s="105"/>
      <c r="N1932" s="103"/>
      <c r="O1932" s="456"/>
      <c r="P1932" s="79">
        <f t="shared" si="61"/>
        <v>0</v>
      </c>
      <c r="Q1932" s="79">
        <f t="shared" si="61"/>
        <v>0</v>
      </c>
      <c r="R1932" s="102" t="str">
        <f t="shared" si="60"/>
        <v/>
      </c>
      <c r="S1932" s="96" t="str">
        <f>IF(D1932="","",IF(OR(D1932=Plano!$A$1,D1932=Plano!$B$1),"entrada","saída"))</f>
        <v/>
      </c>
    </row>
    <row r="1933" spans="1:19" ht="13.2" hidden="1" x14ac:dyDescent="0.25">
      <c r="A1933" s="119" t="str">
        <f>IF(B1933="","",COUNT('Diário 2o PA'!$A$5:$A$1412)+COUNT('Diário 3o PA'!$A$5:$A$2004)+ROW()-4)</f>
        <v/>
      </c>
      <c r="B1933" s="104"/>
      <c r="C1933" s="154"/>
      <c r="D1933" s="105"/>
      <c r="E1933" s="105"/>
      <c r="F1933" s="106"/>
      <c r="G1933" s="105"/>
      <c r="H1933" s="105"/>
      <c r="I1933" s="108"/>
      <c r="J1933" s="105"/>
      <c r="K1933" s="105"/>
      <c r="L1933" s="108"/>
      <c r="M1933" s="105"/>
      <c r="N1933" s="103"/>
      <c r="O1933" s="456"/>
      <c r="P1933" s="79">
        <f t="shared" si="61"/>
        <v>0</v>
      </c>
      <c r="Q1933" s="79">
        <f t="shared" si="61"/>
        <v>0</v>
      </c>
      <c r="R1933" s="102" t="str">
        <f t="shared" si="60"/>
        <v/>
      </c>
      <c r="S1933" s="96" t="str">
        <f>IF(D1933="","",IF(OR(D1933=Plano!$A$1,D1933=Plano!$B$1),"entrada","saída"))</f>
        <v/>
      </c>
    </row>
    <row r="1934" spans="1:19" ht="13.2" hidden="1" x14ac:dyDescent="0.25">
      <c r="A1934" s="119" t="str">
        <f>IF(B1934="","",COUNT('Diário 2o PA'!$A$5:$A$1412)+COUNT('Diário 3o PA'!$A$5:$A$2004)+ROW()-4)</f>
        <v/>
      </c>
      <c r="B1934" s="104"/>
      <c r="C1934" s="154"/>
      <c r="D1934" s="105"/>
      <c r="E1934" s="105"/>
      <c r="F1934" s="106"/>
      <c r="G1934" s="105"/>
      <c r="H1934" s="105"/>
      <c r="I1934" s="108"/>
      <c r="J1934" s="105"/>
      <c r="K1934" s="105"/>
      <c r="L1934" s="108"/>
      <c r="M1934" s="105"/>
      <c r="N1934" s="103"/>
      <c r="O1934" s="456"/>
      <c r="P1934" s="79">
        <f t="shared" si="61"/>
        <v>0</v>
      </c>
      <c r="Q1934" s="79">
        <f t="shared" si="61"/>
        <v>0</v>
      </c>
      <c r="R1934" s="102" t="str">
        <f t="shared" si="60"/>
        <v/>
      </c>
      <c r="S1934" s="96" t="str">
        <f>IF(D1934="","",IF(OR(D1934=Plano!$A$1,D1934=Plano!$B$1),"entrada","saída"))</f>
        <v/>
      </c>
    </row>
    <row r="1935" spans="1:19" ht="13.2" hidden="1" x14ac:dyDescent="0.25">
      <c r="A1935" s="119" t="str">
        <f>IF(B1935="","",COUNT('Diário 2o PA'!$A$5:$A$1412)+COUNT('Diário 3o PA'!$A$5:$A$2004)+ROW()-4)</f>
        <v/>
      </c>
      <c r="B1935" s="104"/>
      <c r="C1935" s="154"/>
      <c r="D1935" s="105"/>
      <c r="E1935" s="105"/>
      <c r="F1935" s="106"/>
      <c r="G1935" s="105"/>
      <c r="H1935" s="105"/>
      <c r="I1935" s="108"/>
      <c r="J1935" s="105"/>
      <c r="K1935" s="105"/>
      <c r="L1935" s="108"/>
      <c r="M1935" s="105"/>
      <c r="N1935" s="103"/>
      <c r="O1935" s="456"/>
      <c r="P1935" s="79">
        <f t="shared" si="61"/>
        <v>0</v>
      </c>
      <c r="Q1935" s="79">
        <f t="shared" si="61"/>
        <v>0</v>
      </c>
      <c r="R1935" s="102" t="str">
        <f t="shared" si="60"/>
        <v/>
      </c>
      <c r="S1935" s="96" t="str">
        <f>IF(D1935="","",IF(OR(D1935=Plano!$A$1,D1935=Plano!$B$1),"entrada","saída"))</f>
        <v/>
      </c>
    </row>
    <row r="1936" spans="1:19" ht="13.2" hidden="1" x14ac:dyDescent="0.25">
      <c r="A1936" s="119" t="str">
        <f>IF(B1936="","",COUNT('Diário 2o PA'!$A$5:$A$1412)+COUNT('Diário 3o PA'!$A$5:$A$2004)+ROW()-4)</f>
        <v/>
      </c>
      <c r="B1936" s="104"/>
      <c r="C1936" s="154"/>
      <c r="D1936" s="105"/>
      <c r="E1936" s="105"/>
      <c r="F1936" s="106"/>
      <c r="G1936" s="105"/>
      <c r="H1936" s="105"/>
      <c r="I1936" s="108"/>
      <c r="J1936" s="105"/>
      <c r="K1936" s="105"/>
      <c r="L1936" s="108"/>
      <c r="M1936" s="105"/>
      <c r="N1936" s="103"/>
      <c r="O1936" s="456"/>
      <c r="P1936" s="79">
        <f t="shared" si="61"/>
        <v>0</v>
      </c>
      <c r="Q1936" s="79">
        <f t="shared" si="61"/>
        <v>0</v>
      </c>
      <c r="R1936" s="102" t="str">
        <f t="shared" si="60"/>
        <v/>
      </c>
      <c r="S1936" s="96" t="str">
        <f>IF(D1936="","",IF(OR(D1936=Plano!$A$1,D1936=Plano!$B$1),"entrada","saída"))</f>
        <v/>
      </c>
    </row>
    <row r="1937" spans="1:19" ht="13.2" hidden="1" x14ac:dyDescent="0.25">
      <c r="A1937" s="119" t="str">
        <f>IF(B1937="","",COUNT('Diário 2o PA'!$A$5:$A$1412)+COUNT('Diário 3o PA'!$A$5:$A$2004)+ROW()-4)</f>
        <v/>
      </c>
      <c r="B1937" s="104"/>
      <c r="C1937" s="154"/>
      <c r="D1937" s="105"/>
      <c r="E1937" s="105"/>
      <c r="F1937" s="106"/>
      <c r="G1937" s="105"/>
      <c r="H1937" s="105"/>
      <c r="I1937" s="108"/>
      <c r="J1937" s="105"/>
      <c r="K1937" s="105"/>
      <c r="L1937" s="108"/>
      <c r="M1937" s="105"/>
      <c r="N1937" s="103"/>
      <c r="O1937" s="456"/>
      <c r="P1937" s="79">
        <f t="shared" si="61"/>
        <v>0</v>
      </c>
      <c r="Q1937" s="79">
        <f t="shared" si="61"/>
        <v>0</v>
      </c>
      <c r="R1937" s="102" t="str">
        <f t="shared" si="60"/>
        <v/>
      </c>
      <c r="S1937" s="96" t="str">
        <f>IF(D1937="","",IF(OR(D1937=Plano!$A$1,D1937=Plano!$B$1),"entrada","saída"))</f>
        <v/>
      </c>
    </row>
    <row r="1938" spans="1:19" ht="13.2" hidden="1" x14ac:dyDescent="0.25">
      <c r="A1938" s="119" t="str">
        <f>IF(B1938="","",COUNT('Diário 2o PA'!$A$5:$A$1412)+COUNT('Diário 3o PA'!$A$5:$A$2004)+ROW()-4)</f>
        <v/>
      </c>
      <c r="B1938" s="104"/>
      <c r="C1938" s="154"/>
      <c r="D1938" s="105"/>
      <c r="E1938" s="105"/>
      <c r="F1938" s="106"/>
      <c r="G1938" s="105"/>
      <c r="H1938" s="105"/>
      <c r="I1938" s="108"/>
      <c r="J1938" s="105"/>
      <c r="K1938" s="105"/>
      <c r="L1938" s="108"/>
      <c r="M1938" s="105"/>
      <c r="N1938" s="103"/>
      <c r="O1938" s="456"/>
      <c r="P1938" s="79">
        <f t="shared" si="61"/>
        <v>0</v>
      </c>
      <c r="Q1938" s="79">
        <f t="shared" si="61"/>
        <v>0</v>
      </c>
      <c r="R1938" s="102" t="str">
        <f t="shared" si="60"/>
        <v/>
      </c>
      <c r="S1938" s="96" t="str">
        <f>IF(D1938="","",IF(OR(D1938=Plano!$A$1,D1938=Plano!$B$1),"entrada","saída"))</f>
        <v/>
      </c>
    </row>
    <row r="1939" spans="1:19" ht="13.2" hidden="1" x14ac:dyDescent="0.25">
      <c r="A1939" s="119" t="str">
        <f>IF(B1939="","",COUNT('Diário 2o PA'!$A$5:$A$1412)+COUNT('Diário 3o PA'!$A$5:$A$2004)+ROW()-4)</f>
        <v/>
      </c>
      <c r="B1939" s="104"/>
      <c r="C1939" s="154"/>
      <c r="D1939" s="105"/>
      <c r="E1939" s="105"/>
      <c r="F1939" s="106"/>
      <c r="G1939" s="105"/>
      <c r="H1939" s="105"/>
      <c r="I1939" s="108"/>
      <c r="J1939" s="105"/>
      <c r="K1939" s="105"/>
      <c r="L1939" s="108"/>
      <c r="M1939" s="105"/>
      <c r="N1939" s="103"/>
      <c r="O1939" s="456"/>
      <c r="P1939" s="79">
        <f t="shared" si="61"/>
        <v>0</v>
      </c>
      <c r="Q1939" s="79">
        <f t="shared" si="61"/>
        <v>0</v>
      </c>
      <c r="R1939" s="102" t="str">
        <f t="shared" si="60"/>
        <v/>
      </c>
      <c r="S1939" s="96" t="str">
        <f>IF(D1939="","",IF(OR(D1939=Plano!$A$1,D1939=Plano!$B$1),"entrada","saída"))</f>
        <v/>
      </c>
    </row>
    <row r="1940" spans="1:19" ht="13.2" hidden="1" x14ac:dyDescent="0.25">
      <c r="A1940" s="119" t="str">
        <f>IF(B1940="","",COUNT('Diário 2o PA'!$A$5:$A$1412)+COUNT('Diário 3o PA'!$A$5:$A$2004)+ROW()-4)</f>
        <v/>
      </c>
      <c r="B1940" s="104"/>
      <c r="C1940" s="154"/>
      <c r="D1940" s="105"/>
      <c r="E1940" s="105"/>
      <c r="F1940" s="106"/>
      <c r="G1940" s="105"/>
      <c r="H1940" s="105"/>
      <c r="I1940" s="108"/>
      <c r="J1940" s="105"/>
      <c r="K1940" s="105"/>
      <c r="L1940" s="108"/>
      <c r="M1940" s="105"/>
      <c r="N1940" s="103"/>
      <c r="O1940" s="456"/>
      <c r="P1940" s="79">
        <f t="shared" si="61"/>
        <v>0</v>
      </c>
      <c r="Q1940" s="79">
        <f t="shared" si="61"/>
        <v>0</v>
      </c>
      <c r="R1940" s="102" t="str">
        <f t="shared" si="60"/>
        <v/>
      </c>
      <c r="S1940" s="96" t="str">
        <f>IF(D1940="","",IF(OR(D1940=Plano!$A$1,D1940=Plano!$B$1),"entrada","saída"))</f>
        <v/>
      </c>
    </row>
    <row r="1941" spans="1:19" ht="13.2" hidden="1" x14ac:dyDescent="0.25">
      <c r="A1941" s="119" t="str">
        <f>IF(B1941="","",COUNT('Diário 2o PA'!$A$5:$A$1412)+COUNT('Diário 3o PA'!$A$5:$A$2004)+ROW()-4)</f>
        <v/>
      </c>
      <c r="B1941" s="104"/>
      <c r="C1941" s="154"/>
      <c r="D1941" s="105"/>
      <c r="E1941" s="105"/>
      <c r="F1941" s="106"/>
      <c r="G1941" s="105"/>
      <c r="H1941" s="105"/>
      <c r="I1941" s="108"/>
      <c r="J1941" s="105"/>
      <c r="K1941" s="105"/>
      <c r="L1941" s="108"/>
      <c r="M1941" s="105"/>
      <c r="N1941" s="103"/>
      <c r="O1941" s="456"/>
      <c r="P1941" s="79">
        <f t="shared" si="61"/>
        <v>0</v>
      </c>
      <c r="Q1941" s="79">
        <f t="shared" si="61"/>
        <v>0</v>
      </c>
      <c r="R1941" s="102" t="str">
        <f t="shared" si="60"/>
        <v/>
      </c>
      <c r="S1941" s="96" t="str">
        <f>IF(D1941="","",IF(OR(D1941=Plano!$A$1,D1941=Plano!$B$1),"entrada","saída"))</f>
        <v/>
      </c>
    </row>
    <row r="1942" spans="1:19" ht="13.2" hidden="1" x14ac:dyDescent="0.25">
      <c r="A1942" s="119" t="str">
        <f>IF(B1942="","",COUNT('Diário 2o PA'!$A$5:$A$1412)+COUNT('Diário 3o PA'!$A$5:$A$2004)+ROW()-4)</f>
        <v/>
      </c>
      <c r="B1942" s="104"/>
      <c r="C1942" s="154"/>
      <c r="D1942" s="105"/>
      <c r="E1942" s="105"/>
      <c r="F1942" s="106"/>
      <c r="G1942" s="105"/>
      <c r="H1942" s="105"/>
      <c r="I1942" s="108"/>
      <c r="J1942" s="105"/>
      <c r="K1942" s="105"/>
      <c r="L1942" s="108"/>
      <c r="M1942" s="105"/>
      <c r="N1942" s="103"/>
      <c r="O1942" s="456"/>
      <c r="P1942" s="79">
        <f t="shared" si="61"/>
        <v>0</v>
      </c>
      <c r="Q1942" s="79">
        <f t="shared" si="61"/>
        <v>0</v>
      </c>
      <c r="R1942" s="102" t="str">
        <f t="shared" si="60"/>
        <v/>
      </c>
      <c r="S1942" s="96" t="str">
        <f>IF(D1942="","",IF(OR(D1942=Plano!$A$1,D1942=Plano!$B$1),"entrada","saída"))</f>
        <v/>
      </c>
    </row>
    <row r="1943" spans="1:19" ht="13.2" hidden="1" x14ac:dyDescent="0.25">
      <c r="A1943" s="119" t="str">
        <f>IF(B1943="","",COUNT('Diário 2o PA'!$A$5:$A$1412)+COUNT('Diário 3o PA'!$A$5:$A$2004)+ROW()-4)</f>
        <v/>
      </c>
      <c r="B1943" s="104"/>
      <c r="C1943" s="154"/>
      <c r="D1943" s="105"/>
      <c r="E1943" s="105"/>
      <c r="F1943" s="106"/>
      <c r="G1943" s="105"/>
      <c r="H1943" s="105"/>
      <c r="I1943" s="108"/>
      <c r="J1943" s="105"/>
      <c r="K1943" s="105"/>
      <c r="L1943" s="108"/>
      <c r="M1943" s="105"/>
      <c r="N1943" s="103"/>
      <c r="O1943" s="456"/>
      <c r="P1943" s="79">
        <f t="shared" si="61"/>
        <v>0</v>
      </c>
      <c r="Q1943" s="79">
        <f t="shared" si="61"/>
        <v>0</v>
      </c>
      <c r="R1943" s="102" t="str">
        <f t="shared" si="60"/>
        <v/>
      </c>
      <c r="S1943" s="96" t="str">
        <f>IF(D1943="","",IF(OR(D1943=Plano!$A$1,D1943=Plano!$B$1),"entrada","saída"))</f>
        <v/>
      </c>
    </row>
    <row r="1944" spans="1:19" ht="13.2" hidden="1" x14ac:dyDescent="0.25">
      <c r="A1944" s="119" t="str">
        <f>IF(B1944="","",COUNT('Diário 2o PA'!$A$5:$A$1412)+COUNT('Diário 3o PA'!$A$5:$A$2004)+ROW()-4)</f>
        <v/>
      </c>
      <c r="B1944" s="104"/>
      <c r="C1944" s="154"/>
      <c r="D1944" s="105"/>
      <c r="E1944" s="105"/>
      <c r="F1944" s="106"/>
      <c r="G1944" s="105"/>
      <c r="H1944" s="105"/>
      <c r="I1944" s="108"/>
      <c r="J1944" s="105"/>
      <c r="K1944" s="105"/>
      <c r="L1944" s="108"/>
      <c r="M1944" s="105"/>
      <c r="N1944" s="103"/>
      <c r="O1944" s="456"/>
      <c r="P1944" s="79">
        <f t="shared" si="61"/>
        <v>0</v>
      </c>
      <c r="Q1944" s="79">
        <f t="shared" si="61"/>
        <v>0</v>
      </c>
      <c r="R1944" s="102" t="str">
        <f t="shared" si="60"/>
        <v/>
      </c>
      <c r="S1944" s="96" t="str">
        <f>IF(D1944="","",IF(OR(D1944=Plano!$A$1,D1944=Plano!$B$1),"entrada","saída"))</f>
        <v/>
      </c>
    </row>
    <row r="1945" spans="1:19" ht="13.2" hidden="1" x14ac:dyDescent="0.25">
      <c r="A1945" s="119" t="str">
        <f>IF(B1945="","",COUNT('Diário 2o PA'!$A$5:$A$1412)+COUNT('Diário 3o PA'!$A$5:$A$2004)+ROW()-4)</f>
        <v/>
      </c>
      <c r="B1945" s="104"/>
      <c r="C1945" s="154"/>
      <c r="D1945" s="105"/>
      <c r="E1945" s="105"/>
      <c r="F1945" s="106"/>
      <c r="G1945" s="105"/>
      <c r="H1945" s="105"/>
      <c r="I1945" s="108"/>
      <c r="J1945" s="105"/>
      <c r="K1945" s="105"/>
      <c r="L1945" s="108"/>
      <c r="M1945" s="105"/>
      <c r="N1945" s="103"/>
      <c r="O1945" s="456"/>
      <c r="P1945" s="79">
        <f t="shared" si="61"/>
        <v>0</v>
      </c>
      <c r="Q1945" s="79">
        <f t="shared" si="61"/>
        <v>0</v>
      </c>
      <c r="R1945" s="102" t="str">
        <f t="shared" si="60"/>
        <v/>
      </c>
      <c r="S1945" s="96" t="str">
        <f>IF(D1945="","",IF(OR(D1945=Plano!$A$1,D1945=Plano!$B$1),"entrada","saída"))</f>
        <v/>
      </c>
    </row>
    <row r="1946" spans="1:19" ht="13.2" hidden="1" x14ac:dyDescent="0.25">
      <c r="A1946" s="119" t="str">
        <f>IF(B1946="","",COUNT('Diário 2o PA'!$A$5:$A$1412)+COUNT('Diário 3o PA'!$A$5:$A$2004)+ROW()-4)</f>
        <v/>
      </c>
      <c r="B1946" s="104"/>
      <c r="C1946" s="154"/>
      <c r="D1946" s="105"/>
      <c r="E1946" s="105"/>
      <c r="F1946" s="106"/>
      <c r="G1946" s="105"/>
      <c r="H1946" s="105"/>
      <c r="I1946" s="108"/>
      <c r="J1946" s="105"/>
      <c r="K1946" s="105"/>
      <c r="L1946" s="108"/>
      <c r="M1946" s="105"/>
      <c r="N1946" s="103"/>
      <c r="O1946" s="456"/>
      <c r="P1946" s="79">
        <f t="shared" si="61"/>
        <v>0</v>
      </c>
      <c r="Q1946" s="79">
        <f t="shared" si="61"/>
        <v>0</v>
      </c>
      <c r="R1946" s="102" t="str">
        <f t="shared" si="60"/>
        <v/>
      </c>
      <c r="S1946" s="96" t="str">
        <f>IF(D1946="","",IF(OR(D1946=Plano!$A$1,D1946=Plano!$B$1),"entrada","saída"))</f>
        <v/>
      </c>
    </row>
    <row r="1947" spans="1:19" ht="13.2" hidden="1" x14ac:dyDescent="0.25">
      <c r="A1947" s="119" t="str">
        <f>IF(B1947="","",COUNT('Diário 2o PA'!$A$5:$A$1412)+COUNT('Diário 3o PA'!$A$5:$A$2004)+ROW()-4)</f>
        <v/>
      </c>
      <c r="B1947" s="104"/>
      <c r="C1947" s="154"/>
      <c r="D1947" s="105"/>
      <c r="E1947" s="105"/>
      <c r="F1947" s="106"/>
      <c r="G1947" s="105"/>
      <c r="H1947" s="105"/>
      <c r="I1947" s="108"/>
      <c r="J1947" s="105"/>
      <c r="K1947" s="105"/>
      <c r="L1947" s="108"/>
      <c r="M1947" s="105"/>
      <c r="N1947" s="103"/>
      <c r="O1947" s="456"/>
      <c r="P1947" s="79">
        <f t="shared" si="61"/>
        <v>0</v>
      </c>
      <c r="Q1947" s="79">
        <f t="shared" si="61"/>
        <v>0</v>
      </c>
      <c r="R1947" s="102" t="str">
        <f t="shared" si="60"/>
        <v/>
      </c>
      <c r="S1947" s="96" t="str">
        <f>IF(D1947="","",IF(OR(D1947=Plano!$A$1,D1947=Plano!$B$1),"entrada","saída"))</f>
        <v/>
      </c>
    </row>
    <row r="1948" spans="1:19" ht="13.2" hidden="1" x14ac:dyDescent="0.25">
      <c r="A1948" s="119" t="str">
        <f>IF(B1948="","",COUNT('Diário 2o PA'!$A$5:$A$1412)+COUNT('Diário 3o PA'!$A$5:$A$2004)+ROW()-4)</f>
        <v/>
      </c>
      <c r="B1948" s="104"/>
      <c r="C1948" s="154"/>
      <c r="D1948" s="105"/>
      <c r="E1948" s="105"/>
      <c r="F1948" s="106"/>
      <c r="G1948" s="105"/>
      <c r="H1948" s="105"/>
      <c r="I1948" s="108"/>
      <c r="J1948" s="105"/>
      <c r="K1948" s="105"/>
      <c r="L1948" s="108"/>
      <c r="M1948" s="105"/>
      <c r="N1948" s="103"/>
      <c r="O1948" s="456"/>
      <c r="P1948" s="79">
        <f t="shared" si="61"/>
        <v>0</v>
      </c>
      <c r="Q1948" s="79">
        <f t="shared" si="61"/>
        <v>0</v>
      </c>
      <c r="R1948" s="102" t="str">
        <f t="shared" si="60"/>
        <v/>
      </c>
      <c r="S1948" s="96" t="str">
        <f>IF(D1948="","",IF(OR(D1948=Plano!$A$1,D1948=Plano!$B$1),"entrada","saída"))</f>
        <v/>
      </c>
    </row>
    <row r="1949" spans="1:19" ht="13.2" hidden="1" x14ac:dyDescent="0.25">
      <c r="A1949" s="119" t="str">
        <f>IF(B1949="","",COUNT('Diário 2o PA'!$A$5:$A$1412)+COUNT('Diário 3o PA'!$A$5:$A$2004)+ROW()-4)</f>
        <v/>
      </c>
      <c r="B1949" s="104"/>
      <c r="C1949" s="154"/>
      <c r="D1949" s="105"/>
      <c r="E1949" s="105"/>
      <c r="F1949" s="106"/>
      <c r="G1949" s="105"/>
      <c r="H1949" s="105"/>
      <c r="I1949" s="108"/>
      <c r="J1949" s="105"/>
      <c r="K1949" s="105"/>
      <c r="L1949" s="108"/>
      <c r="M1949" s="105"/>
      <c r="N1949" s="103"/>
      <c r="O1949" s="456"/>
      <c r="P1949" s="79">
        <f t="shared" si="61"/>
        <v>0</v>
      </c>
      <c r="Q1949" s="79">
        <f t="shared" si="61"/>
        <v>0</v>
      </c>
      <c r="R1949" s="102" t="str">
        <f t="shared" si="60"/>
        <v/>
      </c>
      <c r="S1949" s="96" t="str">
        <f>IF(D1949="","",IF(OR(D1949=Plano!$A$1,D1949=Plano!$B$1),"entrada","saída"))</f>
        <v/>
      </c>
    </row>
    <row r="1950" spans="1:19" ht="13.2" hidden="1" x14ac:dyDescent="0.25">
      <c r="A1950" s="119" t="str">
        <f>IF(B1950="","",COUNT('Diário 2o PA'!$A$5:$A$1412)+COUNT('Diário 3o PA'!$A$5:$A$2004)+ROW()-4)</f>
        <v/>
      </c>
      <c r="B1950" s="104"/>
      <c r="C1950" s="154"/>
      <c r="D1950" s="105"/>
      <c r="E1950" s="105"/>
      <c r="F1950" s="106"/>
      <c r="G1950" s="105"/>
      <c r="H1950" s="105"/>
      <c r="I1950" s="108"/>
      <c r="J1950" s="105"/>
      <c r="K1950" s="105"/>
      <c r="L1950" s="108"/>
      <c r="M1950" s="105"/>
      <c r="N1950" s="103"/>
      <c r="O1950" s="456"/>
      <c r="P1950" s="79">
        <f t="shared" si="61"/>
        <v>0</v>
      </c>
      <c r="Q1950" s="79">
        <f t="shared" si="61"/>
        <v>0</v>
      </c>
      <c r="R1950" s="102" t="str">
        <f t="shared" si="60"/>
        <v/>
      </c>
      <c r="S1950" s="96" t="str">
        <f>IF(D1950="","",IF(OR(D1950=Plano!$A$1,D1950=Plano!$B$1),"entrada","saída"))</f>
        <v/>
      </c>
    </row>
    <row r="1951" spans="1:19" ht="13.2" hidden="1" x14ac:dyDescent="0.25">
      <c r="A1951" s="119" t="str">
        <f>IF(B1951="","",COUNT('Diário 2o PA'!$A$5:$A$1412)+COUNT('Diário 3o PA'!$A$5:$A$2004)+ROW()-4)</f>
        <v/>
      </c>
      <c r="B1951" s="104"/>
      <c r="C1951" s="154"/>
      <c r="D1951" s="105"/>
      <c r="E1951" s="105"/>
      <c r="F1951" s="106"/>
      <c r="G1951" s="105"/>
      <c r="H1951" s="105"/>
      <c r="I1951" s="108"/>
      <c r="J1951" s="105"/>
      <c r="K1951" s="105"/>
      <c r="L1951" s="108"/>
      <c r="M1951" s="105"/>
      <c r="N1951" s="103"/>
      <c r="O1951" s="456"/>
      <c r="P1951" s="79">
        <f t="shared" si="61"/>
        <v>0</v>
      </c>
      <c r="Q1951" s="79">
        <f t="shared" si="61"/>
        <v>0</v>
      </c>
      <c r="R1951" s="102" t="str">
        <f t="shared" si="60"/>
        <v/>
      </c>
      <c r="S1951" s="96" t="str">
        <f>IF(D1951="","",IF(OR(D1951=Plano!$A$1,D1951=Plano!$B$1),"entrada","saída"))</f>
        <v/>
      </c>
    </row>
    <row r="1952" spans="1:19" ht="13.2" hidden="1" x14ac:dyDescent="0.25">
      <c r="A1952" s="119" t="str">
        <f>IF(B1952="","",COUNT('Diário 2o PA'!$A$5:$A$1412)+COUNT('Diário 3o PA'!$A$5:$A$2004)+ROW()-4)</f>
        <v/>
      </c>
      <c r="B1952" s="104"/>
      <c r="C1952" s="154"/>
      <c r="D1952" s="105"/>
      <c r="E1952" s="105"/>
      <c r="F1952" s="106"/>
      <c r="G1952" s="105"/>
      <c r="H1952" s="105"/>
      <c r="I1952" s="108"/>
      <c r="J1952" s="105"/>
      <c r="K1952" s="105"/>
      <c r="L1952" s="108"/>
      <c r="M1952" s="105"/>
      <c r="N1952" s="103"/>
      <c r="O1952" s="456"/>
      <c r="P1952" s="79">
        <f t="shared" si="61"/>
        <v>0</v>
      </c>
      <c r="Q1952" s="79">
        <f t="shared" si="61"/>
        <v>0</v>
      </c>
      <c r="R1952" s="102" t="str">
        <f t="shared" si="60"/>
        <v/>
      </c>
      <c r="S1952" s="96" t="str">
        <f>IF(D1952="","",IF(OR(D1952=Plano!$A$1,D1952=Plano!$B$1),"entrada","saída"))</f>
        <v/>
      </c>
    </row>
    <row r="1953" spans="1:19" ht="13.2" hidden="1" x14ac:dyDescent="0.25">
      <c r="A1953" s="119" t="str">
        <f>IF(B1953="","",COUNT('Diário 2o PA'!$A$5:$A$1412)+COUNT('Diário 3o PA'!$A$5:$A$2004)+ROW()-4)</f>
        <v/>
      </c>
      <c r="B1953" s="104"/>
      <c r="C1953" s="154"/>
      <c r="D1953" s="105"/>
      <c r="E1953" s="105"/>
      <c r="F1953" s="106"/>
      <c r="G1953" s="105"/>
      <c r="H1953" s="105"/>
      <c r="I1953" s="108"/>
      <c r="J1953" s="105"/>
      <c r="K1953" s="105"/>
      <c r="L1953" s="108"/>
      <c r="M1953" s="105"/>
      <c r="N1953" s="103"/>
      <c r="O1953" s="456"/>
      <c r="P1953" s="79">
        <f t="shared" si="61"/>
        <v>0</v>
      </c>
      <c r="Q1953" s="79">
        <f t="shared" si="61"/>
        <v>0</v>
      </c>
      <c r="R1953" s="102" t="str">
        <f t="shared" si="60"/>
        <v/>
      </c>
      <c r="S1953" s="96" t="str">
        <f>IF(D1953="","",IF(OR(D1953=Plano!$A$1,D1953=Plano!$B$1),"entrada","saída"))</f>
        <v/>
      </c>
    </row>
    <row r="1954" spans="1:19" ht="13.2" hidden="1" x14ac:dyDescent="0.25">
      <c r="A1954" s="119" t="str">
        <f>IF(B1954="","",COUNT('Diário 2o PA'!$A$5:$A$1412)+COUNT('Diário 3o PA'!$A$5:$A$2004)+ROW()-4)</f>
        <v/>
      </c>
      <c r="B1954" s="104"/>
      <c r="C1954" s="154"/>
      <c r="D1954" s="105"/>
      <c r="E1954" s="105"/>
      <c r="F1954" s="106"/>
      <c r="G1954" s="105"/>
      <c r="H1954" s="105"/>
      <c r="I1954" s="108"/>
      <c r="J1954" s="105"/>
      <c r="K1954" s="105"/>
      <c r="L1954" s="108"/>
      <c r="M1954" s="105"/>
      <c r="N1954" s="103"/>
      <c r="O1954" s="456"/>
      <c r="P1954" s="79">
        <f t="shared" si="61"/>
        <v>0</v>
      </c>
      <c r="Q1954" s="79">
        <f t="shared" si="61"/>
        <v>0</v>
      </c>
      <c r="R1954" s="102" t="str">
        <f t="shared" si="60"/>
        <v/>
      </c>
      <c r="S1954" s="96" t="str">
        <f>IF(D1954="","",IF(OR(D1954=Plano!$A$1,D1954=Plano!$B$1),"entrada","saída"))</f>
        <v/>
      </c>
    </row>
    <row r="1955" spans="1:19" ht="13.2" hidden="1" x14ac:dyDescent="0.25">
      <c r="A1955" s="119" t="str">
        <f>IF(B1955="","",COUNT('Diário 2o PA'!$A$5:$A$1412)+COUNT('Diário 3o PA'!$A$5:$A$2004)+ROW()-4)</f>
        <v/>
      </c>
      <c r="B1955" s="104"/>
      <c r="C1955" s="154"/>
      <c r="D1955" s="105"/>
      <c r="E1955" s="105"/>
      <c r="F1955" s="106"/>
      <c r="G1955" s="105"/>
      <c r="H1955" s="105"/>
      <c r="I1955" s="108"/>
      <c r="J1955" s="105"/>
      <c r="K1955" s="105"/>
      <c r="L1955" s="108"/>
      <c r="M1955" s="105"/>
      <c r="N1955" s="103"/>
      <c r="O1955" s="456"/>
      <c r="P1955" s="79">
        <f t="shared" si="61"/>
        <v>0</v>
      </c>
      <c r="Q1955" s="79">
        <f t="shared" si="61"/>
        <v>0</v>
      </c>
      <c r="R1955" s="102" t="str">
        <f t="shared" si="60"/>
        <v/>
      </c>
      <c r="S1955" s="96" t="str">
        <f>IF(D1955="","",IF(OR(D1955=Plano!$A$1,D1955=Plano!$B$1),"entrada","saída"))</f>
        <v/>
      </c>
    </row>
    <row r="1956" spans="1:19" ht="13.2" hidden="1" x14ac:dyDescent="0.25">
      <c r="A1956" s="119" t="str">
        <f>IF(B1956="","",COUNT('Diário 2o PA'!$A$5:$A$1412)+COUNT('Diário 3o PA'!$A$5:$A$2004)+ROW()-4)</f>
        <v/>
      </c>
      <c r="B1956" s="104"/>
      <c r="C1956" s="154"/>
      <c r="D1956" s="105"/>
      <c r="E1956" s="105"/>
      <c r="F1956" s="106"/>
      <c r="G1956" s="105"/>
      <c r="H1956" s="105"/>
      <c r="I1956" s="108"/>
      <c r="J1956" s="105"/>
      <c r="K1956" s="105"/>
      <c r="L1956" s="108"/>
      <c r="M1956" s="105"/>
      <c r="N1956" s="103"/>
      <c r="O1956" s="456"/>
      <c r="P1956" s="79">
        <f t="shared" si="61"/>
        <v>0</v>
      </c>
      <c r="Q1956" s="79">
        <f t="shared" si="61"/>
        <v>0</v>
      </c>
      <c r="R1956" s="102" t="str">
        <f t="shared" si="60"/>
        <v/>
      </c>
      <c r="S1956" s="96" t="str">
        <f>IF(D1956="","",IF(OR(D1956=Plano!$A$1,D1956=Plano!$B$1),"entrada","saída"))</f>
        <v/>
      </c>
    </row>
    <row r="1957" spans="1:19" ht="13.2" hidden="1" x14ac:dyDescent="0.25">
      <c r="A1957" s="119" t="str">
        <f>IF(B1957="","",COUNT('Diário 2o PA'!$A$5:$A$1412)+COUNT('Diário 3o PA'!$A$5:$A$2004)+ROW()-4)</f>
        <v/>
      </c>
      <c r="B1957" s="104"/>
      <c r="C1957" s="154"/>
      <c r="D1957" s="105"/>
      <c r="E1957" s="105"/>
      <c r="F1957" s="106"/>
      <c r="G1957" s="105"/>
      <c r="H1957" s="105"/>
      <c r="I1957" s="108"/>
      <c r="J1957" s="105"/>
      <c r="K1957" s="105"/>
      <c r="L1957" s="108"/>
      <c r="M1957" s="105"/>
      <c r="N1957" s="103"/>
      <c r="O1957" s="456"/>
      <c r="P1957" s="79">
        <f t="shared" si="61"/>
        <v>0</v>
      </c>
      <c r="Q1957" s="79">
        <f t="shared" si="61"/>
        <v>0</v>
      </c>
      <c r="R1957" s="102" t="str">
        <f t="shared" si="60"/>
        <v/>
      </c>
      <c r="S1957" s="96" t="str">
        <f>IF(D1957="","",IF(OR(D1957=Plano!$A$1,D1957=Plano!$B$1),"entrada","saída"))</f>
        <v/>
      </c>
    </row>
    <row r="1958" spans="1:19" ht="13.2" hidden="1" x14ac:dyDescent="0.25">
      <c r="A1958" s="119" t="str">
        <f>IF(B1958="","",COUNT('Diário 2o PA'!$A$5:$A$1412)+COUNT('Diário 3o PA'!$A$5:$A$2004)+ROW()-4)</f>
        <v/>
      </c>
      <c r="B1958" s="104"/>
      <c r="C1958" s="154"/>
      <c r="D1958" s="105"/>
      <c r="E1958" s="105"/>
      <c r="F1958" s="106"/>
      <c r="G1958" s="105"/>
      <c r="H1958" s="105"/>
      <c r="I1958" s="108"/>
      <c r="J1958" s="105"/>
      <c r="K1958" s="105"/>
      <c r="L1958" s="108"/>
      <c r="M1958" s="105"/>
      <c r="N1958" s="103"/>
      <c r="O1958" s="456"/>
      <c r="P1958" s="79">
        <f t="shared" si="61"/>
        <v>0</v>
      </c>
      <c r="Q1958" s="79">
        <f t="shared" si="61"/>
        <v>0</v>
      </c>
      <c r="R1958" s="102" t="str">
        <f t="shared" si="60"/>
        <v/>
      </c>
      <c r="S1958" s="96" t="str">
        <f>IF(D1958="","",IF(OR(D1958=Plano!$A$1,D1958=Plano!$B$1),"entrada","saída"))</f>
        <v/>
      </c>
    </row>
    <row r="1959" spans="1:19" ht="13.2" hidden="1" x14ac:dyDescent="0.25">
      <c r="A1959" s="119" t="str">
        <f>IF(B1959="","",COUNT('Diário 2o PA'!$A$5:$A$1412)+COUNT('Diário 3o PA'!$A$5:$A$2004)+ROW()-4)</f>
        <v/>
      </c>
      <c r="B1959" s="104"/>
      <c r="C1959" s="154"/>
      <c r="D1959" s="105"/>
      <c r="E1959" s="105"/>
      <c r="F1959" s="106"/>
      <c r="G1959" s="105"/>
      <c r="H1959" s="105"/>
      <c r="I1959" s="108"/>
      <c r="J1959" s="105"/>
      <c r="K1959" s="105"/>
      <c r="L1959" s="108"/>
      <c r="M1959" s="105"/>
      <c r="N1959" s="103"/>
      <c r="O1959" s="456"/>
      <c r="P1959" s="79">
        <f t="shared" si="61"/>
        <v>0</v>
      </c>
      <c r="Q1959" s="79">
        <f t="shared" si="61"/>
        <v>0</v>
      </c>
      <c r="R1959" s="102" t="str">
        <f t="shared" si="60"/>
        <v/>
      </c>
      <c r="S1959" s="96" t="str">
        <f>IF(D1959="","",IF(OR(D1959=Plano!$A$1,D1959=Plano!$B$1),"entrada","saída"))</f>
        <v/>
      </c>
    </row>
    <row r="1960" spans="1:19" ht="13.2" hidden="1" x14ac:dyDescent="0.25">
      <c r="A1960" s="119" t="str">
        <f>IF(B1960="","",COUNT('Diário 2o PA'!$A$5:$A$1412)+COUNT('Diário 3o PA'!$A$5:$A$2004)+ROW()-4)</f>
        <v/>
      </c>
      <c r="B1960" s="104"/>
      <c r="C1960" s="154"/>
      <c r="D1960" s="105"/>
      <c r="E1960" s="105"/>
      <c r="F1960" s="106"/>
      <c r="G1960" s="105"/>
      <c r="H1960" s="105"/>
      <c r="I1960" s="108"/>
      <c r="J1960" s="105"/>
      <c r="K1960" s="105"/>
      <c r="L1960" s="108"/>
      <c r="M1960" s="105"/>
      <c r="N1960" s="103"/>
      <c r="O1960" s="456"/>
      <c r="P1960" s="79">
        <f t="shared" si="61"/>
        <v>0</v>
      </c>
      <c r="Q1960" s="79">
        <f t="shared" si="61"/>
        <v>0</v>
      </c>
      <c r="R1960" s="102" t="str">
        <f t="shared" si="60"/>
        <v/>
      </c>
      <c r="S1960" s="96" t="str">
        <f>IF(D1960="","",IF(OR(D1960=Plano!$A$1,D1960=Plano!$B$1),"entrada","saída"))</f>
        <v/>
      </c>
    </row>
    <row r="1961" spans="1:19" ht="13.2" hidden="1" x14ac:dyDescent="0.25">
      <c r="A1961" s="119" t="str">
        <f>IF(B1961="","",COUNT('Diário 2o PA'!$A$5:$A$1412)+COUNT('Diário 3o PA'!$A$5:$A$2004)+ROW()-4)</f>
        <v/>
      </c>
      <c r="B1961" s="104"/>
      <c r="C1961" s="154"/>
      <c r="D1961" s="105"/>
      <c r="E1961" s="105"/>
      <c r="F1961" s="106"/>
      <c r="G1961" s="105"/>
      <c r="H1961" s="105"/>
      <c r="I1961" s="108"/>
      <c r="J1961" s="105"/>
      <c r="K1961" s="105"/>
      <c r="L1961" s="108"/>
      <c r="M1961" s="105"/>
      <c r="N1961" s="103"/>
      <c r="O1961" s="456"/>
      <c r="P1961" s="79">
        <f t="shared" si="61"/>
        <v>0</v>
      </c>
      <c r="Q1961" s="79">
        <f t="shared" si="61"/>
        <v>0</v>
      </c>
      <c r="R1961" s="102" t="str">
        <f t="shared" si="60"/>
        <v/>
      </c>
      <c r="S1961" s="96" t="str">
        <f>IF(D1961="","",IF(OR(D1961=Plano!$A$1,D1961=Plano!$B$1),"entrada","saída"))</f>
        <v/>
      </c>
    </row>
    <row r="1962" spans="1:19" ht="13.2" hidden="1" x14ac:dyDescent="0.25">
      <c r="A1962" s="119" t="str">
        <f>IF(B1962="","",COUNT('Diário 2o PA'!$A$5:$A$1412)+COUNT('Diário 3o PA'!$A$5:$A$2004)+ROW()-4)</f>
        <v/>
      </c>
      <c r="B1962" s="104"/>
      <c r="C1962" s="154"/>
      <c r="D1962" s="105"/>
      <c r="E1962" s="105"/>
      <c r="F1962" s="106"/>
      <c r="G1962" s="105"/>
      <c r="H1962" s="105"/>
      <c r="I1962" s="108"/>
      <c r="J1962" s="105"/>
      <c r="K1962" s="105"/>
      <c r="L1962" s="108"/>
      <c r="M1962" s="105"/>
      <c r="N1962" s="103"/>
      <c r="O1962" s="456"/>
      <c r="P1962" s="79">
        <f t="shared" si="61"/>
        <v>0</v>
      </c>
      <c r="Q1962" s="79">
        <f t="shared" si="61"/>
        <v>0</v>
      </c>
      <c r="R1962" s="102" t="str">
        <f t="shared" si="60"/>
        <v/>
      </c>
      <c r="S1962" s="96" t="str">
        <f>IF(D1962="","",IF(OR(D1962=Plano!$A$1,D1962=Plano!$B$1),"entrada","saída"))</f>
        <v/>
      </c>
    </row>
    <row r="1963" spans="1:19" ht="13.2" hidden="1" x14ac:dyDescent="0.25">
      <c r="A1963" s="119" t="str">
        <f>IF(B1963="","",COUNT('Diário 2o PA'!$A$5:$A$1412)+COUNT('Diário 3o PA'!$A$5:$A$2004)+ROW()-4)</f>
        <v/>
      </c>
      <c r="B1963" s="104"/>
      <c r="C1963" s="154"/>
      <c r="D1963" s="105"/>
      <c r="E1963" s="105"/>
      <c r="F1963" s="106"/>
      <c r="G1963" s="105"/>
      <c r="H1963" s="105"/>
      <c r="I1963" s="108"/>
      <c r="J1963" s="105"/>
      <c r="K1963" s="105"/>
      <c r="L1963" s="108"/>
      <c r="M1963" s="105"/>
      <c r="N1963" s="103"/>
      <c r="O1963" s="456"/>
      <c r="P1963" s="79">
        <f t="shared" si="61"/>
        <v>0</v>
      </c>
      <c r="Q1963" s="79">
        <f t="shared" si="61"/>
        <v>0</v>
      </c>
      <c r="R1963" s="102" t="str">
        <f t="shared" si="60"/>
        <v/>
      </c>
      <c r="S1963" s="96" t="str">
        <f>IF(D1963="","",IF(OR(D1963=Plano!$A$1,D1963=Plano!$B$1),"entrada","saída"))</f>
        <v/>
      </c>
    </row>
    <row r="1964" spans="1:19" ht="13.2" hidden="1" x14ac:dyDescent="0.25">
      <c r="A1964" s="119" t="str">
        <f>IF(B1964="","",COUNT('Diário 2o PA'!$A$5:$A$1412)+COUNT('Diário 3o PA'!$A$5:$A$2004)+ROW()-4)</f>
        <v/>
      </c>
      <c r="B1964" s="104"/>
      <c r="C1964" s="154"/>
      <c r="D1964" s="105"/>
      <c r="E1964" s="105"/>
      <c r="F1964" s="106"/>
      <c r="G1964" s="105"/>
      <c r="H1964" s="105"/>
      <c r="I1964" s="108"/>
      <c r="J1964" s="105"/>
      <c r="K1964" s="105"/>
      <c r="L1964" s="108"/>
      <c r="M1964" s="105"/>
      <c r="N1964" s="103"/>
      <c r="O1964" s="456"/>
      <c r="P1964" s="79">
        <f t="shared" si="61"/>
        <v>0</v>
      </c>
      <c r="Q1964" s="79">
        <f t="shared" si="61"/>
        <v>0</v>
      </c>
      <c r="R1964" s="102" t="str">
        <f t="shared" si="60"/>
        <v/>
      </c>
      <c r="S1964" s="96" t="str">
        <f>IF(D1964="","",IF(OR(D1964=Plano!$A$1,D1964=Plano!$B$1),"entrada","saída"))</f>
        <v/>
      </c>
    </row>
    <row r="1965" spans="1:19" ht="13.2" hidden="1" x14ac:dyDescent="0.25">
      <c r="A1965" s="119" t="str">
        <f>IF(B1965="","",COUNT('Diário 2o PA'!$A$5:$A$1412)+COUNT('Diário 3o PA'!$A$5:$A$2004)+ROW()-4)</f>
        <v/>
      </c>
      <c r="B1965" s="104"/>
      <c r="C1965" s="154"/>
      <c r="D1965" s="105"/>
      <c r="E1965" s="105"/>
      <c r="F1965" s="106"/>
      <c r="G1965" s="105"/>
      <c r="H1965" s="105"/>
      <c r="I1965" s="108"/>
      <c r="J1965" s="105"/>
      <c r="K1965" s="105"/>
      <c r="L1965" s="108"/>
      <c r="M1965" s="105"/>
      <c r="N1965" s="103"/>
      <c r="O1965" s="456"/>
      <c r="P1965" s="79">
        <f t="shared" si="61"/>
        <v>0</v>
      </c>
      <c r="Q1965" s="79">
        <f t="shared" si="61"/>
        <v>0</v>
      </c>
      <c r="R1965" s="102" t="str">
        <f t="shared" si="60"/>
        <v/>
      </c>
      <c r="S1965" s="96" t="str">
        <f>IF(D1965="","",IF(OR(D1965=Plano!$A$1,D1965=Plano!$B$1),"entrada","saída"))</f>
        <v/>
      </c>
    </row>
    <row r="1966" spans="1:19" ht="13.2" hidden="1" x14ac:dyDescent="0.25">
      <c r="A1966" s="119" t="str">
        <f>IF(B1966="","",COUNT('Diário 2o PA'!$A$5:$A$1412)+COUNT('Diário 3o PA'!$A$5:$A$2004)+ROW()-4)</f>
        <v/>
      </c>
      <c r="B1966" s="104"/>
      <c r="C1966" s="154"/>
      <c r="D1966" s="105"/>
      <c r="E1966" s="105"/>
      <c r="F1966" s="106"/>
      <c r="G1966" s="105"/>
      <c r="H1966" s="105"/>
      <c r="I1966" s="108"/>
      <c r="J1966" s="105"/>
      <c r="K1966" s="105"/>
      <c r="L1966" s="108"/>
      <c r="M1966" s="105"/>
      <c r="N1966" s="103"/>
      <c r="O1966" s="456"/>
      <c r="P1966" s="79">
        <f t="shared" si="61"/>
        <v>0</v>
      </c>
      <c r="Q1966" s="79">
        <f t="shared" si="61"/>
        <v>0</v>
      </c>
      <c r="R1966" s="102" t="str">
        <f t="shared" si="60"/>
        <v/>
      </c>
      <c r="S1966" s="96" t="str">
        <f>IF(D1966="","",IF(OR(D1966=Plano!$A$1,D1966=Plano!$B$1),"entrada","saída"))</f>
        <v/>
      </c>
    </row>
    <row r="1967" spans="1:19" ht="13.2" hidden="1" x14ac:dyDescent="0.25">
      <c r="A1967" s="119" t="str">
        <f>IF(B1967="","",COUNT('Diário 2o PA'!$A$5:$A$1412)+COUNT('Diário 3o PA'!$A$5:$A$2004)+ROW()-4)</f>
        <v/>
      </c>
      <c r="B1967" s="104"/>
      <c r="C1967" s="154"/>
      <c r="D1967" s="105"/>
      <c r="E1967" s="105"/>
      <c r="F1967" s="106"/>
      <c r="G1967" s="105"/>
      <c r="H1967" s="105"/>
      <c r="I1967" s="108"/>
      <c r="J1967" s="105"/>
      <c r="K1967" s="105"/>
      <c r="L1967" s="108"/>
      <c r="M1967" s="105"/>
      <c r="N1967" s="103"/>
      <c r="O1967" s="456"/>
      <c r="P1967" s="79">
        <f t="shared" si="61"/>
        <v>0</v>
      </c>
      <c r="Q1967" s="79">
        <f t="shared" si="61"/>
        <v>0</v>
      </c>
      <c r="R1967" s="102" t="str">
        <f t="shared" si="60"/>
        <v/>
      </c>
      <c r="S1967" s="96" t="str">
        <f>IF(D1967="","",IF(OR(D1967=Plano!$A$1,D1967=Plano!$B$1),"entrada","saída"))</f>
        <v/>
      </c>
    </row>
    <row r="1968" spans="1:19" ht="13.2" hidden="1" x14ac:dyDescent="0.25">
      <c r="A1968" s="119" t="str">
        <f>IF(B1968="","",COUNT('Diário 2o PA'!$A$5:$A$1412)+COUNT('Diário 3o PA'!$A$5:$A$2004)+ROW()-4)</f>
        <v/>
      </c>
      <c r="B1968" s="104"/>
      <c r="C1968" s="154"/>
      <c r="D1968" s="105"/>
      <c r="E1968" s="105"/>
      <c r="F1968" s="106"/>
      <c r="G1968" s="105"/>
      <c r="H1968" s="105"/>
      <c r="I1968" s="108"/>
      <c r="J1968" s="105"/>
      <c r="K1968" s="105"/>
      <c r="L1968" s="108"/>
      <c r="M1968" s="105"/>
      <c r="N1968" s="103"/>
      <c r="O1968" s="456"/>
      <c r="P1968" s="79">
        <f t="shared" si="61"/>
        <v>0</v>
      </c>
      <c r="Q1968" s="79">
        <f t="shared" si="61"/>
        <v>0</v>
      </c>
      <c r="R1968" s="102" t="str">
        <f t="shared" si="60"/>
        <v/>
      </c>
      <c r="S1968" s="96" t="str">
        <f>IF(D1968="","",IF(OR(D1968=Plano!$A$1,D1968=Plano!$B$1),"entrada","saída"))</f>
        <v/>
      </c>
    </row>
    <row r="1969" spans="1:19" ht="13.2" hidden="1" x14ac:dyDescent="0.25">
      <c r="A1969" s="119" t="str">
        <f>IF(B1969="","",COUNT('Diário 2o PA'!$A$5:$A$1412)+COUNT('Diário 3o PA'!$A$5:$A$2004)+ROW()-4)</f>
        <v/>
      </c>
      <c r="B1969" s="104"/>
      <c r="C1969" s="154"/>
      <c r="D1969" s="105"/>
      <c r="E1969" s="105"/>
      <c r="F1969" s="106"/>
      <c r="G1969" s="105"/>
      <c r="H1969" s="105"/>
      <c r="I1969" s="108"/>
      <c r="J1969" s="105"/>
      <c r="K1969" s="105"/>
      <c r="L1969" s="108"/>
      <c r="M1969" s="105"/>
      <c r="N1969" s="103"/>
      <c r="O1969" s="456"/>
      <c r="P1969" s="79">
        <f t="shared" si="61"/>
        <v>0</v>
      </c>
      <c r="Q1969" s="79">
        <f t="shared" si="61"/>
        <v>0</v>
      </c>
      <c r="R1969" s="102" t="str">
        <f t="shared" si="60"/>
        <v/>
      </c>
      <c r="S1969" s="96" t="str">
        <f>IF(D1969="","",IF(OR(D1969=Plano!$A$1,D1969=Plano!$B$1),"entrada","saída"))</f>
        <v/>
      </c>
    </row>
    <row r="1970" spans="1:19" ht="13.2" hidden="1" x14ac:dyDescent="0.25">
      <c r="A1970" s="119" t="str">
        <f>IF(B1970="","",COUNT('Diário 2o PA'!$A$5:$A$1412)+COUNT('Diário 3o PA'!$A$5:$A$2004)+ROW()-4)</f>
        <v/>
      </c>
      <c r="B1970" s="104"/>
      <c r="C1970" s="154"/>
      <c r="D1970" s="105"/>
      <c r="E1970" s="105"/>
      <c r="F1970" s="106"/>
      <c r="G1970" s="105"/>
      <c r="H1970" s="105"/>
      <c r="I1970" s="108"/>
      <c r="J1970" s="105"/>
      <c r="K1970" s="105"/>
      <c r="L1970" s="108"/>
      <c r="M1970" s="105"/>
      <c r="N1970" s="103"/>
      <c r="O1970" s="456"/>
      <c r="P1970" s="79">
        <f t="shared" si="61"/>
        <v>0</v>
      </c>
      <c r="Q1970" s="79">
        <f t="shared" si="61"/>
        <v>0</v>
      </c>
      <c r="R1970" s="102" t="str">
        <f t="shared" si="60"/>
        <v/>
      </c>
      <c r="S1970" s="96" t="str">
        <f>IF(D1970="","",IF(OR(D1970=Plano!$A$1,D1970=Plano!$B$1),"entrada","saída"))</f>
        <v/>
      </c>
    </row>
    <row r="1971" spans="1:19" ht="13.2" hidden="1" x14ac:dyDescent="0.25">
      <c r="A1971" s="119" t="str">
        <f>IF(B1971="","",COUNT('Diário 2o PA'!$A$5:$A$1412)+COUNT('Diário 3o PA'!$A$5:$A$2004)+ROW()-4)</f>
        <v/>
      </c>
      <c r="B1971" s="104"/>
      <c r="C1971" s="154"/>
      <c r="D1971" s="105"/>
      <c r="E1971" s="105"/>
      <c r="F1971" s="106"/>
      <c r="G1971" s="105"/>
      <c r="H1971" s="105"/>
      <c r="I1971" s="108"/>
      <c r="J1971" s="105"/>
      <c r="K1971" s="105"/>
      <c r="L1971" s="108"/>
      <c r="M1971" s="105"/>
      <c r="N1971" s="103"/>
      <c r="O1971" s="456"/>
      <c r="P1971" s="79">
        <f t="shared" si="61"/>
        <v>0</v>
      </c>
      <c r="Q1971" s="79">
        <f t="shared" si="61"/>
        <v>0</v>
      </c>
      <c r="R1971" s="102" t="str">
        <f t="shared" si="60"/>
        <v/>
      </c>
      <c r="S1971" s="96" t="str">
        <f>IF(D1971="","",IF(OR(D1971=Plano!$A$1,D1971=Plano!$B$1),"entrada","saída"))</f>
        <v/>
      </c>
    </row>
    <row r="1972" spans="1:19" ht="13.2" hidden="1" x14ac:dyDescent="0.25">
      <c r="A1972" s="119" t="str">
        <f>IF(B1972="","",COUNT('Diário 2o PA'!$A$5:$A$1412)+COUNT('Diário 3o PA'!$A$5:$A$2004)+ROW()-4)</f>
        <v/>
      </c>
      <c r="B1972" s="104"/>
      <c r="C1972" s="154"/>
      <c r="D1972" s="105"/>
      <c r="E1972" s="105"/>
      <c r="F1972" s="106"/>
      <c r="G1972" s="105"/>
      <c r="H1972" s="105"/>
      <c r="I1972" s="108"/>
      <c r="J1972" s="105"/>
      <c r="K1972" s="105"/>
      <c r="L1972" s="108"/>
      <c r="M1972" s="105"/>
      <c r="N1972" s="103"/>
      <c r="O1972" s="456"/>
      <c r="P1972" s="79">
        <f t="shared" si="61"/>
        <v>0</v>
      </c>
      <c r="Q1972" s="79">
        <f t="shared" si="61"/>
        <v>0</v>
      </c>
      <c r="R1972" s="102" t="str">
        <f t="shared" si="60"/>
        <v/>
      </c>
      <c r="S1972" s="96" t="str">
        <f>IF(D1972="","",IF(OR(D1972=Plano!$A$1,D1972=Plano!$B$1),"entrada","saída"))</f>
        <v/>
      </c>
    </row>
    <row r="1973" spans="1:19" ht="13.2" hidden="1" x14ac:dyDescent="0.25">
      <c r="A1973" s="119" t="str">
        <f>IF(B1973="","",COUNT('Diário 2o PA'!$A$5:$A$1412)+COUNT('Diário 3o PA'!$A$5:$A$2004)+ROW()-4)</f>
        <v/>
      </c>
      <c r="B1973" s="104"/>
      <c r="C1973" s="154"/>
      <c r="D1973" s="105"/>
      <c r="E1973" s="105"/>
      <c r="F1973" s="106"/>
      <c r="G1973" s="105"/>
      <c r="H1973" s="105"/>
      <c r="I1973" s="108"/>
      <c r="J1973" s="105"/>
      <c r="K1973" s="105"/>
      <c r="L1973" s="108"/>
      <c r="M1973" s="105"/>
      <c r="N1973" s="103"/>
      <c r="O1973" s="456"/>
      <c r="P1973" s="79">
        <f t="shared" si="61"/>
        <v>0</v>
      </c>
      <c r="Q1973" s="79">
        <f t="shared" si="61"/>
        <v>0</v>
      </c>
      <c r="R1973" s="102" t="str">
        <f t="shared" si="60"/>
        <v/>
      </c>
      <c r="S1973" s="96" t="str">
        <f>IF(D1973="","",IF(OR(D1973=Plano!$A$1,D1973=Plano!$B$1),"entrada","saída"))</f>
        <v/>
      </c>
    </row>
    <row r="1974" spans="1:19" ht="13.2" hidden="1" x14ac:dyDescent="0.25">
      <c r="A1974" s="119" t="str">
        <f>IF(B1974="","",COUNT('Diário 2o PA'!$A$5:$A$1412)+COUNT('Diário 3o PA'!$A$5:$A$2004)+ROW()-4)</f>
        <v/>
      </c>
      <c r="B1974" s="104"/>
      <c r="C1974" s="154"/>
      <c r="D1974" s="105"/>
      <c r="E1974" s="105"/>
      <c r="F1974" s="106"/>
      <c r="G1974" s="105"/>
      <c r="H1974" s="105"/>
      <c r="I1974" s="108"/>
      <c r="J1974" s="105"/>
      <c r="K1974" s="105"/>
      <c r="L1974" s="108"/>
      <c r="M1974" s="105"/>
      <c r="N1974" s="103"/>
      <c r="O1974" s="456"/>
      <c r="P1974" s="79">
        <f t="shared" si="61"/>
        <v>0</v>
      </c>
      <c r="Q1974" s="79">
        <f t="shared" si="61"/>
        <v>0</v>
      </c>
      <c r="R1974" s="102" t="str">
        <f t="shared" si="60"/>
        <v/>
      </c>
      <c r="S1974" s="96" t="str">
        <f>IF(D1974="","",IF(OR(D1974=Plano!$A$1,D1974=Plano!$B$1),"entrada","saída"))</f>
        <v/>
      </c>
    </row>
    <row r="1975" spans="1:19" ht="13.2" hidden="1" x14ac:dyDescent="0.25">
      <c r="A1975" s="119" t="str">
        <f>IF(B1975="","",COUNT('Diário 2o PA'!$A$5:$A$1412)+COUNT('Diário 3o PA'!$A$5:$A$2004)+ROW()-4)</f>
        <v/>
      </c>
      <c r="B1975" s="104"/>
      <c r="C1975" s="154"/>
      <c r="D1975" s="105"/>
      <c r="E1975" s="105"/>
      <c r="F1975" s="106"/>
      <c r="G1975" s="105"/>
      <c r="H1975" s="105"/>
      <c r="I1975" s="108"/>
      <c r="J1975" s="105"/>
      <c r="K1975" s="105"/>
      <c r="L1975" s="108"/>
      <c r="M1975" s="105"/>
      <c r="N1975" s="103"/>
      <c r="O1975" s="456"/>
      <c r="P1975" s="79">
        <f t="shared" si="61"/>
        <v>0</v>
      </c>
      <c r="Q1975" s="79">
        <f t="shared" si="61"/>
        <v>0</v>
      </c>
      <c r="R1975" s="102" t="str">
        <f t="shared" si="60"/>
        <v/>
      </c>
      <c r="S1975" s="96" t="str">
        <f>IF(D1975="","",IF(OR(D1975=Plano!$A$1,D1975=Plano!$B$1),"entrada","saída"))</f>
        <v/>
      </c>
    </row>
    <row r="1976" spans="1:19" ht="13.2" hidden="1" x14ac:dyDescent="0.25">
      <c r="A1976" s="119" t="str">
        <f>IF(B1976="","",COUNT('Diário 2o PA'!$A$5:$A$1412)+COUNT('Diário 3o PA'!$A$5:$A$2004)+ROW()-4)</f>
        <v/>
      </c>
      <c r="B1976" s="104"/>
      <c r="C1976" s="154"/>
      <c r="D1976" s="105"/>
      <c r="E1976" s="105"/>
      <c r="F1976" s="106"/>
      <c r="G1976" s="105"/>
      <c r="H1976" s="105"/>
      <c r="I1976" s="108"/>
      <c r="J1976" s="105"/>
      <c r="K1976" s="105"/>
      <c r="L1976" s="108"/>
      <c r="M1976" s="105"/>
      <c r="N1976" s="103"/>
      <c r="O1976" s="456"/>
      <c r="P1976" s="79">
        <f t="shared" si="61"/>
        <v>0</v>
      </c>
      <c r="Q1976" s="79">
        <f t="shared" si="61"/>
        <v>0</v>
      </c>
      <c r="R1976" s="102" t="str">
        <f t="shared" si="60"/>
        <v/>
      </c>
      <c r="S1976" s="96" t="str">
        <f>IF(D1976="","",IF(OR(D1976=Plano!$A$1,D1976=Plano!$B$1),"entrada","saída"))</f>
        <v/>
      </c>
    </row>
    <row r="1977" spans="1:19" ht="13.2" hidden="1" x14ac:dyDescent="0.25">
      <c r="A1977" s="119" t="str">
        <f>IF(B1977="","",COUNT('Diário 2o PA'!$A$5:$A$1412)+COUNT('Diário 3o PA'!$A$5:$A$2004)+ROW()-4)</f>
        <v/>
      </c>
      <c r="B1977" s="104"/>
      <c r="C1977" s="154"/>
      <c r="D1977" s="105"/>
      <c r="E1977" s="105"/>
      <c r="F1977" s="106"/>
      <c r="G1977" s="105"/>
      <c r="H1977" s="105"/>
      <c r="I1977" s="108"/>
      <c r="J1977" s="105"/>
      <c r="K1977" s="105"/>
      <c r="L1977" s="108"/>
      <c r="M1977" s="105"/>
      <c r="N1977" s="103"/>
      <c r="O1977" s="456"/>
      <c r="P1977" s="79">
        <f t="shared" si="61"/>
        <v>0</v>
      </c>
      <c r="Q1977" s="79">
        <f t="shared" si="61"/>
        <v>0</v>
      </c>
      <c r="R1977" s="102" t="str">
        <f t="shared" si="60"/>
        <v/>
      </c>
      <c r="S1977" s="96" t="str">
        <f>IF(D1977="","",IF(OR(D1977=Plano!$A$1,D1977=Plano!$B$1),"entrada","saída"))</f>
        <v/>
      </c>
    </row>
    <row r="1978" spans="1:19" ht="13.2" hidden="1" x14ac:dyDescent="0.25">
      <c r="A1978" s="119" t="str">
        <f>IF(B1978="","",COUNT('Diário 2o PA'!$A$5:$A$1412)+COUNT('Diário 3o PA'!$A$5:$A$2004)+ROW()-4)</f>
        <v/>
      </c>
      <c r="B1978" s="104"/>
      <c r="C1978" s="154"/>
      <c r="D1978" s="105"/>
      <c r="E1978" s="105"/>
      <c r="F1978" s="106"/>
      <c r="G1978" s="105"/>
      <c r="H1978" s="105"/>
      <c r="I1978" s="108"/>
      <c r="J1978" s="105"/>
      <c r="K1978" s="105"/>
      <c r="L1978" s="108"/>
      <c r="M1978" s="105"/>
      <c r="N1978" s="103"/>
      <c r="O1978" s="456"/>
      <c r="P1978" s="79">
        <f t="shared" si="61"/>
        <v>0</v>
      </c>
      <c r="Q1978" s="79">
        <f t="shared" si="61"/>
        <v>0</v>
      </c>
      <c r="R1978" s="102" t="str">
        <f t="shared" si="60"/>
        <v/>
      </c>
      <c r="S1978" s="96" t="str">
        <f>IF(D1978="","",IF(OR(D1978=Plano!$A$1,D1978=Plano!$B$1),"entrada","saída"))</f>
        <v/>
      </c>
    </row>
    <row r="1979" spans="1:19" ht="13.2" hidden="1" x14ac:dyDescent="0.25">
      <c r="A1979" s="119" t="str">
        <f>IF(B1979="","",COUNT('Diário 2o PA'!$A$5:$A$1412)+COUNT('Diário 3o PA'!$A$5:$A$2004)+ROW()-4)</f>
        <v/>
      </c>
      <c r="B1979" s="104"/>
      <c r="C1979" s="154"/>
      <c r="D1979" s="105"/>
      <c r="E1979" s="105"/>
      <c r="F1979" s="106"/>
      <c r="G1979" s="105"/>
      <c r="H1979" s="105"/>
      <c r="I1979" s="108"/>
      <c r="J1979" s="105"/>
      <c r="K1979" s="105"/>
      <c r="L1979" s="108"/>
      <c r="M1979" s="105"/>
      <c r="N1979" s="103"/>
      <c r="O1979" s="456"/>
      <c r="P1979" s="79">
        <f t="shared" si="61"/>
        <v>0</v>
      </c>
      <c r="Q1979" s="79">
        <f t="shared" si="61"/>
        <v>0</v>
      </c>
      <c r="R1979" s="102" t="str">
        <f t="shared" si="60"/>
        <v/>
      </c>
      <c r="S1979" s="96" t="str">
        <f>IF(D1979="","",IF(OR(D1979=Plano!$A$1,D1979=Plano!$B$1),"entrada","saída"))</f>
        <v/>
      </c>
    </row>
    <row r="1980" spans="1:19" ht="13.2" hidden="1" x14ac:dyDescent="0.25">
      <c r="A1980" s="119" t="str">
        <f>IF(B1980="","",COUNT('Diário 2o PA'!$A$5:$A$1412)+COUNT('Diário 3o PA'!$A$5:$A$2004)+ROW()-4)</f>
        <v/>
      </c>
      <c r="B1980" s="104"/>
      <c r="C1980" s="154"/>
      <c r="D1980" s="105"/>
      <c r="E1980" s="105"/>
      <c r="F1980" s="106"/>
      <c r="G1980" s="105"/>
      <c r="H1980" s="105"/>
      <c r="I1980" s="108"/>
      <c r="J1980" s="105"/>
      <c r="K1980" s="105"/>
      <c r="L1980" s="108"/>
      <c r="M1980" s="105"/>
      <c r="N1980" s="103"/>
      <c r="O1980" s="456"/>
      <c r="P1980" s="79">
        <f t="shared" si="61"/>
        <v>0</v>
      </c>
      <c r="Q1980" s="79">
        <f t="shared" si="61"/>
        <v>0</v>
      </c>
      <c r="R1980" s="102" t="str">
        <f t="shared" si="60"/>
        <v/>
      </c>
      <c r="S1980" s="96" t="str">
        <f>IF(D1980="","",IF(OR(D1980=Plano!$A$1,D1980=Plano!$B$1),"entrada","saída"))</f>
        <v/>
      </c>
    </row>
    <row r="1981" spans="1:19" ht="13.2" hidden="1" x14ac:dyDescent="0.25">
      <c r="A1981" s="119" t="str">
        <f>IF(B1981="","",COUNT('Diário 2o PA'!$A$5:$A$1412)+COUNT('Diário 3o PA'!$A$5:$A$2004)+ROW()-4)</f>
        <v/>
      </c>
      <c r="B1981" s="104"/>
      <c r="C1981" s="154"/>
      <c r="D1981" s="105"/>
      <c r="E1981" s="105"/>
      <c r="F1981" s="106"/>
      <c r="G1981" s="105"/>
      <c r="H1981" s="105"/>
      <c r="I1981" s="108"/>
      <c r="J1981" s="105"/>
      <c r="K1981" s="105"/>
      <c r="L1981" s="108"/>
      <c r="M1981" s="105"/>
      <c r="N1981" s="103"/>
      <c r="O1981" s="456"/>
      <c r="P1981" s="79">
        <f t="shared" si="61"/>
        <v>0</v>
      </c>
      <c r="Q1981" s="79">
        <f t="shared" si="61"/>
        <v>0</v>
      </c>
      <c r="R1981" s="102" t="str">
        <f t="shared" si="60"/>
        <v/>
      </c>
      <c r="S1981" s="96" t="str">
        <f>IF(D1981="","",IF(OR(D1981=Plano!$A$1,D1981=Plano!$B$1),"entrada","saída"))</f>
        <v/>
      </c>
    </row>
    <row r="1982" spans="1:19" ht="13.2" hidden="1" x14ac:dyDescent="0.25">
      <c r="A1982" s="119" t="str">
        <f>IF(B1982="","",COUNT('Diário 2o PA'!$A$5:$A$1412)+COUNT('Diário 3o PA'!$A$5:$A$2004)+ROW()-4)</f>
        <v/>
      </c>
      <c r="B1982" s="104"/>
      <c r="C1982" s="154"/>
      <c r="D1982" s="105"/>
      <c r="E1982" s="105"/>
      <c r="F1982" s="106"/>
      <c r="G1982" s="105"/>
      <c r="H1982" s="105"/>
      <c r="I1982" s="108"/>
      <c r="J1982" s="105"/>
      <c r="K1982" s="105"/>
      <c r="L1982" s="108"/>
      <c r="M1982" s="105"/>
      <c r="N1982" s="103"/>
      <c r="O1982" s="456"/>
      <c r="P1982" s="79">
        <f t="shared" si="61"/>
        <v>0</v>
      </c>
      <c r="Q1982" s="79">
        <f t="shared" si="61"/>
        <v>0</v>
      </c>
      <c r="R1982" s="102" t="str">
        <f t="shared" si="60"/>
        <v/>
      </c>
      <c r="S1982" s="96" t="str">
        <f>IF(D1982="","",IF(OR(D1982=Plano!$A$1,D1982=Plano!$B$1),"entrada","saída"))</f>
        <v/>
      </c>
    </row>
    <row r="1983" spans="1:19" ht="13.2" hidden="1" x14ac:dyDescent="0.25">
      <c r="A1983" s="119" t="str">
        <f>IF(B1983="","",COUNT('Diário 2o PA'!$A$5:$A$1412)+COUNT('Diário 3o PA'!$A$5:$A$2004)+ROW()-4)</f>
        <v/>
      </c>
      <c r="B1983" s="104"/>
      <c r="C1983" s="154"/>
      <c r="D1983" s="105"/>
      <c r="E1983" s="105"/>
      <c r="F1983" s="106"/>
      <c r="G1983" s="105"/>
      <c r="H1983" s="105"/>
      <c r="I1983" s="108"/>
      <c r="J1983" s="105"/>
      <c r="K1983" s="105"/>
      <c r="L1983" s="108"/>
      <c r="M1983" s="105"/>
      <c r="N1983" s="103"/>
      <c r="O1983" s="456"/>
      <c r="P1983" s="79">
        <f t="shared" si="61"/>
        <v>0</v>
      </c>
      <c r="Q1983" s="79">
        <f t="shared" si="61"/>
        <v>0</v>
      </c>
      <c r="R1983" s="102" t="str">
        <f t="shared" si="60"/>
        <v/>
      </c>
      <c r="S1983" s="96" t="str">
        <f>IF(D1983="","",IF(OR(D1983=Plano!$A$1,D1983=Plano!$B$1),"entrada","saída"))</f>
        <v/>
      </c>
    </row>
    <row r="1984" spans="1:19" ht="13.2" hidden="1" x14ac:dyDescent="0.25">
      <c r="A1984" s="119" t="str">
        <f>IF(B1984="","",COUNT('Diário 2o PA'!$A$5:$A$1412)+COUNT('Diário 3o PA'!$A$5:$A$2004)+ROW()-4)</f>
        <v/>
      </c>
      <c r="B1984" s="104"/>
      <c r="C1984" s="154"/>
      <c r="D1984" s="105"/>
      <c r="E1984" s="105"/>
      <c r="F1984" s="106"/>
      <c r="G1984" s="105"/>
      <c r="H1984" s="105"/>
      <c r="I1984" s="108"/>
      <c r="J1984" s="105"/>
      <c r="K1984" s="105"/>
      <c r="L1984" s="108"/>
      <c r="M1984" s="105"/>
      <c r="N1984" s="103"/>
      <c r="O1984" s="456"/>
      <c r="P1984" s="79">
        <f t="shared" si="61"/>
        <v>0</v>
      </c>
      <c r="Q1984" s="79">
        <f t="shared" si="61"/>
        <v>0</v>
      </c>
      <c r="R1984" s="102" t="str">
        <f t="shared" si="60"/>
        <v/>
      </c>
      <c r="S1984" s="96" t="str">
        <f>IF(D1984="","",IF(OR(D1984=Plano!$A$1,D1984=Plano!$B$1),"entrada","saída"))</f>
        <v/>
      </c>
    </row>
    <row r="1985" spans="1:19" ht="13.2" hidden="1" x14ac:dyDescent="0.25">
      <c r="A1985" s="119" t="str">
        <f>IF(B1985="","",COUNT('Diário 2o PA'!$A$5:$A$1412)+COUNT('Diário 3o PA'!$A$5:$A$2004)+ROW()-4)</f>
        <v/>
      </c>
      <c r="B1985" s="104"/>
      <c r="C1985" s="154"/>
      <c r="D1985" s="105"/>
      <c r="E1985" s="105"/>
      <c r="F1985" s="106"/>
      <c r="G1985" s="105"/>
      <c r="H1985" s="105"/>
      <c r="I1985" s="108"/>
      <c r="J1985" s="105"/>
      <c r="K1985" s="105"/>
      <c r="L1985" s="108"/>
      <c r="M1985" s="105"/>
      <c r="N1985" s="103"/>
      <c r="O1985" s="456"/>
      <c r="P1985" s="79">
        <f t="shared" si="61"/>
        <v>0</v>
      </c>
      <c r="Q1985" s="79">
        <f t="shared" si="61"/>
        <v>0</v>
      </c>
      <c r="R1985" s="102" t="str">
        <f t="shared" si="60"/>
        <v/>
      </c>
      <c r="S1985" s="96" t="str">
        <f>IF(D1985="","",IF(OR(D1985=Plano!$A$1,D1985=Plano!$B$1),"entrada","saída"))</f>
        <v/>
      </c>
    </row>
    <row r="1986" spans="1:19" ht="13.2" hidden="1" x14ac:dyDescent="0.25">
      <c r="A1986" s="119" t="str">
        <f>IF(B1986="","",COUNT('Diário 2o PA'!$A$5:$A$1412)+COUNT('Diário 3o PA'!$A$5:$A$2004)+ROW()-4)</f>
        <v/>
      </c>
      <c r="B1986" s="104"/>
      <c r="C1986" s="154"/>
      <c r="D1986" s="105"/>
      <c r="E1986" s="105"/>
      <c r="F1986" s="106"/>
      <c r="G1986" s="105"/>
      <c r="H1986" s="105"/>
      <c r="I1986" s="108"/>
      <c r="J1986" s="105"/>
      <c r="K1986" s="105"/>
      <c r="L1986" s="108"/>
      <c r="M1986" s="105"/>
      <c r="N1986" s="103"/>
      <c r="O1986" s="456"/>
      <c r="P1986" s="79">
        <f t="shared" si="61"/>
        <v>0</v>
      </c>
      <c r="Q1986" s="79">
        <f t="shared" si="61"/>
        <v>0</v>
      </c>
      <c r="R1986" s="102" t="str">
        <f t="shared" si="60"/>
        <v/>
      </c>
      <c r="S1986" s="96" t="str">
        <f>IF(D1986="","",IF(OR(D1986=Plano!$A$1,D1986=Plano!$B$1),"entrada","saída"))</f>
        <v/>
      </c>
    </row>
    <row r="1987" spans="1:19" ht="13.2" hidden="1" x14ac:dyDescent="0.25">
      <c r="A1987" s="119" t="str">
        <f>IF(B1987="","",COUNT('Diário 2o PA'!$A$5:$A$1412)+COUNT('Diário 3o PA'!$A$5:$A$2004)+ROW()-4)</f>
        <v/>
      </c>
      <c r="B1987" s="104"/>
      <c r="C1987" s="154"/>
      <c r="D1987" s="105"/>
      <c r="E1987" s="105"/>
      <c r="F1987" s="106"/>
      <c r="G1987" s="105"/>
      <c r="H1987" s="105"/>
      <c r="I1987" s="108"/>
      <c r="J1987" s="105"/>
      <c r="K1987" s="105"/>
      <c r="L1987" s="108"/>
      <c r="M1987" s="105"/>
      <c r="N1987" s="103"/>
      <c r="O1987" s="456"/>
      <c r="P1987" s="79">
        <f t="shared" si="61"/>
        <v>0</v>
      </c>
      <c r="Q1987" s="79">
        <f t="shared" si="61"/>
        <v>0</v>
      </c>
      <c r="R1987" s="102" t="str">
        <f t="shared" si="60"/>
        <v/>
      </c>
      <c r="S1987" s="96" t="str">
        <f>IF(D1987="","",IF(OR(D1987=Plano!$A$1,D1987=Plano!$B$1),"entrada","saída"))</f>
        <v/>
      </c>
    </row>
    <row r="1988" spans="1:19" ht="13.2" hidden="1" x14ac:dyDescent="0.25">
      <c r="A1988" s="119" t="str">
        <f>IF(B1988="","",COUNT('Diário 2o PA'!$A$5:$A$1412)+COUNT('Diário 3o PA'!$A$5:$A$2004)+ROW()-4)</f>
        <v/>
      </c>
      <c r="B1988" s="104"/>
      <c r="C1988" s="154"/>
      <c r="D1988" s="105"/>
      <c r="E1988" s="105"/>
      <c r="F1988" s="106"/>
      <c r="G1988" s="105"/>
      <c r="H1988" s="105"/>
      <c r="I1988" s="108"/>
      <c r="J1988" s="105"/>
      <c r="K1988" s="105"/>
      <c r="L1988" s="108"/>
      <c r="M1988" s="105"/>
      <c r="N1988" s="103"/>
      <c r="O1988" s="456"/>
      <c r="P1988" s="79">
        <f t="shared" si="61"/>
        <v>0</v>
      </c>
      <c r="Q1988" s="79">
        <f t="shared" si="61"/>
        <v>0</v>
      </c>
      <c r="R1988" s="102" t="str">
        <f t="shared" si="60"/>
        <v/>
      </c>
      <c r="S1988" s="96" t="str">
        <f>IF(D1988="","",IF(OR(D1988=Plano!$A$1,D1988=Plano!$B$1),"entrada","saída"))</f>
        <v/>
      </c>
    </row>
    <row r="1989" spans="1:19" ht="13.2" hidden="1" x14ac:dyDescent="0.25">
      <c r="A1989" s="119" t="str">
        <f>IF(B1989="","",COUNT('Diário 2o PA'!$A$5:$A$1412)+COUNT('Diário 3o PA'!$A$5:$A$2004)+ROW()-4)</f>
        <v/>
      </c>
      <c r="B1989" s="104"/>
      <c r="C1989" s="154"/>
      <c r="D1989" s="105"/>
      <c r="E1989" s="105"/>
      <c r="F1989" s="106"/>
      <c r="G1989" s="105"/>
      <c r="H1989" s="105"/>
      <c r="I1989" s="108"/>
      <c r="J1989" s="105"/>
      <c r="K1989" s="105"/>
      <c r="L1989" s="108"/>
      <c r="M1989" s="105"/>
      <c r="N1989" s="103"/>
      <c r="O1989" s="456"/>
      <c r="P1989" s="79">
        <f t="shared" si="61"/>
        <v>0</v>
      </c>
      <c r="Q1989" s="79">
        <f t="shared" si="61"/>
        <v>0</v>
      </c>
      <c r="R1989" s="102" t="str">
        <f t="shared" ref="R1989:R2004" si="62">SUBSTITUTE(D1989," ","_")</f>
        <v/>
      </c>
      <c r="S1989" s="96" t="str">
        <f>IF(D1989="","",IF(OR(D1989=Plano!$A$1,D1989=Plano!$B$1),"entrada","saída"))</f>
        <v/>
      </c>
    </row>
    <row r="1990" spans="1:19" ht="13.2" hidden="1" x14ac:dyDescent="0.25">
      <c r="A1990" s="119" t="str">
        <f>IF(B1990="","",COUNT('Diário 2o PA'!$A$5:$A$1412)+COUNT('Diário 3o PA'!$A$5:$A$2004)+ROW()-4)</f>
        <v/>
      </c>
      <c r="B1990" s="104"/>
      <c r="C1990" s="154"/>
      <c r="D1990" s="105"/>
      <c r="E1990" s="105"/>
      <c r="F1990" s="106"/>
      <c r="G1990" s="105"/>
      <c r="H1990" s="105"/>
      <c r="I1990" s="108"/>
      <c r="J1990" s="105"/>
      <c r="K1990" s="105"/>
      <c r="L1990" s="108"/>
      <c r="M1990" s="105"/>
      <c r="N1990" s="103"/>
      <c r="O1990" s="456"/>
      <c r="P1990" s="79">
        <f t="shared" ref="P1990:Q2004" si="63">IF(B1990=0,0,IF(YEAR(B1990)=$Q$1,MONTH(B1990)-$P$1+1,(YEAR(B1990)-$Q$1)*12-$P$1+1+MONTH(B1990)))</f>
        <v>0</v>
      </c>
      <c r="Q1990" s="79">
        <f t="shared" si="63"/>
        <v>0</v>
      </c>
      <c r="R1990" s="102" t="str">
        <f t="shared" si="62"/>
        <v/>
      </c>
      <c r="S1990" s="96" t="str">
        <f>IF(D1990="","",IF(OR(D1990=Plano!$A$1,D1990=Plano!$B$1),"entrada","saída"))</f>
        <v/>
      </c>
    </row>
    <row r="1991" spans="1:19" ht="13.2" hidden="1" x14ac:dyDescent="0.25">
      <c r="A1991" s="119" t="str">
        <f>IF(B1991="","",COUNT('Diário 2o PA'!$A$5:$A$1412)+COUNT('Diário 3o PA'!$A$5:$A$2004)+ROW()-4)</f>
        <v/>
      </c>
      <c r="B1991" s="104"/>
      <c r="C1991" s="154"/>
      <c r="D1991" s="105"/>
      <c r="E1991" s="105"/>
      <c r="F1991" s="106"/>
      <c r="G1991" s="105"/>
      <c r="H1991" s="105"/>
      <c r="I1991" s="108"/>
      <c r="J1991" s="105"/>
      <c r="K1991" s="105"/>
      <c r="L1991" s="108"/>
      <c r="M1991" s="105"/>
      <c r="N1991" s="103"/>
      <c r="O1991" s="456"/>
      <c r="P1991" s="79">
        <f t="shared" si="63"/>
        <v>0</v>
      </c>
      <c r="Q1991" s="79">
        <f t="shared" si="63"/>
        <v>0</v>
      </c>
      <c r="R1991" s="102" t="str">
        <f t="shared" si="62"/>
        <v/>
      </c>
      <c r="S1991" s="96" t="str">
        <f>IF(D1991="","",IF(OR(D1991=Plano!$A$1,D1991=Plano!$B$1),"entrada","saída"))</f>
        <v/>
      </c>
    </row>
    <row r="1992" spans="1:19" ht="13.2" hidden="1" x14ac:dyDescent="0.25">
      <c r="A1992" s="119" t="str">
        <f>IF(B1992="","",COUNT('Diário 2o PA'!$A$5:$A$1412)+COUNT('Diário 3o PA'!$A$5:$A$2004)+ROW()-4)</f>
        <v/>
      </c>
      <c r="B1992" s="104"/>
      <c r="C1992" s="154"/>
      <c r="D1992" s="105"/>
      <c r="E1992" s="105"/>
      <c r="F1992" s="106"/>
      <c r="G1992" s="105"/>
      <c r="H1992" s="105"/>
      <c r="I1992" s="108"/>
      <c r="J1992" s="105"/>
      <c r="K1992" s="105"/>
      <c r="L1992" s="108"/>
      <c r="M1992" s="105"/>
      <c r="N1992" s="103"/>
      <c r="O1992" s="456"/>
      <c r="P1992" s="79">
        <f t="shared" si="63"/>
        <v>0</v>
      </c>
      <c r="Q1992" s="79">
        <f t="shared" si="63"/>
        <v>0</v>
      </c>
      <c r="R1992" s="102" t="str">
        <f t="shared" si="62"/>
        <v/>
      </c>
      <c r="S1992" s="96" t="str">
        <f>IF(D1992="","",IF(OR(D1992=Plano!$A$1,D1992=Plano!$B$1),"entrada","saída"))</f>
        <v/>
      </c>
    </row>
    <row r="1993" spans="1:19" ht="13.2" hidden="1" x14ac:dyDescent="0.25">
      <c r="A1993" s="119" t="str">
        <f>IF(B1993="","",COUNT('Diário 2o PA'!$A$5:$A$1412)+COUNT('Diário 3o PA'!$A$5:$A$2004)+ROW()-4)</f>
        <v/>
      </c>
      <c r="B1993" s="104"/>
      <c r="C1993" s="154"/>
      <c r="D1993" s="105"/>
      <c r="E1993" s="105"/>
      <c r="F1993" s="106"/>
      <c r="G1993" s="105"/>
      <c r="H1993" s="105"/>
      <c r="I1993" s="108"/>
      <c r="J1993" s="105"/>
      <c r="K1993" s="105"/>
      <c r="L1993" s="108"/>
      <c r="M1993" s="105"/>
      <c r="N1993" s="103"/>
      <c r="O1993" s="456"/>
      <c r="P1993" s="79">
        <f t="shared" si="63"/>
        <v>0</v>
      </c>
      <c r="Q1993" s="79">
        <f t="shared" si="63"/>
        <v>0</v>
      </c>
      <c r="R1993" s="102" t="str">
        <f t="shared" si="62"/>
        <v/>
      </c>
      <c r="S1993" s="96" t="str">
        <f>IF(D1993="","",IF(OR(D1993=Plano!$A$1,D1993=Plano!$B$1),"entrada","saída"))</f>
        <v/>
      </c>
    </row>
    <row r="1994" spans="1:19" ht="13.2" hidden="1" x14ac:dyDescent="0.25">
      <c r="A1994" s="119" t="str">
        <f>IF(B1994="","",COUNT('Diário 2o PA'!$A$5:$A$1412)+COUNT('Diário 3o PA'!$A$5:$A$2004)+ROW()-4)</f>
        <v/>
      </c>
      <c r="B1994" s="104"/>
      <c r="C1994" s="154"/>
      <c r="D1994" s="105"/>
      <c r="E1994" s="105"/>
      <c r="F1994" s="106"/>
      <c r="G1994" s="105"/>
      <c r="H1994" s="105"/>
      <c r="I1994" s="108"/>
      <c r="J1994" s="105"/>
      <c r="K1994" s="105"/>
      <c r="L1994" s="108"/>
      <c r="M1994" s="105"/>
      <c r="N1994" s="103"/>
      <c r="O1994" s="456"/>
      <c r="P1994" s="79">
        <f t="shared" si="63"/>
        <v>0</v>
      </c>
      <c r="Q1994" s="79">
        <f t="shared" si="63"/>
        <v>0</v>
      </c>
      <c r="R1994" s="102" t="str">
        <f t="shared" si="62"/>
        <v/>
      </c>
      <c r="S1994" s="96" t="str">
        <f>IF(D1994="","",IF(OR(D1994=Plano!$A$1,D1994=Plano!$B$1),"entrada","saída"))</f>
        <v/>
      </c>
    </row>
    <row r="1995" spans="1:19" ht="13.2" hidden="1" x14ac:dyDescent="0.25">
      <c r="A1995" s="119" t="str">
        <f>IF(B1995="","",COUNT('Diário 2o PA'!$A$5:$A$1412)+COUNT('Diário 3o PA'!$A$5:$A$2004)+ROW()-4)</f>
        <v/>
      </c>
      <c r="B1995" s="104"/>
      <c r="C1995" s="154"/>
      <c r="D1995" s="105"/>
      <c r="E1995" s="105"/>
      <c r="F1995" s="106"/>
      <c r="G1995" s="105"/>
      <c r="H1995" s="105"/>
      <c r="I1995" s="108"/>
      <c r="J1995" s="105"/>
      <c r="K1995" s="105"/>
      <c r="L1995" s="108"/>
      <c r="M1995" s="105"/>
      <c r="N1995" s="103"/>
      <c r="O1995" s="456"/>
      <c r="P1995" s="79">
        <f t="shared" si="63"/>
        <v>0</v>
      </c>
      <c r="Q1995" s="79">
        <f t="shared" si="63"/>
        <v>0</v>
      </c>
      <c r="R1995" s="102" t="str">
        <f t="shared" si="62"/>
        <v/>
      </c>
      <c r="S1995" s="96" t="str">
        <f>IF(D1995="","",IF(OR(D1995=Plano!$A$1,D1995=Plano!$B$1),"entrada","saída"))</f>
        <v/>
      </c>
    </row>
    <row r="1996" spans="1:19" ht="13.2" hidden="1" x14ac:dyDescent="0.25">
      <c r="A1996" s="119" t="str">
        <f>IF(B1996="","",COUNT('Diário 2o PA'!$A$5:$A$1412)+COUNT('Diário 3o PA'!$A$5:$A$2004)+ROW()-4)</f>
        <v/>
      </c>
      <c r="B1996" s="104"/>
      <c r="C1996" s="154"/>
      <c r="D1996" s="105"/>
      <c r="E1996" s="105"/>
      <c r="F1996" s="106"/>
      <c r="G1996" s="105"/>
      <c r="H1996" s="105"/>
      <c r="I1996" s="108"/>
      <c r="J1996" s="105"/>
      <c r="K1996" s="105"/>
      <c r="L1996" s="108"/>
      <c r="M1996" s="105"/>
      <c r="N1996" s="103"/>
      <c r="O1996" s="456"/>
      <c r="P1996" s="79">
        <f t="shared" si="63"/>
        <v>0</v>
      </c>
      <c r="Q1996" s="79">
        <f t="shared" si="63"/>
        <v>0</v>
      </c>
      <c r="R1996" s="102" t="str">
        <f t="shared" si="62"/>
        <v/>
      </c>
      <c r="S1996" s="96" t="str">
        <f>IF(D1996="","",IF(OR(D1996=Plano!$A$1,D1996=Plano!$B$1),"entrada","saída"))</f>
        <v/>
      </c>
    </row>
    <row r="1997" spans="1:19" ht="13.2" hidden="1" x14ac:dyDescent="0.25">
      <c r="A1997" s="119" t="str">
        <f>IF(B1997="","",COUNT('Diário 2o PA'!$A$5:$A$1412)+COUNT('Diário 3o PA'!$A$5:$A$2004)+ROW()-4)</f>
        <v/>
      </c>
      <c r="B1997" s="104"/>
      <c r="C1997" s="154"/>
      <c r="D1997" s="105"/>
      <c r="E1997" s="105"/>
      <c r="F1997" s="106"/>
      <c r="G1997" s="105"/>
      <c r="H1997" s="105"/>
      <c r="I1997" s="108"/>
      <c r="J1997" s="105"/>
      <c r="K1997" s="105"/>
      <c r="L1997" s="108"/>
      <c r="M1997" s="105"/>
      <c r="N1997" s="103"/>
      <c r="O1997" s="456"/>
      <c r="P1997" s="79">
        <f t="shared" si="63"/>
        <v>0</v>
      </c>
      <c r="Q1997" s="79">
        <f t="shared" si="63"/>
        <v>0</v>
      </c>
      <c r="R1997" s="102" t="str">
        <f t="shared" si="62"/>
        <v/>
      </c>
      <c r="S1997" s="96" t="str">
        <f>IF(D1997="","",IF(OR(D1997=Plano!$A$1,D1997=Plano!$B$1),"entrada","saída"))</f>
        <v/>
      </c>
    </row>
    <row r="1998" spans="1:19" ht="13.2" hidden="1" x14ac:dyDescent="0.25">
      <c r="A1998" s="119" t="str">
        <f>IF(B1998="","",COUNT('Diário 2o PA'!$A$5:$A$1412)+COUNT('Diário 3o PA'!$A$5:$A$2004)+ROW()-4)</f>
        <v/>
      </c>
      <c r="B1998" s="104"/>
      <c r="C1998" s="154"/>
      <c r="D1998" s="105"/>
      <c r="E1998" s="105"/>
      <c r="F1998" s="106"/>
      <c r="G1998" s="105"/>
      <c r="H1998" s="105"/>
      <c r="I1998" s="108"/>
      <c r="J1998" s="105"/>
      <c r="K1998" s="105"/>
      <c r="L1998" s="108"/>
      <c r="M1998" s="105"/>
      <c r="N1998" s="103"/>
      <c r="O1998" s="456"/>
      <c r="P1998" s="79">
        <f t="shared" si="63"/>
        <v>0</v>
      </c>
      <c r="Q1998" s="79">
        <f t="shared" si="63"/>
        <v>0</v>
      </c>
      <c r="R1998" s="102" t="str">
        <f t="shared" si="62"/>
        <v/>
      </c>
      <c r="S1998" s="96" t="str">
        <f>IF(D1998="","",IF(OR(D1998=Plano!$A$1,D1998=Plano!$B$1),"entrada","saída"))</f>
        <v/>
      </c>
    </row>
    <row r="1999" spans="1:19" ht="13.2" hidden="1" x14ac:dyDescent="0.25">
      <c r="A1999" s="119" t="str">
        <f>IF(B1999="","",COUNT('Diário 2o PA'!$A$5:$A$1412)+COUNT('Diário 3o PA'!$A$5:$A$2004)+ROW()-4)</f>
        <v/>
      </c>
      <c r="B1999" s="104"/>
      <c r="C1999" s="154"/>
      <c r="D1999" s="105"/>
      <c r="E1999" s="105"/>
      <c r="F1999" s="106"/>
      <c r="G1999" s="105"/>
      <c r="H1999" s="105"/>
      <c r="I1999" s="108"/>
      <c r="J1999" s="105"/>
      <c r="K1999" s="105"/>
      <c r="L1999" s="108"/>
      <c r="M1999" s="105"/>
      <c r="N1999" s="103"/>
      <c r="O1999" s="456"/>
      <c r="P1999" s="79">
        <f t="shared" si="63"/>
        <v>0</v>
      </c>
      <c r="Q1999" s="79">
        <f t="shared" si="63"/>
        <v>0</v>
      </c>
      <c r="R1999" s="102" t="str">
        <f t="shared" si="62"/>
        <v/>
      </c>
      <c r="S1999" s="96" t="str">
        <f>IF(D1999="","",IF(OR(D1999=Plano!$A$1,D1999=Plano!$B$1),"entrada","saída"))</f>
        <v/>
      </c>
    </row>
    <row r="2000" spans="1:19" ht="13.2" hidden="1" x14ac:dyDescent="0.25">
      <c r="A2000" s="119" t="str">
        <f>IF(B2000="","",COUNT('Diário 2o PA'!$A$5:$A$1412)+COUNT('Diário 3o PA'!$A$5:$A$2004)+ROW()-4)</f>
        <v/>
      </c>
      <c r="B2000" s="104"/>
      <c r="C2000" s="154"/>
      <c r="D2000" s="105"/>
      <c r="E2000" s="105"/>
      <c r="F2000" s="106"/>
      <c r="G2000" s="105"/>
      <c r="H2000" s="105"/>
      <c r="I2000" s="108"/>
      <c r="J2000" s="105"/>
      <c r="K2000" s="105"/>
      <c r="L2000" s="108"/>
      <c r="M2000" s="105"/>
      <c r="N2000" s="103"/>
      <c r="O2000" s="456"/>
      <c r="P2000" s="79">
        <f t="shared" si="63"/>
        <v>0</v>
      </c>
      <c r="Q2000" s="79">
        <f t="shared" si="63"/>
        <v>0</v>
      </c>
      <c r="R2000" s="102" t="str">
        <f t="shared" si="62"/>
        <v/>
      </c>
      <c r="S2000" s="96" t="str">
        <f>IF(D2000="","",IF(OR(D2000=Plano!$A$1,D2000=Plano!$B$1),"entrada","saída"))</f>
        <v/>
      </c>
    </row>
    <row r="2001" spans="1:19" ht="13.2" hidden="1" x14ac:dyDescent="0.25">
      <c r="A2001" s="119" t="str">
        <f>IF(B2001="","",COUNT('Diário 2o PA'!$A$5:$A$1412)+COUNT('Diário 3o PA'!$A$5:$A$2004)+ROW()-4)</f>
        <v/>
      </c>
      <c r="B2001" s="104"/>
      <c r="C2001" s="154"/>
      <c r="D2001" s="105"/>
      <c r="E2001" s="105"/>
      <c r="F2001" s="106"/>
      <c r="G2001" s="105"/>
      <c r="H2001" s="105"/>
      <c r="I2001" s="108"/>
      <c r="J2001" s="105"/>
      <c r="K2001" s="105"/>
      <c r="L2001" s="108"/>
      <c r="M2001" s="105"/>
      <c r="N2001" s="103"/>
      <c r="O2001" s="456"/>
      <c r="P2001" s="79">
        <f t="shared" si="63"/>
        <v>0</v>
      </c>
      <c r="Q2001" s="79">
        <f t="shared" si="63"/>
        <v>0</v>
      </c>
      <c r="R2001" s="102" t="str">
        <f t="shared" si="62"/>
        <v/>
      </c>
      <c r="S2001" s="96" t="str">
        <f>IF(D2001="","",IF(OR(D2001=Plano!$A$1,D2001=Plano!$B$1),"entrada","saída"))</f>
        <v/>
      </c>
    </row>
    <row r="2002" spans="1:19" ht="13.2" hidden="1" x14ac:dyDescent="0.25">
      <c r="A2002" s="119" t="str">
        <f>IF(B2002="","",COUNT('Diário 2o PA'!$A$5:$A$1412)+COUNT('Diário 3o PA'!$A$5:$A$2004)+ROW()-4)</f>
        <v/>
      </c>
      <c r="B2002" s="104"/>
      <c r="C2002" s="154"/>
      <c r="D2002" s="105"/>
      <c r="E2002" s="105"/>
      <c r="F2002" s="106"/>
      <c r="G2002" s="105"/>
      <c r="H2002" s="105"/>
      <c r="I2002" s="108"/>
      <c r="J2002" s="105"/>
      <c r="K2002" s="105"/>
      <c r="L2002" s="108"/>
      <c r="M2002" s="105"/>
      <c r="N2002" s="103"/>
      <c r="O2002" s="456"/>
      <c r="P2002" s="79">
        <f t="shared" si="63"/>
        <v>0</v>
      </c>
      <c r="Q2002" s="79">
        <f t="shared" si="63"/>
        <v>0</v>
      </c>
      <c r="R2002" s="102" t="str">
        <f t="shared" si="62"/>
        <v/>
      </c>
      <c r="S2002" s="96" t="str">
        <f>IF(D2002="","",IF(OR(D2002=Plano!$A$1,D2002=Plano!$B$1),"entrada","saída"))</f>
        <v/>
      </c>
    </row>
    <row r="2003" spans="1:19" ht="13.2" hidden="1" x14ac:dyDescent="0.25">
      <c r="A2003" s="119" t="str">
        <f>IF(B2003="","",COUNT('Diário 2o PA'!$A$5:$A$1412)+COUNT('Diário 3o PA'!$A$5:$A$2004)+ROW()-4)</f>
        <v/>
      </c>
      <c r="B2003" s="104"/>
      <c r="C2003" s="154"/>
      <c r="D2003" s="105"/>
      <c r="E2003" s="105"/>
      <c r="F2003" s="106"/>
      <c r="G2003" s="105"/>
      <c r="H2003" s="105"/>
      <c r="I2003" s="108"/>
      <c r="J2003" s="105"/>
      <c r="K2003" s="105"/>
      <c r="L2003" s="108"/>
      <c r="M2003" s="105"/>
      <c r="N2003" s="104"/>
      <c r="O2003" s="456"/>
      <c r="P2003" s="79">
        <f t="shared" si="63"/>
        <v>0</v>
      </c>
      <c r="Q2003" s="79">
        <f t="shared" si="63"/>
        <v>0</v>
      </c>
      <c r="R2003" s="102" t="str">
        <f t="shared" si="62"/>
        <v/>
      </c>
      <c r="S2003" s="96" t="str">
        <f>IF(D2003="","",IF(OR(D2003=Plano!$A$1,D2003=Plano!$B$1),"entrada","saída"))</f>
        <v/>
      </c>
    </row>
    <row r="2004" spans="1:19" ht="13.2" hidden="1" x14ac:dyDescent="0.25">
      <c r="A2004" s="119" t="str">
        <f>IF(B2004="","",COUNT('Diário 2o PA'!$A$5:$A$1412)+COUNT('Diário 3o PA'!$A$5:$A$2004)+ROW()-4)</f>
        <v/>
      </c>
      <c r="B2004" s="148"/>
      <c r="C2004" s="293"/>
      <c r="D2004" s="149"/>
      <c r="E2004" s="149"/>
      <c r="F2004" s="150"/>
      <c r="G2004" s="149"/>
      <c r="H2004" s="149"/>
      <c r="I2004" s="151"/>
      <c r="J2004" s="149"/>
      <c r="K2004" s="149"/>
      <c r="L2004" s="151"/>
      <c r="M2004" s="149"/>
      <c r="N2004" s="148"/>
      <c r="O2004" s="456"/>
      <c r="P2004" s="79">
        <f t="shared" si="63"/>
        <v>0</v>
      </c>
      <c r="Q2004" s="79">
        <f t="shared" si="63"/>
        <v>0</v>
      </c>
      <c r="R2004" s="102" t="str">
        <f t="shared" si="62"/>
        <v/>
      </c>
      <c r="S2004" s="96" t="str">
        <f>IF(D2004="","",IF(OR(D2004=Plano!$A$1,D2004=Plano!$B$1),"entrada","saída"))</f>
        <v/>
      </c>
    </row>
  </sheetData>
  <sheetProtection formatColumns="0" formatRows="0" insertColumns="0" insertRows="0" deleteRows="0" autoFilter="0"/>
  <autoFilter ref="A4:O4" xr:uid="{00000000-0009-0000-0000-00000D000000}"/>
  <mergeCells count="3">
    <mergeCell ref="A1:N1"/>
    <mergeCell ref="A2:N2"/>
    <mergeCell ref="A3:N3"/>
  </mergeCells>
  <dataValidations count="5">
    <dataValidation type="list" allowBlank="1" showInputMessage="1" showErrorMessage="1" sqref="E5:E2004" xr:uid="{00000000-0002-0000-0D00-000000000000}">
      <formula1>INDIRECT($R5)</formula1>
    </dataValidation>
    <dataValidation type="list" allowBlank="1" showInputMessage="1" showErrorMessage="1" sqref="H5:H2004" xr:uid="{00000000-0002-0000-0D00-000001000000}">
      <formula1>VinculoPT</formula1>
    </dataValidation>
    <dataValidation type="date" allowBlank="1" showInputMessage="1" showErrorMessage="1" sqref="B5:B122 C5:C110" xr:uid="{00000000-0002-0000-0D00-000002000000}">
      <formula1>40544</formula1>
      <formula2>44196</formula2>
    </dataValidation>
    <dataValidation type="list" allowBlank="1" showInputMessage="1" showErrorMessage="1" sqref="D5:D2004" xr:uid="{00000000-0002-0000-0D00-000003000000}">
      <formula1>Categorias</formula1>
    </dataValidation>
    <dataValidation type="list" allowBlank="1" showInputMessage="1" showErrorMessage="1" sqref="O5:O2004" xr:uid="{00000000-0002-0000-0D00-000004000000}">
      <formula1>Contas</formula1>
    </dataValidation>
  </dataValidations>
  <pageMargins left="0.59055118110236227" right="0.59055118110236227" top="0.59055118110236227" bottom="0.59055118110236227" header="0" footer="0"/>
  <pageSetup paperSize="9" scale="50" fitToHeight="0" pageOrder="overThenDown" orientation="landscape" r:id="rId1"/>
  <headerFooter>
    <oddFooter>Página &amp;P de &amp;N</oddFooter>
  </headerFooter>
  <colBreaks count="1" manualBreakCount="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tint="4.9989318521683403E-2"/>
    <pageSetUpPr fitToPage="1"/>
  </sheetPr>
  <dimension ref="A1:S2004"/>
  <sheetViews>
    <sheetView view="pageBreakPreview" zoomScale="80" zoomScaleNormal="100" zoomScaleSheetLayoutView="80" workbookViewId="0">
      <pane xSplit="6" ySplit="4" topLeftCell="G1964" activePane="bottomRight" state="frozen"/>
      <selection activeCell="A5" sqref="A5"/>
      <selection pane="topRight" activeCell="A5" sqref="A5"/>
      <selection pane="bottomLeft" activeCell="A5" sqref="A5"/>
      <selection pane="bottomRight" activeCell="A12" sqref="A12:XFD2004"/>
    </sheetView>
  </sheetViews>
  <sheetFormatPr defaultColWidth="9.109375" defaultRowHeight="13.8" x14ac:dyDescent="0.25"/>
  <cols>
    <col min="1" max="1" width="5.6640625" style="118" customWidth="1"/>
    <col min="2" max="2" width="10.5546875" style="97" bestFit="1" customWidth="1"/>
    <col min="3" max="3" width="6.88671875" style="97" customWidth="1"/>
    <col min="4" max="4" width="15.44140625" style="62" customWidth="1"/>
    <col min="5" max="5" width="23.5546875" style="62" customWidth="1"/>
    <col min="6" max="6" width="12.88671875" style="61" customWidth="1"/>
    <col min="7" max="7" width="39.109375" style="60" customWidth="1"/>
    <col min="8" max="8" width="25.33203125" style="60" customWidth="1"/>
    <col min="9" max="9" width="23.88671875" style="109" customWidth="1"/>
    <col min="10" max="10" width="17" style="60" customWidth="1"/>
    <col min="11" max="11" width="17.33203125" style="60" customWidth="1"/>
    <col min="12" max="12" width="14.6640625" style="109" customWidth="1"/>
    <col min="13" max="13" width="14.44140625" style="60" customWidth="1"/>
    <col min="14" max="14" width="11" style="61" customWidth="1"/>
    <col min="15" max="15" width="22.109375" style="61" bestFit="1" customWidth="1"/>
    <col min="16" max="17" width="7.44140625" style="101" hidden="1" customWidth="1"/>
    <col min="18" max="18" width="23.6640625" style="96" hidden="1" customWidth="1"/>
    <col min="19" max="19" width="0" style="96" hidden="1" customWidth="1"/>
    <col min="20" max="16384" width="9.109375" style="96"/>
  </cols>
  <sheetData>
    <row r="1" spans="1:19" ht="31.5" customHeight="1" x14ac:dyDescent="0.25">
      <c r="A1" s="605" t="str">
        <f>Capa!A1</f>
        <v>Contrato de Gestão nº.06/2020 celebrado entre a Secretaria de Estado de Cultura e Turismo de Minas Gerais e o Instituto Cultural Filarmônica</v>
      </c>
      <c r="B1" s="605"/>
      <c r="C1" s="605"/>
      <c r="D1" s="605"/>
      <c r="E1" s="605"/>
      <c r="F1" s="605"/>
      <c r="G1" s="605"/>
      <c r="H1" s="605"/>
      <c r="I1" s="605"/>
      <c r="J1" s="605"/>
      <c r="K1" s="605"/>
      <c r="L1" s="605"/>
      <c r="M1" s="605"/>
      <c r="N1" s="605"/>
      <c r="O1" s="440"/>
      <c r="P1" s="97">
        <f>MONTH(Resumo!$C$5)</f>
        <v>10</v>
      </c>
      <c r="Q1" s="97">
        <f>YEAR(Resumo!$C$5)</f>
        <v>2020</v>
      </c>
    </row>
    <row r="2" spans="1:19" ht="19.5" customHeight="1" x14ac:dyDescent="0.25">
      <c r="A2" s="605" t="str">
        <f>Capa!A3</f>
        <v>2º Relatório Gerencial Financeiro</v>
      </c>
      <c r="B2" s="605"/>
      <c r="C2" s="605"/>
      <c r="D2" s="605"/>
      <c r="E2" s="605"/>
      <c r="F2" s="605"/>
      <c r="G2" s="605"/>
      <c r="H2" s="605"/>
      <c r="I2" s="605"/>
      <c r="J2" s="605"/>
      <c r="K2" s="605"/>
      <c r="L2" s="605"/>
      <c r="M2" s="605"/>
      <c r="N2" s="605"/>
      <c r="O2" s="440"/>
      <c r="P2" s="98"/>
      <c r="Q2" s="98"/>
    </row>
    <row r="3" spans="1:19" ht="19.5" customHeight="1" thickBot="1" x14ac:dyDescent="0.3">
      <c r="A3" s="661" t="s">
        <v>352</v>
      </c>
      <c r="B3" s="661"/>
      <c r="C3" s="661"/>
      <c r="D3" s="661"/>
      <c r="E3" s="661"/>
      <c r="F3" s="661"/>
      <c r="G3" s="661"/>
      <c r="H3" s="661"/>
      <c r="I3" s="661"/>
      <c r="J3" s="661"/>
      <c r="K3" s="661"/>
      <c r="L3" s="661"/>
      <c r="M3" s="661"/>
      <c r="N3" s="661"/>
      <c r="O3" s="455"/>
      <c r="P3" s="99"/>
      <c r="Q3" s="99"/>
    </row>
    <row r="4" spans="1:19" s="100" customFormat="1" ht="50.25" customHeight="1" thickBot="1" x14ac:dyDescent="0.3">
      <c r="A4" s="63" t="s">
        <v>98</v>
      </c>
      <c r="B4" s="63" t="s">
        <v>272</v>
      </c>
      <c r="C4" s="64" t="s">
        <v>275</v>
      </c>
      <c r="D4" s="63" t="s">
        <v>36</v>
      </c>
      <c r="E4" s="64" t="s">
        <v>45</v>
      </c>
      <c r="F4" s="64" t="s">
        <v>263</v>
      </c>
      <c r="G4" s="64" t="s">
        <v>56</v>
      </c>
      <c r="H4" s="64" t="s">
        <v>300</v>
      </c>
      <c r="I4" s="110" t="s">
        <v>55</v>
      </c>
      <c r="J4" s="64" t="s">
        <v>57</v>
      </c>
      <c r="K4" s="64" t="s">
        <v>75</v>
      </c>
      <c r="L4" s="110" t="s">
        <v>53</v>
      </c>
      <c r="M4" s="64" t="s">
        <v>74</v>
      </c>
      <c r="N4" s="64" t="s">
        <v>162</v>
      </c>
      <c r="O4" s="64" t="s">
        <v>360</v>
      </c>
      <c r="P4" s="78" t="s">
        <v>273</v>
      </c>
      <c r="Q4" s="78" t="s">
        <v>274</v>
      </c>
      <c r="R4" s="78" t="s">
        <v>36</v>
      </c>
    </row>
    <row r="5" spans="1:19" ht="13.2" x14ac:dyDescent="0.25">
      <c r="A5" s="119" t="str">
        <f>IF(B5="","",COUNT('Diário 2o PA'!$A$5:$A$1412)+COUNT('Diário 3o PA'!$A$5:$A$2004)+COUNT('Diário 4º PA'!$A$5:$A$2004)+ROW()-4)</f>
        <v/>
      </c>
      <c r="B5" s="104"/>
      <c r="C5" s="104"/>
      <c r="D5" s="105"/>
      <c r="E5" s="105"/>
      <c r="F5" s="106"/>
      <c r="G5" s="105"/>
      <c r="H5" s="105"/>
      <c r="I5" s="108"/>
      <c r="J5" s="105"/>
      <c r="K5" s="105"/>
      <c r="L5" s="108"/>
      <c r="M5" s="105"/>
      <c r="N5" s="104"/>
      <c r="O5" s="456"/>
      <c r="P5" s="79">
        <f>IF(B5=0,0,IF(YEAR(B5)=$Q$1,MONTH(B5)-$P$1+1,(YEAR(B5)-$Q$1)*12-$P$1+1+MONTH(B5)))</f>
        <v>0</v>
      </c>
      <c r="Q5" s="79">
        <f>IF(C5=0,0,IF(YEAR(C5)=$Q$1,MONTH(C5)-$P$1+1,(YEAR(C5)-$Q$1)*12-$P$1+1+MONTH(C5)))</f>
        <v>0</v>
      </c>
      <c r="R5" s="153" t="str">
        <f t="shared" ref="R5:R68" si="0">SUBSTITUTE(D5," ","_")</f>
        <v/>
      </c>
      <c r="S5" s="96" t="str">
        <f>IF(D5="","",IF(OR(D5=Plano!$A$1,D5=Plano!$B$1),"entrada","saída"))</f>
        <v/>
      </c>
    </row>
    <row r="6" spans="1:19" ht="13.2" x14ac:dyDescent="0.25">
      <c r="A6" s="119" t="str">
        <f>IF(B6="","",COUNT('Diário 2o PA'!$A$5:$A$1412)+COUNT('Diário 3o PA'!$A$5:$A$2004)+COUNT('Diário 4º PA'!$A$5:$A$2004)+ROW()-4)</f>
        <v/>
      </c>
      <c r="B6" s="104"/>
      <c r="C6" s="104"/>
      <c r="D6" s="105"/>
      <c r="E6" s="105"/>
      <c r="F6" s="106"/>
      <c r="G6" s="105"/>
      <c r="H6" s="105"/>
      <c r="I6" s="108"/>
      <c r="J6" s="105"/>
      <c r="K6" s="105"/>
      <c r="L6" s="108"/>
      <c r="M6" s="105"/>
      <c r="N6" s="104"/>
      <c r="O6" s="456"/>
      <c r="P6" s="79">
        <f t="shared" ref="P6:Q69" si="1">IF(B6=0,0,IF(YEAR(B6)=$Q$1,MONTH(B6)-$P$1+1,(YEAR(B6)-$Q$1)*12-$P$1+1+MONTH(B6)))</f>
        <v>0</v>
      </c>
      <c r="Q6" s="79">
        <f t="shared" si="1"/>
        <v>0</v>
      </c>
      <c r="R6" s="102" t="str">
        <f t="shared" si="0"/>
        <v/>
      </c>
      <c r="S6" s="96" t="str">
        <f>IF(D6="","",IF(OR(D6=Plano!$A$1,D6=Plano!$B$1),"entrada","saída"))</f>
        <v/>
      </c>
    </row>
    <row r="7" spans="1:19" ht="13.2" x14ac:dyDescent="0.25">
      <c r="A7" s="119" t="str">
        <f>IF(B7="","",COUNT('Diário 2o PA'!$A$5:$A$1412)+COUNT('Diário 3o PA'!$A$5:$A$2004)+COUNT('Diário 4º PA'!$A$5:$A$2004)+ROW()-4)</f>
        <v/>
      </c>
      <c r="B7" s="104"/>
      <c r="C7" s="104"/>
      <c r="D7" s="105"/>
      <c r="E7" s="105"/>
      <c r="F7" s="106"/>
      <c r="G7" s="105"/>
      <c r="H7" s="105"/>
      <c r="I7" s="108"/>
      <c r="J7" s="105"/>
      <c r="K7" s="105"/>
      <c r="L7" s="108"/>
      <c r="M7" s="105"/>
      <c r="N7" s="107"/>
      <c r="O7" s="456"/>
      <c r="P7" s="79">
        <f t="shared" si="1"/>
        <v>0</v>
      </c>
      <c r="Q7" s="79">
        <f t="shared" si="1"/>
        <v>0</v>
      </c>
      <c r="R7" s="102" t="str">
        <f t="shared" si="0"/>
        <v/>
      </c>
      <c r="S7" s="96" t="str">
        <f>IF(D7="","",IF(OR(D7=Plano!$A$1,D7=Plano!$B$1),"entrada","saída"))</f>
        <v/>
      </c>
    </row>
    <row r="8" spans="1:19" ht="13.2" x14ac:dyDescent="0.25">
      <c r="A8" s="119" t="str">
        <f>IF(B8="","",COUNT('Diário 2o PA'!$A$5:$A$1412)+COUNT('Diário 3o PA'!$A$5:$A$2004)+COUNT('Diário 4º PA'!$A$5:$A$2004)+ROW()-4)</f>
        <v/>
      </c>
      <c r="B8" s="104"/>
      <c r="C8" s="104"/>
      <c r="D8" s="105"/>
      <c r="E8" s="105"/>
      <c r="F8" s="106"/>
      <c r="G8" s="105"/>
      <c r="H8" s="105"/>
      <c r="I8" s="108"/>
      <c r="J8" s="105"/>
      <c r="K8" s="105"/>
      <c r="L8" s="108"/>
      <c r="M8" s="105"/>
      <c r="N8" s="104"/>
      <c r="O8" s="456"/>
      <c r="P8" s="79">
        <f t="shared" si="1"/>
        <v>0</v>
      </c>
      <c r="Q8" s="79">
        <f t="shared" si="1"/>
        <v>0</v>
      </c>
      <c r="R8" s="102" t="str">
        <f t="shared" si="0"/>
        <v/>
      </c>
      <c r="S8" s="96" t="str">
        <f>IF(D8="","",IF(OR(D8=Plano!$A$1,D8=Plano!$B$1),"entrada","saída"))</f>
        <v/>
      </c>
    </row>
    <row r="9" spans="1:19" ht="13.2" x14ac:dyDescent="0.25">
      <c r="A9" s="119" t="str">
        <f>IF(B9="","",COUNT('Diário 2o PA'!$A$5:$A$1412)+COUNT('Diário 3o PA'!$A$5:$A$2004)+COUNT('Diário 4º PA'!$A$5:$A$2004)+ROW()-4)</f>
        <v/>
      </c>
      <c r="B9" s="104"/>
      <c r="C9" s="104"/>
      <c r="D9" s="105"/>
      <c r="E9" s="105"/>
      <c r="F9" s="106"/>
      <c r="G9" s="105"/>
      <c r="H9" s="105"/>
      <c r="I9" s="108"/>
      <c r="J9" s="105"/>
      <c r="K9" s="105"/>
      <c r="L9" s="108"/>
      <c r="M9" s="105"/>
      <c r="N9" s="104"/>
      <c r="O9" s="456"/>
      <c r="P9" s="79">
        <f t="shared" si="1"/>
        <v>0</v>
      </c>
      <c r="Q9" s="79">
        <f t="shared" si="1"/>
        <v>0</v>
      </c>
      <c r="R9" s="102" t="str">
        <f t="shared" si="0"/>
        <v/>
      </c>
      <c r="S9" s="96" t="str">
        <f>IF(D9="","",IF(OR(D9=Plano!$A$1,D9=Plano!$B$1),"entrada","saída"))</f>
        <v/>
      </c>
    </row>
    <row r="10" spans="1:19" ht="13.2" x14ac:dyDescent="0.25">
      <c r="A10" s="119" t="str">
        <f>IF(B10="","",COUNT('Diário 2o PA'!$A$5:$A$1412)+COUNT('Diário 3o PA'!$A$5:$A$2004)+COUNT('Diário 4º PA'!$A$5:$A$2004)+ROW()-4)</f>
        <v/>
      </c>
      <c r="B10" s="104"/>
      <c r="C10" s="104"/>
      <c r="D10" s="105"/>
      <c r="E10" s="105"/>
      <c r="F10" s="106"/>
      <c r="G10" s="105"/>
      <c r="H10" s="105"/>
      <c r="I10" s="108"/>
      <c r="J10" s="105"/>
      <c r="K10" s="105"/>
      <c r="L10" s="108"/>
      <c r="M10" s="105"/>
      <c r="N10" s="104"/>
      <c r="O10" s="456"/>
      <c r="P10" s="79">
        <f t="shared" si="1"/>
        <v>0</v>
      </c>
      <c r="Q10" s="79">
        <f t="shared" si="1"/>
        <v>0</v>
      </c>
      <c r="R10" s="102" t="str">
        <f t="shared" si="0"/>
        <v/>
      </c>
      <c r="S10" s="96" t="str">
        <f>IF(D10="","",IF(OR(D10=Plano!$A$1,D10=Plano!$B$1),"entrada","saída"))</f>
        <v/>
      </c>
    </row>
    <row r="11" spans="1:19" ht="13.2" x14ac:dyDescent="0.25">
      <c r="A11" s="119" t="str">
        <f>IF(B11="","",COUNT('Diário 2o PA'!$A$5:$A$1412)+COUNT('Diário 3o PA'!$A$5:$A$2004)+COUNT('Diário 4º PA'!$A$5:$A$2004)+ROW()-4)</f>
        <v/>
      </c>
      <c r="B11" s="104"/>
      <c r="C11" s="104"/>
      <c r="D11" s="105"/>
      <c r="E11" s="105"/>
      <c r="F11" s="106"/>
      <c r="G11" s="105"/>
      <c r="H11" s="105"/>
      <c r="I11" s="108"/>
      <c r="J11" s="105"/>
      <c r="K11" s="105"/>
      <c r="L11" s="108"/>
      <c r="M11" s="105"/>
      <c r="N11" s="104"/>
      <c r="O11" s="456"/>
      <c r="P11" s="79">
        <f t="shared" si="1"/>
        <v>0</v>
      </c>
      <c r="Q11" s="79">
        <f t="shared" si="1"/>
        <v>0</v>
      </c>
      <c r="R11" s="102" t="str">
        <f t="shared" si="0"/>
        <v/>
      </c>
      <c r="S11" s="96" t="str">
        <f>IF(D11="","",IF(OR(D11=Plano!$A$1,D11=Plano!$B$1),"entrada","saída"))</f>
        <v/>
      </c>
    </row>
    <row r="12" spans="1:19" ht="13.2" hidden="1" x14ac:dyDescent="0.25">
      <c r="A12" s="119" t="str">
        <f>IF(B12="","",COUNT('Diário 2o PA'!$A$5:$A$1412)+COUNT('Diário 3o PA'!$A$5:$A$2004)+COUNT('Diário 4º PA'!$A$5:$A$2004)+ROW()-4)</f>
        <v/>
      </c>
      <c r="B12" s="104"/>
      <c r="C12" s="104"/>
      <c r="D12" s="105"/>
      <c r="E12" s="105"/>
      <c r="F12" s="106"/>
      <c r="G12" s="105"/>
      <c r="H12" s="105"/>
      <c r="I12" s="108"/>
      <c r="J12" s="105"/>
      <c r="K12" s="105"/>
      <c r="L12" s="108"/>
      <c r="M12" s="105"/>
      <c r="N12" s="104"/>
      <c r="O12" s="456"/>
      <c r="P12" s="79">
        <f t="shared" si="1"/>
        <v>0</v>
      </c>
      <c r="Q12" s="79">
        <f t="shared" si="1"/>
        <v>0</v>
      </c>
      <c r="R12" s="102" t="str">
        <f t="shared" si="0"/>
        <v/>
      </c>
      <c r="S12" s="96" t="str">
        <f>IF(D12="","",IF(OR(D12=Plano!$A$1,D12=Plano!$B$1),"entrada","saída"))</f>
        <v/>
      </c>
    </row>
    <row r="13" spans="1:19" ht="13.2" hidden="1" x14ac:dyDescent="0.25">
      <c r="A13" s="119" t="str">
        <f>IF(B13="","",COUNT('Diário 2o PA'!$A$5:$A$1412)+COUNT('Diário 3o PA'!$A$5:$A$2004)+COUNT('Diário 4º PA'!$A$5:$A$2004)+ROW()-4)</f>
        <v/>
      </c>
      <c r="B13" s="104"/>
      <c r="C13" s="104"/>
      <c r="D13" s="105"/>
      <c r="E13" s="105"/>
      <c r="F13" s="106"/>
      <c r="G13" s="105"/>
      <c r="H13" s="105"/>
      <c r="I13" s="108"/>
      <c r="J13" s="105"/>
      <c r="K13" s="105"/>
      <c r="L13" s="108"/>
      <c r="M13" s="105"/>
      <c r="N13" s="104"/>
      <c r="O13" s="456"/>
      <c r="P13" s="79">
        <f t="shared" si="1"/>
        <v>0</v>
      </c>
      <c r="Q13" s="79">
        <f t="shared" si="1"/>
        <v>0</v>
      </c>
      <c r="R13" s="102" t="str">
        <f t="shared" si="0"/>
        <v/>
      </c>
      <c r="S13" s="96" t="str">
        <f>IF(D13="","",IF(OR(D13=Plano!$A$1,D13=Plano!$B$1),"entrada","saída"))</f>
        <v/>
      </c>
    </row>
    <row r="14" spans="1:19" ht="13.2" hidden="1" x14ac:dyDescent="0.25">
      <c r="A14" s="119" t="str">
        <f>IF(B14="","",COUNT('Diário 2o PA'!$A$5:$A$1412)+COUNT('Diário 3o PA'!$A$5:$A$2004)+COUNT('Diário 4º PA'!$A$5:$A$2004)+ROW()-4)</f>
        <v/>
      </c>
      <c r="B14" s="104"/>
      <c r="C14" s="104"/>
      <c r="D14" s="105"/>
      <c r="E14" s="105"/>
      <c r="F14" s="106"/>
      <c r="G14" s="105"/>
      <c r="H14" s="105"/>
      <c r="I14" s="108"/>
      <c r="J14" s="105"/>
      <c r="K14" s="105"/>
      <c r="L14" s="108"/>
      <c r="M14" s="105"/>
      <c r="N14" s="104"/>
      <c r="O14" s="456"/>
      <c r="P14" s="79">
        <f t="shared" si="1"/>
        <v>0</v>
      </c>
      <c r="Q14" s="79">
        <f t="shared" si="1"/>
        <v>0</v>
      </c>
      <c r="R14" s="102" t="str">
        <f t="shared" si="0"/>
        <v/>
      </c>
      <c r="S14" s="96" t="str">
        <f>IF(D14="","",IF(OR(D14=Plano!$A$1,D14=Plano!$B$1),"entrada","saída"))</f>
        <v/>
      </c>
    </row>
    <row r="15" spans="1:19" ht="13.2" hidden="1" x14ac:dyDescent="0.25">
      <c r="A15" s="119" t="str">
        <f>IF(B15="","",COUNT('Diário 2o PA'!$A$5:$A$1412)+COUNT('Diário 3o PA'!$A$5:$A$2004)+COUNT('Diário 4º PA'!$A$5:$A$2004)+ROW()-4)</f>
        <v/>
      </c>
      <c r="B15" s="104"/>
      <c r="C15" s="104"/>
      <c r="D15" s="105"/>
      <c r="E15" s="105"/>
      <c r="F15" s="106"/>
      <c r="G15" s="105"/>
      <c r="H15" s="105"/>
      <c r="I15" s="108"/>
      <c r="J15" s="105"/>
      <c r="K15" s="105"/>
      <c r="L15" s="108"/>
      <c r="M15" s="105"/>
      <c r="N15" s="104"/>
      <c r="O15" s="456"/>
      <c r="P15" s="79">
        <f t="shared" si="1"/>
        <v>0</v>
      </c>
      <c r="Q15" s="79">
        <f t="shared" si="1"/>
        <v>0</v>
      </c>
      <c r="R15" s="102" t="str">
        <f t="shared" si="0"/>
        <v/>
      </c>
      <c r="S15" s="96" t="str">
        <f>IF(D15="","",IF(OR(D15=Plano!$A$1,D15=Plano!$B$1),"entrada","saída"))</f>
        <v/>
      </c>
    </row>
    <row r="16" spans="1:19" ht="13.2" hidden="1" x14ac:dyDescent="0.25">
      <c r="A16" s="119" t="str">
        <f>IF(B16="","",COUNT('Diário 2o PA'!$A$5:$A$1412)+COUNT('Diário 3o PA'!$A$5:$A$2004)+COUNT('Diário 4º PA'!$A$5:$A$2004)+ROW()-4)</f>
        <v/>
      </c>
      <c r="B16" s="104"/>
      <c r="C16" s="104"/>
      <c r="D16" s="105"/>
      <c r="E16" s="105"/>
      <c r="F16" s="106"/>
      <c r="G16" s="105"/>
      <c r="H16" s="105"/>
      <c r="I16" s="108"/>
      <c r="J16" s="105"/>
      <c r="K16" s="105"/>
      <c r="L16" s="108"/>
      <c r="M16" s="105"/>
      <c r="N16" s="104"/>
      <c r="O16" s="456"/>
      <c r="P16" s="79">
        <f t="shared" si="1"/>
        <v>0</v>
      </c>
      <c r="Q16" s="79">
        <f t="shared" si="1"/>
        <v>0</v>
      </c>
      <c r="R16" s="102" t="str">
        <f t="shared" si="0"/>
        <v/>
      </c>
      <c r="S16" s="96" t="str">
        <f>IF(D16="","",IF(OR(D16=Plano!$A$1,D16=Plano!$B$1),"entrada","saída"))</f>
        <v/>
      </c>
    </row>
    <row r="17" spans="1:19" ht="13.2" hidden="1" x14ac:dyDescent="0.25">
      <c r="A17" s="119" t="str">
        <f>IF(B17="","",COUNT('Diário 2o PA'!$A$5:$A$1412)+COUNT('Diário 3o PA'!$A$5:$A$2004)+COUNT('Diário 4º PA'!$A$5:$A$2004)+ROW()-4)</f>
        <v/>
      </c>
      <c r="B17" s="104"/>
      <c r="C17" s="104"/>
      <c r="D17" s="105"/>
      <c r="E17" s="105"/>
      <c r="F17" s="106"/>
      <c r="G17" s="105"/>
      <c r="H17" s="105"/>
      <c r="I17" s="108"/>
      <c r="J17" s="105"/>
      <c r="K17" s="105"/>
      <c r="L17" s="108"/>
      <c r="M17" s="105"/>
      <c r="N17" s="104"/>
      <c r="O17" s="456"/>
      <c r="P17" s="79">
        <f t="shared" si="1"/>
        <v>0</v>
      </c>
      <c r="Q17" s="79">
        <f t="shared" si="1"/>
        <v>0</v>
      </c>
      <c r="R17" s="102" t="str">
        <f t="shared" si="0"/>
        <v/>
      </c>
      <c r="S17" s="96" t="str">
        <f>IF(D17="","",IF(OR(D17=Plano!$A$1,D17=Plano!$B$1),"entrada","saída"))</f>
        <v/>
      </c>
    </row>
    <row r="18" spans="1:19" ht="13.2" hidden="1" x14ac:dyDescent="0.25">
      <c r="A18" s="119" t="str">
        <f>IF(B18="","",COUNT('Diário 2o PA'!$A$5:$A$1412)+COUNT('Diário 3o PA'!$A$5:$A$2004)+COUNT('Diário 4º PA'!$A$5:$A$2004)+ROW()-4)</f>
        <v/>
      </c>
      <c r="B18" s="104"/>
      <c r="C18" s="104"/>
      <c r="D18" s="105"/>
      <c r="E18" s="105"/>
      <c r="F18" s="106"/>
      <c r="G18" s="105"/>
      <c r="H18" s="105"/>
      <c r="I18" s="108"/>
      <c r="J18" s="105"/>
      <c r="K18" s="105"/>
      <c r="L18" s="108"/>
      <c r="M18" s="105"/>
      <c r="N18" s="104"/>
      <c r="O18" s="456"/>
      <c r="P18" s="79">
        <f t="shared" si="1"/>
        <v>0</v>
      </c>
      <c r="Q18" s="79">
        <f t="shared" si="1"/>
        <v>0</v>
      </c>
      <c r="R18" s="102" t="str">
        <f t="shared" si="0"/>
        <v/>
      </c>
      <c r="S18" s="96" t="str">
        <f>IF(D18="","",IF(OR(D18=Plano!$A$1,D18=Plano!$B$1),"entrada","saída"))</f>
        <v/>
      </c>
    </row>
    <row r="19" spans="1:19" ht="13.2" hidden="1" x14ac:dyDescent="0.25">
      <c r="A19" s="119" t="str">
        <f>IF(B19="","",COUNT('Diário 2o PA'!$A$5:$A$1412)+COUNT('Diário 3o PA'!$A$5:$A$2004)+COUNT('Diário 4º PA'!$A$5:$A$2004)+ROW()-4)</f>
        <v/>
      </c>
      <c r="B19" s="104"/>
      <c r="C19" s="104"/>
      <c r="D19" s="105"/>
      <c r="E19" s="105"/>
      <c r="F19" s="106"/>
      <c r="G19" s="105"/>
      <c r="H19" s="105"/>
      <c r="I19" s="108"/>
      <c r="J19" s="105"/>
      <c r="K19" s="105"/>
      <c r="L19" s="108"/>
      <c r="M19" s="105"/>
      <c r="N19" s="104"/>
      <c r="O19" s="456"/>
      <c r="P19" s="79">
        <f t="shared" si="1"/>
        <v>0</v>
      </c>
      <c r="Q19" s="79">
        <f t="shared" si="1"/>
        <v>0</v>
      </c>
      <c r="R19" s="102" t="str">
        <f t="shared" si="0"/>
        <v/>
      </c>
      <c r="S19" s="96" t="str">
        <f>IF(D19="","",IF(OR(D19=Plano!$A$1,D19=Plano!$B$1),"entrada","saída"))</f>
        <v/>
      </c>
    </row>
    <row r="20" spans="1:19" ht="13.2" hidden="1" x14ac:dyDescent="0.25">
      <c r="A20" s="119" t="str">
        <f>IF(B20="","",COUNT('Diário 2o PA'!$A$5:$A$1412)+COUNT('Diário 3o PA'!$A$5:$A$2004)+COUNT('Diário 4º PA'!$A$5:$A$2004)+ROW()-4)</f>
        <v/>
      </c>
      <c r="B20" s="104"/>
      <c r="C20" s="104"/>
      <c r="D20" s="105"/>
      <c r="E20" s="105"/>
      <c r="F20" s="106"/>
      <c r="G20" s="105"/>
      <c r="H20" s="105"/>
      <c r="I20" s="108"/>
      <c r="J20" s="105"/>
      <c r="K20" s="105"/>
      <c r="L20" s="108"/>
      <c r="M20" s="105"/>
      <c r="N20" s="104"/>
      <c r="O20" s="456"/>
      <c r="P20" s="79">
        <f t="shared" si="1"/>
        <v>0</v>
      </c>
      <c r="Q20" s="79">
        <f t="shared" si="1"/>
        <v>0</v>
      </c>
      <c r="R20" s="102" t="str">
        <f t="shared" si="0"/>
        <v/>
      </c>
      <c r="S20" s="96" t="str">
        <f>IF(D20="","",IF(OR(D20=Plano!$A$1,D20=Plano!$B$1),"entrada","saída"))</f>
        <v/>
      </c>
    </row>
    <row r="21" spans="1:19" ht="13.2" hidden="1" x14ac:dyDescent="0.25">
      <c r="A21" s="119" t="str">
        <f>IF(B21="","",COUNT('Diário 2o PA'!$A$5:$A$1412)+COUNT('Diário 3o PA'!$A$5:$A$2004)+COUNT('Diário 4º PA'!$A$5:$A$2004)+ROW()-4)</f>
        <v/>
      </c>
      <c r="B21" s="104"/>
      <c r="C21" s="104"/>
      <c r="D21" s="105"/>
      <c r="E21" s="105"/>
      <c r="F21" s="106"/>
      <c r="G21" s="105"/>
      <c r="H21" s="105"/>
      <c r="I21" s="108"/>
      <c r="J21" s="105"/>
      <c r="K21" s="105"/>
      <c r="L21" s="108"/>
      <c r="M21" s="105"/>
      <c r="N21" s="104"/>
      <c r="O21" s="456"/>
      <c r="P21" s="79">
        <f t="shared" si="1"/>
        <v>0</v>
      </c>
      <c r="Q21" s="79">
        <f t="shared" si="1"/>
        <v>0</v>
      </c>
      <c r="R21" s="102" t="str">
        <f t="shared" si="0"/>
        <v/>
      </c>
      <c r="S21" s="96" t="str">
        <f>IF(D21="","",IF(OR(D21=Plano!$A$1,D21=Plano!$B$1),"entrada","saída"))</f>
        <v/>
      </c>
    </row>
    <row r="22" spans="1:19" ht="13.2" hidden="1" x14ac:dyDescent="0.25">
      <c r="A22" s="119" t="str">
        <f>IF(B22="","",COUNT('Diário 2o PA'!$A$5:$A$1412)+COUNT('Diário 3o PA'!$A$5:$A$2004)+COUNT('Diário 4º PA'!$A$5:$A$2004)+ROW()-4)</f>
        <v/>
      </c>
      <c r="B22" s="104"/>
      <c r="C22" s="104"/>
      <c r="D22" s="105"/>
      <c r="E22" s="105"/>
      <c r="F22" s="106"/>
      <c r="G22" s="105"/>
      <c r="H22" s="105"/>
      <c r="I22" s="108"/>
      <c r="J22" s="105"/>
      <c r="K22" s="105"/>
      <c r="L22" s="108"/>
      <c r="M22" s="105"/>
      <c r="N22" s="104"/>
      <c r="O22" s="456"/>
      <c r="P22" s="79">
        <f t="shared" si="1"/>
        <v>0</v>
      </c>
      <c r="Q22" s="79">
        <f t="shared" si="1"/>
        <v>0</v>
      </c>
      <c r="R22" s="102" t="str">
        <f t="shared" si="0"/>
        <v/>
      </c>
      <c r="S22" s="96" t="str">
        <f>IF(D22="","",IF(OR(D22=Plano!$A$1,D22=Plano!$B$1),"entrada","saída"))</f>
        <v/>
      </c>
    </row>
    <row r="23" spans="1:19" ht="13.2" hidden="1" x14ac:dyDescent="0.25">
      <c r="A23" s="119" t="str">
        <f>IF(B23="","",COUNT('Diário 2o PA'!$A$5:$A$1412)+COUNT('Diário 3o PA'!$A$5:$A$2004)+COUNT('Diário 4º PA'!$A$5:$A$2004)+ROW()-4)</f>
        <v/>
      </c>
      <c r="B23" s="104"/>
      <c r="C23" s="104"/>
      <c r="D23" s="105"/>
      <c r="E23" s="105"/>
      <c r="F23" s="106"/>
      <c r="G23" s="105"/>
      <c r="H23" s="105"/>
      <c r="I23" s="108"/>
      <c r="J23" s="105"/>
      <c r="K23" s="105"/>
      <c r="L23" s="108"/>
      <c r="M23" s="105"/>
      <c r="N23" s="104"/>
      <c r="O23" s="456"/>
      <c r="P23" s="79">
        <f t="shared" si="1"/>
        <v>0</v>
      </c>
      <c r="Q23" s="79">
        <f t="shared" si="1"/>
        <v>0</v>
      </c>
      <c r="R23" s="102" t="str">
        <f t="shared" si="0"/>
        <v/>
      </c>
      <c r="S23" s="96" t="str">
        <f>IF(D23="","",IF(OR(D23=Plano!$A$1,D23=Plano!$B$1),"entrada","saída"))</f>
        <v/>
      </c>
    </row>
    <row r="24" spans="1:19" ht="13.2" hidden="1" x14ac:dyDescent="0.25">
      <c r="A24" s="119" t="str">
        <f>IF(B24="","",COUNT('Diário 2o PA'!$A$5:$A$1412)+COUNT('Diário 3o PA'!$A$5:$A$2004)+COUNT('Diário 4º PA'!$A$5:$A$2004)+ROW()-4)</f>
        <v/>
      </c>
      <c r="B24" s="104"/>
      <c r="C24" s="104"/>
      <c r="D24" s="105"/>
      <c r="E24" s="105"/>
      <c r="F24" s="106"/>
      <c r="G24" s="105"/>
      <c r="H24" s="105"/>
      <c r="I24" s="108"/>
      <c r="J24" s="105"/>
      <c r="K24" s="105"/>
      <c r="L24" s="108"/>
      <c r="M24" s="105"/>
      <c r="N24" s="104"/>
      <c r="O24" s="456"/>
      <c r="P24" s="79">
        <f t="shared" si="1"/>
        <v>0</v>
      </c>
      <c r="Q24" s="79">
        <f t="shared" si="1"/>
        <v>0</v>
      </c>
      <c r="R24" s="102" t="str">
        <f t="shared" si="0"/>
        <v/>
      </c>
      <c r="S24" s="96" t="str">
        <f>IF(D24="","",IF(OR(D24=Plano!$A$1,D24=Plano!$B$1),"entrada","saída"))</f>
        <v/>
      </c>
    </row>
    <row r="25" spans="1:19" ht="13.2" hidden="1" x14ac:dyDescent="0.25">
      <c r="A25" s="119" t="str">
        <f>IF(B25="","",COUNT('Diário 2o PA'!$A$5:$A$1412)+COUNT('Diário 3o PA'!$A$5:$A$2004)+COUNT('Diário 4º PA'!$A$5:$A$2004)+ROW()-4)</f>
        <v/>
      </c>
      <c r="B25" s="104"/>
      <c r="C25" s="104"/>
      <c r="D25" s="105"/>
      <c r="E25" s="105"/>
      <c r="F25" s="106"/>
      <c r="G25" s="105"/>
      <c r="H25" s="105"/>
      <c r="I25" s="108"/>
      <c r="J25" s="105"/>
      <c r="K25" s="105"/>
      <c r="L25" s="108"/>
      <c r="M25" s="105"/>
      <c r="N25" s="104"/>
      <c r="O25" s="456"/>
      <c r="P25" s="79">
        <f t="shared" si="1"/>
        <v>0</v>
      </c>
      <c r="Q25" s="79">
        <f t="shared" si="1"/>
        <v>0</v>
      </c>
      <c r="R25" s="102" t="str">
        <f t="shared" si="0"/>
        <v/>
      </c>
      <c r="S25" s="96" t="str">
        <f>IF(D25="","",IF(OR(D25=Plano!$A$1,D25=Plano!$B$1),"entrada","saída"))</f>
        <v/>
      </c>
    </row>
    <row r="26" spans="1:19" ht="13.2" hidden="1" x14ac:dyDescent="0.25">
      <c r="A26" s="119" t="str">
        <f>IF(B26="","",COUNT('Diário 2o PA'!$A$5:$A$1412)+COUNT('Diário 3o PA'!$A$5:$A$2004)+COUNT('Diário 4º PA'!$A$5:$A$2004)+ROW()-4)</f>
        <v/>
      </c>
      <c r="B26" s="104"/>
      <c r="C26" s="104"/>
      <c r="D26" s="105"/>
      <c r="E26" s="105"/>
      <c r="F26" s="106"/>
      <c r="G26" s="105"/>
      <c r="H26" s="105"/>
      <c r="I26" s="108"/>
      <c r="J26" s="105"/>
      <c r="K26" s="105"/>
      <c r="L26" s="108"/>
      <c r="M26" s="105"/>
      <c r="N26" s="104"/>
      <c r="O26" s="456"/>
      <c r="P26" s="79">
        <f t="shared" si="1"/>
        <v>0</v>
      </c>
      <c r="Q26" s="79">
        <f t="shared" si="1"/>
        <v>0</v>
      </c>
      <c r="R26" s="102" t="str">
        <f t="shared" si="0"/>
        <v/>
      </c>
      <c r="S26" s="96" t="str">
        <f>IF(D26="","",IF(OR(D26=Plano!$A$1,D26=Plano!$B$1),"entrada","saída"))</f>
        <v/>
      </c>
    </row>
    <row r="27" spans="1:19" ht="13.2" hidden="1" x14ac:dyDescent="0.25">
      <c r="A27" s="119" t="str">
        <f>IF(B27="","",COUNT('Diário 2o PA'!$A$5:$A$1412)+COUNT('Diário 3o PA'!$A$5:$A$2004)+COUNT('Diário 4º PA'!$A$5:$A$2004)+ROW()-4)</f>
        <v/>
      </c>
      <c r="B27" s="104"/>
      <c r="C27" s="104"/>
      <c r="D27" s="105"/>
      <c r="E27" s="105"/>
      <c r="F27" s="106"/>
      <c r="G27" s="105"/>
      <c r="H27" s="105"/>
      <c r="I27" s="108"/>
      <c r="J27" s="105"/>
      <c r="K27" s="105"/>
      <c r="L27" s="108"/>
      <c r="M27" s="105"/>
      <c r="N27" s="104"/>
      <c r="O27" s="456"/>
      <c r="P27" s="79">
        <f t="shared" si="1"/>
        <v>0</v>
      </c>
      <c r="Q27" s="79">
        <f t="shared" si="1"/>
        <v>0</v>
      </c>
      <c r="R27" s="102" t="str">
        <f t="shared" si="0"/>
        <v/>
      </c>
      <c r="S27" s="96" t="str">
        <f>IF(D27="","",IF(OR(D27=Plano!$A$1,D27=Plano!$B$1),"entrada","saída"))</f>
        <v/>
      </c>
    </row>
    <row r="28" spans="1:19" ht="13.2" hidden="1" x14ac:dyDescent="0.25">
      <c r="A28" s="119" t="str">
        <f>IF(B28="","",COUNT('Diário 2o PA'!$A$5:$A$1412)+COUNT('Diário 3o PA'!$A$5:$A$2004)+COUNT('Diário 4º PA'!$A$5:$A$2004)+ROW()-4)</f>
        <v/>
      </c>
      <c r="B28" s="104"/>
      <c r="C28" s="104"/>
      <c r="D28" s="105"/>
      <c r="E28" s="105"/>
      <c r="F28" s="106"/>
      <c r="G28" s="105"/>
      <c r="H28" s="105"/>
      <c r="I28" s="108"/>
      <c r="J28" s="105"/>
      <c r="K28" s="105"/>
      <c r="L28" s="108"/>
      <c r="M28" s="105"/>
      <c r="N28" s="104"/>
      <c r="O28" s="456"/>
      <c r="P28" s="79">
        <f t="shared" si="1"/>
        <v>0</v>
      </c>
      <c r="Q28" s="79">
        <f t="shared" si="1"/>
        <v>0</v>
      </c>
      <c r="R28" s="102" t="str">
        <f t="shared" si="0"/>
        <v/>
      </c>
      <c r="S28" s="96" t="str">
        <f>IF(D28="","",IF(OR(D28=Plano!$A$1,D28=Plano!$B$1),"entrada","saída"))</f>
        <v/>
      </c>
    </row>
    <row r="29" spans="1:19" ht="13.2" hidden="1" x14ac:dyDescent="0.25">
      <c r="A29" s="119" t="str">
        <f>IF(B29="","",COUNT('Diário 2o PA'!$A$5:$A$1412)+COUNT('Diário 3o PA'!$A$5:$A$2004)+COUNT('Diário 4º PA'!$A$5:$A$2004)+ROW()-4)</f>
        <v/>
      </c>
      <c r="B29" s="104"/>
      <c r="C29" s="104"/>
      <c r="D29" s="105"/>
      <c r="E29" s="105"/>
      <c r="F29" s="106"/>
      <c r="G29" s="105"/>
      <c r="H29" s="105"/>
      <c r="I29" s="108"/>
      <c r="J29" s="105"/>
      <c r="K29" s="105"/>
      <c r="L29" s="108"/>
      <c r="M29" s="105"/>
      <c r="N29" s="104"/>
      <c r="O29" s="456"/>
      <c r="P29" s="79">
        <f t="shared" si="1"/>
        <v>0</v>
      </c>
      <c r="Q29" s="79">
        <f t="shared" si="1"/>
        <v>0</v>
      </c>
      <c r="R29" s="102" t="str">
        <f t="shared" si="0"/>
        <v/>
      </c>
      <c r="S29" s="96" t="str">
        <f>IF(D29="","",IF(OR(D29=Plano!$A$1,D29=Plano!$B$1),"entrada","saída"))</f>
        <v/>
      </c>
    </row>
    <row r="30" spans="1:19" ht="13.2" hidden="1" x14ac:dyDescent="0.25">
      <c r="A30" s="119" t="str">
        <f>IF(B30="","",COUNT('Diário 2o PA'!$A$5:$A$1412)+COUNT('Diário 3o PA'!$A$5:$A$2004)+COUNT('Diário 4º PA'!$A$5:$A$2004)+ROW()-4)</f>
        <v/>
      </c>
      <c r="B30" s="104"/>
      <c r="C30" s="104"/>
      <c r="D30" s="105"/>
      <c r="E30" s="105"/>
      <c r="F30" s="106"/>
      <c r="G30" s="105"/>
      <c r="H30" s="105"/>
      <c r="I30" s="108"/>
      <c r="J30" s="105"/>
      <c r="K30" s="105"/>
      <c r="L30" s="108"/>
      <c r="M30" s="105"/>
      <c r="N30" s="104"/>
      <c r="O30" s="456"/>
      <c r="P30" s="79">
        <f t="shared" si="1"/>
        <v>0</v>
      </c>
      <c r="Q30" s="79">
        <f t="shared" si="1"/>
        <v>0</v>
      </c>
      <c r="R30" s="102" t="str">
        <f t="shared" si="0"/>
        <v/>
      </c>
      <c r="S30" s="96" t="str">
        <f>IF(D30="","",IF(OR(D30=Plano!$A$1,D30=Plano!$B$1),"entrada","saída"))</f>
        <v/>
      </c>
    </row>
    <row r="31" spans="1:19" ht="13.2" hidden="1" x14ac:dyDescent="0.25">
      <c r="A31" s="119" t="str">
        <f>IF(B31="","",COUNT('Diário 2o PA'!$A$5:$A$1412)+COUNT('Diário 3o PA'!$A$5:$A$2004)+COUNT('Diário 4º PA'!$A$5:$A$2004)+ROW()-4)</f>
        <v/>
      </c>
      <c r="B31" s="104"/>
      <c r="C31" s="104"/>
      <c r="D31" s="105"/>
      <c r="E31" s="105"/>
      <c r="F31" s="106"/>
      <c r="G31" s="105"/>
      <c r="H31" s="105"/>
      <c r="I31" s="108"/>
      <c r="J31" s="105"/>
      <c r="K31" s="105"/>
      <c r="L31" s="108"/>
      <c r="M31" s="105"/>
      <c r="N31" s="104"/>
      <c r="O31" s="456"/>
      <c r="P31" s="79">
        <f t="shared" si="1"/>
        <v>0</v>
      </c>
      <c r="Q31" s="79">
        <f t="shared" si="1"/>
        <v>0</v>
      </c>
      <c r="R31" s="102" t="str">
        <f t="shared" si="0"/>
        <v/>
      </c>
      <c r="S31" s="96" t="str">
        <f>IF(D31="","",IF(OR(D31=Plano!$A$1,D31=Plano!$B$1),"entrada","saída"))</f>
        <v/>
      </c>
    </row>
    <row r="32" spans="1:19" ht="13.2" hidden="1" x14ac:dyDescent="0.25">
      <c r="A32" s="119" t="str">
        <f>IF(B32="","",COUNT('Diário 2o PA'!$A$5:$A$1412)+COUNT('Diário 3o PA'!$A$5:$A$2004)+COUNT('Diário 4º PA'!$A$5:$A$2004)+ROW()-4)</f>
        <v/>
      </c>
      <c r="B32" s="104"/>
      <c r="C32" s="104"/>
      <c r="D32" s="105"/>
      <c r="E32" s="105"/>
      <c r="F32" s="106"/>
      <c r="G32" s="105"/>
      <c r="H32" s="105"/>
      <c r="I32" s="108"/>
      <c r="J32" s="105"/>
      <c r="K32" s="105"/>
      <c r="L32" s="108"/>
      <c r="M32" s="105"/>
      <c r="N32" s="104"/>
      <c r="O32" s="456"/>
      <c r="P32" s="79">
        <f t="shared" si="1"/>
        <v>0</v>
      </c>
      <c r="Q32" s="79">
        <f t="shared" si="1"/>
        <v>0</v>
      </c>
      <c r="R32" s="102" t="str">
        <f t="shared" si="0"/>
        <v/>
      </c>
      <c r="S32" s="96" t="str">
        <f>IF(D32="","",IF(OR(D32=Plano!$A$1,D32=Plano!$B$1),"entrada","saída"))</f>
        <v/>
      </c>
    </row>
    <row r="33" spans="1:19" ht="13.2" hidden="1" x14ac:dyDescent="0.25">
      <c r="A33" s="119" t="str">
        <f>IF(B33="","",COUNT('Diário 2o PA'!$A$5:$A$1412)+COUNT('Diário 3o PA'!$A$5:$A$2004)+COUNT('Diário 4º PA'!$A$5:$A$2004)+ROW()-4)</f>
        <v/>
      </c>
      <c r="B33" s="104"/>
      <c r="C33" s="104"/>
      <c r="D33" s="105"/>
      <c r="E33" s="105"/>
      <c r="F33" s="106"/>
      <c r="G33" s="105"/>
      <c r="H33" s="105"/>
      <c r="I33" s="108"/>
      <c r="J33" s="105"/>
      <c r="K33" s="105"/>
      <c r="L33" s="108"/>
      <c r="M33" s="105"/>
      <c r="N33" s="103"/>
      <c r="O33" s="456"/>
      <c r="P33" s="79">
        <f t="shared" si="1"/>
        <v>0</v>
      </c>
      <c r="Q33" s="79">
        <f t="shared" si="1"/>
        <v>0</v>
      </c>
      <c r="R33" s="102" t="str">
        <f t="shared" si="0"/>
        <v/>
      </c>
      <c r="S33" s="96" t="str">
        <f>IF(D33="","",IF(OR(D33=Plano!$A$1,D33=Plano!$B$1),"entrada","saída"))</f>
        <v/>
      </c>
    </row>
    <row r="34" spans="1:19" ht="13.2" hidden="1" x14ac:dyDescent="0.25">
      <c r="A34" s="119" t="str">
        <f>IF(B34="","",COUNT('Diário 2o PA'!$A$5:$A$1412)+COUNT('Diário 3o PA'!$A$5:$A$2004)+COUNT('Diário 4º PA'!$A$5:$A$2004)+ROW()-4)</f>
        <v/>
      </c>
      <c r="B34" s="104"/>
      <c r="C34" s="104"/>
      <c r="D34" s="105"/>
      <c r="E34" s="105"/>
      <c r="F34" s="106"/>
      <c r="G34" s="105"/>
      <c r="H34" s="105"/>
      <c r="I34" s="108"/>
      <c r="J34" s="105"/>
      <c r="K34" s="105"/>
      <c r="L34" s="108"/>
      <c r="M34" s="105"/>
      <c r="N34" s="103"/>
      <c r="O34" s="456"/>
      <c r="P34" s="79">
        <f t="shared" si="1"/>
        <v>0</v>
      </c>
      <c r="Q34" s="79">
        <f t="shared" si="1"/>
        <v>0</v>
      </c>
      <c r="R34" s="102" t="str">
        <f t="shared" si="0"/>
        <v/>
      </c>
      <c r="S34" s="96" t="str">
        <f>IF(D34="","",IF(OR(D34=Plano!$A$1,D34=Plano!$B$1),"entrada","saída"))</f>
        <v/>
      </c>
    </row>
    <row r="35" spans="1:19" ht="13.2" hidden="1" x14ac:dyDescent="0.25">
      <c r="A35" s="119" t="str">
        <f>IF(B35="","",COUNT('Diário 2o PA'!$A$5:$A$1412)+COUNT('Diário 3o PA'!$A$5:$A$2004)+COUNT('Diário 4º PA'!$A$5:$A$2004)+ROW()-4)</f>
        <v/>
      </c>
      <c r="B35" s="104"/>
      <c r="C35" s="104"/>
      <c r="D35" s="105"/>
      <c r="E35" s="105"/>
      <c r="F35" s="106"/>
      <c r="G35" s="105"/>
      <c r="H35" s="105"/>
      <c r="I35" s="108"/>
      <c r="J35" s="105"/>
      <c r="K35" s="105"/>
      <c r="L35" s="108"/>
      <c r="M35" s="105"/>
      <c r="N35" s="103"/>
      <c r="O35" s="456"/>
      <c r="P35" s="79">
        <f t="shared" si="1"/>
        <v>0</v>
      </c>
      <c r="Q35" s="79">
        <f t="shared" si="1"/>
        <v>0</v>
      </c>
      <c r="R35" s="102" t="str">
        <f t="shared" si="0"/>
        <v/>
      </c>
      <c r="S35" s="96" t="str">
        <f>IF(D35="","",IF(OR(D35=Plano!$A$1,D35=Plano!$B$1),"entrada","saída"))</f>
        <v/>
      </c>
    </row>
    <row r="36" spans="1:19" ht="13.2" hidden="1" x14ac:dyDescent="0.25">
      <c r="A36" s="119" t="str">
        <f>IF(B36="","",COUNT('Diário 2o PA'!$A$5:$A$1412)+COUNT('Diário 3o PA'!$A$5:$A$2004)+COUNT('Diário 4º PA'!$A$5:$A$2004)+ROW()-4)</f>
        <v/>
      </c>
      <c r="B36" s="104"/>
      <c r="C36" s="104"/>
      <c r="D36" s="105"/>
      <c r="E36" s="105"/>
      <c r="F36" s="106"/>
      <c r="G36" s="105"/>
      <c r="H36" s="105"/>
      <c r="I36" s="108"/>
      <c r="J36" s="105"/>
      <c r="K36" s="105"/>
      <c r="L36" s="108"/>
      <c r="M36" s="105"/>
      <c r="N36" s="103"/>
      <c r="O36" s="456"/>
      <c r="P36" s="79">
        <f t="shared" si="1"/>
        <v>0</v>
      </c>
      <c r="Q36" s="79">
        <f t="shared" si="1"/>
        <v>0</v>
      </c>
      <c r="R36" s="102" t="str">
        <f t="shared" si="0"/>
        <v/>
      </c>
      <c r="S36" s="96" t="str">
        <f>IF(D36="","",IF(OR(D36=Plano!$A$1,D36=Plano!$B$1),"entrada","saída"))</f>
        <v/>
      </c>
    </row>
    <row r="37" spans="1:19" ht="13.2" hidden="1" x14ac:dyDescent="0.25">
      <c r="A37" s="119" t="str">
        <f>IF(B37="","",COUNT('Diário 2o PA'!$A$5:$A$1412)+COUNT('Diário 3o PA'!$A$5:$A$2004)+COUNT('Diário 4º PA'!$A$5:$A$2004)+ROW()-4)</f>
        <v/>
      </c>
      <c r="B37" s="104"/>
      <c r="C37" s="104"/>
      <c r="D37" s="105"/>
      <c r="E37" s="105"/>
      <c r="F37" s="106"/>
      <c r="G37" s="105"/>
      <c r="H37" s="105"/>
      <c r="I37" s="108"/>
      <c r="J37" s="105"/>
      <c r="K37" s="105"/>
      <c r="L37" s="108"/>
      <c r="M37" s="105"/>
      <c r="N37" s="103"/>
      <c r="O37" s="456"/>
      <c r="P37" s="79">
        <f t="shared" si="1"/>
        <v>0</v>
      </c>
      <c r="Q37" s="79">
        <f t="shared" si="1"/>
        <v>0</v>
      </c>
      <c r="R37" s="102" t="str">
        <f t="shared" si="0"/>
        <v/>
      </c>
      <c r="S37" s="96" t="str">
        <f>IF(D37="","",IF(OR(D37=Plano!$A$1,D37=Plano!$B$1),"entrada","saída"))</f>
        <v/>
      </c>
    </row>
    <row r="38" spans="1:19" ht="13.2" hidden="1" x14ac:dyDescent="0.25">
      <c r="A38" s="119" t="str">
        <f>IF(B38="","",COUNT('Diário 2o PA'!$A$5:$A$1412)+COUNT('Diário 3o PA'!$A$5:$A$2004)+COUNT('Diário 4º PA'!$A$5:$A$2004)+ROW()-4)</f>
        <v/>
      </c>
      <c r="B38" s="104"/>
      <c r="C38" s="104"/>
      <c r="D38" s="105"/>
      <c r="E38" s="105"/>
      <c r="F38" s="106"/>
      <c r="G38" s="105"/>
      <c r="H38" s="105"/>
      <c r="I38" s="108"/>
      <c r="J38" s="105"/>
      <c r="K38" s="105"/>
      <c r="L38" s="108"/>
      <c r="M38" s="105"/>
      <c r="N38" s="103"/>
      <c r="O38" s="456"/>
      <c r="P38" s="79">
        <f t="shared" si="1"/>
        <v>0</v>
      </c>
      <c r="Q38" s="79">
        <f t="shared" si="1"/>
        <v>0</v>
      </c>
      <c r="R38" s="102" t="str">
        <f t="shared" si="0"/>
        <v/>
      </c>
      <c r="S38" s="96" t="str">
        <f>IF(D38="","",IF(OR(D38=Plano!$A$1,D38=Plano!$B$1),"entrada","saída"))</f>
        <v/>
      </c>
    </row>
    <row r="39" spans="1:19" ht="13.2" hidden="1" x14ac:dyDescent="0.25">
      <c r="A39" s="119" t="str">
        <f>IF(B39="","",COUNT('Diário 2o PA'!$A$5:$A$1412)+COUNT('Diário 3o PA'!$A$5:$A$2004)+COUNT('Diário 4º PA'!$A$5:$A$2004)+ROW()-4)</f>
        <v/>
      </c>
      <c r="B39" s="104"/>
      <c r="C39" s="104"/>
      <c r="D39" s="105"/>
      <c r="E39" s="105"/>
      <c r="F39" s="106"/>
      <c r="G39" s="105"/>
      <c r="H39" s="105"/>
      <c r="I39" s="108"/>
      <c r="J39" s="105"/>
      <c r="K39" s="105"/>
      <c r="L39" s="108"/>
      <c r="M39" s="105"/>
      <c r="N39" s="103"/>
      <c r="O39" s="456"/>
      <c r="P39" s="79">
        <f t="shared" si="1"/>
        <v>0</v>
      </c>
      <c r="Q39" s="79">
        <f t="shared" si="1"/>
        <v>0</v>
      </c>
      <c r="R39" s="102" t="str">
        <f t="shared" si="0"/>
        <v/>
      </c>
      <c r="S39" s="96" t="str">
        <f>IF(D39="","",IF(OR(D39=Plano!$A$1,D39=Plano!$B$1),"entrada","saída"))</f>
        <v/>
      </c>
    </row>
    <row r="40" spans="1:19" ht="13.2" hidden="1" x14ac:dyDescent="0.25">
      <c r="A40" s="119" t="str">
        <f>IF(B40="","",COUNT('Diário 2o PA'!$A$5:$A$1412)+COUNT('Diário 3o PA'!$A$5:$A$2004)+COUNT('Diário 4º PA'!$A$5:$A$2004)+ROW()-4)</f>
        <v/>
      </c>
      <c r="B40" s="104"/>
      <c r="C40" s="104"/>
      <c r="D40" s="105"/>
      <c r="E40" s="105"/>
      <c r="F40" s="106"/>
      <c r="G40" s="105"/>
      <c r="H40" s="105"/>
      <c r="I40" s="108"/>
      <c r="J40" s="105"/>
      <c r="K40" s="105"/>
      <c r="L40" s="108"/>
      <c r="M40" s="105"/>
      <c r="N40" s="103"/>
      <c r="O40" s="456"/>
      <c r="P40" s="79">
        <f t="shared" si="1"/>
        <v>0</v>
      </c>
      <c r="Q40" s="79">
        <f t="shared" si="1"/>
        <v>0</v>
      </c>
      <c r="R40" s="102" t="str">
        <f t="shared" si="0"/>
        <v/>
      </c>
      <c r="S40" s="96" t="str">
        <f>IF(D40="","",IF(OR(D40=Plano!$A$1,D40=Plano!$B$1),"entrada","saída"))</f>
        <v/>
      </c>
    </row>
    <row r="41" spans="1:19" ht="13.2" hidden="1" x14ac:dyDescent="0.25">
      <c r="A41" s="119" t="str">
        <f>IF(B41="","",COUNT('Diário 2o PA'!$A$5:$A$1412)+COUNT('Diário 3o PA'!$A$5:$A$2004)+COUNT('Diário 4º PA'!$A$5:$A$2004)+ROW()-4)</f>
        <v/>
      </c>
      <c r="B41" s="104"/>
      <c r="C41" s="104"/>
      <c r="D41" s="105"/>
      <c r="E41" s="105"/>
      <c r="F41" s="106"/>
      <c r="G41" s="105"/>
      <c r="H41" s="105"/>
      <c r="I41" s="108"/>
      <c r="J41" s="105"/>
      <c r="K41" s="105"/>
      <c r="L41" s="108"/>
      <c r="M41" s="105"/>
      <c r="N41" s="103"/>
      <c r="O41" s="456"/>
      <c r="P41" s="79">
        <f t="shared" si="1"/>
        <v>0</v>
      </c>
      <c r="Q41" s="79">
        <f t="shared" si="1"/>
        <v>0</v>
      </c>
      <c r="R41" s="102" t="str">
        <f t="shared" si="0"/>
        <v/>
      </c>
      <c r="S41" s="96" t="str">
        <f>IF(D41="","",IF(OR(D41=Plano!$A$1,D41=Plano!$B$1),"entrada","saída"))</f>
        <v/>
      </c>
    </row>
    <row r="42" spans="1:19" ht="13.2" hidden="1" x14ac:dyDescent="0.25">
      <c r="A42" s="119" t="str">
        <f>IF(B42="","",COUNT('Diário 2o PA'!$A$5:$A$1412)+COUNT('Diário 3o PA'!$A$5:$A$2004)+COUNT('Diário 4º PA'!$A$5:$A$2004)+ROW()-4)</f>
        <v/>
      </c>
      <c r="B42" s="104"/>
      <c r="C42" s="104"/>
      <c r="D42" s="105"/>
      <c r="E42" s="105"/>
      <c r="F42" s="106"/>
      <c r="G42" s="105"/>
      <c r="H42" s="105"/>
      <c r="I42" s="108"/>
      <c r="J42" s="105"/>
      <c r="K42" s="105"/>
      <c r="L42" s="108"/>
      <c r="M42" s="105"/>
      <c r="N42" s="103"/>
      <c r="O42" s="456"/>
      <c r="P42" s="79">
        <f t="shared" si="1"/>
        <v>0</v>
      </c>
      <c r="Q42" s="79">
        <f t="shared" si="1"/>
        <v>0</v>
      </c>
      <c r="R42" s="102" t="str">
        <f t="shared" si="0"/>
        <v/>
      </c>
      <c r="S42" s="96" t="str">
        <f>IF(D42="","",IF(OR(D42=Plano!$A$1,D42=Plano!$B$1),"entrada","saída"))</f>
        <v/>
      </c>
    </row>
    <row r="43" spans="1:19" ht="13.2" hidden="1" x14ac:dyDescent="0.25">
      <c r="A43" s="119" t="str">
        <f>IF(B43="","",COUNT('Diário 2o PA'!$A$5:$A$1412)+COUNT('Diário 3o PA'!$A$5:$A$2004)+COUNT('Diário 4º PA'!$A$5:$A$2004)+ROW()-4)</f>
        <v/>
      </c>
      <c r="B43" s="104"/>
      <c r="C43" s="104"/>
      <c r="D43" s="105"/>
      <c r="E43" s="105"/>
      <c r="F43" s="106"/>
      <c r="G43" s="105"/>
      <c r="H43" s="105"/>
      <c r="I43" s="108"/>
      <c r="J43" s="105"/>
      <c r="K43" s="105"/>
      <c r="L43" s="108"/>
      <c r="M43" s="105"/>
      <c r="N43" s="103"/>
      <c r="O43" s="456"/>
      <c r="P43" s="79">
        <f t="shared" si="1"/>
        <v>0</v>
      </c>
      <c r="Q43" s="79">
        <f t="shared" si="1"/>
        <v>0</v>
      </c>
      <c r="R43" s="102" t="str">
        <f t="shared" si="0"/>
        <v/>
      </c>
      <c r="S43" s="96" t="str">
        <f>IF(D43="","",IF(OR(D43=Plano!$A$1,D43=Plano!$B$1),"entrada","saída"))</f>
        <v/>
      </c>
    </row>
    <row r="44" spans="1:19" ht="13.2" hidden="1" x14ac:dyDescent="0.25">
      <c r="A44" s="119" t="str">
        <f>IF(B44="","",COUNT('Diário 2o PA'!$A$5:$A$1412)+COUNT('Diário 3o PA'!$A$5:$A$2004)+COUNT('Diário 4º PA'!$A$5:$A$2004)+ROW()-4)</f>
        <v/>
      </c>
      <c r="B44" s="104"/>
      <c r="C44" s="104"/>
      <c r="D44" s="105"/>
      <c r="E44" s="105"/>
      <c r="F44" s="106"/>
      <c r="G44" s="105"/>
      <c r="H44" s="105"/>
      <c r="I44" s="108"/>
      <c r="J44" s="105"/>
      <c r="K44" s="105"/>
      <c r="L44" s="108"/>
      <c r="M44" s="105"/>
      <c r="N44" s="103"/>
      <c r="O44" s="456"/>
      <c r="P44" s="79">
        <f t="shared" si="1"/>
        <v>0</v>
      </c>
      <c r="Q44" s="79">
        <f t="shared" si="1"/>
        <v>0</v>
      </c>
      <c r="R44" s="102" t="str">
        <f t="shared" si="0"/>
        <v/>
      </c>
      <c r="S44" s="96" t="str">
        <f>IF(D44="","",IF(OR(D44=Plano!$A$1,D44=Plano!$B$1),"entrada","saída"))</f>
        <v/>
      </c>
    </row>
    <row r="45" spans="1:19" ht="13.2" hidden="1" x14ac:dyDescent="0.25">
      <c r="A45" s="119" t="str">
        <f>IF(B45="","",COUNT('Diário 2o PA'!$A$5:$A$1412)+COUNT('Diário 3o PA'!$A$5:$A$2004)+COUNT('Diário 4º PA'!$A$5:$A$2004)+ROW()-4)</f>
        <v/>
      </c>
      <c r="B45" s="104"/>
      <c r="C45" s="104"/>
      <c r="D45" s="105"/>
      <c r="E45" s="105"/>
      <c r="F45" s="106"/>
      <c r="G45" s="105"/>
      <c r="H45" s="105"/>
      <c r="I45" s="108"/>
      <c r="J45" s="105"/>
      <c r="K45" s="105"/>
      <c r="L45" s="108"/>
      <c r="M45" s="105"/>
      <c r="N45" s="103"/>
      <c r="O45" s="456"/>
      <c r="P45" s="79">
        <f t="shared" si="1"/>
        <v>0</v>
      </c>
      <c r="Q45" s="79">
        <f t="shared" si="1"/>
        <v>0</v>
      </c>
      <c r="R45" s="102" t="str">
        <f t="shared" si="0"/>
        <v/>
      </c>
      <c r="S45" s="96" t="str">
        <f>IF(D45="","",IF(OR(D45=Plano!$A$1,D45=Plano!$B$1),"entrada","saída"))</f>
        <v/>
      </c>
    </row>
    <row r="46" spans="1:19" ht="13.2" hidden="1" x14ac:dyDescent="0.25">
      <c r="A46" s="119" t="str">
        <f>IF(B46="","",COUNT('Diário 2o PA'!$A$5:$A$1412)+COUNT('Diário 3o PA'!$A$5:$A$2004)+COUNT('Diário 4º PA'!$A$5:$A$2004)+ROW()-4)</f>
        <v/>
      </c>
      <c r="B46" s="104"/>
      <c r="C46" s="104"/>
      <c r="D46" s="105"/>
      <c r="E46" s="105"/>
      <c r="F46" s="106"/>
      <c r="G46" s="105"/>
      <c r="H46" s="105"/>
      <c r="I46" s="108"/>
      <c r="J46" s="105"/>
      <c r="K46" s="105"/>
      <c r="L46" s="108"/>
      <c r="M46" s="105"/>
      <c r="N46" s="103"/>
      <c r="O46" s="456"/>
      <c r="P46" s="79">
        <f t="shared" si="1"/>
        <v>0</v>
      </c>
      <c r="Q46" s="79">
        <f t="shared" si="1"/>
        <v>0</v>
      </c>
      <c r="R46" s="102" t="str">
        <f t="shared" si="0"/>
        <v/>
      </c>
      <c r="S46" s="96" t="str">
        <f>IF(D46="","",IF(OR(D46=Plano!$A$1,D46=Plano!$B$1),"entrada","saída"))</f>
        <v/>
      </c>
    </row>
    <row r="47" spans="1:19" ht="13.2" hidden="1" x14ac:dyDescent="0.25">
      <c r="A47" s="119" t="str">
        <f>IF(B47="","",COUNT('Diário 2o PA'!$A$5:$A$1412)+COUNT('Diário 3o PA'!$A$5:$A$2004)+COUNT('Diário 4º PA'!$A$5:$A$2004)+ROW()-4)</f>
        <v/>
      </c>
      <c r="B47" s="104"/>
      <c r="C47" s="104"/>
      <c r="D47" s="105"/>
      <c r="E47" s="105"/>
      <c r="F47" s="106"/>
      <c r="G47" s="105"/>
      <c r="H47" s="105"/>
      <c r="I47" s="108"/>
      <c r="J47" s="105"/>
      <c r="K47" s="105"/>
      <c r="L47" s="108"/>
      <c r="M47" s="105"/>
      <c r="N47" s="103"/>
      <c r="O47" s="456"/>
      <c r="P47" s="79">
        <f t="shared" si="1"/>
        <v>0</v>
      </c>
      <c r="Q47" s="79">
        <f t="shared" si="1"/>
        <v>0</v>
      </c>
      <c r="R47" s="102" t="str">
        <f t="shared" si="0"/>
        <v/>
      </c>
      <c r="S47" s="96" t="str">
        <f>IF(D47="","",IF(OR(D47=Plano!$A$1,D47=Plano!$B$1),"entrada","saída"))</f>
        <v/>
      </c>
    </row>
    <row r="48" spans="1:19" ht="13.2" hidden="1" x14ac:dyDescent="0.25">
      <c r="A48" s="119" t="str">
        <f>IF(B48="","",COUNT('Diário 2o PA'!$A$5:$A$1412)+COUNT('Diário 3o PA'!$A$5:$A$2004)+COUNT('Diário 4º PA'!$A$5:$A$2004)+ROW()-4)</f>
        <v/>
      </c>
      <c r="B48" s="104"/>
      <c r="C48" s="104"/>
      <c r="D48" s="105"/>
      <c r="E48" s="105"/>
      <c r="F48" s="106"/>
      <c r="G48" s="105"/>
      <c r="H48" s="105"/>
      <c r="I48" s="108"/>
      <c r="J48" s="105"/>
      <c r="K48" s="105"/>
      <c r="L48" s="108"/>
      <c r="M48" s="105"/>
      <c r="N48" s="103"/>
      <c r="O48" s="456"/>
      <c r="P48" s="79">
        <f t="shared" si="1"/>
        <v>0</v>
      </c>
      <c r="Q48" s="79">
        <f t="shared" si="1"/>
        <v>0</v>
      </c>
      <c r="R48" s="102" t="str">
        <f t="shared" si="0"/>
        <v/>
      </c>
      <c r="S48" s="96" t="str">
        <f>IF(D48="","",IF(OR(D48=Plano!$A$1,D48=Plano!$B$1),"entrada","saída"))</f>
        <v/>
      </c>
    </row>
    <row r="49" spans="1:19" ht="13.2" hidden="1" x14ac:dyDescent="0.25">
      <c r="A49" s="119" t="str">
        <f>IF(B49="","",COUNT('Diário 2o PA'!$A$5:$A$1412)+COUNT('Diário 3o PA'!$A$5:$A$2004)+COUNT('Diário 4º PA'!$A$5:$A$2004)+ROW()-4)</f>
        <v/>
      </c>
      <c r="B49" s="104"/>
      <c r="C49" s="104"/>
      <c r="D49" s="105"/>
      <c r="E49" s="105"/>
      <c r="F49" s="106"/>
      <c r="G49" s="105"/>
      <c r="H49" s="105"/>
      <c r="I49" s="108"/>
      <c r="J49" s="105"/>
      <c r="K49" s="105"/>
      <c r="L49" s="108"/>
      <c r="M49" s="105"/>
      <c r="N49" s="103"/>
      <c r="O49" s="456"/>
      <c r="P49" s="79">
        <f t="shared" si="1"/>
        <v>0</v>
      </c>
      <c r="Q49" s="79">
        <f t="shared" si="1"/>
        <v>0</v>
      </c>
      <c r="R49" s="102" t="str">
        <f t="shared" si="0"/>
        <v/>
      </c>
      <c r="S49" s="96" t="str">
        <f>IF(D49="","",IF(OR(D49=Plano!$A$1,D49=Plano!$B$1),"entrada","saída"))</f>
        <v/>
      </c>
    </row>
    <row r="50" spans="1:19" ht="13.2" hidden="1" x14ac:dyDescent="0.25">
      <c r="A50" s="119" t="str">
        <f>IF(B50="","",COUNT('Diário 2o PA'!$A$5:$A$1412)+COUNT('Diário 3o PA'!$A$5:$A$2004)+COUNT('Diário 4º PA'!$A$5:$A$2004)+ROW()-4)</f>
        <v/>
      </c>
      <c r="B50" s="104"/>
      <c r="C50" s="104"/>
      <c r="D50" s="105"/>
      <c r="E50" s="105"/>
      <c r="F50" s="106"/>
      <c r="G50" s="105"/>
      <c r="H50" s="105"/>
      <c r="I50" s="108"/>
      <c r="J50" s="105"/>
      <c r="K50" s="105"/>
      <c r="L50" s="108"/>
      <c r="M50" s="105"/>
      <c r="N50" s="103"/>
      <c r="O50" s="456"/>
      <c r="P50" s="79">
        <f t="shared" si="1"/>
        <v>0</v>
      </c>
      <c r="Q50" s="79">
        <f t="shared" si="1"/>
        <v>0</v>
      </c>
      <c r="R50" s="102" t="str">
        <f t="shared" si="0"/>
        <v/>
      </c>
      <c r="S50" s="96" t="str">
        <f>IF(D50="","",IF(OR(D50=Plano!$A$1,D50=Plano!$B$1),"entrada","saída"))</f>
        <v/>
      </c>
    </row>
    <row r="51" spans="1:19" ht="13.2" hidden="1" x14ac:dyDescent="0.25">
      <c r="A51" s="119" t="str">
        <f>IF(B51="","",COUNT('Diário 2o PA'!$A$5:$A$1412)+COUNT('Diário 3o PA'!$A$5:$A$2004)+COUNT('Diário 4º PA'!$A$5:$A$2004)+ROW()-4)</f>
        <v/>
      </c>
      <c r="B51" s="104"/>
      <c r="C51" s="104"/>
      <c r="D51" s="105"/>
      <c r="E51" s="105"/>
      <c r="F51" s="106"/>
      <c r="G51" s="105"/>
      <c r="H51" s="105"/>
      <c r="I51" s="108"/>
      <c r="J51" s="105"/>
      <c r="K51" s="105"/>
      <c r="L51" s="108"/>
      <c r="M51" s="105"/>
      <c r="N51" s="103"/>
      <c r="O51" s="456"/>
      <c r="P51" s="79">
        <f t="shared" si="1"/>
        <v>0</v>
      </c>
      <c r="Q51" s="79">
        <f t="shared" si="1"/>
        <v>0</v>
      </c>
      <c r="R51" s="102" t="str">
        <f t="shared" si="0"/>
        <v/>
      </c>
      <c r="S51" s="96" t="str">
        <f>IF(D51="","",IF(OR(D51=Plano!$A$1,D51=Plano!$B$1),"entrada","saída"))</f>
        <v/>
      </c>
    </row>
    <row r="52" spans="1:19" ht="13.2" hidden="1" x14ac:dyDescent="0.25">
      <c r="A52" s="119" t="str">
        <f>IF(B52="","",COUNT('Diário 2o PA'!$A$5:$A$1412)+COUNT('Diário 3o PA'!$A$5:$A$2004)+COUNT('Diário 4º PA'!$A$5:$A$2004)+ROW()-4)</f>
        <v/>
      </c>
      <c r="B52" s="104"/>
      <c r="C52" s="104"/>
      <c r="D52" s="105"/>
      <c r="E52" s="105"/>
      <c r="F52" s="106"/>
      <c r="G52" s="105"/>
      <c r="H52" s="105"/>
      <c r="I52" s="108"/>
      <c r="J52" s="105"/>
      <c r="K52" s="105"/>
      <c r="L52" s="108"/>
      <c r="M52" s="105"/>
      <c r="N52" s="103"/>
      <c r="O52" s="456"/>
      <c r="P52" s="79">
        <f t="shared" si="1"/>
        <v>0</v>
      </c>
      <c r="Q52" s="79">
        <f t="shared" si="1"/>
        <v>0</v>
      </c>
      <c r="R52" s="102" t="str">
        <f t="shared" si="0"/>
        <v/>
      </c>
      <c r="S52" s="96" t="str">
        <f>IF(D52="","",IF(OR(D52=Plano!$A$1,D52=Plano!$B$1),"entrada","saída"))</f>
        <v/>
      </c>
    </row>
    <row r="53" spans="1:19" ht="13.2" hidden="1" x14ac:dyDescent="0.25">
      <c r="A53" s="119" t="str">
        <f>IF(B53="","",COUNT('Diário 2o PA'!$A$5:$A$1412)+COUNT('Diário 3o PA'!$A$5:$A$2004)+COUNT('Diário 4º PA'!$A$5:$A$2004)+ROW()-4)</f>
        <v/>
      </c>
      <c r="B53" s="104"/>
      <c r="C53" s="104"/>
      <c r="D53" s="105"/>
      <c r="E53" s="105"/>
      <c r="F53" s="106"/>
      <c r="G53" s="105"/>
      <c r="H53" s="105"/>
      <c r="I53" s="108"/>
      <c r="J53" s="105"/>
      <c r="K53" s="105"/>
      <c r="L53" s="108"/>
      <c r="M53" s="105"/>
      <c r="N53" s="103"/>
      <c r="O53" s="456"/>
      <c r="P53" s="79">
        <f t="shared" si="1"/>
        <v>0</v>
      </c>
      <c r="Q53" s="79">
        <f t="shared" si="1"/>
        <v>0</v>
      </c>
      <c r="R53" s="102" t="str">
        <f t="shared" si="0"/>
        <v/>
      </c>
      <c r="S53" s="96" t="str">
        <f>IF(D53="","",IF(OR(D53=Plano!$A$1,D53=Plano!$B$1),"entrada","saída"))</f>
        <v/>
      </c>
    </row>
    <row r="54" spans="1:19" ht="13.2" hidden="1" x14ac:dyDescent="0.25">
      <c r="A54" s="119" t="str">
        <f>IF(B54="","",COUNT('Diário 2o PA'!$A$5:$A$1412)+COUNT('Diário 3o PA'!$A$5:$A$2004)+COUNT('Diário 4º PA'!$A$5:$A$2004)+ROW()-4)</f>
        <v/>
      </c>
      <c r="B54" s="104"/>
      <c r="C54" s="104"/>
      <c r="D54" s="105"/>
      <c r="E54" s="105"/>
      <c r="F54" s="106"/>
      <c r="G54" s="105"/>
      <c r="H54" s="105"/>
      <c r="I54" s="108"/>
      <c r="J54" s="105"/>
      <c r="K54" s="105"/>
      <c r="L54" s="108"/>
      <c r="M54" s="105"/>
      <c r="N54" s="103"/>
      <c r="O54" s="456"/>
      <c r="P54" s="79">
        <f t="shared" si="1"/>
        <v>0</v>
      </c>
      <c r="Q54" s="79">
        <f t="shared" si="1"/>
        <v>0</v>
      </c>
      <c r="R54" s="102" t="str">
        <f t="shared" si="0"/>
        <v/>
      </c>
      <c r="S54" s="96" t="str">
        <f>IF(D54="","",IF(OR(D54=Plano!$A$1,D54=Plano!$B$1),"entrada","saída"))</f>
        <v/>
      </c>
    </row>
    <row r="55" spans="1:19" ht="13.2" hidden="1" x14ac:dyDescent="0.25">
      <c r="A55" s="119" t="str">
        <f>IF(B55="","",COUNT('Diário 2o PA'!$A$5:$A$1412)+COUNT('Diário 3o PA'!$A$5:$A$2004)+COUNT('Diário 4º PA'!$A$5:$A$2004)+ROW()-4)</f>
        <v/>
      </c>
      <c r="B55" s="104"/>
      <c r="C55" s="104"/>
      <c r="D55" s="105"/>
      <c r="E55" s="105"/>
      <c r="F55" s="106"/>
      <c r="G55" s="105"/>
      <c r="H55" s="105"/>
      <c r="I55" s="108"/>
      <c r="J55" s="105"/>
      <c r="K55" s="105"/>
      <c r="L55" s="108"/>
      <c r="M55" s="105"/>
      <c r="N55" s="103"/>
      <c r="O55" s="456"/>
      <c r="P55" s="79">
        <f t="shared" si="1"/>
        <v>0</v>
      </c>
      <c r="Q55" s="79">
        <f t="shared" si="1"/>
        <v>0</v>
      </c>
      <c r="R55" s="102" t="str">
        <f t="shared" si="0"/>
        <v/>
      </c>
      <c r="S55" s="96" t="str">
        <f>IF(D55="","",IF(OR(D55=Plano!$A$1,D55=Plano!$B$1),"entrada","saída"))</f>
        <v/>
      </c>
    </row>
    <row r="56" spans="1:19" ht="13.2" hidden="1" x14ac:dyDescent="0.25">
      <c r="A56" s="119" t="str">
        <f>IF(B56="","",COUNT('Diário 2o PA'!$A$5:$A$1412)+COUNT('Diário 3o PA'!$A$5:$A$2004)+COUNT('Diário 4º PA'!$A$5:$A$2004)+ROW()-4)</f>
        <v/>
      </c>
      <c r="B56" s="104"/>
      <c r="C56" s="104"/>
      <c r="D56" s="105"/>
      <c r="E56" s="105"/>
      <c r="F56" s="106"/>
      <c r="G56" s="105"/>
      <c r="H56" s="105"/>
      <c r="I56" s="108"/>
      <c r="J56" s="105"/>
      <c r="K56" s="105"/>
      <c r="L56" s="108"/>
      <c r="M56" s="105"/>
      <c r="N56" s="103"/>
      <c r="O56" s="456"/>
      <c r="P56" s="79">
        <f t="shared" si="1"/>
        <v>0</v>
      </c>
      <c r="Q56" s="79">
        <f t="shared" si="1"/>
        <v>0</v>
      </c>
      <c r="R56" s="102" t="str">
        <f t="shared" si="0"/>
        <v/>
      </c>
      <c r="S56" s="96" t="str">
        <f>IF(D56="","",IF(OR(D56=Plano!$A$1,D56=Plano!$B$1),"entrada","saída"))</f>
        <v/>
      </c>
    </row>
    <row r="57" spans="1:19" ht="13.2" hidden="1" x14ac:dyDescent="0.25">
      <c r="A57" s="119" t="str">
        <f>IF(B57="","",COUNT('Diário 2o PA'!$A$5:$A$1412)+COUNT('Diário 3o PA'!$A$5:$A$2004)+COUNT('Diário 4º PA'!$A$5:$A$2004)+ROW()-4)</f>
        <v/>
      </c>
      <c r="B57" s="104"/>
      <c r="C57" s="104"/>
      <c r="D57" s="105"/>
      <c r="E57" s="105"/>
      <c r="F57" s="106"/>
      <c r="G57" s="105"/>
      <c r="H57" s="105"/>
      <c r="I57" s="108"/>
      <c r="J57" s="105"/>
      <c r="K57" s="105"/>
      <c r="L57" s="108"/>
      <c r="M57" s="105"/>
      <c r="N57" s="103"/>
      <c r="O57" s="456"/>
      <c r="P57" s="79">
        <f t="shared" si="1"/>
        <v>0</v>
      </c>
      <c r="Q57" s="79">
        <f t="shared" si="1"/>
        <v>0</v>
      </c>
      <c r="R57" s="102" t="str">
        <f t="shared" si="0"/>
        <v/>
      </c>
      <c r="S57" s="96" t="str">
        <f>IF(D57="","",IF(OR(D57=Plano!$A$1,D57=Plano!$B$1),"entrada","saída"))</f>
        <v/>
      </c>
    </row>
    <row r="58" spans="1:19" ht="13.2" hidden="1" x14ac:dyDescent="0.25">
      <c r="A58" s="119" t="str">
        <f>IF(B58="","",COUNT('Diário 2o PA'!$A$5:$A$1412)+COUNT('Diário 3o PA'!$A$5:$A$2004)+COUNT('Diário 4º PA'!$A$5:$A$2004)+ROW()-4)</f>
        <v/>
      </c>
      <c r="B58" s="104"/>
      <c r="C58" s="104"/>
      <c r="D58" s="105"/>
      <c r="E58" s="105"/>
      <c r="F58" s="106"/>
      <c r="G58" s="105"/>
      <c r="H58" s="105"/>
      <c r="I58" s="108"/>
      <c r="J58" s="105"/>
      <c r="K58" s="105"/>
      <c r="L58" s="108"/>
      <c r="M58" s="105"/>
      <c r="N58" s="103"/>
      <c r="O58" s="456"/>
      <c r="P58" s="79">
        <f t="shared" si="1"/>
        <v>0</v>
      </c>
      <c r="Q58" s="79">
        <f t="shared" si="1"/>
        <v>0</v>
      </c>
      <c r="R58" s="102" t="str">
        <f t="shared" si="0"/>
        <v/>
      </c>
      <c r="S58" s="96" t="str">
        <f>IF(D58="","",IF(OR(D58=Plano!$A$1,D58=Plano!$B$1),"entrada","saída"))</f>
        <v/>
      </c>
    </row>
    <row r="59" spans="1:19" ht="13.2" hidden="1" x14ac:dyDescent="0.25">
      <c r="A59" s="119" t="str">
        <f>IF(B59="","",COUNT('Diário 2o PA'!$A$5:$A$1412)+COUNT('Diário 3o PA'!$A$5:$A$2004)+COUNT('Diário 4º PA'!$A$5:$A$2004)+ROW()-4)</f>
        <v/>
      </c>
      <c r="B59" s="104"/>
      <c r="C59" s="104"/>
      <c r="D59" s="105"/>
      <c r="E59" s="105"/>
      <c r="F59" s="106"/>
      <c r="G59" s="105"/>
      <c r="H59" s="105"/>
      <c r="I59" s="108"/>
      <c r="J59" s="105"/>
      <c r="K59" s="105"/>
      <c r="L59" s="108"/>
      <c r="M59" s="105"/>
      <c r="N59" s="103"/>
      <c r="O59" s="456"/>
      <c r="P59" s="79">
        <f t="shared" si="1"/>
        <v>0</v>
      </c>
      <c r="Q59" s="79">
        <f t="shared" si="1"/>
        <v>0</v>
      </c>
      <c r="R59" s="102" t="str">
        <f t="shared" si="0"/>
        <v/>
      </c>
      <c r="S59" s="96" t="str">
        <f>IF(D59="","",IF(OR(D59=Plano!$A$1,D59=Plano!$B$1),"entrada","saída"))</f>
        <v/>
      </c>
    </row>
    <row r="60" spans="1:19" ht="13.2" hidden="1" x14ac:dyDescent="0.25">
      <c r="A60" s="119" t="str">
        <f>IF(B60="","",COUNT('Diário 2o PA'!$A$5:$A$1412)+COUNT('Diário 3o PA'!$A$5:$A$2004)+COUNT('Diário 4º PA'!$A$5:$A$2004)+ROW()-4)</f>
        <v/>
      </c>
      <c r="B60" s="104"/>
      <c r="C60" s="104"/>
      <c r="D60" s="105"/>
      <c r="E60" s="105"/>
      <c r="F60" s="106"/>
      <c r="G60" s="105"/>
      <c r="H60" s="105"/>
      <c r="I60" s="108"/>
      <c r="J60" s="105"/>
      <c r="K60" s="105"/>
      <c r="L60" s="108"/>
      <c r="M60" s="105"/>
      <c r="N60" s="103"/>
      <c r="O60" s="456"/>
      <c r="P60" s="79">
        <f t="shared" si="1"/>
        <v>0</v>
      </c>
      <c r="Q60" s="79">
        <f t="shared" si="1"/>
        <v>0</v>
      </c>
      <c r="R60" s="102" t="str">
        <f t="shared" si="0"/>
        <v/>
      </c>
      <c r="S60" s="96" t="str">
        <f>IF(D60="","",IF(OR(D60=Plano!$A$1,D60=Plano!$B$1),"entrada","saída"))</f>
        <v/>
      </c>
    </row>
    <row r="61" spans="1:19" ht="13.2" hidden="1" x14ac:dyDescent="0.25">
      <c r="A61" s="119" t="str">
        <f>IF(B61="","",COUNT('Diário 2o PA'!$A$5:$A$1412)+COUNT('Diário 3o PA'!$A$5:$A$2004)+COUNT('Diário 4º PA'!$A$5:$A$2004)+ROW()-4)</f>
        <v/>
      </c>
      <c r="B61" s="104"/>
      <c r="C61" s="104"/>
      <c r="D61" s="105"/>
      <c r="E61" s="105"/>
      <c r="F61" s="106"/>
      <c r="G61" s="105"/>
      <c r="H61" s="105"/>
      <c r="I61" s="108"/>
      <c r="J61" s="105"/>
      <c r="K61" s="105"/>
      <c r="L61" s="108"/>
      <c r="M61" s="105"/>
      <c r="N61" s="103"/>
      <c r="O61" s="456"/>
      <c r="P61" s="79">
        <f t="shared" si="1"/>
        <v>0</v>
      </c>
      <c r="Q61" s="79">
        <f t="shared" si="1"/>
        <v>0</v>
      </c>
      <c r="R61" s="102" t="str">
        <f t="shared" si="0"/>
        <v/>
      </c>
      <c r="S61" s="96" t="str">
        <f>IF(D61="","",IF(OR(D61=Plano!$A$1,D61=Plano!$B$1),"entrada","saída"))</f>
        <v/>
      </c>
    </row>
    <row r="62" spans="1:19" ht="13.2" hidden="1" x14ac:dyDescent="0.25">
      <c r="A62" s="119" t="str">
        <f>IF(B62="","",COUNT('Diário 2o PA'!$A$5:$A$1412)+COUNT('Diário 3o PA'!$A$5:$A$2004)+COUNT('Diário 4º PA'!$A$5:$A$2004)+ROW()-4)</f>
        <v/>
      </c>
      <c r="B62" s="104"/>
      <c r="C62" s="104"/>
      <c r="D62" s="105"/>
      <c r="E62" s="105"/>
      <c r="F62" s="106"/>
      <c r="G62" s="105"/>
      <c r="H62" s="105"/>
      <c r="I62" s="108"/>
      <c r="J62" s="105"/>
      <c r="K62" s="105"/>
      <c r="L62" s="108"/>
      <c r="M62" s="105"/>
      <c r="N62" s="103"/>
      <c r="O62" s="456"/>
      <c r="P62" s="79">
        <f t="shared" si="1"/>
        <v>0</v>
      </c>
      <c r="Q62" s="79">
        <f t="shared" si="1"/>
        <v>0</v>
      </c>
      <c r="R62" s="102" t="str">
        <f t="shared" si="0"/>
        <v/>
      </c>
      <c r="S62" s="96" t="str">
        <f>IF(D62="","",IF(OR(D62=Plano!$A$1,D62=Plano!$B$1),"entrada","saída"))</f>
        <v/>
      </c>
    </row>
    <row r="63" spans="1:19" ht="13.2" hidden="1" x14ac:dyDescent="0.25">
      <c r="A63" s="119" t="str">
        <f>IF(B63="","",COUNT('Diário 2o PA'!$A$5:$A$1412)+COUNT('Diário 3o PA'!$A$5:$A$2004)+COUNT('Diário 4º PA'!$A$5:$A$2004)+ROW()-4)</f>
        <v/>
      </c>
      <c r="B63" s="104"/>
      <c r="C63" s="104"/>
      <c r="D63" s="105"/>
      <c r="E63" s="105"/>
      <c r="F63" s="106"/>
      <c r="G63" s="105"/>
      <c r="H63" s="105"/>
      <c r="I63" s="108"/>
      <c r="J63" s="105"/>
      <c r="K63" s="105"/>
      <c r="L63" s="108"/>
      <c r="M63" s="105"/>
      <c r="N63" s="103"/>
      <c r="O63" s="456"/>
      <c r="P63" s="79">
        <f t="shared" si="1"/>
        <v>0</v>
      </c>
      <c r="Q63" s="79">
        <f t="shared" si="1"/>
        <v>0</v>
      </c>
      <c r="R63" s="102" t="str">
        <f t="shared" si="0"/>
        <v/>
      </c>
      <c r="S63" s="96" t="str">
        <f>IF(D63="","",IF(OR(D63=Plano!$A$1,D63=Plano!$B$1),"entrada","saída"))</f>
        <v/>
      </c>
    </row>
    <row r="64" spans="1:19" ht="13.2" hidden="1" x14ac:dyDescent="0.25">
      <c r="A64" s="119" t="str">
        <f>IF(B64="","",COUNT('Diário 2o PA'!$A$5:$A$1412)+COUNT('Diário 3o PA'!$A$5:$A$2004)+COUNT('Diário 4º PA'!$A$5:$A$2004)+ROW()-4)</f>
        <v/>
      </c>
      <c r="B64" s="104"/>
      <c r="C64" s="104"/>
      <c r="D64" s="105"/>
      <c r="E64" s="105"/>
      <c r="F64" s="106"/>
      <c r="G64" s="105"/>
      <c r="H64" s="105"/>
      <c r="I64" s="108"/>
      <c r="J64" s="105"/>
      <c r="K64" s="105"/>
      <c r="L64" s="108"/>
      <c r="M64" s="105"/>
      <c r="N64" s="103"/>
      <c r="O64" s="456"/>
      <c r="P64" s="79">
        <f t="shared" si="1"/>
        <v>0</v>
      </c>
      <c r="Q64" s="79">
        <f t="shared" si="1"/>
        <v>0</v>
      </c>
      <c r="R64" s="102" t="str">
        <f t="shared" si="0"/>
        <v/>
      </c>
      <c r="S64" s="96" t="str">
        <f>IF(D64="","",IF(OR(D64=Plano!$A$1,D64=Plano!$B$1),"entrada","saída"))</f>
        <v/>
      </c>
    </row>
    <row r="65" spans="1:19" ht="13.2" hidden="1" x14ac:dyDescent="0.25">
      <c r="A65" s="119" t="str">
        <f>IF(B65="","",COUNT('Diário 2o PA'!$A$5:$A$1412)+COUNT('Diário 3o PA'!$A$5:$A$2004)+COUNT('Diário 4º PA'!$A$5:$A$2004)+ROW()-4)</f>
        <v/>
      </c>
      <c r="B65" s="104"/>
      <c r="C65" s="104"/>
      <c r="D65" s="105"/>
      <c r="E65" s="105"/>
      <c r="F65" s="106"/>
      <c r="G65" s="105"/>
      <c r="H65" s="105"/>
      <c r="I65" s="108"/>
      <c r="J65" s="105"/>
      <c r="K65" s="105"/>
      <c r="L65" s="108"/>
      <c r="M65" s="105"/>
      <c r="N65" s="103"/>
      <c r="O65" s="456"/>
      <c r="P65" s="79">
        <f t="shared" si="1"/>
        <v>0</v>
      </c>
      <c r="Q65" s="79">
        <f t="shared" si="1"/>
        <v>0</v>
      </c>
      <c r="R65" s="102" t="str">
        <f t="shared" si="0"/>
        <v/>
      </c>
      <c r="S65" s="96" t="str">
        <f>IF(D65="","",IF(OR(D65=Plano!$A$1,D65=Plano!$B$1),"entrada","saída"))</f>
        <v/>
      </c>
    </row>
    <row r="66" spans="1:19" ht="13.2" hidden="1" x14ac:dyDescent="0.25">
      <c r="A66" s="119" t="str">
        <f>IF(B66="","",COUNT('Diário 2o PA'!$A$5:$A$1412)+COUNT('Diário 3o PA'!$A$5:$A$2004)+COUNT('Diário 4º PA'!$A$5:$A$2004)+ROW()-4)</f>
        <v/>
      </c>
      <c r="B66" s="104"/>
      <c r="C66" s="104"/>
      <c r="D66" s="105"/>
      <c r="E66" s="105"/>
      <c r="F66" s="106"/>
      <c r="G66" s="105"/>
      <c r="H66" s="105"/>
      <c r="I66" s="108"/>
      <c r="J66" s="105"/>
      <c r="K66" s="105"/>
      <c r="L66" s="108"/>
      <c r="M66" s="105"/>
      <c r="N66" s="103"/>
      <c r="O66" s="456"/>
      <c r="P66" s="79">
        <f t="shared" si="1"/>
        <v>0</v>
      </c>
      <c r="Q66" s="79">
        <f t="shared" si="1"/>
        <v>0</v>
      </c>
      <c r="R66" s="102" t="str">
        <f t="shared" si="0"/>
        <v/>
      </c>
      <c r="S66" s="96" t="str">
        <f>IF(D66="","",IF(OR(D66=Plano!$A$1,D66=Plano!$B$1),"entrada","saída"))</f>
        <v/>
      </c>
    </row>
    <row r="67" spans="1:19" ht="13.2" hidden="1" x14ac:dyDescent="0.25">
      <c r="A67" s="119" t="str">
        <f>IF(B67="","",COUNT('Diário 2o PA'!$A$5:$A$1412)+COUNT('Diário 3o PA'!$A$5:$A$2004)+COUNT('Diário 4º PA'!$A$5:$A$2004)+ROW()-4)</f>
        <v/>
      </c>
      <c r="B67" s="104"/>
      <c r="C67" s="104"/>
      <c r="D67" s="105"/>
      <c r="E67" s="105"/>
      <c r="F67" s="106"/>
      <c r="G67" s="105"/>
      <c r="H67" s="105"/>
      <c r="I67" s="108"/>
      <c r="J67" s="105"/>
      <c r="K67" s="105"/>
      <c r="L67" s="108"/>
      <c r="M67" s="105"/>
      <c r="N67" s="103"/>
      <c r="O67" s="456"/>
      <c r="P67" s="79">
        <f t="shared" si="1"/>
        <v>0</v>
      </c>
      <c r="Q67" s="79">
        <f t="shared" si="1"/>
        <v>0</v>
      </c>
      <c r="R67" s="102" t="str">
        <f t="shared" si="0"/>
        <v/>
      </c>
      <c r="S67" s="96" t="str">
        <f>IF(D67="","",IF(OR(D67=Plano!$A$1,D67=Plano!$B$1),"entrada","saída"))</f>
        <v/>
      </c>
    </row>
    <row r="68" spans="1:19" ht="13.2" hidden="1" x14ac:dyDescent="0.25">
      <c r="A68" s="119" t="str">
        <f>IF(B68="","",COUNT('Diário 2o PA'!$A$5:$A$1412)+COUNT('Diário 3o PA'!$A$5:$A$2004)+COUNT('Diário 4º PA'!$A$5:$A$2004)+ROW()-4)</f>
        <v/>
      </c>
      <c r="B68" s="104"/>
      <c r="C68" s="104"/>
      <c r="D68" s="105"/>
      <c r="E68" s="105"/>
      <c r="F68" s="106"/>
      <c r="G68" s="105"/>
      <c r="H68" s="105"/>
      <c r="I68" s="108"/>
      <c r="J68" s="105"/>
      <c r="K68" s="105"/>
      <c r="L68" s="108"/>
      <c r="M68" s="105"/>
      <c r="N68" s="103"/>
      <c r="O68" s="456"/>
      <c r="P68" s="79">
        <f t="shared" si="1"/>
        <v>0</v>
      </c>
      <c r="Q68" s="79">
        <f t="shared" si="1"/>
        <v>0</v>
      </c>
      <c r="R68" s="102" t="str">
        <f t="shared" si="0"/>
        <v/>
      </c>
      <c r="S68" s="96" t="str">
        <f>IF(D68="","",IF(OR(D68=Plano!$A$1,D68=Plano!$B$1),"entrada","saída"))</f>
        <v/>
      </c>
    </row>
    <row r="69" spans="1:19" ht="13.2" hidden="1" x14ac:dyDescent="0.25">
      <c r="A69" s="119" t="str">
        <f>IF(B69="","",COUNT('Diário 2o PA'!$A$5:$A$1412)+COUNT('Diário 3o PA'!$A$5:$A$2004)+COUNT('Diário 4º PA'!$A$5:$A$2004)+ROW()-4)</f>
        <v/>
      </c>
      <c r="B69" s="104"/>
      <c r="C69" s="104"/>
      <c r="D69" s="105"/>
      <c r="E69" s="105"/>
      <c r="F69" s="106"/>
      <c r="G69" s="105"/>
      <c r="H69" s="105"/>
      <c r="I69" s="108"/>
      <c r="J69" s="105"/>
      <c r="K69" s="105"/>
      <c r="L69" s="108"/>
      <c r="M69" s="105"/>
      <c r="N69" s="103"/>
      <c r="O69" s="456"/>
      <c r="P69" s="79">
        <f t="shared" si="1"/>
        <v>0</v>
      </c>
      <c r="Q69" s="79">
        <f t="shared" si="1"/>
        <v>0</v>
      </c>
      <c r="R69" s="102" t="str">
        <f t="shared" ref="R69:R132" si="2">SUBSTITUTE(D69," ","_")</f>
        <v/>
      </c>
      <c r="S69" s="96" t="str">
        <f>IF(D69="","",IF(OR(D69=Plano!$A$1,D69=Plano!$B$1),"entrada","saída"))</f>
        <v/>
      </c>
    </row>
    <row r="70" spans="1:19" ht="13.2" hidden="1" x14ac:dyDescent="0.25">
      <c r="A70" s="119" t="str">
        <f>IF(B70="","",COUNT('Diário 2o PA'!$A$5:$A$1412)+COUNT('Diário 3o PA'!$A$5:$A$2004)+COUNT('Diário 4º PA'!$A$5:$A$2004)+ROW()-4)</f>
        <v/>
      </c>
      <c r="B70" s="104"/>
      <c r="C70" s="104"/>
      <c r="D70" s="105"/>
      <c r="E70" s="105"/>
      <c r="F70" s="106"/>
      <c r="G70" s="105"/>
      <c r="H70" s="105"/>
      <c r="I70" s="108"/>
      <c r="J70" s="105"/>
      <c r="K70" s="105"/>
      <c r="L70" s="108"/>
      <c r="M70" s="105"/>
      <c r="N70" s="103"/>
      <c r="O70" s="456"/>
      <c r="P70" s="79">
        <f t="shared" ref="P70:Q133" si="3">IF(B70=0,0,IF(YEAR(B70)=$Q$1,MONTH(B70)-$P$1+1,(YEAR(B70)-$Q$1)*12-$P$1+1+MONTH(B70)))</f>
        <v>0</v>
      </c>
      <c r="Q70" s="79">
        <f t="shared" si="3"/>
        <v>0</v>
      </c>
      <c r="R70" s="102" t="str">
        <f t="shared" si="2"/>
        <v/>
      </c>
      <c r="S70" s="96" t="str">
        <f>IF(D70="","",IF(OR(D70=Plano!$A$1,D70=Plano!$B$1),"entrada","saída"))</f>
        <v/>
      </c>
    </row>
    <row r="71" spans="1:19" ht="13.2" hidden="1" x14ac:dyDescent="0.25">
      <c r="A71" s="119" t="str">
        <f>IF(B71="","",COUNT('Diário 2o PA'!$A$5:$A$1412)+COUNT('Diário 3o PA'!$A$5:$A$2004)+COUNT('Diário 4º PA'!$A$5:$A$2004)+ROW()-4)</f>
        <v/>
      </c>
      <c r="B71" s="104"/>
      <c r="C71" s="104"/>
      <c r="D71" s="105"/>
      <c r="E71" s="105"/>
      <c r="F71" s="106"/>
      <c r="G71" s="105"/>
      <c r="H71" s="105"/>
      <c r="I71" s="108"/>
      <c r="J71" s="105"/>
      <c r="K71" s="105"/>
      <c r="L71" s="108"/>
      <c r="M71" s="105"/>
      <c r="N71" s="103"/>
      <c r="O71" s="456"/>
      <c r="P71" s="79">
        <f t="shared" si="3"/>
        <v>0</v>
      </c>
      <c r="Q71" s="79">
        <f t="shared" si="3"/>
        <v>0</v>
      </c>
      <c r="R71" s="102" t="str">
        <f t="shared" si="2"/>
        <v/>
      </c>
      <c r="S71" s="96" t="str">
        <f>IF(D71="","",IF(OR(D71=Plano!$A$1,D71=Plano!$B$1),"entrada","saída"))</f>
        <v/>
      </c>
    </row>
    <row r="72" spans="1:19" ht="13.2" hidden="1" x14ac:dyDescent="0.25">
      <c r="A72" s="119" t="str">
        <f>IF(B72="","",COUNT('Diário 2o PA'!$A$5:$A$1412)+COUNT('Diário 3o PA'!$A$5:$A$2004)+COUNT('Diário 4º PA'!$A$5:$A$2004)+ROW()-4)</f>
        <v/>
      </c>
      <c r="B72" s="104"/>
      <c r="C72" s="104"/>
      <c r="D72" s="105"/>
      <c r="E72" s="105"/>
      <c r="F72" s="106"/>
      <c r="G72" s="105"/>
      <c r="H72" s="105"/>
      <c r="I72" s="108"/>
      <c r="J72" s="105"/>
      <c r="K72" s="105"/>
      <c r="L72" s="108"/>
      <c r="M72" s="105"/>
      <c r="N72" s="103"/>
      <c r="O72" s="456"/>
      <c r="P72" s="79">
        <f t="shared" si="3"/>
        <v>0</v>
      </c>
      <c r="Q72" s="79">
        <f t="shared" si="3"/>
        <v>0</v>
      </c>
      <c r="R72" s="102" t="str">
        <f t="shared" si="2"/>
        <v/>
      </c>
      <c r="S72" s="96" t="str">
        <f>IF(D72="","",IF(OR(D72=Plano!$A$1,D72=Plano!$B$1),"entrada","saída"))</f>
        <v/>
      </c>
    </row>
    <row r="73" spans="1:19" ht="13.2" hidden="1" x14ac:dyDescent="0.25">
      <c r="A73" s="119" t="str">
        <f>IF(B73="","",COUNT('Diário 2o PA'!$A$5:$A$1412)+COUNT('Diário 3o PA'!$A$5:$A$2004)+COUNT('Diário 4º PA'!$A$5:$A$2004)+ROW()-4)</f>
        <v/>
      </c>
      <c r="B73" s="104"/>
      <c r="C73" s="104"/>
      <c r="D73" s="105"/>
      <c r="E73" s="105"/>
      <c r="F73" s="106"/>
      <c r="G73" s="105"/>
      <c r="H73" s="105"/>
      <c r="I73" s="108"/>
      <c r="J73" s="105"/>
      <c r="K73" s="105"/>
      <c r="L73" s="108"/>
      <c r="M73" s="105"/>
      <c r="N73" s="103"/>
      <c r="O73" s="456"/>
      <c r="P73" s="79">
        <f t="shared" si="3"/>
        <v>0</v>
      </c>
      <c r="Q73" s="79">
        <f t="shared" si="3"/>
        <v>0</v>
      </c>
      <c r="R73" s="102" t="str">
        <f t="shared" si="2"/>
        <v/>
      </c>
      <c r="S73" s="96" t="str">
        <f>IF(D73="","",IF(OR(D73=Plano!$A$1,D73=Plano!$B$1),"entrada","saída"))</f>
        <v/>
      </c>
    </row>
    <row r="74" spans="1:19" ht="13.2" hidden="1" x14ac:dyDescent="0.25">
      <c r="A74" s="119" t="str">
        <f>IF(B74="","",COUNT('Diário 2o PA'!$A$5:$A$1412)+COUNT('Diário 3o PA'!$A$5:$A$2004)+COUNT('Diário 4º PA'!$A$5:$A$2004)+ROW()-4)</f>
        <v/>
      </c>
      <c r="B74" s="104"/>
      <c r="C74" s="104"/>
      <c r="D74" s="105"/>
      <c r="E74" s="105"/>
      <c r="F74" s="106"/>
      <c r="G74" s="105"/>
      <c r="H74" s="105"/>
      <c r="I74" s="108"/>
      <c r="J74" s="105"/>
      <c r="K74" s="105"/>
      <c r="L74" s="108"/>
      <c r="M74" s="105"/>
      <c r="N74" s="103"/>
      <c r="O74" s="456"/>
      <c r="P74" s="79">
        <f t="shared" si="3"/>
        <v>0</v>
      </c>
      <c r="Q74" s="79">
        <f t="shared" si="3"/>
        <v>0</v>
      </c>
      <c r="R74" s="102" t="str">
        <f t="shared" si="2"/>
        <v/>
      </c>
      <c r="S74" s="96" t="str">
        <f>IF(D74="","",IF(OR(D74=Plano!$A$1,D74=Plano!$B$1),"entrada","saída"))</f>
        <v/>
      </c>
    </row>
    <row r="75" spans="1:19" ht="13.2" hidden="1" x14ac:dyDescent="0.25">
      <c r="A75" s="119" t="str">
        <f>IF(B75="","",COUNT('Diário 2o PA'!$A$5:$A$1412)+COUNT('Diário 3o PA'!$A$5:$A$2004)+COUNT('Diário 4º PA'!$A$5:$A$2004)+ROW()-4)</f>
        <v/>
      </c>
      <c r="B75" s="104"/>
      <c r="C75" s="104"/>
      <c r="D75" s="105"/>
      <c r="E75" s="105"/>
      <c r="F75" s="106"/>
      <c r="G75" s="105"/>
      <c r="H75" s="105"/>
      <c r="I75" s="108"/>
      <c r="J75" s="105"/>
      <c r="K75" s="105"/>
      <c r="L75" s="108"/>
      <c r="M75" s="105"/>
      <c r="N75" s="103"/>
      <c r="O75" s="456"/>
      <c r="P75" s="79">
        <f t="shared" si="3"/>
        <v>0</v>
      </c>
      <c r="Q75" s="79">
        <f t="shared" si="3"/>
        <v>0</v>
      </c>
      <c r="R75" s="102" t="str">
        <f t="shared" si="2"/>
        <v/>
      </c>
      <c r="S75" s="96" t="str">
        <f>IF(D75="","",IF(OR(D75=Plano!$A$1,D75=Plano!$B$1),"entrada","saída"))</f>
        <v/>
      </c>
    </row>
    <row r="76" spans="1:19" ht="13.2" hidden="1" x14ac:dyDescent="0.25">
      <c r="A76" s="119" t="str">
        <f>IF(B76="","",COUNT('Diário 2o PA'!$A$5:$A$1412)+COUNT('Diário 3o PA'!$A$5:$A$2004)+COUNT('Diário 4º PA'!$A$5:$A$2004)+ROW()-4)</f>
        <v/>
      </c>
      <c r="B76" s="104"/>
      <c r="C76" s="104"/>
      <c r="D76" s="105"/>
      <c r="E76" s="105"/>
      <c r="F76" s="106"/>
      <c r="G76" s="105"/>
      <c r="H76" s="105"/>
      <c r="I76" s="108"/>
      <c r="J76" s="105"/>
      <c r="K76" s="105"/>
      <c r="L76" s="108"/>
      <c r="M76" s="105"/>
      <c r="N76" s="103"/>
      <c r="O76" s="456"/>
      <c r="P76" s="79">
        <f t="shared" si="3"/>
        <v>0</v>
      </c>
      <c r="Q76" s="79">
        <f t="shared" si="3"/>
        <v>0</v>
      </c>
      <c r="R76" s="102" t="str">
        <f t="shared" si="2"/>
        <v/>
      </c>
      <c r="S76" s="96" t="str">
        <f>IF(D76="","",IF(OR(D76=Plano!$A$1,D76=Plano!$B$1),"entrada","saída"))</f>
        <v/>
      </c>
    </row>
    <row r="77" spans="1:19" ht="13.2" hidden="1" x14ac:dyDescent="0.25">
      <c r="A77" s="119" t="str">
        <f>IF(B77="","",COUNT('Diário 2o PA'!$A$5:$A$1412)+COUNT('Diário 3o PA'!$A$5:$A$2004)+COUNT('Diário 4º PA'!$A$5:$A$2004)+ROW()-4)</f>
        <v/>
      </c>
      <c r="B77" s="104"/>
      <c r="C77" s="104"/>
      <c r="D77" s="105"/>
      <c r="E77" s="105"/>
      <c r="F77" s="106"/>
      <c r="G77" s="105"/>
      <c r="H77" s="105"/>
      <c r="I77" s="108"/>
      <c r="J77" s="105"/>
      <c r="K77" s="105"/>
      <c r="L77" s="108"/>
      <c r="M77" s="105"/>
      <c r="N77" s="103"/>
      <c r="O77" s="456"/>
      <c r="P77" s="79">
        <f t="shared" si="3"/>
        <v>0</v>
      </c>
      <c r="Q77" s="79">
        <f t="shared" si="3"/>
        <v>0</v>
      </c>
      <c r="R77" s="102" t="str">
        <f t="shared" si="2"/>
        <v/>
      </c>
      <c r="S77" s="96" t="str">
        <f>IF(D77="","",IF(OR(D77=Plano!$A$1,D77=Plano!$B$1),"entrada","saída"))</f>
        <v/>
      </c>
    </row>
    <row r="78" spans="1:19" ht="13.2" hidden="1" x14ac:dyDescent="0.25">
      <c r="A78" s="119" t="str">
        <f>IF(B78="","",COUNT('Diário 2o PA'!$A$5:$A$1412)+COUNT('Diário 3o PA'!$A$5:$A$2004)+COUNT('Diário 4º PA'!$A$5:$A$2004)+ROW()-4)</f>
        <v/>
      </c>
      <c r="B78" s="104"/>
      <c r="C78" s="104"/>
      <c r="D78" s="105"/>
      <c r="E78" s="105"/>
      <c r="F78" s="106"/>
      <c r="G78" s="105"/>
      <c r="H78" s="105"/>
      <c r="I78" s="108"/>
      <c r="J78" s="105"/>
      <c r="K78" s="105"/>
      <c r="L78" s="108"/>
      <c r="M78" s="105"/>
      <c r="N78" s="103"/>
      <c r="O78" s="456"/>
      <c r="P78" s="79">
        <f t="shared" si="3"/>
        <v>0</v>
      </c>
      <c r="Q78" s="79">
        <f t="shared" si="3"/>
        <v>0</v>
      </c>
      <c r="R78" s="102" t="str">
        <f t="shared" si="2"/>
        <v/>
      </c>
      <c r="S78" s="96" t="str">
        <f>IF(D78="","",IF(OR(D78=Plano!$A$1,D78=Plano!$B$1),"entrada","saída"))</f>
        <v/>
      </c>
    </row>
    <row r="79" spans="1:19" ht="13.2" hidden="1" x14ac:dyDescent="0.25">
      <c r="A79" s="119" t="str">
        <f>IF(B79="","",COUNT('Diário 2o PA'!$A$5:$A$1412)+COUNT('Diário 3o PA'!$A$5:$A$2004)+COUNT('Diário 4º PA'!$A$5:$A$2004)+ROW()-4)</f>
        <v/>
      </c>
      <c r="B79" s="104"/>
      <c r="C79" s="104"/>
      <c r="D79" s="105"/>
      <c r="E79" s="105"/>
      <c r="F79" s="106"/>
      <c r="G79" s="105"/>
      <c r="H79" s="105"/>
      <c r="I79" s="108"/>
      <c r="J79" s="105"/>
      <c r="K79" s="105"/>
      <c r="L79" s="108"/>
      <c r="M79" s="105"/>
      <c r="N79" s="103"/>
      <c r="O79" s="456"/>
      <c r="P79" s="79">
        <f t="shared" si="3"/>
        <v>0</v>
      </c>
      <c r="Q79" s="79">
        <f t="shared" si="3"/>
        <v>0</v>
      </c>
      <c r="R79" s="102" t="str">
        <f t="shared" si="2"/>
        <v/>
      </c>
      <c r="S79" s="96" t="str">
        <f>IF(D79="","",IF(OR(D79=Plano!$A$1,D79=Plano!$B$1),"entrada","saída"))</f>
        <v/>
      </c>
    </row>
    <row r="80" spans="1:19" ht="13.2" hidden="1" x14ac:dyDescent="0.25">
      <c r="A80" s="119" t="str">
        <f>IF(B80="","",COUNT('Diário 2o PA'!$A$5:$A$1412)+COUNT('Diário 3o PA'!$A$5:$A$2004)+COUNT('Diário 4º PA'!$A$5:$A$2004)+ROW()-4)</f>
        <v/>
      </c>
      <c r="B80" s="104"/>
      <c r="C80" s="104"/>
      <c r="D80" s="105"/>
      <c r="E80" s="105"/>
      <c r="F80" s="106"/>
      <c r="G80" s="105"/>
      <c r="H80" s="105"/>
      <c r="I80" s="108"/>
      <c r="J80" s="105"/>
      <c r="K80" s="105"/>
      <c r="L80" s="108"/>
      <c r="M80" s="105"/>
      <c r="N80" s="103"/>
      <c r="O80" s="456"/>
      <c r="P80" s="79">
        <f t="shared" si="3"/>
        <v>0</v>
      </c>
      <c r="Q80" s="79">
        <f t="shared" si="3"/>
        <v>0</v>
      </c>
      <c r="R80" s="102" t="str">
        <f t="shared" si="2"/>
        <v/>
      </c>
      <c r="S80" s="96" t="str">
        <f>IF(D80="","",IF(OR(D80=Plano!$A$1,D80=Plano!$B$1),"entrada","saída"))</f>
        <v/>
      </c>
    </row>
    <row r="81" spans="1:19" ht="13.2" hidden="1" x14ac:dyDescent="0.25">
      <c r="A81" s="119" t="str">
        <f>IF(B81="","",COUNT('Diário 2o PA'!$A$5:$A$1412)+COUNT('Diário 3o PA'!$A$5:$A$2004)+COUNT('Diário 4º PA'!$A$5:$A$2004)+ROW()-4)</f>
        <v/>
      </c>
      <c r="B81" s="104"/>
      <c r="C81" s="104"/>
      <c r="D81" s="105"/>
      <c r="E81" s="105"/>
      <c r="F81" s="106"/>
      <c r="G81" s="105"/>
      <c r="H81" s="105"/>
      <c r="I81" s="108"/>
      <c r="J81" s="105"/>
      <c r="K81" s="105"/>
      <c r="L81" s="108"/>
      <c r="M81" s="105"/>
      <c r="N81" s="103"/>
      <c r="O81" s="456"/>
      <c r="P81" s="79">
        <f t="shared" si="3"/>
        <v>0</v>
      </c>
      <c r="Q81" s="79">
        <f t="shared" si="3"/>
        <v>0</v>
      </c>
      <c r="R81" s="102" t="str">
        <f t="shared" si="2"/>
        <v/>
      </c>
      <c r="S81" s="96" t="str">
        <f>IF(D81="","",IF(OR(D81=Plano!$A$1,D81=Plano!$B$1),"entrada","saída"))</f>
        <v/>
      </c>
    </row>
    <row r="82" spans="1:19" ht="13.2" hidden="1" x14ac:dyDescent="0.25">
      <c r="A82" s="119" t="str">
        <f>IF(B82="","",COUNT('Diário 2o PA'!$A$5:$A$1412)+COUNT('Diário 3o PA'!$A$5:$A$2004)+COUNT('Diário 4º PA'!$A$5:$A$2004)+ROW()-4)</f>
        <v/>
      </c>
      <c r="B82" s="104"/>
      <c r="C82" s="104"/>
      <c r="D82" s="105"/>
      <c r="E82" s="105"/>
      <c r="F82" s="106"/>
      <c r="G82" s="105"/>
      <c r="H82" s="105"/>
      <c r="I82" s="108"/>
      <c r="J82" s="105"/>
      <c r="K82" s="105"/>
      <c r="L82" s="108"/>
      <c r="M82" s="105"/>
      <c r="N82" s="103"/>
      <c r="O82" s="456"/>
      <c r="P82" s="79">
        <f t="shared" si="3"/>
        <v>0</v>
      </c>
      <c r="Q82" s="79">
        <f t="shared" si="3"/>
        <v>0</v>
      </c>
      <c r="R82" s="102" t="str">
        <f t="shared" si="2"/>
        <v/>
      </c>
      <c r="S82" s="96" t="str">
        <f>IF(D82="","",IF(OR(D82=Plano!$A$1,D82=Plano!$B$1),"entrada","saída"))</f>
        <v/>
      </c>
    </row>
    <row r="83" spans="1:19" ht="13.2" hidden="1" x14ac:dyDescent="0.25">
      <c r="A83" s="119" t="str">
        <f>IF(B83="","",COUNT('Diário 2o PA'!$A$5:$A$1412)+COUNT('Diário 3o PA'!$A$5:$A$2004)+COUNT('Diário 4º PA'!$A$5:$A$2004)+ROW()-4)</f>
        <v/>
      </c>
      <c r="B83" s="104"/>
      <c r="C83" s="104"/>
      <c r="D83" s="105"/>
      <c r="E83" s="105"/>
      <c r="F83" s="106"/>
      <c r="G83" s="105"/>
      <c r="H83" s="105"/>
      <c r="I83" s="108"/>
      <c r="J83" s="105"/>
      <c r="K83" s="105"/>
      <c r="L83" s="108"/>
      <c r="M83" s="105"/>
      <c r="N83" s="103"/>
      <c r="O83" s="456"/>
      <c r="P83" s="79">
        <f t="shared" si="3"/>
        <v>0</v>
      </c>
      <c r="Q83" s="79">
        <f t="shared" si="3"/>
        <v>0</v>
      </c>
      <c r="R83" s="102" t="str">
        <f t="shared" si="2"/>
        <v/>
      </c>
      <c r="S83" s="96" t="str">
        <f>IF(D83="","",IF(OR(D83=Plano!$A$1,D83=Plano!$B$1),"entrada","saída"))</f>
        <v/>
      </c>
    </row>
    <row r="84" spans="1:19" ht="13.2" hidden="1" x14ac:dyDescent="0.25">
      <c r="A84" s="119" t="str">
        <f>IF(B84="","",COUNT('Diário 2o PA'!$A$5:$A$1412)+COUNT('Diário 3o PA'!$A$5:$A$2004)+COUNT('Diário 4º PA'!$A$5:$A$2004)+ROW()-4)</f>
        <v/>
      </c>
      <c r="B84" s="104"/>
      <c r="C84" s="104"/>
      <c r="D84" s="105"/>
      <c r="E84" s="105"/>
      <c r="F84" s="106"/>
      <c r="G84" s="105"/>
      <c r="H84" s="105"/>
      <c r="I84" s="108"/>
      <c r="J84" s="105"/>
      <c r="K84" s="105"/>
      <c r="L84" s="108"/>
      <c r="M84" s="105"/>
      <c r="N84" s="103"/>
      <c r="O84" s="456"/>
      <c r="P84" s="79">
        <f t="shared" si="3"/>
        <v>0</v>
      </c>
      <c r="Q84" s="79">
        <f t="shared" si="3"/>
        <v>0</v>
      </c>
      <c r="R84" s="102" t="str">
        <f t="shared" si="2"/>
        <v/>
      </c>
      <c r="S84" s="96" t="str">
        <f>IF(D84="","",IF(OR(D84=Plano!$A$1,D84=Plano!$B$1),"entrada","saída"))</f>
        <v/>
      </c>
    </row>
    <row r="85" spans="1:19" ht="13.2" hidden="1" x14ac:dyDescent="0.25">
      <c r="A85" s="119" t="str">
        <f>IF(B85="","",COUNT('Diário 2o PA'!$A$5:$A$1412)+COUNT('Diário 3o PA'!$A$5:$A$2004)+COUNT('Diário 4º PA'!$A$5:$A$2004)+ROW()-4)</f>
        <v/>
      </c>
      <c r="B85" s="104"/>
      <c r="C85" s="104"/>
      <c r="D85" s="105"/>
      <c r="E85" s="105"/>
      <c r="F85" s="106"/>
      <c r="G85" s="105"/>
      <c r="H85" s="105"/>
      <c r="I85" s="108"/>
      <c r="J85" s="105"/>
      <c r="K85" s="105"/>
      <c r="L85" s="108"/>
      <c r="M85" s="105"/>
      <c r="N85" s="103"/>
      <c r="O85" s="456"/>
      <c r="P85" s="79">
        <f t="shared" si="3"/>
        <v>0</v>
      </c>
      <c r="Q85" s="79">
        <f t="shared" si="3"/>
        <v>0</v>
      </c>
      <c r="R85" s="102" t="str">
        <f t="shared" si="2"/>
        <v/>
      </c>
      <c r="S85" s="96" t="str">
        <f>IF(D85="","",IF(OR(D85=Plano!$A$1,D85=Plano!$B$1),"entrada","saída"))</f>
        <v/>
      </c>
    </row>
    <row r="86" spans="1:19" ht="13.2" hidden="1" x14ac:dyDescent="0.25">
      <c r="A86" s="119" t="str">
        <f>IF(B86="","",COUNT('Diário 2o PA'!$A$5:$A$1412)+COUNT('Diário 3o PA'!$A$5:$A$2004)+COUNT('Diário 4º PA'!$A$5:$A$2004)+ROW()-4)</f>
        <v/>
      </c>
      <c r="B86" s="104"/>
      <c r="C86" s="104"/>
      <c r="D86" s="105"/>
      <c r="E86" s="105"/>
      <c r="F86" s="106"/>
      <c r="G86" s="105"/>
      <c r="H86" s="105"/>
      <c r="I86" s="108"/>
      <c r="J86" s="105"/>
      <c r="K86" s="105"/>
      <c r="L86" s="108"/>
      <c r="M86" s="105"/>
      <c r="N86" s="103"/>
      <c r="O86" s="456"/>
      <c r="P86" s="79">
        <f t="shared" si="3"/>
        <v>0</v>
      </c>
      <c r="Q86" s="79">
        <f t="shared" si="3"/>
        <v>0</v>
      </c>
      <c r="R86" s="102" t="str">
        <f t="shared" si="2"/>
        <v/>
      </c>
      <c r="S86" s="96" t="str">
        <f>IF(D86="","",IF(OR(D86=Plano!$A$1,D86=Plano!$B$1),"entrada","saída"))</f>
        <v/>
      </c>
    </row>
    <row r="87" spans="1:19" ht="13.2" hidden="1" x14ac:dyDescent="0.25">
      <c r="A87" s="119" t="str">
        <f>IF(B87="","",COUNT('Diário 2o PA'!$A$5:$A$1412)+COUNT('Diário 3o PA'!$A$5:$A$2004)+COUNT('Diário 4º PA'!$A$5:$A$2004)+ROW()-4)</f>
        <v/>
      </c>
      <c r="B87" s="104"/>
      <c r="C87" s="104"/>
      <c r="D87" s="105"/>
      <c r="E87" s="105"/>
      <c r="F87" s="106"/>
      <c r="G87" s="105"/>
      <c r="H87" s="105"/>
      <c r="I87" s="108"/>
      <c r="J87" s="105"/>
      <c r="K87" s="105"/>
      <c r="L87" s="108"/>
      <c r="M87" s="105"/>
      <c r="N87" s="103"/>
      <c r="O87" s="456"/>
      <c r="P87" s="79">
        <f t="shared" si="3"/>
        <v>0</v>
      </c>
      <c r="Q87" s="79">
        <f t="shared" si="3"/>
        <v>0</v>
      </c>
      <c r="R87" s="102" t="str">
        <f t="shared" si="2"/>
        <v/>
      </c>
      <c r="S87" s="96" t="str">
        <f>IF(D87="","",IF(OR(D87=Plano!$A$1,D87=Plano!$B$1),"entrada","saída"))</f>
        <v/>
      </c>
    </row>
    <row r="88" spans="1:19" ht="13.2" hidden="1" x14ac:dyDescent="0.25">
      <c r="A88" s="119" t="str">
        <f>IF(B88="","",COUNT('Diário 2o PA'!$A$5:$A$1412)+COUNT('Diário 3o PA'!$A$5:$A$2004)+COUNT('Diário 4º PA'!$A$5:$A$2004)+ROW()-4)</f>
        <v/>
      </c>
      <c r="B88" s="104"/>
      <c r="C88" s="104"/>
      <c r="D88" s="105"/>
      <c r="E88" s="105"/>
      <c r="F88" s="106"/>
      <c r="G88" s="105"/>
      <c r="H88" s="105"/>
      <c r="I88" s="108"/>
      <c r="J88" s="105"/>
      <c r="K88" s="105"/>
      <c r="L88" s="108"/>
      <c r="M88" s="105"/>
      <c r="N88" s="103"/>
      <c r="O88" s="456"/>
      <c r="P88" s="79">
        <f t="shared" si="3"/>
        <v>0</v>
      </c>
      <c r="Q88" s="79">
        <f t="shared" si="3"/>
        <v>0</v>
      </c>
      <c r="R88" s="102" t="str">
        <f t="shared" si="2"/>
        <v/>
      </c>
      <c r="S88" s="96" t="str">
        <f>IF(D88="","",IF(OR(D88=Plano!$A$1,D88=Plano!$B$1),"entrada","saída"))</f>
        <v/>
      </c>
    </row>
    <row r="89" spans="1:19" ht="13.2" hidden="1" x14ac:dyDescent="0.25">
      <c r="A89" s="119" t="str">
        <f>IF(B89="","",COUNT('Diário 2o PA'!$A$5:$A$1412)+COUNT('Diário 3o PA'!$A$5:$A$2004)+COUNT('Diário 4º PA'!$A$5:$A$2004)+ROW()-4)</f>
        <v/>
      </c>
      <c r="B89" s="104"/>
      <c r="C89" s="104"/>
      <c r="D89" s="105"/>
      <c r="E89" s="105"/>
      <c r="F89" s="106"/>
      <c r="G89" s="105"/>
      <c r="H89" s="105"/>
      <c r="I89" s="108"/>
      <c r="J89" s="105"/>
      <c r="K89" s="105"/>
      <c r="L89" s="108"/>
      <c r="M89" s="105"/>
      <c r="N89" s="103"/>
      <c r="O89" s="456"/>
      <c r="P89" s="79">
        <f t="shared" si="3"/>
        <v>0</v>
      </c>
      <c r="Q89" s="79">
        <f t="shared" si="3"/>
        <v>0</v>
      </c>
      <c r="R89" s="102" t="str">
        <f t="shared" si="2"/>
        <v/>
      </c>
      <c r="S89" s="96" t="str">
        <f>IF(D89="","",IF(OR(D89=Plano!$A$1,D89=Plano!$B$1),"entrada","saída"))</f>
        <v/>
      </c>
    </row>
    <row r="90" spans="1:19" ht="13.2" hidden="1" x14ac:dyDescent="0.25">
      <c r="A90" s="119" t="str">
        <f>IF(B90="","",COUNT('Diário 2o PA'!$A$5:$A$1412)+COUNT('Diário 3o PA'!$A$5:$A$2004)+COUNT('Diário 4º PA'!$A$5:$A$2004)+ROW()-4)</f>
        <v/>
      </c>
      <c r="B90" s="104"/>
      <c r="C90" s="104"/>
      <c r="D90" s="105"/>
      <c r="E90" s="105"/>
      <c r="F90" s="106"/>
      <c r="G90" s="105"/>
      <c r="H90" s="105"/>
      <c r="I90" s="108"/>
      <c r="J90" s="105"/>
      <c r="K90" s="105"/>
      <c r="L90" s="108"/>
      <c r="M90" s="105"/>
      <c r="N90" s="103"/>
      <c r="O90" s="456"/>
      <c r="P90" s="79">
        <f t="shared" si="3"/>
        <v>0</v>
      </c>
      <c r="Q90" s="79">
        <f t="shared" si="3"/>
        <v>0</v>
      </c>
      <c r="R90" s="102" t="str">
        <f t="shared" si="2"/>
        <v/>
      </c>
      <c r="S90" s="96" t="str">
        <f>IF(D90="","",IF(OR(D90=Plano!$A$1,D90=Plano!$B$1),"entrada","saída"))</f>
        <v/>
      </c>
    </row>
    <row r="91" spans="1:19" ht="13.2" hidden="1" x14ac:dyDescent="0.25">
      <c r="A91" s="119" t="str">
        <f>IF(B91="","",COUNT('Diário 2o PA'!$A$5:$A$1412)+COUNT('Diário 3o PA'!$A$5:$A$2004)+COUNT('Diário 4º PA'!$A$5:$A$2004)+ROW()-4)</f>
        <v/>
      </c>
      <c r="B91" s="104"/>
      <c r="C91" s="104"/>
      <c r="D91" s="105"/>
      <c r="E91" s="105"/>
      <c r="F91" s="106"/>
      <c r="G91" s="105"/>
      <c r="H91" s="105"/>
      <c r="I91" s="108"/>
      <c r="J91" s="105"/>
      <c r="K91" s="105"/>
      <c r="L91" s="108"/>
      <c r="M91" s="105"/>
      <c r="N91" s="103"/>
      <c r="O91" s="456"/>
      <c r="P91" s="79">
        <f t="shared" si="3"/>
        <v>0</v>
      </c>
      <c r="Q91" s="79">
        <f t="shared" si="3"/>
        <v>0</v>
      </c>
      <c r="R91" s="102" t="str">
        <f t="shared" si="2"/>
        <v/>
      </c>
      <c r="S91" s="96" t="str">
        <f>IF(D91="","",IF(OR(D91=Plano!$A$1,D91=Plano!$B$1),"entrada","saída"))</f>
        <v/>
      </c>
    </row>
    <row r="92" spans="1:19" ht="13.2" hidden="1" x14ac:dyDescent="0.25">
      <c r="A92" s="119" t="str">
        <f>IF(B92="","",COUNT('Diário 2o PA'!$A$5:$A$1412)+COUNT('Diário 3o PA'!$A$5:$A$2004)+COUNT('Diário 4º PA'!$A$5:$A$2004)+ROW()-4)</f>
        <v/>
      </c>
      <c r="B92" s="104"/>
      <c r="C92" s="104"/>
      <c r="D92" s="105"/>
      <c r="E92" s="105"/>
      <c r="F92" s="106"/>
      <c r="G92" s="105"/>
      <c r="H92" s="105"/>
      <c r="I92" s="108"/>
      <c r="J92" s="105"/>
      <c r="K92" s="105"/>
      <c r="L92" s="108"/>
      <c r="M92" s="105"/>
      <c r="N92" s="103"/>
      <c r="O92" s="456"/>
      <c r="P92" s="79">
        <f t="shared" si="3"/>
        <v>0</v>
      </c>
      <c r="Q92" s="79">
        <f t="shared" si="3"/>
        <v>0</v>
      </c>
      <c r="R92" s="102" t="str">
        <f t="shared" si="2"/>
        <v/>
      </c>
      <c r="S92" s="96" t="str">
        <f>IF(D92="","",IF(OR(D92=Plano!$A$1,D92=Plano!$B$1),"entrada","saída"))</f>
        <v/>
      </c>
    </row>
    <row r="93" spans="1:19" ht="13.2" hidden="1" x14ac:dyDescent="0.25">
      <c r="A93" s="119" t="str">
        <f>IF(B93="","",COUNT('Diário 2o PA'!$A$5:$A$1412)+COUNT('Diário 3o PA'!$A$5:$A$2004)+COUNT('Diário 4º PA'!$A$5:$A$2004)+ROW()-4)</f>
        <v/>
      </c>
      <c r="B93" s="104"/>
      <c r="C93" s="104"/>
      <c r="D93" s="105"/>
      <c r="E93" s="105"/>
      <c r="F93" s="106"/>
      <c r="G93" s="105"/>
      <c r="H93" s="105"/>
      <c r="I93" s="108"/>
      <c r="J93" s="105"/>
      <c r="K93" s="105"/>
      <c r="L93" s="108"/>
      <c r="M93" s="105"/>
      <c r="N93" s="103"/>
      <c r="O93" s="456"/>
      <c r="P93" s="79">
        <f t="shared" si="3"/>
        <v>0</v>
      </c>
      <c r="Q93" s="79">
        <f t="shared" si="3"/>
        <v>0</v>
      </c>
      <c r="R93" s="102" t="str">
        <f t="shared" si="2"/>
        <v/>
      </c>
      <c r="S93" s="96" t="str">
        <f>IF(D93="","",IF(OR(D93=Plano!$A$1,D93=Plano!$B$1),"entrada","saída"))</f>
        <v/>
      </c>
    </row>
    <row r="94" spans="1:19" ht="13.2" hidden="1" x14ac:dyDescent="0.25">
      <c r="A94" s="119" t="str">
        <f>IF(B94="","",COUNT('Diário 2o PA'!$A$5:$A$1412)+COUNT('Diário 3o PA'!$A$5:$A$2004)+COUNT('Diário 4º PA'!$A$5:$A$2004)+ROW()-4)</f>
        <v/>
      </c>
      <c r="B94" s="104"/>
      <c r="C94" s="104"/>
      <c r="D94" s="105"/>
      <c r="E94" s="105"/>
      <c r="F94" s="106"/>
      <c r="G94" s="105"/>
      <c r="H94" s="105"/>
      <c r="I94" s="108"/>
      <c r="J94" s="105"/>
      <c r="K94" s="105"/>
      <c r="L94" s="108"/>
      <c r="M94" s="105"/>
      <c r="N94" s="103"/>
      <c r="O94" s="456"/>
      <c r="P94" s="79">
        <f t="shared" si="3"/>
        <v>0</v>
      </c>
      <c r="Q94" s="79">
        <f t="shared" si="3"/>
        <v>0</v>
      </c>
      <c r="R94" s="102" t="str">
        <f t="shared" si="2"/>
        <v/>
      </c>
      <c r="S94" s="96" t="str">
        <f>IF(D94="","",IF(OR(D94=Plano!$A$1,D94=Plano!$B$1),"entrada","saída"))</f>
        <v/>
      </c>
    </row>
    <row r="95" spans="1:19" ht="13.2" hidden="1" x14ac:dyDescent="0.25">
      <c r="A95" s="119" t="str">
        <f>IF(B95="","",COUNT('Diário 2o PA'!$A$5:$A$1412)+COUNT('Diário 3o PA'!$A$5:$A$2004)+COUNT('Diário 4º PA'!$A$5:$A$2004)+ROW()-4)</f>
        <v/>
      </c>
      <c r="B95" s="104"/>
      <c r="C95" s="104"/>
      <c r="D95" s="105"/>
      <c r="E95" s="105"/>
      <c r="F95" s="106"/>
      <c r="G95" s="105"/>
      <c r="H95" s="105"/>
      <c r="I95" s="108"/>
      <c r="J95" s="105"/>
      <c r="K95" s="105"/>
      <c r="L95" s="108"/>
      <c r="M95" s="105"/>
      <c r="N95" s="103"/>
      <c r="O95" s="456"/>
      <c r="P95" s="79">
        <f t="shared" si="3"/>
        <v>0</v>
      </c>
      <c r="Q95" s="79">
        <f t="shared" si="3"/>
        <v>0</v>
      </c>
      <c r="R95" s="102" t="str">
        <f t="shared" si="2"/>
        <v/>
      </c>
      <c r="S95" s="96" t="str">
        <f>IF(D95="","",IF(OR(D95=Plano!$A$1,D95=Plano!$B$1),"entrada","saída"))</f>
        <v/>
      </c>
    </row>
    <row r="96" spans="1:19" ht="13.2" hidden="1" x14ac:dyDescent="0.25">
      <c r="A96" s="119" t="str">
        <f>IF(B96="","",COUNT('Diário 2o PA'!$A$5:$A$1412)+COUNT('Diário 3o PA'!$A$5:$A$2004)+COUNT('Diário 4º PA'!$A$5:$A$2004)+ROW()-4)</f>
        <v/>
      </c>
      <c r="B96" s="104"/>
      <c r="C96" s="104"/>
      <c r="D96" s="105"/>
      <c r="E96" s="105"/>
      <c r="F96" s="106"/>
      <c r="G96" s="105"/>
      <c r="H96" s="105"/>
      <c r="I96" s="108"/>
      <c r="J96" s="105"/>
      <c r="K96" s="105"/>
      <c r="L96" s="108"/>
      <c r="M96" s="105"/>
      <c r="N96" s="103"/>
      <c r="O96" s="456"/>
      <c r="P96" s="79">
        <f t="shared" si="3"/>
        <v>0</v>
      </c>
      <c r="Q96" s="79">
        <f t="shared" si="3"/>
        <v>0</v>
      </c>
      <c r="R96" s="102" t="str">
        <f t="shared" si="2"/>
        <v/>
      </c>
      <c r="S96" s="96" t="str">
        <f>IF(D96="","",IF(OR(D96=Plano!$A$1,D96=Plano!$B$1),"entrada","saída"))</f>
        <v/>
      </c>
    </row>
    <row r="97" spans="1:19" ht="13.2" hidden="1" x14ac:dyDescent="0.25">
      <c r="A97" s="119" t="str">
        <f>IF(B97="","",COUNT('Diário 2o PA'!$A$5:$A$1412)+COUNT('Diário 3o PA'!$A$5:$A$2004)+COUNT('Diário 4º PA'!$A$5:$A$2004)+ROW()-4)</f>
        <v/>
      </c>
      <c r="B97" s="104"/>
      <c r="C97" s="104"/>
      <c r="D97" s="105"/>
      <c r="E97" s="105"/>
      <c r="F97" s="106"/>
      <c r="G97" s="105"/>
      <c r="H97" s="105"/>
      <c r="I97" s="108"/>
      <c r="J97" s="105"/>
      <c r="K97" s="105"/>
      <c r="L97" s="108"/>
      <c r="M97" s="105"/>
      <c r="N97" s="103"/>
      <c r="O97" s="456"/>
      <c r="P97" s="79">
        <f t="shared" si="3"/>
        <v>0</v>
      </c>
      <c r="Q97" s="79">
        <f t="shared" si="3"/>
        <v>0</v>
      </c>
      <c r="R97" s="102" t="str">
        <f t="shared" si="2"/>
        <v/>
      </c>
      <c r="S97" s="96" t="str">
        <f>IF(D97="","",IF(OR(D97=Plano!$A$1,D97=Plano!$B$1),"entrada","saída"))</f>
        <v/>
      </c>
    </row>
    <row r="98" spans="1:19" ht="13.2" hidden="1" x14ac:dyDescent="0.25">
      <c r="A98" s="119" t="str">
        <f>IF(B98="","",COUNT('Diário 2o PA'!$A$5:$A$1412)+COUNT('Diário 3o PA'!$A$5:$A$2004)+COUNT('Diário 4º PA'!$A$5:$A$2004)+ROW()-4)</f>
        <v/>
      </c>
      <c r="B98" s="104"/>
      <c r="C98" s="104"/>
      <c r="D98" s="105"/>
      <c r="E98" s="105"/>
      <c r="F98" s="106"/>
      <c r="G98" s="105"/>
      <c r="H98" s="105"/>
      <c r="I98" s="108"/>
      <c r="J98" s="105"/>
      <c r="K98" s="105"/>
      <c r="L98" s="108"/>
      <c r="M98" s="105"/>
      <c r="N98" s="103"/>
      <c r="O98" s="456"/>
      <c r="P98" s="79">
        <f t="shared" si="3"/>
        <v>0</v>
      </c>
      <c r="Q98" s="79">
        <f t="shared" si="3"/>
        <v>0</v>
      </c>
      <c r="R98" s="102" t="str">
        <f t="shared" si="2"/>
        <v/>
      </c>
      <c r="S98" s="96" t="str">
        <f>IF(D98="","",IF(OR(D98=Plano!$A$1,D98=Plano!$B$1),"entrada","saída"))</f>
        <v/>
      </c>
    </row>
    <row r="99" spans="1:19" ht="13.2" hidden="1" x14ac:dyDescent="0.25">
      <c r="A99" s="119" t="str">
        <f>IF(B99="","",COUNT('Diário 2o PA'!$A$5:$A$1412)+COUNT('Diário 3o PA'!$A$5:$A$2004)+COUNT('Diário 4º PA'!$A$5:$A$2004)+ROW()-4)</f>
        <v/>
      </c>
      <c r="B99" s="104"/>
      <c r="C99" s="104"/>
      <c r="D99" s="105"/>
      <c r="E99" s="105"/>
      <c r="F99" s="106"/>
      <c r="G99" s="105"/>
      <c r="H99" s="105"/>
      <c r="I99" s="108"/>
      <c r="J99" s="105"/>
      <c r="K99" s="105"/>
      <c r="L99" s="108"/>
      <c r="M99" s="105"/>
      <c r="N99" s="103"/>
      <c r="O99" s="456"/>
      <c r="P99" s="79">
        <f t="shared" si="3"/>
        <v>0</v>
      </c>
      <c r="Q99" s="79">
        <f t="shared" si="3"/>
        <v>0</v>
      </c>
      <c r="R99" s="102" t="str">
        <f t="shared" si="2"/>
        <v/>
      </c>
      <c r="S99" s="96" t="str">
        <f>IF(D99="","",IF(OR(D99=Plano!$A$1,D99=Plano!$B$1),"entrada","saída"))</f>
        <v/>
      </c>
    </row>
    <row r="100" spans="1:19" ht="13.2" hidden="1" x14ac:dyDescent="0.25">
      <c r="A100" s="119" t="str">
        <f>IF(B100="","",COUNT('Diário 2o PA'!$A$5:$A$1412)+COUNT('Diário 3o PA'!$A$5:$A$2004)+COUNT('Diário 4º PA'!$A$5:$A$2004)+ROW()-4)</f>
        <v/>
      </c>
      <c r="B100" s="104"/>
      <c r="C100" s="104"/>
      <c r="D100" s="105"/>
      <c r="E100" s="105"/>
      <c r="F100" s="106"/>
      <c r="G100" s="105"/>
      <c r="H100" s="105"/>
      <c r="I100" s="108"/>
      <c r="J100" s="105"/>
      <c r="K100" s="105"/>
      <c r="L100" s="108"/>
      <c r="M100" s="105"/>
      <c r="N100" s="103"/>
      <c r="O100" s="456"/>
      <c r="P100" s="79">
        <f t="shared" si="3"/>
        <v>0</v>
      </c>
      <c r="Q100" s="79">
        <f t="shared" si="3"/>
        <v>0</v>
      </c>
      <c r="R100" s="102" t="str">
        <f t="shared" si="2"/>
        <v/>
      </c>
      <c r="S100" s="96" t="str">
        <f>IF(D100="","",IF(OR(D100=Plano!$A$1,D100=Plano!$B$1),"entrada","saída"))</f>
        <v/>
      </c>
    </row>
    <row r="101" spans="1:19" ht="13.2" hidden="1" x14ac:dyDescent="0.25">
      <c r="A101" s="119" t="str">
        <f>IF(B101="","",COUNT('Diário 2o PA'!$A$5:$A$1412)+COUNT('Diário 3o PA'!$A$5:$A$2004)+COUNT('Diário 4º PA'!$A$5:$A$2004)+ROW()-4)</f>
        <v/>
      </c>
      <c r="B101" s="104"/>
      <c r="C101" s="104"/>
      <c r="D101" s="105"/>
      <c r="E101" s="105"/>
      <c r="F101" s="106"/>
      <c r="G101" s="105"/>
      <c r="H101" s="105"/>
      <c r="I101" s="108"/>
      <c r="J101" s="105"/>
      <c r="K101" s="105"/>
      <c r="L101" s="108"/>
      <c r="M101" s="105"/>
      <c r="N101" s="103"/>
      <c r="O101" s="456"/>
      <c r="P101" s="79">
        <f t="shared" si="3"/>
        <v>0</v>
      </c>
      <c r="Q101" s="79">
        <f t="shared" si="3"/>
        <v>0</v>
      </c>
      <c r="R101" s="102" t="str">
        <f t="shared" si="2"/>
        <v/>
      </c>
      <c r="S101" s="96" t="str">
        <f>IF(D101="","",IF(OR(D101=Plano!$A$1,D101=Plano!$B$1),"entrada","saída"))</f>
        <v/>
      </c>
    </row>
    <row r="102" spans="1:19" ht="13.2" hidden="1" x14ac:dyDescent="0.25">
      <c r="A102" s="119" t="str">
        <f>IF(B102="","",COUNT('Diário 2o PA'!$A$5:$A$1412)+COUNT('Diário 3o PA'!$A$5:$A$2004)+COUNT('Diário 4º PA'!$A$5:$A$2004)+ROW()-4)</f>
        <v/>
      </c>
      <c r="B102" s="104"/>
      <c r="C102" s="104"/>
      <c r="D102" s="105"/>
      <c r="E102" s="105"/>
      <c r="F102" s="106"/>
      <c r="G102" s="105"/>
      <c r="H102" s="105"/>
      <c r="I102" s="108"/>
      <c r="J102" s="105"/>
      <c r="K102" s="105"/>
      <c r="L102" s="108"/>
      <c r="M102" s="105"/>
      <c r="N102" s="103"/>
      <c r="O102" s="456"/>
      <c r="P102" s="79">
        <f t="shared" si="3"/>
        <v>0</v>
      </c>
      <c r="Q102" s="79">
        <f t="shared" si="3"/>
        <v>0</v>
      </c>
      <c r="R102" s="102" t="str">
        <f t="shared" si="2"/>
        <v/>
      </c>
      <c r="S102" s="96" t="str">
        <f>IF(D102="","",IF(OR(D102=Plano!$A$1,D102=Plano!$B$1),"entrada","saída"))</f>
        <v/>
      </c>
    </row>
    <row r="103" spans="1:19" ht="13.2" hidden="1" x14ac:dyDescent="0.25">
      <c r="A103" s="119" t="str">
        <f>IF(B103="","",COUNT('Diário 2o PA'!$A$5:$A$1412)+COUNT('Diário 3o PA'!$A$5:$A$2004)+COUNT('Diário 4º PA'!$A$5:$A$2004)+ROW()-4)</f>
        <v/>
      </c>
      <c r="B103" s="104"/>
      <c r="C103" s="104"/>
      <c r="D103" s="105"/>
      <c r="E103" s="105"/>
      <c r="F103" s="106"/>
      <c r="G103" s="105"/>
      <c r="H103" s="105"/>
      <c r="I103" s="108"/>
      <c r="J103" s="105"/>
      <c r="K103" s="105"/>
      <c r="L103" s="108"/>
      <c r="M103" s="105"/>
      <c r="N103" s="103"/>
      <c r="O103" s="456"/>
      <c r="P103" s="79">
        <f t="shared" si="3"/>
        <v>0</v>
      </c>
      <c r="Q103" s="79">
        <f t="shared" si="3"/>
        <v>0</v>
      </c>
      <c r="R103" s="102" t="str">
        <f t="shared" si="2"/>
        <v/>
      </c>
      <c r="S103" s="96" t="str">
        <f>IF(D103="","",IF(OR(D103=Plano!$A$1,D103=Plano!$B$1),"entrada","saída"))</f>
        <v/>
      </c>
    </row>
    <row r="104" spans="1:19" ht="13.2" hidden="1" x14ac:dyDescent="0.25">
      <c r="A104" s="119" t="str">
        <f>IF(B104="","",COUNT('Diário 2o PA'!$A$5:$A$1412)+COUNT('Diário 3o PA'!$A$5:$A$2004)+COUNT('Diário 4º PA'!$A$5:$A$2004)+ROW()-4)</f>
        <v/>
      </c>
      <c r="B104" s="104"/>
      <c r="C104" s="104"/>
      <c r="D104" s="105"/>
      <c r="E104" s="105"/>
      <c r="F104" s="106"/>
      <c r="G104" s="105"/>
      <c r="H104" s="105"/>
      <c r="I104" s="108"/>
      <c r="J104" s="105"/>
      <c r="K104" s="105"/>
      <c r="L104" s="108"/>
      <c r="M104" s="105"/>
      <c r="N104" s="103"/>
      <c r="O104" s="456"/>
      <c r="P104" s="79">
        <f t="shared" si="3"/>
        <v>0</v>
      </c>
      <c r="Q104" s="79">
        <f t="shared" si="3"/>
        <v>0</v>
      </c>
      <c r="R104" s="102" t="str">
        <f t="shared" si="2"/>
        <v/>
      </c>
      <c r="S104" s="96" t="str">
        <f>IF(D104="","",IF(OR(D104=Plano!$A$1,D104=Plano!$B$1),"entrada","saída"))</f>
        <v/>
      </c>
    </row>
    <row r="105" spans="1:19" ht="13.2" hidden="1" x14ac:dyDescent="0.25">
      <c r="A105" s="119" t="str">
        <f>IF(B105="","",COUNT('Diário 2o PA'!$A$5:$A$1412)+COUNT('Diário 3o PA'!$A$5:$A$2004)+COUNT('Diário 4º PA'!$A$5:$A$2004)+ROW()-4)</f>
        <v/>
      </c>
      <c r="B105" s="104"/>
      <c r="C105" s="104"/>
      <c r="D105" s="105"/>
      <c r="E105" s="105"/>
      <c r="F105" s="106"/>
      <c r="G105" s="105"/>
      <c r="H105" s="105"/>
      <c r="I105" s="108"/>
      <c r="J105" s="105"/>
      <c r="K105" s="105"/>
      <c r="L105" s="108"/>
      <c r="M105" s="105"/>
      <c r="N105" s="103"/>
      <c r="O105" s="456"/>
      <c r="P105" s="79">
        <f t="shared" si="3"/>
        <v>0</v>
      </c>
      <c r="Q105" s="79">
        <f t="shared" si="3"/>
        <v>0</v>
      </c>
      <c r="R105" s="102" t="str">
        <f t="shared" si="2"/>
        <v/>
      </c>
      <c r="S105" s="96" t="str">
        <f>IF(D105="","",IF(OR(D105=Plano!$A$1,D105=Plano!$B$1),"entrada","saída"))</f>
        <v/>
      </c>
    </row>
    <row r="106" spans="1:19" ht="13.2" hidden="1" x14ac:dyDescent="0.25">
      <c r="A106" s="119" t="str">
        <f>IF(B106="","",COUNT('Diário 2o PA'!$A$5:$A$1412)+COUNT('Diário 3o PA'!$A$5:$A$2004)+COUNT('Diário 4º PA'!$A$5:$A$2004)+ROW()-4)</f>
        <v/>
      </c>
      <c r="B106" s="104"/>
      <c r="C106" s="104"/>
      <c r="D106" s="105"/>
      <c r="E106" s="105"/>
      <c r="F106" s="106"/>
      <c r="G106" s="105"/>
      <c r="H106" s="105"/>
      <c r="I106" s="108"/>
      <c r="J106" s="105"/>
      <c r="K106" s="105"/>
      <c r="L106" s="108"/>
      <c r="M106" s="105"/>
      <c r="N106" s="103"/>
      <c r="O106" s="456"/>
      <c r="P106" s="79">
        <f t="shared" si="3"/>
        <v>0</v>
      </c>
      <c r="Q106" s="79">
        <f t="shared" si="3"/>
        <v>0</v>
      </c>
      <c r="R106" s="102" t="str">
        <f t="shared" si="2"/>
        <v/>
      </c>
      <c r="S106" s="96" t="str">
        <f>IF(D106="","",IF(OR(D106=Plano!$A$1,D106=Plano!$B$1),"entrada","saída"))</f>
        <v/>
      </c>
    </row>
    <row r="107" spans="1:19" ht="13.2" hidden="1" x14ac:dyDescent="0.25">
      <c r="A107" s="119" t="str">
        <f>IF(B107="","",COUNT('Diário 2o PA'!$A$5:$A$1412)+COUNT('Diário 3o PA'!$A$5:$A$2004)+COUNT('Diário 4º PA'!$A$5:$A$2004)+ROW()-4)</f>
        <v/>
      </c>
      <c r="B107" s="104"/>
      <c r="C107" s="104"/>
      <c r="D107" s="105"/>
      <c r="E107" s="105"/>
      <c r="F107" s="106"/>
      <c r="G107" s="105"/>
      <c r="H107" s="105"/>
      <c r="I107" s="108"/>
      <c r="J107" s="105"/>
      <c r="K107" s="105"/>
      <c r="L107" s="108"/>
      <c r="M107" s="105"/>
      <c r="N107" s="103"/>
      <c r="O107" s="456"/>
      <c r="P107" s="79">
        <f t="shared" si="3"/>
        <v>0</v>
      </c>
      <c r="Q107" s="79">
        <f t="shared" si="3"/>
        <v>0</v>
      </c>
      <c r="R107" s="102" t="str">
        <f t="shared" si="2"/>
        <v/>
      </c>
      <c r="S107" s="96" t="str">
        <f>IF(D107="","",IF(OR(D107=Plano!$A$1,D107=Plano!$B$1),"entrada","saída"))</f>
        <v/>
      </c>
    </row>
    <row r="108" spans="1:19" ht="13.2" hidden="1" x14ac:dyDescent="0.25">
      <c r="A108" s="119" t="str">
        <f>IF(B108="","",COUNT('Diário 2o PA'!$A$5:$A$1412)+COUNT('Diário 3o PA'!$A$5:$A$2004)+COUNT('Diário 4º PA'!$A$5:$A$2004)+ROW()-4)</f>
        <v/>
      </c>
      <c r="B108" s="104"/>
      <c r="C108" s="104"/>
      <c r="D108" s="105"/>
      <c r="E108" s="105"/>
      <c r="F108" s="106"/>
      <c r="G108" s="105"/>
      <c r="H108" s="105"/>
      <c r="I108" s="108"/>
      <c r="J108" s="105"/>
      <c r="K108" s="105"/>
      <c r="L108" s="108"/>
      <c r="M108" s="105"/>
      <c r="N108" s="103"/>
      <c r="O108" s="456"/>
      <c r="P108" s="79">
        <f t="shared" si="3"/>
        <v>0</v>
      </c>
      <c r="Q108" s="79">
        <f t="shared" si="3"/>
        <v>0</v>
      </c>
      <c r="R108" s="102" t="str">
        <f t="shared" si="2"/>
        <v/>
      </c>
      <c r="S108" s="96" t="str">
        <f>IF(D108="","",IF(OR(D108=Plano!$A$1,D108=Plano!$B$1),"entrada","saída"))</f>
        <v/>
      </c>
    </row>
    <row r="109" spans="1:19" ht="13.2" hidden="1" x14ac:dyDescent="0.25">
      <c r="A109" s="119" t="str">
        <f>IF(B109="","",COUNT('Diário 2o PA'!$A$5:$A$1412)+COUNT('Diário 3o PA'!$A$5:$A$2004)+COUNT('Diário 4º PA'!$A$5:$A$2004)+ROW()-4)</f>
        <v/>
      </c>
      <c r="B109" s="104"/>
      <c r="C109" s="104"/>
      <c r="D109" s="105"/>
      <c r="E109" s="105"/>
      <c r="F109" s="106"/>
      <c r="G109" s="105"/>
      <c r="H109" s="105"/>
      <c r="I109" s="108"/>
      <c r="J109" s="105"/>
      <c r="K109" s="105"/>
      <c r="L109" s="108"/>
      <c r="M109" s="105"/>
      <c r="N109" s="103"/>
      <c r="O109" s="456"/>
      <c r="P109" s="79">
        <f t="shared" si="3"/>
        <v>0</v>
      </c>
      <c r="Q109" s="79">
        <f t="shared" si="3"/>
        <v>0</v>
      </c>
      <c r="R109" s="102" t="str">
        <f t="shared" si="2"/>
        <v/>
      </c>
      <c r="S109" s="96" t="str">
        <f>IF(D109="","",IF(OR(D109=Plano!$A$1,D109=Plano!$B$1),"entrada","saída"))</f>
        <v/>
      </c>
    </row>
    <row r="110" spans="1:19" ht="13.2" hidden="1" x14ac:dyDescent="0.25">
      <c r="A110" s="119" t="str">
        <f>IF(B110="","",COUNT('Diário 2o PA'!$A$5:$A$1412)+COUNT('Diário 3o PA'!$A$5:$A$2004)+COUNT('Diário 4º PA'!$A$5:$A$2004)+ROW()-4)</f>
        <v/>
      </c>
      <c r="B110" s="104"/>
      <c r="C110" s="104"/>
      <c r="D110" s="105"/>
      <c r="E110" s="105"/>
      <c r="F110" s="106"/>
      <c r="G110" s="105"/>
      <c r="H110" s="105"/>
      <c r="I110" s="108"/>
      <c r="J110" s="105"/>
      <c r="K110" s="105"/>
      <c r="L110" s="108"/>
      <c r="M110" s="105"/>
      <c r="N110" s="103"/>
      <c r="O110" s="456"/>
      <c r="P110" s="79">
        <f t="shared" si="3"/>
        <v>0</v>
      </c>
      <c r="Q110" s="79">
        <f t="shared" si="3"/>
        <v>0</v>
      </c>
      <c r="R110" s="102" t="str">
        <f t="shared" si="2"/>
        <v/>
      </c>
      <c r="S110" s="96" t="str">
        <f>IF(D110="","",IF(OR(D110=Plano!$A$1,D110=Plano!$B$1),"entrada","saída"))</f>
        <v/>
      </c>
    </row>
    <row r="111" spans="1:19" ht="13.2" hidden="1" x14ac:dyDescent="0.25">
      <c r="A111" s="119" t="str">
        <f>IF(B111="","",COUNT('Diário 2o PA'!$A$5:$A$1412)+COUNT('Diário 3o PA'!$A$5:$A$2004)+COUNT('Diário 4º PA'!$A$5:$A$2004)+ROW()-4)</f>
        <v/>
      </c>
      <c r="B111" s="104"/>
      <c r="C111" s="154"/>
      <c r="D111" s="105"/>
      <c r="E111" s="105"/>
      <c r="F111" s="106"/>
      <c r="G111" s="105"/>
      <c r="H111" s="105"/>
      <c r="I111" s="108"/>
      <c r="J111" s="105"/>
      <c r="K111" s="105"/>
      <c r="L111" s="108"/>
      <c r="M111" s="105"/>
      <c r="N111" s="103"/>
      <c r="O111" s="456"/>
      <c r="P111" s="79">
        <f t="shared" si="3"/>
        <v>0</v>
      </c>
      <c r="Q111" s="79">
        <f t="shared" si="3"/>
        <v>0</v>
      </c>
      <c r="R111" s="102" t="str">
        <f t="shared" si="2"/>
        <v/>
      </c>
      <c r="S111" s="96" t="str">
        <f>IF(D111="","",IF(OR(D111=Plano!$A$1,D111=Plano!$B$1),"entrada","saída"))</f>
        <v/>
      </c>
    </row>
    <row r="112" spans="1:19" ht="13.2" hidden="1" x14ac:dyDescent="0.25">
      <c r="A112" s="119" t="str">
        <f>IF(B112="","",COUNT('Diário 2o PA'!$A$5:$A$1412)+COUNT('Diário 3o PA'!$A$5:$A$2004)+COUNT('Diário 4º PA'!$A$5:$A$2004)+ROW()-4)</f>
        <v/>
      </c>
      <c r="B112" s="104"/>
      <c r="C112" s="154"/>
      <c r="D112" s="105"/>
      <c r="E112" s="105"/>
      <c r="F112" s="106"/>
      <c r="G112" s="105"/>
      <c r="H112" s="105"/>
      <c r="I112" s="108"/>
      <c r="J112" s="105"/>
      <c r="K112" s="105"/>
      <c r="L112" s="108"/>
      <c r="M112" s="105"/>
      <c r="N112" s="103"/>
      <c r="O112" s="456"/>
      <c r="P112" s="79">
        <f t="shared" si="3"/>
        <v>0</v>
      </c>
      <c r="Q112" s="79">
        <f t="shared" si="3"/>
        <v>0</v>
      </c>
      <c r="R112" s="102" t="str">
        <f t="shared" si="2"/>
        <v/>
      </c>
      <c r="S112" s="96" t="str">
        <f>IF(D112="","",IF(OR(D112=Plano!$A$1,D112=Plano!$B$1),"entrada","saída"))</f>
        <v/>
      </c>
    </row>
    <row r="113" spans="1:19" ht="13.2" hidden="1" x14ac:dyDescent="0.25">
      <c r="A113" s="119" t="str">
        <f>IF(B113="","",COUNT('Diário 2o PA'!$A$5:$A$1412)+COUNT('Diário 3o PA'!$A$5:$A$2004)+COUNT('Diário 4º PA'!$A$5:$A$2004)+ROW()-4)</f>
        <v/>
      </c>
      <c r="B113" s="104"/>
      <c r="C113" s="154"/>
      <c r="D113" s="105"/>
      <c r="E113" s="105"/>
      <c r="F113" s="106"/>
      <c r="G113" s="105"/>
      <c r="H113" s="105"/>
      <c r="I113" s="108"/>
      <c r="J113" s="105"/>
      <c r="K113" s="105"/>
      <c r="L113" s="108"/>
      <c r="M113" s="105"/>
      <c r="N113" s="103"/>
      <c r="O113" s="456"/>
      <c r="P113" s="79">
        <f t="shared" si="3"/>
        <v>0</v>
      </c>
      <c r="Q113" s="79">
        <f t="shared" si="3"/>
        <v>0</v>
      </c>
      <c r="R113" s="102" t="str">
        <f t="shared" si="2"/>
        <v/>
      </c>
      <c r="S113" s="96" t="str">
        <f>IF(D113="","",IF(OR(D113=Plano!$A$1,D113=Plano!$B$1),"entrada","saída"))</f>
        <v/>
      </c>
    </row>
    <row r="114" spans="1:19" ht="13.2" hidden="1" x14ac:dyDescent="0.25">
      <c r="A114" s="119" t="str">
        <f>IF(B114="","",COUNT('Diário 2o PA'!$A$5:$A$1412)+COUNT('Diário 3o PA'!$A$5:$A$2004)+COUNT('Diário 4º PA'!$A$5:$A$2004)+ROW()-4)</f>
        <v/>
      </c>
      <c r="B114" s="104"/>
      <c r="C114" s="154"/>
      <c r="D114" s="105"/>
      <c r="E114" s="105"/>
      <c r="F114" s="106"/>
      <c r="G114" s="105"/>
      <c r="H114" s="105"/>
      <c r="I114" s="108"/>
      <c r="J114" s="105"/>
      <c r="K114" s="105"/>
      <c r="L114" s="108"/>
      <c r="M114" s="105"/>
      <c r="N114" s="103"/>
      <c r="O114" s="456"/>
      <c r="P114" s="79">
        <f t="shared" si="3"/>
        <v>0</v>
      </c>
      <c r="Q114" s="79">
        <f t="shared" si="3"/>
        <v>0</v>
      </c>
      <c r="R114" s="102" t="str">
        <f t="shared" si="2"/>
        <v/>
      </c>
      <c r="S114" s="96" t="str">
        <f>IF(D114="","",IF(OR(D114=Plano!$A$1,D114=Plano!$B$1),"entrada","saída"))</f>
        <v/>
      </c>
    </row>
    <row r="115" spans="1:19" ht="13.2" hidden="1" x14ac:dyDescent="0.25">
      <c r="A115" s="119" t="str">
        <f>IF(B115="","",COUNT('Diário 2o PA'!$A$5:$A$1412)+COUNT('Diário 3o PA'!$A$5:$A$2004)+COUNT('Diário 4º PA'!$A$5:$A$2004)+ROW()-4)</f>
        <v/>
      </c>
      <c r="B115" s="104"/>
      <c r="C115" s="154"/>
      <c r="D115" s="105"/>
      <c r="E115" s="105"/>
      <c r="F115" s="106"/>
      <c r="G115" s="105"/>
      <c r="H115" s="105"/>
      <c r="I115" s="108"/>
      <c r="J115" s="105"/>
      <c r="K115" s="105"/>
      <c r="L115" s="108"/>
      <c r="M115" s="105"/>
      <c r="N115" s="103"/>
      <c r="O115" s="456"/>
      <c r="P115" s="79">
        <f t="shared" si="3"/>
        <v>0</v>
      </c>
      <c r="Q115" s="79">
        <f t="shared" si="3"/>
        <v>0</v>
      </c>
      <c r="R115" s="102" t="str">
        <f t="shared" si="2"/>
        <v/>
      </c>
      <c r="S115" s="96" t="str">
        <f>IF(D115="","",IF(OR(D115=Plano!$A$1,D115=Plano!$B$1),"entrada","saída"))</f>
        <v/>
      </c>
    </row>
    <row r="116" spans="1:19" ht="13.2" hidden="1" x14ac:dyDescent="0.25">
      <c r="A116" s="119" t="str">
        <f>IF(B116="","",COUNT('Diário 2o PA'!$A$5:$A$1412)+COUNT('Diário 3o PA'!$A$5:$A$2004)+COUNT('Diário 4º PA'!$A$5:$A$2004)+ROW()-4)</f>
        <v/>
      </c>
      <c r="B116" s="104"/>
      <c r="C116" s="154"/>
      <c r="D116" s="105"/>
      <c r="E116" s="105"/>
      <c r="F116" s="106"/>
      <c r="G116" s="105"/>
      <c r="H116" s="105"/>
      <c r="I116" s="108"/>
      <c r="J116" s="105"/>
      <c r="K116" s="105"/>
      <c r="L116" s="108"/>
      <c r="M116" s="105"/>
      <c r="N116" s="103"/>
      <c r="O116" s="456"/>
      <c r="P116" s="79">
        <f t="shared" si="3"/>
        <v>0</v>
      </c>
      <c r="Q116" s="79">
        <f t="shared" si="3"/>
        <v>0</v>
      </c>
      <c r="R116" s="102" t="str">
        <f t="shared" si="2"/>
        <v/>
      </c>
      <c r="S116" s="96" t="str">
        <f>IF(D116="","",IF(OR(D116=Plano!$A$1,D116=Plano!$B$1),"entrada","saída"))</f>
        <v/>
      </c>
    </row>
    <row r="117" spans="1:19" ht="13.2" hidden="1" x14ac:dyDescent="0.25">
      <c r="A117" s="119" t="str">
        <f>IF(B117="","",COUNT('Diário 2o PA'!$A$5:$A$1412)+COUNT('Diário 3o PA'!$A$5:$A$2004)+COUNT('Diário 4º PA'!$A$5:$A$2004)+ROW()-4)</f>
        <v/>
      </c>
      <c r="B117" s="104"/>
      <c r="C117" s="154"/>
      <c r="D117" s="105"/>
      <c r="E117" s="105"/>
      <c r="F117" s="106"/>
      <c r="G117" s="105"/>
      <c r="H117" s="105"/>
      <c r="I117" s="108"/>
      <c r="J117" s="105"/>
      <c r="K117" s="105"/>
      <c r="L117" s="108"/>
      <c r="M117" s="105"/>
      <c r="N117" s="103"/>
      <c r="O117" s="456"/>
      <c r="P117" s="79">
        <f t="shared" si="3"/>
        <v>0</v>
      </c>
      <c r="Q117" s="79">
        <f t="shared" si="3"/>
        <v>0</v>
      </c>
      <c r="R117" s="102" t="str">
        <f t="shared" si="2"/>
        <v/>
      </c>
      <c r="S117" s="96" t="str">
        <f>IF(D117="","",IF(OR(D117=Plano!$A$1,D117=Plano!$B$1),"entrada","saída"))</f>
        <v/>
      </c>
    </row>
    <row r="118" spans="1:19" ht="13.2" hidden="1" x14ac:dyDescent="0.25">
      <c r="A118" s="119" t="str">
        <f>IF(B118="","",COUNT('Diário 2o PA'!$A$5:$A$1412)+COUNT('Diário 3o PA'!$A$5:$A$2004)+COUNT('Diário 4º PA'!$A$5:$A$2004)+ROW()-4)</f>
        <v/>
      </c>
      <c r="B118" s="104"/>
      <c r="C118" s="154"/>
      <c r="D118" s="105"/>
      <c r="E118" s="105"/>
      <c r="F118" s="106"/>
      <c r="G118" s="105"/>
      <c r="H118" s="105"/>
      <c r="I118" s="108"/>
      <c r="J118" s="105"/>
      <c r="K118" s="105"/>
      <c r="L118" s="108"/>
      <c r="M118" s="105"/>
      <c r="N118" s="103"/>
      <c r="O118" s="456"/>
      <c r="P118" s="79">
        <f t="shared" si="3"/>
        <v>0</v>
      </c>
      <c r="Q118" s="79">
        <f t="shared" si="3"/>
        <v>0</v>
      </c>
      <c r="R118" s="102" t="str">
        <f t="shared" si="2"/>
        <v/>
      </c>
      <c r="S118" s="96" t="str">
        <f>IF(D118="","",IF(OR(D118=Plano!$A$1,D118=Plano!$B$1),"entrada","saída"))</f>
        <v/>
      </c>
    </row>
    <row r="119" spans="1:19" ht="13.2" hidden="1" x14ac:dyDescent="0.25">
      <c r="A119" s="119" t="str">
        <f>IF(B119="","",COUNT('Diário 2o PA'!$A$5:$A$1412)+COUNT('Diário 3o PA'!$A$5:$A$2004)+COUNT('Diário 4º PA'!$A$5:$A$2004)+ROW()-4)</f>
        <v/>
      </c>
      <c r="B119" s="104"/>
      <c r="C119" s="154"/>
      <c r="D119" s="105"/>
      <c r="E119" s="105"/>
      <c r="F119" s="106"/>
      <c r="G119" s="105"/>
      <c r="H119" s="105"/>
      <c r="I119" s="108"/>
      <c r="J119" s="105"/>
      <c r="K119" s="105"/>
      <c r="L119" s="108"/>
      <c r="M119" s="105"/>
      <c r="N119" s="103"/>
      <c r="O119" s="456"/>
      <c r="P119" s="79">
        <f t="shared" si="3"/>
        <v>0</v>
      </c>
      <c r="Q119" s="79">
        <f t="shared" si="3"/>
        <v>0</v>
      </c>
      <c r="R119" s="102" t="str">
        <f t="shared" si="2"/>
        <v/>
      </c>
      <c r="S119" s="96" t="str">
        <f>IF(D119="","",IF(OR(D119=Plano!$A$1,D119=Plano!$B$1),"entrada","saída"))</f>
        <v/>
      </c>
    </row>
    <row r="120" spans="1:19" ht="13.2" hidden="1" x14ac:dyDescent="0.25">
      <c r="A120" s="119" t="str">
        <f>IF(B120="","",COUNT('Diário 2o PA'!$A$5:$A$1412)+COUNT('Diário 3o PA'!$A$5:$A$2004)+COUNT('Diário 4º PA'!$A$5:$A$2004)+ROW()-4)</f>
        <v/>
      </c>
      <c r="B120" s="104"/>
      <c r="C120" s="154"/>
      <c r="D120" s="105"/>
      <c r="E120" s="105"/>
      <c r="F120" s="106"/>
      <c r="G120" s="105"/>
      <c r="H120" s="105"/>
      <c r="I120" s="108"/>
      <c r="J120" s="105"/>
      <c r="K120" s="105"/>
      <c r="L120" s="108"/>
      <c r="M120" s="105"/>
      <c r="N120" s="103"/>
      <c r="O120" s="456"/>
      <c r="P120" s="79">
        <f t="shared" si="3"/>
        <v>0</v>
      </c>
      <c r="Q120" s="79">
        <f t="shared" si="3"/>
        <v>0</v>
      </c>
      <c r="R120" s="102" t="str">
        <f t="shared" si="2"/>
        <v/>
      </c>
      <c r="S120" s="96" t="str">
        <f>IF(D120="","",IF(OR(D120=Plano!$A$1,D120=Plano!$B$1),"entrada","saída"))</f>
        <v/>
      </c>
    </row>
    <row r="121" spans="1:19" ht="13.2" hidden="1" x14ac:dyDescent="0.25">
      <c r="A121" s="119" t="str">
        <f>IF(B121="","",COUNT('Diário 2o PA'!$A$5:$A$1412)+COUNT('Diário 3o PA'!$A$5:$A$2004)+COUNT('Diário 4º PA'!$A$5:$A$2004)+ROW()-4)</f>
        <v/>
      </c>
      <c r="B121" s="104"/>
      <c r="C121" s="154"/>
      <c r="D121" s="105"/>
      <c r="E121" s="105"/>
      <c r="F121" s="106"/>
      <c r="G121" s="105"/>
      <c r="H121" s="105"/>
      <c r="I121" s="108"/>
      <c r="J121" s="105"/>
      <c r="K121" s="105"/>
      <c r="L121" s="108"/>
      <c r="M121" s="105"/>
      <c r="N121" s="103"/>
      <c r="O121" s="456"/>
      <c r="P121" s="79">
        <f t="shared" si="3"/>
        <v>0</v>
      </c>
      <c r="Q121" s="79">
        <f t="shared" si="3"/>
        <v>0</v>
      </c>
      <c r="R121" s="102" t="str">
        <f t="shared" si="2"/>
        <v/>
      </c>
      <c r="S121" s="96" t="str">
        <f>IF(D121="","",IF(OR(D121=Plano!$A$1,D121=Plano!$B$1),"entrada","saída"))</f>
        <v/>
      </c>
    </row>
    <row r="122" spans="1:19" ht="13.2" hidden="1" x14ac:dyDescent="0.25">
      <c r="A122" s="119" t="str">
        <f>IF(B122="","",COUNT('Diário 2o PA'!$A$5:$A$1412)+COUNT('Diário 3o PA'!$A$5:$A$2004)+COUNT('Diário 4º PA'!$A$5:$A$2004)+ROW()-4)</f>
        <v/>
      </c>
      <c r="B122" s="104"/>
      <c r="C122" s="154"/>
      <c r="D122" s="105"/>
      <c r="E122" s="105"/>
      <c r="F122" s="106"/>
      <c r="G122" s="105"/>
      <c r="H122" s="105"/>
      <c r="I122" s="108"/>
      <c r="J122" s="105"/>
      <c r="K122" s="105"/>
      <c r="L122" s="108"/>
      <c r="M122" s="105"/>
      <c r="N122" s="103"/>
      <c r="O122" s="456"/>
      <c r="P122" s="79">
        <f t="shared" si="3"/>
        <v>0</v>
      </c>
      <c r="Q122" s="79">
        <f t="shared" si="3"/>
        <v>0</v>
      </c>
      <c r="R122" s="102" t="str">
        <f t="shared" si="2"/>
        <v/>
      </c>
      <c r="S122" s="96" t="str">
        <f>IF(D122="","",IF(OR(D122=Plano!$A$1,D122=Plano!$B$1),"entrada","saída"))</f>
        <v/>
      </c>
    </row>
    <row r="123" spans="1:19" ht="13.2" hidden="1" x14ac:dyDescent="0.25">
      <c r="A123" s="119" t="str">
        <f>IF(B123="","",COUNT('Diário 2o PA'!$A$5:$A$1412)+COUNT('Diário 3o PA'!$A$5:$A$2004)+COUNT('Diário 4º PA'!$A$5:$A$2004)+ROW()-4)</f>
        <v/>
      </c>
      <c r="B123" s="104"/>
      <c r="C123" s="154"/>
      <c r="D123" s="105"/>
      <c r="E123" s="105"/>
      <c r="F123" s="106"/>
      <c r="G123" s="105"/>
      <c r="H123" s="105"/>
      <c r="I123" s="108"/>
      <c r="J123" s="105"/>
      <c r="K123" s="105"/>
      <c r="L123" s="108"/>
      <c r="M123" s="105"/>
      <c r="N123" s="103"/>
      <c r="O123" s="456"/>
      <c r="P123" s="79">
        <f t="shared" si="3"/>
        <v>0</v>
      </c>
      <c r="Q123" s="79">
        <f t="shared" si="3"/>
        <v>0</v>
      </c>
      <c r="R123" s="102" t="str">
        <f t="shared" si="2"/>
        <v/>
      </c>
      <c r="S123" s="96" t="str">
        <f>IF(D123="","",IF(OR(D123=Plano!$A$1,D123=Plano!$B$1),"entrada","saída"))</f>
        <v/>
      </c>
    </row>
    <row r="124" spans="1:19" ht="13.2" hidden="1" x14ac:dyDescent="0.25">
      <c r="A124" s="119" t="str">
        <f>IF(B124="","",COUNT('Diário 2o PA'!$A$5:$A$1412)+COUNT('Diário 3o PA'!$A$5:$A$2004)+COUNT('Diário 4º PA'!$A$5:$A$2004)+ROW()-4)</f>
        <v/>
      </c>
      <c r="B124" s="104"/>
      <c r="C124" s="154"/>
      <c r="D124" s="105"/>
      <c r="E124" s="105"/>
      <c r="F124" s="106"/>
      <c r="G124" s="105"/>
      <c r="H124" s="105"/>
      <c r="I124" s="108"/>
      <c r="J124" s="105"/>
      <c r="K124" s="105"/>
      <c r="L124" s="108"/>
      <c r="M124" s="105"/>
      <c r="N124" s="103"/>
      <c r="O124" s="456"/>
      <c r="P124" s="79">
        <f t="shared" si="3"/>
        <v>0</v>
      </c>
      <c r="Q124" s="79">
        <f t="shared" si="3"/>
        <v>0</v>
      </c>
      <c r="R124" s="102" t="str">
        <f t="shared" si="2"/>
        <v/>
      </c>
      <c r="S124" s="96" t="str">
        <f>IF(D124="","",IF(OR(D124=Plano!$A$1,D124=Plano!$B$1),"entrada","saída"))</f>
        <v/>
      </c>
    </row>
    <row r="125" spans="1:19" ht="13.2" hidden="1" x14ac:dyDescent="0.25">
      <c r="A125" s="119" t="str">
        <f>IF(B125="","",COUNT('Diário 2o PA'!$A$5:$A$1412)+COUNT('Diário 3o PA'!$A$5:$A$2004)+COUNT('Diário 4º PA'!$A$5:$A$2004)+ROW()-4)</f>
        <v/>
      </c>
      <c r="B125" s="104"/>
      <c r="C125" s="154"/>
      <c r="D125" s="105"/>
      <c r="E125" s="105"/>
      <c r="F125" s="106"/>
      <c r="G125" s="105"/>
      <c r="H125" s="105"/>
      <c r="I125" s="108"/>
      <c r="J125" s="105"/>
      <c r="K125" s="105"/>
      <c r="L125" s="108"/>
      <c r="M125" s="105"/>
      <c r="N125" s="103"/>
      <c r="O125" s="456"/>
      <c r="P125" s="79">
        <f t="shared" si="3"/>
        <v>0</v>
      </c>
      <c r="Q125" s="79">
        <f t="shared" si="3"/>
        <v>0</v>
      </c>
      <c r="R125" s="102" t="str">
        <f t="shared" si="2"/>
        <v/>
      </c>
      <c r="S125" s="96" t="str">
        <f>IF(D125="","",IF(OR(D125=Plano!$A$1,D125=Plano!$B$1),"entrada","saída"))</f>
        <v/>
      </c>
    </row>
    <row r="126" spans="1:19" ht="13.2" hidden="1" x14ac:dyDescent="0.25">
      <c r="A126" s="119" t="str">
        <f>IF(B126="","",COUNT('Diário 2o PA'!$A$5:$A$1412)+COUNT('Diário 3o PA'!$A$5:$A$2004)+COUNT('Diário 4º PA'!$A$5:$A$2004)+ROW()-4)</f>
        <v/>
      </c>
      <c r="B126" s="104"/>
      <c r="C126" s="154"/>
      <c r="D126" s="105"/>
      <c r="E126" s="105"/>
      <c r="F126" s="106"/>
      <c r="G126" s="105"/>
      <c r="H126" s="105"/>
      <c r="I126" s="108"/>
      <c r="J126" s="105"/>
      <c r="K126" s="105"/>
      <c r="L126" s="108"/>
      <c r="M126" s="105"/>
      <c r="N126" s="103"/>
      <c r="O126" s="456"/>
      <c r="P126" s="79">
        <f t="shared" si="3"/>
        <v>0</v>
      </c>
      <c r="Q126" s="79">
        <f t="shared" si="3"/>
        <v>0</v>
      </c>
      <c r="R126" s="102" t="str">
        <f t="shared" si="2"/>
        <v/>
      </c>
      <c r="S126" s="96" t="str">
        <f>IF(D126="","",IF(OR(D126=Plano!$A$1,D126=Plano!$B$1),"entrada","saída"))</f>
        <v/>
      </c>
    </row>
    <row r="127" spans="1:19" ht="13.2" hidden="1" x14ac:dyDescent="0.25">
      <c r="A127" s="119" t="str">
        <f>IF(B127="","",COUNT('Diário 2o PA'!$A$5:$A$1412)+COUNT('Diário 3o PA'!$A$5:$A$2004)+COUNT('Diário 4º PA'!$A$5:$A$2004)+ROW()-4)</f>
        <v/>
      </c>
      <c r="B127" s="104"/>
      <c r="C127" s="154"/>
      <c r="D127" s="105"/>
      <c r="E127" s="105"/>
      <c r="F127" s="106"/>
      <c r="G127" s="105"/>
      <c r="H127" s="105"/>
      <c r="I127" s="108"/>
      <c r="J127" s="105"/>
      <c r="K127" s="105"/>
      <c r="L127" s="108"/>
      <c r="M127" s="105"/>
      <c r="N127" s="103"/>
      <c r="O127" s="456"/>
      <c r="P127" s="79">
        <f t="shared" si="3"/>
        <v>0</v>
      </c>
      <c r="Q127" s="79">
        <f t="shared" si="3"/>
        <v>0</v>
      </c>
      <c r="R127" s="102" t="str">
        <f t="shared" si="2"/>
        <v/>
      </c>
      <c r="S127" s="96" t="str">
        <f>IF(D127="","",IF(OR(D127=Plano!$A$1,D127=Plano!$B$1),"entrada","saída"))</f>
        <v/>
      </c>
    </row>
    <row r="128" spans="1:19" ht="13.2" hidden="1" x14ac:dyDescent="0.25">
      <c r="A128" s="119" t="str">
        <f>IF(B128="","",COUNT('Diário 2o PA'!$A$5:$A$1412)+COUNT('Diário 3o PA'!$A$5:$A$2004)+COUNT('Diário 4º PA'!$A$5:$A$2004)+ROW()-4)</f>
        <v/>
      </c>
      <c r="B128" s="104"/>
      <c r="C128" s="154"/>
      <c r="D128" s="105"/>
      <c r="E128" s="105"/>
      <c r="F128" s="106"/>
      <c r="G128" s="105"/>
      <c r="H128" s="105"/>
      <c r="I128" s="108"/>
      <c r="J128" s="105"/>
      <c r="K128" s="105"/>
      <c r="L128" s="108"/>
      <c r="M128" s="105"/>
      <c r="N128" s="103"/>
      <c r="O128" s="456"/>
      <c r="P128" s="79">
        <f t="shared" si="3"/>
        <v>0</v>
      </c>
      <c r="Q128" s="79">
        <f t="shared" si="3"/>
        <v>0</v>
      </c>
      <c r="R128" s="102" t="str">
        <f t="shared" si="2"/>
        <v/>
      </c>
      <c r="S128" s="96" t="str">
        <f>IF(D128="","",IF(OR(D128=Plano!$A$1,D128=Plano!$B$1),"entrada","saída"))</f>
        <v/>
      </c>
    </row>
    <row r="129" spans="1:19" ht="13.2" hidden="1" x14ac:dyDescent="0.25">
      <c r="A129" s="119" t="str">
        <f>IF(B129="","",COUNT('Diário 2o PA'!$A$5:$A$1412)+COUNT('Diário 3o PA'!$A$5:$A$2004)+COUNT('Diário 4º PA'!$A$5:$A$2004)+ROW()-4)</f>
        <v/>
      </c>
      <c r="B129" s="104"/>
      <c r="C129" s="154"/>
      <c r="D129" s="105"/>
      <c r="E129" s="105"/>
      <c r="F129" s="106"/>
      <c r="G129" s="105"/>
      <c r="H129" s="105"/>
      <c r="I129" s="108"/>
      <c r="J129" s="105"/>
      <c r="K129" s="105"/>
      <c r="L129" s="108"/>
      <c r="M129" s="105"/>
      <c r="N129" s="103"/>
      <c r="O129" s="456"/>
      <c r="P129" s="79">
        <f t="shared" si="3"/>
        <v>0</v>
      </c>
      <c r="Q129" s="79">
        <f t="shared" si="3"/>
        <v>0</v>
      </c>
      <c r="R129" s="102" t="str">
        <f t="shared" si="2"/>
        <v/>
      </c>
      <c r="S129" s="96" t="str">
        <f>IF(D129="","",IF(OR(D129=Plano!$A$1,D129=Plano!$B$1),"entrada","saída"))</f>
        <v/>
      </c>
    </row>
    <row r="130" spans="1:19" ht="13.2" hidden="1" x14ac:dyDescent="0.25">
      <c r="A130" s="119" t="str">
        <f>IF(B130="","",COUNT('Diário 2o PA'!$A$5:$A$1412)+COUNT('Diário 3o PA'!$A$5:$A$2004)+COUNT('Diário 4º PA'!$A$5:$A$2004)+ROW()-4)</f>
        <v/>
      </c>
      <c r="B130" s="104"/>
      <c r="C130" s="154"/>
      <c r="D130" s="105"/>
      <c r="E130" s="105"/>
      <c r="F130" s="106"/>
      <c r="G130" s="105"/>
      <c r="H130" s="105"/>
      <c r="I130" s="108"/>
      <c r="J130" s="105"/>
      <c r="K130" s="105"/>
      <c r="L130" s="108"/>
      <c r="M130" s="105"/>
      <c r="N130" s="103"/>
      <c r="O130" s="456"/>
      <c r="P130" s="79">
        <f t="shared" si="3"/>
        <v>0</v>
      </c>
      <c r="Q130" s="79">
        <f t="shared" si="3"/>
        <v>0</v>
      </c>
      <c r="R130" s="102" t="str">
        <f t="shared" si="2"/>
        <v/>
      </c>
      <c r="S130" s="96" t="str">
        <f>IF(D130="","",IF(OR(D130=Plano!$A$1,D130=Plano!$B$1),"entrada","saída"))</f>
        <v/>
      </c>
    </row>
    <row r="131" spans="1:19" ht="13.2" hidden="1" x14ac:dyDescent="0.25">
      <c r="A131" s="119" t="str">
        <f>IF(B131="","",COUNT('Diário 2o PA'!$A$5:$A$1412)+COUNT('Diário 3o PA'!$A$5:$A$2004)+COUNT('Diário 4º PA'!$A$5:$A$2004)+ROW()-4)</f>
        <v/>
      </c>
      <c r="B131" s="104"/>
      <c r="C131" s="154"/>
      <c r="D131" s="105"/>
      <c r="E131" s="105"/>
      <c r="F131" s="106"/>
      <c r="G131" s="105"/>
      <c r="H131" s="105"/>
      <c r="I131" s="108"/>
      <c r="J131" s="105"/>
      <c r="K131" s="105"/>
      <c r="L131" s="108"/>
      <c r="M131" s="105"/>
      <c r="N131" s="103"/>
      <c r="O131" s="456"/>
      <c r="P131" s="79">
        <f t="shared" si="3"/>
        <v>0</v>
      </c>
      <c r="Q131" s="79">
        <f t="shared" si="3"/>
        <v>0</v>
      </c>
      <c r="R131" s="102" t="str">
        <f t="shared" si="2"/>
        <v/>
      </c>
      <c r="S131" s="96" t="str">
        <f>IF(D131="","",IF(OR(D131=Plano!$A$1,D131=Plano!$B$1),"entrada","saída"))</f>
        <v/>
      </c>
    </row>
    <row r="132" spans="1:19" ht="13.2" hidden="1" x14ac:dyDescent="0.25">
      <c r="A132" s="119" t="str">
        <f>IF(B132="","",COUNT('Diário 2o PA'!$A$5:$A$1412)+COUNT('Diário 3o PA'!$A$5:$A$2004)+COUNT('Diário 4º PA'!$A$5:$A$2004)+ROW()-4)</f>
        <v/>
      </c>
      <c r="B132" s="104"/>
      <c r="C132" s="154"/>
      <c r="D132" s="105"/>
      <c r="E132" s="105"/>
      <c r="F132" s="106"/>
      <c r="G132" s="105"/>
      <c r="H132" s="105"/>
      <c r="I132" s="108"/>
      <c r="J132" s="105"/>
      <c r="K132" s="105"/>
      <c r="L132" s="108"/>
      <c r="M132" s="105"/>
      <c r="N132" s="103"/>
      <c r="O132" s="456"/>
      <c r="P132" s="79">
        <f t="shared" si="3"/>
        <v>0</v>
      </c>
      <c r="Q132" s="79">
        <f t="shared" si="3"/>
        <v>0</v>
      </c>
      <c r="R132" s="102" t="str">
        <f t="shared" si="2"/>
        <v/>
      </c>
      <c r="S132" s="96" t="str">
        <f>IF(D132="","",IF(OR(D132=Plano!$A$1,D132=Plano!$B$1),"entrada","saída"))</f>
        <v/>
      </c>
    </row>
    <row r="133" spans="1:19" ht="13.2" hidden="1" x14ac:dyDescent="0.25">
      <c r="A133" s="119" t="str">
        <f>IF(B133="","",COUNT('Diário 2o PA'!$A$5:$A$1412)+COUNT('Diário 3o PA'!$A$5:$A$2004)+COUNT('Diário 4º PA'!$A$5:$A$2004)+ROW()-4)</f>
        <v/>
      </c>
      <c r="B133" s="104"/>
      <c r="C133" s="154"/>
      <c r="D133" s="105"/>
      <c r="E133" s="105"/>
      <c r="F133" s="106"/>
      <c r="G133" s="105"/>
      <c r="H133" s="105"/>
      <c r="I133" s="108"/>
      <c r="J133" s="105"/>
      <c r="K133" s="105"/>
      <c r="L133" s="108"/>
      <c r="M133" s="105"/>
      <c r="N133" s="103"/>
      <c r="O133" s="456"/>
      <c r="P133" s="79">
        <f t="shared" si="3"/>
        <v>0</v>
      </c>
      <c r="Q133" s="79">
        <f t="shared" si="3"/>
        <v>0</v>
      </c>
      <c r="R133" s="102" t="str">
        <f t="shared" ref="R133:R196" si="4">SUBSTITUTE(D133," ","_")</f>
        <v/>
      </c>
      <c r="S133" s="96" t="str">
        <f>IF(D133="","",IF(OR(D133=Plano!$A$1,D133=Plano!$B$1),"entrada","saída"))</f>
        <v/>
      </c>
    </row>
    <row r="134" spans="1:19" ht="13.2" hidden="1" x14ac:dyDescent="0.25">
      <c r="A134" s="119" t="str">
        <f>IF(B134="","",COUNT('Diário 2o PA'!$A$5:$A$1412)+COUNT('Diário 3o PA'!$A$5:$A$2004)+COUNT('Diário 4º PA'!$A$5:$A$2004)+ROW()-4)</f>
        <v/>
      </c>
      <c r="B134" s="104"/>
      <c r="C134" s="154"/>
      <c r="D134" s="105"/>
      <c r="E134" s="105"/>
      <c r="F134" s="106"/>
      <c r="G134" s="105"/>
      <c r="H134" s="105"/>
      <c r="I134" s="108"/>
      <c r="J134" s="105"/>
      <c r="K134" s="105"/>
      <c r="L134" s="108"/>
      <c r="M134" s="105"/>
      <c r="N134" s="103"/>
      <c r="O134" s="456"/>
      <c r="P134" s="79">
        <f t="shared" ref="P134:Q197" si="5">IF(B134=0,0,IF(YEAR(B134)=$Q$1,MONTH(B134)-$P$1+1,(YEAR(B134)-$Q$1)*12-$P$1+1+MONTH(B134)))</f>
        <v>0</v>
      </c>
      <c r="Q134" s="79">
        <f t="shared" si="5"/>
        <v>0</v>
      </c>
      <c r="R134" s="102" t="str">
        <f t="shared" si="4"/>
        <v/>
      </c>
      <c r="S134" s="96" t="str">
        <f>IF(D134="","",IF(OR(D134=Plano!$A$1,D134=Plano!$B$1),"entrada","saída"))</f>
        <v/>
      </c>
    </row>
    <row r="135" spans="1:19" ht="13.2" hidden="1" x14ac:dyDescent="0.25">
      <c r="A135" s="119" t="str">
        <f>IF(B135="","",COUNT('Diário 2o PA'!$A$5:$A$1412)+COUNT('Diário 3o PA'!$A$5:$A$2004)+COUNT('Diário 4º PA'!$A$5:$A$2004)+ROW()-4)</f>
        <v/>
      </c>
      <c r="B135" s="104"/>
      <c r="C135" s="154"/>
      <c r="D135" s="105"/>
      <c r="E135" s="105"/>
      <c r="F135" s="106"/>
      <c r="G135" s="105"/>
      <c r="H135" s="105"/>
      <c r="I135" s="108"/>
      <c r="J135" s="105"/>
      <c r="K135" s="105"/>
      <c r="L135" s="108"/>
      <c r="M135" s="105"/>
      <c r="N135" s="103"/>
      <c r="O135" s="456"/>
      <c r="P135" s="79">
        <f t="shared" si="5"/>
        <v>0</v>
      </c>
      <c r="Q135" s="79">
        <f t="shared" si="5"/>
        <v>0</v>
      </c>
      <c r="R135" s="102" t="str">
        <f t="shared" si="4"/>
        <v/>
      </c>
      <c r="S135" s="96" t="str">
        <f>IF(D135="","",IF(OR(D135=Plano!$A$1,D135=Plano!$B$1),"entrada","saída"))</f>
        <v/>
      </c>
    </row>
    <row r="136" spans="1:19" ht="13.2" hidden="1" x14ac:dyDescent="0.25">
      <c r="A136" s="119" t="str">
        <f>IF(B136="","",COUNT('Diário 2o PA'!$A$5:$A$1412)+COUNT('Diário 3o PA'!$A$5:$A$2004)+COUNT('Diário 4º PA'!$A$5:$A$2004)+ROW()-4)</f>
        <v/>
      </c>
      <c r="B136" s="104"/>
      <c r="C136" s="154"/>
      <c r="D136" s="105"/>
      <c r="E136" s="105"/>
      <c r="F136" s="106"/>
      <c r="G136" s="105"/>
      <c r="H136" s="105"/>
      <c r="I136" s="108"/>
      <c r="J136" s="105"/>
      <c r="K136" s="105"/>
      <c r="L136" s="108"/>
      <c r="M136" s="105"/>
      <c r="N136" s="103"/>
      <c r="O136" s="456"/>
      <c r="P136" s="79">
        <f t="shared" si="5"/>
        <v>0</v>
      </c>
      <c r="Q136" s="79">
        <f t="shared" si="5"/>
        <v>0</v>
      </c>
      <c r="R136" s="102" t="str">
        <f t="shared" si="4"/>
        <v/>
      </c>
      <c r="S136" s="96" t="str">
        <f>IF(D136="","",IF(OR(D136=Plano!$A$1,D136=Plano!$B$1),"entrada","saída"))</f>
        <v/>
      </c>
    </row>
    <row r="137" spans="1:19" ht="13.2" hidden="1" x14ac:dyDescent="0.25">
      <c r="A137" s="119" t="str">
        <f>IF(B137="","",COUNT('Diário 2o PA'!$A$5:$A$1412)+COUNT('Diário 3o PA'!$A$5:$A$2004)+COUNT('Diário 4º PA'!$A$5:$A$2004)+ROW()-4)</f>
        <v/>
      </c>
      <c r="B137" s="104"/>
      <c r="C137" s="154"/>
      <c r="D137" s="105"/>
      <c r="E137" s="105"/>
      <c r="F137" s="106"/>
      <c r="G137" s="105"/>
      <c r="H137" s="105"/>
      <c r="I137" s="108"/>
      <c r="J137" s="105"/>
      <c r="K137" s="105"/>
      <c r="L137" s="108"/>
      <c r="M137" s="105"/>
      <c r="N137" s="103"/>
      <c r="O137" s="456"/>
      <c r="P137" s="79">
        <f t="shared" si="5"/>
        <v>0</v>
      </c>
      <c r="Q137" s="79">
        <f t="shared" si="5"/>
        <v>0</v>
      </c>
      <c r="R137" s="102" t="str">
        <f t="shared" si="4"/>
        <v/>
      </c>
      <c r="S137" s="96" t="str">
        <f>IF(D137="","",IF(OR(D137=Plano!$A$1,D137=Plano!$B$1),"entrada","saída"))</f>
        <v/>
      </c>
    </row>
    <row r="138" spans="1:19" ht="13.2" hidden="1" x14ac:dyDescent="0.25">
      <c r="A138" s="119" t="str">
        <f>IF(B138="","",COUNT('Diário 2o PA'!$A$5:$A$1412)+COUNT('Diário 3o PA'!$A$5:$A$2004)+COUNT('Diário 4º PA'!$A$5:$A$2004)+ROW()-4)</f>
        <v/>
      </c>
      <c r="B138" s="104"/>
      <c r="C138" s="154"/>
      <c r="D138" s="105"/>
      <c r="E138" s="105"/>
      <c r="F138" s="106"/>
      <c r="G138" s="105"/>
      <c r="H138" s="105"/>
      <c r="I138" s="108"/>
      <c r="J138" s="105"/>
      <c r="K138" s="105"/>
      <c r="L138" s="108"/>
      <c r="M138" s="105"/>
      <c r="N138" s="103"/>
      <c r="O138" s="456"/>
      <c r="P138" s="79">
        <f t="shared" si="5"/>
        <v>0</v>
      </c>
      <c r="Q138" s="79">
        <f t="shared" si="5"/>
        <v>0</v>
      </c>
      <c r="R138" s="102" t="str">
        <f t="shared" si="4"/>
        <v/>
      </c>
      <c r="S138" s="96" t="str">
        <f>IF(D138="","",IF(OR(D138=Plano!$A$1,D138=Plano!$B$1),"entrada","saída"))</f>
        <v/>
      </c>
    </row>
    <row r="139" spans="1:19" ht="13.2" hidden="1" x14ac:dyDescent="0.25">
      <c r="A139" s="119" t="str">
        <f>IF(B139="","",COUNT('Diário 2o PA'!$A$5:$A$1412)+COUNT('Diário 3o PA'!$A$5:$A$2004)+COUNT('Diário 4º PA'!$A$5:$A$2004)+ROW()-4)</f>
        <v/>
      </c>
      <c r="B139" s="104"/>
      <c r="C139" s="154"/>
      <c r="D139" s="105"/>
      <c r="E139" s="105"/>
      <c r="F139" s="106"/>
      <c r="G139" s="105"/>
      <c r="H139" s="105"/>
      <c r="I139" s="108"/>
      <c r="J139" s="105"/>
      <c r="K139" s="105"/>
      <c r="L139" s="108"/>
      <c r="M139" s="105"/>
      <c r="N139" s="103"/>
      <c r="O139" s="456"/>
      <c r="P139" s="79">
        <f t="shared" si="5"/>
        <v>0</v>
      </c>
      <c r="Q139" s="79">
        <f t="shared" si="5"/>
        <v>0</v>
      </c>
      <c r="R139" s="102" t="str">
        <f t="shared" si="4"/>
        <v/>
      </c>
      <c r="S139" s="96" t="str">
        <f>IF(D139="","",IF(OR(D139=Plano!$A$1,D139=Plano!$B$1),"entrada","saída"))</f>
        <v/>
      </c>
    </row>
    <row r="140" spans="1:19" ht="13.2" hidden="1" x14ac:dyDescent="0.25">
      <c r="A140" s="119" t="str">
        <f>IF(B140="","",COUNT('Diário 2o PA'!$A$5:$A$1412)+COUNT('Diário 3o PA'!$A$5:$A$2004)+COUNT('Diário 4º PA'!$A$5:$A$2004)+ROW()-4)</f>
        <v/>
      </c>
      <c r="B140" s="104"/>
      <c r="C140" s="154"/>
      <c r="D140" s="105"/>
      <c r="E140" s="105"/>
      <c r="F140" s="106"/>
      <c r="G140" s="105"/>
      <c r="H140" s="105"/>
      <c r="I140" s="108"/>
      <c r="J140" s="105"/>
      <c r="K140" s="105"/>
      <c r="L140" s="108"/>
      <c r="M140" s="105"/>
      <c r="N140" s="103"/>
      <c r="O140" s="456"/>
      <c r="P140" s="79">
        <f t="shared" si="5"/>
        <v>0</v>
      </c>
      <c r="Q140" s="79">
        <f t="shared" si="5"/>
        <v>0</v>
      </c>
      <c r="R140" s="102" t="str">
        <f t="shared" si="4"/>
        <v/>
      </c>
      <c r="S140" s="96" t="str">
        <f>IF(D140="","",IF(OR(D140=Plano!$A$1,D140=Plano!$B$1),"entrada","saída"))</f>
        <v/>
      </c>
    </row>
    <row r="141" spans="1:19" ht="13.2" hidden="1" x14ac:dyDescent="0.25">
      <c r="A141" s="119" t="str">
        <f>IF(B141="","",COUNT('Diário 2o PA'!$A$5:$A$1412)+COUNT('Diário 3o PA'!$A$5:$A$2004)+COUNT('Diário 4º PA'!$A$5:$A$2004)+ROW()-4)</f>
        <v/>
      </c>
      <c r="B141" s="104"/>
      <c r="C141" s="154"/>
      <c r="D141" s="105"/>
      <c r="E141" s="105"/>
      <c r="F141" s="106"/>
      <c r="G141" s="105"/>
      <c r="H141" s="105"/>
      <c r="I141" s="108"/>
      <c r="J141" s="105"/>
      <c r="K141" s="105"/>
      <c r="L141" s="108"/>
      <c r="M141" s="105"/>
      <c r="N141" s="103"/>
      <c r="O141" s="456"/>
      <c r="P141" s="79">
        <f t="shared" si="5"/>
        <v>0</v>
      </c>
      <c r="Q141" s="79">
        <f t="shared" si="5"/>
        <v>0</v>
      </c>
      <c r="R141" s="102" t="str">
        <f t="shared" si="4"/>
        <v/>
      </c>
      <c r="S141" s="96" t="str">
        <f>IF(D141="","",IF(OR(D141=Plano!$A$1,D141=Plano!$B$1),"entrada","saída"))</f>
        <v/>
      </c>
    </row>
    <row r="142" spans="1:19" ht="13.2" hidden="1" x14ac:dyDescent="0.25">
      <c r="A142" s="119" t="str">
        <f>IF(B142="","",COUNT('Diário 2o PA'!$A$5:$A$1412)+COUNT('Diário 3o PA'!$A$5:$A$2004)+COUNT('Diário 4º PA'!$A$5:$A$2004)+ROW()-4)</f>
        <v/>
      </c>
      <c r="B142" s="104"/>
      <c r="C142" s="154"/>
      <c r="D142" s="105"/>
      <c r="E142" s="105"/>
      <c r="F142" s="106"/>
      <c r="G142" s="105"/>
      <c r="H142" s="105"/>
      <c r="I142" s="108"/>
      <c r="J142" s="105"/>
      <c r="K142" s="105"/>
      <c r="L142" s="108"/>
      <c r="M142" s="105"/>
      <c r="N142" s="103"/>
      <c r="O142" s="456"/>
      <c r="P142" s="79">
        <f t="shared" si="5"/>
        <v>0</v>
      </c>
      <c r="Q142" s="79">
        <f t="shared" si="5"/>
        <v>0</v>
      </c>
      <c r="R142" s="102" t="str">
        <f t="shared" si="4"/>
        <v/>
      </c>
      <c r="S142" s="96" t="str">
        <f>IF(D142="","",IF(OR(D142=Plano!$A$1,D142=Plano!$B$1),"entrada","saída"))</f>
        <v/>
      </c>
    </row>
    <row r="143" spans="1:19" ht="13.2" hidden="1" x14ac:dyDescent="0.25">
      <c r="A143" s="119" t="str">
        <f>IF(B143="","",COUNT('Diário 2o PA'!$A$5:$A$1412)+COUNT('Diário 3o PA'!$A$5:$A$2004)+COUNT('Diário 4º PA'!$A$5:$A$2004)+ROW()-4)</f>
        <v/>
      </c>
      <c r="B143" s="104"/>
      <c r="C143" s="154"/>
      <c r="D143" s="105"/>
      <c r="E143" s="105"/>
      <c r="F143" s="106"/>
      <c r="G143" s="105"/>
      <c r="H143" s="105"/>
      <c r="I143" s="108"/>
      <c r="J143" s="105"/>
      <c r="K143" s="105"/>
      <c r="L143" s="108"/>
      <c r="M143" s="105"/>
      <c r="N143" s="103"/>
      <c r="O143" s="456"/>
      <c r="P143" s="79">
        <f t="shared" si="5"/>
        <v>0</v>
      </c>
      <c r="Q143" s="79">
        <f t="shared" si="5"/>
        <v>0</v>
      </c>
      <c r="R143" s="102" t="str">
        <f t="shared" si="4"/>
        <v/>
      </c>
      <c r="S143" s="96" t="str">
        <f>IF(D143="","",IF(OR(D143=Plano!$A$1,D143=Plano!$B$1),"entrada","saída"))</f>
        <v/>
      </c>
    </row>
    <row r="144" spans="1:19" ht="13.2" hidden="1" x14ac:dyDescent="0.25">
      <c r="A144" s="119" t="str">
        <f>IF(B144="","",COUNT('Diário 2o PA'!$A$5:$A$1412)+COUNT('Diário 3o PA'!$A$5:$A$2004)+COUNT('Diário 4º PA'!$A$5:$A$2004)+ROW()-4)</f>
        <v/>
      </c>
      <c r="B144" s="104"/>
      <c r="C144" s="154"/>
      <c r="D144" s="105"/>
      <c r="E144" s="105"/>
      <c r="F144" s="106"/>
      <c r="G144" s="105"/>
      <c r="H144" s="105"/>
      <c r="I144" s="108"/>
      <c r="J144" s="105"/>
      <c r="K144" s="105"/>
      <c r="L144" s="108"/>
      <c r="M144" s="105"/>
      <c r="N144" s="103"/>
      <c r="O144" s="456"/>
      <c r="P144" s="79">
        <f t="shared" si="5"/>
        <v>0</v>
      </c>
      <c r="Q144" s="79">
        <f t="shared" si="5"/>
        <v>0</v>
      </c>
      <c r="R144" s="102" t="str">
        <f t="shared" si="4"/>
        <v/>
      </c>
      <c r="S144" s="96" t="str">
        <f>IF(D144="","",IF(OR(D144=Plano!$A$1,D144=Plano!$B$1),"entrada","saída"))</f>
        <v/>
      </c>
    </row>
    <row r="145" spans="1:19" ht="13.2" hidden="1" x14ac:dyDescent="0.25">
      <c r="A145" s="119" t="str">
        <f>IF(B145="","",COUNT('Diário 2o PA'!$A$5:$A$1412)+COUNT('Diário 3o PA'!$A$5:$A$2004)+COUNT('Diário 4º PA'!$A$5:$A$2004)+ROW()-4)</f>
        <v/>
      </c>
      <c r="B145" s="104"/>
      <c r="C145" s="154"/>
      <c r="D145" s="105"/>
      <c r="E145" s="105"/>
      <c r="F145" s="106"/>
      <c r="G145" s="105"/>
      <c r="H145" s="105"/>
      <c r="I145" s="108"/>
      <c r="J145" s="105"/>
      <c r="K145" s="105"/>
      <c r="L145" s="108"/>
      <c r="M145" s="105"/>
      <c r="N145" s="103"/>
      <c r="O145" s="456"/>
      <c r="P145" s="79">
        <f t="shared" si="5"/>
        <v>0</v>
      </c>
      <c r="Q145" s="79">
        <f t="shared" si="5"/>
        <v>0</v>
      </c>
      <c r="R145" s="102" t="str">
        <f t="shared" si="4"/>
        <v/>
      </c>
      <c r="S145" s="96" t="str">
        <f>IF(D145="","",IF(OR(D145=Plano!$A$1,D145=Plano!$B$1),"entrada","saída"))</f>
        <v/>
      </c>
    </row>
    <row r="146" spans="1:19" ht="13.2" hidden="1" x14ac:dyDescent="0.25">
      <c r="A146" s="119" t="str">
        <f>IF(B146="","",COUNT('Diário 2o PA'!$A$5:$A$1412)+COUNT('Diário 3o PA'!$A$5:$A$2004)+COUNT('Diário 4º PA'!$A$5:$A$2004)+ROW()-4)</f>
        <v/>
      </c>
      <c r="B146" s="104"/>
      <c r="C146" s="154"/>
      <c r="D146" s="105"/>
      <c r="E146" s="105"/>
      <c r="F146" s="106"/>
      <c r="G146" s="105"/>
      <c r="H146" s="105"/>
      <c r="I146" s="108"/>
      <c r="J146" s="105"/>
      <c r="K146" s="105"/>
      <c r="L146" s="108"/>
      <c r="M146" s="105"/>
      <c r="N146" s="103"/>
      <c r="O146" s="456"/>
      <c r="P146" s="79">
        <f t="shared" si="5"/>
        <v>0</v>
      </c>
      <c r="Q146" s="79">
        <f t="shared" si="5"/>
        <v>0</v>
      </c>
      <c r="R146" s="102" t="str">
        <f t="shared" si="4"/>
        <v/>
      </c>
      <c r="S146" s="96" t="str">
        <f>IF(D146="","",IF(OR(D146=Plano!$A$1,D146=Plano!$B$1),"entrada","saída"))</f>
        <v/>
      </c>
    </row>
    <row r="147" spans="1:19" ht="13.2" hidden="1" x14ac:dyDescent="0.25">
      <c r="A147" s="119" t="str">
        <f>IF(B147="","",COUNT('Diário 2o PA'!$A$5:$A$1412)+COUNT('Diário 3o PA'!$A$5:$A$2004)+COUNT('Diário 4º PA'!$A$5:$A$2004)+ROW()-4)</f>
        <v/>
      </c>
      <c r="B147" s="104"/>
      <c r="C147" s="154"/>
      <c r="D147" s="105"/>
      <c r="E147" s="105"/>
      <c r="F147" s="106"/>
      <c r="G147" s="105"/>
      <c r="H147" s="105"/>
      <c r="I147" s="108"/>
      <c r="J147" s="105"/>
      <c r="K147" s="105"/>
      <c r="L147" s="108"/>
      <c r="M147" s="105"/>
      <c r="N147" s="103"/>
      <c r="O147" s="456"/>
      <c r="P147" s="79">
        <f t="shared" si="5"/>
        <v>0</v>
      </c>
      <c r="Q147" s="79">
        <f t="shared" si="5"/>
        <v>0</v>
      </c>
      <c r="R147" s="102" t="str">
        <f t="shared" si="4"/>
        <v/>
      </c>
      <c r="S147" s="96" t="str">
        <f>IF(D147="","",IF(OR(D147=Plano!$A$1,D147=Plano!$B$1),"entrada","saída"))</f>
        <v/>
      </c>
    </row>
    <row r="148" spans="1:19" ht="13.2" hidden="1" x14ac:dyDescent="0.25">
      <c r="A148" s="119" t="str">
        <f>IF(B148="","",COUNT('Diário 2o PA'!$A$5:$A$1412)+COUNT('Diário 3o PA'!$A$5:$A$2004)+COUNT('Diário 4º PA'!$A$5:$A$2004)+ROW()-4)</f>
        <v/>
      </c>
      <c r="B148" s="104"/>
      <c r="C148" s="154"/>
      <c r="D148" s="105"/>
      <c r="E148" s="105"/>
      <c r="F148" s="106"/>
      <c r="G148" s="105"/>
      <c r="H148" s="105"/>
      <c r="I148" s="108"/>
      <c r="J148" s="105"/>
      <c r="K148" s="105"/>
      <c r="L148" s="108"/>
      <c r="M148" s="105"/>
      <c r="N148" s="103"/>
      <c r="O148" s="456"/>
      <c r="P148" s="79">
        <f t="shared" si="5"/>
        <v>0</v>
      </c>
      <c r="Q148" s="79">
        <f t="shared" si="5"/>
        <v>0</v>
      </c>
      <c r="R148" s="102" t="str">
        <f t="shared" si="4"/>
        <v/>
      </c>
      <c r="S148" s="96" t="str">
        <f>IF(D148="","",IF(OR(D148=Plano!$A$1,D148=Plano!$B$1),"entrada","saída"))</f>
        <v/>
      </c>
    </row>
    <row r="149" spans="1:19" ht="13.2" hidden="1" x14ac:dyDescent="0.25">
      <c r="A149" s="119" t="str">
        <f>IF(B149="","",COUNT('Diário 2o PA'!$A$5:$A$1412)+COUNT('Diário 3o PA'!$A$5:$A$2004)+COUNT('Diário 4º PA'!$A$5:$A$2004)+ROW()-4)</f>
        <v/>
      </c>
      <c r="B149" s="104"/>
      <c r="C149" s="154"/>
      <c r="D149" s="105"/>
      <c r="E149" s="105"/>
      <c r="F149" s="106"/>
      <c r="G149" s="105"/>
      <c r="H149" s="105"/>
      <c r="I149" s="108"/>
      <c r="J149" s="105"/>
      <c r="K149" s="105"/>
      <c r="L149" s="108"/>
      <c r="M149" s="105"/>
      <c r="N149" s="103"/>
      <c r="O149" s="456"/>
      <c r="P149" s="79">
        <f t="shared" si="5"/>
        <v>0</v>
      </c>
      <c r="Q149" s="79">
        <f t="shared" si="5"/>
        <v>0</v>
      </c>
      <c r="R149" s="102" t="str">
        <f t="shared" si="4"/>
        <v/>
      </c>
      <c r="S149" s="96" t="str">
        <f>IF(D149="","",IF(OR(D149=Plano!$A$1,D149=Plano!$B$1),"entrada","saída"))</f>
        <v/>
      </c>
    </row>
    <row r="150" spans="1:19" ht="13.2" hidden="1" x14ac:dyDescent="0.25">
      <c r="A150" s="119" t="str">
        <f>IF(B150="","",COUNT('Diário 2o PA'!$A$5:$A$1412)+COUNT('Diário 3o PA'!$A$5:$A$2004)+COUNT('Diário 4º PA'!$A$5:$A$2004)+ROW()-4)</f>
        <v/>
      </c>
      <c r="B150" s="104"/>
      <c r="C150" s="154"/>
      <c r="D150" s="105"/>
      <c r="E150" s="105"/>
      <c r="F150" s="106"/>
      <c r="G150" s="105"/>
      <c r="H150" s="105"/>
      <c r="I150" s="108"/>
      <c r="J150" s="105"/>
      <c r="K150" s="105"/>
      <c r="L150" s="108"/>
      <c r="M150" s="105"/>
      <c r="N150" s="103"/>
      <c r="O150" s="456"/>
      <c r="P150" s="79">
        <f t="shared" si="5"/>
        <v>0</v>
      </c>
      <c r="Q150" s="79">
        <f t="shared" si="5"/>
        <v>0</v>
      </c>
      <c r="R150" s="102" t="str">
        <f t="shared" si="4"/>
        <v/>
      </c>
      <c r="S150" s="96" t="str">
        <f>IF(D150="","",IF(OR(D150=Plano!$A$1,D150=Plano!$B$1),"entrada","saída"))</f>
        <v/>
      </c>
    </row>
    <row r="151" spans="1:19" ht="13.2" hidden="1" x14ac:dyDescent="0.25">
      <c r="A151" s="119" t="str">
        <f>IF(B151="","",COUNT('Diário 2o PA'!$A$5:$A$1412)+COUNT('Diário 3o PA'!$A$5:$A$2004)+COUNT('Diário 4º PA'!$A$5:$A$2004)+ROW()-4)</f>
        <v/>
      </c>
      <c r="B151" s="104"/>
      <c r="C151" s="154"/>
      <c r="D151" s="105"/>
      <c r="E151" s="105"/>
      <c r="F151" s="106"/>
      <c r="G151" s="105"/>
      <c r="H151" s="105"/>
      <c r="I151" s="108"/>
      <c r="J151" s="105"/>
      <c r="K151" s="105"/>
      <c r="L151" s="108"/>
      <c r="M151" s="105"/>
      <c r="N151" s="103"/>
      <c r="O151" s="456"/>
      <c r="P151" s="79">
        <f t="shared" si="5"/>
        <v>0</v>
      </c>
      <c r="Q151" s="79">
        <f t="shared" si="5"/>
        <v>0</v>
      </c>
      <c r="R151" s="102" t="str">
        <f t="shared" si="4"/>
        <v/>
      </c>
      <c r="S151" s="96" t="str">
        <f>IF(D151="","",IF(OR(D151=Plano!$A$1,D151=Plano!$B$1),"entrada","saída"))</f>
        <v/>
      </c>
    </row>
    <row r="152" spans="1:19" ht="13.2" hidden="1" x14ac:dyDescent="0.25">
      <c r="A152" s="119" t="str">
        <f>IF(B152="","",COUNT('Diário 2o PA'!$A$5:$A$1412)+COUNT('Diário 3o PA'!$A$5:$A$2004)+COUNT('Diário 4º PA'!$A$5:$A$2004)+ROW()-4)</f>
        <v/>
      </c>
      <c r="B152" s="104"/>
      <c r="C152" s="154"/>
      <c r="D152" s="105"/>
      <c r="E152" s="105"/>
      <c r="F152" s="106"/>
      <c r="G152" s="105"/>
      <c r="H152" s="105"/>
      <c r="I152" s="108"/>
      <c r="J152" s="105"/>
      <c r="K152" s="105"/>
      <c r="L152" s="108"/>
      <c r="M152" s="105"/>
      <c r="N152" s="103"/>
      <c r="O152" s="456"/>
      <c r="P152" s="79">
        <f t="shared" si="5"/>
        <v>0</v>
      </c>
      <c r="Q152" s="79">
        <f t="shared" si="5"/>
        <v>0</v>
      </c>
      <c r="R152" s="102" t="str">
        <f t="shared" si="4"/>
        <v/>
      </c>
      <c r="S152" s="96" t="str">
        <f>IF(D152="","",IF(OR(D152=Plano!$A$1,D152=Plano!$B$1),"entrada","saída"))</f>
        <v/>
      </c>
    </row>
    <row r="153" spans="1:19" ht="13.2" hidden="1" x14ac:dyDescent="0.25">
      <c r="A153" s="119" t="str">
        <f>IF(B153="","",COUNT('Diário 2o PA'!$A$5:$A$1412)+COUNT('Diário 3o PA'!$A$5:$A$2004)+COUNT('Diário 4º PA'!$A$5:$A$2004)+ROW()-4)</f>
        <v/>
      </c>
      <c r="B153" s="104"/>
      <c r="C153" s="154"/>
      <c r="D153" s="105"/>
      <c r="E153" s="105"/>
      <c r="F153" s="106"/>
      <c r="G153" s="105"/>
      <c r="H153" s="105"/>
      <c r="I153" s="108"/>
      <c r="J153" s="105"/>
      <c r="K153" s="105"/>
      <c r="L153" s="108"/>
      <c r="M153" s="105"/>
      <c r="N153" s="103"/>
      <c r="O153" s="456"/>
      <c r="P153" s="79">
        <f t="shared" si="5"/>
        <v>0</v>
      </c>
      <c r="Q153" s="79">
        <f t="shared" si="5"/>
        <v>0</v>
      </c>
      <c r="R153" s="102" t="str">
        <f t="shared" si="4"/>
        <v/>
      </c>
      <c r="S153" s="96" t="str">
        <f>IF(D153="","",IF(OR(D153=Plano!$A$1,D153=Plano!$B$1),"entrada","saída"))</f>
        <v/>
      </c>
    </row>
    <row r="154" spans="1:19" ht="13.2" hidden="1" x14ac:dyDescent="0.25">
      <c r="A154" s="119" t="str">
        <f>IF(B154="","",COUNT('Diário 2o PA'!$A$5:$A$1412)+COUNT('Diário 3o PA'!$A$5:$A$2004)+COUNT('Diário 4º PA'!$A$5:$A$2004)+ROW()-4)</f>
        <v/>
      </c>
      <c r="B154" s="104"/>
      <c r="C154" s="154"/>
      <c r="D154" s="105"/>
      <c r="E154" s="105"/>
      <c r="F154" s="106"/>
      <c r="G154" s="105"/>
      <c r="H154" s="105"/>
      <c r="I154" s="108"/>
      <c r="J154" s="105"/>
      <c r="K154" s="105"/>
      <c r="L154" s="108"/>
      <c r="M154" s="105"/>
      <c r="N154" s="103"/>
      <c r="O154" s="456"/>
      <c r="P154" s="79">
        <f t="shared" si="5"/>
        <v>0</v>
      </c>
      <c r="Q154" s="79">
        <f t="shared" si="5"/>
        <v>0</v>
      </c>
      <c r="R154" s="102" t="str">
        <f t="shared" si="4"/>
        <v/>
      </c>
      <c r="S154" s="96" t="str">
        <f>IF(D154="","",IF(OR(D154=Plano!$A$1,D154=Plano!$B$1),"entrada","saída"))</f>
        <v/>
      </c>
    </row>
    <row r="155" spans="1:19" ht="13.2" hidden="1" x14ac:dyDescent="0.25">
      <c r="A155" s="119" t="str">
        <f>IF(B155="","",COUNT('Diário 2o PA'!$A$5:$A$1412)+COUNT('Diário 3o PA'!$A$5:$A$2004)+COUNT('Diário 4º PA'!$A$5:$A$2004)+ROW()-4)</f>
        <v/>
      </c>
      <c r="B155" s="104"/>
      <c r="C155" s="154"/>
      <c r="D155" s="105"/>
      <c r="E155" s="105"/>
      <c r="F155" s="106"/>
      <c r="G155" s="105"/>
      <c r="H155" s="105"/>
      <c r="I155" s="108"/>
      <c r="J155" s="105"/>
      <c r="K155" s="105"/>
      <c r="L155" s="108"/>
      <c r="M155" s="105"/>
      <c r="N155" s="103"/>
      <c r="O155" s="456"/>
      <c r="P155" s="79">
        <f t="shared" si="5"/>
        <v>0</v>
      </c>
      <c r="Q155" s="79">
        <f t="shared" si="5"/>
        <v>0</v>
      </c>
      <c r="R155" s="102" t="str">
        <f t="shared" si="4"/>
        <v/>
      </c>
      <c r="S155" s="96" t="str">
        <f>IF(D155="","",IF(OR(D155=Plano!$A$1,D155=Plano!$B$1),"entrada","saída"))</f>
        <v/>
      </c>
    </row>
    <row r="156" spans="1:19" ht="13.2" hidden="1" x14ac:dyDescent="0.25">
      <c r="A156" s="119" t="str">
        <f>IF(B156="","",COUNT('Diário 2o PA'!$A$5:$A$1412)+COUNT('Diário 3o PA'!$A$5:$A$2004)+COUNT('Diário 4º PA'!$A$5:$A$2004)+ROW()-4)</f>
        <v/>
      </c>
      <c r="B156" s="104"/>
      <c r="C156" s="154"/>
      <c r="D156" s="105"/>
      <c r="E156" s="105"/>
      <c r="F156" s="106"/>
      <c r="G156" s="105"/>
      <c r="H156" s="105"/>
      <c r="I156" s="108"/>
      <c r="J156" s="105"/>
      <c r="K156" s="105"/>
      <c r="L156" s="108"/>
      <c r="M156" s="105"/>
      <c r="N156" s="103"/>
      <c r="O156" s="456"/>
      <c r="P156" s="79">
        <f t="shared" si="5"/>
        <v>0</v>
      </c>
      <c r="Q156" s="79">
        <f t="shared" si="5"/>
        <v>0</v>
      </c>
      <c r="R156" s="102" t="str">
        <f t="shared" si="4"/>
        <v/>
      </c>
      <c r="S156" s="96" t="str">
        <f>IF(D156="","",IF(OR(D156=Plano!$A$1,D156=Plano!$B$1),"entrada","saída"))</f>
        <v/>
      </c>
    </row>
    <row r="157" spans="1:19" ht="13.2" hidden="1" x14ac:dyDescent="0.25">
      <c r="A157" s="119" t="str">
        <f>IF(B157="","",COUNT('Diário 2o PA'!$A$5:$A$1412)+COUNT('Diário 3o PA'!$A$5:$A$2004)+COUNT('Diário 4º PA'!$A$5:$A$2004)+ROW()-4)</f>
        <v/>
      </c>
      <c r="B157" s="104"/>
      <c r="C157" s="154"/>
      <c r="D157" s="105"/>
      <c r="E157" s="105"/>
      <c r="F157" s="106"/>
      <c r="G157" s="105"/>
      <c r="H157" s="105"/>
      <c r="I157" s="108"/>
      <c r="J157" s="105"/>
      <c r="K157" s="105"/>
      <c r="L157" s="108"/>
      <c r="M157" s="105"/>
      <c r="N157" s="103"/>
      <c r="O157" s="456"/>
      <c r="P157" s="79">
        <f t="shared" si="5"/>
        <v>0</v>
      </c>
      <c r="Q157" s="79">
        <f t="shared" si="5"/>
        <v>0</v>
      </c>
      <c r="R157" s="102" t="str">
        <f t="shared" si="4"/>
        <v/>
      </c>
      <c r="S157" s="96" t="str">
        <f>IF(D157="","",IF(OR(D157=Plano!$A$1,D157=Plano!$B$1),"entrada","saída"))</f>
        <v/>
      </c>
    </row>
    <row r="158" spans="1:19" ht="13.2" hidden="1" x14ac:dyDescent="0.25">
      <c r="A158" s="119" t="str">
        <f>IF(B158="","",COUNT('Diário 2o PA'!$A$5:$A$1412)+COUNT('Diário 3o PA'!$A$5:$A$2004)+COUNT('Diário 4º PA'!$A$5:$A$2004)+ROW()-4)</f>
        <v/>
      </c>
      <c r="B158" s="104"/>
      <c r="C158" s="154"/>
      <c r="D158" s="105"/>
      <c r="E158" s="105"/>
      <c r="F158" s="106"/>
      <c r="G158" s="105"/>
      <c r="H158" s="105"/>
      <c r="I158" s="108"/>
      <c r="J158" s="105"/>
      <c r="K158" s="105"/>
      <c r="L158" s="108"/>
      <c r="M158" s="105"/>
      <c r="N158" s="103"/>
      <c r="O158" s="456"/>
      <c r="P158" s="79">
        <f t="shared" si="5"/>
        <v>0</v>
      </c>
      <c r="Q158" s="79">
        <f t="shared" si="5"/>
        <v>0</v>
      </c>
      <c r="R158" s="102" t="str">
        <f t="shared" si="4"/>
        <v/>
      </c>
      <c r="S158" s="96" t="str">
        <f>IF(D158="","",IF(OR(D158=Plano!$A$1,D158=Plano!$B$1),"entrada","saída"))</f>
        <v/>
      </c>
    </row>
    <row r="159" spans="1:19" ht="13.2" hidden="1" x14ac:dyDescent="0.25">
      <c r="A159" s="119" t="str">
        <f>IF(B159="","",COUNT('Diário 2o PA'!$A$5:$A$1412)+COUNT('Diário 3o PA'!$A$5:$A$2004)+COUNT('Diário 4º PA'!$A$5:$A$2004)+ROW()-4)</f>
        <v/>
      </c>
      <c r="B159" s="104"/>
      <c r="C159" s="154"/>
      <c r="D159" s="105"/>
      <c r="E159" s="105"/>
      <c r="F159" s="106"/>
      <c r="G159" s="105"/>
      <c r="H159" s="105"/>
      <c r="I159" s="108"/>
      <c r="J159" s="105"/>
      <c r="K159" s="105"/>
      <c r="L159" s="108"/>
      <c r="M159" s="105"/>
      <c r="N159" s="103"/>
      <c r="O159" s="456"/>
      <c r="P159" s="79">
        <f t="shared" si="5"/>
        <v>0</v>
      </c>
      <c r="Q159" s="79">
        <f t="shared" si="5"/>
        <v>0</v>
      </c>
      <c r="R159" s="102" t="str">
        <f t="shared" si="4"/>
        <v/>
      </c>
      <c r="S159" s="96" t="str">
        <f>IF(D159="","",IF(OR(D159=Plano!$A$1,D159=Plano!$B$1),"entrada","saída"))</f>
        <v/>
      </c>
    </row>
    <row r="160" spans="1:19" ht="13.2" hidden="1" x14ac:dyDescent="0.25">
      <c r="A160" s="119" t="str">
        <f>IF(B160="","",COUNT('Diário 2o PA'!$A$5:$A$1412)+COUNT('Diário 3o PA'!$A$5:$A$2004)+COUNT('Diário 4º PA'!$A$5:$A$2004)+ROW()-4)</f>
        <v/>
      </c>
      <c r="B160" s="104"/>
      <c r="C160" s="154"/>
      <c r="D160" s="105"/>
      <c r="E160" s="105"/>
      <c r="F160" s="106"/>
      <c r="G160" s="105"/>
      <c r="H160" s="105"/>
      <c r="I160" s="108"/>
      <c r="J160" s="105"/>
      <c r="K160" s="105"/>
      <c r="L160" s="108"/>
      <c r="M160" s="105"/>
      <c r="N160" s="103"/>
      <c r="O160" s="456"/>
      <c r="P160" s="79">
        <f t="shared" si="5"/>
        <v>0</v>
      </c>
      <c r="Q160" s="79">
        <f t="shared" si="5"/>
        <v>0</v>
      </c>
      <c r="R160" s="102" t="str">
        <f t="shared" si="4"/>
        <v/>
      </c>
      <c r="S160" s="96" t="str">
        <f>IF(D160="","",IF(OR(D160=Plano!$A$1,D160=Plano!$B$1),"entrada","saída"))</f>
        <v/>
      </c>
    </row>
    <row r="161" spans="1:19" ht="13.2" hidden="1" x14ac:dyDescent="0.25">
      <c r="A161" s="119" t="str">
        <f>IF(B161="","",COUNT('Diário 2o PA'!$A$5:$A$1412)+COUNT('Diário 3o PA'!$A$5:$A$2004)+COUNT('Diário 4º PA'!$A$5:$A$2004)+ROW()-4)</f>
        <v/>
      </c>
      <c r="B161" s="104"/>
      <c r="C161" s="154"/>
      <c r="D161" s="105"/>
      <c r="E161" s="105"/>
      <c r="F161" s="106"/>
      <c r="G161" s="105"/>
      <c r="H161" s="105"/>
      <c r="I161" s="108"/>
      <c r="J161" s="105"/>
      <c r="K161" s="105"/>
      <c r="L161" s="108"/>
      <c r="M161" s="105"/>
      <c r="N161" s="103"/>
      <c r="O161" s="456"/>
      <c r="P161" s="79">
        <f t="shared" si="5"/>
        <v>0</v>
      </c>
      <c r="Q161" s="79">
        <f t="shared" si="5"/>
        <v>0</v>
      </c>
      <c r="R161" s="102" t="str">
        <f t="shared" si="4"/>
        <v/>
      </c>
      <c r="S161" s="96" t="str">
        <f>IF(D161="","",IF(OR(D161=Plano!$A$1,D161=Plano!$B$1),"entrada","saída"))</f>
        <v/>
      </c>
    </row>
    <row r="162" spans="1:19" ht="13.2" hidden="1" x14ac:dyDescent="0.25">
      <c r="A162" s="119" t="str">
        <f>IF(B162="","",COUNT('Diário 2o PA'!$A$5:$A$1412)+COUNT('Diário 3o PA'!$A$5:$A$2004)+COUNT('Diário 4º PA'!$A$5:$A$2004)+ROW()-4)</f>
        <v/>
      </c>
      <c r="B162" s="104"/>
      <c r="C162" s="154"/>
      <c r="D162" s="105"/>
      <c r="E162" s="105"/>
      <c r="F162" s="106"/>
      <c r="G162" s="105"/>
      <c r="H162" s="105"/>
      <c r="I162" s="108"/>
      <c r="J162" s="105"/>
      <c r="K162" s="105"/>
      <c r="L162" s="108"/>
      <c r="M162" s="105"/>
      <c r="N162" s="103"/>
      <c r="O162" s="456"/>
      <c r="P162" s="79">
        <f t="shared" si="5"/>
        <v>0</v>
      </c>
      <c r="Q162" s="79">
        <f t="shared" si="5"/>
        <v>0</v>
      </c>
      <c r="R162" s="102" t="str">
        <f t="shared" si="4"/>
        <v/>
      </c>
      <c r="S162" s="96" t="str">
        <f>IF(D162="","",IF(OR(D162=Plano!$A$1,D162=Plano!$B$1),"entrada","saída"))</f>
        <v/>
      </c>
    </row>
    <row r="163" spans="1:19" ht="13.2" hidden="1" x14ac:dyDescent="0.25">
      <c r="A163" s="119" t="str">
        <f>IF(B163="","",COUNT('Diário 2o PA'!$A$5:$A$1412)+COUNT('Diário 3o PA'!$A$5:$A$2004)+COUNT('Diário 4º PA'!$A$5:$A$2004)+ROW()-4)</f>
        <v/>
      </c>
      <c r="B163" s="104"/>
      <c r="C163" s="154"/>
      <c r="D163" s="105"/>
      <c r="E163" s="105"/>
      <c r="F163" s="106"/>
      <c r="G163" s="105"/>
      <c r="H163" s="105"/>
      <c r="I163" s="108"/>
      <c r="J163" s="105"/>
      <c r="K163" s="105"/>
      <c r="L163" s="108"/>
      <c r="M163" s="105"/>
      <c r="N163" s="103"/>
      <c r="O163" s="456"/>
      <c r="P163" s="79">
        <f t="shared" si="5"/>
        <v>0</v>
      </c>
      <c r="Q163" s="79">
        <f t="shared" si="5"/>
        <v>0</v>
      </c>
      <c r="R163" s="102" t="str">
        <f t="shared" si="4"/>
        <v/>
      </c>
      <c r="S163" s="96" t="str">
        <f>IF(D163="","",IF(OR(D163=Plano!$A$1,D163=Plano!$B$1),"entrada","saída"))</f>
        <v/>
      </c>
    </row>
    <row r="164" spans="1:19" ht="13.2" hidden="1" x14ac:dyDescent="0.25">
      <c r="A164" s="119" t="str">
        <f>IF(B164="","",COUNT('Diário 2o PA'!$A$5:$A$1412)+COUNT('Diário 3o PA'!$A$5:$A$2004)+COUNT('Diário 4º PA'!$A$5:$A$2004)+ROW()-4)</f>
        <v/>
      </c>
      <c r="B164" s="104"/>
      <c r="C164" s="154"/>
      <c r="D164" s="105"/>
      <c r="E164" s="105"/>
      <c r="F164" s="106"/>
      <c r="G164" s="105"/>
      <c r="H164" s="105"/>
      <c r="I164" s="108"/>
      <c r="J164" s="105"/>
      <c r="K164" s="105"/>
      <c r="L164" s="108"/>
      <c r="M164" s="105"/>
      <c r="N164" s="103"/>
      <c r="O164" s="456"/>
      <c r="P164" s="79">
        <f t="shared" si="5"/>
        <v>0</v>
      </c>
      <c r="Q164" s="79">
        <f t="shared" si="5"/>
        <v>0</v>
      </c>
      <c r="R164" s="102" t="str">
        <f t="shared" si="4"/>
        <v/>
      </c>
      <c r="S164" s="96" t="str">
        <f>IF(D164="","",IF(OR(D164=Plano!$A$1,D164=Plano!$B$1),"entrada","saída"))</f>
        <v/>
      </c>
    </row>
    <row r="165" spans="1:19" ht="13.2" hidden="1" x14ac:dyDescent="0.25">
      <c r="A165" s="119" t="str">
        <f>IF(B165="","",COUNT('Diário 2o PA'!$A$5:$A$1412)+COUNT('Diário 3o PA'!$A$5:$A$2004)+COUNT('Diário 4º PA'!$A$5:$A$2004)+ROW()-4)</f>
        <v/>
      </c>
      <c r="B165" s="104"/>
      <c r="C165" s="154"/>
      <c r="D165" s="105"/>
      <c r="E165" s="105"/>
      <c r="F165" s="106"/>
      <c r="G165" s="105"/>
      <c r="H165" s="105"/>
      <c r="I165" s="108"/>
      <c r="J165" s="105"/>
      <c r="K165" s="105"/>
      <c r="L165" s="108"/>
      <c r="M165" s="105"/>
      <c r="N165" s="103"/>
      <c r="O165" s="456"/>
      <c r="P165" s="79">
        <f t="shared" si="5"/>
        <v>0</v>
      </c>
      <c r="Q165" s="79">
        <f t="shared" si="5"/>
        <v>0</v>
      </c>
      <c r="R165" s="102" t="str">
        <f t="shared" si="4"/>
        <v/>
      </c>
      <c r="S165" s="96" t="str">
        <f>IF(D165="","",IF(OR(D165=Plano!$A$1,D165=Plano!$B$1),"entrada","saída"))</f>
        <v/>
      </c>
    </row>
    <row r="166" spans="1:19" ht="13.2" hidden="1" x14ac:dyDescent="0.25">
      <c r="A166" s="119" t="str">
        <f>IF(B166="","",COUNT('Diário 2o PA'!$A$5:$A$1412)+COUNT('Diário 3o PA'!$A$5:$A$2004)+COUNT('Diário 4º PA'!$A$5:$A$2004)+ROW()-4)</f>
        <v/>
      </c>
      <c r="B166" s="104"/>
      <c r="C166" s="154"/>
      <c r="D166" s="105"/>
      <c r="E166" s="105"/>
      <c r="F166" s="106"/>
      <c r="G166" s="105"/>
      <c r="H166" s="105"/>
      <c r="I166" s="108"/>
      <c r="J166" s="105"/>
      <c r="K166" s="105"/>
      <c r="L166" s="108"/>
      <c r="M166" s="105"/>
      <c r="N166" s="103"/>
      <c r="O166" s="456"/>
      <c r="P166" s="79">
        <f t="shared" si="5"/>
        <v>0</v>
      </c>
      <c r="Q166" s="79">
        <f t="shared" si="5"/>
        <v>0</v>
      </c>
      <c r="R166" s="102" t="str">
        <f t="shared" si="4"/>
        <v/>
      </c>
      <c r="S166" s="96" t="str">
        <f>IF(D166="","",IF(OR(D166=Plano!$A$1,D166=Plano!$B$1),"entrada","saída"))</f>
        <v/>
      </c>
    </row>
    <row r="167" spans="1:19" ht="13.2" hidden="1" x14ac:dyDescent="0.25">
      <c r="A167" s="119" t="str">
        <f>IF(B167="","",COUNT('Diário 2o PA'!$A$5:$A$1412)+COUNT('Diário 3o PA'!$A$5:$A$2004)+COUNT('Diário 4º PA'!$A$5:$A$2004)+ROW()-4)</f>
        <v/>
      </c>
      <c r="B167" s="104"/>
      <c r="C167" s="154"/>
      <c r="D167" s="105"/>
      <c r="E167" s="105"/>
      <c r="F167" s="106"/>
      <c r="G167" s="105"/>
      <c r="H167" s="105"/>
      <c r="I167" s="108"/>
      <c r="J167" s="105"/>
      <c r="K167" s="105"/>
      <c r="L167" s="108"/>
      <c r="M167" s="105"/>
      <c r="N167" s="103"/>
      <c r="O167" s="456"/>
      <c r="P167" s="79">
        <f t="shared" si="5"/>
        <v>0</v>
      </c>
      <c r="Q167" s="79">
        <f t="shared" si="5"/>
        <v>0</v>
      </c>
      <c r="R167" s="102" t="str">
        <f t="shared" si="4"/>
        <v/>
      </c>
      <c r="S167" s="96" t="str">
        <f>IF(D167="","",IF(OR(D167=Plano!$A$1,D167=Plano!$B$1),"entrada","saída"))</f>
        <v/>
      </c>
    </row>
    <row r="168" spans="1:19" ht="13.2" hidden="1" x14ac:dyDescent="0.25">
      <c r="A168" s="119" t="str">
        <f>IF(B168="","",COUNT('Diário 2o PA'!$A$5:$A$1412)+COUNT('Diário 3o PA'!$A$5:$A$2004)+COUNT('Diário 4º PA'!$A$5:$A$2004)+ROW()-4)</f>
        <v/>
      </c>
      <c r="B168" s="104"/>
      <c r="C168" s="154"/>
      <c r="D168" s="105"/>
      <c r="E168" s="105"/>
      <c r="F168" s="106"/>
      <c r="G168" s="105"/>
      <c r="H168" s="105"/>
      <c r="I168" s="108"/>
      <c r="J168" s="105"/>
      <c r="K168" s="105"/>
      <c r="L168" s="108"/>
      <c r="M168" s="105"/>
      <c r="N168" s="103"/>
      <c r="O168" s="456"/>
      <c r="P168" s="79">
        <f t="shared" si="5"/>
        <v>0</v>
      </c>
      <c r="Q168" s="79">
        <f t="shared" si="5"/>
        <v>0</v>
      </c>
      <c r="R168" s="102" t="str">
        <f t="shared" si="4"/>
        <v/>
      </c>
      <c r="S168" s="96" t="str">
        <f>IF(D168="","",IF(OR(D168=Plano!$A$1,D168=Plano!$B$1),"entrada","saída"))</f>
        <v/>
      </c>
    </row>
    <row r="169" spans="1:19" ht="13.2" hidden="1" x14ac:dyDescent="0.25">
      <c r="A169" s="119" t="str">
        <f>IF(B169="","",COUNT('Diário 2o PA'!$A$5:$A$1412)+COUNT('Diário 3o PA'!$A$5:$A$2004)+COUNT('Diário 4º PA'!$A$5:$A$2004)+ROW()-4)</f>
        <v/>
      </c>
      <c r="B169" s="104"/>
      <c r="C169" s="154"/>
      <c r="D169" s="105"/>
      <c r="E169" s="105"/>
      <c r="F169" s="106"/>
      <c r="G169" s="105"/>
      <c r="H169" s="105"/>
      <c r="I169" s="108"/>
      <c r="J169" s="105"/>
      <c r="K169" s="105"/>
      <c r="L169" s="108"/>
      <c r="M169" s="105"/>
      <c r="N169" s="103"/>
      <c r="O169" s="456"/>
      <c r="P169" s="79">
        <f t="shared" si="5"/>
        <v>0</v>
      </c>
      <c r="Q169" s="79">
        <f t="shared" si="5"/>
        <v>0</v>
      </c>
      <c r="R169" s="102" t="str">
        <f t="shared" si="4"/>
        <v/>
      </c>
      <c r="S169" s="96" t="str">
        <f>IF(D169="","",IF(OR(D169=Plano!$A$1,D169=Plano!$B$1),"entrada","saída"))</f>
        <v/>
      </c>
    </row>
    <row r="170" spans="1:19" ht="13.2" hidden="1" x14ac:dyDescent="0.25">
      <c r="A170" s="119" t="str">
        <f>IF(B170="","",COUNT('Diário 2o PA'!$A$5:$A$1412)+COUNT('Diário 3o PA'!$A$5:$A$2004)+COUNT('Diário 4º PA'!$A$5:$A$2004)+ROW()-4)</f>
        <v/>
      </c>
      <c r="B170" s="104"/>
      <c r="C170" s="154"/>
      <c r="D170" s="105"/>
      <c r="E170" s="105"/>
      <c r="F170" s="106"/>
      <c r="G170" s="105"/>
      <c r="H170" s="105"/>
      <c r="I170" s="108"/>
      <c r="J170" s="105"/>
      <c r="K170" s="105"/>
      <c r="L170" s="108"/>
      <c r="M170" s="105"/>
      <c r="N170" s="103"/>
      <c r="O170" s="456"/>
      <c r="P170" s="79">
        <f t="shared" si="5"/>
        <v>0</v>
      </c>
      <c r="Q170" s="79">
        <f t="shared" si="5"/>
        <v>0</v>
      </c>
      <c r="R170" s="102" t="str">
        <f t="shared" si="4"/>
        <v/>
      </c>
      <c r="S170" s="96" t="str">
        <f>IF(D170="","",IF(OR(D170=Plano!$A$1,D170=Plano!$B$1),"entrada","saída"))</f>
        <v/>
      </c>
    </row>
    <row r="171" spans="1:19" ht="13.2" hidden="1" x14ac:dyDescent="0.25">
      <c r="A171" s="119" t="str">
        <f>IF(B171="","",COUNT('Diário 2o PA'!$A$5:$A$1412)+COUNT('Diário 3o PA'!$A$5:$A$2004)+COUNT('Diário 4º PA'!$A$5:$A$2004)+ROW()-4)</f>
        <v/>
      </c>
      <c r="B171" s="104"/>
      <c r="C171" s="154"/>
      <c r="D171" s="105"/>
      <c r="E171" s="105"/>
      <c r="F171" s="106"/>
      <c r="G171" s="105"/>
      <c r="H171" s="105"/>
      <c r="I171" s="108"/>
      <c r="J171" s="105"/>
      <c r="K171" s="105"/>
      <c r="L171" s="108"/>
      <c r="M171" s="105"/>
      <c r="N171" s="103"/>
      <c r="O171" s="456"/>
      <c r="P171" s="79">
        <f t="shared" si="5"/>
        <v>0</v>
      </c>
      <c r="Q171" s="79">
        <f t="shared" si="5"/>
        <v>0</v>
      </c>
      <c r="R171" s="102" t="str">
        <f t="shared" si="4"/>
        <v/>
      </c>
      <c r="S171" s="96" t="str">
        <f>IF(D171="","",IF(OR(D171=Plano!$A$1,D171=Plano!$B$1),"entrada","saída"))</f>
        <v/>
      </c>
    </row>
    <row r="172" spans="1:19" ht="13.2" hidden="1" x14ac:dyDescent="0.25">
      <c r="A172" s="119" t="str">
        <f>IF(B172="","",COUNT('Diário 2o PA'!$A$5:$A$1412)+COUNT('Diário 3o PA'!$A$5:$A$2004)+COUNT('Diário 4º PA'!$A$5:$A$2004)+ROW()-4)</f>
        <v/>
      </c>
      <c r="B172" s="104"/>
      <c r="C172" s="154"/>
      <c r="D172" s="105"/>
      <c r="E172" s="105"/>
      <c r="F172" s="106"/>
      <c r="G172" s="105"/>
      <c r="H172" s="105"/>
      <c r="I172" s="108"/>
      <c r="J172" s="105"/>
      <c r="K172" s="105"/>
      <c r="L172" s="108"/>
      <c r="M172" s="105"/>
      <c r="N172" s="103"/>
      <c r="O172" s="456"/>
      <c r="P172" s="79">
        <f t="shared" si="5"/>
        <v>0</v>
      </c>
      <c r="Q172" s="79">
        <f t="shared" si="5"/>
        <v>0</v>
      </c>
      <c r="R172" s="102" t="str">
        <f t="shared" si="4"/>
        <v/>
      </c>
      <c r="S172" s="96" t="str">
        <f>IF(D172="","",IF(OR(D172=Plano!$A$1,D172=Plano!$B$1),"entrada","saída"))</f>
        <v/>
      </c>
    </row>
    <row r="173" spans="1:19" ht="13.2" hidden="1" x14ac:dyDescent="0.25">
      <c r="A173" s="119" t="str">
        <f>IF(B173="","",COUNT('Diário 2o PA'!$A$5:$A$1412)+COUNT('Diário 3o PA'!$A$5:$A$2004)+COUNT('Diário 4º PA'!$A$5:$A$2004)+ROW()-4)</f>
        <v/>
      </c>
      <c r="B173" s="104"/>
      <c r="C173" s="154"/>
      <c r="D173" s="105"/>
      <c r="E173" s="105"/>
      <c r="F173" s="106"/>
      <c r="G173" s="105"/>
      <c r="H173" s="105"/>
      <c r="I173" s="108"/>
      <c r="J173" s="105"/>
      <c r="K173" s="105"/>
      <c r="L173" s="108"/>
      <c r="M173" s="105"/>
      <c r="N173" s="103"/>
      <c r="O173" s="456"/>
      <c r="P173" s="79">
        <f t="shared" si="5"/>
        <v>0</v>
      </c>
      <c r="Q173" s="79">
        <f t="shared" si="5"/>
        <v>0</v>
      </c>
      <c r="R173" s="102" t="str">
        <f t="shared" si="4"/>
        <v/>
      </c>
      <c r="S173" s="96" t="str">
        <f>IF(D173="","",IF(OR(D173=Plano!$A$1,D173=Plano!$B$1),"entrada","saída"))</f>
        <v/>
      </c>
    </row>
    <row r="174" spans="1:19" ht="13.2" hidden="1" x14ac:dyDescent="0.25">
      <c r="A174" s="119" t="str">
        <f>IF(B174="","",COUNT('Diário 2o PA'!$A$5:$A$1412)+COUNT('Diário 3o PA'!$A$5:$A$2004)+COUNT('Diário 4º PA'!$A$5:$A$2004)+ROW()-4)</f>
        <v/>
      </c>
      <c r="B174" s="104"/>
      <c r="C174" s="154"/>
      <c r="D174" s="105"/>
      <c r="E174" s="105"/>
      <c r="F174" s="106"/>
      <c r="G174" s="105"/>
      <c r="H174" s="105"/>
      <c r="I174" s="108"/>
      <c r="J174" s="105"/>
      <c r="K174" s="105"/>
      <c r="L174" s="108"/>
      <c r="M174" s="105"/>
      <c r="N174" s="103"/>
      <c r="O174" s="456"/>
      <c r="P174" s="79">
        <f t="shared" si="5"/>
        <v>0</v>
      </c>
      <c r="Q174" s="79">
        <f t="shared" si="5"/>
        <v>0</v>
      </c>
      <c r="R174" s="102" t="str">
        <f t="shared" si="4"/>
        <v/>
      </c>
      <c r="S174" s="96" t="str">
        <f>IF(D174="","",IF(OR(D174=Plano!$A$1,D174=Plano!$B$1),"entrada","saída"))</f>
        <v/>
      </c>
    </row>
    <row r="175" spans="1:19" ht="13.2" hidden="1" x14ac:dyDescent="0.25">
      <c r="A175" s="119" t="str">
        <f>IF(B175="","",COUNT('Diário 2o PA'!$A$5:$A$1412)+COUNT('Diário 3o PA'!$A$5:$A$2004)+COUNT('Diário 4º PA'!$A$5:$A$2004)+ROW()-4)</f>
        <v/>
      </c>
      <c r="B175" s="104"/>
      <c r="C175" s="154"/>
      <c r="D175" s="105"/>
      <c r="E175" s="105"/>
      <c r="F175" s="106"/>
      <c r="G175" s="105"/>
      <c r="H175" s="105"/>
      <c r="I175" s="108"/>
      <c r="J175" s="105"/>
      <c r="K175" s="105"/>
      <c r="L175" s="108"/>
      <c r="M175" s="105"/>
      <c r="N175" s="103"/>
      <c r="O175" s="456"/>
      <c r="P175" s="79">
        <f t="shared" si="5"/>
        <v>0</v>
      </c>
      <c r="Q175" s="79">
        <f t="shared" si="5"/>
        <v>0</v>
      </c>
      <c r="R175" s="102" t="str">
        <f t="shared" si="4"/>
        <v/>
      </c>
      <c r="S175" s="96" t="str">
        <f>IF(D175="","",IF(OR(D175=Plano!$A$1,D175=Plano!$B$1),"entrada","saída"))</f>
        <v/>
      </c>
    </row>
    <row r="176" spans="1:19" ht="13.2" hidden="1" x14ac:dyDescent="0.25">
      <c r="A176" s="119" t="str">
        <f>IF(B176="","",COUNT('Diário 2o PA'!$A$5:$A$1412)+COUNT('Diário 3o PA'!$A$5:$A$2004)+COUNT('Diário 4º PA'!$A$5:$A$2004)+ROW()-4)</f>
        <v/>
      </c>
      <c r="B176" s="104"/>
      <c r="C176" s="154"/>
      <c r="D176" s="105"/>
      <c r="E176" s="105"/>
      <c r="F176" s="106"/>
      <c r="G176" s="105"/>
      <c r="H176" s="105"/>
      <c r="I176" s="108"/>
      <c r="J176" s="105"/>
      <c r="K176" s="105"/>
      <c r="L176" s="108"/>
      <c r="M176" s="105"/>
      <c r="N176" s="103"/>
      <c r="O176" s="456"/>
      <c r="P176" s="79">
        <f t="shared" si="5"/>
        <v>0</v>
      </c>
      <c r="Q176" s="79">
        <f t="shared" si="5"/>
        <v>0</v>
      </c>
      <c r="R176" s="102" t="str">
        <f t="shared" si="4"/>
        <v/>
      </c>
      <c r="S176" s="96" t="str">
        <f>IF(D176="","",IF(OR(D176=Plano!$A$1,D176=Plano!$B$1),"entrada","saída"))</f>
        <v/>
      </c>
    </row>
    <row r="177" spans="1:19" ht="13.2" hidden="1" x14ac:dyDescent="0.25">
      <c r="A177" s="119" t="str">
        <f>IF(B177="","",COUNT('Diário 2o PA'!$A$5:$A$1412)+COUNT('Diário 3o PA'!$A$5:$A$2004)+COUNT('Diário 4º PA'!$A$5:$A$2004)+ROW()-4)</f>
        <v/>
      </c>
      <c r="B177" s="104"/>
      <c r="C177" s="154"/>
      <c r="D177" s="105"/>
      <c r="E177" s="105"/>
      <c r="F177" s="106"/>
      <c r="G177" s="105"/>
      <c r="H177" s="105"/>
      <c r="I177" s="108"/>
      <c r="J177" s="105"/>
      <c r="K177" s="105"/>
      <c r="L177" s="108"/>
      <c r="M177" s="105"/>
      <c r="N177" s="103"/>
      <c r="O177" s="456"/>
      <c r="P177" s="79">
        <f t="shared" si="5"/>
        <v>0</v>
      </c>
      <c r="Q177" s="79">
        <f t="shared" si="5"/>
        <v>0</v>
      </c>
      <c r="R177" s="102" t="str">
        <f t="shared" si="4"/>
        <v/>
      </c>
      <c r="S177" s="96" t="str">
        <f>IF(D177="","",IF(OR(D177=Plano!$A$1,D177=Plano!$B$1),"entrada","saída"))</f>
        <v/>
      </c>
    </row>
    <row r="178" spans="1:19" ht="13.2" hidden="1" x14ac:dyDescent="0.25">
      <c r="A178" s="119" t="str">
        <f>IF(B178="","",COUNT('Diário 2o PA'!$A$5:$A$1412)+COUNT('Diário 3o PA'!$A$5:$A$2004)+COUNT('Diário 4º PA'!$A$5:$A$2004)+ROW()-4)</f>
        <v/>
      </c>
      <c r="B178" s="104"/>
      <c r="C178" s="154"/>
      <c r="D178" s="105"/>
      <c r="E178" s="105"/>
      <c r="F178" s="106"/>
      <c r="G178" s="105"/>
      <c r="H178" s="105"/>
      <c r="I178" s="108"/>
      <c r="J178" s="105"/>
      <c r="K178" s="105"/>
      <c r="L178" s="108"/>
      <c r="M178" s="105"/>
      <c r="N178" s="103"/>
      <c r="O178" s="456"/>
      <c r="P178" s="79">
        <f t="shared" si="5"/>
        <v>0</v>
      </c>
      <c r="Q178" s="79">
        <f t="shared" si="5"/>
        <v>0</v>
      </c>
      <c r="R178" s="102" t="str">
        <f t="shared" si="4"/>
        <v/>
      </c>
      <c r="S178" s="96" t="str">
        <f>IF(D178="","",IF(OR(D178=Plano!$A$1,D178=Plano!$B$1),"entrada","saída"))</f>
        <v/>
      </c>
    </row>
    <row r="179" spans="1:19" ht="13.2" hidden="1" x14ac:dyDescent="0.25">
      <c r="A179" s="119" t="str">
        <f>IF(B179="","",COUNT('Diário 2o PA'!$A$5:$A$1412)+COUNT('Diário 3o PA'!$A$5:$A$2004)+COUNT('Diário 4º PA'!$A$5:$A$2004)+ROW()-4)</f>
        <v/>
      </c>
      <c r="B179" s="104"/>
      <c r="C179" s="154"/>
      <c r="D179" s="105"/>
      <c r="E179" s="105"/>
      <c r="F179" s="106"/>
      <c r="G179" s="105"/>
      <c r="H179" s="105"/>
      <c r="I179" s="108"/>
      <c r="J179" s="105"/>
      <c r="K179" s="105"/>
      <c r="L179" s="108"/>
      <c r="M179" s="105"/>
      <c r="N179" s="103"/>
      <c r="O179" s="456"/>
      <c r="P179" s="79">
        <f t="shared" si="5"/>
        <v>0</v>
      </c>
      <c r="Q179" s="79">
        <f t="shared" si="5"/>
        <v>0</v>
      </c>
      <c r="R179" s="102" t="str">
        <f t="shared" si="4"/>
        <v/>
      </c>
      <c r="S179" s="96" t="str">
        <f>IF(D179="","",IF(OR(D179=Plano!$A$1,D179=Plano!$B$1),"entrada","saída"))</f>
        <v/>
      </c>
    </row>
    <row r="180" spans="1:19" ht="13.2" hidden="1" x14ac:dyDescent="0.25">
      <c r="A180" s="119" t="str">
        <f>IF(B180="","",COUNT('Diário 2o PA'!$A$5:$A$1412)+COUNT('Diário 3o PA'!$A$5:$A$2004)+COUNT('Diário 4º PA'!$A$5:$A$2004)+ROW()-4)</f>
        <v/>
      </c>
      <c r="B180" s="104"/>
      <c r="C180" s="154"/>
      <c r="D180" s="105"/>
      <c r="E180" s="105"/>
      <c r="F180" s="106"/>
      <c r="G180" s="105"/>
      <c r="H180" s="105"/>
      <c r="I180" s="108"/>
      <c r="J180" s="105"/>
      <c r="K180" s="105"/>
      <c r="L180" s="108"/>
      <c r="M180" s="105"/>
      <c r="N180" s="103"/>
      <c r="O180" s="456"/>
      <c r="P180" s="79">
        <f t="shared" si="5"/>
        <v>0</v>
      </c>
      <c r="Q180" s="79">
        <f t="shared" si="5"/>
        <v>0</v>
      </c>
      <c r="R180" s="102" t="str">
        <f t="shared" si="4"/>
        <v/>
      </c>
      <c r="S180" s="96" t="str">
        <f>IF(D180="","",IF(OR(D180=Plano!$A$1,D180=Plano!$B$1),"entrada","saída"))</f>
        <v/>
      </c>
    </row>
    <row r="181" spans="1:19" ht="13.2" hidden="1" x14ac:dyDescent="0.25">
      <c r="A181" s="119" t="str">
        <f>IF(B181="","",COUNT('Diário 2o PA'!$A$5:$A$1412)+COUNT('Diário 3o PA'!$A$5:$A$2004)+COUNT('Diário 4º PA'!$A$5:$A$2004)+ROW()-4)</f>
        <v/>
      </c>
      <c r="B181" s="104"/>
      <c r="C181" s="154"/>
      <c r="D181" s="105"/>
      <c r="E181" s="105"/>
      <c r="F181" s="106"/>
      <c r="G181" s="105"/>
      <c r="H181" s="105"/>
      <c r="I181" s="108"/>
      <c r="J181" s="105"/>
      <c r="K181" s="105"/>
      <c r="L181" s="108"/>
      <c r="M181" s="105"/>
      <c r="N181" s="103"/>
      <c r="O181" s="456"/>
      <c r="P181" s="79">
        <f t="shared" si="5"/>
        <v>0</v>
      </c>
      <c r="Q181" s="79">
        <f t="shared" si="5"/>
        <v>0</v>
      </c>
      <c r="R181" s="102" t="str">
        <f t="shared" si="4"/>
        <v/>
      </c>
      <c r="S181" s="96" t="str">
        <f>IF(D181="","",IF(OR(D181=Plano!$A$1,D181=Plano!$B$1),"entrada","saída"))</f>
        <v/>
      </c>
    </row>
    <row r="182" spans="1:19" ht="13.2" hidden="1" x14ac:dyDescent="0.25">
      <c r="A182" s="119" t="str">
        <f>IF(B182="","",COUNT('Diário 2o PA'!$A$5:$A$1412)+COUNT('Diário 3o PA'!$A$5:$A$2004)+COUNT('Diário 4º PA'!$A$5:$A$2004)+ROW()-4)</f>
        <v/>
      </c>
      <c r="B182" s="104"/>
      <c r="C182" s="154"/>
      <c r="D182" s="105"/>
      <c r="E182" s="105"/>
      <c r="F182" s="106"/>
      <c r="G182" s="105"/>
      <c r="H182" s="105"/>
      <c r="I182" s="108"/>
      <c r="J182" s="105"/>
      <c r="K182" s="105"/>
      <c r="L182" s="108"/>
      <c r="M182" s="105"/>
      <c r="N182" s="103"/>
      <c r="O182" s="456"/>
      <c r="P182" s="79">
        <f t="shared" si="5"/>
        <v>0</v>
      </c>
      <c r="Q182" s="79">
        <f t="shared" si="5"/>
        <v>0</v>
      </c>
      <c r="R182" s="102" t="str">
        <f t="shared" si="4"/>
        <v/>
      </c>
      <c r="S182" s="96" t="str">
        <f>IF(D182="","",IF(OR(D182=Plano!$A$1,D182=Plano!$B$1),"entrada","saída"))</f>
        <v/>
      </c>
    </row>
    <row r="183" spans="1:19" ht="13.2" hidden="1" x14ac:dyDescent="0.25">
      <c r="A183" s="119" t="str">
        <f>IF(B183="","",COUNT('Diário 2o PA'!$A$5:$A$1412)+COUNT('Diário 3o PA'!$A$5:$A$2004)+COUNT('Diário 4º PA'!$A$5:$A$2004)+ROW()-4)</f>
        <v/>
      </c>
      <c r="B183" s="104"/>
      <c r="C183" s="154"/>
      <c r="D183" s="105"/>
      <c r="E183" s="105"/>
      <c r="F183" s="106"/>
      <c r="G183" s="105"/>
      <c r="H183" s="105"/>
      <c r="I183" s="108"/>
      <c r="J183" s="105"/>
      <c r="K183" s="105"/>
      <c r="L183" s="108"/>
      <c r="M183" s="105"/>
      <c r="N183" s="103"/>
      <c r="O183" s="456"/>
      <c r="P183" s="79">
        <f t="shared" si="5"/>
        <v>0</v>
      </c>
      <c r="Q183" s="79">
        <f t="shared" si="5"/>
        <v>0</v>
      </c>
      <c r="R183" s="102" t="str">
        <f t="shared" si="4"/>
        <v/>
      </c>
      <c r="S183" s="96" t="str">
        <f>IF(D183="","",IF(OR(D183=Plano!$A$1,D183=Plano!$B$1),"entrada","saída"))</f>
        <v/>
      </c>
    </row>
    <row r="184" spans="1:19" ht="13.2" hidden="1" x14ac:dyDescent="0.25">
      <c r="A184" s="119" t="str">
        <f>IF(B184="","",COUNT('Diário 2o PA'!$A$5:$A$1412)+COUNT('Diário 3o PA'!$A$5:$A$2004)+COUNT('Diário 4º PA'!$A$5:$A$2004)+ROW()-4)</f>
        <v/>
      </c>
      <c r="B184" s="104"/>
      <c r="C184" s="154"/>
      <c r="D184" s="105"/>
      <c r="E184" s="105"/>
      <c r="F184" s="106"/>
      <c r="G184" s="105"/>
      <c r="H184" s="105"/>
      <c r="I184" s="108"/>
      <c r="J184" s="105"/>
      <c r="K184" s="105"/>
      <c r="L184" s="108"/>
      <c r="M184" s="105"/>
      <c r="N184" s="103"/>
      <c r="O184" s="456"/>
      <c r="P184" s="79">
        <f t="shared" si="5"/>
        <v>0</v>
      </c>
      <c r="Q184" s="79">
        <f t="shared" si="5"/>
        <v>0</v>
      </c>
      <c r="R184" s="102" t="str">
        <f t="shared" si="4"/>
        <v/>
      </c>
      <c r="S184" s="96" t="str">
        <f>IF(D184="","",IF(OR(D184=Plano!$A$1,D184=Plano!$B$1),"entrada","saída"))</f>
        <v/>
      </c>
    </row>
    <row r="185" spans="1:19" ht="13.2" hidden="1" x14ac:dyDescent="0.25">
      <c r="A185" s="119" t="str">
        <f>IF(B185="","",COUNT('Diário 2o PA'!$A$5:$A$1412)+COUNT('Diário 3o PA'!$A$5:$A$2004)+COUNT('Diário 4º PA'!$A$5:$A$2004)+ROW()-4)</f>
        <v/>
      </c>
      <c r="B185" s="104"/>
      <c r="C185" s="154"/>
      <c r="D185" s="105"/>
      <c r="E185" s="105"/>
      <c r="F185" s="106"/>
      <c r="G185" s="105"/>
      <c r="H185" s="105"/>
      <c r="I185" s="108"/>
      <c r="J185" s="105"/>
      <c r="K185" s="105"/>
      <c r="L185" s="108"/>
      <c r="M185" s="105"/>
      <c r="N185" s="103"/>
      <c r="O185" s="456"/>
      <c r="P185" s="79">
        <f t="shared" si="5"/>
        <v>0</v>
      </c>
      <c r="Q185" s="79">
        <f t="shared" si="5"/>
        <v>0</v>
      </c>
      <c r="R185" s="102" t="str">
        <f t="shared" si="4"/>
        <v/>
      </c>
      <c r="S185" s="96" t="str">
        <f>IF(D185="","",IF(OR(D185=Plano!$A$1,D185=Plano!$B$1),"entrada","saída"))</f>
        <v/>
      </c>
    </row>
    <row r="186" spans="1:19" ht="13.2" hidden="1" x14ac:dyDescent="0.25">
      <c r="A186" s="119" t="str">
        <f>IF(B186="","",COUNT('Diário 2o PA'!$A$5:$A$1412)+COUNT('Diário 3o PA'!$A$5:$A$2004)+COUNT('Diário 4º PA'!$A$5:$A$2004)+ROW()-4)</f>
        <v/>
      </c>
      <c r="B186" s="104"/>
      <c r="C186" s="154"/>
      <c r="D186" s="105"/>
      <c r="E186" s="105"/>
      <c r="F186" s="106"/>
      <c r="G186" s="105"/>
      <c r="H186" s="105"/>
      <c r="I186" s="108"/>
      <c r="J186" s="105"/>
      <c r="K186" s="105"/>
      <c r="L186" s="108"/>
      <c r="M186" s="105"/>
      <c r="N186" s="103"/>
      <c r="O186" s="456"/>
      <c r="P186" s="79">
        <f t="shared" si="5"/>
        <v>0</v>
      </c>
      <c r="Q186" s="79">
        <f t="shared" si="5"/>
        <v>0</v>
      </c>
      <c r="R186" s="102" t="str">
        <f t="shared" si="4"/>
        <v/>
      </c>
      <c r="S186" s="96" t="str">
        <f>IF(D186="","",IF(OR(D186=Plano!$A$1,D186=Plano!$B$1),"entrada","saída"))</f>
        <v/>
      </c>
    </row>
    <row r="187" spans="1:19" ht="13.2" hidden="1" x14ac:dyDescent="0.25">
      <c r="A187" s="119" t="str">
        <f>IF(B187="","",COUNT('Diário 2o PA'!$A$5:$A$1412)+COUNT('Diário 3o PA'!$A$5:$A$2004)+COUNT('Diário 4º PA'!$A$5:$A$2004)+ROW()-4)</f>
        <v/>
      </c>
      <c r="B187" s="104"/>
      <c r="C187" s="154"/>
      <c r="D187" s="105"/>
      <c r="E187" s="105"/>
      <c r="F187" s="106"/>
      <c r="G187" s="105"/>
      <c r="H187" s="105"/>
      <c r="I187" s="108"/>
      <c r="J187" s="105"/>
      <c r="K187" s="105"/>
      <c r="L187" s="108"/>
      <c r="M187" s="105"/>
      <c r="N187" s="103"/>
      <c r="O187" s="456"/>
      <c r="P187" s="79">
        <f t="shared" si="5"/>
        <v>0</v>
      </c>
      <c r="Q187" s="79">
        <f t="shared" si="5"/>
        <v>0</v>
      </c>
      <c r="R187" s="102" t="str">
        <f t="shared" si="4"/>
        <v/>
      </c>
      <c r="S187" s="96" t="str">
        <f>IF(D187="","",IF(OR(D187=Plano!$A$1,D187=Plano!$B$1),"entrada","saída"))</f>
        <v/>
      </c>
    </row>
    <row r="188" spans="1:19" ht="13.2" hidden="1" x14ac:dyDescent="0.25">
      <c r="A188" s="119" t="str">
        <f>IF(B188="","",COUNT('Diário 2o PA'!$A$5:$A$1412)+COUNT('Diário 3o PA'!$A$5:$A$2004)+COUNT('Diário 4º PA'!$A$5:$A$2004)+ROW()-4)</f>
        <v/>
      </c>
      <c r="B188" s="104"/>
      <c r="C188" s="154"/>
      <c r="D188" s="105"/>
      <c r="E188" s="105"/>
      <c r="F188" s="106"/>
      <c r="G188" s="105"/>
      <c r="H188" s="105"/>
      <c r="I188" s="108"/>
      <c r="J188" s="105"/>
      <c r="K188" s="105"/>
      <c r="L188" s="108"/>
      <c r="M188" s="105"/>
      <c r="N188" s="103"/>
      <c r="O188" s="456"/>
      <c r="P188" s="79">
        <f t="shared" si="5"/>
        <v>0</v>
      </c>
      <c r="Q188" s="79">
        <f t="shared" si="5"/>
        <v>0</v>
      </c>
      <c r="R188" s="102" t="str">
        <f t="shared" si="4"/>
        <v/>
      </c>
      <c r="S188" s="96" t="str">
        <f>IF(D188="","",IF(OR(D188=Plano!$A$1,D188=Plano!$B$1),"entrada","saída"))</f>
        <v/>
      </c>
    </row>
    <row r="189" spans="1:19" ht="13.2" hidden="1" x14ac:dyDescent="0.25">
      <c r="A189" s="119" t="str">
        <f>IF(B189="","",COUNT('Diário 2o PA'!$A$5:$A$1412)+COUNT('Diário 3o PA'!$A$5:$A$2004)+COUNT('Diário 4º PA'!$A$5:$A$2004)+ROW()-4)</f>
        <v/>
      </c>
      <c r="B189" s="104"/>
      <c r="C189" s="154"/>
      <c r="D189" s="105"/>
      <c r="E189" s="105"/>
      <c r="F189" s="106"/>
      <c r="G189" s="105"/>
      <c r="H189" s="105"/>
      <c r="I189" s="108"/>
      <c r="J189" s="105"/>
      <c r="K189" s="105"/>
      <c r="L189" s="108"/>
      <c r="M189" s="105"/>
      <c r="N189" s="103"/>
      <c r="O189" s="456"/>
      <c r="P189" s="79">
        <f t="shared" si="5"/>
        <v>0</v>
      </c>
      <c r="Q189" s="79">
        <f t="shared" si="5"/>
        <v>0</v>
      </c>
      <c r="R189" s="102" t="str">
        <f t="shared" si="4"/>
        <v/>
      </c>
      <c r="S189" s="96" t="str">
        <f>IF(D189="","",IF(OR(D189=Plano!$A$1,D189=Plano!$B$1),"entrada","saída"))</f>
        <v/>
      </c>
    </row>
    <row r="190" spans="1:19" ht="13.2" hidden="1" x14ac:dyDescent="0.25">
      <c r="A190" s="119" t="str">
        <f>IF(B190="","",COUNT('Diário 2o PA'!$A$5:$A$1412)+COUNT('Diário 3o PA'!$A$5:$A$2004)+COUNT('Diário 4º PA'!$A$5:$A$2004)+ROW()-4)</f>
        <v/>
      </c>
      <c r="B190" s="104"/>
      <c r="C190" s="154"/>
      <c r="D190" s="105"/>
      <c r="E190" s="105"/>
      <c r="F190" s="106"/>
      <c r="G190" s="105"/>
      <c r="H190" s="105"/>
      <c r="I190" s="108"/>
      <c r="J190" s="105"/>
      <c r="K190" s="105"/>
      <c r="L190" s="108"/>
      <c r="M190" s="105"/>
      <c r="N190" s="103"/>
      <c r="O190" s="456"/>
      <c r="P190" s="79">
        <f t="shared" si="5"/>
        <v>0</v>
      </c>
      <c r="Q190" s="79">
        <f t="shared" si="5"/>
        <v>0</v>
      </c>
      <c r="R190" s="102" t="str">
        <f t="shared" si="4"/>
        <v/>
      </c>
      <c r="S190" s="96" t="str">
        <f>IF(D190="","",IF(OR(D190=Plano!$A$1,D190=Plano!$B$1),"entrada","saída"))</f>
        <v/>
      </c>
    </row>
    <row r="191" spans="1:19" ht="13.2" hidden="1" x14ac:dyDescent="0.25">
      <c r="A191" s="119" t="str">
        <f>IF(B191="","",COUNT('Diário 2o PA'!$A$5:$A$1412)+COUNT('Diário 3o PA'!$A$5:$A$2004)+COUNT('Diário 4º PA'!$A$5:$A$2004)+ROW()-4)</f>
        <v/>
      </c>
      <c r="B191" s="104"/>
      <c r="C191" s="154"/>
      <c r="D191" s="105"/>
      <c r="E191" s="105"/>
      <c r="F191" s="106"/>
      <c r="G191" s="105"/>
      <c r="H191" s="105"/>
      <c r="I191" s="108"/>
      <c r="J191" s="105"/>
      <c r="K191" s="105"/>
      <c r="L191" s="108"/>
      <c r="M191" s="105"/>
      <c r="N191" s="103"/>
      <c r="O191" s="456"/>
      <c r="P191" s="79">
        <f t="shared" si="5"/>
        <v>0</v>
      </c>
      <c r="Q191" s="79">
        <f t="shared" si="5"/>
        <v>0</v>
      </c>
      <c r="R191" s="102" t="str">
        <f t="shared" si="4"/>
        <v/>
      </c>
      <c r="S191" s="96" t="str">
        <f>IF(D191="","",IF(OR(D191=Plano!$A$1,D191=Plano!$B$1),"entrada","saída"))</f>
        <v/>
      </c>
    </row>
    <row r="192" spans="1:19" ht="13.2" hidden="1" x14ac:dyDescent="0.25">
      <c r="A192" s="119" t="str">
        <f>IF(B192="","",COUNT('Diário 2o PA'!$A$5:$A$1412)+COUNT('Diário 3o PA'!$A$5:$A$2004)+COUNT('Diário 4º PA'!$A$5:$A$2004)+ROW()-4)</f>
        <v/>
      </c>
      <c r="B192" s="104"/>
      <c r="C192" s="154"/>
      <c r="D192" s="105"/>
      <c r="E192" s="105"/>
      <c r="F192" s="106"/>
      <c r="G192" s="105"/>
      <c r="H192" s="105"/>
      <c r="I192" s="108"/>
      <c r="J192" s="105"/>
      <c r="K192" s="105"/>
      <c r="L192" s="108"/>
      <c r="M192" s="105"/>
      <c r="N192" s="103"/>
      <c r="O192" s="456"/>
      <c r="P192" s="79">
        <f t="shared" si="5"/>
        <v>0</v>
      </c>
      <c r="Q192" s="79">
        <f t="shared" si="5"/>
        <v>0</v>
      </c>
      <c r="R192" s="102" t="str">
        <f t="shared" si="4"/>
        <v/>
      </c>
      <c r="S192" s="96" t="str">
        <f>IF(D192="","",IF(OR(D192=Plano!$A$1,D192=Plano!$B$1),"entrada","saída"))</f>
        <v/>
      </c>
    </row>
    <row r="193" spans="1:19" ht="13.2" hidden="1" x14ac:dyDescent="0.25">
      <c r="A193" s="119" t="str">
        <f>IF(B193="","",COUNT('Diário 2o PA'!$A$5:$A$1412)+COUNT('Diário 3o PA'!$A$5:$A$2004)+COUNT('Diário 4º PA'!$A$5:$A$2004)+ROW()-4)</f>
        <v/>
      </c>
      <c r="B193" s="104"/>
      <c r="C193" s="154"/>
      <c r="D193" s="105"/>
      <c r="E193" s="105"/>
      <c r="F193" s="106"/>
      <c r="G193" s="105"/>
      <c r="H193" s="105"/>
      <c r="I193" s="108"/>
      <c r="J193" s="105"/>
      <c r="K193" s="105"/>
      <c r="L193" s="108"/>
      <c r="M193" s="105"/>
      <c r="N193" s="103"/>
      <c r="O193" s="456"/>
      <c r="P193" s="79">
        <f t="shared" si="5"/>
        <v>0</v>
      </c>
      <c r="Q193" s="79">
        <f t="shared" si="5"/>
        <v>0</v>
      </c>
      <c r="R193" s="102" t="str">
        <f t="shared" si="4"/>
        <v/>
      </c>
      <c r="S193" s="96" t="str">
        <f>IF(D193="","",IF(OR(D193=Plano!$A$1,D193=Plano!$B$1),"entrada","saída"))</f>
        <v/>
      </c>
    </row>
    <row r="194" spans="1:19" ht="13.2" hidden="1" x14ac:dyDescent="0.25">
      <c r="A194" s="119" t="str">
        <f>IF(B194="","",COUNT('Diário 2o PA'!$A$5:$A$1412)+COUNT('Diário 3o PA'!$A$5:$A$2004)+COUNT('Diário 4º PA'!$A$5:$A$2004)+ROW()-4)</f>
        <v/>
      </c>
      <c r="B194" s="104"/>
      <c r="C194" s="154"/>
      <c r="D194" s="105"/>
      <c r="E194" s="105"/>
      <c r="F194" s="106"/>
      <c r="G194" s="105"/>
      <c r="H194" s="105"/>
      <c r="I194" s="108"/>
      <c r="J194" s="105"/>
      <c r="K194" s="105"/>
      <c r="L194" s="108"/>
      <c r="M194" s="105"/>
      <c r="N194" s="103"/>
      <c r="O194" s="456"/>
      <c r="P194" s="79">
        <f t="shared" si="5"/>
        <v>0</v>
      </c>
      <c r="Q194" s="79">
        <f t="shared" si="5"/>
        <v>0</v>
      </c>
      <c r="R194" s="102" t="str">
        <f t="shared" si="4"/>
        <v/>
      </c>
      <c r="S194" s="96" t="str">
        <f>IF(D194="","",IF(OR(D194=Plano!$A$1,D194=Plano!$B$1),"entrada","saída"))</f>
        <v/>
      </c>
    </row>
    <row r="195" spans="1:19" ht="13.2" hidden="1" x14ac:dyDescent="0.25">
      <c r="A195" s="119" t="str">
        <f>IF(B195="","",COUNT('Diário 2o PA'!$A$5:$A$1412)+COUNT('Diário 3o PA'!$A$5:$A$2004)+COUNT('Diário 4º PA'!$A$5:$A$2004)+ROW()-4)</f>
        <v/>
      </c>
      <c r="B195" s="104"/>
      <c r="C195" s="154"/>
      <c r="D195" s="105"/>
      <c r="E195" s="105"/>
      <c r="F195" s="106"/>
      <c r="G195" s="105"/>
      <c r="H195" s="105"/>
      <c r="I195" s="108"/>
      <c r="J195" s="105"/>
      <c r="K195" s="105"/>
      <c r="L195" s="108"/>
      <c r="M195" s="105"/>
      <c r="N195" s="103"/>
      <c r="O195" s="456"/>
      <c r="P195" s="79">
        <f t="shared" si="5"/>
        <v>0</v>
      </c>
      <c r="Q195" s="79">
        <f t="shared" si="5"/>
        <v>0</v>
      </c>
      <c r="R195" s="102" t="str">
        <f t="shared" si="4"/>
        <v/>
      </c>
      <c r="S195" s="96" t="str">
        <f>IF(D195="","",IF(OR(D195=Plano!$A$1,D195=Plano!$B$1),"entrada","saída"))</f>
        <v/>
      </c>
    </row>
    <row r="196" spans="1:19" ht="13.2" hidden="1" x14ac:dyDescent="0.25">
      <c r="A196" s="119" t="str">
        <f>IF(B196="","",COUNT('Diário 2o PA'!$A$5:$A$1412)+COUNT('Diário 3o PA'!$A$5:$A$2004)+COUNT('Diário 4º PA'!$A$5:$A$2004)+ROW()-4)</f>
        <v/>
      </c>
      <c r="B196" s="104"/>
      <c r="C196" s="154"/>
      <c r="D196" s="105"/>
      <c r="E196" s="105"/>
      <c r="F196" s="106"/>
      <c r="G196" s="105"/>
      <c r="H196" s="105"/>
      <c r="I196" s="108"/>
      <c r="J196" s="105"/>
      <c r="K196" s="105"/>
      <c r="L196" s="108"/>
      <c r="M196" s="105"/>
      <c r="N196" s="103"/>
      <c r="O196" s="456"/>
      <c r="P196" s="79">
        <f t="shared" si="5"/>
        <v>0</v>
      </c>
      <c r="Q196" s="79">
        <f t="shared" si="5"/>
        <v>0</v>
      </c>
      <c r="R196" s="102" t="str">
        <f t="shared" si="4"/>
        <v/>
      </c>
      <c r="S196" s="96" t="str">
        <f>IF(D196="","",IF(OR(D196=Plano!$A$1,D196=Plano!$B$1),"entrada","saída"))</f>
        <v/>
      </c>
    </row>
    <row r="197" spans="1:19" ht="13.2" hidden="1" x14ac:dyDescent="0.25">
      <c r="A197" s="119" t="str">
        <f>IF(B197="","",COUNT('Diário 2o PA'!$A$5:$A$1412)+COUNT('Diário 3o PA'!$A$5:$A$2004)+COUNT('Diário 4º PA'!$A$5:$A$2004)+ROW()-4)</f>
        <v/>
      </c>
      <c r="B197" s="104"/>
      <c r="C197" s="154"/>
      <c r="D197" s="105"/>
      <c r="E197" s="105"/>
      <c r="F197" s="106"/>
      <c r="G197" s="105"/>
      <c r="H197" s="105"/>
      <c r="I197" s="108"/>
      <c r="J197" s="105"/>
      <c r="K197" s="105"/>
      <c r="L197" s="108"/>
      <c r="M197" s="105"/>
      <c r="N197" s="103"/>
      <c r="O197" s="456"/>
      <c r="P197" s="79">
        <f t="shared" si="5"/>
        <v>0</v>
      </c>
      <c r="Q197" s="79">
        <f t="shared" si="5"/>
        <v>0</v>
      </c>
      <c r="R197" s="102" t="str">
        <f t="shared" ref="R197:R260" si="6">SUBSTITUTE(D197," ","_")</f>
        <v/>
      </c>
      <c r="S197" s="96" t="str">
        <f>IF(D197="","",IF(OR(D197=Plano!$A$1,D197=Plano!$B$1),"entrada","saída"))</f>
        <v/>
      </c>
    </row>
    <row r="198" spans="1:19" ht="13.2" hidden="1" x14ac:dyDescent="0.25">
      <c r="A198" s="119" t="str">
        <f>IF(B198="","",COUNT('Diário 2o PA'!$A$5:$A$1412)+COUNT('Diário 3o PA'!$A$5:$A$2004)+COUNT('Diário 4º PA'!$A$5:$A$2004)+ROW()-4)</f>
        <v/>
      </c>
      <c r="B198" s="104"/>
      <c r="C198" s="154"/>
      <c r="D198" s="105"/>
      <c r="E198" s="105"/>
      <c r="F198" s="106"/>
      <c r="G198" s="105"/>
      <c r="H198" s="105"/>
      <c r="I198" s="108"/>
      <c r="J198" s="105"/>
      <c r="K198" s="105"/>
      <c r="L198" s="108"/>
      <c r="M198" s="105"/>
      <c r="N198" s="103"/>
      <c r="O198" s="456"/>
      <c r="P198" s="79">
        <f t="shared" ref="P198:Q261" si="7">IF(B198=0,0,IF(YEAR(B198)=$Q$1,MONTH(B198)-$P$1+1,(YEAR(B198)-$Q$1)*12-$P$1+1+MONTH(B198)))</f>
        <v>0</v>
      </c>
      <c r="Q198" s="79">
        <f t="shared" si="7"/>
        <v>0</v>
      </c>
      <c r="R198" s="102" t="str">
        <f t="shared" si="6"/>
        <v/>
      </c>
      <c r="S198" s="96" t="str">
        <f>IF(D198="","",IF(OR(D198=Plano!$A$1,D198=Plano!$B$1),"entrada","saída"))</f>
        <v/>
      </c>
    </row>
    <row r="199" spans="1:19" ht="13.2" hidden="1" x14ac:dyDescent="0.25">
      <c r="A199" s="119" t="str">
        <f>IF(B199="","",COUNT('Diário 2o PA'!$A$5:$A$1412)+COUNT('Diário 3o PA'!$A$5:$A$2004)+COUNT('Diário 4º PA'!$A$5:$A$2004)+ROW()-4)</f>
        <v/>
      </c>
      <c r="B199" s="104"/>
      <c r="C199" s="154"/>
      <c r="D199" s="105"/>
      <c r="E199" s="105"/>
      <c r="F199" s="106"/>
      <c r="G199" s="105"/>
      <c r="H199" s="105"/>
      <c r="I199" s="108"/>
      <c r="J199" s="105"/>
      <c r="K199" s="105"/>
      <c r="L199" s="108"/>
      <c r="M199" s="105"/>
      <c r="N199" s="103"/>
      <c r="O199" s="456"/>
      <c r="P199" s="79">
        <f t="shared" si="7"/>
        <v>0</v>
      </c>
      <c r="Q199" s="79">
        <f t="shared" si="7"/>
        <v>0</v>
      </c>
      <c r="R199" s="102" t="str">
        <f t="shared" si="6"/>
        <v/>
      </c>
      <c r="S199" s="96" t="str">
        <f>IF(D199="","",IF(OR(D199=Plano!$A$1,D199=Plano!$B$1),"entrada","saída"))</f>
        <v/>
      </c>
    </row>
    <row r="200" spans="1:19" ht="13.2" hidden="1" x14ac:dyDescent="0.25">
      <c r="A200" s="119" t="str">
        <f>IF(B200="","",COUNT('Diário 2o PA'!$A$5:$A$1412)+COUNT('Diário 3o PA'!$A$5:$A$2004)+COUNT('Diário 4º PA'!$A$5:$A$2004)+ROW()-4)</f>
        <v/>
      </c>
      <c r="B200" s="104"/>
      <c r="C200" s="154"/>
      <c r="D200" s="105"/>
      <c r="E200" s="105"/>
      <c r="F200" s="106"/>
      <c r="G200" s="105"/>
      <c r="H200" s="105"/>
      <c r="I200" s="108"/>
      <c r="J200" s="105"/>
      <c r="K200" s="105"/>
      <c r="L200" s="108"/>
      <c r="M200" s="105"/>
      <c r="N200" s="103"/>
      <c r="O200" s="456"/>
      <c r="P200" s="79">
        <f t="shared" si="7"/>
        <v>0</v>
      </c>
      <c r="Q200" s="79">
        <f t="shared" si="7"/>
        <v>0</v>
      </c>
      <c r="R200" s="102" t="str">
        <f t="shared" si="6"/>
        <v/>
      </c>
      <c r="S200" s="96" t="str">
        <f>IF(D200="","",IF(OR(D200=Plano!$A$1,D200=Plano!$B$1),"entrada","saída"))</f>
        <v/>
      </c>
    </row>
    <row r="201" spans="1:19" ht="13.2" hidden="1" x14ac:dyDescent="0.25">
      <c r="A201" s="119" t="str">
        <f>IF(B201="","",COUNT('Diário 2o PA'!$A$5:$A$1412)+COUNT('Diário 3o PA'!$A$5:$A$2004)+COUNT('Diário 4º PA'!$A$5:$A$2004)+ROW()-4)</f>
        <v/>
      </c>
      <c r="B201" s="104"/>
      <c r="C201" s="154"/>
      <c r="D201" s="105"/>
      <c r="E201" s="105"/>
      <c r="F201" s="106"/>
      <c r="G201" s="105"/>
      <c r="H201" s="105"/>
      <c r="I201" s="108"/>
      <c r="J201" s="105"/>
      <c r="K201" s="105"/>
      <c r="L201" s="108"/>
      <c r="M201" s="105"/>
      <c r="N201" s="103"/>
      <c r="O201" s="456"/>
      <c r="P201" s="79">
        <f t="shared" si="7"/>
        <v>0</v>
      </c>
      <c r="Q201" s="79">
        <f t="shared" si="7"/>
        <v>0</v>
      </c>
      <c r="R201" s="102" t="str">
        <f t="shared" si="6"/>
        <v/>
      </c>
      <c r="S201" s="96" t="str">
        <f>IF(D201="","",IF(OR(D201=Plano!$A$1,D201=Plano!$B$1),"entrada","saída"))</f>
        <v/>
      </c>
    </row>
    <row r="202" spans="1:19" ht="13.2" hidden="1" x14ac:dyDescent="0.25">
      <c r="A202" s="119" t="str">
        <f>IF(B202="","",COUNT('Diário 2o PA'!$A$5:$A$1412)+COUNT('Diário 3o PA'!$A$5:$A$2004)+COUNT('Diário 4º PA'!$A$5:$A$2004)+ROW()-4)</f>
        <v/>
      </c>
      <c r="B202" s="104"/>
      <c r="C202" s="154"/>
      <c r="D202" s="105"/>
      <c r="E202" s="105"/>
      <c r="F202" s="106"/>
      <c r="G202" s="105"/>
      <c r="H202" s="105"/>
      <c r="I202" s="108"/>
      <c r="J202" s="105"/>
      <c r="K202" s="105"/>
      <c r="L202" s="108"/>
      <c r="M202" s="105"/>
      <c r="N202" s="103"/>
      <c r="O202" s="456"/>
      <c r="P202" s="79">
        <f t="shared" si="7"/>
        <v>0</v>
      </c>
      <c r="Q202" s="79">
        <f t="shared" si="7"/>
        <v>0</v>
      </c>
      <c r="R202" s="102" t="str">
        <f t="shared" si="6"/>
        <v/>
      </c>
      <c r="S202" s="96" t="str">
        <f>IF(D202="","",IF(OR(D202=Plano!$A$1,D202=Plano!$B$1),"entrada","saída"))</f>
        <v/>
      </c>
    </row>
    <row r="203" spans="1:19" ht="13.2" hidden="1" x14ac:dyDescent="0.25">
      <c r="A203" s="119" t="str">
        <f>IF(B203="","",COUNT('Diário 2o PA'!$A$5:$A$1412)+COUNT('Diário 3o PA'!$A$5:$A$2004)+COUNT('Diário 4º PA'!$A$5:$A$2004)+ROW()-4)</f>
        <v/>
      </c>
      <c r="B203" s="104"/>
      <c r="C203" s="154"/>
      <c r="D203" s="105"/>
      <c r="E203" s="105"/>
      <c r="F203" s="106"/>
      <c r="G203" s="105"/>
      <c r="H203" s="105"/>
      <c r="I203" s="108"/>
      <c r="J203" s="105"/>
      <c r="K203" s="105"/>
      <c r="L203" s="108"/>
      <c r="M203" s="105"/>
      <c r="N203" s="103"/>
      <c r="O203" s="456"/>
      <c r="P203" s="79">
        <f t="shared" si="7"/>
        <v>0</v>
      </c>
      <c r="Q203" s="79">
        <f t="shared" si="7"/>
        <v>0</v>
      </c>
      <c r="R203" s="102" t="str">
        <f t="shared" si="6"/>
        <v/>
      </c>
      <c r="S203" s="96" t="str">
        <f>IF(D203="","",IF(OR(D203=Plano!$A$1,D203=Plano!$B$1),"entrada","saída"))</f>
        <v/>
      </c>
    </row>
    <row r="204" spans="1:19" ht="13.2" hidden="1" x14ac:dyDescent="0.25">
      <c r="A204" s="119" t="str">
        <f>IF(B204="","",COUNT('Diário 2o PA'!$A$5:$A$1412)+COUNT('Diário 3o PA'!$A$5:$A$2004)+COUNT('Diário 4º PA'!$A$5:$A$2004)+ROW()-4)</f>
        <v/>
      </c>
      <c r="B204" s="104"/>
      <c r="C204" s="154"/>
      <c r="D204" s="105"/>
      <c r="E204" s="105"/>
      <c r="F204" s="106"/>
      <c r="G204" s="105"/>
      <c r="H204" s="105"/>
      <c r="I204" s="108"/>
      <c r="J204" s="105"/>
      <c r="K204" s="105"/>
      <c r="L204" s="108"/>
      <c r="M204" s="105"/>
      <c r="N204" s="103"/>
      <c r="O204" s="456"/>
      <c r="P204" s="79">
        <f t="shared" si="7"/>
        <v>0</v>
      </c>
      <c r="Q204" s="79">
        <f t="shared" si="7"/>
        <v>0</v>
      </c>
      <c r="R204" s="102" t="str">
        <f t="shared" si="6"/>
        <v/>
      </c>
      <c r="S204" s="96" t="str">
        <f>IF(D204="","",IF(OR(D204=Plano!$A$1,D204=Plano!$B$1),"entrada","saída"))</f>
        <v/>
      </c>
    </row>
    <row r="205" spans="1:19" ht="13.2" hidden="1" x14ac:dyDescent="0.25">
      <c r="A205" s="119" t="str">
        <f>IF(B205="","",COUNT('Diário 2o PA'!$A$5:$A$1412)+COUNT('Diário 3o PA'!$A$5:$A$2004)+COUNT('Diário 4º PA'!$A$5:$A$2004)+ROW()-4)</f>
        <v/>
      </c>
      <c r="B205" s="104"/>
      <c r="C205" s="154"/>
      <c r="D205" s="105"/>
      <c r="E205" s="105"/>
      <c r="F205" s="106"/>
      <c r="G205" s="105"/>
      <c r="H205" s="105"/>
      <c r="I205" s="108"/>
      <c r="J205" s="105"/>
      <c r="K205" s="105"/>
      <c r="L205" s="108"/>
      <c r="M205" s="105"/>
      <c r="N205" s="103"/>
      <c r="O205" s="456"/>
      <c r="P205" s="79">
        <f t="shared" si="7"/>
        <v>0</v>
      </c>
      <c r="Q205" s="79">
        <f t="shared" si="7"/>
        <v>0</v>
      </c>
      <c r="R205" s="102" t="str">
        <f t="shared" si="6"/>
        <v/>
      </c>
      <c r="S205" s="96" t="str">
        <f>IF(D205="","",IF(OR(D205=Plano!$A$1,D205=Plano!$B$1),"entrada","saída"))</f>
        <v/>
      </c>
    </row>
    <row r="206" spans="1:19" ht="13.2" hidden="1" x14ac:dyDescent="0.25">
      <c r="A206" s="119" t="str">
        <f>IF(B206="","",COUNT('Diário 2o PA'!$A$5:$A$1412)+COUNT('Diário 3o PA'!$A$5:$A$2004)+COUNT('Diário 4º PA'!$A$5:$A$2004)+ROW()-4)</f>
        <v/>
      </c>
      <c r="B206" s="104"/>
      <c r="C206" s="154"/>
      <c r="D206" s="105"/>
      <c r="E206" s="105"/>
      <c r="F206" s="106"/>
      <c r="G206" s="105"/>
      <c r="H206" s="105"/>
      <c r="I206" s="108"/>
      <c r="J206" s="105"/>
      <c r="K206" s="105"/>
      <c r="L206" s="108"/>
      <c r="M206" s="105"/>
      <c r="N206" s="103"/>
      <c r="O206" s="456"/>
      <c r="P206" s="79">
        <f t="shared" si="7"/>
        <v>0</v>
      </c>
      <c r="Q206" s="79">
        <f t="shared" si="7"/>
        <v>0</v>
      </c>
      <c r="R206" s="102" t="str">
        <f t="shared" si="6"/>
        <v/>
      </c>
      <c r="S206" s="96" t="str">
        <f>IF(D206="","",IF(OR(D206=Plano!$A$1,D206=Plano!$B$1),"entrada","saída"))</f>
        <v/>
      </c>
    </row>
    <row r="207" spans="1:19" ht="13.2" hidden="1" x14ac:dyDescent="0.25">
      <c r="A207" s="119" t="str">
        <f>IF(B207="","",COUNT('Diário 2o PA'!$A$5:$A$1412)+COUNT('Diário 3o PA'!$A$5:$A$2004)+COUNT('Diário 4º PA'!$A$5:$A$2004)+ROW()-4)</f>
        <v/>
      </c>
      <c r="B207" s="104"/>
      <c r="C207" s="154"/>
      <c r="D207" s="105"/>
      <c r="E207" s="105"/>
      <c r="F207" s="106"/>
      <c r="G207" s="105"/>
      <c r="H207" s="105"/>
      <c r="I207" s="108"/>
      <c r="J207" s="105"/>
      <c r="K207" s="105"/>
      <c r="L207" s="108"/>
      <c r="M207" s="105"/>
      <c r="N207" s="103"/>
      <c r="O207" s="456"/>
      <c r="P207" s="79">
        <f t="shared" si="7"/>
        <v>0</v>
      </c>
      <c r="Q207" s="79">
        <f t="shared" si="7"/>
        <v>0</v>
      </c>
      <c r="R207" s="102" t="str">
        <f t="shared" si="6"/>
        <v/>
      </c>
      <c r="S207" s="96" t="str">
        <f>IF(D207="","",IF(OR(D207=Plano!$A$1,D207=Plano!$B$1),"entrada","saída"))</f>
        <v/>
      </c>
    </row>
    <row r="208" spans="1:19" ht="13.2" hidden="1" x14ac:dyDescent="0.25">
      <c r="A208" s="119" t="str">
        <f>IF(B208="","",COUNT('Diário 2o PA'!$A$5:$A$1412)+COUNT('Diário 3o PA'!$A$5:$A$2004)+COUNT('Diário 4º PA'!$A$5:$A$2004)+ROW()-4)</f>
        <v/>
      </c>
      <c r="B208" s="104"/>
      <c r="C208" s="154"/>
      <c r="D208" s="105"/>
      <c r="E208" s="105"/>
      <c r="F208" s="106"/>
      <c r="G208" s="105"/>
      <c r="H208" s="105"/>
      <c r="I208" s="108"/>
      <c r="J208" s="105"/>
      <c r="K208" s="105"/>
      <c r="L208" s="108"/>
      <c r="M208" s="105"/>
      <c r="N208" s="103"/>
      <c r="O208" s="456"/>
      <c r="P208" s="79">
        <f t="shared" si="7"/>
        <v>0</v>
      </c>
      <c r="Q208" s="79">
        <f t="shared" si="7"/>
        <v>0</v>
      </c>
      <c r="R208" s="102" t="str">
        <f t="shared" si="6"/>
        <v/>
      </c>
      <c r="S208" s="96" t="str">
        <f>IF(D208="","",IF(OR(D208=Plano!$A$1,D208=Plano!$B$1),"entrada","saída"))</f>
        <v/>
      </c>
    </row>
    <row r="209" spans="1:19" ht="13.2" hidden="1" x14ac:dyDescent="0.25">
      <c r="A209" s="119" t="str">
        <f>IF(B209="","",COUNT('Diário 2o PA'!$A$5:$A$1412)+COUNT('Diário 3o PA'!$A$5:$A$2004)+COUNT('Diário 4º PA'!$A$5:$A$2004)+ROW()-4)</f>
        <v/>
      </c>
      <c r="B209" s="104"/>
      <c r="C209" s="154"/>
      <c r="D209" s="105"/>
      <c r="E209" s="105"/>
      <c r="F209" s="106"/>
      <c r="G209" s="105"/>
      <c r="H209" s="105"/>
      <c r="I209" s="108"/>
      <c r="J209" s="105"/>
      <c r="K209" s="105"/>
      <c r="L209" s="108"/>
      <c r="M209" s="105"/>
      <c r="N209" s="103"/>
      <c r="O209" s="456"/>
      <c r="P209" s="79">
        <f t="shared" si="7"/>
        <v>0</v>
      </c>
      <c r="Q209" s="79">
        <f t="shared" si="7"/>
        <v>0</v>
      </c>
      <c r="R209" s="102" t="str">
        <f t="shared" si="6"/>
        <v/>
      </c>
      <c r="S209" s="96" t="str">
        <f>IF(D209="","",IF(OR(D209=Plano!$A$1,D209=Plano!$B$1),"entrada","saída"))</f>
        <v/>
      </c>
    </row>
    <row r="210" spans="1:19" ht="13.2" hidden="1" x14ac:dyDescent="0.25">
      <c r="A210" s="119" t="str">
        <f>IF(B210="","",COUNT('Diário 2o PA'!$A$5:$A$1412)+COUNT('Diário 3o PA'!$A$5:$A$2004)+COUNT('Diário 4º PA'!$A$5:$A$2004)+ROW()-4)</f>
        <v/>
      </c>
      <c r="B210" s="104"/>
      <c r="C210" s="154"/>
      <c r="D210" s="105"/>
      <c r="E210" s="105"/>
      <c r="F210" s="106"/>
      <c r="G210" s="105"/>
      <c r="H210" s="105"/>
      <c r="I210" s="108"/>
      <c r="J210" s="105"/>
      <c r="K210" s="105"/>
      <c r="L210" s="108"/>
      <c r="M210" s="105"/>
      <c r="N210" s="103"/>
      <c r="O210" s="456"/>
      <c r="P210" s="79">
        <f t="shared" si="7"/>
        <v>0</v>
      </c>
      <c r="Q210" s="79">
        <f t="shared" si="7"/>
        <v>0</v>
      </c>
      <c r="R210" s="102" t="str">
        <f t="shared" si="6"/>
        <v/>
      </c>
      <c r="S210" s="96" t="str">
        <f>IF(D210="","",IF(OR(D210=Plano!$A$1,D210=Plano!$B$1),"entrada","saída"))</f>
        <v/>
      </c>
    </row>
    <row r="211" spans="1:19" ht="13.2" hidden="1" x14ac:dyDescent="0.25">
      <c r="A211" s="119" t="str">
        <f>IF(B211="","",COUNT('Diário 2o PA'!$A$5:$A$1412)+COUNT('Diário 3o PA'!$A$5:$A$2004)+COUNT('Diário 4º PA'!$A$5:$A$2004)+ROW()-4)</f>
        <v/>
      </c>
      <c r="B211" s="104"/>
      <c r="C211" s="154"/>
      <c r="D211" s="105"/>
      <c r="E211" s="105"/>
      <c r="F211" s="106"/>
      <c r="G211" s="105"/>
      <c r="H211" s="105"/>
      <c r="I211" s="108"/>
      <c r="J211" s="105"/>
      <c r="K211" s="105"/>
      <c r="L211" s="108"/>
      <c r="M211" s="105"/>
      <c r="N211" s="103"/>
      <c r="O211" s="456"/>
      <c r="P211" s="79">
        <f t="shared" si="7"/>
        <v>0</v>
      </c>
      <c r="Q211" s="79">
        <f t="shared" si="7"/>
        <v>0</v>
      </c>
      <c r="R211" s="102" t="str">
        <f t="shared" si="6"/>
        <v/>
      </c>
      <c r="S211" s="96" t="str">
        <f>IF(D211="","",IF(OR(D211=Plano!$A$1,D211=Plano!$B$1),"entrada","saída"))</f>
        <v/>
      </c>
    </row>
    <row r="212" spans="1:19" ht="13.2" hidden="1" x14ac:dyDescent="0.25">
      <c r="A212" s="119" t="str">
        <f>IF(B212="","",COUNT('Diário 2o PA'!$A$5:$A$1412)+COUNT('Diário 3o PA'!$A$5:$A$2004)+COUNT('Diário 4º PA'!$A$5:$A$2004)+ROW()-4)</f>
        <v/>
      </c>
      <c r="B212" s="104"/>
      <c r="C212" s="154"/>
      <c r="D212" s="105"/>
      <c r="E212" s="105"/>
      <c r="F212" s="106"/>
      <c r="G212" s="105"/>
      <c r="H212" s="105"/>
      <c r="I212" s="108"/>
      <c r="J212" s="105"/>
      <c r="K212" s="105"/>
      <c r="L212" s="108"/>
      <c r="M212" s="105"/>
      <c r="N212" s="103"/>
      <c r="O212" s="456"/>
      <c r="P212" s="79">
        <f t="shared" si="7"/>
        <v>0</v>
      </c>
      <c r="Q212" s="79">
        <f t="shared" si="7"/>
        <v>0</v>
      </c>
      <c r="R212" s="102" t="str">
        <f t="shared" si="6"/>
        <v/>
      </c>
      <c r="S212" s="96" t="str">
        <f>IF(D212="","",IF(OR(D212=Plano!$A$1,D212=Plano!$B$1),"entrada","saída"))</f>
        <v/>
      </c>
    </row>
    <row r="213" spans="1:19" ht="13.2" hidden="1" x14ac:dyDescent="0.25">
      <c r="A213" s="119" t="str">
        <f>IF(B213="","",COUNT('Diário 2o PA'!$A$5:$A$1412)+COUNT('Diário 3o PA'!$A$5:$A$2004)+COUNT('Diário 4º PA'!$A$5:$A$2004)+ROW()-4)</f>
        <v/>
      </c>
      <c r="B213" s="104"/>
      <c r="C213" s="154"/>
      <c r="D213" s="105"/>
      <c r="E213" s="105"/>
      <c r="F213" s="106"/>
      <c r="G213" s="105"/>
      <c r="H213" s="105"/>
      <c r="I213" s="108"/>
      <c r="J213" s="105"/>
      <c r="K213" s="105"/>
      <c r="L213" s="108"/>
      <c r="M213" s="105"/>
      <c r="N213" s="103"/>
      <c r="O213" s="456"/>
      <c r="P213" s="79">
        <f t="shared" si="7"/>
        <v>0</v>
      </c>
      <c r="Q213" s="79">
        <f t="shared" si="7"/>
        <v>0</v>
      </c>
      <c r="R213" s="102" t="str">
        <f t="shared" si="6"/>
        <v/>
      </c>
      <c r="S213" s="96" t="str">
        <f>IF(D213="","",IF(OR(D213=Plano!$A$1,D213=Plano!$B$1),"entrada","saída"))</f>
        <v/>
      </c>
    </row>
    <row r="214" spans="1:19" ht="13.2" hidden="1" x14ac:dyDescent="0.25">
      <c r="A214" s="119" t="str">
        <f>IF(B214="","",COUNT('Diário 2o PA'!$A$5:$A$1412)+COUNT('Diário 3o PA'!$A$5:$A$2004)+COUNT('Diário 4º PA'!$A$5:$A$2004)+ROW()-4)</f>
        <v/>
      </c>
      <c r="B214" s="104"/>
      <c r="C214" s="154"/>
      <c r="D214" s="105"/>
      <c r="E214" s="105"/>
      <c r="F214" s="106"/>
      <c r="G214" s="105"/>
      <c r="H214" s="105"/>
      <c r="I214" s="108"/>
      <c r="J214" s="105"/>
      <c r="K214" s="105"/>
      <c r="L214" s="108"/>
      <c r="M214" s="105"/>
      <c r="N214" s="103"/>
      <c r="O214" s="456"/>
      <c r="P214" s="79">
        <f t="shared" si="7"/>
        <v>0</v>
      </c>
      <c r="Q214" s="79">
        <f t="shared" si="7"/>
        <v>0</v>
      </c>
      <c r="R214" s="102" t="str">
        <f t="shared" si="6"/>
        <v/>
      </c>
      <c r="S214" s="96" t="str">
        <f>IF(D214="","",IF(OR(D214=Plano!$A$1,D214=Plano!$B$1),"entrada","saída"))</f>
        <v/>
      </c>
    </row>
    <row r="215" spans="1:19" ht="13.2" hidden="1" x14ac:dyDescent="0.25">
      <c r="A215" s="119" t="str">
        <f>IF(B215="","",COUNT('Diário 2o PA'!$A$5:$A$1412)+COUNT('Diário 3o PA'!$A$5:$A$2004)+COUNT('Diário 4º PA'!$A$5:$A$2004)+ROW()-4)</f>
        <v/>
      </c>
      <c r="B215" s="104"/>
      <c r="C215" s="154"/>
      <c r="D215" s="105"/>
      <c r="E215" s="105"/>
      <c r="F215" s="106"/>
      <c r="G215" s="105"/>
      <c r="H215" s="105"/>
      <c r="I215" s="108"/>
      <c r="J215" s="105"/>
      <c r="K215" s="105"/>
      <c r="L215" s="108"/>
      <c r="M215" s="105"/>
      <c r="N215" s="103"/>
      <c r="O215" s="456"/>
      <c r="P215" s="79">
        <f t="shared" si="7"/>
        <v>0</v>
      </c>
      <c r="Q215" s="79">
        <f t="shared" si="7"/>
        <v>0</v>
      </c>
      <c r="R215" s="102" t="str">
        <f t="shared" si="6"/>
        <v/>
      </c>
      <c r="S215" s="96" t="str">
        <f>IF(D215="","",IF(OR(D215=Plano!$A$1,D215=Plano!$B$1),"entrada","saída"))</f>
        <v/>
      </c>
    </row>
    <row r="216" spans="1:19" ht="13.2" hidden="1" x14ac:dyDescent="0.25">
      <c r="A216" s="119" t="str">
        <f>IF(B216="","",COUNT('Diário 2o PA'!$A$5:$A$1412)+COUNT('Diário 3o PA'!$A$5:$A$2004)+COUNT('Diário 4º PA'!$A$5:$A$2004)+ROW()-4)</f>
        <v/>
      </c>
      <c r="B216" s="104"/>
      <c r="C216" s="154"/>
      <c r="D216" s="105"/>
      <c r="E216" s="105"/>
      <c r="F216" s="106"/>
      <c r="G216" s="105"/>
      <c r="H216" s="105"/>
      <c r="I216" s="108"/>
      <c r="J216" s="105"/>
      <c r="K216" s="105"/>
      <c r="L216" s="108"/>
      <c r="M216" s="105"/>
      <c r="N216" s="103"/>
      <c r="O216" s="456"/>
      <c r="P216" s="79">
        <f t="shared" si="7"/>
        <v>0</v>
      </c>
      <c r="Q216" s="79">
        <f t="shared" si="7"/>
        <v>0</v>
      </c>
      <c r="R216" s="102" t="str">
        <f t="shared" si="6"/>
        <v/>
      </c>
      <c r="S216" s="96" t="str">
        <f>IF(D216="","",IF(OR(D216=Plano!$A$1,D216=Plano!$B$1),"entrada","saída"))</f>
        <v/>
      </c>
    </row>
    <row r="217" spans="1:19" ht="13.2" hidden="1" x14ac:dyDescent="0.25">
      <c r="A217" s="119" t="str">
        <f>IF(B217="","",COUNT('Diário 2o PA'!$A$5:$A$1412)+COUNT('Diário 3o PA'!$A$5:$A$2004)+COUNT('Diário 4º PA'!$A$5:$A$2004)+ROW()-4)</f>
        <v/>
      </c>
      <c r="B217" s="104"/>
      <c r="C217" s="154"/>
      <c r="D217" s="105"/>
      <c r="E217" s="105"/>
      <c r="F217" s="106"/>
      <c r="G217" s="105"/>
      <c r="H217" s="105"/>
      <c r="I217" s="108"/>
      <c r="J217" s="105"/>
      <c r="K217" s="105"/>
      <c r="L217" s="108"/>
      <c r="M217" s="105"/>
      <c r="N217" s="103"/>
      <c r="O217" s="456"/>
      <c r="P217" s="79">
        <f t="shared" si="7"/>
        <v>0</v>
      </c>
      <c r="Q217" s="79">
        <f t="shared" si="7"/>
        <v>0</v>
      </c>
      <c r="R217" s="102" t="str">
        <f t="shared" si="6"/>
        <v/>
      </c>
      <c r="S217" s="96" t="str">
        <f>IF(D217="","",IF(OR(D217=Plano!$A$1,D217=Plano!$B$1),"entrada","saída"))</f>
        <v/>
      </c>
    </row>
    <row r="218" spans="1:19" ht="13.2" hidden="1" x14ac:dyDescent="0.25">
      <c r="A218" s="119" t="str">
        <f>IF(B218="","",COUNT('Diário 2o PA'!$A$5:$A$1412)+COUNT('Diário 3o PA'!$A$5:$A$2004)+COUNT('Diário 4º PA'!$A$5:$A$2004)+ROW()-4)</f>
        <v/>
      </c>
      <c r="B218" s="104"/>
      <c r="C218" s="154"/>
      <c r="D218" s="105"/>
      <c r="E218" s="105"/>
      <c r="F218" s="106"/>
      <c r="G218" s="105"/>
      <c r="H218" s="105"/>
      <c r="I218" s="108"/>
      <c r="J218" s="105"/>
      <c r="K218" s="105"/>
      <c r="L218" s="108"/>
      <c r="M218" s="105"/>
      <c r="N218" s="103"/>
      <c r="O218" s="456"/>
      <c r="P218" s="79">
        <f t="shared" si="7"/>
        <v>0</v>
      </c>
      <c r="Q218" s="79">
        <f t="shared" si="7"/>
        <v>0</v>
      </c>
      <c r="R218" s="102" t="str">
        <f t="shared" si="6"/>
        <v/>
      </c>
      <c r="S218" s="96" t="str">
        <f>IF(D218="","",IF(OR(D218=Plano!$A$1,D218=Plano!$B$1),"entrada","saída"))</f>
        <v/>
      </c>
    </row>
    <row r="219" spans="1:19" ht="13.2" hidden="1" x14ac:dyDescent="0.25">
      <c r="A219" s="119" t="str">
        <f>IF(B219="","",COUNT('Diário 2o PA'!$A$5:$A$1412)+COUNT('Diário 3o PA'!$A$5:$A$2004)+COUNT('Diário 4º PA'!$A$5:$A$2004)+ROW()-4)</f>
        <v/>
      </c>
      <c r="B219" s="104"/>
      <c r="C219" s="154"/>
      <c r="D219" s="105"/>
      <c r="E219" s="105"/>
      <c r="F219" s="106"/>
      <c r="G219" s="105"/>
      <c r="H219" s="105"/>
      <c r="I219" s="108"/>
      <c r="J219" s="105"/>
      <c r="K219" s="105"/>
      <c r="L219" s="108"/>
      <c r="M219" s="105"/>
      <c r="N219" s="103"/>
      <c r="O219" s="456"/>
      <c r="P219" s="79">
        <f t="shared" si="7"/>
        <v>0</v>
      </c>
      <c r="Q219" s="79">
        <f t="shared" si="7"/>
        <v>0</v>
      </c>
      <c r="R219" s="102" t="str">
        <f t="shared" si="6"/>
        <v/>
      </c>
      <c r="S219" s="96" t="str">
        <f>IF(D219="","",IF(OR(D219=Plano!$A$1,D219=Plano!$B$1),"entrada","saída"))</f>
        <v/>
      </c>
    </row>
    <row r="220" spans="1:19" ht="13.2" hidden="1" x14ac:dyDescent="0.25">
      <c r="A220" s="119" t="str">
        <f>IF(B220="","",COUNT('Diário 2o PA'!$A$5:$A$1412)+COUNT('Diário 3o PA'!$A$5:$A$2004)+COUNT('Diário 4º PA'!$A$5:$A$2004)+ROW()-4)</f>
        <v/>
      </c>
      <c r="B220" s="104"/>
      <c r="C220" s="154"/>
      <c r="D220" s="105"/>
      <c r="E220" s="105"/>
      <c r="F220" s="106"/>
      <c r="G220" s="105"/>
      <c r="H220" s="105"/>
      <c r="I220" s="108"/>
      <c r="J220" s="105"/>
      <c r="K220" s="105"/>
      <c r="L220" s="108"/>
      <c r="M220" s="105"/>
      <c r="N220" s="103"/>
      <c r="O220" s="456"/>
      <c r="P220" s="79">
        <f t="shared" si="7"/>
        <v>0</v>
      </c>
      <c r="Q220" s="79">
        <f t="shared" si="7"/>
        <v>0</v>
      </c>
      <c r="R220" s="102" t="str">
        <f t="shared" si="6"/>
        <v/>
      </c>
      <c r="S220" s="96" t="str">
        <f>IF(D220="","",IF(OR(D220=Plano!$A$1,D220=Plano!$B$1),"entrada","saída"))</f>
        <v/>
      </c>
    </row>
    <row r="221" spans="1:19" ht="13.2" hidden="1" x14ac:dyDescent="0.25">
      <c r="A221" s="119" t="str">
        <f>IF(B221="","",COUNT('Diário 2o PA'!$A$5:$A$1412)+COUNT('Diário 3o PA'!$A$5:$A$2004)+COUNT('Diário 4º PA'!$A$5:$A$2004)+ROW()-4)</f>
        <v/>
      </c>
      <c r="B221" s="104"/>
      <c r="C221" s="154"/>
      <c r="D221" s="105"/>
      <c r="E221" s="105"/>
      <c r="F221" s="106"/>
      <c r="G221" s="105"/>
      <c r="H221" s="105"/>
      <c r="I221" s="108"/>
      <c r="J221" s="105"/>
      <c r="K221" s="105"/>
      <c r="L221" s="108"/>
      <c r="M221" s="105"/>
      <c r="N221" s="103"/>
      <c r="O221" s="456"/>
      <c r="P221" s="79">
        <f t="shared" si="7"/>
        <v>0</v>
      </c>
      <c r="Q221" s="79">
        <f t="shared" si="7"/>
        <v>0</v>
      </c>
      <c r="R221" s="102" t="str">
        <f t="shared" si="6"/>
        <v/>
      </c>
      <c r="S221" s="96" t="str">
        <f>IF(D221="","",IF(OR(D221=Plano!$A$1,D221=Plano!$B$1),"entrada","saída"))</f>
        <v/>
      </c>
    </row>
    <row r="222" spans="1:19" ht="13.2" hidden="1" x14ac:dyDescent="0.25">
      <c r="A222" s="119" t="str">
        <f>IF(B222="","",COUNT('Diário 2o PA'!$A$5:$A$1412)+COUNT('Diário 3o PA'!$A$5:$A$2004)+COUNT('Diário 4º PA'!$A$5:$A$2004)+ROW()-4)</f>
        <v/>
      </c>
      <c r="B222" s="104"/>
      <c r="C222" s="154"/>
      <c r="D222" s="105"/>
      <c r="E222" s="105"/>
      <c r="F222" s="106"/>
      <c r="G222" s="105"/>
      <c r="H222" s="105"/>
      <c r="I222" s="108"/>
      <c r="J222" s="105"/>
      <c r="K222" s="105"/>
      <c r="L222" s="108"/>
      <c r="M222" s="105"/>
      <c r="N222" s="103"/>
      <c r="O222" s="456"/>
      <c r="P222" s="79">
        <f t="shared" si="7"/>
        <v>0</v>
      </c>
      <c r="Q222" s="79">
        <f t="shared" si="7"/>
        <v>0</v>
      </c>
      <c r="R222" s="102" t="str">
        <f t="shared" si="6"/>
        <v/>
      </c>
      <c r="S222" s="96" t="str">
        <f>IF(D222="","",IF(OR(D222=Plano!$A$1,D222=Plano!$B$1),"entrada","saída"))</f>
        <v/>
      </c>
    </row>
    <row r="223" spans="1:19" ht="13.2" hidden="1" x14ac:dyDescent="0.25">
      <c r="A223" s="119" t="str">
        <f>IF(B223="","",COUNT('Diário 2o PA'!$A$5:$A$1412)+COUNT('Diário 3o PA'!$A$5:$A$2004)+COUNT('Diário 4º PA'!$A$5:$A$2004)+ROW()-4)</f>
        <v/>
      </c>
      <c r="B223" s="104"/>
      <c r="C223" s="154"/>
      <c r="D223" s="105"/>
      <c r="E223" s="105"/>
      <c r="F223" s="106"/>
      <c r="G223" s="105"/>
      <c r="H223" s="105"/>
      <c r="I223" s="108"/>
      <c r="J223" s="105"/>
      <c r="K223" s="105"/>
      <c r="L223" s="108"/>
      <c r="M223" s="105"/>
      <c r="N223" s="103"/>
      <c r="O223" s="456"/>
      <c r="P223" s="79">
        <f t="shared" si="7"/>
        <v>0</v>
      </c>
      <c r="Q223" s="79">
        <f t="shared" si="7"/>
        <v>0</v>
      </c>
      <c r="R223" s="102" t="str">
        <f t="shared" si="6"/>
        <v/>
      </c>
      <c r="S223" s="96" t="str">
        <f>IF(D223="","",IF(OR(D223=Plano!$A$1,D223=Plano!$B$1),"entrada","saída"))</f>
        <v/>
      </c>
    </row>
    <row r="224" spans="1:19" ht="13.2" hidden="1" x14ac:dyDescent="0.25">
      <c r="A224" s="119" t="str">
        <f>IF(B224="","",COUNT('Diário 2o PA'!$A$5:$A$1412)+COUNT('Diário 3o PA'!$A$5:$A$2004)+COUNT('Diário 4º PA'!$A$5:$A$2004)+ROW()-4)</f>
        <v/>
      </c>
      <c r="B224" s="104"/>
      <c r="C224" s="154"/>
      <c r="D224" s="105"/>
      <c r="E224" s="105"/>
      <c r="F224" s="106"/>
      <c r="G224" s="105"/>
      <c r="H224" s="105"/>
      <c r="I224" s="108"/>
      <c r="J224" s="105"/>
      <c r="K224" s="105"/>
      <c r="L224" s="108"/>
      <c r="M224" s="105"/>
      <c r="N224" s="103"/>
      <c r="O224" s="456"/>
      <c r="P224" s="79">
        <f t="shared" si="7"/>
        <v>0</v>
      </c>
      <c r="Q224" s="79">
        <f t="shared" si="7"/>
        <v>0</v>
      </c>
      <c r="R224" s="102" t="str">
        <f t="shared" si="6"/>
        <v/>
      </c>
      <c r="S224" s="96" t="str">
        <f>IF(D224="","",IF(OR(D224=Plano!$A$1,D224=Plano!$B$1),"entrada","saída"))</f>
        <v/>
      </c>
    </row>
    <row r="225" spans="1:19" ht="13.2" hidden="1" x14ac:dyDescent="0.25">
      <c r="A225" s="119" t="str">
        <f>IF(B225="","",COUNT('Diário 2o PA'!$A$5:$A$1412)+COUNT('Diário 3o PA'!$A$5:$A$2004)+COUNT('Diário 4º PA'!$A$5:$A$2004)+ROW()-4)</f>
        <v/>
      </c>
      <c r="B225" s="104"/>
      <c r="C225" s="154"/>
      <c r="D225" s="105"/>
      <c r="E225" s="105"/>
      <c r="F225" s="106"/>
      <c r="G225" s="105"/>
      <c r="H225" s="105"/>
      <c r="I225" s="108"/>
      <c r="J225" s="105"/>
      <c r="K225" s="105"/>
      <c r="L225" s="108"/>
      <c r="M225" s="105"/>
      <c r="N225" s="103"/>
      <c r="O225" s="456"/>
      <c r="P225" s="79">
        <f t="shared" si="7"/>
        <v>0</v>
      </c>
      <c r="Q225" s="79">
        <f t="shared" si="7"/>
        <v>0</v>
      </c>
      <c r="R225" s="102" t="str">
        <f t="shared" si="6"/>
        <v/>
      </c>
      <c r="S225" s="96" t="str">
        <f>IF(D225="","",IF(OR(D225=Plano!$A$1,D225=Plano!$B$1),"entrada","saída"))</f>
        <v/>
      </c>
    </row>
    <row r="226" spans="1:19" ht="13.2" hidden="1" x14ac:dyDescent="0.25">
      <c r="A226" s="119" t="str">
        <f>IF(B226="","",COUNT('Diário 2o PA'!$A$5:$A$1412)+COUNT('Diário 3o PA'!$A$5:$A$2004)+COUNT('Diário 4º PA'!$A$5:$A$2004)+ROW()-4)</f>
        <v/>
      </c>
      <c r="B226" s="104"/>
      <c r="C226" s="154"/>
      <c r="D226" s="105"/>
      <c r="E226" s="105"/>
      <c r="F226" s="106"/>
      <c r="G226" s="105"/>
      <c r="H226" s="105"/>
      <c r="I226" s="108"/>
      <c r="J226" s="105"/>
      <c r="K226" s="105"/>
      <c r="L226" s="108"/>
      <c r="M226" s="105"/>
      <c r="N226" s="103"/>
      <c r="O226" s="456"/>
      <c r="P226" s="79">
        <f t="shared" si="7"/>
        <v>0</v>
      </c>
      <c r="Q226" s="79">
        <f t="shared" si="7"/>
        <v>0</v>
      </c>
      <c r="R226" s="102" t="str">
        <f t="shared" si="6"/>
        <v/>
      </c>
      <c r="S226" s="96" t="str">
        <f>IF(D226="","",IF(OR(D226=Plano!$A$1,D226=Plano!$B$1),"entrada","saída"))</f>
        <v/>
      </c>
    </row>
    <row r="227" spans="1:19" ht="13.2" hidden="1" x14ac:dyDescent="0.25">
      <c r="A227" s="119" t="str">
        <f>IF(B227="","",COUNT('Diário 2o PA'!$A$5:$A$1412)+COUNT('Diário 3o PA'!$A$5:$A$2004)+COUNT('Diário 4º PA'!$A$5:$A$2004)+ROW()-4)</f>
        <v/>
      </c>
      <c r="B227" s="104"/>
      <c r="C227" s="154"/>
      <c r="D227" s="105"/>
      <c r="E227" s="105"/>
      <c r="F227" s="106"/>
      <c r="G227" s="105"/>
      <c r="H227" s="105"/>
      <c r="I227" s="108"/>
      <c r="J227" s="105"/>
      <c r="K227" s="105"/>
      <c r="L227" s="108"/>
      <c r="M227" s="105"/>
      <c r="N227" s="103"/>
      <c r="O227" s="456"/>
      <c r="P227" s="79">
        <f t="shared" si="7"/>
        <v>0</v>
      </c>
      <c r="Q227" s="79">
        <f t="shared" si="7"/>
        <v>0</v>
      </c>
      <c r="R227" s="102" t="str">
        <f t="shared" si="6"/>
        <v/>
      </c>
      <c r="S227" s="96" t="str">
        <f>IF(D227="","",IF(OR(D227=Plano!$A$1,D227=Plano!$B$1),"entrada","saída"))</f>
        <v/>
      </c>
    </row>
    <row r="228" spans="1:19" ht="13.2" hidden="1" x14ac:dyDescent="0.25">
      <c r="A228" s="119" t="str">
        <f>IF(B228="","",COUNT('Diário 2o PA'!$A$5:$A$1412)+COUNT('Diário 3o PA'!$A$5:$A$2004)+COUNT('Diário 4º PA'!$A$5:$A$2004)+ROW()-4)</f>
        <v/>
      </c>
      <c r="B228" s="104"/>
      <c r="C228" s="154"/>
      <c r="D228" s="105"/>
      <c r="E228" s="105"/>
      <c r="F228" s="106"/>
      <c r="G228" s="105"/>
      <c r="H228" s="105"/>
      <c r="I228" s="108"/>
      <c r="J228" s="105"/>
      <c r="K228" s="105"/>
      <c r="L228" s="108"/>
      <c r="M228" s="105"/>
      <c r="N228" s="103"/>
      <c r="O228" s="456"/>
      <c r="P228" s="79">
        <f t="shared" si="7"/>
        <v>0</v>
      </c>
      <c r="Q228" s="79">
        <f t="shared" si="7"/>
        <v>0</v>
      </c>
      <c r="R228" s="102" t="str">
        <f t="shared" si="6"/>
        <v/>
      </c>
      <c r="S228" s="96" t="str">
        <f>IF(D228="","",IF(OR(D228=Plano!$A$1,D228=Plano!$B$1),"entrada","saída"))</f>
        <v/>
      </c>
    </row>
    <row r="229" spans="1:19" ht="13.2" hidden="1" x14ac:dyDescent="0.25">
      <c r="A229" s="119" t="str">
        <f>IF(B229="","",COUNT('Diário 2o PA'!$A$5:$A$1412)+COUNT('Diário 3o PA'!$A$5:$A$2004)+COUNT('Diário 4º PA'!$A$5:$A$2004)+ROW()-4)</f>
        <v/>
      </c>
      <c r="B229" s="104"/>
      <c r="C229" s="154"/>
      <c r="D229" s="105"/>
      <c r="E229" s="105"/>
      <c r="F229" s="106"/>
      <c r="G229" s="105"/>
      <c r="H229" s="105"/>
      <c r="I229" s="108"/>
      <c r="J229" s="105"/>
      <c r="K229" s="105"/>
      <c r="L229" s="108"/>
      <c r="M229" s="105"/>
      <c r="N229" s="103"/>
      <c r="O229" s="456"/>
      <c r="P229" s="79">
        <f t="shared" si="7"/>
        <v>0</v>
      </c>
      <c r="Q229" s="79">
        <f t="shared" si="7"/>
        <v>0</v>
      </c>
      <c r="R229" s="102" t="str">
        <f t="shared" si="6"/>
        <v/>
      </c>
      <c r="S229" s="96" t="str">
        <f>IF(D229="","",IF(OR(D229=Plano!$A$1,D229=Plano!$B$1),"entrada","saída"))</f>
        <v/>
      </c>
    </row>
    <row r="230" spans="1:19" ht="13.2" hidden="1" x14ac:dyDescent="0.25">
      <c r="A230" s="119" t="str">
        <f>IF(B230="","",COUNT('Diário 2o PA'!$A$5:$A$1412)+COUNT('Diário 3o PA'!$A$5:$A$2004)+COUNT('Diário 4º PA'!$A$5:$A$2004)+ROW()-4)</f>
        <v/>
      </c>
      <c r="B230" s="104"/>
      <c r="C230" s="154"/>
      <c r="D230" s="105"/>
      <c r="E230" s="105"/>
      <c r="F230" s="106"/>
      <c r="G230" s="105"/>
      <c r="H230" s="105"/>
      <c r="I230" s="108"/>
      <c r="J230" s="105"/>
      <c r="K230" s="105"/>
      <c r="L230" s="108"/>
      <c r="M230" s="105"/>
      <c r="N230" s="103"/>
      <c r="O230" s="456"/>
      <c r="P230" s="79">
        <f t="shared" si="7"/>
        <v>0</v>
      </c>
      <c r="Q230" s="79">
        <f t="shared" si="7"/>
        <v>0</v>
      </c>
      <c r="R230" s="102" t="str">
        <f t="shared" si="6"/>
        <v/>
      </c>
      <c r="S230" s="96" t="str">
        <f>IF(D230="","",IF(OR(D230=Plano!$A$1,D230=Plano!$B$1),"entrada","saída"))</f>
        <v/>
      </c>
    </row>
    <row r="231" spans="1:19" ht="13.2" hidden="1" x14ac:dyDescent="0.25">
      <c r="A231" s="119" t="str">
        <f>IF(B231="","",COUNT('Diário 2o PA'!$A$5:$A$1412)+COUNT('Diário 3o PA'!$A$5:$A$2004)+COUNT('Diário 4º PA'!$A$5:$A$2004)+ROW()-4)</f>
        <v/>
      </c>
      <c r="B231" s="104"/>
      <c r="C231" s="154"/>
      <c r="D231" s="105"/>
      <c r="E231" s="105"/>
      <c r="F231" s="106"/>
      <c r="G231" s="105"/>
      <c r="H231" s="105"/>
      <c r="I231" s="108"/>
      <c r="J231" s="105"/>
      <c r="K231" s="105"/>
      <c r="L231" s="108"/>
      <c r="M231" s="105"/>
      <c r="N231" s="103"/>
      <c r="O231" s="456"/>
      <c r="P231" s="79">
        <f t="shared" si="7"/>
        <v>0</v>
      </c>
      <c r="Q231" s="79">
        <f t="shared" si="7"/>
        <v>0</v>
      </c>
      <c r="R231" s="102" t="str">
        <f t="shared" si="6"/>
        <v/>
      </c>
      <c r="S231" s="96" t="str">
        <f>IF(D231="","",IF(OR(D231=Plano!$A$1,D231=Plano!$B$1),"entrada","saída"))</f>
        <v/>
      </c>
    </row>
    <row r="232" spans="1:19" ht="13.2" hidden="1" x14ac:dyDescent="0.25">
      <c r="A232" s="119" t="str">
        <f>IF(B232="","",COUNT('Diário 2o PA'!$A$5:$A$1412)+COUNT('Diário 3o PA'!$A$5:$A$2004)+COUNT('Diário 4º PA'!$A$5:$A$2004)+ROW()-4)</f>
        <v/>
      </c>
      <c r="B232" s="104"/>
      <c r="C232" s="154"/>
      <c r="D232" s="105"/>
      <c r="E232" s="105"/>
      <c r="F232" s="106"/>
      <c r="G232" s="105"/>
      <c r="H232" s="105"/>
      <c r="I232" s="108"/>
      <c r="J232" s="105"/>
      <c r="K232" s="105"/>
      <c r="L232" s="108"/>
      <c r="M232" s="105"/>
      <c r="N232" s="103"/>
      <c r="O232" s="456"/>
      <c r="P232" s="79">
        <f t="shared" si="7"/>
        <v>0</v>
      </c>
      <c r="Q232" s="79">
        <f t="shared" si="7"/>
        <v>0</v>
      </c>
      <c r="R232" s="102" t="str">
        <f t="shared" si="6"/>
        <v/>
      </c>
      <c r="S232" s="96" t="str">
        <f>IF(D232="","",IF(OR(D232=Plano!$A$1,D232=Plano!$B$1),"entrada","saída"))</f>
        <v/>
      </c>
    </row>
    <row r="233" spans="1:19" ht="13.2" hidden="1" x14ac:dyDescent="0.25">
      <c r="A233" s="119" t="str">
        <f>IF(B233="","",COUNT('Diário 2o PA'!$A$5:$A$1412)+COUNT('Diário 3o PA'!$A$5:$A$2004)+COUNT('Diário 4º PA'!$A$5:$A$2004)+ROW()-4)</f>
        <v/>
      </c>
      <c r="B233" s="104"/>
      <c r="C233" s="154"/>
      <c r="D233" s="105"/>
      <c r="E233" s="105"/>
      <c r="F233" s="106"/>
      <c r="G233" s="105"/>
      <c r="H233" s="105"/>
      <c r="I233" s="108"/>
      <c r="J233" s="105"/>
      <c r="K233" s="105"/>
      <c r="L233" s="108"/>
      <c r="M233" s="105"/>
      <c r="N233" s="103"/>
      <c r="O233" s="456"/>
      <c r="P233" s="79">
        <f t="shared" si="7"/>
        <v>0</v>
      </c>
      <c r="Q233" s="79">
        <f t="shared" si="7"/>
        <v>0</v>
      </c>
      <c r="R233" s="102" t="str">
        <f t="shared" si="6"/>
        <v/>
      </c>
      <c r="S233" s="96" t="str">
        <f>IF(D233="","",IF(OR(D233=Plano!$A$1,D233=Plano!$B$1),"entrada","saída"))</f>
        <v/>
      </c>
    </row>
    <row r="234" spans="1:19" ht="13.2" hidden="1" x14ac:dyDescent="0.25">
      <c r="A234" s="119" t="str">
        <f>IF(B234="","",COUNT('Diário 2o PA'!$A$5:$A$1412)+COUNT('Diário 3o PA'!$A$5:$A$2004)+COUNT('Diário 4º PA'!$A$5:$A$2004)+ROW()-4)</f>
        <v/>
      </c>
      <c r="B234" s="104"/>
      <c r="C234" s="154"/>
      <c r="D234" s="105"/>
      <c r="E234" s="105"/>
      <c r="F234" s="106"/>
      <c r="G234" s="105"/>
      <c r="H234" s="105"/>
      <c r="I234" s="108"/>
      <c r="J234" s="105"/>
      <c r="K234" s="105"/>
      <c r="L234" s="108"/>
      <c r="M234" s="105"/>
      <c r="N234" s="103"/>
      <c r="O234" s="456"/>
      <c r="P234" s="79">
        <f t="shared" si="7"/>
        <v>0</v>
      </c>
      <c r="Q234" s="79">
        <f t="shared" si="7"/>
        <v>0</v>
      </c>
      <c r="R234" s="102" t="str">
        <f t="shared" si="6"/>
        <v/>
      </c>
      <c r="S234" s="96" t="str">
        <f>IF(D234="","",IF(OR(D234=Plano!$A$1,D234=Plano!$B$1),"entrada","saída"))</f>
        <v/>
      </c>
    </row>
    <row r="235" spans="1:19" ht="13.2" hidden="1" x14ac:dyDescent="0.25">
      <c r="A235" s="119" t="str">
        <f>IF(B235="","",COUNT('Diário 2o PA'!$A$5:$A$1412)+COUNT('Diário 3o PA'!$A$5:$A$2004)+COUNT('Diário 4º PA'!$A$5:$A$2004)+ROW()-4)</f>
        <v/>
      </c>
      <c r="B235" s="104"/>
      <c r="C235" s="154"/>
      <c r="D235" s="105"/>
      <c r="E235" s="105"/>
      <c r="F235" s="106"/>
      <c r="G235" s="105"/>
      <c r="H235" s="105"/>
      <c r="I235" s="108"/>
      <c r="J235" s="105"/>
      <c r="K235" s="105"/>
      <c r="L235" s="108"/>
      <c r="M235" s="105"/>
      <c r="N235" s="103"/>
      <c r="O235" s="456"/>
      <c r="P235" s="79">
        <f t="shared" si="7"/>
        <v>0</v>
      </c>
      <c r="Q235" s="79">
        <f t="shared" si="7"/>
        <v>0</v>
      </c>
      <c r="R235" s="102" t="str">
        <f t="shared" si="6"/>
        <v/>
      </c>
      <c r="S235" s="96" t="str">
        <f>IF(D235="","",IF(OR(D235=Plano!$A$1,D235=Plano!$B$1),"entrada","saída"))</f>
        <v/>
      </c>
    </row>
    <row r="236" spans="1:19" ht="13.2" hidden="1" x14ac:dyDescent="0.25">
      <c r="A236" s="119" t="str">
        <f>IF(B236="","",COUNT('Diário 2o PA'!$A$5:$A$1412)+COUNT('Diário 3o PA'!$A$5:$A$2004)+COUNT('Diário 4º PA'!$A$5:$A$2004)+ROW()-4)</f>
        <v/>
      </c>
      <c r="B236" s="104"/>
      <c r="C236" s="154"/>
      <c r="D236" s="105"/>
      <c r="E236" s="105"/>
      <c r="F236" s="106"/>
      <c r="G236" s="105"/>
      <c r="H236" s="105"/>
      <c r="I236" s="108"/>
      <c r="J236" s="105"/>
      <c r="K236" s="105"/>
      <c r="L236" s="108"/>
      <c r="M236" s="105"/>
      <c r="N236" s="103"/>
      <c r="O236" s="456"/>
      <c r="P236" s="79">
        <f t="shared" si="7"/>
        <v>0</v>
      </c>
      <c r="Q236" s="79">
        <f t="shared" si="7"/>
        <v>0</v>
      </c>
      <c r="R236" s="102" t="str">
        <f t="shared" si="6"/>
        <v/>
      </c>
      <c r="S236" s="96" t="str">
        <f>IF(D236="","",IF(OR(D236=Plano!$A$1,D236=Plano!$B$1),"entrada","saída"))</f>
        <v/>
      </c>
    </row>
    <row r="237" spans="1:19" ht="13.2" hidden="1" x14ac:dyDescent="0.25">
      <c r="A237" s="119" t="str">
        <f>IF(B237="","",COUNT('Diário 2o PA'!$A$5:$A$1412)+COUNT('Diário 3o PA'!$A$5:$A$2004)+COUNT('Diário 4º PA'!$A$5:$A$2004)+ROW()-4)</f>
        <v/>
      </c>
      <c r="B237" s="104"/>
      <c r="C237" s="154"/>
      <c r="D237" s="105"/>
      <c r="E237" s="105"/>
      <c r="F237" s="106"/>
      <c r="G237" s="105"/>
      <c r="H237" s="105"/>
      <c r="I237" s="108"/>
      <c r="J237" s="105"/>
      <c r="K237" s="105"/>
      <c r="L237" s="108"/>
      <c r="M237" s="105"/>
      <c r="N237" s="103"/>
      <c r="O237" s="456"/>
      <c r="P237" s="79">
        <f t="shared" si="7"/>
        <v>0</v>
      </c>
      <c r="Q237" s="79">
        <f t="shared" si="7"/>
        <v>0</v>
      </c>
      <c r="R237" s="102" t="str">
        <f t="shared" si="6"/>
        <v/>
      </c>
      <c r="S237" s="96" t="str">
        <f>IF(D237="","",IF(OR(D237=Plano!$A$1,D237=Plano!$B$1),"entrada","saída"))</f>
        <v/>
      </c>
    </row>
    <row r="238" spans="1:19" ht="13.2" hidden="1" x14ac:dyDescent="0.25">
      <c r="A238" s="119" t="str">
        <f>IF(B238="","",COUNT('Diário 2o PA'!$A$5:$A$1412)+COUNT('Diário 3o PA'!$A$5:$A$2004)+COUNT('Diário 4º PA'!$A$5:$A$2004)+ROW()-4)</f>
        <v/>
      </c>
      <c r="B238" s="104"/>
      <c r="C238" s="154"/>
      <c r="D238" s="105"/>
      <c r="E238" s="105"/>
      <c r="F238" s="106"/>
      <c r="G238" s="105"/>
      <c r="H238" s="105"/>
      <c r="I238" s="108"/>
      <c r="J238" s="105"/>
      <c r="K238" s="105"/>
      <c r="L238" s="108"/>
      <c r="M238" s="105"/>
      <c r="N238" s="103"/>
      <c r="O238" s="456"/>
      <c r="P238" s="79">
        <f t="shared" si="7"/>
        <v>0</v>
      </c>
      <c r="Q238" s="79">
        <f t="shared" si="7"/>
        <v>0</v>
      </c>
      <c r="R238" s="102" t="str">
        <f t="shared" si="6"/>
        <v/>
      </c>
      <c r="S238" s="96" t="str">
        <f>IF(D238="","",IF(OR(D238=Plano!$A$1,D238=Plano!$B$1),"entrada","saída"))</f>
        <v/>
      </c>
    </row>
    <row r="239" spans="1:19" ht="13.2" hidden="1" x14ac:dyDescent="0.25">
      <c r="A239" s="119" t="str">
        <f>IF(B239="","",COUNT('Diário 2o PA'!$A$5:$A$1412)+COUNT('Diário 3o PA'!$A$5:$A$2004)+COUNT('Diário 4º PA'!$A$5:$A$2004)+ROW()-4)</f>
        <v/>
      </c>
      <c r="B239" s="104"/>
      <c r="C239" s="154"/>
      <c r="D239" s="105"/>
      <c r="E239" s="105"/>
      <c r="F239" s="106"/>
      <c r="G239" s="105"/>
      <c r="H239" s="105"/>
      <c r="I239" s="108"/>
      <c r="J239" s="105"/>
      <c r="K239" s="105"/>
      <c r="L239" s="108"/>
      <c r="M239" s="105"/>
      <c r="N239" s="103"/>
      <c r="O239" s="456"/>
      <c r="P239" s="79">
        <f t="shared" si="7"/>
        <v>0</v>
      </c>
      <c r="Q239" s="79">
        <f t="shared" si="7"/>
        <v>0</v>
      </c>
      <c r="R239" s="102" t="str">
        <f t="shared" si="6"/>
        <v/>
      </c>
      <c r="S239" s="96" t="str">
        <f>IF(D239="","",IF(OR(D239=Plano!$A$1,D239=Plano!$B$1),"entrada","saída"))</f>
        <v/>
      </c>
    </row>
    <row r="240" spans="1:19" ht="13.2" hidden="1" x14ac:dyDescent="0.25">
      <c r="A240" s="119" t="str">
        <f>IF(B240="","",COUNT('Diário 2o PA'!$A$5:$A$1412)+COUNT('Diário 3o PA'!$A$5:$A$2004)+COUNT('Diário 4º PA'!$A$5:$A$2004)+ROW()-4)</f>
        <v/>
      </c>
      <c r="B240" s="104"/>
      <c r="C240" s="154"/>
      <c r="D240" s="105"/>
      <c r="E240" s="105"/>
      <c r="F240" s="106"/>
      <c r="G240" s="105"/>
      <c r="H240" s="105"/>
      <c r="I240" s="108"/>
      <c r="J240" s="105"/>
      <c r="K240" s="105"/>
      <c r="L240" s="108"/>
      <c r="M240" s="105"/>
      <c r="N240" s="103"/>
      <c r="O240" s="456"/>
      <c r="P240" s="79">
        <f t="shared" si="7"/>
        <v>0</v>
      </c>
      <c r="Q240" s="79">
        <f t="shared" si="7"/>
        <v>0</v>
      </c>
      <c r="R240" s="102" t="str">
        <f t="shared" si="6"/>
        <v/>
      </c>
      <c r="S240" s="96" t="str">
        <f>IF(D240="","",IF(OR(D240=Plano!$A$1,D240=Plano!$B$1),"entrada","saída"))</f>
        <v/>
      </c>
    </row>
    <row r="241" spans="1:19" ht="13.2" hidden="1" x14ac:dyDescent="0.25">
      <c r="A241" s="119" t="str">
        <f>IF(B241="","",COUNT('Diário 2o PA'!$A$5:$A$1412)+COUNT('Diário 3o PA'!$A$5:$A$2004)+COUNT('Diário 4º PA'!$A$5:$A$2004)+ROW()-4)</f>
        <v/>
      </c>
      <c r="B241" s="104"/>
      <c r="C241" s="154"/>
      <c r="D241" s="105"/>
      <c r="E241" s="105"/>
      <c r="F241" s="106"/>
      <c r="G241" s="105"/>
      <c r="H241" s="105"/>
      <c r="I241" s="108"/>
      <c r="J241" s="105"/>
      <c r="K241" s="105"/>
      <c r="L241" s="108"/>
      <c r="M241" s="105"/>
      <c r="N241" s="103"/>
      <c r="O241" s="456"/>
      <c r="P241" s="79">
        <f t="shared" si="7"/>
        <v>0</v>
      </c>
      <c r="Q241" s="79">
        <f t="shared" si="7"/>
        <v>0</v>
      </c>
      <c r="R241" s="102" t="str">
        <f t="shared" si="6"/>
        <v/>
      </c>
      <c r="S241" s="96" t="str">
        <f>IF(D241="","",IF(OR(D241=Plano!$A$1,D241=Plano!$B$1),"entrada","saída"))</f>
        <v/>
      </c>
    </row>
    <row r="242" spans="1:19" ht="13.2" hidden="1" x14ac:dyDescent="0.25">
      <c r="A242" s="119" t="str">
        <f>IF(B242="","",COUNT('Diário 2o PA'!$A$5:$A$1412)+COUNT('Diário 3o PA'!$A$5:$A$2004)+COUNT('Diário 4º PA'!$A$5:$A$2004)+ROW()-4)</f>
        <v/>
      </c>
      <c r="B242" s="104"/>
      <c r="C242" s="154"/>
      <c r="D242" s="105"/>
      <c r="E242" s="105"/>
      <c r="F242" s="106"/>
      <c r="G242" s="105"/>
      <c r="H242" s="105"/>
      <c r="I242" s="108"/>
      <c r="J242" s="105"/>
      <c r="K242" s="105"/>
      <c r="L242" s="108"/>
      <c r="M242" s="105"/>
      <c r="N242" s="103"/>
      <c r="O242" s="456"/>
      <c r="P242" s="79">
        <f t="shared" si="7"/>
        <v>0</v>
      </c>
      <c r="Q242" s="79">
        <f t="shared" si="7"/>
        <v>0</v>
      </c>
      <c r="R242" s="102" t="str">
        <f t="shared" si="6"/>
        <v/>
      </c>
      <c r="S242" s="96" t="str">
        <f>IF(D242="","",IF(OR(D242=Plano!$A$1,D242=Plano!$B$1),"entrada","saída"))</f>
        <v/>
      </c>
    </row>
    <row r="243" spans="1:19" ht="13.2" hidden="1" x14ac:dyDescent="0.25">
      <c r="A243" s="119" t="str">
        <f>IF(B243="","",COUNT('Diário 2o PA'!$A$5:$A$1412)+COUNT('Diário 3o PA'!$A$5:$A$2004)+COUNT('Diário 4º PA'!$A$5:$A$2004)+ROW()-4)</f>
        <v/>
      </c>
      <c r="B243" s="104"/>
      <c r="C243" s="154"/>
      <c r="D243" s="105"/>
      <c r="E243" s="105"/>
      <c r="F243" s="106"/>
      <c r="G243" s="105"/>
      <c r="H243" s="105"/>
      <c r="I243" s="108"/>
      <c r="J243" s="105"/>
      <c r="K243" s="105"/>
      <c r="L243" s="108"/>
      <c r="M243" s="105"/>
      <c r="N243" s="103"/>
      <c r="O243" s="456"/>
      <c r="P243" s="79">
        <f t="shared" si="7"/>
        <v>0</v>
      </c>
      <c r="Q243" s="79">
        <f t="shared" si="7"/>
        <v>0</v>
      </c>
      <c r="R243" s="102" t="str">
        <f t="shared" si="6"/>
        <v/>
      </c>
      <c r="S243" s="96" t="str">
        <f>IF(D243="","",IF(OR(D243=Plano!$A$1,D243=Plano!$B$1),"entrada","saída"))</f>
        <v/>
      </c>
    </row>
    <row r="244" spans="1:19" ht="13.2" hidden="1" x14ac:dyDescent="0.25">
      <c r="A244" s="119" t="str">
        <f>IF(B244="","",COUNT('Diário 2o PA'!$A$5:$A$1412)+COUNT('Diário 3o PA'!$A$5:$A$2004)+COUNT('Diário 4º PA'!$A$5:$A$2004)+ROW()-4)</f>
        <v/>
      </c>
      <c r="B244" s="104"/>
      <c r="C244" s="154"/>
      <c r="D244" s="105"/>
      <c r="E244" s="105"/>
      <c r="F244" s="106"/>
      <c r="G244" s="105"/>
      <c r="H244" s="105"/>
      <c r="I244" s="108"/>
      <c r="J244" s="105"/>
      <c r="K244" s="105"/>
      <c r="L244" s="108"/>
      <c r="M244" s="105"/>
      <c r="N244" s="103"/>
      <c r="O244" s="456"/>
      <c r="P244" s="79">
        <f t="shared" si="7"/>
        <v>0</v>
      </c>
      <c r="Q244" s="79">
        <f t="shared" si="7"/>
        <v>0</v>
      </c>
      <c r="R244" s="102" t="str">
        <f t="shared" si="6"/>
        <v/>
      </c>
      <c r="S244" s="96" t="str">
        <f>IF(D244="","",IF(OR(D244=Plano!$A$1,D244=Plano!$B$1),"entrada","saída"))</f>
        <v/>
      </c>
    </row>
    <row r="245" spans="1:19" ht="13.2" hidden="1" x14ac:dyDescent="0.25">
      <c r="A245" s="119" t="str">
        <f>IF(B245="","",COUNT('Diário 2o PA'!$A$5:$A$1412)+COUNT('Diário 3o PA'!$A$5:$A$2004)+COUNT('Diário 4º PA'!$A$5:$A$2004)+ROW()-4)</f>
        <v/>
      </c>
      <c r="B245" s="104"/>
      <c r="C245" s="154"/>
      <c r="D245" s="105"/>
      <c r="E245" s="105"/>
      <c r="F245" s="106"/>
      <c r="G245" s="105"/>
      <c r="H245" s="105"/>
      <c r="I245" s="108"/>
      <c r="J245" s="105"/>
      <c r="K245" s="105"/>
      <c r="L245" s="108"/>
      <c r="M245" s="105"/>
      <c r="N245" s="103"/>
      <c r="O245" s="456"/>
      <c r="P245" s="79">
        <f t="shared" si="7"/>
        <v>0</v>
      </c>
      <c r="Q245" s="79">
        <f t="shared" si="7"/>
        <v>0</v>
      </c>
      <c r="R245" s="102" t="str">
        <f t="shared" si="6"/>
        <v/>
      </c>
      <c r="S245" s="96" t="str">
        <f>IF(D245="","",IF(OR(D245=Plano!$A$1,D245=Plano!$B$1),"entrada","saída"))</f>
        <v/>
      </c>
    </row>
    <row r="246" spans="1:19" ht="13.2" hidden="1" x14ac:dyDescent="0.25">
      <c r="A246" s="119" t="str">
        <f>IF(B246="","",COUNT('Diário 2o PA'!$A$5:$A$1412)+COUNT('Diário 3o PA'!$A$5:$A$2004)+COUNT('Diário 4º PA'!$A$5:$A$2004)+ROW()-4)</f>
        <v/>
      </c>
      <c r="B246" s="104"/>
      <c r="C246" s="154"/>
      <c r="D246" s="105"/>
      <c r="E246" s="105"/>
      <c r="F246" s="106"/>
      <c r="G246" s="105"/>
      <c r="H246" s="105"/>
      <c r="I246" s="108"/>
      <c r="J246" s="105"/>
      <c r="K246" s="105"/>
      <c r="L246" s="108"/>
      <c r="M246" s="105"/>
      <c r="N246" s="103"/>
      <c r="O246" s="456"/>
      <c r="P246" s="79">
        <f t="shared" si="7"/>
        <v>0</v>
      </c>
      <c r="Q246" s="79">
        <f t="shared" si="7"/>
        <v>0</v>
      </c>
      <c r="R246" s="102" t="str">
        <f t="shared" si="6"/>
        <v/>
      </c>
      <c r="S246" s="96" t="str">
        <f>IF(D246="","",IF(OR(D246=Plano!$A$1,D246=Plano!$B$1),"entrada","saída"))</f>
        <v/>
      </c>
    </row>
    <row r="247" spans="1:19" ht="13.2" hidden="1" x14ac:dyDescent="0.25">
      <c r="A247" s="119" t="str">
        <f>IF(B247="","",COUNT('Diário 2o PA'!$A$5:$A$1412)+COUNT('Diário 3o PA'!$A$5:$A$2004)+COUNT('Diário 4º PA'!$A$5:$A$2004)+ROW()-4)</f>
        <v/>
      </c>
      <c r="B247" s="104"/>
      <c r="C247" s="154"/>
      <c r="D247" s="105"/>
      <c r="E247" s="105"/>
      <c r="F247" s="106"/>
      <c r="G247" s="105"/>
      <c r="H247" s="105"/>
      <c r="I247" s="108"/>
      <c r="J247" s="105"/>
      <c r="K247" s="105"/>
      <c r="L247" s="108"/>
      <c r="M247" s="105"/>
      <c r="N247" s="103"/>
      <c r="O247" s="456"/>
      <c r="P247" s="79">
        <f t="shared" si="7"/>
        <v>0</v>
      </c>
      <c r="Q247" s="79">
        <f t="shared" si="7"/>
        <v>0</v>
      </c>
      <c r="R247" s="102" t="str">
        <f t="shared" si="6"/>
        <v/>
      </c>
      <c r="S247" s="96" t="str">
        <f>IF(D247="","",IF(OR(D247=Plano!$A$1,D247=Plano!$B$1),"entrada","saída"))</f>
        <v/>
      </c>
    </row>
    <row r="248" spans="1:19" ht="13.2" hidden="1" x14ac:dyDescent="0.25">
      <c r="A248" s="119" t="str">
        <f>IF(B248="","",COUNT('Diário 2o PA'!$A$5:$A$1412)+COUNT('Diário 3o PA'!$A$5:$A$2004)+COUNT('Diário 4º PA'!$A$5:$A$2004)+ROW()-4)</f>
        <v/>
      </c>
      <c r="B248" s="104"/>
      <c r="C248" s="154"/>
      <c r="D248" s="105"/>
      <c r="E248" s="105"/>
      <c r="F248" s="106"/>
      <c r="G248" s="105"/>
      <c r="H248" s="105"/>
      <c r="I248" s="108"/>
      <c r="J248" s="105"/>
      <c r="K248" s="105"/>
      <c r="L248" s="108"/>
      <c r="M248" s="105"/>
      <c r="N248" s="103"/>
      <c r="O248" s="456"/>
      <c r="P248" s="79">
        <f t="shared" si="7"/>
        <v>0</v>
      </c>
      <c r="Q248" s="79">
        <f t="shared" si="7"/>
        <v>0</v>
      </c>
      <c r="R248" s="102" t="str">
        <f t="shared" si="6"/>
        <v/>
      </c>
      <c r="S248" s="96" t="str">
        <f>IF(D248="","",IF(OR(D248=Plano!$A$1,D248=Plano!$B$1),"entrada","saída"))</f>
        <v/>
      </c>
    </row>
    <row r="249" spans="1:19" ht="13.2" hidden="1" x14ac:dyDescent="0.25">
      <c r="A249" s="119" t="str">
        <f>IF(B249="","",COUNT('Diário 2o PA'!$A$5:$A$1412)+COUNT('Diário 3o PA'!$A$5:$A$2004)+COUNT('Diário 4º PA'!$A$5:$A$2004)+ROW()-4)</f>
        <v/>
      </c>
      <c r="B249" s="104"/>
      <c r="C249" s="154"/>
      <c r="D249" s="105"/>
      <c r="E249" s="105"/>
      <c r="F249" s="106"/>
      <c r="G249" s="105"/>
      <c r="H249" s="105"/>
      <c r="I249" s="108"/>
      <c r="J249" s="105"/>
      <c r="K249" s="105"/>
      <c r="L249" s="108"/>
      <c r="M249" s="105"/>
      <c r="N249" s="103"/>
      <c r="O249" s="456"/>
      <c r="P249" s="79">
        <f t="shared" si="7"/>
        <v>0</v>
      </c>
      <c r="Q249" s="79">
        <f t="shared" si="7"/>
        <v>0</v>
      </c>
      <c r="R249" s="102" t="str">
        <f t="shared" si="6"/>
        <v/>
      </c>
      <c r="S249" s="96" t="str">
        <f>IF(D249="","",IF(OR(D249=Plano!$A$1,D249=Plano!$B$1),"entrada","saída"))</f>
        <v/>
      </c>
    </row>
    <row r="250" spans="1:19" ht="13.2" hidden="1" x14ac:dyDescent="0.25">
      <c r="A250" s="119" t="str">
        <f>IF(B250="","",COUNT('Diário 2o PA'!$A$5:$A$1412)+COUNT('Diário 3o PA'!$A$5:$A$2004)+COUNT('Diário 4º PA'!$A$5:$A$2004)+ROW()-4)</f>
        <v/>
      </c>
      <c r="B250" s="104"/>
      <c r="C250" s="154"/>
      <c r="D250" s="105"/>
      <c r="E250" s="105"/>
      <c r="F250" s="106"/>
      <c r="G250" s="105"/>
      <c r="H250" s="105"/>
      <c r="I250" s="108"/>
      <c r="J250" s="105"/>
      <c r="K250" s="105"/>
      <c r="L250" s="108"/>
      <c r="M250" s="105"/>
      <c r="N250" s="103"/>
      <c r="O250" s="456"/>
      <c r="P250" s="79">
        <f t="shared" si="7"/>
        <v>0</v>
      </c>
      <c r="Q250" s="79">
        <f t="shared" si="7"/>
        <v>0</v>
      </c>
      <c r="R250" s="102" t="str">
        <f t="shared" si="6"/>
        <v/>
      </c>
      <c r="S250" s="96" t="str">
        <f>IF(D250="","",IF(OR(D250=Plano!$A$1,D250=Plano!$B$1),"entrada","saída"))</f>
        <v/>
      </c>
    </row>
    <row r="251" spans="1:19" ht="13.2" hidden="1" x14ac:dyDescent="0.25">
      <c r="A251" s="119" t="str">
        <f>IF(B251="","",COUNT('Diário 2o PA'!$A$5:$A$1412)+COUNT('Diário 3o PA'!$A$5:$A$2004)+COUNT('Diário 4º PA'!$A$5:$A$2004)+ROW()-4)</f>
        <v/>
      </c>
      <c r="B251" s="104"/>
      <c r="C251" s="154"/>
      <c r="D251" s="105"/>
      <c r="E251" s="105"/>
      <c r="F251" s="106"/>
      <c r="G251" s="105"/>
      <c r="H251" s="105"/>
      <c r="I251" s="108"/>
      <c r="J251" s="105"/>
      <c r="K251" s="105"/>
      <c r="L251" s="108"/>
      <c r="M251" s="105"/>
      <c r="N251" s="103"/>
      <c r="O251" s="456"/>
      <c r="P251" s="79">
        <f t="shared" si="7"/>
        <v>0</v>
      </c>
      <c r="Q251" s="79">
        <f t="shared" si="7"/>
        <v>0</v>
      </c>
      <c r="R251" s="102" t="str">
        <f t="shared" si="6"/>
        <v/>
      </c>
      <c r="S251" s="96" t="str">
        <f>IF(D251="","",IF(OR(D251=Plano!$A$1,D251=Plano!$B$1),"entrada","saída"))</f>
        <v/>
      </c>
    </row>
    <row r="252" spans="1:19" ht="13.2" hidden="1" x14ac:dyDescent="0.25">
      <c r="A252" s="119" t="str">
        <f>IF(B252="","",COUNT('Diário 2o PA'!$A$5:$A$1412)+COUNT('Diário 3o PA'!$A$5:$A$2004)+COUNT('Diário 4º PA'!$A$5:$A$2004)+ROW()-4)</f>
        <v/>
      </c>
      <c r="B252" s="104"/>
      <c r="C252" s="154"/>
      <c r="D252" s="105"/>
      <c r="E252" s="105"/>
      <c r="F252" s="106"/>
      <c r="G252" s="105"/>
      <c r="H252" s="105"/>
      <c r="I252" s="108"/>
      <c r="J252" s="105"/>
      <c r="K252" s="105"/>
      <c r="L252" s="108"/>
      <c r="M252" s="105"/>
      <c r="N252" s="103"/>
      <c r="O252" s="456"/>
      <c r="P252" s="79">
        <f t="shared" si="7"/>
        <v>0</v>
      </c>
      <c r="Q252" s="79">
        <f t="shared" si="7"/>
        <v>0</v>
      </c>
      <c r="R252" s="102" t="str">
        <f t="shared" si="6"/>
        <v/>
      </c>
      <c r="S252" s="96" t="str">
        <f>IF(D252="","",IF(OR(D252=Plano!$A$1,D252=Plano!$B$1),"entrada","saída"))</f>
        <v/>
      </c>
    </row>
    <row r="253" spans="1:19" ht="13.2" hidden="1" x14ac:dyDescent="0.25">
      <c r="A253" s="119" t="str">
        <f>IF(B253="","",COUNT('Diário 2o PA'!$A$5:$A$1412)+COUNT('Diário 3o PA'!$A$5:$A$2004)+COUNT('Diário 4º PA'!$A$5:$A$2004)+ROW()-4)</f>
        <v/>
      </c>
      <c r="B253" s="104"/>
      <c r="C253" s="154"/>
      <c r="D253" s="105"/>
      <c r="E253" s="105"/>
      <c r="F253" s="106"/>
      <c r="G253" s="105"/>
      <c r="H253" s="105"/>
      <c r="I253" s="108"/>
      <c r="J253" s="105"/>
      <c r="K253" s="105"/>
      <c r="L253" s="108"/>
      <c r="M253" s="105"/>
      <c r="N253" s="103"/>
      <c r="O253" s="456"/>
      <c r="P253" s="79">
        <f t="shared" si="7"/>
        <v>0</v>
      </c>
      <c r="Q253" s="79">
        <f t="shared" si="7"/>
        <v>0</v>
      </c>
      <c r="R253" s="102" t="str">
        <f t="shared" si="6"/>
        <v/>
      </c>
      <c r="S253" s="96" t="str">
        <f>IF(D253="","",IF(OR(D253=Plano!$A$1,D253=Plano!$B$1),"entrada","saída"))</f>
        <v/>
      </c>
    </row>
    <row r="254" spans="1:19" ht="13.2" hidden="1" x14ac:dyDescent="0.25">
      <c r="A254" s="119" t="str">
        <f>IF(B254="","",COUNT('Diário 2o PA'!$A$5:$A$1412)+COUNT('Diário 3o PA'!$A$5:$A$2004)+COUNT('Diário 4º PA'!$A$5:$A$2004)+ROW()-4)</f>
        <v/>
      </c>
      <c r="B254" s="104"/>
      <c r="C254" s="154"/>
      <c r="D254" s="105"/>
      <c r="E254" s="105"/>
      <c r="F254" s="106"/>
      <c r="G254" s="105"/>
      <c r="H254" s="105"/>
      <c r="I254" s="108"/>
      <c r="J254" s="105"/>
      <c r="K254" s="105"/>
      <c r="L254" s="108"/>
      <c r="M254" s="105"/>
      <c r="N254" s="103"/>
      <c r="O254" s="456"/>
      <c r="P254" s="79">
        <f t="shared" si="7"/>
        <v>0</v>
      </c>
      <c r="Q254" s="79">
        <f t="shared" si="7"/>
        <v>0</v>
      </c>
      <c r="R254" s="102" t="str">
        <f t="shared" si="6"/>
        <v/>
      </c>
      <c r="S254" s="96" t="str">
        <f>IF(D254="","",IF(OR(D254=Plano!$A$1,D254=Plano!$B$1),"entrada","saída"))</f>
        <v/>
      </c>
    </row>
    <row r="255" spans="1:19" ht="13.2" hidden="1" x14ac:dyDescent="0.25">
      <c r="A255" s="119" t="str">
        <f>IF(B255="","",COUNT('Diário 2o PA'!$A$5:$A$1412)+COUNT('Diário 3o PA'!$A$5:$A$2004)+COUNT('Diário 4º PA'!$A$5:$A$2004)+ROW()-4)</f>
        <v/>
      </c>
      <c r="B255" s="104"/>
      <c r="C255" s="154"/>
      <c r="D255" s="105"/>
      <c r="E255" s="105"/>
      <c r="F255" s="106"/>
      <c r="G255" s="105"/>
      <c r="H255" s="105"/>
      <c r="I255" s="108"/>
      <c r="J255" s="105"/>
      <c r="K255" s="105"/>
      <c r="L255" s="108"/>
      <c r="M255" s="105"/>
      <c r="N255" s="103"/>
      <c r="O255" s="456"/>
      <c r="P255" s="79">
        <f t="shared" si="7"/>
        <v>0</v>
      </c>
      <c r="Q255" s="79">
        <f t="shared" si="7"/>
        <v>0</v>
      </c>
      <c r="R255" s="102" t="str">
        <f t="shared" si="6"/>
        <v/>
      </c>
      <c r="S255" s="96" t="str">
        <f>IF(D255="","",IF(OR(D255=Plano!$A$1,D255=Plano!$B$1),"entrada","saída"))</f>
        <v/>
      </c>
    </row>
    <row r="256" spans="1:19" ht="13.2" hidden="1" x14ac:dyDescent="0.25">
      <c r="A256" s="119" t="str">
        <f>IF(B256="","",COUNT('Diário 2o PA'!$A$5:$A$1412)+COUNT('Diário 3o PA'!$A$5:$A$2004)+COUNT('Diário 4º PA'!$A$5:$A$2004)+ROW()-4)</f>
        <v/>
      </c>
      <c r="B256" s="104"/>
      <c r="C256" s="154"/>
      <c r="D256" s="105"/>
      <c r="E256" s="105"/>
      <c r="F256" s="106"/>
      <c r="G256" s="105"/>
      <c r="H256" s="105"/>
      <c r="I256" s="108"/>
      <c r="J256" s="105"/>
      <c r="K256" s="105"/>
      <c r="L256" s="108"/>
      <c r="M256" s="105"/>
      <c r="N256" s="103"/>
      <c r="O256" s="456"/>
      <c r="P256" s="79">
        <f t="shared" si="7"/>
        <v>0</v>
      </c>
      <c r="Q256" s="79">
        <f t="shared" si="7"/>
        <v>0</v>
      </c>
      <c r="R256" s="102" t="str">
        <f t="shared" si="6"/>
        <v/>
      </c>
      <c r="S256" s="96" t="str">
        <f>IF(D256="","",IF(OR(D256=Plano!$A$1,D256=Plano!$B$1),"entrada","saída"))</f>
        <v/>
      </c>
    </row>
    <row r="257" spans="1:19" ht="13.2" hidden="1" x14ac:dyDescent="0.25">
      <c r="A257" s="119" t="str">
        <f>IF(B257="","",COUNT('Diário 2o PA'!$A$5:$A$1412)+COUNT('Diário 3o PA'!$A$5:$A$2004)+COUNT('Diário 4º PA'!$A$5:$A$2004)+ROW()-4)</f>
        <v/>
      </c>
      <c r="B257" s="104"/>
      <c r="C257" s="154"/>
      <c r="D257" s="105"/>
      <c r="E257" s="105"/>
      <c r="F257" s="106"/>
      <c r="G257" s="105"/>
      <c r="H257" s="105"/>
      <c r="I257" s="108"/>
      <c r="J257" s="105"/>
      <c r="K257" s="105"/>
      <c r="L257" s="108"/>
      <c r="M257" s="105"/>
      <c r="N257" s="103"/>
      <c r="O257" s="456"/>
      <c r="P257" s="79">
        <f t="shared" si="7"/>
        <v>0</v>
      </c>
      <c r="Q257" s="79">
        <f t="shared" si="7"/>
        <v>0</v>
      </c>
      <c r="R257" s="102" t="str">
        <f t="shared" si="6"/>
        <v/>
      </c>
      <c r="S257" s="96" t="str">
        <f>IF(D257="","",IF(OR(D257=Plano!$A$1,D257=Plano!$B$1),"entrada","saída"))</f>
        <v/>
      </c>
    </row>
    <row r="258" spans="1:19" ht="13.2" hidden="1" x14ac:dyDescent="0.25">
      <c r="A258" s="119" t="str">
        <f>IF(B258="","",COUNT('Diário 2o PA'!$A$5:$A$1412)+COUNT('Diário 3o PA'!$A$5:$A$2004)+COUNT('Diário 4º PA'!$A$5:$A$2004)+ROW()-4)</f>
        <v/>
      </c>
      <c r="B258" s="104"/>
      <c r="C258" s="154"/>
      <c r="D258" s="105"/>
      <c r="E258" s="105"/>
      <c r="F258" s="106"/>
      <c r="G258" s="105"/>
      <c r="H258" s="105"/>
      <c r="I258" s="108"/>
      <c r="J258" s="105"/>
      <c r="K258" s="105"/>
      <c r="L258" s="108"/>
      <c r="M258" s="105"/>
      <c r="N258" s="103"/>
      <c r="O258" s="456"/>
      <c r="P258" s="79">
        <f t="shared" si="7"/>
        <v>0</v>
      </c>
      <c r="Q258" s="79">
        <f t="shared" si="7"/>
        <v>0</v>
      </c>
      <c r="R258" s="102" t="str">
        <f t="shared" si="6"/>
        <v/>
      </c>
      <c r="S258" s="96" t="str">
        <f>IF(D258="","",IF(OR(D258=Plano!$A$1,D258=Plano!$B$1),"entrada","saída"))</f>
        <v/>
      </c>
    </row>
    <row r="259" spans="1:19" ht="13.2" hidden="1" x14ac:dyDescent="0.25">
      <c r="A259" s="119" t="str">
        <f>IF(B259="","",COUNT('Diário 2o PA'!$A$5:$A$1412)+COUNT('Diário 3o PA'!$A$5:$A$2004)+COUNT('Diário 4º PA'!$A$5:$A$2004)+ROW()-4)</f>
        <v/>
      </c>
      <c r="B259" s="104"/>
      <c r="C259" s="154"/>
      <c r="D259" s="105"/>
      <c r="E259" s="105"/>
      <c r="F259" s="106"/>
      <c r="G259" s="105"/>
      <c r="H259" s="105"/>
      <c r="I259" s="108"/>
      <c r="J259" s="105"/>
      <c r="K259" s="105"/>
      <c r="L259" s="108"/>
      <c r="M259" s="105"/>
      <c r="N259" s="103"/>
      <c r="O259" s="456"/>
      <c r="P259" s="79">
        <f t="shared" si="7"/>
        <v>0</v>
      </c>
      <c r="Q259" s="79">
        <f t="shared" si="7"/>
        <v>0</v>
      </c>
      <c r="R259" s="102" t="str">
        <f t="shared" si="6"/>
        <v/>
      </c>
      <c r="S259" s="96" t="str">
        <f>IF(D259="","",IF(OR(D259=Plano!$A$1,D259=Plano!$B$1),"entrada","saída"))</f>
        <v/>
      </c>
    </row>
    <row r="260" spans="1:19" ht="13.2" hidden="1" x14ac:dyDescent="0.25">
      <c r="A260" s="119" t="str">
        <f>IF(B260="","",COUNT('Diário 2o PA'!$A$5:$A$1412)+COUNT('Diário 3o PA'!$A$5:$A$2004)+COUNT('Diário 4º PA'!$A$5:$A$2004)+ROW()-4)</f>
        <v/>
      </c>
      <c r="B260" s="104"/>
      <c r="C260" s="154"/>
      <c r="D260" s="105"/>
      <c r="E260" s="105"/>
      <c r="F260" s="106"/>
      <c r="G260" s="105"/>
      <c r="H260" s="105"/>
      <c r="I260" s="108"/>
      <c r="J260" s="105"/>
      <c r="K260" s="105"/>
      <c r="L260" s="108"/>
      <c r="M260" s="105"/>
      <c r="N260" s="103"/>
      <c r="O260" s="456"/>
      <c r="P260" s="79">
        <f t="shared" si="7"/>
        <v>0</v>
      </c>
      <c r="Q260" s="79">
        <f t="shared" si="7"/>
        <v>0</v>
      </c>
      <c r="R260" s="102" t="str">
        <f t="shared" si="6"/>
        <v/>
      </c>
      <c r="S260" s="96" t="str">
        <f>IF(D260="","",IF(OR(D260=Plano!$A$1,D260=Plano!$B$1),"entrada","saída"))</f>
        <v/>
      </c>
    </row>
    <row r="261" spans="1:19" ht="13.2" hidden="1" x14ac:dyDescent="0.25">
      <c r="A261" s="119" t="str">
        <f>IF(B261="","",COUNT('Diário 2o PA'!$A$5:$A$1412)+COUNT('Diário 3o PA'!$A$5:$A$2004)+COUNT('Diário 4º PA'!$A$5:$A$2004)+ROW()-4)</f>
        <v/>
      </c>
      <c r="B261" s="104"/>
      <c r="C261" s="154"/>
      <c r="D261" s="105"/>
      <c r="E261" s="105"/>
      <c r="F261" s="106"/>
      <c r="G261" s="105"/>
      <c r="H261" s="105"/>
      <c r="I261" s="108"/>
      <c r="J261" s="105"/>
      <c r="K261" s="105"/>
      <c r="L261" s="108"/>
      <c r="M261" s="105"/>
      <c r="N261" s="103"/>
      <c r="O261" s="456"/>
      <c r="P261" s="79">
        <f t="shared" si="7"/>
        <v>0</v>
      </c>
      <c r="Q261" s="79">
        <f t="shared" si="7"/>
        <v>0</v>
      </c>
      <c r="R261" s="102" t="str">
        <f t="shared" ref="R261:R324" si="8">SUBSTITUTE(D261," ","_")</f>
        <v/>
      </c>
      <c r="S261" s="96" t="str">
        <f>IF(D261="","",IF(OR(D261=Plano!$A$1,D261=Plano!$B$1),"entrada","saída"))</f>
        <v/>
      </c>
    </row>
    <row r="262" spans="1:19" ht="13.2" hidden="1" x14ac:dyDescent="0.25">
      <c r="A262" s="119" t="str">
        <f>IF(B262="","",COUNT('Diário 2o PA'!$A$5:$A$1412)+COUNT('Diário 3o PA'!$A$5:$A$2004)+COUNT('Diário 4º PA'!$A$5:$A$2004)+ROW()-4)</f>
        <v/>
      </c>
      <c r="B262" s="104"/>
      <c r="C262" s="154"/>
      <c r="D262" s="105"/>
      <c r="E262" s="105"/>
      <c r="F262" s="106"/>
      <c r="G262" s="105"/>
      <c r="H262" s="105"/>
      <c r="I262" s="108"/>
      <c r="J262" s="105"/>
      <c r="K262" s="105"/>
      <c r="L262" s="108"/>
      <c r="M262" s="105"/>
      <c r="N262" s="103"/>
      <c r="O262" s="456"/>
      <c r="P262" s="79">
        <f t="shared" ref="P262:Q325" si="9">IF(B262=0,0,IF(YEAR(B262)=$Q$1,MONTH(B262)-$P$1+1,(YEAR(B262)-$Q$1)*12-$P$1+1+MONTH(B262)))</f>
        <v>0</v>
      </c>
      <c r="Q262" s="79">
        <f t="shared" si="9"/>
        <v>0</v>
      </c>
      <c r="R262" s="102" t="str">
        <f t="shared" si="8"/>
        <v/>
      </c>
      <c r="S262" s="96" t="str">
        <f>IF(D262="","",IF(OR(D262=Plano!$A$1,D262=Plano!$B$1),"entrada","saída"))</f>
        <v/>
      </c>
    </row>
    <row r="263" spans="1:19" ht="13.2" hidden="1" x14ac:dyDescent="0.25">
      <c r="A263" s="119" t="str">
        <f>IF(B263="","",COUNT('Diário 2o PA'!$A$5:$A$1412)+COUNT('Diário 3o PA'!$A$5:$A$2004)+COUNT('Diário 4º PA'!$A$5:$A$2004)+ROW()-4)</f>
        <v/>
      </c>
      <c r="B263" s="104"/>
      <c r="C263" s="154"/>
      <c r="D263" s="105"/>
      <c r="E263" s="105"/>
      <c r="F263" s="106"/>
      <c r="G263" s="105"/>
      <c r="H263" s="105"/>
      <c r="I263" s="108"/>
      <c r="J263" s="105"/>
      <c r="K263" s="105"/>
      <c r="L263" s="108"/>
      <c r="M263" s="105"/>
      <c r="N263" s="103"/>
      <c r="O263" s="456"/>
      <c r="P263" s="79">
        <f t="shared" si="9"/>
        <v>0</v>
      </c>
      <c r="Q263" s="79">
        <f t="shared" si="9"/>
        <v>0</v>
      </c>
      <c r="R263" s="102" t="str">
        <f t="shared" si="8"/>
        <v/>
      </c>
      <c r="S263" s="96" t="str">
        <f>IF(D263="","",IF(OR(D263=Plano!$A$1,D263=Plano!$B$1),"entrada","saída"))</f>
        <v/>
      </c>
    </row>
    <row r="264" spans="1:19" ht="13.2" hidden="1" x14ac:dyDescent="0.25">
      <c r="A264" s="119" t="str">
        <f>IF(B264="","",COUNT('Diário 2o PA'!$A$5:$A$1412)+COUNT('Diário 3o PA'!$A$5:$A$2004)+COUNT('Diário 4º PA'!$A$5:$A$2004)+ROW()-4)</f>
        <v/>
      </c>
      <c r="B264" s="104"/>
      <c r="C264" s="154"/>
      <c r="D264" s="105"/>
      <c r="E264" s="105"/>
      <c r="F264" s="106"/>
      <c r="G264" s="105"/>
      <c r="H264" s="105"/>
      <c r="I264" s="108"/>
      <c r="J264" s="105"/>
      <c r="K264" s="105"/>
      <c r="L264" s="108"/>
      <c r="M264" s="105"/>
      <c r="N264" s="103"/>
      <c r="O264" s="456"/>
      <c r="P264" s="79">
        <f t="shared" si="9"/>
        <v>0</v>
      </c>
      <c r="Q264" s="79">
        <f t="shared" si="9"/>
        <v>0</v>
      </c>
      <c r="R264" s="102" t="str">
        <f t="shared" si="8"/>
        <v/>
      </c>
      <c r="S264" s="96" t="str">
        <f>IF(D264="","",IF(OR(D264=Plano!$A$1,D264=Plano!$B$1),"entrada","saída"))</f>
        <v/>
      </c>
    </row>
    <row r="265" spans="1:19" ht="13.2" hidden="1" x14ac:dyDescent="0.25">
      <c r="A265" s="119" t="str">
        <f>IF(B265="","",COUNT('Diário 2o PA'!$A$5:$A$1412)+COUNT('Diário 3o PA'!$A$5:$A$2004)+COUNT('Diário 4º PA'!$A$5:$A$2004)+ROW()-4)</f>
        <v/>
      </c>
      <c r="B265" s="104"/>
      <c r="C265" s="154"/>
      <c r="D265" s="105"/>
      <c r="E265" s="105"/>
      <c r="F265" s="106"/>
      <c r="G265" s="105"/>
      <c r="H265" s="105"/>
      <c r="I265" s="108"/>
      <c r="J265" s="105"/>
      <c r="K265" s="105"/>
      <c r="L265" s="108"/>
      <c r="M265" s="105"/>
      <c r="N265" s="103"/>
      <c r="O265" s="456"/>
      <c r="P265" s="79">
        <f t="shared" si="9"/>
        <v>0</v>
      </c>
      <c r="Q265" s="79">
        <f t="shared" si="9"/>
        <v>0</v>
      </c>
      <c r="R265" s="102" t="str">
        <f t="shared" si="8"/>
        <v/>
      </c>
      <c r="S265" s="96" t="str">
        <f>IF(D265="","",IF(OR(D265=Plano!$A$1,D265=Plano!$B$1),"entrada","saída"))</f>
        <v/>
      </c>
    </row>
    <row r="266" spans="1:19" ht="13.2" hidden="1" x14ac:dyDescent="0.25">
      <c r="A266" s="119" t="str">
        <f>IF(B266="","",COUNT('Diário 2o PA'!$A$5:$A$1412)+COUNT('Diário 3o PA'!$A$5:$A$2004)+COUNT('Diário 4º PA'!$A$5:$A$2004)+ROW()-4)</f>
        <v/>
      </c>
      <c r="B266" s="104"/>
      <c r="C266" s="154"/>
      <c r="D266" s="105"/>
      <c r="E266" s="105"/>
      <c r="F266" s="106"/>
      <c r="G266" s="105"/>
      <c r="H266" s="105"/>
      <c r="I266" s="108"/>
      <c r="J266" s="105"/>
      <c r="K266" s="105"/>
      <c r="L266" s="108"/>
      <c r="M266" s="105"/>
      <c r="N266" s="103"/>
      <c r="O266" s="456"/>
      <c r="P266" s="79">
        <f t="shared" si="9"/>
        <v>0</v>
      </c>
      <c r="Q266" s="79">
        <f t="shared" si="9"/>
        <v>0</v>
      </c>
      <c r="R266" s="102" t="str">
        <f t="shared" si="8"/>
        <v/>
      </c>
      <c r="S266" s="96" t="str">
        <f>IF(D266="","",IF(OR(D266=Plano!$A$1,D266=Plano!$B$1),"entrada","saída"))</f>
        <v/>
      </c>
    </row>
    <row r="267" spans="1:19" ht="13.2" hidden="1" x14ac:dyDescent="0.25">
      <c r="A267" s="119" t="str">
        <f>IF(B267="","",COUNT('Diário 2o PA'!$A$5:$A$1412)+COUNT('Diário 3o PA'!$A$5:$A$2004)+COUNT('Diário 4º PA'!$A$5:$A$2004)+ROW()-4)</f>
        <v/>
      </c>
      <c r="B267" s="104"/>
      <c r="C267" s="154"/>
      <c r="D267" s="105"/>
      <c r="E267" s="105"/>
      <c r="F267" s="106"/>
      <c r="G267" s="105"/>
      <c r="H267" s="105"/>
      <c r="I267" s="108"/>
      <c r="J267" s="105"/>
      <c r="K267" s="105"/>
      <c r="L267" s="108"/>
      <c r="M267" s="105"/>
      <c r="N267" s="103"/>
      <c r="O267" s="456"/>
      <c r="P267" s="79">
        <f t="shared" si="9"/>
        <v>0</v>
      </c>
      <c r="Q267" s="79">
        <f t="shared" si="9"/>
        <v>0</v>
      </c>
      <c r="R267" s="102" t="str">
        <f t="shared" si="8"/>
        <v/>
      </c>
      <c r="S267" s="96" t="str">
        <f>IF(D267="","",IF(OR(D267=Plano!$A$1,D267=Plano!$B$1),"entrada","saída"))</f>
        <v/>
      </c>
    </row>
    <row r="268" spans="1:19" ht="13.2" hidden="1" x14ac:dyDescent="0.25">
      <c r="A268" s="119" t="str">
        <f>IF(B268="","",COUNT('Diário 2o PA'!$A$5:$A$1412)+COUNT('Diário 3o PA'!$A$5:$A$2004)+COUNT('Diário 4º PA'!$A$5:$A$2004)+ROW()-4)</f>
        <v/>
      </c>
      <c r="B268" s="104"/>
      <c r="C268" s="154"/>
      <c r="D268" s="105"/>
      <c r="E268" s="105"/>
      <c r="F268" s="106"/>
      <c r="G268" s="105"/>
      <c r="H268" s="105"/>
      <c r="I268" s="108"/>
      <c r="J268" s="105"/>
      <c r="K268" s="105"/>
      <c r="L268" s="108"/>
      <c r="M268" s="105"/>
      <c r="N268" s="103"/>
      <c r="O268" s="456"/>
      <c r="P268" s="79">
        <f t="shared" si="9"/>
        <v>0</v>
      </c>
      <c r="Q268" s="79">
        <f t="shared" si="9"/>
        <v>0</v>
      </c>
      <c r="R268" s="102" t="str">
        <f t="shared" si="8"/>
        <v/>
      </c>
      <c r="S268" s="96" t="str">
        <f>IF(D268="","",IF(OR(D268=Plano!$A$1,D268=Plano!$B$1),"entrada","saída"))</f>
        <v/>
      </c>
    </row>
    <row r="269" spans="1:19" ht="13.2" hidden="1" x14ac:dyDescent="0.25">
      <c r="A269" s="119" t="str">
        <f>IF(B269="","",COUNT('Diário 2o PA'!$A$5:$A$1412)+COUNT('Diário 3o PA'!$A$5:$A$2004)+COUNT('Diário 4º PA'!$A$5:$A$2004)+ROW()-4)</f>
        <v/>
      </c>
      <c r="B269" s="104"/>
      <c r="C269" s="154"/>
      <c r="D269" s="105"/>
      <c r="E269" s="105"/>
      <c r="F269" s="106"/>
      <c r="G269" s="105"/>
      <c r="H269" s="105"/>
      <c r="I269" s="108"/>
      <c r="J269" s="105"/>
      <c r="K269" s="105"/>
      <c r="L269" s="108"/>
      <c r="M269" s="105"/>
      <c r="N269" s="103"/>
      <c r="O269" s="456"/>
      <c r="P269" s="79">
        <f t="shared" si="9"/>
        <v>0</v>
      </c>
      <c r="Q269" s="79">
        <f t="shared" si="9"/>
        <v>0</v>
      </c>
      <c r="R269" s="102" t="str">
        <f t="shared" si="8"/>
        <v/>
      </c>
      <c r="S269" s="96" t="str">
        <f>IF(D269="","",IF(OR(D269=Plano!$A$1,D269=Plano!$B$1),"entrada","saída"))</f>
        <v/>
      </c>
    </row>
    <row r="270" spans="1:19" ht="13.2" hidden="1" x14ac:dyDescent="0.25">
      <c r="A270" s="119" t="str">
        <f>IF(B270="","",COUNT('Diário 2o PA'!$A$5:$A$1412)+COUNT('Diário 3o PA'!$A$5:$A$2004)+COUNT('Diário 4º PA'!$A$5:$A$2004)+ROW()-4)</f>
        <v/>
      </c>
      <c r="B270" s="104"/>
      <c r="C270" s="154"/>
      <c r="D270" s="105"/>
      <c r="E270" s="105"/>
      <c r="F270" s="106"/>
      <c r="G270" s="105"/>
      <c r="H270" s="105"/>
      <c r="I270" s="108"/>
      <c r="J270" s="105"/>
      <c r="K270" s="105"/>
      <c r="L270" s="108"/>
      <c r="M270" s="105"/>
      <c r="N270" s="103"/>
      <c r="O270" s="456"/>
      <c r="P270" s="79">
        <f t="shared" si="9"/>
        <v>0</v>
      </c>
      <c r="Q270" s="79">
        <f t="shared" si="9"/>
        <v>0</v>
      </c>
      <c r="R270" s="102" t="str">
        <f t="shared" si="8"/>
        <v/>
      </c>
      <c r="S270" s="96" t="str">
        <f>IF(D270="","",IF(OR(D270=Plano!$A$1,D270=Plano!$B$1),"entrada","saída"))</f>
        <v/>
      </c>
    </row>
    <row r="271" spans="1:19" ht="13.2" hidden="1" x14ac:dyDescent="0.25">
      <c r="A271" s="119" t="str">
        <f>IF(B271="","",COUNT('Diário 2o PA'!$A$5:$A$1412)+COUNT('Diário 3o PA'!$A$5:$A$2004)+COUNT('Diário 4º PA'!$A$5:$A$2004)+ROW()-4)</f>
        <v/>
      </c>
      <c r="B271" s="104"/>
      <c r="C271" s="154"/>
      <c r="D271" s="105"/>
      <c r="E271" s="105"/>
      <c r="F271" s="106"/>
      <c r="G271" s="105"/>
      <c r="H271" s="105"/>
      <c r="I271" s="108"/>
      <c r="J271" s="105"/>
      <c r="K271" s="105"/>
      <c r="L271" s="108"/>
      <c r="M271" s="105"/>
      <c r="N271" s="103"/>
      <c r="O271" s="456"/>
      <c r="P271" s="79">
        <f t="shared" si="9"/>
        <v>0</v>
      </c>
      <c r="Q271" s="79">
        <f t="shared" si="9"/>
        <v>0</v>
      </c>
      <c r="R271" s="102" t="str">
        <f t="shared" si="8"/>
        <v/>
      </c>
      <c r="S271" s="96" t="str">
        <f>IF(D271="","",IF(OR(D271=Plano!$A$1,D271=Plano!$B$1),"entrada","saída"))</f>
        <v/>
      </c>
    </row>
    <row r="272" spans="1:19" ht="13.2" hidden="1" x14ac:dyDescent="0.25">
      <c r="A272" s="119" t="str">
        <f>IF(B272="","",COUNT('Diário 2o PA'!$A$5:$A$1412)+COUNT('Diário 3o PA'!$A$5:$A$2004)+COUNT('Diário 4º PA'!$A$5:$A$2004)+ROW()-4)</f>
        <v/>
      </c>
      <c r="B272" s="104"/>
      <c r="C272" s="154"/>
      <c r="D272" s="105"/>
      <c r="E272" s="105"/>
      <c r="F272" s="106"/>
      <c r="G272" s="105"/>
      <c r="H272" s="105"/>
      <c r="I272" s="108"/>
      <c r="J272" s="105"/>
      <c r="K272" s="105"/>
      <c r="L272" s="108"/>
      <c r="M272" s="105"/>
      <c r="N272" s="103"/>
      <c r="O272" s="456"/>
      <c r="P272" s="79">
        <f t="shared" si="9"/>
        <v>0</v>
      </c>
      <c r="Q272" s="79">
        <f t="shared" si="9"/>
        <v>0</v>
      </c>
      <c r="R272" s="102" t="str">
        <f t="shared" si="8"/>
        <v/>
      </c>
      <c r="S272" s="96" t="str">
        <f>IF(D272="","",IF(OR(D272=Plano!$A$1,D272=Plano!$B$1),"entrada","saída"))</f>
        <v/>
      </c>
    </row>
    <row r="273" spans="1:19" ht="13.2" hidden="1" x14ac:dyDescent="0.25">
      <c r="A273" s="119" t="str">
        <f>IF(B273="","",COUNT('Diário 2o PA'!$A$5:$A$1412)+COUNT('Diário 3o PA'!$A$5:$A$2004)+COUNT('Diário 4º PA'!$A$5:$A$2004)+ROW()-4)</f>
        <v/>
      </c>
      <c r="B273" s="104"/>
      <c r="C273" s="154"/>
      <c r="D273" s="105"/>
      <c r="E273" s="105"/>
      <c r="F273" s="106"/>
      <c r="G273" s="105"/>
      <c r="H273" s="105"/>
      <c r="I273" s="108"/>
      <c r="J273" s="105"/>
      <c r="K273" s="105"/>
      <c r="L273" s="108"/>
      <c r="M273" s="105"/>
      <c r="N273" s="103"/>
      <c r="O273" s="456"/>
      <c r="P273" s="79">
        <f t="shared" si="9"/>
        <v>0</v>
      </c>
      <c r="Q273" s="79">
        <f t="shared" si="9"/>
        <v>0</v>
      </c>
      <c r="R273" s="102" t="str">
        <f t="shared" si="8"/>
        <v/>
      </c>
      <c r="S273" s="96" t="str">
        <f>IF(D273="","",IF(OR(D273=Plano!$A$1,D273=Plano!$B$1),"entrada","saída"))</f>
        <v/>
      </c>
    </row>
    <row r="274" spans="1:19" ht="13.2" hidden="1" x14ac:dyDescent="0.25">
      <c r="A274" s="119" t="str">
        <f>IF(B274="","",COUNT('Diário 2o PA'!$A$5:$A$1412)+COUNT('Diário 3o PA'!$A$5:$A$2004)+COUNT('Diário 4º PA'!$A$5:$A$2004)+ROW()-4)</f>
        <v/>
      </c>
      <c r="B274" s="104"/>
      <c r="C274" s="154"/>
      <c r="D274" s="105"/>
      <c r="E274" s="105"/>
      <c r="F274" s="106"/>
      <c r="G274" s="105"/>
      <c r="H274" s="105"/>
      <c r="I274" s="108"/>
      <c r="J274" s="105"/>
      <c r="K274" s="105"/>
      <c r="L274" s="108"/>
      <c r="M274" s="105"/>
      <c r="N274" s="103"/>
      <c r="O274" s="456"/>
      <c r="P274" s="79">
        <f t="shared" si="9"/>
        <v>0</v>
      </c>
      <c r="Q274" s="79">
        <f t="shared" si="9"/>
        <v>0</v>
      </c>
      <c r="R274" s="102" t="str">
        <f t="shared" si="8"/>
        <v/>
      </c>
      <c r="S274" s="96" t="str">
        <f>IF(D274="","",IF(OR(D274=Plano!$A$1,D274=Plano!$B$1),"entrada","saída"))</f>
        <v/>
      </c>
    </row>
    <row r="275" spans="1:19" ht="13.2" hidden="1" x14ac:dyDescent="0.25">
      <c r="A275" s="119" t="str">
        <f>IF(B275="","",COUNT('Diário 2o PA'!$A$5:$A$1412)+COUNT('Diário 3o PA'!$A$5:$A$2004)+COUNT('Diário 4º PA'!$A$5:$A$2004)+ROW()-4)</f>
        <v/>
      </c>
      <c r="B275" s="104"/>
      <c r="C275" s="154"/>
      <c r="D275" s="105"/>
      <c r="E275" s="105"/>
      <c r="F275" s="106"/>
      <c r="G275" s="105"/>
      <c r="H275" s="105"/>
      <c r="I275" s="108"/>
      <c r="J275" s="105"/>
      <c r="K275" s="105"/>
      <c r="L275" s="108"/>
      <c r="M275" s="105"/>
      <c r="N275" s="103"/>
      <c r="O275" s="456"/>
      <c r="P275" s="79">
        <f t="shared" si="9"/>
        <v>0</v>
      </c>
      <c r="Q275" s="79">
        <f t="shared" si="9"/>
        <v>0</v>
      </c>
      <c r="R275" s="102" t="str">
        <f t="shared" si="8"/>
        <v/>
      </c>
      <c r="S275" s="96" t="str">
        <f>IF(D275="","",IF(OR(D275=Plano!$A$1,D275=Plano!$B$1),"entrada","saída"))</f>
        <v/>
      </c>
    </row>
    <row r="276" spans="1:19" ht="13.2" hidden="1" x14ac:dyDescent="0.25">
      <c r="A276" s="119" t="str">
        <f>IF(B276="","",COUNT('Diário 2o PA'!$A$5:$A$1412)+COUNT('Diário 3o PA'!$A$5:$A$2004)+COUNT('Diário 4º PA'!$A$5:$A$2004)+ROW()-4)</f>
        <v/>
      </c>
      <c r="B276" s="104"/>
      <c r="C276" s="154"/>
      <c r="D276" s="105"/>
      <c r="E276" s="105"/>
      <c r="F276" s="106"/>
      <c r="G276" s="105"/>
      <c r="H276" s="105"/>
      <c r="I276" s="108"/>
      <c r="J276" s="105"/>
      <c r="K276" s="105"/>
      <c r="L276" s="108"/>
      <c r="M276" s="105"/>
      <c r="N276" s="103"/>
      <c r="O276" s="456"/>
      <c r="P276" s="79">
        <f t="shared" si="9"/>
        <v>0</v>
      </c>
      <c r="Q276" s="79">
        <f t="shared" si="9"/>
        <v>0</v>
      </c>
      <c r="R276" s="102" t="str">
        <f t="shared" si="8"/>
        <v/>
      </c>
      <c r="S276" s="96" t="str">
        <f>IF(D276="","",IF(OR(D276=Plano!$A$1,D276=Plano!$B$1),"entrada","saída"))</f>
        <v/>
      </c>
    </row>
    <row r="277" spans="1:19" ht="13.2" hidden="1" x14ac:dyDescent="0.25">
      <c r="A277" s="119" t="str">
        <f>IF(B277="","",COUNT('Diário 2o PA'!$A$5:$A$1412)+COUNT('Diário 3o PA'!$A$5:$A$2004)+COUNT('Diário 4º PA'!$A$5:$A$2004)+ROW()-4)</f>
        <v/>
      </c>
      <c r="B277" s="104"/>
      <c r="C277" s="154"/>
      <c r="D277" s="105"/>
      <c r="E277" s="105"/>
      <c r="F277" s="106"/>
      <c r="G277" s="105"/>
      <c r="H277" s="105"/>
      <c r="I277" s="108"/>
      <c r="J277" s="105"/>
      <c r="K277" s="105"/>
      <c r="L277" s="108"/>
      <c r="M277" s="105"/>
      <c r="N277" s="103"/>
      <c r="O277" s="456"/>
      <c r="P277" s="79">
        <f t="shared" si="9"/>
        <v>0</v>
      </c>
      <c r="Q277" s="79">
        <f t="shared" si="9"/>
        <v>0</v>
      </c>
      <c r="R277" s="102" t="str">
        <f t="shared" si="8"/>
        <v/>
      </c>
      <c r="S277" s="96" t="str">
        <f>IF(D277="","",IF(OR(D277=Plano!$A$1,D277=Plano!$B$1),"entrada","saída"))</f>
        <v/>
      </c>
    </row>
    <row r="278" spans="1:19" ht="13.2" hidden="1" x14ac:dyDescent="0.25">
      <c r="A278" s="119" t="str">
        <f>IF(B278="","",COUNT('Diário 2o PA'!$A$5:$A$1412)+COUNT('Diário 3o PA'!$A$5:$A$2004)+COUNT('Diário 4º PA'!$A$5:$A$2004)+ROW()-4)</f>
        <v/>
      </c>
      <c r="B278" s="104"/>
      <c r="C278" s="154"/>
      <c r="D278" s="105"/>
      <c r="E278" s="105"/>
      <c r="F278" s="106"/>
      <c r="G278" s="105"/>
      <c r="H278" s="105"/>
      <c r="I278" s="108"/>
      <c r="J278" s="105"/>
      <c r="K278" s="105"/>
      <c r="L278" s="108"/>
      <c r="M278" s="105"/>
      <c r="N278" s="103"/>
      <c r="O278" s="456"/>
      <c r="P278" s="79">
        <f t="shared" si="9"/>
        <v>0</v>
      </c>
      <c r="Q278" s="79">
        <f t="shared" si="9"/>
        <v>0</v>
      </c>
      <c r="R278" s="102" t="str">
        <f t="shared" si="8"/>
        <v/>
      </c>
      <c r="S278" s="96" t="str">
        <f>IF(D278="","",IF(OR(D278=Plano!$A$1,D278=Plano!$B$1),"entrada","saída"))</f>
        <v/>
      </c>
    </row>
    <row r="279" spans="1:19" ht="13.2" hidden="1" x14ac:dyDescent="0.25">
      <c r="A279" s="119" t="str">
        <f>IF(B279="","",COUNT('Diário 2o PA'!$A$5:$A$1412)+COUNT('Diário 3o PA'!$A$5:$A$2004)+COUNT('Diário 4º PA'!$A$5:$A$2004)+ROW()-4)</f>
        <v/>
      </c>
      <c r="B279" s="104"/>
      <c r="C279" s="154"/>
      <c r="D279" s="105"/>
      <c r="E279" s="105"/>
      <c r="F279" s="106"/>
      <c r="G279" s="105"/>
      <c r="H279" s="105"/>
      <c r="I279" s="108"/>
      <c r="J279" s="105"/>
      <c r="K279" s="105"/>
      <c r="L279" s="108"/>
      <c r="M279" s="105"/>
      <c r="N279" s="103"/>
      <c r="O279" s="456"/>
      <c r="P279" s="79">
        <f t="shared" si="9"/>
        <v>0</v>
      </c>
      <c r="Q279" s="79">
        <f t="shared" si="9"/>
        <v>0</v>
      </c>
      <c r="R279" s="102" t="str">
        <f t="shared" si="8"/>
        <v/>
      </c>
      <c r="S279" s="96" t="str">
        <f>IF(D279="","",IF(OR(D279=Plano!$A$1,D279=Plano!$B$1),"entrada","saída"))</f>
        <v/>
      </c>
    </row>
    <row r="280" spans="1:19" ht="13.2" hidden="1" x14ac:dyDescent="0.25">
      <c r="A280" s="119" t="str">
        <f>IF(B280="","",COUNT('Diário 2o PA'!$A$5:$A$1412)+COUNT('Diário 3o PA'!$A$5:$A$2004)+COUNT('Diário 4º PA'!$A$5:$A$2004)+ROW()-4)</f>
        <v/>
      </c>
      <c r="B280" s="104"/>
      <c r="C280" s="154"/>
      <c r="D280" s="105"/>
      <c r="E280" s="105"/>
      <c r="F280" s="106"/>
      <c r="G280" s="105"/>
      <c r="H280" s="105"/>
      <c r="I280" s="108"/>
      <c r="J280" s="105"/>
      <c r="K280" s="105"/>
      <c r="L280" s="108"/>
      <c r="M280" s="105"/>
      <c r="N280" s="103"/>
      <c r="O280" s="456"/>
      <c r="P280" s="79">
        <f t="shared" si="9"/>
        <v>0</v>
      </c>
      <c r="Q280" s="79">
        <f t="shared" si="9"/>
        <v>0</v>
      </c>
      <c r="R280" s="102" t="str">
        <f t="shared" si="8"/>
        <v/>
      </c>
      <c r="S280" s="96" t="str">
        <f>IF(D280="","",IF(OR(D280=Plano!$A$1,D280=Plano!$B$1),"entrada","saída"))</f>
        <v/>
      </c>
    </row>
    <row r="281" spans="1:19" ht="13.2" hidden="1" x14ac:dyDescent="0.25">
      <c r="A281" s="119" t="str">
        <f>IF(B281="","",COUNT('Diário 2o PA'!$A$5:$A$1412)+COUNT('Diário 3o PA'!$A$5:$A$2004)+COUNT('Diário 4º PA'!$A$5:$A$2004)+ROW()-4)</f>
        <v/>
      </c>
      <c r="B281" s="104"/>
      <c r="C281" s="154"/>
      <c r="D281" s="105"/>
      <c r="E281" s="105"/>
      <c r="F281" s="106"/>
      <c r="G281" s="105"/>
      <c r="H281" s="105"/>
      <c r="I281" s="108"/>
      <c r="J281" s="105"/>
      <c r="K281" s="105"/>
      <c r="L281" s="108"/>
      <c r="M281" s="105"/>
      <c r="N281" s="103"/>
      <c r="O281" s="456"/>
      <c r="P281" s="79">
        <f t="shared" si="9"/>
        <v>0</v>
      </c>
      <c r="Q281" s="79">
        <f t="shared" si="9"/>
        <v>0</v>
      </c>
      <c r="R281" s="102" t="str">
        <f t="shared" si="8"/>
        <v/>
      </c>
      <c r="S281" s="96" t="str">
        <f>IF(D281="","",IF(OR(D281=Plano!$A$1,D281=Plano!$B$1),"entrada","saída"))</f>
        <v/>
      </c>
    </row>
    <row r="282" spans="1:19" ht="13.2" hidden="1" x14ac:dyDescent="0.25">
      <c r="A282" s="119" t="str">
        <f>IF(B282="","",COUNT('Diário 2o PA'!$A$5:$A$1412)+COUNT('Diário 3o PA'!$A$5:$A$2004)+COUNT('Diário 4º PA'!$A$5:$A$2004)+ROW()-4)</f>
        <v/>
      </c>
      <c r="B282" s="104"/>
      <c r="C282" s="154"/>
      <c r="D282" s="105"/>
      <c r="E282" s="105"/>
      <c r="F282" s="106"/>
      <c r="G282" s="105"/>
      <c r="H282" s="105"/>
      <c r="I282" s="108"/>
      <c r="J282" s="105"/>
      <c r="K282" s="105"/>
      <c r="L282" s="108"/>
      <c r="M282" s="105"/>
      <c r="N282" s="103"/>
      <c r="O282" s="456"/>
      <c r="P282" s="79">
        <f t="shared" si="9"/>
        <v>0</v>
      </c>
      <c r="Q282" s="79">
        <f t="shared" si="9"/>
        <v>0</v>
      </c>
      <c r="R282" s="102" t="str">
        <f t="shared" si="8"/>
        <v/>
      </c>
      <c r="S282" s="96" t="str">
        <f>IF(D282="","",IF(OR(D282=Plano!$A$1,D282=Plano!$B$1),"entrada","saída"))</f>
        <v/>
      </c>
    </row>
    <row r="283" spans="1:19" ht="13.2" hidden="1" x14ac:dyDescent="0.25">
      <c r="A283" s="119" t="str">
        <f>IF(B283="","",COUNT('Diário 2o PA'!$A$5:$A$1412)+COUNT('Diário 3o PA'!$A$5:$A$2004)+COUNT('Diário 4º PA'!$A$5:$A$2004)+ROW()-4)</f>
        <v/>
      </c>
      <c r="B283" s="104"/>
      <c r="C283" s="154"/>
      <c r="D283" s="105"/>
      <c r="E283" s="105"/>
      <c r="F283" s="106"/>
      <c r="G283" s="105"/>
      <c r="H283" s="105"/>
      <c r="I283" s="108"/>
      <c r="J283" s="105"/>
      <c r="K283" s="105"/>
      <c r="L283" s="108"/>
      <c r="M283" s="105"/>
      <c r="N283" s="103"/>
      <c r="O283" s="456"/>
      <c r="P283" s="79">
        <f t="shared" si="9"/>
        <v>0</v>
      </c>
      <c r="Q283" s="79">
        <f t="shared" si="9"/>
        <v>0</v>
      </c>
      <c r="R283" s="102" t="str">
        <f t="shared" si="8"/>
        <v/>
      </c>
      <c r="S283" s="96" t="str">
        <f>IF(D283="","",IF(OR(D283=Plano!$A$1,D283=Plano!$B$1),"entrada","saída"))</f>
        <v/>
      </c>
    </row>
    <row r="284" spans="1:19" ht="13.2" hidden="1" x14ac:dyDescent="0.25">
      <c r="A284" s="119" t="str">
        <f>IF(B284="","",COUNT('Diário 2o PA'!$A$5:$A$1412)+COUNT('Diário 3o PA'!$A$5:$A$2004)+COUNT('Diário 4º PA'!$A$5:$A$2004)+ROW()-4)</f>
        <v/>
      </c>
      <c r="B284" s="104"/>
      <c r="C284" s="154"/>
      <c r="D284" s="105"/>
      <c r="E284" s="105"/>
      <c r="F284" s="106"/>
      <c r="G284" s="105"/>
      <c r="H284" s="105"/>
      <c r="I284" s="108"/>
      <c r="J284" s="105"/>
      <c r="K284" s="105"/>
      <c r="L284" s="108"/>
      <c r="M284" s="105"/>
      <c r="N284" s="103"/>
      <c r="O284" s="456"/>
      <c r="P284" s="79">
        <f t="shared" si="9"/>
        <v>0</v>
      </c>
      <c r="Q284" s="79">
        <f t="shared" si="9"/>
        <v>0</v>
      </c>
      <c r="R284" s="102" t="str">
        <f t="shared" si="8"/>
        <v/>
      </c>
      <c r="S284" s="96" t="str">
        <f>IF(D284="","",IF(OR(D284=Plano!$A$1,D284=Plano!$B$1),"entrada","saída"))</f>
        <v/>
      </c>
    </row>
    <row r="285" spans="1:19" ht="13.2" hidden="1" x14ac:dyDescent="0.25">
      <c r="A285" s="119" t="str">
        <f>IF(B285="","",COUNT('Diário 2o PA'!$A$5:$A$1412)+COUNT('Diário 3o PA'!$A$5:$A$2004)+COUNT('Diário 4º PA'!$A$5:$A$2004)+ROW()-4)</f>
        <v/>
      </c>
      <c r="B285" s="104"/>
      <c r="C285" s="154"/>
      <c r="D285" s="105"/>
      <c r="E285" s="105"/>
      <c r="F285" s="106"/>
      <c r="G285" s="105"/>
      <c r="H285" s="105"/>
      <c r="I285" s="108"/>
      <c r="J285" s="105"/>
      <c r="K285" s="105"/>
      <c r="L285" s="108"/>
      <c r="M285" s="105"/>
      <c r="N285" s="103"/>
      <c r="O285" s="456"/>
      <c r="P285" s="79">
        <f t="shared" si="9"/>
        <v>0</v>
      </c>
      <c r="Q285" s="79">
        <f t="shared" si="9"/>
        <v>0</v>
      </c>
      <c r="R285" s="102" t="str">
        <f t="shared" si="8"/>
        <v/>
      </c>
      <c r="S285" s="96" t="str">
        <f>IF(D285="","",IF(OR(D285=Plano!$A$1,D285=Plano!$B$1),"entrada","saída"))</f>
        <v/>
      </c>
    </row>
    <row r="286" spans="1:19" ht="13.2" hidden="1" x14ac:dyDescent="0.25">
      <c r="A286" s="119" t="str">
        <f>IF(B286="","",COUNT('Diário 2o PA'!$A$5:$A$1412)+COUNT('Diário 3o PA'!$A$5:$A$2004)+COUNT('Diário 4º PA'!$A$5:$A$2004)+ROW()-4)</f>
        <v/>
      </c>
      <c r="B286" s="104"/>
      <c r="C286" s="154"/>
      <c r="D286" s="105"/>
      <c r="E286" s="105"/>
      <c r="F286" s="106"/>
      <c r="G286" s="105"/>
      <c r="H286" s="105"/>
      <c r="I286" s="108"/>
      <c r="J286" s="105"/>
      <c r="K286" s="105"/>
      <c r="L286" s="108"/>
      <c r="M286" s="105"/>
      <c r="N286" s="103"/>
      <c r="O286" s="456"/>
      <c r="P286" s="79">
        <f t="shared" si="9"/>
        <v>0</v>
      </c>
      <c r="Q286" s="79">
        <f t="shared" si="9"/>
        <v>0</v>
      </c>
      <c r="R286" s="102" t="str">
        <f t="shared" si="8"/>
        <v/>
      </c>
      <c r="S286" s="96" t="str">
        <f>IF(D286="","",IF(OR(D286=Plano!$A$1,D286=Plano!$B$1),"entrada","saída"))</f>
        <v/>
      </c>
    </row>
    <row r="287" spans="1:19" ht="13.2" hidden="1" x14ac:dyDescent="0.25">
      <c r="A287" s="119" t="str">
        <f>IF(B287="","",COUNT('Diário 2o PA'!$A$5:$A$1412)+COUNT('Diário 3o PA'!$A$5:$A$2004)+COUNT('Diário 4º PA'!$A$5:$A$2004)+ROW()-4)</f>
        <v/>
      </c>
      <c r="B287" s="104"/>
      <c r="C287" s="154"/>
      <c r="D287" s="105"/>
      <c r="E287" s="105"/>
      <c r="F287" s="106"/>
      <c r="G287" s="105"/>
      <c r="H287" s="105"/>
      <c r="I287" s="108"/>
      <c r="J287" s="105"/>
      <c r="K287" s="105"/>
      <c r="L287" s="108"/>
      <c r="M287" s="105"/>
      <c r="N287" s="103"/>
      <c r="O287" s="456"/>
      <c r="P287" s="79">
        <f t="shared" si="9"/>
        <v>0</v>
      </c>
      <c r="Q287" s="79">
        <f t="shared" si="9"/>
        <v>0</v>
      </c>
      <c r="R287" s="102" t="str">
        <f t="shared" si="8"/>
        <v/>
      </c>
      <c r="S287" s="96" t="str">
        <f>IF(D287="","",IF(OR(D287=Plano!$A$1,D287=Plano!$B$1),"entrada","saída"))</f>
        <v/>
      </c>
    </row>
    <row r="288" spans="1:19" ht="13.2" hidden="1" x14ac:dyDescent="0.25">
      <c r="A288" s="119" t="str">
        <f>IF(B288="","",COUNT('Diário 2o PA'!$A$5:$A$1412)+COUNT('Diário 3o PA'!$A$5:$A$2004)+COUNT('Diário 4º PA'!$A$5:$A$2004)+ROW()-4)</f>
        <v/>
      </c>
      <c r="B288" s="104"/>
      <c r="C288" s="154"/>
      <c r="D288" s="105"/>
      <c r="E288" s="105"/>
      <c r="F288" s="106"/>
      <c r="G288" s="105"/>
      <c r="H288" s="105"/>
      <c r="I288" s="108"/>
      <c r="J288" s="105"/>
      <c r="K288" s="105"/>
      <c r="L288" s="108"/>
      <c r="M288" s="105"/>
      <c r="N288" s="103"/>
      <c r="O288" s="456"/>
      <c r="P288" s="79">
        <f t="shared" si="9"/>
        <v>0</v>
      </c>
      <c r="Q288" s="79">
        <f t="shared" si="9"/>
        <v>0</v>
      </c>
      <c r="R288" s="102" t="str">
        <f t="shared" si="8"/>
        <v/>
      </c>
      <c r="S288" s="96" t="str">
        <f>IF(D288="","",IF(OR(D288=Plano!$A$1,D288=Plano!$B$1),"entrada","saída"))</f>
        <v/>
      </c>
    </row>
    <row r="289" spans="1:19" ht="13.2" hidden="1" x14ac:dyDescent="0.25">
      <c r="A289" s="119" t="str">
        <f>IF(B289="","",COUNT('Diário 2o PA'!$A$5:$A$1412)+COUNT('Diário 3o PA'!$A$5:$A$2004)+COUNT('Diário 4º PA'!$A$5:$A$2004)+ROW()-4)</f>
        <v/>
      </c>
      <c r="B289" s="104"/>
      <c r="C289" s="154"/>
      <c r="D289" s="105"/>
      <c r="E289" s="105"/>
      <c r="F289" s="106"/>
      <c r="G289" s="105"/>
      <c r="H289" s="105"/>
      <c r="I289" s="108"/>
      <c r="J289" s="105"/>
      <c r="K289" s="105"/>
      <c r="L289" s="108"/>
      <c r="M289" s="105"/>
      <c r="N289" s="103"/>
      <c r="O289" s="456"/>
      <c r="P289" s="79">
        <f t="shared" si="9"/>
        <v>0</v>
      </c>
      <c r="Q289" s="79">
        <f t="shared" si="9"/>
        <v>0</v>
      </c>
      <c r="R289" s="102" t="str">
        <f t="shared" si="8"/>
        <v/>
      </c>
      <c r="S289" s="96" t="str">
        <f>IF(D289="","",IF(OR(D289=Plano!$A$1,D289=Plano!$B$1),"entrada","saída"))</f>
        <v/>
      </c>
    </row>
    <row r="290" spans="1:19" ht="13.2" hidden="1" x14ac:dyDescent="0.25">
      <c r="A290" s="119" t="str">
        <f>IF(B290="","",COUNT('Diário 2o PA'!$A$5:$A$1412)+COUNT('Diário 3o PA'!$A$5:$A$2004)+COUNT('Diário 4º PA'!$A$5:$A$2004)+ROW()-4)</f>
        <v/>
      </c>
      <c r="B290" s="104"/>
      <c r="C290" s="154"/>
      <c r="D290" s="105"/>
      <c r="E290" s="105"/>
      <c r="F290" s="106"/>
      <c r="G290" s="105"/>
      <c r="H290" s="105"/>
      <c r="I290" s="108"/>
      <c r="J290" s="105"/>
      <c r="K290" s="105"/>
      <c r="L290" s="108"/>
      <c r="M290" s="105"/>
      <c r="N290" s="103"/>
      <c r="O290" s="456"/>
      <c r="P290" s="79">
        <f t="shared" si="9"/>
        <v>0</v>
      </c>
      <c r="Q290" s="79">
        <f t="shared" si="9"/>
        <v>0</v>
      </c>
      <c r="R290" s="102" t="str">
        <f t="shared" si="8"/>
        <v/>
      </c>
      <c r="S290" s="96" t="str">
        <f>IF(D290="","",IF(OR(D290=Plano!$A$1,D290=Plano!$B$1),"entrada","saída"))</f>
        <v/>
      </c>
    </row>
    <row r="291" spans="1:19" ht="13.2" hidden="1" x14ac:dyDescent="0.25">
      <c r="A291" s="119" t="str">
        <f>IF(B291="","",COUNT('Diário 2o PA'!$A$5:$A$1412)+COUNT('Diário 3o PA'!$A$5:$A$2004)+COUNT('Diário 4º PA'!$A$5:$A$2004)+ROW()-4)</f>
        <v/>
      </c>
      <c r="B291" s="104"/>
      <c r="C291" s="154"/>
      <c r="D291" s="105"/>
      <c r="E291" s="105"/>
      <c r="F291" s="106"/>
      <c r="G291" s="105"/>
      <c r="H291" s="105"/>
      <c r="I291" s="108"/>
      <c r="J291" s="105"/>
      <c r="K291" s="105"/>
      <c r="L291" s="108"/>
      <c r="M291" s="105"/>
      <c r="N291" s="103"/>
      <c r="O291" s="456"/>
      <c r="P291" s="79">
        <f t="shared" si="9"/>
        <v>0</v>
      </c>
      <c r="Q291" s="79">
        <f t="shared" si="9"/>
        <v>0</v>
      </c>
      <c r="R291" s="102" t="str">
        <f t="shared" si="8"/>
        <v/>
      </c>
      <c r="S291" s="96" t="str">
        <f>IF(D291="","",IF(OR(D291=Plano!$A$1,D291=Plano!$B$1),"entrada","saída"))</f>
        <v/>
      </c>
    </row>
    <row r="292" spans="1:19" ht="13.2" hidden="1" x14ac:dyDescent="0.25">
      <c r="A292" s="119" t="str">
        <f>IF(B292="","",COUNT('Diário 2o PA'!$A$5:$A$1412)+COUNT('Diário 3o PA'!$A$5:$A$2004)+COUNT('Diário 4º PA'!$A$5:$A$2004)+ROW()-4)</f>
        <v/>
      </c>
      <c r="B292" s="104"/>
      <c r="C292" s="154"/>
      <c r="D292" s="105"/>
      <c r="E292" s="105"/>
      <c r="F292" s="106"/>
      <c r="G292" s="105"/>
      <c r="H292" s="105"/>
      <c r="I292" s="108"/>
      <c r="J292" s="105"/>
      <c r="K292" s="105"/>
      <c r="L292" s="108"/>
      <c r="M292" s="105"/>
      <c r="N292" s="103"/>
      <c r="O292" s="456"/>
      <c r="P292" s="79">
        <f t="shared" si="9"/>
        <v>0</v>
      </c>
      <c r="Q292" s="79">
        <f t="shared" si="9"/>
        <v>0</v>
      </c>
      <c r="R292" s="102" t="str">
        <f t="shared" si="8"/>
        <v/>
      </c>
      <c r="S292" s="96" t="str">
        <f>IF(D292="","",IF(OR(D292=Plano!$A$1,D292=Plano!$B$1),"entrada","saída"))</f>
        <v/>
      </c>
    </row>
    <row r="293" spans="1:19" ht="13.2" hidden="1" x14ac:dyDescent="0.25">
      <c r="A293" s="119" t="str">
        <f>IF(B293="","",COUNT('Diário 2o PA'!$A$5:$A$1412)+COUNT('Diário 3o PA'!$A$5:$A$2004)+COUNT('Diário 4º PA'!$A$5:$A$2004)+ROW()-4)</f>
        <v/>
      </c>
      <c r="B293" s="104"/>
      <c r="C293" s="154"/>
      <c r="D293" s="105"/>
      <c r="E293" s="105"/>
      <c r="F293" s="106"/>
      <c r="G293" s="105"/>
      <c r="H293" s="105"/>
      <c r="I293" s="108"/>
      <c r="J293" s="105"/>
      <c r="K293" s="105"/>
      <c r="L293" s="108"/>
      <c r="M293" s="105"/>
      <c r="N293" s="103"/>
      <c r="O293" s="456"/>
      <c r="P293" s="79">
        <f t="shared" si="9"/>
        <v>0</v>
      </c>
      <c r="Q293" s="79">
        <f t="shared" si="9"/>
        <v>0</v>
      </c>
      <c r="R293" s="102" t="str">
        <f t="shared" si="8"/>
        <v/>
      </c>
      <c r="S293" s="96" t="str">
        <f>IF(D293="","",IF(OR(D293=Plano!$A$1,D293=Plano!$B$1),"entrada","saída"))</f>
        <v/>
      </c>
    </row>
    <row r="294" spans="1:19" ht="13.2" hidden="1" x14ac:dyDescent="0.25">
      <c r="A294" s="119" t="str">
        <f>IF(B294="","",COUNT('Diário 2o PA'!$A$5:$A$1412)+COUNT('Diário 3o PA'!$A$5:$A$2004)+COUNT('Diário 4º PA'!$A$5:$A$2004)+ROW()-4)</f>
        <v/>
      </c>
      <c r="B294" s="104"/>
      <c r="C294" s="154"/>
      <c r="D294" s="105"/>
      <c r="E294" s="105"/>
      <c r="F294" s="106"/>
      <c r="G294" s="105"/>
      <c r="H294" s="105"/>
      <c r="I294" s="108"/>
      <c r="J294" s="105"/>
      <c r="K294" s="105"/>
      <c r="L294" s="108"/>
      <c r="M294" s="105"/>
      <c r="N294" s="103"/>
      <c r="O294" s="456"/>
      <c r="P294" s="79">
        <f t="shared" si="9"/>
        <v>0</v>
      </c>
      <c r="Q294" s="79">
        <f t="shared" si="9"/>
        <v>0</v>
      </c>
      <c r="R294" s="102" t="str">
        <f t="shared" si="8"/>
        <v/>
      </c>
      <c r="S294" s="96" t="str">
        <f>IF(D294="","",IF(OR(D294=Plano!$A$1,D294=Plano!$B$1),"entrada","saída"))</f>
        <v/>
      </c>
    </row>
    <row r="295" spans="1:19" ht="13.2" hidden="1" x14ac:dyDescent="0.25">
      <c r="A295" s="119" t="str">
        <f>IF(B295="","",COUNT('Diário 2o PA'!$A$5:$A$1412)+COUNT('Diário 3o PA'!$A$5:$A$2004)+COUNT('Diário 4º PA'!$A$5:$A$2004)+ROW()-4)</f>
        <v/>
      </c>
      <c r="B295" s="104"/>
      <c r="C295" s="154"/>
      <c r="D295" s="105"/>
      <c r="E295" s="105"/>
      <c r="F295" s="106"/>
      <c r="G295" s="105"/>
      <c r="H295" s="105"/>
      <c r="I295" s="108"/>
      <c r="J295" s="105"/>
      <c r="K295" s="105"/>
      <c r="L295" s="108"/>
      <c r="M295" s="105"/>
      <c r="N295" s="103"/>
      <c r="O295" s="456"/>
      <c r="P295" s="79">
        <f t="shared" si="9"/>
        <v>0</v>
      </c>
      <c r="Q295" s="79">
        <f t="shared" si="9"/>
        <v>0</v>
      </c>
      <c r="R295" s="102" t="str">
        <f t="shared" si="8"/>
        <v/>
      </c>
      <c r="S295" s="96" t="str">
        <f>IF(D295="","",IF(OR(D295=Plano!$A$1,D295=Plano!$B$1),"entrada","saída"))</f>
        <v/>
      </c>
    </row>
    <row r="296" spans="1:19" ht="13.2" hidden="1" x14ac:dyDescent="0.25">
      <c r="A296" s="119" t="str">
        <f>IF(B296="","",COUNT('Diário 2o PA'!$A$5:$A$1412)+COUNT('Diário 3o PA'!$A$5:$A$2004)+COUNT('Diário 4º PA'!$A$5:$A$2004)+ROW()-4)</f>
        <v/>
      </c>
      <c r="B296" s="104"/>
      <c r="C296" s="154"/>
      <c r="D296" s="105"/>
      <c r="E296" s="105"/>
      <c r="F296" s="106"/>
      <c r="G296" s="105"/>
      <c r="H296" s="105"/>
      <c r="I296" s="108"/>
      <c r="J296" s="105"/>
      <c r="K296" s="105"/>
      <c r="L296" s="108"/>
      <c r="M296" s="105"/>
      <c r="N296" s="103"/>
      <c r="O296" s="456"/>
      <c r="P296" s="79">
        <f t="shared" si="9"/>
        <v>0</v>
      </c>
      <c r="Q296" s="79">
        <f t="shared" si="9"/>
        <v>0</v>
      </c>
      <c r="R296" s="102" t="str">
        <f t="shared" si="8"/>
        <v/>
      </c>
      <c r="S296" s="96" t="str">
        <f>IF(D296="","",IF(OR(D296=Plano!$A$1,D296=Plano!$B$1),"entrada","saída"))</f>
        <v/>
      </c>
    </row>
    <row r="297" spans="1:19" ht="13.2" hidden="1" x14ac:dyDescent="0.25">
      <c r="A297" s="119" t="str">
        <f>IF(B297="","",COUNT('Diário 2o PA'!$A$5:$A$1412)+COUNT('Diário 3o PA'!$A$5:$A$2004)+COUNT('Diário 4º PA'!$A$5:$A$2004)+ROW()-4)</f>
        <v/>
      </c>
      <c r="B297" s="104"/>
      <c r="C297" s="154"/>
      <c r="D297" s="105"/>
      <c r="E297" s="105"/>
      <c r="F297" s="106"/>
      <c r="G297" s="105"/>
      <c r="H297" s="105"/>
      <c r="I297" s="108"/>
      <c r="J297" s="105"/>
      <c r="K297" s="105"/>
      <c r="L297" s="108"/>
      <c r="M297" s="105"/>
      <c r="N297" s="103"/>
      <c r="O297" s="456"/>
      <c r="P297" s="79">
        <f t="shared" si="9"/>
        <v>0</v>
      </c>
      <c r="Q297" s="79">
        <f t="shared" si="9"/>
        <v>0</v>
      </c>
      <c r="R297" s="102" t="str">
        <f t="shared" si="8"/>
        <v/>
      </c>
      <c r="S297" s="96" t="str">
        <f>IF(D297="","",IF(OR(D297=Plano!$A$1,D297=Plano!$B$1),"entrada","saída"))</f>
        <v/>
      </c>
    </row>
    <row r="298" spans="1:19" ht="13.2" hidden="1" x14ac:dyDescent="0.25">
      <c r="A298" s="119" t="str">
        <f>IF(B298="","",COUNT('Diário 2o PA'!$A$5:$A$1412)+COUNT('Diário 3o PA'!$A$5:$A$2004)+COUNT('Diário 4º PA'!$A$5:$A$2004)+ROW()-4)</f>
        <v/>
      </c>
      <c r="B298" s="104"/>
      <c r="C298" s="154"/>
      <c r="D298" s="105"/>
      <c r="E298" s="105"/>
      <c r="F298" s="106"/>
      <c r="G298" s="105"/>
      <c r="H298" s="105"/>
      <c r="I298" s="108"/>
      <c r="J298" s="105"/>
      <c r="K298" s="105"/>
      <c r="L298" s="108"/>
      <c r="M298" s="105"/>
      <c r="N298" s="103"/>
      <c r="O298" s="456"/>
      <c r="P298" s="79">
        <f t="shared" si="9"/>
        <v>0</v>
      </c>
      <c r="Q298" s="79">
        <f t="shared" si="9"/>
        <v>0</v>
      </c>
      <c r="R298" s="102" t="str">
        <f t="shared" si="8"/>
        <v/>
      </c>
      <c r="S298" s="96" t="str">
        <f>IF(D298="","",IF(OR(D298=Plano!$A$1,D298=Plano!$B$1),"entrada","saída"))</f>
        <v/>
      </c>
    </row>
    <row r="299" spans="1:19" ht="13.2" hidden="1" x14ac:dyDescent="0.25">
      <c r="A299" s="119" t="str">
        <f>IF(B299="","",COUNT('Diário 2o PA'!$A$5:$A$1412)+COUNT('Diário 3o PA'!$A$5:$A$2004)+COUNT('Diário 4º PA'!$A$5:$A$2004)+ROW()-4)</f>
        <v/>
      </c>
      <c r="B299" s="104"/>
      <c r="C299" s="154"/>
      <c r="D299" s="105"/>
      <c r="E299" s="105"/>
      <c r="F299" s="106"/>
      <c r="G299" s="105"/>
      <c r="H299" s="105"/>
      <c r="I299" s="108"/>
      <c r="J299" s="105"/>
      <c r="K299" s="105"/>
      <c r="L299" s="108"/>
      <c r="M299" s="105"/>
      <c r="N299" s="103"/>
      <c r="O299" s="456"/>
      <c r="P299" s="79">
        <f t="shared" si="9"/>
        <v>0</v>
      </c>
      <c r="Q299" s="79">
        <f t="shared" si="9"/>
        <v>0</v>
      </c>
      <c r="R299" s="102" t="str">
        <f t="shared" si="8"/>
        <v/>
      </c>
      <c r="S299" s="96" t="str">
        <f>IF(D299="","",IF(OR(D299=Plano!$A$1,D299=Plano!$B$1),"entrada","saída"))</f>
        <v/>
      </c>
    </row>
    <row r="300" spans="1:19" ht="13.2" hidden="1" x14ac:dyDescent="0.25">
      <c r="A300" s="119" t="str">
        <f>IF(B300="","",COUNT('Diário 2o PA'!$A$5:$A$1412)+COUNT('Diário 3o PA'!$A$5:$A$2004)+COUNT('Diário 4º PA'!$A$5:$A$2004)+ROW()-4)</f>
        <v/>
      </c>
      <c r="B300" s="104"/>
      <c r="C300" s="154"/>
      <c r="D300" s="105"/>
      <c r="E300" s="105"/>
      <c r="F300" s="106"/>
      <c r="G300" s="105"/>
      <c r="H300" s="105"/>
      <c r="I300" s="108"/>
      <c r="J300" s="105"/>
      <c r="K300" s="105"/>
      <c r="L300" s="108"/>
      <c r="M300" s="105"/>
      <c r="N300" s="103"/>
      <c r="O300" s="456"/>
      <c r="P300" s="79">
        <f t="shared" si="9"/>
        <v>0</v>
      </c>
      <c r="Q300" s="79">
        <f t="shared" si="9"/>
        <v>0</v>
      </c>
      <c r="R300" s="102" t="str">
        <f t="shared" si="8"/>
        <v/>
      </c>
      <c r="S300" s="96" t="str">
        <f>IF(D300="","",IF(OR(D300=Plano!$A$1,D300=Plano!$B$1),"entrada","saída"))</f>
        <v/>
      </c>
    </row>
    <row r="301" spans="1:19" ht="13.2" hidden="1" x14ac:dyDescent="0.25">
      <c r="A301" s="119" t="str">
        <f>IF(B301="","",COUNT('Diário 2o PA'!$A$5:$A$1412)+COUNT('Diário 3o PA'!$A$5:$A$2004)+COUNT('Diário 4º PA'!$A$5:$A$2004)+ROW()-4)</f>
        <v/>
      </c>
      <c r="B301" s="104"/>
      <c r="C301" s="154"/>
      <c r="D301" s="105"/>
      <c r="E301" s="105"/>
      <c r="F301" s="106"/>
      <c r="G301" s="105"/>
      <c r="H301" s="105"/>
      <c r="I301" s="108"/>
      <c r="J301" s="105"/>
      <c r="K301" s="105"/>
      <c r="L301" s="108"/>
      <c r="M301" s="105"/>
      <c r="N301" s="103"/>
      <c r="O301" s="456"/>
      <c r="P301" s="79">
        <f t="shared" si="9"/>
        <v>0</v>
      </c>
      <c r="Q301" s="79">
        <f t="shared" si="9"/>
        <v>0</v>
      </c>
      <c r="R301" s="102" t="str">
        <f t="shared" si="8"/>
        <v/>
      </c>
      <c r="S301" s="96" t="str">
        <f>IF(D301="","",IF(OR(D301=Plano!$A$1,D301=Plano!$B$1),"entrada","saída"))</f>
        <v/>
      </c>
    </row>
    <row r="302" spans="1:19" ht="13.2" hidden="1" x14ac:dyDescent="0.25">
      <c r="A302" s="119" t="str">
        <f>IF(B302="","",COUNT('Diário 2o PA'!$A$5:$A$1412)+COUNT('Diário 3o PA'!$A$5:$A$2004)+COUNT('Diário 4º PA'!$A$5:$A$2004)+ROW()-4)</f>
        <v/>
      </c>
      <c r="B302" s="104"/>
      <c r="C302" s="154"/>
      <c r="D302" s="105"/>
      <c r="E302" s="105"/>
      <c r="F302" s="106"/>
      <c r="G302" s="105"/>
      <c r="H302" s="105"/>
      <c r="I302" s="108"/>
      <c r="J302" s="105"/>
      <c r="K302" s="105"/>
      <c r="L302" s="108"/>
      <c r="M302" s="105"/>
      <c r="N302" s="103"/>
      <c r="O302" s="456"/>
      <c r="P302" s="79">
        <f t="shared" si="9"/>
        <v>0</v>
      </c>
      <c r="Q302" s="79">
        <f t="shared" si="9"/>
        <v>0</v>
      </c>
      <c r="R302" s="102" t="str">
        <f t="shared" si="8"/>
        <v/>
      </c>
      <c r="S302" s="96" t="str">
        <f>IF(D302="","",IF(OR(D302=Plano!$A$1,D302=Plano!$B$1),"entrada","saída"))</f>
        <v/>
      </c>
    </row>
    <row r="303" spans="1:19" ht="13.2" hidden="1" x14ac:dyDescent="0.25">
      <c r="A303" s="119" t="str">
        <f>IF(B303="","",COUNT('Diário 2o PA'!$A$5:$A$1412)+COUNT('Diário 3o PA'!$A$5:$A$2004)+COUNT('Diário 4º PA'!$A$5:$A$2004)+ROW()-4)</f>
        <v/>
      </c>
      <c r="B303" s="104"/>
      <c r="C303" s="154"/>
      <c r="D303" s="105"/>
      <c r="E303" s="105"/>
      <c r="F303" s="106"/>
      <c r="G303" s="105"/>
      <c r="H303" s="105"/>
      <c r="I303" s="108"/>
      <c r="J303" s="105"/>
      <c r="K303" s="105"/>
      <c r="L303" s="108"/>
      <c r="M303" s="105"/>
      <c r="N303" s="103"/>
      <c r="O303" s="456"/>
      <c r="P303" s="79">
        <f t="shared" si="9"/>
        <v>0</v>
      </c>
      <c r="Q303" s="79">
        <f t="shared" si="9"/>
        <v>0</v>
      </c>
      <c r="R303" s="102" t="str">
        <f t="shared" si="8"/>
        <v/>
      </c>
      <c r="S303" s="96" t="str">
        <f>IF(D303="","",IF(OR(D303=Plano!$A$1,D303=Plano!$B$1),"entrada","saída"))</f>
        <v/>
      </c>
    </row>
    <row r="304" spans="1:19" ht="13.2" hidden="1" x14ac:dyDescent="0.25">
      <c r="A304" s="119" t="str">
        <f>IF(B304="","",COUNT('Diário 2o PA'!$A$5:$A$1412)+COUNT('Diário 3o PA'!$A$5:$A$2004)+COUNT('Diário 4º PA'!$A$5:$A$2004)+ROW()-4)</f>
        <v/>
      </c>
      <c r="B304" s="104"/>
      <c r="C304" s="154"/>
      <c r="D304" s="105"/>
      <c r="E304" s="105"/>
      <c r="F304" s="106"/>
      <c r="G304" s="105"/>
      <c r="H304" s="105"/>
      <c r="I304" s="108"/>
      <c r="J304" s="105"/>
      <c r="K304" s="105"/>
      <c r="L304" s="108"/>
      <c r="M304" s="105"/>
      <c r="N304" s="103"/>
      <c r="O304" s="456"/>
      <c r="P304" s="79">
        <f t="shared" si="9"/>
        <v>0</v>
      </c>
      <c r="Q304" s="79">
        <f t="shared" si="9"/>
        <v>0</v>
      </c>
      <c r="R304" s="102" t="str">
        <f t="shared" si="8"/>
        <v/>
      </c>
      <c r="S304" s="96" t="str">
        <f>IF(D304="","",IF(OR(D304=Plano!$A$1,D304=Plano!$B$1),"entrada","saída"))</f>
        <v/>
      </c>
    </row>
    <row r="305" spans="1:19" ht="13.2" hidden="1" x14ac:dyDescent="0.25">
      <c r="A305" s="119" t="str">
        <f>IF(B305="","",COUNT('Diário 2o PA'!$A$5:$A$1412)+COUNT('Diário 3o PA'!$A$5:$A$2004)+COUNT('Diário 4º PA'!$A$5:$A$2004)+ROW()-4)</f>
        <v/>
      </c>
      <c r="B305" s="104"/>
      <c r="C305" s="154"/>
      <c r="D305" s="105"/>
      <c r="E305" s="105"/>
      <c r="F305" s="106"/>
      <c r="G305" s="105"/>
      <c r="H305" s="105"/>
      <c r="I305" s="108"/>
      <c r="J305" s="105"/>
      <c r="K305" s="105"/>
      <c r="L305" s="108"/>
      <c r="M305" s="105"/>
      <c r="N305" s="103"/>
      <c r="O305" s="456"/>
      <c r="P305" s="79">
        <f t="shared" si="9"/>
        <v>0</v>
      </c>
      <c r="Q305" s="79">
        <f t="shared" si="9"/>
        <v>0</v>
      </c>
      <c r="R305" s="102" t="str">
        <f t="shared" si="8"/>
        <v/>
      </c>
      <c r="S305" s="96" t="str">
        <f>IF(D305="","",IF(OR(D305=Plano!$A$1,D305=Plano!$B$1),"entrada","saída"))</f>
        <v/>
      </c>
    </row>
    <row r="306" spans="1:19" ht="13.2" hidden="1" x14ac:dyDescent="0.25">
      <c r="A306" s="119" t="str">
        <f>IF(B306="","",COUNT('Diário 2o PA'!$A$5:$A$1412)+COUNT('Diário 3o PA'!$A$5:$A$2004)+COUNT('Diário 4º PA'!$A$5:$A$2004)+ROW()-4)</f>
        <v/>
      </c>
      <c r="B306" s="104"/>
      <c r="C306" s="154"/>
      <c r="D306" s="105"/>
      <c r="E306" s="105"/>
      <c r="F306" s="106"/>
      <c r="G306" s="105"/>
      <c r="H306" s="105"/>
      <c r="I306" s="108"/>
      <c r="J306" s="105"/>
      <c r="K306" s="105"/>
      <c r="L306" s="108"/>
      <c r="M306" s="105"/>
      <c r="N306" s="103"/>
      <c r="O306" s="456"/>
      <c r="P306" s="79">
        <f t="shared" si="9"/>
        <v>0</v>
      </c>
      <c r="Q306" s="79">
        <f t="shared" si="9"/>
        <v>0</v>
      </c>
      <c r="R306" s="102" t="str">
        <f t="shared" si="8"/>
        <v/>
      </c>
      <c r="S306" s="96" t="str">
        <f>IF(D306="","",IF(OR(D306=Plano!$A$1,D306=Plano!$B$1),"entrada","saída"))</f>
        <v/>
      </c>
    </row>
    <row r="307" spans="1:19" ht="13.2" hidden="1" x14ac:dyDescent="0.25">
      <c r="A307" s="119" t="str">
        <f>IF(B307="","",COUNT('Diário 2o PA'!$A$5:$A$1412)+COUNT('Diário 3o PA'!$A$5:$A$2004)+COUNT('Diário 4º PA'!$A$5:$A$2004)+ROW()-4)</f>
        <v/>
      </c>
      <c r="B307" s="104"/>
      <c r="C307" s="154"/>
      <c r="D307" s="105"/>
      <c r="E307" s="105"/>
      <c r="F307" s="106"/>
      <c r="G307" s="105"/>
      <c r="H307" s="105"/>
      <c r="I307" s="108"/>
      <c r="J307" s="105"/>
      <c r="K307" s="105"/>
      <c r="L307" s="108"/>
      <c r="M307" s="105"/>
      <c r="N307" s="103"/>
      <c r="O307" s="456"/>
      <c r="P307" s="79">
        <f t="shared" si="9"/>
        <v>0</v>
      </c>
      <c r="Q307" s="79">
        <f t="shared" si="9"/>
        <v>0</v>
      </c>
      <c r="R307" s="102" t="str">
        <f t="shared" si="8"/>
        <v/>
      </c>
      <c r="S307" s="96" t="str">
        <f>IF(D307="","",IF(OR(D307=Plano!$A$1,D307=Plano!$B$1),"entrada","saída"))</f>
        <v/>
      </c>
    </row>
    <row r="308" spans="1:19" ht="13.2" hidden="1" x14ac:dyDescent="0.25">
      <c r="A308" s="119" t="str">
        <f>IF(B308="","",COUNT('Diário 2o PA'!$A$5:$A$1412)+COUNT('Diário 3o PA'!$A$5:$A$2004)+COUNT('Diário 4º PA'!$A$5:$A$2004)+ROW()-4)</f>
        <v/>
      </c>
      <c r="B308" s="104"/>
      <c r="C308" s="154"/>
      <c r="D308" s="105"/>
      <c r="E308" s="105"/>
      <c r="F308" s="106"/>
      <c r="G308" s="105"/>
      <c r="H308" s="105"/>
      <c r="I308" s="108"/>
      <c r="J308" s="105"/>
      <c r="K308" s="105"/>
      <c r="L308" s="108"/>
      <c r="M308" s="105"/>
      <c r="N308" s="103"/>
      <c r="O308" s="456"/>
      <c r="P308" s="79">
        <f t="shared" si="9"/>
        <v>0</v>
      </c>
      <c r="Q308" s="79">
        <f t="shared" si="9"/>
        <v>0</v>
      </c>
      <c r="R308" s="102" t="str">
        <f t="shared" si="8"/>
        <v/>
      </c>
      <c r="S308" s="96" t="str">
        <f>IF(D308="","",IF(OR(D308=Plano!$A$1,D308=Plano!$B$1),"entrada","saída"))</f>
        <v/>
      </c>
    </row>
    <row r="309" spans="1:19" ht="13.2" hidden="1" x14ac:dyDescent="0.25">
      <c r="A309" s="119" t="str">
        <f>IF(B309="","",COUNT('Diário 2o PA'!$A$5:$A$1412)+COUNT('Diário 3o PA'!$A$5:$A$2004)+COUNT('Diário 4º PA'!$A$5:$A$2004)+ROW()-4)</f>
        <v/>
      </c>
      <c r="B309" s="104"/>
      <c r="C309" s="154"/>
      <c r="D309" s="105"/>
      <c r="E309" s="105"/>
      <c r="F309" s="106"/>
      <c r="G309" s="105"/>
      <c r="H309" s="105"/>
      <c r="I309" s="108"/>
      <c r="J309" s="105"/>
      <c r="K309" s="105"/>
      <c r="L309" s="108"/>
      <c r="M309" s="105"/>
      <c r="N309" s="103"/>
      <c r="O309" s="456"/>
      <c r="P309" s="79">
        <f t="shared" si="9"/>
        <v>0</v>
      </c>
      <c r="Q309" s="79">
        <f t="shared" si="9"/>
        <v>0</v>
      </c>
      <c r="R309" s="102" t="str">
        <f t="shared" si="8"/>
        <v/>
      </c>
      <c r="S309" s="96" t="str">
        <f>IF(D309="","",IF(OR(D309=Plano!$A$1,D309=Plano!$B$1),"entrada","saída"))</f>
        <v/>
      </c>
    </row>
    <row r="310" spans="1:19" ht="13.2" hidden="1" x14ac:dyDescent="0.25">
      <c r="A310" s="119" t="str">
        <f>IF(B310="","",COUNT('Diário 2o PA'!$A$5:$A$1412)+COUNT('Diário 3o PA'!$A$5:$A$2004)+COUNT('Diário 4º PA'!$A$5:$A$2004)+ROW()-4)</f>
        <v/>
      </c>
      <c r="B310" s="104"/>
      <c r="C310" s="154"/>
      <c r="D310" s="105"/>
      <c r="E310" s="105"/>
      <c r="F310" s="106"/>
      <c r="G310" s="105"/>
      <c r="H310" s="105"/>
      <c r="I310" s="108"/>
      <c r="J310" s="105"/>
      <c r="K310" s="105"/>
      <c r="L310" s="108"/>
      <c r="M310" s="105"/>
      <c r="N310" s="103"/>
      <c r="O310" s="456"/>
      <c r="P310" s="79">
        <f t="shared" si="9"/>
        <v>0</v>
      </c>
      <c r="Q310" s="79">
        <f t="shared" si="9"/>
        <v>0</v>
      </c>
      <c r="R310" s="102" t="str">
        <f t="shared" si="8"/>
        <v/>
      </c>
      <c r="S310" s="96" t="str">
        <f>IF(D310="","",IF(OR(D310=Plano!$A$1,D310=Plano!$B$1),"entrada","saída"))</f>
        <v/>
      </c>
    </row>
    <row r="311" spans="1:19" ht="13.2" hidden="1" x14ac:dyDescent="0.25">
      <c r="A311" s="119" t="str">
        <f>IF(B311="","",COUNT('Diário 2o PA'!$A$5:$A$1412)+COUNT('Diário 3o PA'!$A$5:$A$2004)+COUNT('Diário 4º PA'!$A$5:$A$2004)+ROW()-4)</f>
        <v/>
      </c>
      <c r="B311" s="104"/>
      <c r="C311" s="154"/>
      <c r="D311" s="105"/>
      <c r="E311" s="105"/>
      <c r="F311" s="106"/>
      <c r="G311" s="105"/>
      <c r="H311" s="105"/>
      <c r="I311" s="108"/>
      <c r="J311" s="105"/>
      <c r="K311" s="105"/>
      <c r="L311" s="108"/>
      <c r="M311" s="105"/>
      <c r="N311" s="103"/>
      <c r="O311" s="456"/>
      <c r="P311" s="79">
        <f t="shared" si="9"/>
        <v>0</v>
      </c>
      <c r="Q311" s="79">
        <f t="shared" si="9"/>
        <v>0</v>
      </c>
      <c r="R311" s="102" t="str">
        <f t="shared" si="8"/>
        <v/>
      </c>
      <c r="S311" s="96" t="str">
        <f>IF(D311="","",IF(OR(D311=Plano!$A$1,D311=Plano!$B$1),"entrada","saída"))</f>
        <v/>
      </c>
    </row>
    <row r="312" spans="1:19" ht="13.2" hidden="1" x14ac:dyDescent="0.25">
      <c r="A312" s="119" t="str">
        <f>IF(B312="","",COUNT('Diário 2o PA'!$A$5:$A$1412)+COUNT('Diário 3o PA'!$A$5:$A$2004)+COUNT('Diário 4º PA'!$A$5:$A$2004)+ROW()-4)</f>
        <v/>
      </c>
      <c r="B312" s="104"/>
      <c r="C312" s="154"/>
      <c r="D312" s="105"/>
      <c r="E312" s="105"/>
      <c r="F312" s="106"/>
      <c r="G312" s="105"/>
      <c r="H312" s="105"/>
      <c r="I312" s="108"/>
      <c r="J312" s="105"/>
      <c r="K312" s="105"/>
      <c r="L312" s="108"/>
      <c r="M312" s="105"/>
      <c r="N312" s="103"/>
      <c r="O312" s="456"/>
      <c r="P312" s="79">
        <f t="shared" si="9"/>
        <v>0</v>
      </c>
      <c r="Q312" s="79">
        <f t="shared" si="9"/>
        <v>0</v>
      </c>
      <c r="R312" s="102" t="str">
        <f t="shared" si="8"/>
        <v/>
      </c>
      <c r="S312" s="96" t="str">
        <f>IF(D312="","",IF(OR(D312=Plano!$A$1,D312=Plano!$B$1),"entrada","saída"))</f>
        <v/>
      </c>
    </row>
    <row r="313" spans="1:19" ht="13.2" hidden="1" x14ac:dyDescent="0.25">
      <c r="A313" s="119" t="str">
        <f>IF(B313="","",COUNT('Diário 2o PA'!$A$5:$A$1412)+COUNT('Diário 3o PA'!$A$5:$A$2004)+COUNT('Diário 4º PA'!$A$5:$A$2004)+ROW()-4)</f>
        <v/>
      </c>
      <c r="B313" s="104"/>
      <c r="C313" s="154"/>
      <c r="D313" s="105"/>
      <c r="E313" s="105"/>
      <c r="F313" s="106"/>
      <c r="G313" s="105"/>
      <c r="H313" s="105"/>
      <c r="I313" s="108"/>
      <c r="J313" s="105"/>
      <c r="K313" s="105"/>
      <c r="L313" s="108"/>
      <c r="M313" s="105"/>
      <c r="N313" s="103"/>
      <c r="O313" s="456"/>
      <c r="P313" s="79">
        <f t="shared" si="9"/>
        <v>0</v>
      </c>
      <c r="Q313" s="79">
        <f t="shared" si="9"/>
        <v>0</v>
      </c>
      <c r="R313" s="102" t="str">
        <f t="shared" si="8"/>
        <v/>
      </c>
      <c r="S313" s="96" t="str">
        <f>IF(D313="","",IF(OR(D313=Plano!$A$1,D313=Plano!$B$1),"entrada","saída"))</f>
        <v/>
      </c>
    </row>
    <row r="314" spans="1:19" ht="13.2" hidden="1" x14ac:dyDescent="0.25">
      <c r="A314" s="119" t="str">
        <f>IF(B314="","",COUNT('Diário 2o PA'!$A$5:$A$1412)+COUNT('Diário 3o PA'!$A$5:$A$2004)+COUNT('Diário 4º PA'!$A$5:$A$2004)+ROW()-4)</f>
        <v/>
      </c>
      <c r="B314" s="104"/>
      <c r="C314" s="154"/>
      <c r="D314" s="105"/>
      <c r="E314" s="105"/>
      <c r="F314" s="106"/>
      <c r="G314" s="105"/>
      <c r="H314" s="105"/>
      <c r="I314" s="108"/>
      <c r="J314" s="105"/>
      <c r="K314" s="105"/>
      <c r="L314" s="108"/>
      <c r="M314" s="105"/>
      <c r="N314" s="103"/>
      <c r="O314" s="456"/>
      <c r="P314" s="79">
        <f t="shared" si="9"/>
        <v>0</v>
      </c>
      <c r="Q314" s="79">
        <f t="shared" si="9"/>
        <v>0</v>
      </c>
      <c r="R314" s="102" t="str">
        <f t="shared" si="8"/>
        <v/>
      </c>
      <c r="S314" s="96" t="str">
        <f>IF(D314="","",IF(OR(D314=Plano!$A$1,D314=Plano!$B$1),"entrada","saída"))</f>
        <v/>
      </c>
    </row>
    <row r="315" spans="1:19" ht="13.2" hidden="1" x14ac:dyDescent="0.25">
      <c r="A315" s="119" t="str">
        <f>IF(B315="","",COUNT('Diário 2o PA'!$A$5:$A$1412)+COUNT('Diário 3o PA'!$A$5:$A$2004)+COUNT('Diário 4º PA'!$A$5:$A$2004)+ROW()-4)</f>
        <v/>
      </c>
      <c r="B315" s="104"/>
      <c r="C315" s="154"/>
      <c r="D315" s="105"/>
      <c r="E315" s="105"/>
      <c r="F315" s="106"/>
      <c r="G315" s="105"/>
      <c r="H315" s="105"/>
      <c r="I315" s="108"/>
      <c r="J315" s="105"/>
      <c r="K315" s="105"/>
      <c r="L315" s="108"/>
      <c r="M315" s="105"/>
      <c r="N315" s="103"/>
      <c r="O315" s="456"/>
      <c r="P315" s="79">
        <f t="shared" si="9"/>
        <v>0</v>
      </c>
      <c r="Q315" s="79">
        <f t="shared" si="9"/>
        <v>0</v>
      </c>
      <c r="R315" s="102" t="str">
        <f t="shared" si="8"/>
        <v/>
      </c>
      <c r="S315" s="96" t="str">
        <f>IF(D315="","",IF(OR(D315=Plano!$A$1,D315=Plano!$B$1),"entrada","saída"))</f>
        <v/>
      </c>
    </row>
    <row r="316" spans="1:19" ht="13.2" hidden="1" x14ac:dyDescent="0.25">
      <c r="A316" s="119" t="str">
        <f>IF(B316="","",COUNT('Diário 2o PA'!$A$5:$A$1412)+COUNT('Diário 3o PA'!$A$5:$A$2004)+COUNT('Diário 4º PA'!$A$5:$A$2004)+ROW()-4)</f>
        <v/>
      </c>
      <c r="B316" s="104"/>
      <c r="C316" s="154"/>
      <c r="D316" s="105"/>
      <c r="E316" s="105"/>
      <c r="F316" s="106"/>
      <c r="G316" s="105"/>
      <c r="H316" s="105"/>
      <c r="I316" s="108"/>
      <c r="J316" s="105"/>
      <c r="K316" s="105"/>
      <c r="L316" s="108"/>
      <c r="M316" s="105"/>
      <c r="N316" s="103"/>
      <c r="O316" s="456"/>
      <c r="P316" s="79">
        <f t="shared" si="9"/>
        <v>0</v>
      </c>
      <c r="Q316" s="79">
        <f t="shared" si="9"/>
        <v>0</v>
      </c>
      <c r="R316" s="102" t="str">
        <f t="shared" si="8"/>
        <v/>
      </c>
      <c r="S316" s="96" t="str">
        <f>IF(D316="","",IF(OR(D316=Plano!$A$1,D316=Plano!$B$1),"entrada","saída"))</f>
        <v/>
      </c>
    </row>
    <row r="317" spans="1:19" ht="13.2" hidden="1" x14ac:dyDescent="0.25">
      <c r="A317" s="119" t="str">
        <f>IF(B317="","",COUNT('Diário 2o PA'!$A$5:$A$1412)+COUNT('Diário 3o PA'!$A$5:$A$2004)+COUNT('Diário 4º PA'!$A$5:$A$2004)+ROW()-4)</f>
        <v/>
      </c>
      <c r="B317" s="104"/>
      <c r="C317" s="154"/>
      <c r="D317" s="105"/>
      <c r="E317" s="105"/>
      <c r="F317" s="106"/>
      <c r="G317" s="105"/>
      <c r="H317" s="105"/>
      <c r="I317" s="108"/>
      <c r="J317" s="105"/>
      <c r="K317" s="105"/>
      <c r="L317" s="108"/>
      <c r="M317" s="105"/>
      <c r="N317" s="103"/>
      <c r="O317" s="456"/>
      <c r="P317" s="79">
        <f t="shared" si="9"/>
        <v>0</v>
      </c>
      <c r="Q317" s="79">
        <f t="shared" si="9"/>
        <v>0</v>
      </c>
      <c r="R317" s="102" t="str">
        <f t="shared" si="8"/>
        <v/>
      </c>
      <c r="S317" s="96" t="str">
        <f>IF(D317="","",IF(OR(D317=Plano!$A$1,D317=Plano!$B$1),"entrada","saída"))</f>
        <v/>
      </c>
    </row>
    <row r="318" spans="1:19" ht="13.2" hidden="1" x14ac:dyDescent="0.25">
      <c r="A318" s="119" t="str">
        <f>IF(B318="","",COUNT('Diário 2o PA'!$A$5:$A$1412)+COUNT('Diário 3o PA'!$A$5:$A$2004)+COUNT('Diário 4º PA'!$A$5:$A$2004)+ROW()-4)</f>
        <v/>
      </c>
      <c r="B318" s="104"/>
      <c r="C318" s="154"/>
      <c r="D318" s="105"/>
      <c r="E318" s="105"/>
      <c r="F318" s="106"/>
      <c r="G318" s="105"/>
      <c r="H318" s="105"/>
      <c r="I318" s="108"/>
      <c r="J318" s="105"/>
      <c r="K318" s="105"/>
      <c r="L318" s="108"/>
      <c r="M318" s="105"/>
      <c r="N318" s="103"/>
      <c r="O318" s="456"/>
      <c r="P318" s="79">
        <f t="shared" si="9"/>
        <v>0</v>
      </c>
      <c r="Q318" s="79">
        <f t="shared" si="9"/>
        <v>0</v>
      </c>
      <c r="R318" s="102" t="str">
        <f t="shared" si="8"/>
        <v/>
      </c>
      <c r="S318" s="96" t="str">
        <f>IF(D318="","",IF(OR(D318=Plano!$A$1,D318=Plano!$B$1),"entrada","saída"))</f>
        <v/>
      </c>
    </row>
    <row r="319" spans="1:19" ht="13.2" hidden="1" x14ac:dyDescent="0.25">
      <c r="A319" s="119" t="str">
        <f>IF(B319="","",COUNT('Diário 2o PA'!$A$5:$A$1412)+COUNT('Diário 3o PA'!$A$5:$A$2004)+COUNT('Diário 4º PA'!$A$5:$A$2004)+ROW()-4)</f>
        <v/>
      </c>
      <c r="B319" s="104"/>
      <c r="C319" s="154"/>
      <c r="D319" s="105"/>
      <c r="E319" s="105"/>
      <c r="F319" s="106"/>
      <c r="G319" s="105"/>
      <c r="H319" s="105"/>
      <c r="I319" s="108"/>
      <c r="J319" s="105"/>
      <c r="K319" s="105"/>
      <c r="L319" s="108"/>
      <c r="M319" s="105"/>
      <c r="N319" s="103"/>
      <c r="O319" s="456"/>
      <c r="P319" s="79">
        <f t="shared" si="9"/>
        <v>0</v>
      </c>
      <c r="Q319" s="79">
        <f t="shared" si="9"/>
        <v>0</v>
      </c>
      <c r="R319" s="102" t="str">
        <f t="shared" si="8"/>
        <v/>
      </c>
      <c r="S319" s="96" t="str">
        <f>IF(D319="","",IF(OR(D319=Plano!$A$1,D319=Plano!$B$1),"entrada","saída"))</f>
        <v/>
      </c>
    </row>
    <row r="320" spans="1:19" ht="13.2" hidden="1" x14ac:dyDescent="0.25">
      <c r="A320" s="119" t="str">
        <f>IF(B320="","",COUNT('Diário 2o PA'!$A$5:$A$1412)+COUNT('Diário 3o PA'!$A$5:$A$2004)+COUNT('Diário 4º PA'!$A$5:$A$2004)+ROW()-4)</f>
        <v/>
      </c>
      <c r="B320" s="104"/>
      <c r="C320" s="154"/>
      <c r="D320" s="105"/>
      <c r="E320" s="105"/>
      <c r="F320" s="106"/>
      <c r="G320" s="105"/>
      <c r="H320" s="105"/>
      <c r="I320" s="108"/>
      <c r="J320" s="105"/>
      <c r="K320" s="105"/>
      <c r="L320" s="108"/>
      <c r="M320" s="105"/>
      <c r="N320" s="103"/>
      <c r="O320" s="456"/>
      <c r="P320" s="79">
        <f t="shared" si="9"/>
        <v>0</v>
      </c>
      <c r="Q320" s="79">
        <f t="shared" si="9"/>
        <v>0</v>
      </c>
      <c r="R320" s="102" t="str">
        <f t="shared" si="8"/>
        <v/>
      </c>
      <c r="S320" s="96" t="str">
        <f>IF(D320="","",IF(OR(D320=Plano!$A$1,D320=Plano!$B$1),"entrada","saída"))</f>
        <v/>
      </c>
    </row>
    <row r="321" spans="1:19" ht="13.2" hidden="1" x14ac:dyDescent="0.25">
      <c r="A321" s="119" t="str">
        <f>IF(B321="","",COUNT('Diário 2o PA'!$A$5:$A$1412)+COUNT('Diário 3o PA'!$A$5:$A$2004)+COUNT('Diário 4º PA'!$A$5:$A$2004)+ROW()-4)</f>
        <v/>
      </c>
      <c r="B321" s="104"/>
      <c r="C321" s="154"/>
      <c r="D321" s="105"/>
      <c r="E321" s="105"/>
      <c r="F321" s="106"/>
      <c r="G321" s="105"/>
      <c r="H321" s="105"/>
      <c r="I321" s="108"/>
      <c r="J321" s="105"/>
      <c r="K321" s="105"/>
      <c r="L321" s="108"/>
      <c r="M321" s="105"/>
      <c r="N321" s="103"/>
      <c r="O321" s="456"/>
      <c r="P321" s="79">
        <f t="shared" si="9"/>
        <v>0</v>
      </c>
      <c r="Q321" s="79">
        <f t="shared" si="9"/>
        <v>0</v>
      </c>
      <c r="R321" s="102" t="str">
        <f t="shared" si="8"/>
        <v/>
      </c>
      <c r="S321" s="96" t="str">
        <f>IF(D321="","",IF(OR(D321=Plano!$A$1,D321=Plano!$B$1),"entrada","saída"))</f>
        <v/>
      </c>
    </row>
    <row r="322" spans="1:19" ht="13.2" hidden="1" x14ac:dyDescent="0.25">
      <c r="A322" s="119" t="str">
        <f>IF(B322="","",COUNT('Diário 2o PA'!$A$5:$A$1412)+COUNT('Diário 3o PA'!$A$5:$A$2004)+COUNT('Diário 4º PA'!$A$5:$A$2004)+ROW()-4)</f>
        <v/>
      </c>
      <c r="B322" s="104"/>
      <c r="C322" s="154"/>
      <c r="D322" s="105"/>
      <c r="E322" s="105"/>
      <c r="F322" s="106"/>
      <c r="G322" s="105"/>
      <c r="H322" s="105"/>
      <c r="I322" s="108"/>
      <c r="J322" s="105"/>
      <c r="K322" s="105"/>
      <c r="L322" s="108"/>
      <c r="M322" s="105"/>
      <c r="N322" s="103"/>
      <c r="O322" s="456"/>
      <c r="P322" s="79">
        <f t="shared" si="9"/>
        <v>0</v>
      </c>
      <c r="Q322" s="79">
        <f t="shared" si="9"/>
        <v>0</v>
      </c>
      <c r="R322" s="102" t="str">
        <f t="shared" si="8"/>
        <v/>
      </c>
      <c r="S322" s="96" t="str">
        <f>IF(D322="","",IF(OR(D322=Plano!$A$1,D322=Plano!$B$1),"entrada","saída"))</f>
        <v/>
      </c>
    </row>
    <row r="323" spans="1:19" ht="13.2" hidden="1" x14ac:dyDescent="0.25">
      <c r="A323" s="119" t="str">
        <f>IF(B323="","",COUNT('Diário 2o PA'!$A$5:$A$1412)+COUNT('Diário 3o PA'!$A$5:$A$2004)+COUNT('Diário 4º PA'!$A$5:$A$2004)+ROW()-4)</f>
        <v/>
      </c>
      <c r="B323" s="104"/>
      <c r="C323" s="154"/>
      <c r="D323" s="105"/>
      <c r="E323" s="105"/>
      <c r="F323" s="106"/>
      <c r="G323" s="105"/>
      <c r="H323" s="105"/>
      <c r="I323" s="108"/>
      <c r="J323" s="105"/>
      <c r="K323" s="105"/>
      <c r="L323" s="108"/>
      <c r="M323" s="105"/>
      <c r="N323" s="103"/>
      <c r="O323" s="456"/>
      <c r="P323" s="79">
        <f t="shared" si="9"/>
        <v>0</v>
      </c>
      <c r="Q323" s="79">
        <f t="shared" si="9"/>
        <v>0</v>
      </c>
      <c r="R323" s="102" t="str">
        <f t="shared" si="8"/>
        <v/>
      </c>
      <c r="S323" s="96" t="str">
        <f>IF(D323="","",IF(OR(D323=Plano!$A$1,D323=Plano!$B$1),"entrada","saída"))</f>
        <v/>
      </c>
    </row>
    <row r="324" spans="1:19" ht="13.2" hidden="1" x14ac:dyDescent="0.25">
      <c r="A324" s="119" t="str">
        <f>IF(B324="","",COUNT('Diário 2o PA'!$A$5:$A$1412)+COUNT('Diário 3o PA'!$A$5:$A$2004)+COUNT('Diário 4º PA'!$A$5:$A$2004)+ROW()-4)</f>
        <v/>
      </c>
      <c r="B324" s="104"/>
      <c r="C324" s="154"/>
      <c r="D324" s="105"/>
      <c r="E324" s="105"/>
      <c r="F324" s="106"/>
      <c r="G324" s="105"/>
      <c r="H324" s="105"/>
      <c r="I324" s="108"/>
      <c r="J324" s="105"/>
      <c r="K324" s="105"/>
      <c r="L324" s="108"/>
      <c r="M324" s="105"/>
      <c r="N324" s="103"/>
      <c r="O324" s="456"/>
      <c r="P324" s="79">
        <f t="shared" si="9"/>
        <v>0</v>
      </c>
      <c r="Q324" s="79">
        <f t="shared" si="9"/>
        <v>0</v>
      </c>
      <c r="R324" s="102" t="str">
        <f t="shared" si="8"/>
        <v/>
      </c>
      <c r="S324" s="96" t="str">
        <f>IF(D324="","",IF(OR(D324=Plano!$A$1,D324=Plano!$B$1),"entrada","saída"))</f>
        <v/>
      </c>
    </row>
    <row r="325" spans="1:19" ht="13.2" hidden="1" x14ac:dyDescent="0.25">
      <c r="A325" s="119" t="str">
        <f>IF(B325="","",COUNT('Diário 2o PA'!$A$5:$A$1412)+COUNT('Diário 3o PA'!$A$5:$A$2004)+COUNT('Diário 4º PA'!$A$5:$A$2004)+ROW()-4)</f>
        <v/>
      </c>
      <c r="B325" s="104"/>
      <c r="C325" s="154"/>
      <c r="D325" s="105"/>
      <c r="E325" s="105"/>
      <c r="F325" s="106"/>
      <c r="G325" s="105"/>
      <c r="H325" s="105"/>
      <c r="I325" s="108"/>
      <c r="J325" s="105"/>
      <c r="K325" s="105"/>
      <c r="L325" s="108"/>
      <c r="M325" s="105"/>
      <c r="N325" s="103"/>
      <c r="O325" s="456"/>
      <c r="P325" s="79">
        <f t="shared" si="9"/>
        <v>0</v>
      </c>
      <c r="Q325" s="79">
        <f t="shared" si="9"/>
        <v>0</v>
      </c>
      <c r="R325" s="102" t="str">
        <f t="shared" ref="R325:R388" si="10">SUBSTITUTE(D325," ","_")</f>
        <v/>
      </c>
      <c r="S325" s="96" t="str">
        <f>IF(D325="","",IF(OR(D325=Plano!$A$1,D325=Plano!$B$1),"entrada","saída"))</f>
        <v/>
      </c>
    </row>
    <row r="326" spans="1:19" ht="13.2" hidden="1" x14ac:dyDescent="0.25">
      <c r="A326" s="119" t="str">
        <f>IF(B326="","",COUNT('Diário 2o PA'!$A$5:$A$1412)+COUNT('Diário 3o PA'!$A$5:$A$2004)+COUNT('Diário 4º PA'!$A$5:$A$2004)+ROW()-4)</f>
        <v/>
      </c>
      <c r="B326" s="104"/>
      <c r="C326" s="154"/>
      <c r="D326" s="105"/>
      <c r="E326" s="105"/>
      <c r="F326" s="106"/>
      <c r="G326" s="105"/>
      <c r="H326" s="105"/>
      <c r="I326" s="108"/>
      <c r="J326" s="105"/>
      <c r="K326" s="105"/>
      <c r="L326" s="108"/>
      <c r="M326" s="105"/>
      <c r="N326" s="103"/>
      <c r="O326" s="456"/>
      <c r="P326" s="79">
        <f t="shared" ref="P326:Q389" si="11">IF(B326=0,0,IF(YEAR(B326)=$Q$1,MONTH(B326)-$P$1+1,(YEAR(B326)-$Q$1)*12-$P$1+1+MONTH(B326)))</f>
        <v>0</v>
      </c>
      <c r="Q326" s="79">
        <f t="shared" si="11"/>
        <v>0</v>
      </c>
      <c r="R326" s="102" t="str">
        <f t="shared" si="10"/>
        <v/>
      </c>
      <c r="S326" s="96" t="str">
        <f>IF(D326="","",IF(OR(D326=Plano!$A$1,D326=Plano!$B$1),"entrada","saída"))</f>
        <v/>
      </c>
    </row>
    <row r="327" spans="1:19" ht="13.2" hidden="1" x14ac:dyDescent="0.25">
      <c r="A327" s="119" t="str">
        <f>IF(B327="","",COUNT('Diário 2o PA'!$A$5:$A$1412)+COUNT('Diário 3o PA'!$A$5:$A$2004)+COUNT('Diário 4º PA'!$A$5:$A$2004)+ROW()-4)</f>
        <v/>
      </c>
      <c r="B327" s="104"/>
      <c r="C327" s="154"/>
      <c r="D327" s="105"/>
      <c r="E327" s="105"/>
      <c r="F327" s="106"/>
      <c r="G327" s="105"/>
      <c r="H327" s="105"/>
      <c r="I327" s="108"/>
      <c r="J327" s="105"/>
      <c r="K327" s="105"/>
      <c r="L327" s="108"/>
      <c r="M327" s="105"/>
      <c r="N327" s="103"/>
      <c r="O327" s="456"/>
      <c r="P327" s="79">
        <f t="shared" si="11"/>
        <v>0</v>
      </c>
      <c r="Q327" s="79">
        <f t="shared" si="11"/>
        <v>0</v>
      </c>
      <c r="R327" s="102" t="str">
        <f t="shared" si="10"/>
        <v/>
      </c>
      <c r="S327" s="96" t="str">
        <f>IF(D327="","",IF(OR(D327=Plano!$A$1,D327=Plano!$B$1),"entrada","saída"))</f>
        <v/>
      </c>
    </row>
    <row r="328" spans="1:19" ht="13.2" hidden="1" x14ac:dyDescent="0.25">
      <c r="A328" s="119" t="str">
        <f>IF(B328="","",COUNT('Diário 2o PA'!$A$5:$A$1412)+COUNT('Diário 3o PA'!$A$5:$A$2004)+COUNT('Diário 4º PA'!$A$5:$A$2004)+ROW()-4)</f>
        <v/>
      </c>
      <c r="B328" s="104"/>
      <c r="C328" s="154"/>
      <c r="D328" s="105"/>
      <c r="E328" s="105"/>
      <c r="F328" s="106"/>
      <c r="G328" s="105"/>
      <c r="H328" s="105"/>
      <c r="I328" s="108"/>
      <c r="J328" s="105"/>
      <c r="K328" s="105"/>
      <c r="L328" s="108"/>
      <c r="M328" s="105"/>
      <c r="N328" s="103"/>
      <c r="O328" s="456"/>
      <c r="P328" s="79">
        <f t="shared" si="11"/>
        <v>0</v>
      </c>
      <c r="Q328" s="79">
        <f t="shared" si="11"/>
        <v>0</v>
      </c>
      <c r="R328" s="102" t="str">
        <f t="shared" si="10"/>
        <v/>
      </c>
      <c r="S328" s="96" t="str">
        <f>IF(D328="","",IF(OR(D328=Plano!$A$1,D328=Plano!$B$1),"entrada","saída"))</f>
        <v/>
      </c>
    </row>
    <row r="329" spans="1:19" ht="13.2" hidden="1" x14ac:dyDescent="0.25">
      <c r="A329" s="119" t="str">
        <f>IF(B329="","",COUNT('Diário 2o PA'!$A$5:$A$1412)+COUNT('Diário 3o PA'!$A$5:$A$2004)+COUNT('Diário 4º PA'!$A$5:$A$2004)+ROW()-4)</f>
        <v/>
      </c>
      <c r="B329" s="104"/>
      <c r="C329" s="154"/>
      <c r="D329" s="105"/>
      <c r="E329" s="105"/>
      <c r="F329" s="106"/>
      <c r="G329" s="105"/>
      <c r="H329" s="105"/>
      <c r="I329" s="108"/>
      <c r="J329" s="105"/>
      <c r="K329" s="105"/>
      <c r="L329" s="108"/>
      <c r="M329" s="105"/>
      <c r="N329" s="103"/>
      <c r="O329" s="456"/>
      <c r="P329" s="79">
        <f t="shared" si="11"/>
        <v>0</v>
      </c>
      <c r="Q329" s="79">
        <f t="shared" si="11"/>
        <v>0</v>
      </c>
      <c r="R329" s="102" t="str">
        <f t="shared" si="10"/>
        <v/>
      </c>
      <c r="S329" s="96" t="str">
        <f>IF(D329="","",IF(OR(D329=Plano!$A$1,D329=Plano!$B$1),"entrada","saída"))</f>
        <v/>
      </c>
    </row>
    <row r="330" spans="1:19" ht="13.2" hidden="1" x14ac:dyDescent="0.25">
      <c r="A330" s="119" t="str">
        <f>IF(B330="","",COUNT('Diário 2o PA'!$A$5:$A$1412)+COUNT('Diário 3o PA'!$A$5:$A$2004)+COUNT('Diário 4º PA'!$A$5:$A$2004)+ROW()-4)</f>
        <v/>
      </c>
      <c r="B330" s="104"/>
      <c r="C330" s="154"/>
      <c r="D330" s="105"/>
      <c r="E330" s="105"/>
      <c r="F330" s="106"/>
      <c r="G330" s="105"/>
      <c r="H330" s="105"/>
      <c r="I330" s="108"/>
      <c r="J330" s="105"/>
      <c r="K330" s="105"/>
      <c r="L330" s="108"/>
      <c r="M330" s="105"/>
      <c r="N330" s="103"/>
      <c r="O330" s="456"/>
      <c r="P330" s="79">
        <f t="shared" si="11"/>
        <v>0</v>
      </c>
      <c r="Q330" s="79">
        <f t="shared" si="11"/>
        <v>0</v>
      </c>
      <c r="R330" s="102" t="str">
        <f t="shared" si="10"/>
        <v/>
      </c>
      <c r="S330" s="96" t="str">
        <f>IF(D330="","",IF(OR(D330=Plano!$A$1,D330=Plano!$B$1),"entrada","saída"))</f>
        <v/>
      </c>
    </row>
    <row r="331" spans="1:19" ht="13.2" hidden="1" x14ac:dyDescent="0.25">
      <c r="A331" s="119" t="str">
        <f>IF(B331="","",COUNT('Diário 2o PA'!$A$5:$A$1412)+COUNT('Diário 3o PA'!$A$5:$A$2004)+COUNT('Diário 4º PA'!$A$5:$A$2004)+ROW()-4)</f>
        <v/>
      </c>
      <c r="B331" s="104"/>
      <c r="C331" s="154"/>
      <c r="D331" s="105"/>
      <c r="E331" s="105"/>
      <c r="F331" s="106"/>
      <c r="G331" s="105"/>
      <c r="H331" s="105"/>
      <c r="I331" s="108"/>
      <c r="J331" s="105"/>
      <c r="K331" s="105"/>
      <c r="L331" s="108"/>
      <c r="M331" s="105"/>
      <c r="N331" s="103"/>
      <c r="O331" s="456"/>
      <c r="P331" s="79">
        <f t="shared" si="11"/>
        <v>0</v>
      </c>
      <c r="Q331" s="79">
        <f t="shared" si="11"/>
        <v>0</v>
      </c>
      <c r="R331" s="102" t="str">
        <f t="shared" si="10"/>
        <v/>
      </c>
      <c r="S331" s="96" t="str">
        <f>IF(D331="","",IF(OR(D331=Plano!$A$1,D331=Plano!$B$1),"entrada","saída"))</f>
        <v/>
      </c>
    </row>
    <row r="332" spans="1:19" ht="13.2" hidden="1" x14ac:dyDescent="0.25">
      <c r="A332" s="119" t="str">
        <f>IF(B332="","",COUNT('Diário 2o PA'!$A$5:$A$1412)+COUNT('Diário 3o PA'!$A$5:$A$2004)+COUNT('Diário 4º PA'!$A$5:$A$2004)+ROW()-4)</f>
        <v/>
      </c>
      <c r="B332" s="104"/>
      <c r="C332" s="154"/>
      <c r="D332" s="105"/>
      <c r="E332" s="105"/>
      <c r="F332" s="106"/>
      <c r="G332" s="105"/>
      <c r="H332" s="105"/>
      <c r="I332" s="108"/>
      <c r="J332" s="105"/>
      <c r="K332" s="105"/>
      <c r="L332" s="108"/>
      <c r="M332" s="105"/>
      <c r="N332" s="103"/>
      <c r="O332" s="456"/>
      <c r="P332" s="79">
        <f t="shared" si="11"/>
        <v>0</v>
      </c>
      <c r="Q332" s="79">
        <f t="shared" si="11"/>
        <v>0</v>
      </c>
      <c r="R332" s="102" t="str">
        <f t="shared" si="10"/>
        <v/>
      </c>
      <c r="S332" s="96" t="str">
        <f>IF(D332="","",IF(OR(D332=Plano!$A$1,D332=Plano!$B$1),"entrada","saída"))</f>
        <v/>
      </c>
    </row>
    <row r="333" spans="1:19" ht="13.2" hidden="1" x14ac:dyDescent="0.25">
      <c r="A333" s="119" t="str">
        <f>IF(B333="","",COUNT('Diário 2o PA'!$A$5:$A$1412)+COUNT('Diário 3o PA'!$A$5:$A$2004)+COUNT('Diário 4º PA'!$A$5:$A$2004)+ROW()-4)</f>
        <v/>
      </c>
      <c r="B333" s="104"/>
      <c r="C333" s="154"/>
      <c r="D333" s="105"/>
      <c r="E333" s="105"/>
      <c r="F333" s="106"/>
      <c r="G333" s="105"/>
      <c r="H333" s="105"/>
      <c r="I333" s="108"/>
      <c r="J333" s="105"/>
      <c r="K333" s="105"/>
      <c r="L333" s="108"/>
      <c r="M333" s="105"/>
      <c r="N333" s="103"/>
      <c r="O333" s="456"/>
      <c r="P333" s="79">
        <f t="shared" si="11"/>
        <v>0</v>
      </c>
      <c r="Q333" s="79">
        <f t="shared" si="11"/>
        <v>0</v>
      </c>
      <c r="R333" s="102" t="str">
        <f t="shared" si="10"/>
        <v/>
      </c>
      <c r="S333" s="96" t="str">
        <f>IF(D333="","",IF(OR(D333=Plano!$A$1,D333=Plano!$B$1),"entrada","saída"))</f>
        <v/>
      </c>
    </row>
    <row r="334" spans="1:19" ht="13.2" hidden="1" x14ac:dyDescent="0.25">
      <c r="A334" s="119" t="str">
        <f>IF(B334="","",COUNT('Diário 2o PA'!$A$5:$A$1412)+COUNT('Diário 3o PA'!$A$5:$A$2004)+COUNT('Diário 4º PA'!$A$5:$A$2004)+ROW()-4)</f>
        <v/>
      </c>
      <c r="B334" s="104"/>
      <c r="C334" s="154"/>
      <c r="D334" s="105"/>
      <c r="E334" s="105"/>
      <c r="F334" s="106"/>
      <c r="G334" s="105"/>
      <c r="H334" s="105"/>
      <c r="I334" s="108"/>
      <c r="J334" s="105"/>
      <c r="K334" s="105"/>
      <c r="L334" s="108"/>
      <c r="M334" s="105"/>
      <c r="N334" s="103"/>
      <c r="O334" s="456"/>
      <c r="P334" s="79">
        <f t="shared" si="11"/>
        <v>0</v>
      </c>
      <c r="Q334" s="79">
        <f t="shared" si="11"/>
        <v>0</v>
      </c>
      <c r="R334" s="102" t="str">
        <f t="shared" si="10"/>
        <v/>
      </c>
      <c r="S334" s="96" t="str">
        <f>IF(D334="","",IF(OR(D334=Plano!$A$1,D334=Plano!$B$1),"entrada","saída"))</f>
        <v/>
      </c>
    </row>
    <row r="335" spans="1:19" ht="13.2" hidden="1" x14ac:dyDescent="0.25">
      <c r="A335" s="119" t="str">
        <f>IF(B335="","",COUNT('Diário 2o PA'!$A$5:$A$1412)+COUNT('Diário 3o PA'!$A$5:$A$2004)+COUNT('Diário 4º PA'!$A$5:$A$2004)+ROW()-4)</f>
        <v/>
      </c>
      <c r="B335" s="104"/>
      <c r="C335" s="154"/>
      <c r="D335" s="105"/>
      <c r="E335" s="105"/>
      <c r="F335" s="106"/>
      <c r="G335" s="105"/>
      <c r="H335" s="105"/>
      <c r="I335" s="108"/>
      <c r="J335" s="105"/>
      <c r="K335" s="105"/>
      <c r="L335" s="108"/>
      <c r="M335" s="105"/>
      <c r="N335" s="103"/>
      <c r="O335" s="456"/>
      <c r="P335" s="79">
        <f t="shared" si="11"/>
        <v>0</v>
      </c>
      <c r="Q335" s="79">
        <f t="shared" si="11"/>
        <v>0</v>
      </c>
      <c r="R335" s="102" t="str">
        <f t="shared" si="10"/>
        <v/>
      </c>
      <c r="S335" s="96" t="str">
        <f>IF(D335="","",IF(OR(D335=Plano!$A$1,D335=Plano!$B$1),"entrada","saída"))</f>
        <v/>
      </c>
    </row>
    <row r="336" spans="1:19" ht="13.2" hidden="1" x14ac:dyDescent="0.25">
      <c r="A336" s="119" t="str">
        <f>IF(B336="","",COUNT('Diário 2o PA'!$A$5:$A$1412)+COUNT('Diário 3o PA'!$A$5:$A$2004)+COUNT('Diário 4º PA'!$A$5:$A$2004)+ROW()-4)</f>
        <v/>
      </c>
      <c r="B336" s="104"/>
      <c r="C336" s="154"/>
      <c r="D336" s="105"/>
      <c r="E336" s="105"/>
      <c r="F336" s="106"/>
      <c r="G336" s="105"/>
      <c r="H336" s="105"/>
      <c r="I336" s="108"/>
      <c r="J336" s="105"/>
      <c r="K336" s="105"/>
      <c r="L336" s="108"/>
      <c r="M336" s="105"/>
      <c r="N336" s="103"/>
      <c r="O336" s="456"/>
      <c r="P336" s="79">
        <f t="shared" si="11"/>
        <v>0</v>
      </c>
      <c r="Q336" s="79">
        <f t="shared" si="11"/>
        <v>0</v>
      </c>
      <c r="R336" s="102" t="str">
        <f t="shared" si="10"/>
        <v/>
      </c>
      <c r="S336" s="96" t="str">
        <f>IF(D336="","",IF(OR(D336=Plano!$A$1,D336=Plano!$B$1),"entrada","saída"))</f>
        <v/>
      </c>
    </row>
    <row r="337" spans="1:19" ht="13.2" hidden="1" x14ac:dyDescent="0.25">
      <c r="A337" s="119" t="str">
        <f>IF(B337="","",COUNT('Diário 2o PA'!$A$5:$A$1412)+COUNT('Diário 3o PA'!$A$5:$A$2004)+COUNT('Diário 4º PA'!$A$5:$A$2004)+ROW()-4)</f>
        <v/>
      </c>
      <c r="B337" s="104"/>
      <c r="C337" s="154"/>
      <c r="D337" s="105"/>
      <c r="E337" s="105"/>
      <c r="F337" s="106"/>
      <c r="G337" s="105"/>
      <c r="H337" s="105"/>
      <c r="I337" s="108"/>
      <c r="J337" s="105"/>
      <c r="K337" s="105"/>
      <c r="L337" s="108"/>
      <c r="M337" s="105"/>
      <c r="N337" s="103"/>
      <c r="O337" s="456"/>
      <c r="P337" s="79">
        <f t="shared" si="11"/>
        <v>0</v>
      </c>
      <c r="Q337" s="79">
        <f t="shared" si="11"/>
        <v>0</v>
      </c>
      <c r="R337" s="102" t="str">
        <f t="shared" si="10"/>
        <v/>
      </c>
      <c r="S337" s="96" t="str">
        <f>IF(D337="","",IF(OR(D337=Plano!$A$1,D337=Plano!$B$1),"entrada","saída"))</f>
        <v/>
      </c>
    </row>
    <row r="338" spans="1:19" ht="13.2" hidden="1" x14ac:dyDescent="0.25">
      <c r="A338" s="119" t="str">
        <f>IF(B338="","",COUNT('Diário 2o PA'!$A$5:$A$1412)+COUNT('Diário 3o PA'!$A$5:$A$2004)+COUNT('Diário 4º PA'!$A$5:$A$2004)+ROW()-4)</f>
        <v/>
      </c>
      <c r="B338" s="104"/>
      <c r="C338" s="154"/>
      <c r="D338" s="105"/>
      <c r="E338" s="105"/>
      <c r="F338" s="106"/>
      <c r="G338" s="105"/>
      <c r="H338" s="105"/>
      <c r="I338" s="108"/>
      <c r="J338" s="105"/>
      <c r="K338" s="105"/>
      <c r="L338" s="108"/>
      <c r="M338" s="105"/>
      <c r="N338" s="103"/>
      <c r="O338" s="456"/>
      <c r="P338" s="79">
        <f t="shared" si="11"/>
        <v>0</v>
      </c>
      <c r="Q338" s="79">
        <f t="shared" si="11"/>
        <v>0</v>
      </c>
      <c r="R338" s="102" t="str">
        <f t="shared" si="10"/>
        <v/>
      </c>
      <c r="S338" s="96" t="str">
        <f>IF(D338="","",IF(OR(D338=Plano!$A$1,D338=Plano!$B$1),"entrada","saída"))</f>
        <v/>
      </c>
    </row>
    <row r="339" spans="1:19" ht="13.2" hidden="1" x14ac:dyDescent="0.25">
      <c r="A339" s="119" t="str">
        <f>IF(B339="","",COUNT('Diário 2o PA'!$A$5:$A$1412)+COUNT('Diário 3o PA'!$A$5:$A$2004)+COUNT('Diário 4º PA'!$A$5:$A$2004)+ROW()-4)</f>
        <v/>
      </c>
      <c r="B339" s="104"/>
      <c r="C339" s="154"/>
      <c r="D339" s="105"/>
      <c r="E339" s="105"/>
      <c r="F339" s="106"/>
      <c r="G339" s="105"/>
      <c r="H339" s="105"/>
      <c r="I339" s="108"/>
      <c r="J339" s="105"/>
      <c r="K339" s="105"/>
      <c r="L339" s="108"/>
      <c r="M339" s="105"/>
      <c r="N339" s="103"/>
      <c r="O339" s="456"/>
      <c r="P339" s="79">
        <f t="shared" si="11"/>
        <v>0</v>
      </c>
      <c r="Q339" s="79">
        <f t="shared" si="11"/>
        <v>0</v>
      </c>
      <c r="R339" s="102" t="str">
        <f t="shared" si="10"/>
        <v/>
      </c>
      <c r="S339" s="96" t="str">
        <f>IF(D339="","",IF(OR(D339=Plano!$A$1,D339=Plano!$B$1),"entrada","saída"))</f>
        <v/>
      </c>
    </row>
    <row r="340" spans="1:19" ht="13.2" hidden="1" x14ac:dyDescent="0.25">
      <c r="A340" s="119" t="str">
        <f>IF(B340="","",COUNT('Diário 2o PA'!$A$5:$A$1412)+COUNT('Diário 3o PA'!$A$5:$A$2004)+COUNT('Diário 4º PA'!$A$5:$A$2004)+ROW()-4)</f>
        <v/>
      </c>
      <c r="B340" s="104"/>
      <c r="C340" s="154"/>
      <c r="D340" s="105"/>
      <c r="E340" s="105"/>
      <c r="F340" s="106"/>
      <c r="G340" s="105"/>
      <c r="H340" s="105"/>
      <c r="I340" s="108"/>
      <c r="J340" s="105"/>
      <c r="K340" s="105"/>
      <c r="L340" s="108"/>
      <c r="M340" s="105"/>
      <c r="N340" s="103"/>
      <c r="O340" s="456"/>
      <c r="P340" s="79">
        <f t="shared" si="11"/>
        <v>0</v>
      </c>
      <c r="Q340" s="79">
        <f t="shared" si="11"/>
        <v>0</v>
      </c>
      <c r="R340" s="102" t="str">
        <f t="shared" si="10"/>
        <v/>
      </c>
      <c r="S340" s="96" t="str">
        <f>IF(D340="","",IF(OR(D340=Plano!$A$1,D340=Plano!$B$1),"entrada","saída"))</f>
        <v/>
      </c>
    </row>
    <row r="341" spans="1:19" ht="13.2" hidden="1" x14ac:dyDescent="0.25">
      <c r="A341" s="119" t="str">
        <f>IF(B341="","",COUNT('Diário 2o PA'!$A$5:$A$1412)+COUNT('Diário 3o PA'!$A$5:$A$2004)+COUNT('Diário 4º PA'!$A$5:$A$2004)+ROW()-4)</f>
        <v/>
      </c>
      <c r="B341" s="104"/>
      <c r="C341" s="154"/>
      <c r="D341" s="105"/>
      <c r="E341" s="105"/>
      <c r="F341" s="106"/>
      <c r="G341" s="105"/>
      <c r="H341" s="105"/>
      <c r="I341" s="108"/>
      <c r="J341" s="105"/>
      <c r="K341" s="105"/>
      <c r="L341" s="108"/>
      <c r="M341" s="105"/>
      <c r="N341" s="103"/>
      <c r="O341" s="456"/>
      <c r="P341" s="79">
        <f t="shared" si="11"/>
        <v>0</v>
      </c>
      <c r="Q341" s="79">
        <f t="shared" si="11"/>
        <v>0</v>
      </c>
      <c r="R341" s="102" t="str">
        <f t="shared" si="10"/>
        <v/>
      </c>
      <c r="S341" s="96" t="str">
        <f>IF(D341="","",IF(OR(D341=Plano!$A$1,D341=Plano!$B$1),"entrada","saída"))</f>
        <v/>
      </c>
    </row>
    <row r="342" spans="1:19" ht="13.2" hidden="1" x14ac:dyDescent="0.25">
      <c r="A342" s="119" t="str">
        <f>IF(B342="","",COUNT('Diário 2o PA'!$A$5:$A$1412)+COUNT('Diário 3o PA'!$A$5:$A$2004)+COUNT('Diário 4º PA'!$A$5:$A$2004)+ROW()-4)</f>
        <v/>
      </c>
      <c r="B342" s="104"/>
      <c r="C342" s="154"/>
      <c r="D342" s="105"/>
      <c r="E342" s="105"/>
      <c r="F342" s="106"/>
      <c r="G342" s="105"/>
      <c r="H342" s="105"/>
      <c r="I342" s="108"/>
      <c r="J342" s="105"/>
      <c r="K342" s="105"/>
      <c r="L342" s="108"/>
      <c r="M342" s="105"/>
      <c r="N342" s="103"/>
      <c r="O342" s="456"/>
      <c r="P342" s="79">
        <f t="shared" si="11"/>
        <v>0</v>
      </c>
      <c r="Q342" s="79">
        <f t="shared" si="11"/>
        <v>0</v>
      </c>
      <c r="R342" s="102" t="str">
        <f t="shared" si="10"/>
        <v/>
      </c>
      <c r="S342" s="96" t="str">
        <f>IF(D342="","",IF(OR(D342=Plano!$A$1,D342=Plano!$B$1),"entrada","saída"))</f>
        <v/>
      </c>
    </row>
    <row r="343" spans="1:19" ht="13.2" hidden="1" x14ac:dyDescent="0.25">
      <c r="A343" s="119" t="str">
        <f>IF(B343="","",COUNT('Diário 2o PA'!$A$5:$A$1412)+COUNT('Diário 3o PA'!$A$5:$A$2004)+COUNT('Diário 4º PA'!$A$5:$A$2004)+ROW()-4)</f>
        <v/>
      </c>
      <c r="B343" s="104"/>
      <c r="C343" s="154"/>
      <c r="D343" s="105"/>
      <c r="E343" s="105"/>
      <c r="F343" s="106"/>
      <c r="G343" s="105"/>
      <c r="H343" s="105"/>
      <c r="I343" s="108"/>
      <c r="J343" s="105"/>
      <c r="K343" s="105"/>
      <c r="L343" s="108"/>
      <c r="M343" s="105"/>
      <c r="N343" s="103"/>
      <c r="O343" s="456"/>
      <c r="P343" s="79">
        <f t="shared" si="11"/>
        <v>0</v>
      </c>
      <c r="Q343" s="79">
        <f t="shared" si="11"/>
        <v>0</v>
      </c>
      <c r="R343" s="102" t="str">
        <f t="shared" si="10"/>
        <v/>
      </c>
      <c r="S343" s="96" t="str">
        <f>IF(D343="","",IF(OR(D343=Plano!$A$1,D343=Plano!$B$1),"entrada","saída"))</f>
        <v/>
      </c>
    </row>
    <row r="344" spans="1:19" ht="13.2" hidden="1" x14ac:dyDescent="0.25">
      <c r="A344" s="119" t="str">
        <f>IF(B344="","",COUNT('Diário 2o PA'!$A$5:$A$1412)+COUNT('Diário 3o PA'!$A$5:$A$2004)+COUNT('Diário 4º PA'!$A$5:$A$2004)+ROW()-4)</f>
        <v/>
      </c>
      <c r="B344" s="104"/>
      <c r="C344" s="154"/>
      <c r="D344" s="105"/>
      <c r="E344" s="105"/>
      <c r="F344" s="106"/>
      <c r="G344" s="105"/>
      <c r="H344" s="105"/>
      <c r="I344" s="108"/>
      <c r="J344" s="105"/>
      <c r="K344" s="105"/>
      <c r="L344" s="108"/>
      <c r="M344" s="105"/>
      <c r="N344" s="103"/>
      <c r="O344" s="456"/>
      <c r="P344" s="79">
        <f t="shared" si="11"/>
        <v>0</v>
      </c>
      <c r="Q344" s="79">
        <f t="shared" si="11"/>
        <v>0</v>
      </c>
      <c r="R344" s="102" t="str">
        <f t="shared" si="10"/>
        <v/>
      </c>
      <c r="S344" s="96" t="str">
        <f>IF(D344="","",IF(OR(D344=Plano!$A$1,D344=Plano!$B$1),"entrada","saída"))</f>
        <v/>
      </c>
    </row>
    <row r="345" spans="1:19" ht="13.2" hidden="1" x14ac:dyDescent="0.25">
      <c r="A345" s="119" t="str">
        <f>IF(B345="","",COUNT('Diário 2o PA'!$A$5:$A$1412)+COUNT('Diário 3o PA'!$A$5:$A$2004)+COUNT('Diário 4º PA'!$A$5:$A$2004)+ROW()-4)</f>
        <v/>
      </c>
      <c r="B345" s="104"/>
      <c r="C345" s="154"/>
      <c r="D345" s="105"/>
      <c r="E345" s="105"/>
      <c r="F345" s="106"/>
      <c r="G345" s="105"/>
      <c r="H345" s="105"/>
      <c r="I345" s="108"/>
      <c r="J345" s="105"/>
      <c r="K345" s="105"/>
      <c r="L345" s="108"/>
      <c r="M345" s="105"/>
      <c r="N345" s="103"/>
      <c r="O345" s="456"/>
      <c r="P345" s="79">
        <f t="shared" si="11"/>
        <v>0</v>
      </c>
      <c r="Q345" s="79">
        <f t="shared" si="11"/>
        <v>0</v>
      </c>
      <c r="R345" s="102" t="str">
        <f t="shared" si="10"/>
        <v/>
      </c>
      <c r="S345" s="96" t="str">
        <f>IF(D345="","",IF(OR(D345=Plano!$A$1,D345=Plano!$B$1),"entrada","saída"))</f>
        <v/>
      </c>
    </row>
    <row r="346" spans="1:19" ht="13.2" hidden="1" x14ac:dyDescent="0.25">
      <c r="A346" s="119" t="str">
        <f>IF(B346="","",COUNT('Diário 2o PA'!$A$5:$A$1412)+COUNT('Diário 3o PA'!$A$5:$A$2004)+COUNT('Diário 4º PA'!$A$5:$A$2004)+ROW()-4)</f>
        <v/>
      </c>
      <c r="B346" s="104"/>
      <c r="C346" s="154"/>
      <c r="D346" s="105"/>
      <c r="E346" s="105"/>
      <c r="F346" s="106"/>
      <c r="G346" s="105"/>
      <c r="H346" s="105"/>
      <c r="I346" s="108"/>
      <c r="J346" s="105"/>
      <c r="K346" s="105"/>
      <c r="L346" s="108"/>
      <c r="M346" s="105"/>
      <c r="N346" s="103"/>
      <c r="O346" s="456"/>
      <c r="P346" s="79">
        <f t="shared" si="11"/>
        <v>0</v>
      </c>
      <c r="Q346" s="79">
        <f t="shared" si="11"/>
        <v>0</v>
      </c>
      <c r="R346" s="102" t="str">
        <f t="shared" si="10"/>
        <v/>
      </c>
      <c r="S346" s="96" t="str">
        <f>IF(D346="","",IF(OR(D346=Plano!$A$1,D346=Plano!$B$1),"entrada","saída"))</f>
        <v/>
      </c>
    </row>
    <row r="347" spans="1:19" ht="13.2" hidden="1" x14ac:dyDescent="0.25">
      <c r="A347" s="119" t="str">
        <f>IF(B347="","",COUNT('Diário 2o PA'!$A$5:$A$1412)+COUNT('Diário 3o PA'!$A$5:$A$2004)+COUNT('Diário 4º PA'!$A$5:$A$2004)+ROW()-4)</f>
        <v/>
      </c>
      <c r="B347" s="104"/>
      <c r="C347" s="154"/>
      <c r="D347" s="105"/>
      <c r="E347" s="105"/>
      <c r="F347" s="106"/>
      <c r="G347" s="105"/>
      <c r="H347" s="105"/>
      <c r="I347" s="108"/>
      <c r="J347" s="105"/>
      <c r="K347" s="105"/>
      <c r="L347" s="108"/>
      <c r="M347" s="105"/>
      <c r="N347" s="103"/>
      <c r="O347" s="456"/>
      <c r="P347" s="79">
        <f t="shared" si="11"/>
        <v>0</v>
      </c>
      <c r="Q347" s="79">
        <f t="shared" si="11"/>
        <v>0</v>
      </c>
      <c r="R347" s="102" t="str">
        <f t="shared" si="10"/>
        <v/>
      </c>
      <c r="S347" s="96" t="str">
        <f>IF(D347="","",IF(OR(D347=Plano!$A$1,D347=Plano!$B$1),"entrada","saída"))</f>
        <v/>
      </c>
    </row>
    <row r="348" spans="1:19" ht="13.2" hidden="1" x14ac:dyDescent="0.25">
      <c r="A348" s="119" t="str">
        <f>IF(B348="","",COUNT('Diário 2o PA'!$A$5:$A$1412)+COUNT('Diário 3o PA'!$A$5:$A$2004)+COUNT('Diário 4º PA'!$A$5:$A$2004)+ROW()-4)</f>
        <v/>
      </c>
      <c r="B348" s="104"/>
      <c r="C348" s="154"/>
      <c r="D348" s="105"/>
      <c r="E348" s="105"/>
      <c r="F348" s="106"/>
      <c r="G348" s="105"/>
      <c r="H348" s="105"/>
      <c r="I348" s="108"/>
      <c r="J348" s="105"/>
      <c r="K348" s="105"/>
      <c r="L348" s="108"/>
      <c r="M348" s="105"/>
      <c r="N348" s="103"/>
      <c r="O348" s="456"/>
      <c r="P348" s="79">
        <f t="shared" si="11"/>
        <v>0</v>
      </c>
      <c r="Q348" s="79">
        <f t="shared" si="11"/>
        <v>0</v>
      </c>
      <c r="R348" s="102" t="str">
        <f t="shared" si="10"/>
        <v/>
      </c>
      <c r="S348" s="96" t="str">
        <f>IF(D348="","",IF(OR(D348=Plano!$A$1,D348=Plano!$B$1),"entrada","saída"))</f>
        <v/>
      </c>
    </row>
    <row r="349" spans="1:19" ht="13.2" hidden="1" x14ac:dyDescent="0.25">
      <c r="A349" s="119" t="str">
        <f>IF(B349="","",COUNT('Diário 2o PA'!$A$5:$A$1412)+COUNT('Diário 3o PA'!$A$5:$A$2004)+COUNT('Diário 4º PA'!$A$5:$A$2004)+ROW()-4)</f>
        <v/>
      </c>
      <c r="B349" s="104"/>
      <c r="C349" s="154"/>
      <c r="D349" s="105"/>
      <c r="E349" s="105"/>
      <c r="F349" s="106"/>
      <c r="G349" s="105"/>
      <c r="H349" s="105"/>
      <c r="I349" s="108"/>
      <c r="J349" s="105"/>
      <c r="K349" s="105"/>
      <c r="L349" s="108"/>
      <c r="M349" s="105"/>
      <c r="N349" s="103"/>
      <c r="O349" s="456"/>
      <c r="P349" s="79">
        <f t="shared" si="11"/>
        <v>0</v>
      </c>
      <c r="Q349" s="79">
        <f t="shared" si="11"/>
        <v>0</v>
      </c>
      <c r="R349" s="102" t="str">
        <f t="shared" si="10"/>
        <v/>
      </c>
      <c r="S349" s="96" t="str">
        <f>IF(D349="","",IF(OR(D349=Plano!$A$1,D349=Plano!$B$1),"entrada","saída"))</f>
        <v/>
      </c>
    </row>
    <row r="350" spans="1:19" ht="13.2" hidden="1" x14ac:dyDescent="0.25">
      <c r="A350" s="119" t="str">
        <f>IF(B350="","",COUNT('Diário 2o PA'!$A$5:$A$1412)+COUNT('Diário 3o PA'!$A$5:$A$2004)+COUNT('Diário 4º PA'!$A$5:$A$2004)+ROW()-4)</f>
        <v/>
      </c>
      <c r="B350" s="104"/>
      <c r="C350" s="154"/>
      <c r="D350" s="105"/>
      <c r="E350" s="105"/>
      <c r="F350" s="106"/>
      <c r="G350" s="105"/>
      <c r="H350" s="105"/>
      <c r="I350" s="108"/>
      <c r="J350" s="105"/>
      <c r="K350" s="105"/>
      <c r="L350" s="108"/>
      <c r="M350" s="105"/>
      <c r="N350" s="103"/>
      <c r="O350" s="456"/>
      <c r="P350" s="79">
        <f t="shared" si="11"/>
        <v>0</v>
      </c>
      <c r="Q350" s="79">
        <f t="shared" si="11"/>
        <v>0</v>
      </c>
      <c r="R350" s="102" t="str">
        <f t="shared" si="10"/>
        <v/>
      </c>
      <c r="S350" s="96" t="str">
        <f>IF(D350="","",IF(OR(D350=Plano!$A$1,D350=Plano!$B$1),"entrada","saída"))</f>
        <v/>
      </c>
    </row>
    <row r="351" spans="1:19" ht="13.2" hidden="1" x14ac:dyDescent="0.25">
      <c r="A351" s="119" t="str">
        <f>IF(B351="","",COUNT('Diário 2o PA'!$A$5:$A$1412)+COUNT('Diário 3o PA'!$A$5:$A$2004)+COUNT('Diário 4º PA'!$A$5:$A$2004)+ROW()-4)</f>
        <v/>
      </c>
      <c r="B351" s="104"/>
      <c r="C351" s="154"/>
      <c r="D351" s="105"/>
      <c r="E351" s="105"/>
      <c r="F351" s="106"/>
      <c r="G351" s="105"/>
      <c r="H351" s="105"/>
      <c r="I351" s="108"/>
      <c r="J351" s="105"/>
      <c r="K351" s="105"/>
      <c r="L351" s="108"/>
      <c r="M351" s="105"/>
      <c r="N351" s="103"/>
      <c r="O351" s="456"/>
      <c r="P351" s="79">
        <f t="shared" si="11"/>
        <v>0</v>
      </c>
      <c r="Q351" s="79">
        <f t="shared" si="11"/>
        <v>0</v>
      </c>
      <c r="R351" s="102" t="str">
        <f t="shared" si="10"/>
        <v/>
      </c>
      <c r="S351" s="96" t="str">
        <f>IF(D351="","",IF(OR(D351=Plano!$A$1,D351=Plano!$B$1),"entrada","saída"))</f>
        <v/>
      </c>
    </row>
    <row r="352" spans="1:19" ht="13.2" hidden="1" x14ac:dyDescent="0.25">
      <c r="A352" s="119" t="str">
        <f>IF(B352="","",COUNT('Diário 2o PA'!$A$5:$A$1412)+COUNT('Diário 3o PA'!$A$5:$A$2004)+COUNT('Diário 4º PA'!$A$5:$A$2004)+ROW()-4)</f>
        <v/>
      </c>
      <c r="B352" s="104"/>
      <c r="C352" s="154"/>
      <c r="D352" s="105"/>
      <c r="E352" s="105"/>
      <c r="F352" s="106"/>
      <c r="G352" s="105"/>
      <c r="H352" s="105"/>
      <c r="I352" s="108"/>
      <c r="J352" s="105"/>
      <c r="K352" s="105"/>
      <c r="L352" s="108"/>
      <c r="M352" s="105"/>
      <c r="N352" s="103"/>
      <c r="O352" s="456"/>
      <c r="P352" s="79">
        <f t="shared" si="11"/>
        <v>0</v>
      </c>
      <c r="Q352" s="79">
        <f t="shared" si="11"/>
        <v>0</v>
      </c>
      <c r="R352" s="102" t="str">
        <f t="shared" si="10"/>
        <v/>
      </c>
      <c r="S352" s="96" t="str">
        <f>IF(D352="","",IF(OR(D352=Plano!$A$1,D352=Plano!$B$1),"entrada","saída"))</f>
        <v/>
      </c>
    </row>
    <row r="353" spans="1:19" ht="13.2" hidden="1" x14ac:dyDescent="0.25">
      <c r="A353" s="119" t="str">
        <f>IF(B353="","",COUNT('Diário 2o PA'!$A$5:$A$1412)+COUNT('Diário 3o PA'!$A$5:$A$2004)+COUNT('Diário 4º PA'!$A$5:$A$2004)+ROW()-4)</f>
        <v/>
      </c>
      <c r="B353" s="104"/>
      <c r="C353" s="154"/>
      <c r="D353" s="105"/>
      <c r="E353" s="105"/>
      <c r="F353" s="106"/>
      <c r="G353" s="105"/>
      <c r="H353" s="105"/>
      <c r="I353" s="108"/>
      <c r="J353" s="105"/>
      <c r="K353" s="105"/>
      <c r="L353" s="108"/>
      <c r="M353" s="105"/>
      <c r="N353" s="103"/>
      <c r="O353" s="456"/>
      <c r="P353" s="79">
        <f t="shared" si="11"/>
        <v>0</v>
      </c>
      <c r="Q353" s="79">
        <f t="shared" si="11"/>
        <v>0</v>
      </c>
      <c r="R353" s="102" t="str">
        <f t="shared" si="10"/>
        <v/>
      </c>
      <c r="S353" s="96" t="str">
        <f>IF(D353="","",IF(OR(D353=Plano!$A$1,D353=Plano!$B$1),"entrada","saída"))</f>
        <v/>
      </c>
    </row>
    <row r="354" spans="1:19" ht="13.2" hidden="1" x14ac:dyDescent="0.25">
      <c r="A354" s="119" t="str">
        <f>IF(B354="","",COUNT('Diário 2o PA'!$A$5:$A$1412)+COUNT('Diário 3o PA'!$A$5:$A$2004)+COUNT('Diário 4º PA'!$A$5:$A$2004)+ROW()-4)</f>
        <v/>
      </c>
      <c r="B354" s="104"/>
      <c r="C354" s="154"/>
      <c r="D354" s="105"/>
      <c r="E354" s="105"/>
      <c r="F354" s="106"/>
      <c r="G354" s="105"/>
      <c r="H354" s="105"/>
      <c r="I354" s="108"/>
      <c r="J354" s="105"/>
      <c r="K354" s="105"/>
      <c r="L354" s="108"/>
      <c r="M354" s="105"/>
      <c r="N354" s="103"/>
      <c r="O354" s="456"/>
      <c r="P354" s="79">
        <f t="shared" si="11"/>
        <v>0</v>
      </c>
      <c r="Q354" s="79">
        <f t="shared" si="11"/>
        <v>0</v>
      </c>
      <c r="R354" s="102" t="str">
        <f t="shared" si="10"/>
        <v/>
      </c>
      <c r="S354" s="96" t="str">
        <f>IF(D354="","",IF(OR(D354=Plano!$A$1,D354=Plano!$B$1),"entrada","saída"))</f>
        <v/>
      </c>
    </row>
    <row r="355" spans="1:19" ht="13.2" hidden="1" x14ac:dyDescent="0.25">
      <c r="A355" s="119" t="str">
        <f>IF(B355="","",COUNT('Diário 2o PA'!$A$5:$A$1412)+COUNT('Diário 3o PA'!$A$5:$A$2004)+COUNT('Diário 4º PA'!$A$5:$A$2004)+ROW()-4)</f>
        <v/>
      </c>
      <c r="B355" s="104"/>
      <c r="C355" s="154"/>
      <c r="D355" s="105"/>
      <c r="E355" s="105"/>
      <c r="F355" s="106"/>
      <c r="G355" s="105"/>
      <c r="H355" s="105"/>
      <c r="I355" s="108"/>
      <c r="J355" s="105"/>
      <c r="K355" s="105"/>
      <c r="L355" s="108"/>
      <c r="M355" s="105"/>
      <c r="N355" s="103"/>
      <c r="O355" s="456"/>
      <c r="P355" s="79">
        <f t="shared" si="11"/>
        <v>0</v>
      </c>
      <c r="Q355" s="79">
        <f t="shared" si="11"/>
        <v>0</v>
      </c>
      <c r="R355" s="102" t="str">
        <f t="shared" si="10"/>
        <v/>
      </c>
      <c r="S355" s="96" t="str">
        <f>IF(D355="","",IF(OR(D355=Plano!$A$1,D355=Plano!$B$1),"entrada","saída"))</f>
        <v/>
      </c>
    </row>
    <row r="356" spans="1:19" ht="13.2" hidden="1" x14ac:dyDescent="0.25">
      <c r="A356" s="119" t="str">
        <f>IF(B356="","",COUNT('Diário 2o PA'!$A$5:$A$1412)+COUNT('Diário 3o PA'!$A$5:$A$2004)+COUNT('Diário 4º PA'!$A$5:$A$2004)+ROW()-4)</f>
        <v/>
      </c>
      <c r="B356" s="104"/>
      <c r="C356" s="154"/>
      <c r="D356" s="105"/>
      <c r="E356" s="105"/>
      <c r="F356" s="106"/>
      <c r="G356" s="105"/>
      <c r="H356" s="105"/>
      <c r="I356" s="108"/>
      <c r="J356" s="105"/>
      <c r="K356" s="105"/>
      <c r="L356" s="108"/>
      <c r="M356" s="105"/>
      <c r="N356" s="103"/>
      <c r="O356" s="456"/>
      <c r="P356" s="79">
        <f t="shared" si="11"/>
        <v>0</v>
      </c>
      <c r="Q356" s="79">
        <f t="shared" si="11"/>
        <v>0</v>
      </c>
      <c r="R356" s="102" t="str">
        <f t="shared" si="10"/>
        <v/>
      </c>
      <c r="S356" s="96" t="str">
        <f>IF(D356="","",IF(OR(D356=Plano!$A$1,D356=Plano!$B$1),"entrada","saída"))</f>
        <v/>
      </c>
    </row>
    <row r="357" spans="1:19" ht="13.2" hidden="1" x14ac:dyDescent="0.25">
      <c r="A357" s="119" t="str">
        <f>IF(B357="","",COUNT('Diário 2o PA'!$A$5:$A$1412)+COUNT('Diário 3o PA'!$A$5:$A$2004)+COUNT('Diário 4º PA'!$A$5:$A$2004)+ROW()-4)</f>
        <v/>
      </c>
      <c r="B357" s="104"/>
      <c r="C357" s="154"/>
      <c r="D357" s="105"/>
      <c r="E357" s="105"/>
      <c r="F357" s="106"/>
      <c r="G357" s="105"/>
      <c r="H357" s="105"/>
      <c r="I357" s="108"/>
      <c r="J357" s="105"/>
      <c r="K357" s="105"/>
      <c r="L357" s="108"/>
      <c r="M357" s="105"/>
      <c r="N357" s="103"/>
      <c r="O357" s="456"/>
      <c r="P357" s="79">
        <f t="shared" si="11"/>
        <v>0</v>
      </c>
      <c r="Q357" s="79">
        <f t="shared" si="11"/>
        <v>0</v>
      </c>
      <c r="R357" s="102" t="str">
        <f t="shared" si="10"/>
        <v/>
      </c>
      <c r="S357" s="96" t="str">
        <f>IF(D357="","",IF(OR(D357=Plano!$A$1,D357=Plano!$B$1),"entrada","saída"))</f>
        <v/>
      </c>
    </row>
    <row r="358" spans="1:19" ht="13.2" hidden="1" x14ac:dyDescent="0.25">
      <c r="A358" s="119" t="str">
        <f>IF(B358="","",COUNT('Diário 2o PA'!$A$5:$A$1412)+COUNT('Diário 3o PA'!$A$5:$A$2004)+COUNT('Diário 4º PA'!$A$5:$A$2004)+ROW()-4)</f>
        <v/>
      </c>
      <c r="B358" s="104"/>
      <c r="C358" s="154"/>
      <c r="D358" s="105"/>
      <c r="E358" s="105"/>
      <c r="F358" s="106"/>
      <c r="G358" s="105"/>
      <c r="H358" s="105"/>
      <c r="I358" s="108"/>
      <c r="J358" s="105"/>
      <c r="K358" s="105"/>
      <c r="L358" s="108"/>
      <c r="M358" s="105"/>
      <c r="N358" s="103"/>
      <c r="O358" s="456"/>
      <c r="P358" s="79">
        <f t="shared" si="11"/>
        <v>0</v>
      </c>
      <c r="Q358" s="79">
        <f t="shared" si="11"/>
        <v>0</v>
      </c>
      <c r="R358" s="102" t="str">
        <f t="shared" si="10"/>
        <v/>
      </c>
      <c r="S358" s="96" t="str">
        <f>IF(D358="","",IF(OR(D358=Plano!$A$1,D358=Plano!$B$1),"entrada","saída"))</f>
        <v/>
      </c>
    </row>
    <row r="359" spans="1:19" ht="13.2" hidden="1" x14ac:dyDescent="0.25">
      <c r="A359" s="119" t="str">
        <f>IF(B359="","",COUNT('Diário 2o PA'!$A$5:$A$1412)+COUNT('Diário 3o PA'!$A$5:$A$2004)+COUNT('Diário 4º PA'!$A$5:$A$2004)+ROW()-4)</f>
        <v/>
      </c>
      <c r="B359" s="104"/>
      <c r="C359" s="154"/>
      <c r="D359" s="105"/>
      <c r="E359" s="105"/>
      <c r="F359" s="106"/>
      <c r="G359" s="105"/>
      <c r="H359" s="105"/>
      <c r="I359" s="108"/>
      <c r="J359" s="105"/>
      <c r="K359" s="105"/>
      <c r="L359" s="108"/>
      <c r="M359" s="105"/>
      <c r="N359" s="103"/>
      <c r="O359" s="456"/>
      <c r="P359" s="79">
        <f t="shared" si="11"/>
        <v>0</v>
      </c>
      <c r="Q359" s="79">
        <f t="shared" si="11"/>
        <v>0</v>
      </c>
      <c r="R359" s="102" t="str">
        <f t="shared" si="10"/>
        <v/>
      </c>
      <c r="S359" s="96" t="str">
        <f>IF(D359="","",IF(OR(D359=Plano!$A$1,D359=Plano!$B$1),"entrada","saída"))</f>
        <v/>
      </c>
    </row>
    <row r="360" spans="1:19" ht="13.2" hidden="1" x14ac:dyDescent="0.25">
      <c r="A360" s="119" t="str">
        <f>IF(B360="","",COUNT('Diário 2o PA'!$A$5:$A$1412)+COUNT('Diário 3o PA'!$A$5:$A$2004)+COUNT('Diário 4º PA'!$A$5:$A$2004)+ROW()-4)</f>
        <v/>
      </c>
      <c r="B360" s="104"/>
      <c r="C360" s="154"/>
      <c r="D360" s="105"/>
      <c r="E360" s="105"/>
      <c r="F360" s="106"/>
      <c r="G360" s="105"/>
      <c r="H360" s="105"/>
      <c r="I360" s="108"/>
      <c r="J360" s="105"/>
      <c r="K360" s="105"/>
      <c r="L360" s="108"/>
      <c r="M360" s="105"/>
      <c r="N360" s="103"/>
      <c r="O360" s="456"/>
      <c r="P360" s="79">
        <f t="shared" si="11"/>
        <v>0</v>
      </c>
      <c r="Q360" s="79">
        <f t="shared" si="11"/>
        <v>0</v>
      </c>
      <c r="R360" s="102" t="str">
        <f t="shared" si="10"/>
        <v/>
      </c>
      <c r="S360" s="96" t="str">
        <f>IF(D360="","",IF(OR(D360=Plano!$A$1,D360=Plano!$B$1),"entrada","saída"))</f>
        <v/>
      </c>
    </row>
    <row r="361" spans="1:19" ht="13.2" hidden="1" x14ac:dyDescent="0.25">
      <c r="A361" s="119" t="str">
        <f>IF(B361="","",COUNT('Diário 2o PA'!$A$5:$A$1412)+COUNT('Diário 3o PA'!$A$5:$A$2004)+COUNT('Diário 4º PA'!$A$5:$A$2004)+ROW()-4)</f>
        <v/>
      </c>
      <c r="B361" s="104"/>
      <c r="C361" s="154"/>
      <c r="D361" s="105"/>
      <c r="E361" s="105"/>
      <c r="F361" s="106"/>
      <c r="G361" s="105"/>
      <c r="H361" s="105"/>
      <c r="I361" s="108"/>
      <c r="J361" s="105"/>
      <c r="K361" s="105"/>
      <c r="L361" s="108"/>
      <c r="M361" s="105"/>
      <c r="N361" s="103"/>
      <c r="O361" s="456"/>
      <c r="P361" s="79">
        <f t="shared" si="11"/>
        <v>0</v>
      </c>
      <c r="Q361" s="79">
        <f t="shared" si="11"/>
        <v>0</v>
      </c>
      <c r="R361" s="102" t="str">
        <f t="shared" si="10"/>
        <v/>
      </c>
      <c r="S361" s="96" t="str">
        <f>IF(D361="","",IF(OR(D361=Plano!$A$1,D361=Plano!$B$1),"entrada","saída"))</f>
        <v/>
      </c>
    </row>
    <row r="362" spans="1:19" ht="13.2" hidden="1" x14ac:dyDescent="0.25">
      <c r="A362" s="119" t="str">
        <f>IF(B362="","",COUNT('Diário 2o PA'!$A$5:$A$1412)+COUNT('Diário 3o PA'!$A$5:$A$2004)+COUNT('Diário 4º PA'!$A$5:$A$2004)+ROW()-4)</f>
        <v/>
      </c>
      <c r="B362" s="104"/>
      <c r="C362" s="154"/>
      <c r="D362" s="105"/>
      <c r="E362" s="105"/>
      <c r="F362" s="106"/>
      <c r="G362" s="105"/>
      <c r="H362" s="105"/>
      <c r="I362" s="108"/>
      <c r="J362" s="105"/>
      <c r="K362" s="105"/>
      <c r="L362" s="108"/>
      <c r="M362" s="105"/>
      <c r="N362" s="103"/>
      <c r="O362" s="456"/>
      <c r="P362" s="79">
        <f t="shared" si="11"/>
        <v>0</v>
      </c>
      <c r="Q362" s="79">
        <f t="shared" si="11"/>
        <v>0</v>
      </c>
      <c r="R362" s="102" t="str">
        <f t="shared" si="10"/>
        <v/>
      </c>
      <c r="S362" s="96" t="str">
        <f>IF(D362="","",IF(OR(D362=Plano!$A$1,D362=Plano!$B$1),"entrada","saída"))</f>
        <v/>
      </c>
    </row>
    <row r="363" spans="1:19" ht="13.2" hidden="1" x14ac:dyDescent="0.25">
      <c r="A363" s="119" t="str">
        <f>IF(B363="","",COUNT('Diário 2o PA'!$A$5:$A$1412)+COUNT('Diário 3o PA'!$A$5:$A$2004)+COUNT('Diário 4º PA'!$A$5:$A$2004)+ROW()-4)</f>
        <v/>
      </c>
      <c r="B363" s="104"/>
      <c r="C363" s="154"/>
      <c r="D363" s="105"/>
      <c r="E363" s="105"/>
      <c r="F363" s="106"/>
      <c r="G363" s="105"/>
      <c r="H363" s="105"/>
      <c r="I363" s="108"/>
      <c r="J363" s="105"/>
      <c r="K363" s="105"/>
      <c r="L363" s="108"/>
      <c r="M363" s="105"/>
      <c r="N363" s="103"/>
      <c r="O363" s="456"/>
      <c r="P363" s="79">
        <f t="shared" si="11"/>
        <v>0</v>
      </c>
      <c r="Q363" s="79">
        <f t="shared" si="11"/>
        <v>0</v>
      </c>
      <c r="R363" s="102" t="str">
        <f t="shared" si="10"/>
        <v/>
      </c>
      <c r="S363" s="96" t="str">
        <f>IF(D363="","",IF(OR(D363=Plano!$A$1,D363=Plano!$B$1),"entrada","saída"))</f>
        <v/>
      </c>
    </row>
    <row r="364" spans="1:19" ht="13.2" hidden="1" x14ac:dyDescent="0.25">
      <c r="A364" s="119" t="str">
        <f>IF(B364="","",COUNT('Diário 2o PA'!$A$5:$A$1412)+COUNT('Diário 3o PA'!$A$5:$A$2004)+COUNT('Diário 4º PA'!$A$5:$A$2004)+ROW()-4)</f>
        <v/>
      </c>
      <c r="B364" s="104"/>
      <c r="C364" s="154"/>
      <c r="D364" s="105"/>
      <c r="E364" s="105"/>
      <c r="F364" s="106"/>
      <c r="G364" s="105"/>
      <c r="H364" s="105"/>
      <c r="I364" s="108"/>
      <c r="J364" s="105"/>
      <c r="K364" s="105"/>
      <c r="L364" s="108"/>
      <c r="M364" s="105"/>
      <c r="N364" s="103"/>
      <c r="O364" s="456"/>
      <c r="P364" s="79">
        <f t="shared" si="11"/>
        <v>0</v>
      </c>
      <c r="Q364" s="79">
        <f t="shared" si="11"/>
        <v>0</v>
      </c>
      <c r="R364" s="102" t="str">
        <f t="shared" si="10"/>
        <v/>
      </c>
      <c r="S364" s="96" t="str">
        <f>IF(D364="","",IF(OR(D364=Plano!$A$1,D364=Plano!$B$1),"entrada","saída"))</f>
        <v/>
      </c>
    </row>
    <row r="365" spans="1:19" ht="13.2" hidden="1" x14ac:dyDescent="0.25">
      <c r="A365" s="119" t="str">
        <f>IF(B365="","",COUNT('Diário 2o PA'!$A$5:$A$1412)+COUNT('Diário 3o PA'!$A$5:$A$2004)+COUNT('Diário 4º PA'!$A$5:$A$2004)+ROW()-4)</f>
        <v/>
      </c>
      <c r="B365" s="104"/>
      <c r="C365" s="154"/>
      <c r="D365" s="105"/>
      <c r="E365" s="105"/>
      <c r="F365" s="106"/>
      <c r="G365" s="105"/>
      <c r="H365" s="105"/>
      <c r="I365" s="108"/>
      <c r="J365" s="105"/>
      <c r="K365" s="105"/>
      <c r="L365" s="108"/>
      <c r="M365" s="105"/>
      <c r="N365" s="103"/>
      <c r="O365" s="456"/>
      <c r="P365" s="79">
        <f t="shared" si="11"/>
        <v>0</v>
      </c>
      <c r="Q365" s="79">
        <f t="shared" si="11"/>
        <v>0</v>
      </c>
      <c r="R365" s="102" t="str">
        <f t="shared" si="10"/>
        <v/>
      </c>
      <c r="S365" s="96" t="str">
        <f>IF(D365="","",IF(OR(D365=Plano!$A$1,D365=Plano!$B$1),"entrada","saída"))</f>
        <v/>
      </c>
    </row>
    <row r="366" spans="1:19" ht="13.2" hidden="1" x14ac:dyDescent="0.25">
      <c r="A366" s="119" t="str">
        <f>IF(B366="","",COUNT('Diário 2o PA'!$A$5:$A$1412)+COUNT('Diário 3o PA'!$A$5:$A$2004)+COUNT('Diário 4º PA'!$A$5:$A$2004)+ROW()-4)</f>
        <v/>
      </c>
      <c r="B366" s="104"/>
      <c r="C366" s="154"/>
      <c r="D366" s="105"/>
      <c r="E366" s="105"/>
      <c r="F366" s="106"/>
      <c r="G366" s="105"/>
      <c r="H366" s="105"/>
      <c r="I366" s="108"/>
      <c r="J366" s="105"/>
      <c r="K366" s="105"/>
      <c r="L366" s="108"/>
      <c r="M366" s="105"/>
      <c r="N366" s="103"/>
      <c r="O366" s="456"/>
      <c r="P366" s="79">
        <f t="shared" si="11"/>
        <v>0</v>
      </c>
      <c r="Q366" s="79">
        <f t="shared" si="11"/>
        <v>0</v>
      </c>
      <c r="R366" s="102" t="str">
        <f t="shared" si="10"/>
        <v/>
      </c>
      <c r="S366" s="96" t="str">
        <f>IF(D366="","",IF(OR(D366=Plano!$A$1,D366=Plano!$B$1),"entrada","saída"))</f>
        <v/>
      </c>
    </row>
    <row r="367" spans="1:19" ht="13.2" hidden="1" x14ac:dyDescent="0.25">
      <c r="A367" s="119" t="str">
        <f>IF(B367="","",COUNT('Diário 2o PA'!$A$5:$A$1412)+COUNT('Diário 3o PA'!$A$5:$A$2004)+COUNT('Diário 4º PA'!$A$5:$A$2004)+ROW()-4)</f>
        <v/>
      </c>
      <c r="B367" s="104"/>
      <c r="C367" s="154"/>
      <c r="D367" s="105"/>
      <c r="E367" s="105"/>
      <c r="F367" s="106"/>
      <c r="G367" s="105"/>
      <c r="H367" s="105"/>
      <c r="I367" s="108"/>
      <c r="J367" s="105"/>
      <c r="K367" s="105"/>
      <c r="L367" s="108"/>
      <c r="M367" s="105"/>
      <c r="N367" s="103"/>
      <c r="O367" s="456"/>
      <c r="P367" s="79">
        <f t="shared" si="11"/>
        <v>0</v>
      </c>
      <c r="Q367" s="79">
        <f t="shared" si="11"/>
        <v>0</v>
      </c>
      <c r="R367" s="102" t="str">
        <f t="shared" si="10"/>
        <v/>
      </c>
      <c r="S367" s="96" t="str">
        <f>IF(D367="","",IF(OR(D367=Plano!$A$1,D367=Plano!$B$1),"entrada","saída"))</f>
        <v/>
      </c>
    </row>
    <row r="368" spans="1:19" ht="13.2" hidden="1" x14ac:dyDescent="0.25">
      <c r="A368" s="119" t="str">
        <f>IF(B368="","",COUNT('Diário 2o PA'!$A$5:$A$1412)+COUNT('Diário 3o PA'!$A$5:$A$2004)+COUNT('Diário 4º PA'!$A$5:$A$2004)+ROW()-4)</f>
        <v/>
      </c>
      <c r="B368" s="104"/>
      <c r="C368" s="154"/>
      <c r="D368" s="105"/>
      <c r="E368" s="105"/>
      <c r="F368" s="106"/>
      <c r="G368" s="105"/>
      <c r="H368" s="105"/>
      <c r="I368" s="108"/>
      <c r="J368" s="105"/>
      <c r="K368" s="105"/>
      <c r="L368" s="108"/>
      <c r="M368" s="105"/>
      <c r="N368" s="103"/>
      <c r="O368" s="456"/>
      <c r="P368" s="79">
        <f t="shared" si="11"/>
        <v>0</v>
      </c>
      <c r="Q368" s="79">
        <f t="shared" si="11"/>
        <v>0</v>
      </c>
      <c r="R368" s="102" t="str">
        <f t="shared" si="10"/>
        <v/>
      </c>
      <c r="S368" s="96" t="str">
        <f>IF(D368="","",IF(OR(D368=Plano!$A$1,D368=Plano!$B$1),"entrada","saída"))</f>
        <v/>
      </c>
    </row>
    <row r="369" spans="1:19" ht="13.2" hidden="1" x14ac:dyDescent="0.25">
      <c r="A369" s="119" t="str">
        <f>IF(B369="","",COUNT('Diário 2o PA'!$A$5:$A$1412)+COUNT('Diário 3o PA'!$A$5:$A$2004)+COUNT('Diário 4º PA'!$A$5:$A$2004)+ROW()-4)</f>
        <v/>
      </c>
      <c r="B369" s="104"/>
      <c r="C369" s="154"/>
      <c r="D369" s="105"/>
      <c r="E369" s="105"/>
      <c r="F369" s="106"/>
      <c r="G369" s="105"/>
      <c r="H369" s="105"/>
      <c r="I369" s="108"/>
      <c r="J369" s="105"/>
      <c r="K369" s="105"/>
      <c r="L369" s="108"/>
      <c r="M369" s="105"/>
      <c r="N369" s="103"/>
      <c r="O369" s="456"/>
      <c r="P369" s="79">
        <f t="shared" si="11"/>
        <v>0</v>
      </c>
      <c r="Q369" s="79">
        <f t="shared" si="11"/>
        <v>0</v>
      </c>
      <c r="R369" s="102" t="str">
        <f t="shared" si="10"/>
        <v/>
      </c>
      <c r="S369" s="96" t="str">
        <f>IF(D369="","",IF(OR(D369=Plano!$A$1,D369=Plano!$B$1),"entrada","saída"))</f>
        <v/>
      </c>
    </row>
    <row r="370" spans="1:19" ht="13.2" hidden="1" x14ac:dyDescent="0.25">
      <c r="A370" s="119" t="str">
        <f>IF(B370="","",COUNT('Diário 2o PA'!$A$5:$A$1412)+COUNT('Diário 3o PA'!$A$5:$A$2004)+COUNT('Diário 4º PA'!$A$5:$A$2004)+ROW()-4)</f>
        <v/>
      </c>
      <c r="B370" s="104"/>
      <c r="C370" s="154"/>
      <c r="D370" s="105"/>
      <c r="E370" s="105"/>
      <c r="F370" s="106"/>
      <c r="G370" s="105"/>
      <c r="H370" s="105"/>
      <c r="I370" s="108"/>
      <c r="J370" s="105"/>
      <c r="K370" s="105"/>
      <c r="L370" s="108"/>
      <c r="M370" s="105"/>
      <c r="N370" s="103"/>
      <c r="O370" s="456"/>
      <c r="P370" s="79">
        <f t="shared" si="11"/>
        <v>0</v>
      </c>
      <c r="Q370" s="79">
        <f t="shared" si="11"/>
        <v>0</v>
      </c>
      <c r="R370" s="102" t="str">
        <f t="shared" si="10"/>
        <v/>
      </c>
      <c r="S370" s="96" t="str">
        <f>IF(D370="","",IF(OR(D370=Plano!$A$1,D370=Plano!$B$1),"entrada","saída"))</f>
        <v/>
      </c>
    </row>
    <row r="371" spans="1:19" ht="13.2" hidden="1" x14ac:dyDescent="0.25">
      <c r="A371" s="119" t="str">
        <f>IF(B371="","",COUNT('Diário 2o PA'!$A$5:$A$1412)+COUNT('Diário 3o PA'!$A$5:$A$2004)+COUNT('Diário 4º PA'!$A$5:$A$2004)+ROW()-4)</f>
        <v/>
      </c>
      <c r="B371" s="104"/>
      <c r="C371" s="154"/>
      <c r="D371" s="105"/>
      <c r="E371" s="105"/>
      <c r="F371" s="106"/>
      <c r="G371" s="105"/>
      <c r="H371" s="105"/>
      <c r="I371" s="108"/>
      <c r="J371" s="105"/>
      <c r="K371" s="105"/>
      <c r="L371" s="108"/>
      <c r="M371" s="105"/>
      <c r="N371" s="103"/>
      <c r="O371" s="456"/>
      <c r="P371" s="79">
        <f t="shared" si="11"/>
        <v>0</v>
      </c>
      <c r="Q371" s="79">
        <f t="shared" si="11"/>
        <v>0</v>
      </c>
      <c r="R371" s="102" t="str">
        <f t="shared" si="10"/>
        <v/>
      </c>
      <c r="S371" s="96" t="str">
        <f>IF(D371="","",IF(OR(D371=Plano!$A$1,D371=Plano!$B$1),"entrada","saída"))</f>
        <v/>
      </c>
    </row>
    <row r="372" spans="1:19" ht="13.2" hidden="1" x14ac:dyDescent="0.25">
      <c r="A372" s="119" t="str">
        <f>IF(B372="","",COUNT('Diário 2o PA'!$A$5:$A$1412)+COUNT('Diário 3o PA'!$A$5:$A$2004)+COUNT('Diário 4º PA'!$A$5:$A$2004)+ROW()-4)</f>
        <v/>
      </c>
      <c r="B372" s="104"/>
      <c r="C372" s="154"/>
      <c r="D372" s="105"/>
      <c r="E372" s="105"/>
      <c r="F372" s="106"/>
      <c r="G372" s="105"/>
      <c r="H372" s="105"/>
      <c r="I372" s="108"/>
      <c r="J372" s="105"/>
      <c r="K372" s="105"/>
      <c r="L372" s="108"/>
      <c r="M372" s="105"/>
      <c r="N372" s="103"/>
      <c r="O372" s="456"/>
      <c r="P372" s="79">
        <f t="shared" si="11"/>
        <v>0</v>
      </c>
      <c r="Q372" s="79">
        <f t="shared" si="11"/>
        <v>0</v>
      </c>
      <c r="R372" s="102" t="str">
        <f t="shared" si="10"/>
        <v/>
      </c>
      <c r="S372" s="96" t="str">
        <f>IF(D372="","",IF(OR(D372=Plano!$A$1,D372=Plano!$B$1),"entrada","saída"))</f>
        <v/>
      </c>
    </row>
    <row r="373" spans="1:19" ht="13.2" hidden="1" x14ac:dyDescent="0.25">
      <c r="A373" s="119" t="str">
        <f>IF(B373="","",COUNT('Diário 2o PA'!$A$5:$A$1412)+COUNT('Diário 3o PA'!$A$5:$A$2004)+COUNT('Diário 4º PA'!$A$5:$A$2004)+ROW()-4)</f>
        <v/>
      </c>
      <c r="B373" s="104"/>
      <c r="C373" s="154"/>
      <c r="D373" s="105"/>
      <c r="E373" s="105"/>
      <c r="F373" s="106"/>
      <c r="G373" s="105"/>
      <c r="H373" s="105"/>
      <c r="I373" s="108"/>
      <c r="J373" s="105"/>
      <c r="K373" s="105"/>
      <c r="L373" s="108"/>
      <c r="M373" s="105"/>
      <c r="N373" s="103"/>
      <c r="O373" s="456"/>
      <c r="P373" s="79">
        <f t="shared" si="11"/>
        <v>0</v>
      </c>
      <c r="Q373" s="79">
        <f t="shared" si="11"/>
        <v>0</v>
      </c>
      <c r="R373" s="102" t="str">
        <f t="shared" si="10"/>
        <v/>
      </c>
      <c r="S373" s="96" t="str">
        <f>IF(D373="","",IF(OR(D373=Plano!$A$1,D373=Plano!$B$1),"entrada","saída"))</f>
        <v/>
      </c>
    </row>
    <row r="374" spans="1:19" ht="13.2" hidden="1" x14ac:dyDescent="0.25">
      <c r="A374" s="119" t="str">
        <f>IF(B374="","",COUNT('Diário 2o PA'!$A$5:$A$1412)+COUNT('Diário 3o PA'!$A$5:$A$2004)+COUNT('Diário 4º PA'!$A$5:$A$2004)+ROW()-4)</f>
        <v/>
      </c>
      <c r="B374" s="104"/>
      <c r="C374" s="154"/>
      <c r="D374" s="105"/>
      <c r="E374" s="105"/>
      <c r="F374" s="106"/>
      <c r="G374" s="105"/>
      <c r="H374" s="105"/>
      <c r="I374" s="108"/>
      <c r="J374" s="105"/>
      <c r="K374" s="105"/>
      <c r="L374" s="108"/>
      <c r="M374" s="105"/>
      <c r="N374" s="103"/>
      <c r="O374" s="456"/>
      <c r="P374" s="79">
        <f t="shared" si="11"/>
        <v>0</v>
      </c>
      <c r="Q374" s="79">
        <f t="shared" si="11"/>
        <v>0</v>
      </c>
      <c r="R374" s="102" t="str">
        <f t="shared" si="10"/>
        <v/>
      </c>
      <c r="S374" s="96" t="str">
        <f>IF(D374="","",IF(OR(D374=Plano!$A$1,D374=Plano!$B$1),"entrada","saída"))</f>
        <v/>
      </c>
    </row>
    <row r="375" spans="1:19" ht="13.2" hidden="1" x14ac:dyDescent="0.25">
      <c r="A375" s="119" t="str">
        <f>IF(B375="","",COUNT('Diário 2o PA'!$A$5:$A$1412)+COUNT('Diário 3o PA'!$A$5:$A$2004)+COUNT('Diário 4º PA'!$A$5:$A$2004)+ROW()-4)</f>
        <v/>
      </c>
      <c r="B375" s="104"/>
      <c r="C375" s="154"/>
      <c r="D375" s="105"/>
      <c r="E375" s="105"/>
      <c r="F375" s="106"/>
      <c r="G375" s="105"/>
      <c r="H375" s="105"/>
      <c r="I375" s="108"/>
      <c r="J375" s="105"/>
      <c r="K375" s="105"/>
      <c r="L375" s="108"/>
      <c r="M375" s="105"/>
      <c r="N375" s="103"/>
      <c r="O375" s="456"/>
      <c r="P375" s="79">
        <f t="shared" si="11"/>
        <v>0</v>
      </c>
      <c r="Q375" s="79">
        <f t="shared" si="11"/>
        <v>0</v>
      </c>
      <c r="R375" s="102" t="str">
        <f t="shared" si="10"/>
        <v/>
      </c>
      <c r="S375" s="96" t="str">
        <f>IF(D375="","",IF(OR(D375=Plano!$A$1,D375=Plano!$B$1),"entrada","saída"))</f>
        <v/>
      </c>
    </row>
    <row r="376" spans="1:19" ht="13.2" hidden="1" x14ac:dyDescent="0.25">
      <c r="A376" s="119" t="str">
        <f>IF(B376="","",COUNT('Diário 2o PA'!$A$5:$A$1412)+COUNT('Diário 3o PA'!$A$5:$A$2004)+COUNT('Diário 4º PA'!$A$5:$A$2004)+ROW()-4)</f>
        <v/>
      </c>
      <c r="B376" s="104"/>
      <c r="C376" s="154"/>
      <c r="D376" s="105"/>
      <c r="E376" s="105"/>
      <c r="F376" s="106"/>
      <c r="G376" s="105"/>
      <c r="H376" s="105"/>
      <c r="I376" s="108"/>
      <c r="J376" s="105"/>
      <c r="K376" s="105"/>
      <c r="L376" s="108"/>
      <c r="M376" s="105"/>
      <c r="N376" s="103"/>
      <c r="O376" s="456"/>
      <c r="P376" s="79">
        <f t="shared" si="11"/>
        <v>0</v>
      </c>
      <c r="Q376" s="79">
        <f t="shared" si="11"/>
        <v>0</v>
      </c>
      <c r="R376" s="102" t="str">
        <f t="shared" si="10"/>
        <v/>
      </c>
      <c r="S376" s="96" t="str">
        <f>IF(D376="","",IF(OR(D376=Plano!$A$1,D376=Plano!$B$1),"entrada","saída"))</f>
        <v/>
      </c>
    </row>
    <row r="377" spans="1:19" ht="13.2" hidden="1" x14ac:dyDescent="0.25">
      <c r="A377" s="119" t="str">
        <f>IF(B377="","",COUNT('Diário 2o PA'!$A$5:$A$1412)+COUNT('Diário 3o PA'!$A$5:$A$2004)+COUNT('Diário 4º PA'!$A$5:$A$2004)+ROW()-4)</f>
        <v/>
      </c>
      <c r="B377" s="104"/>
      <c r="C377" s="154"/>
      <c r="D377" s="105"/>
      <c r="E377" s="105"/>
      <c r="F377" s="106"/>
      <c r="G377" s="105"/>
      <c r="H377" s="105"/>
      <c r="I377" s="108"/>
      <c r="J377" s="105"/>
      <c r="K377" s="105"/>
      <c r="L377" s="108"/>
      <c r="M377" s="105"/>
      <c r="N377" s="103"/>
      <c r="O377" s="456"/>
      <c r="P377" s="79">
        <f t="shared" si="11"/>
        <v>0</v>
      </c>
      <c r="Q377" s="79">
        <f t="shared" si="11"/>
        <v>0</v>
      </c>
      <c r="R377" s="102" t="str">
        <f t="shared" si="10"/>
        <v/>
      </c>
      <c r="S377" s="96" t="str">
        <f>IF(D377="","",IF(OR(D377=Plano!$A$1,D377=Plano!$B$1),"entrada","saída"))</f>
        <v/>
      </c>
    </row>
    <row r="378" spans="1:19" ht="13.2" hidden="1" x14ac:dyDescent="0.25">
      <c r="A378" s="119" t="str">
        <f>IF(B378="","",COUNT('Diário 2o PA'!$A$5:$A$1412)+COUNT('Diário 3o PA'!$A$5:$A$2004)+COUNT('Diário 4º PA'!$A$5:$A$2004)+ROW()-4)</f>
        <v/>
      </c>
      <c r="B378" s="104"/>
      <c r="C378" s="154"/>
      <c r="D378" s="105"/>
      <c r="E378" s="105"/>
      <c r="F378" s="106"/>
      <c r="G378" s="105"/>
      <c r="H378" s="105"/>
      <c r="I378" s="108"/>
      <c r="J378" s="105"/>
      <c r="K378" s="105"/>
      <c r="L378" s="108"/>
      <c r="M378" s="105"/>
      <c r="N378" s="103"/>
      <c r="O378" s="456"/>
      <c r="P378" s="79">
        <f t="shared" si="11"/>
        <v>0</v>
      </c>
      <c r="Q378" s="79">
        <f t="shared" si="11"/>
        <v>0</v>
      </c>
      <c r="R378" s="102" t="str">
        <f t="shared" si="10"/>
        <v/>
      </c>
      <c r="S378" s="96" t="str">
        <f>IF(D378="","",IF(OR(D378=Plano!$A$1,D378=Plano!$B$1),"entrada","saída"))</f>
        <v/>
      </c>
    </row>
    <row r="379" spans="1:19" ht="13.2" hidden="1" x14ac:dyDescent="0.25">
      <c r="A379" s="119" t="str">
        <f>IF(B379="","",COUNT('Diário 2o PA'!$A$5:$A$1412)+COUNT('Diário 3o PA'!$A$5:$A$2004)+COUNT('Diário 4º PA'!$A$5:$A$2004)+ROW()-4)</f>
        <v/>
      </c>
      <c r="B379" s="104"/>
      <c r="C379" s="154"/>
      <c r="D379" s="105"/>
      <c r="E379" s="105"/>
      <c r="F379" s="106"/>
      <c r="G379" s="105"/>
      <c r="H379" s="105"/>
      <c r="I379" s="108"/>
      <c r="J379" s="105"/>
      <c r="K379" s="105"/>
      <c r="L379" s="108"/>
      <c r="M379" s="105"/>
      <c r="N379" s="103"/>
      <c r="O379" s="456"/>
      <c r="P379" s="79">
        <f t="shared" si="11"/>
        <v>0</v>
      </c>
      <c r="Q379" s="79">
        <f t="shared" si="11"/>
        <v>0</v>
      </c>
      <c r="R379" s="102" t="str">
        <f t="shared" si="10"/>
        <v/>
      </c>
      <c r="S379" s="96" t="str">
        <f>IF(D379="","",IF(OR(D379=Plano!$A$1,D379=Plano!$B$1),"entrada","saída"))</f>
        <v/>
      </c>
    </row>
    <row r="380" spans="1:19" ht="13.2" hidden="1" x14ac:dyDescent="0.25">
      <c r="A380" s="119" t="str">
        <f>IF(B380="","",COUNT('Diário 2o PA'!$A$5:$A$1412)+COUNT('Diário 3o PA'!$A$5:$A$2004)+COUNT('Diário 4º PA'!$A$5:$A$2004)+ROW()-4)</f>
        <v/>
      </c>
      <c r="B380" s="104"/>
      <c r="C380" s="154"/>
      <c r="D380" s="105"/>
      <c r="E380" s="105"/>
      <c r="F380" s="106"/>
      <c r="G380" s="105"/>
      <c r="H380" s="105"/>
      <c r="I380" s="108"/>
      <c r="J380" s="105"/>
      <c r="K380" s="105"/>
      <c r="L380" s="108"/>
      <c r="M380" s="105"/>
      <c r="N380" s="103"/>
      <c r="O380" s="456"/>
      <c r="P380" s="79">
        <f t="shared" si="11"/>
        <v>0</v>
      </c>
      <c r="Q380" s="79">
        <f t="shared" si="11"/>
        <v>0</v>
      </c>
      <c r="R380" s="102" t="str">
        <f t="shared" si="10"/>
        <v/>
      </c>
      <c r="S380" s="96" t="str">
        <f>IF(D380="","",IF(OR(D380=Plano!$A$1,D380=Plano!$B$1),"entrada","saída"))</f>
        <v/>
      </c>
    </row>
    <row r="381" spans="1:19" ht="13.2" hidden="1" x14ac:dyDescent="0.25">
      <c r="A381" s="119" t="str">
        <f>IF(B381="","",COUNT('Diário 2o PA'!$A$5:$A$1412)+COUNT('Diário 3o PA'!$A$5:$A$2004)+COUNT('Diário 4º PA'!$A$5:$A$2004)+ROW()-4)</f>
        <v/>
      </c>
      <c r="B381" s="104"/>
      <c r="C381" s="154"/>
      <c r="D381" s="105"/>
      <c r="E381" s="105"/>
      <c r="F381" s="106"/>
      <c r="G381" s="105"/>
      <c r="H381" s="105"/>
      <c r="I381" s="108"/>
      <c r="J381" s="105"/>
      <c r="K381" s="105"/>
      <c r="L381" s="108"/>
      <c r="M381" s="105"/>
      <c r="N381" s="103"/>
      <c r="O381" s="456"/>
      <c r="P381" s="79">
        <f t="shared" si="11"/>
        <v>0</v>
      </c>
      <c r="Q381" s="79">
        <f t="shared" si="11"/>
        <v>0</v>
      </c>
      <c r="R381" s="102" t="str">
        <f t="shared" si="10"/>
        <v/>
      </c>
      <c r="S381" s="96" t="str">
        <f>IF(D381="","",IF(OR(D381=Plano!$A$1,D381=Plano!$B$1),"entrada","saída"))</f>
        <v/>
      </c>
    </row>
    <row r="382" spans="1:19" ht="13.2" hidden="1" x14ac:dyDescent="0.25">
      <c r="A382" s="119" t="str">
        <f>IF(B382="","",COUNT('Diário 2o PA'!$A$5:$A$1412)+COUNT('Diário 3o PA'!$A$5:$A$2004)+COUNT('Diário 4º PA'!$A$5:$A$2004)+ROW()-4)</f>
        <v/>
      </c>
      <c r="B382" s="104"/>
      <c r="C382" s="154"/>
      <c r="D382" s="105"/>
      <c r="E382" s="105"/>
      <c r="F382" s="106"/>
      <c r="G382" s="105"/>
      <c r="H382" s="105"/>
      <c r="I382" s="108"/>
      <c r="J382" s="105"/>
      <c r="K382" s="105"/>
      <c r="L382" s="108"/>
      <c r="M382" s="105"/>
      <c r="N382" s="103"/>
      <c r="O382" s="456"/>
      <c r="P382" s="79">
        <f t="shared" si="11"/>
        <v>0</v>
      </c>
      <c r="Q382" s="79">
        <f t="shared" si="11"/>
        <v>0</v>
      </c>
      <c r="R382" s="102" t="str">
        <f t="shared" si="10"/>
        <v/>
      </c>
      <c r="S382" s="96" t="str">
        <f>IF(D382="","",IF(OR(D382=Plano!$A$1,D382=Plano!$B$1),"entrada","saída"))</f>
        <v/>
      </c>
    </row>
    <row r="383" spans="1:19" ht="13.2" hidden="1" x14ac:dyDescent="0.25">
      <c r="A383" s="119" t="str">
        <f>IF(B383="","",COUNT('Diário 2o PA'!$A$5:$A$1412)+COUNT('Diário 3o PA'!$A$5:$A$2004)+COUNT('Diário 4º PA'!$A$5:$A$2004)+ROW()-4)</f>
        <v/>
      </c>
      <c r="B383" s="104"/>
      <c r="C383" s="154"/>
      <c r="D383" s="105"/>
      <c r="E383" s="105"/>
      <c r="F383" s="106"/>
      <c r="G383" s="105"/>
      <c r="H383" s="105"/>
      <c r="I383" s="108"/>
      <c r="J383" s="105"/>
      <c r="K383" s="105"/>
      <c r="L383" s="108"/>
      <c r="M383" s="105"/>
      <c r="N383" s="103"/>
      <c r="O383" s="456"/>
      <c r="P383" s="79">
        <f t="shared" si="11"/>
        <v>0</v>
      </c>
      <c r="Q383" s="79">
        <f t="shared" si="11"/>
        <v>0</v>
      </c>
      <c r="R383" s="102" t="str">
        <f t="shared" si="10"/>
        <v/>
      </c>
      <c r="S383" s="96" t="str">
        <f>IF(D383="","",IF(OR(D383=Plano!$A$1,D383=Plano!$B$1),"entrada","saída"))</f>
        <v/>
      </c>
    </row>
    <row r="384" spans="1:19" ht="13.2" hidden="1" x14ac:dyDescent="0.25">
      <c r="A384" s="119" t="str">
        <f>IF(B384="","",COUNT('Diário 2o PA'!$A$5:$A$1412)+COUNT('Diário 3o PA'!$A$5:$A$2004)+COUNT('Diário 4º PA'!$A$5:$A$2004)+ROW()-4)</f>
        <v/>
      </c>
      <c r="B384" s="104"/>
      <c r="C384" s="154"/>
      <c r="D384" s="105"/>
      <c r="E384" s="105"/>
      <c r="F384" s="106"/>
      <c r="G384" s="105"/>
      <c r="H384" s="105"/>
      <c r="I384" s="108"/>
      <c r="J384" s="105"/>
      <c r="K384" s="105"/>
      <c r="L384" s="108"/>
      <c r="M384" s="105"/>
      <c r="N384" s="103"/>
      <c r="O384" s="456"/>
      <c r="P384" s="79">
        <f t="shared" si="11"/>
        <v>0</v>
      </c>
      <c r="Q384" s="79">
        <f t="shared" si="11"/>
        <v>0</v>
      </c>
      <c r="R384" s="102" t="str">
        <f t="shared" si="10"/>
        <v/>
      </c>
      <c r="S384" s="96" t="str">
        <f>IF(D384="","",IF(OR(D384=Plano!$A$1,D384=Plano!$B$1),"entrada","saída"))</f>
        <v/>
      </c>
    </row>
    <row r="385" spans="1:19" ht="13.2" hidden="1" x14ac:dyDescent="0.25">
      <c r="A385" s="119" t="str">
        <f>IF(B385="","",COUNT('Diário 2o PA'!$A$5:$A$1412)+COUNT('Diário 3o PA'!$A$5:$A$2004)+COUNT('Diário 4º PA'!$A$5:$A$2004)+ROW()-4)</f>
        <v/>
      </c>
      <c r="B385" s="104"/>
      <c r="C385" s="154"/>
      <c r="D385" s="105"/>
      <c r="E385" s="105"/>
      <c r="F385" s="106"/>
      <c r="G385" s="105"/>
      <c r="H385" s="105"/>
      <c r="I385" s="108"/>
      <c r="J385" s="105"/>
      <c r="K385" s="105"/>
      <c r="L385" s="108"/>
      <c r="M385" s="105"/>
      <c r="N385" s="103"/>
      <c r="O385" s="456"/>
      <c r="P385" s="79">
        <f t="shared" si="11"/>
        <v>0</v>
      </c>
      <c r="Q385" s="79">
        <f t="shared" si="11"/>
        <v>0</v>
      </c>
      <c r="R385" s="102" t="str">
        <f t="shared" si="10"/>
        <v/>
      </c>
      <c r="S385" s="96" t="str">
        <f>IF(D385="","",IF(OR(D385=Plano!$A$1,D385=Plano!$B$1),"entrada","saída"))</f>
        <v/>
      </c>
    </row>
    <row r="386" spans="1:19" ht="13.2" hidden="1" x14ac:dyDescent="0.25">
      <c r="A386" s="119" t="str">
        <f>IF(B386="","",COUNT('Diário 2o PA'!$A$5:$A$1412)+COUNT('Diário 3o PA'!$A$5:$A$2004)+COUNT('Diário 4º PA'!$A$5:$A$2004)+ROW()-4)</f>
        <v/>
      </c>
      <c r="B386" s="104"/>
      <c r="C386" s="154"/>
      <c r="D386" s="105"/>
      <c r="E386" s="105"/>
      <c r="F386" s="106"/>
      <c r="G386" s="105"/>
      <c r="H386" s="105"/>
      <c r="I386" s="108"/>
      <c r="J386" s="105"/>
      <c r="K386" s="105"/>
      <c r="L386" s="108"/>
      <c r="M386" s="105"/>
      <c r="N386" s="103"/>
      <c r="O386" s="456"/>
      <c r="P386" s="79">
        <f t="shared" si="11"/>
        <v>0</v>
      </c>
      <c r="Q386" s="79">
        <f t="shared" si="11"/>
        <v>0</v>
      </c>
      <c r="R386" s="102" t="str">
        <f t="shared" si="10"/>
        <v/>
      </c>
      <c r="S386" s="96" t="str">
        <f>IF(D386="","",IF(OR(D386=Plano!$A$1,D386=Plano!$B$1),"entrada","saída"))</f>
        <v/>
      </c>
    </row>
    <row r="387" spans="1:19" ht="13.2" hidden="1" x14ac:dyDescent="0.25">
      <c r="A387" s="119" t="str">
        <f>IF(B387="","",COUNT('Diário 2o PA'!$A$5:$A$1412)+COUNT('Diário 3o PA'!$A$5:$A$2004)+COUNT('Diário 4º PA'!$A$5:$A$2004)+ROW()-4)</f>
        <v/>
      </c>
      <c r="B387" s="104"/>
      <c r="C387" s="154"/>
      <c r="D387" s="105"/>
      <c r="E387" s="105"/>
      <c r="F387" s="106"/>
      <c r="G387" s="105"/>
      <c r="H387" s="105"/>
      <c r="I387" s="108"/>
      <c r="J387" s="105"/>
      <c r="K387" s="105"/>
      <c r="L387" s="108"/>
      <c r="M387" s="105"/>
      <c r="N387" s="103"/>
      <c r="O387" s="456"/>
      <c r="P387" s="79">
        <f t="shared" si="11"/>
        <v>0</v>
      </c>
      <c r="Q387" s="79">
        <f t="shared" si="11"/>
        <v>0</v>
      </c>
      <c r="R387" s="102" t="str">
        <f t="shared" si="10"/>
        <v/>
      </c>
      <c r="S387" s="96" t="str">
        <f>IF(D387="","",IF(OR(D387=Plano!$A$1,D387=Plano!$B$1),"entrada","saída"))</f>
        <v/>
      </c>
    </row>
    <row r="388" spans="1:19" ht="13.2" hidden="1" x14ac:dyDescent="0.25">
      <c r="A388" s="119" t="str">
        <f>IF(B388="","",COUNT('Diário 2o PA'!$A$5:$A$1412)+COUNT('Diário 3o PA'!$A$5:$A$2004)+COUNT('Diário 4º PA'!$A$5:$A$2004)+ROW()-4)</f>
        <v/>
      </c>
      <c r="B388" s="104"/>
      <c r="C388" s="154"/>
      <c r="D388" s="105"/>
      <c r="E388" s="105"/>
      <c r="F388" s="106"/>
      <c r="G388" s="105"/>
      <c r="H388" s="105"/>
      <c r="I388" s="108"/>
      <c r="J388" s="105"/>
      <c r="K388" s="105"/>
      <c r="L388" s="108"/>
      <c r="M388" s="105"/>
      <c r="N388" s="103"/>
      <c r="O388" s="456"/>
      <c r="P388" s="79">
        <f t="shared" si="11"/>
        <v>0</v>
      </c>
      <c r="Q388" s="79">
        <f t="shared" si="11"/>
        <v>0</v>
      </c>
      <c r="R388" s="102" t="str">
        <f t="shared" si="10"/>
        <v/>
      </c>
      <c r="S388" s="96" t="str">
        <f>IF(D388="","",IF(OR(D388=Plano!$A$1,D388=Plano!$B$1),"entrada","saída"))</f>
        <v/>
      </c>
    </row>
    <row r="389" spans="1:19" ht="13.2" hidden="1" x14ac:dyDescent="0.25">
      <c r="A389" s="119" t="str">
        <f>IF(B389="","",COUNT('Diário 2o PA'!$A$5:$A$1412)+COUNT('Diário 3o PA'!$A$5:$A$2004)+COUNT('Diário 4º PA'!$A$5:$A$2004)+ROW()-4)</f>
        <v/>
      </c>
      <c r="B389" s="104"/>
      <c r="C389" s="154"/>
      <c r="D389" s="105"/>
      <c r="E389" s="105"/>
      <c r="F389" s="106"/>
      <c r="G389" s="105"/>
      <c r="H389" s="105"/>
      <c r="I389" s="108"/>
      <c r="J389" s="105"/>
      <c r="K389" s="105"/>
      <c r="L389" s="108"/>
      <c r="M389" s="105"/>
      <c r="N389" s="103"/>
      <c r="O389" s="456"/>
      <c r="P389" s="79">
        <f t="shared" si="11"/>
        <v>0</v>
      </c>
      <c r="Q389" s="79">
        <f t="shared" si="11"/>
        <v>0</v>
      </c>
      <c r="R389" s="102" t="str">
        <f t="shared" ref="R389:R452" si="12">SUBSTITUTE(D389," ","_")</f>
        <v/>
      </c>
      <c r="S389" s="96" t="str">
        <f>IF(D389="","",IF(OR(D389=Plano!$A$1,D389=Plano!$B$1),"entrada","saída"))</f>
        <v/>
      </c>
    </row>
    <row r="390" spans="1:19" ht="13.2" hidden="1" x14ac:dyDescent="0.25">
      <c r="A390" s="119" t="str">
        <f>IF(B390="","",COUNT('Diário 2o PA'!$A$5:$A$1412)+COUNT('Diário 3o PA'!$A$5:$A$2004)+COUNT('Diário 4º PA'!$A$5:$A$2004)+ROW()-4)</f>
        <v/>
      </c>
      <c r="B390" s="104"/>
      <c r="C390" s="154"/>
      <c r="D390" s="105"/>
      <c r="E390" s="105"/>
      <c r="F390" s="106"/>
      <c r="G390" s="105"/>
      <c r="H390" s="105"/>
      <c r="I390" s="108"/>
      <c r="J390" s="105"/>
      <c r="K390" s="105"/>
      <c r="L390" s="108"/>
      <c r="M390" s="105"/>
      <c r="N390" s="103"/>
      <c r="O390" s="456"/>
      <c r="P390" s="79">
        <f t="shared" ref="P390:Q453" si="13">IF(B390=0,0,IF(YEAR(B390)=$Q$1,MONTH(B390)-$P$1+1,(YEAR(B390)-$Q$1)*12-$P$1+1+MONTH(B390)))</f>
        <v>0</v>
      </c>
      <c r="Q390" s="79">
        <f t="shared" si="13"/>
        <v>0</v>
      </c>
      <c r="R390" s="102" t="str">
        <f t="shared" si="12"/>
        <v/>
      </c>
      <c r="S390" s="96" t="str">
        <f>IF(D390="","",IF(OR(D390=Plano!$A$1,D390=Plano!$B$1),"entrada","saída"))</f>
        <v/>
      </c>
    </row>
    <row r="391" spans="1:19" ht="13.2" hidden="1" x14ac:dyDescent="0.25">
      <c r="A391" s="119" t="str">
        <f>IF(B391="","",COUNT('Diário 2o PA'!$A$5:$A$1412)+COUNT('Diário 3o PA'!$A$5:$A$2004)+COUNT('Diário 4º PA'!$A$5:$A$2004)+ROW()-4)</f>
        <v/>
      </c>
      <c r="B391" s="104"/>
      <c r="C391" s="154"/>
      <c r="D391" s="105"/>
      <c r="E391" s="105"/>
      <c r="F391" s="106"/>
      <c r="G391" s="105"/>
      <c r="H391" s="105"/>
      <c r="I391" s="108"/>
      <c r="J391" s="105"/>
      <c r="K391" s="105"/>
      <c r="L391" s="108"/>
      <c r="M391" s="105"/>
      <c r="N391" s="103"/>
      <c r="O391" s="456"/>
      <c r="P391" s="79">
        <f t="shared" si="13"/>
        <v>0</v>
      </c>
      <c r="Q391" s="79">
        <f t="shared" si="13"/>
        <v>0</v>
      </c>
      <c r="R391" s="102" t="str">
        <f t="shared" si="12"/>
        <v/>
      </c>
      <c r="S391" s="96" t="str">
        <f>IF(D391="","",IF(OR(D391=Plano!$A$1,D391=Plano!$B$1),"entrada","saída"))</f>
        <v/>
      </c>
    </row>
    <row r="392" spans="1:19" ht="13.2" hidden="1" x14ac:dyDescent="0.25">
      <c r="A392" s="119" t="str">
        <f>IF(B392="","",COUNT('Diário 2o PA'!$A$5:$A$1412)+COUNT('Diário 3o PA'!$A$5:$A$2004)+COUNT('Diário 4º PA'!$A$5:$A$2004)+ROW()-4)</f>
        <v/>
      </c>
      <c r="B392" s="104"/>
      <c r="C392" s="154"/>
      <c r="D392" s="105"/>
      <c r="E392" s="105"/>
      <c r="F392" s="106"/>
      <c r="G392" s="105"/>
      <c r="H392" s="105"/>
      <c r="I392" s="108"/>
      <c r="J392" s="105"/>
      <c r="K392" s="105"/>
      <c r="L392" s="108"/>
      <c r="M392" s="105"/>
      <c r="N392" s="103"/>
      <c r="O392" s="456"/>
      <c r="P392" s="79">
        <f t="shared" si="13"/>
        <v>0</v>
      </c>
      <c r="Q392" s="79">
        <f t="shared" si="13"/>
        <v>0</v>
      </c>
      <c r="R392" s="102" t="str">
        <f t="shared" si="12"/>
        <v/>
      </c>
      <c r="S392" s="96" t="str">
        <f>IF(D392="","",IF(OR(D392=Plano!$A$1,D392=Plano!$B$1),"entrada","saída"))</f>
        <v/>
      </c>
    </row>
    <row r="393" spans="1:19" ht="13.2" hidden="1" x14ac:dyDescent="0.25">
      <c r="A393" s="119" t="str">
        <f>IF(B393="","",COUNT('Diário 2o PA'!$A$5:$A$1412)+COUNT('Diário 3o PA'!$A$5:$A$2004)+COUNT('Diário 4º PA'!$A$5:$A$2004)+ROW()-4)</f>
        <v/>
      </c>
      <c r="B393" s="104"/>
      <c r="C393" s="154"/>
      <c r="D393" s="105"/>
      <c r="E393" s="105"/>
      <c r="F393" s="106"/>
      <c r="G393" s="105"/>
      <c r="H393" s="105"/>
      <c r="I393" s="108"/>
      <c r="J393" s="105"/>
      <c r="K393" s="105"/>
      <c r="L393" s="108"/>
      <c r="M393" s="105"/>
      <c r="N393" s="103"/>
      <c r="O393" s="456"/>
      <c r="P393" s="79">
        <f t="shared" si="13"/>
        <v>0</v>
      </c>
      <c r="Q393" s="79">
        <f t="shared" si="13"/>
        <v>0</v>
      </c>
      <c r="R393" s="102" t="str">
        <f t="shared" si="12"/>
        <v/>
      </c>
      <c r="S393" s="96" t="str">
        <f>IF(D393="","",IF(OR(D393=Plano!$A$1,D393=Plano!$B$1),"entrada","saída"))</f>
        <v/>
      </c>
    </row>
    <row r="394" spans="1:19" ht="13.2" hidden="1" x14ac:dyDescent="0.25">
      <c r="A394" s="119" t="str">
        <f>IF(B394="","",COUNT('Diário 2o PA'!$A$5:$A$1412)+COUNT('Diário 3o PA'!$A$5:$A$2004)+COUNT('Diário 4º PA'!$A$5:$A$2004)+ROW()-4)</f>
        <v/>
      </c>
      <c r="B394" s="104"/>
      <c r="C394" s="154"/>
      <c r="D394" s="105"/>
      <c r="E394" s="105"/>
      <c r="F394" s="106"/>
      <c r="G394" s="105"/>
      <c r="H394" s="105"/>
      <c r="I394" s="108"/>
      <c r="J394" s="105"/>
      <c r="K394" s="105"/>
      <c r="L394" s="108"/>
      <c r="M394" s="105"/>
      <c r="N394" s="103"/>
      <c r="O394" s="456"/>
      <c r="P394" s="79">
        <f t="shared" si="13"/>
        <v>0</v>
      </c>
      <c r="Q394" s="79">
        <f t="shared" si="13"/>
        <v>0</v>
      </c>
      <c r="R394" s="102" t="str">
        <f t="shared" si="12"/>
        <v/>
      </c>
      <c r="S394" s="96" t="str">
        <f>IF(D394="","",IF(OR(D394=Plano!$A$1,D394=Plano!$B$1),"entrada","saída"))</f>
        <v/>
      </c>
    </row>
    <row r="395" spans="1:19" ht="13.2" hidden="1" x14ac:dyDescent="0.25">
      <c r="A395" s="119" t="str">
        <f>IF(B395="","",COUNT('Diário 2o PA'!$A$5:$A$1412)+COUNT('Diário 3o PA'!$A$5:$A$2004)+COUNT('Diário 4º PA'!$A$5:$A$2004)+ROW()-4)</f>
        <v/>
      </c>
      <c r="B395" s="104"/>
      <c r="C395" s="154"/>
      <c r="D395" s="105"/>
      <c r="E395" s="105"/>
      <c r="F395" s="106"/>
      <c r="G395" s="105"/>
      <c r="H395" s="105"/>
      <c r="I395" s="108"/>
      <c r="J395" s="105"/>
      <c r="K395" s="105"/>
      <c r="L395" s="108"/>
      <c r="M395" s="105"/>
      <c r="N395" s="103"/>
      <c r="O395" s="456"/>
      <c r="P395" s="79">
        <f t="shared" si="13"/>
        <v>0</v>
      </c>
      <c r="Q395" s="79">
        <f t="shared" si="13"/>
        <v>0</v>
      </c>
      <c r="R395" s="102" t="str">
        <f t="shared" si="12"/>
        <v/>
      </c>
      <c r="S395" s="96" t="str">
        <f>IF(D395="","",IF(OR(D395=Plano!$A$1,D395=Plano!$B$1),"entrada","saída"))</f>
        <v/>
      </c>
    </row>
    <row r="396" spans="1:19" ht="13.2" hidden="1" x14ac:dyDescent="0.25">
      <c r="A396" s="119" t="str">
        <f>IF(B396="","",COUNT('Diário 2o PA'!$A$5:$A$1412)+COUNT('Diário 3o PA'!$A$5:$A$2004)+COUNT('Diário 4º PA'!$A$5:$A$2004)+ROW()-4)</f>
        <v/>
      </c>
      <c r="B396" s="104"/>
      <c r="C396" s="154"/>
      <c r="D396" s="105"/>
      <c r="E396" s="105"/>
      <c r="F396" s="106"/>
      <c r="G396" s="105"/>
      <c r="H396" s="105"/>
      <c r="I396" s="108"/>
      <c r="J396" s="105"/>
      <c r="K396" s="105"/>
      <c r="L396" s="108"/>
      <c r="M396" s="105"/>
      <c r="N396" s="103"/>
      <c r="O396" s="456"/>
      <c r="P396" s="79">
        <f t="shared" si="13"/>
        <v>0</v>
      </c>
      <c r="Q396" s="79">
        <f t="shared" si="13"/>
        <v>0</v>
      </c>
      <c r="R396" s="102" t="str">
        <f t="shared" si="12"/>
        <v/>
      </c>
      <c r="S396" s="96" t="str">
        <f>IF(D396="","",IF(OR(D396=Plano!$A$1,D396=Plano!$B$1),"entrada","saída"))</f>
        <v/>
      </c>
    </row>
    <row r="397" spans="1:19" ht="13.2" hidden="1" x14ac:dyDescent="0.25">
      <c r="A397" s="119" t="str">
        <f>IF(B397="","",COUNT('Diário 2o PA'!$A$5:$A$1412)+COUNT('Diário 3o PA'!$A$5:$A$2004)+COUNT('Diário 4º PA'!$A$5:$A$2004)+ROW()-4)</f>
        <v/>
      </c>
      <c r="B397" s="104"/>
      <c r="C397" s="154"/>
      <c r="D397" s="105"/>
      <c r="E397" s="105"/>
      <c r="F397" s="106"/>
      <c r="G397" s="105"/>
      <c r="H397" s="105"/>
      <c r="I397" s="108"/>
      <c r="J397" s="105"/>
      <c r="K397" s="105"/>
      <c r="L397" s="108"/>
      <c r="M397" s="105"/>
      <c r="N397" s="103"/>
      <c r="O397" s="456"/>
      <c r="P397" s="79">
        <f t="shared" si="13"/>
        <v>0</v>
      </c>
      <c r="Q397" s="79">
        <f t="shared" si="13"/>
        <v>0</v>
      </c>
      <c r="R397" s="102" t="str">
        <f t="shared" si="12"/>
        <v/>
      </c>
      <c r="S397" s="96" t="str">
        <f>IF(D397="","",IF(OR(D397=Plano!$A$1,D397=Plano!$B$1),"entrada","saída"))</f>
        <v/>
      </c>
    </row>
    <row r="398" spans="1:19" ht="13.2" hidden="1" x14ac:dyDescent="0.25">
      <c r="A398" s="119" t="str">
        <f>IF(B398="","",COUNT('Diário 2o PA'!$A$5:$A$1412)+COUNT('Diário 3o PA'!$A$5:$A$2004)+COUNT('Diário 4º PA'!$A$5:$A$2004)+ROW()-4)</f>
        <v/>
      </c>
      <c r="B398" s="104"/>
      <c r="C398" s="154"/>
      <c r="D398" s="105"/>
      <c r="E398" s="105"/>
      <c r="F398" s="106"/>
      <c r="G398" s="105"/>
      <c r="H398" s="105"/>
      <c r="I398" s="108"/>
      <c r="J398" s="105"/>
      <c r="K398" s="105"/>
      <c r="L398" s="108"/>
      <c r="M398" s="105"/>
      <c r="N398" s="103"/>
      <c r="O398" s="456"/>
      <c r="P398" s="79">
        <f t="shared" si="13"/>
        <v>0</v>
      </c>
      <c r="Q398" s="79">
        <f t="shared" si="13"/>
        <v>0</v>
      </c>
      <c r="R398" s="102" t="str">
        <f t="shared" si="12"/>
        <v/>
      </c>
      <c r="S398" s="96" t="str">
        <f>IF(D398="","",IF(OR(D398=Plano!$A$1,D398=Plano!$B$1),"entrada","saída"))</f>
        <v/>
      </c>
    </row>
    <row r="399" spans="1:19" ht="13.2" hidden="1" x14ac:dyDescent="0.25">
      <c r="A399" s="119" t="str">
        <f>IF(B399="","",COUNT('Diário 2o PA'!$A$5:$A$1412)+COUNT('Diário 3o PA'!$A$5:$A$2004)+COUNT('Diário 4º PA'!$A$5:$A$2004)+ROW()-4)</f>
        <v/>
      </c>
      <c r="B399" s="104"/>
      <c r="C399" s="154"/>
      <c r="D399" s="105"/>
      <c r="E399" s="105"/>
      <c r="F399" s="106"/>
      <c r="G399" s="105"/>
      <c r="H399" s="105"/>
      <c r="I399" s="108"/>
      <c r="J399" s="105"/>
      <c r="K399" s="105"/>
      <c r="L399" s="108"/>
      <c r="M399" s="105"/>
      <c r="N399" s="103"/>
      <c r="O399" s="456"/>
      <c r="P399" s="79">
        <f t="shared" si="13"/>
        <v>0</v>
      </c>
      <c r="Q399" s="79">
        <f t="shared" si="13"/>
        <v>0</v>
      </c>
      <c r="R399" s="102" t="str">
        <f t="shared" si="12"/>
        <v/>
      </c>
      <c r="S399" s="96" t="str">
        <f>IF(D399="","",IF(OR(D399=Plano!$A$1,D399=Plano!$B$1),"entrada","saída"))</f>
        <v/>
      </c>
    </row>
    <row r="400" spans="1:19" ht="13.2" hidden="1" x14ac:dyDescent="0.25">
      <c r="A400" s="119" t="str">
        <f>IF(B400="","",COUNT('Diário 2o PA'!$A$5:$A$1412)+COUNT('Diário 3o PA'!$A$5:$A$2004)+COUNT('Diário 4º PA'!$A$5:$A$2004)+ROW()-4)</f>
        <v/>
      </c>
      <c r="B400" s="104"/>
      <c r="C400" s="154"/>
      <c r="D400" s="105"/>
      <c r="E400" s="105"/>
      <c r="F400" s="106"/>
      <c r="G400" s="105"/>
      <c r="H400" s="105"/>
      <c r="I400" s="108"/>
      <c r="J400" s="105"/>
      <c r="K400" s="105"/>
      <c r="L400" s="108"/>
      <c r="M400" s="105"/>
      <c r="N400" s="103"/>
      <c r="O400" s="456"/>
      <c r="P400" s="79">
        <f t="shared" si="13"/>
        <v>0</v>
      </c>
      <c r="Q400" s="79">
        <f t="shared" si="13"/>
        <v>0</v>
      </c>
      <c r="R400" s="102" t="str">
        <f t="shared" si="12"/>
        <v/>
      </c>
      <c r="S400" s="96" t="str">
        <f>IF(D400="","",IF(OR(D400=Plano!$A$1,D400=Plano!$B$1),"entrada","saída"))</f>
        <v/>
      </c>
    </row>
    <row r="401" spans="1:19" ht="13.2" hidden="1" x14ac:dyDescent="0.25">
      <c r="A401" s="119" t="str">
        <f>IF(B401="","",COUNT('Diário 2o PA'!$A$5:$A$1412)+COUNT('Diário 3o PA'!$A$5:$A$2004)+COUNT('Diário 4º PA'!$A$5:$A$2004)+ROW()-4)</f>
        <v/>
      </c>
      <c r="B401" s="104"/>
      <c r="C401" s="154"/>
      <c r="D401" s="105"/>
      <c r="E401" s="105"/>
      <c r="F401" s="106"/>
      <c r="G401" s="105"/>
      <c r="H401" s="105"/>
      <c r="I401" s="108"/>
      <c r="J401" s="105"/>
      <c r="K401" s="105"/>
      <c r="L401" s="108"/>
      <c r="M401" s="105"/>
      <c r="N401" s="103"/>
      <c r="O401" s="456"/>
      <c r="P401" s="79">
        <f t="shared" si="13"/>
        <v>0</v>
      </c>
      <c r="Q401" s="79">
        <f t="shared" si="13"/>
        <v>0</v>
      </c>
      <c r="R401" s="102" t="str">
        <f t="shared" si="12"/>
        <v/>
      </c>
      <c r="S401" s="96" t="str">
        <f>IF(D401="","",IF(OR(D401=Plano!$A$1,D401=Plano!$B$1),"entrada","saída"))</f>
        <v/>
      </c>
    </row>
    <row r="402" spans="1:19" ht="13.2" hidden="1" x14ac:dyDescent="0.25">
      <c r="A402" s="119" t="str">
        <f>IF(B402="","",COUNT('Diário 2o PA'!$A$5:$A$1412)+COUNT('Diário 3o PA'!$A$5:$A$2004)+COUNT('Diário 4º PA'!$A$5:$A$2004)+ROW()-4)</f>
        <v/>
      </c>
      <c r="B402" s="104"/>
      <c r="C402" s="154"/>
      <c r="D402" s="105"/>
      <c r="E402" s="105"/>
      <c r="F402" s="106"/>
      <c r="G402" s="105"/>
      <c r="H402" s="105"/>
      <c r="I402" s="108"/>
      <c r="J402" s="105"/>
      <c r="K402" s="105"/>
      <c r="L402" s="108"/>
      <c r="M402" s="105"/>
      <c r="N402" s="103"/>
      <c r="O402" s="456"/>
      <c r="P402" s="79">
        <f t="shared" si="13"/>
        <v>0</v>
      </c>
      <c r="Q402" s="79">
        <f t="shared" si="13"/>
        <v>0</v>
      </c>
      <c r="R402" s="102" t="str">
        <f t="shared" si="12"/>
        <v/>
      </c>
      <c r="S402" s="96" t="str">
        <f>IF(D402="","",IF(OR(D402=Plano!$A$1,D402=Plano!$B$1),"entrada","saída"))</f>
        <v/>
      </c>
    </row>
    <row r="403" spans="1:19" ht="13.2" hidden="1" x14ac:dyDescent="0.25">
      <c r="A403" s="119" t="str">
        <f>IF(B403="","",COUNT('Diário 2o PA'!$A$5:$A$1412)+COUNT('Diário 3o PA'!$A$5:$A$2004)+COUNT('Diário 4º PA'!$A$5:$A$2004)+ROW()-4)</f>
        <v/>
      </c>
      <c r="B403" s="104"/>
      <c r="C403" s="154"/>
      <c r="D403" s="105"/>
      <c r="E403" s="105"/>
      <c r="F403" s="106"/>
      <c r="G403" s="105"/>
      <c r="H403" s="105"/>
      <c r="I403" s="108"/>
      <c r="J403" s="105"/>
      <c r="K403" s="105"/>
      <c r="L403" s="108"/>
      <c r="M403" s="105"/>
      <c r="N403" s="103"/>
      <c r="O403" s="456"/>
      <c r="P403" s="79">
        <f t="shared" si="13"/>
        <v>0</v>
      </c>
      <c r="Q403" s="79">
        <f t="shared" si="13"/>
        <v>0</v>
      </c>
      <c r="R403" s="102" t="str">
        <f t="shared" si="12"/>
        <v/>
      </c>
      <c r="S403" s="96" t="str">
        <f>IF(D403="","",IF(OR(D403=Plano!$A$1,D403=Plano!$B$1),"entrada","saída"))</f>
        <v/>
      </c>
    </row>
    <row r="404" spans="1:19" ht="13.2" hidden="1" x14ac:dyDescent="0.25">
      <c r="A404" s="119" t="str">
        <f>IF(B404="","",COUNT('Diário 2o PA'!$A$5:$A$1412)+COUNT('Diário 3o PA'!$A$5:$A$2004)+COUNT('Diário 4º PA'!$A$5:$A$2004)+ROW()-4)</f>
        <v/>
      </c>
      <c r="B404" s="104"/>
      <c r="C404" s="154"/>
      <c r="D404" s="105"/>
      <c r="E404" s="105"/>
      <c r="F404" s="106"/>
      <c r="G404" s="105"/>
      <c r="H404" s="105"/>
      <c r="I404" s="108"/>
      <c r="J404" s="105"/>
      <c r="K404" s="105"/>
      <c r="L404" s="108"/>
      <c r="M404" s="105"/>
      <c r="N404" s="103"/>
      <c r="O404" s="456"/>
      <c r="P404" s="79">
        <f t="shared" si="13"/>
        <v>0</v>
      </c>
      <c r="Q404" s="79">
        <f t="shared" si="13"/>
        <v>0</v>
      </c>
      <c r="R404" s="102" t="str">
        <f t="shared" si="12"/>
        <v/>
      </c>
      <c r="S404" s="96" t="str">
        <f>IF(D404="","",IF(OR(D404=Plano!$A$1,D404=Plano!$B$1),"entrada","saída"))</f>
        <v/>
      </c>
    </row>
    <row r="405" spans="1:19" ht="13.2" hidden="1" x14ac:dyDescent="0.25">
      <c r="A405" s="119" t="str">
        <f>IF(B405="","",COUNT('Diário 2o PA'!$A$5:$A$1412)+COUNT('Diário 3o PA'!$A$5:$A$2004)+COUNT('Diário 4º PA'!$A$5:$A$2004)+ROW()-4)</f>
        <v/>
      </c>
      <c r="B405" s="104"/>
      <c r="C405" s="154"/>
      <c r="D405" s="105"/>
      <c r="E405" s="105"/>
      <c r="F405" s="106"/>
      <c r="G405" s="105"/>
      <c r="H405" s="105"/>
      <c r="I405" s="108"/>
      <c r="J405" s="105"/>
      <c r="K405" s="105"/>
      <c r="L405" s="108"/>
      <c r="M405" s="105"/>
      <c r="N405" s="103"/>
      <c r="O405" s="456"/>
      <c r="P405" s="79">
        <f t="shared" si="13"/>
        <v>0</v>
      </c>
      <c r="Q405" s="79">
        <f t="shared" si="13"/>
        <v>0</v>
      </c>
      <c r="R405" s="102" t="str">
        <f t="shared" si="12"/>
        <v/>
      </c>
      <c r="S405" s="96" t="str">
        <f>IF(D405="","",IF(OR(D405=Plano!$A$1,D405=Plano!$B$1),"entrada","saída"))</f>
        <v/>
      </c>
    </row>
    <row r="406" spans="1:19" ht="13.2" hidden="1" x14ac:dyDescent="0.25">
      <c r="A406" s="119" t="str">
        <f>IF(B406="","",COUNT('Diário 2o PA'!$A$5:$A$1412)+COUNT('Diário 3o PA'!$A$5:$A$2004)+COUNT('Diário 4º PA'!$A$5:$A$2004)+ROW()-4)</f>
        <v/>
      </c>
      <c r="B406" s="104"/>
      <c r="C406" s="154"/>
      <c r="D406" s="105"/>
      <c r="E406" s="105"/>
      <c r="F406" s="106"/>
      <c r="G406" s="105"/>
      <c r="H406" s="105"/>
      <c r="I406" s="108"/>
      <c r="J406" s="105"/>
      <c r="K406" s="105"/>
      <c r="L406" s="108"/>
      <c r="M406" s="105"/>
      <c r="N406" s="103"/>
      <c r="O406" s="456"/>
      <c r="P406" s="79">
        <f t="shared" si="13"/>
        <v>0</v>
      </c>
      <c r="Q406" s="79">
        <f t="shared" si="13"/>
        <v>0</v>
      </c>
      <c r="R406" s="102" t="str">
        <f t="shared" si="12"/>
        <v/>
      </c>
      <c r="S406" s="96" t="str">
        <f>IF(D406="","",IF(OR(D406=Plano!$A$1,D406=Plano!$B$1),"entrada","saída"))</f>
        <v/>
      </c>
    </row>
    <row r="407" spans="1:19" ht="13.2" hidden="1" x14ac:dyDescent="0.25">
      <c r="A407" s="119" t="str">
        <f>IF(B407="","",COUNT('Diário 2o PA'!$A$5:$A$1412)+COUNT('Diário 3o PA'!$A$5:$A$2004)+COUNT('Diário 4º PA'!$A$5:$A$2004)+ROW()-4)</f>
        <v/>
      </c>
      <c r="B407" s="104"/>
      <c r="C407" s="154"/>
      <c r="D407" s="105"/>
      <c r="E407" s="105"/>
      <c r="F407" s="106"/>
      <c r="G407" s="105"/>
      <c r="H407" s="105"/>
      <c r="I407" s="108"/>
      <c r="J407" s="105"/>
      <c r="K407" s="105"/>
      <c r="L407" s="108"/>
      <c r="M407" s="105"/>
      <c r="N407" s="103"/>
      <c r="O407" s="456"/>
      <c r="P407" s="79">
        <f t="shared" si="13"/>
        <v>0</v>
      </c>
      <c r="Q407" s="79">
        <f t="shared" si="13"/>
        <v>0</v>
      </c>
      <c r="R407" s="102" t="str">
        <f t="shared" si="12"/>
        <v/>
      </c>
      <c r="S407" s="96" t="str">
        <f>IF(D407="","",IF(OR(D407=Plano!$A$1,D407=Plano!$B$1),"entrada","saída"))</f>
        <v/>
      </c>
    </row>
    <row r="408" spans="1:19" ht="13.2" hidden="1" x14ac:dyDescent="0.25">
      <c r="A408" s="119" t="str">
        <f>IF(B408="","",COUNT('Diário 2o PA'!$A$5:$A$1412)+COUNT('Diário 3o PA'!$A$5:$A$2004)+COUNT('Diário 4º PA'!$A$5:$A$2004)+ROW()-4)</f>
        <v/>
      </c>
      <c r="B408" s="104"/>
      <c r="C408" s="154"/>
      <c r="D408" s="105"/>
      <c r="E408" s="105"/>
      <c r="F408" s="106"/>
      <c r="G408" s="105"/>
      <c r="H408" s="105"/>
      <c r="I408" s="108"/>
      <c r="J408" s="105"/>
      <c r="K408" s="105"/>
      <c r="L408" s="108"/>
      <c r="M408" s="105"/>
      <c r="N408" s="103"/>
      <c r="O408" s="456"/>
      <c r="P408" s="79">
        <f t="shared" si="13"/>
        <v>0</v>
      </c>
      <c r="Q408" s="79">
        <f t="shared" si="13"/>
        <v>0</v>
      </c>
      <c r="R408" s="102" t="str">
        <f t="shared" si="12"/>
        <v/>
      </c>
      <c r="S408" s="96" t="str">
        <f>IF(D408="","",IF(OR(D408=Plano!$A$1,D408=Plano!$B$1),"entrada","saída"))</f>
        <v/>
      </c>
    </row>
    <row r="409" spans="1:19" ht="13.2" hidden="1" x14ac:dyDescent="0.25">
      <c r="A409" s="119" t="str">
        <f>IF(B409="","",COUNT('Diário 2o PA'!$A$5:$A$1412)+COUNT('Diário 3o PA'!$A$5:$A$2004)+COUNT('Diário 4º PA'!$A$5:$A$2004)+ROW()-4)</f>
        <v/>
      </c>
      <c r="B409" s="104"/>
      <c r="C409" s="154"/>
      <c r="D409" s="105"/>
      <c r="E409" s="105"/>
      <c r="F409" s="106"/>
      <c r="G409" s="105"/>
      <c r="H409" s="105"/>
      <c r="I409" s="108"/>
      <c r="J409" s="105"/>
      <c r="K409" s="105"/>
      <c r="L409" s="108"/>
      <c r="M409" s="105"/>
      <c r="N409" s="103"/>
      <c r="O409" s="456"/>
      <c r="P409" s="79">
        <f t="shared" si="13"/>
        <v>0</v>
      </c>
      <c r="Q409" s="79">
        <f t="shared" si="13"/>
        <v>0</v>
      </c>
      <c r="R409" s="102" t="str">
        <f t="shared" si="12"/>
        <v/>
      </c>
      <c r="S409" s="96" t="str">
        <f>IF(D409="","",IF(OR(D409=Plano!$A$1,D409=Plano!$B$1),"entrada","saída"))</f>
        <v/>
      </c>
    </row>
    <row r="410" spans="1:19" ht="13.2" hidden="1" x14ac:dyDescent="0.25">
      <c r="A410" s="119" t="str">
        <f>IF(B410="","",COUNT('Diário 2o PA'!$A$5:$A$1412)+COUNT('Diário 3o PA'!$A$5:$A$2004)+COUNT('Diário 4º PA'!$A$5:$A$2004)+ROW()-4)</f>
        <v/>
      </c>
      <c r="B410" s="104"/>
      <c r="C410" s="154"/>
      <c r="D410" s="105"/>
      <c r="E410" s="105"/>
      <c r="F410" s="106"/>
      <c r="G410" s="105"/>
      <c r="H410" s="105"/>
      <c r="I410" s="108"/>
      <c r="J410" s="105"/>
      <c r="K410" s="105"/>
      <c r="L410" s="108"/>
      <c r="M410" s="105"/>
      <c r="N410" s="103"/>
      <c r="O410" s="456"/>
      <c r="P410" s="79">
        <f t="shared" si="13"/>
        <v>0</v>
      </c>
      <c r="Q410" s="79">
        <f t="shared" si="13"/>
        <v>0</v>
      </c>
      <c r="R410" s="102" t="str">
        <f t="shared" si="12"/>
        <v/>
      </c>
      <c r="S410" s="96" t="str">
        <f>IF(D410="","",IF(OR(D410=Plano!$A$1,D410=Plano!$B$1),"entrada","saída"))</f>
        <v/>
      </c>
    </row>
    <row r="411" spans="1:19" ht="13.2" hidden="1" x14ac:dyDescent="0.25">
      <c r="A411" s="119" t="str">
        <f>IF(B411="","",COUNT('Diário 2o PA'!$A$5:$A$1412)+COUNT('Diário 3o PA'!$A$5:$A$2004)+COUNT('Diário 4º PA'!$A$5:$A$2004)+ROW()-4)</f>
        <v/>
      </c>
      <c r="B411" s="104"/>
      <c r="C411" s="154"/>
      <c r="D411" s="105"/>
      <c r="E411" s="105"/>
      <c r="F411" s="106"/>
      <c r="G411" s="105"/>
      <c r="H411" s="105"/>
      <c r="I411" s="108"/>
      <c r="J411" s="105"/>
      <c r="K411" s="105"/>
      <c r="L411" s="108"/>
      <c r="M411" s="105"/>
      <c r="N411" s="103"/>
      <c r="O411" s="456"/>
      <c r="P411" s="79">
        <f t="shared" si="13"/>
        <v>0</v>
      </c>
      <c r="Q411" s="79">
        <f t="shared" si="13"/>
        <v>0</v>
      </c>
      <c r="R411" s="102" t="str">
        <f t="shared" si="12"/>
        <v/>
      </c>
      <c r="S411" s="96" t="str">
        <f>IF(D411="","",IF(OR(D411=Plano!$A$1,D411=Plano!$B$1),"entrada","saída"))</f>
        <v/>
      </c>
    </row>
    <row r="412" spans="1:19" ht="13.2" hidden="1" x14ac:dyDescent="0.25">
      <c r="A412" s="119" t="str">
        <f>IF(B412="","",COUNT('Diário 2o PA'!$A$5:$A$1412)+COUNT('Diário 3o PA'!$A$5:$A$2004)+COUNT('Diário 4º PA'!$A$5:$A$2004)+ROW()-4)</f>
        <v/>
      </c>
      <c r="B412" s="104"/>
      <c r="C412" s="154"/>
      <c r="D412" s="105"/>
      <c r="E412" s="105"/>
      <c r="F412" s="106"/>
      <c r="G412" s="105"/>
      <c r="H412" s="105"/>
      <c r="I412" s="108"/>
      <c r="J412" s="105"/>
      <c r="K412" s="105"/>
      <c r="L412" s="108"/>
      <c r="M412" s="105"/>
      <c r="N412" s="103"/>
      <c r="O412" s="456"/>
      <c r="P412" s="79">
        <f t="shared" si="13"/>
        <v>0</v>
      </c>
      <c r="Q412" s="79">
        <f t="shared" si="13"/>
        <v>0</v>
      </c>
      <c r="R412" s="102" t="str">
        <f t="shared" si="12"/>
        <v/>
      </c>
      <c r="S412" s="96" t="str">
        <f>IF(D412="","",IF(OR(D412=Plano!$A$1,D412=Plano!$B$1),"entrada","saída"))</f>
        <v/>
      </c>
    </row>
    <row r="413" spans="1:19" ht="13.2" hidden="1" x14ac:dyDescent="0.25">
      <c r="A413" s="119" t="str">
        <f>IF(B413="","",COUNT('Diário 2o PA'!$A$5:$A$1412)+COUNT('Diário 3o PA'!$A$5:$A$2004)+COUNT('Diário 4º PA'!$A$5:$A$2004)+ROW()-4)</f>
        <v/>
      </c>
      <c r="B413" s="104"/>
      <c r="C413" s="154"/>
      <c r="D413" s="105"/>
      <c r="E413" s="105"/>
      <c r="F413" s="106"/>
      <c r="G413" s="105"/>
      <c r="H413" s="105"/>
      <c r="I413" s="108"/>
      <c r="J413" s="105"/>
      <c r="K413" s="105"/>
      <c r="L413" s="108"/>
      <c r="M413" s="105"/>
      <c r="N413" s="103"/>
      <c r="O413" s="456"/>
      <c r="P413" s="79">
        <f t="shared" si="13"/>
        <v>0</v>
      </c>
      <c r="Q413" s="79">
        <f t="shared" si="13"/>
        <v>0</v>
      </c>
      <c r="R413" s="102" t="str">
        <f t="shared" si="12"/>
        <v/>
      </c>
      <c r="S413" s="96" t="str">
        <f>IF(D413="","",IF(OR(D413=Plano!$A$1,D413=Plano!$B$1),"entrada","saída"))</f>
        <v/>
      </c>
    </row>
    <row r="414" spans="1:19" ht="13.2" hidden="1" x14ac:dyDescent="0.25">
      <c r="A414" s="119" t="str">
        <f>IF(B414="","",COUNT('Diário 2o PA'!$A$5:$A$1412)+COUNT('Diário 3o PA'!$A$5:$A$2004)+COUNT('Diário 4º PA'!$A$5:$A$2004)+ROW()-4)</f>
        <v/>
      </c>
      <c r="B414" s="104"/>
      <c r="C414" s="154"/>
      <c r="D414" s="105"/>
      <c r="E414" s="105"/>
      <c r="F414" s="106"/>
      <c r="G414" s="105"/>
      <c r="H414" s="105"/>
      <c r="I414" s="108"/>
      <c r="J414" s="105"/>
      <c r="K414" s="105"/>
      <c r="L414" s="108"/>
      <c r="M414" s="105"/>
      <c r="N414" s="103"/>
      <c r="O414" s="456"/>
      <c r="P414" s="79">
        <f t="shared" si="13"/>
        <v>0</v>
      </c>
      <c r="Q414" s="79">
        <f t="shared" si="13"/>
        <v>0</v>
      </c>
      <c r="R414" s="102" t="str">
        <f t="shared" si="12"/>
        <v/>
      </c>
      <c r="S414" s="96" t="str">
        <f>IF(D414="","",IF(OR(D414=Plano!$A$1,D414=Plano!$B$1),"entrada","saída"))</f>
        <v/>
      </c>
    </row>
    <row r="415" spans="1:19" ht="13.2" hidden="1" x14ac:dyDescent="0.25">
      <c r="A415" s="119" t="str">
        <f>IF(B415="","",COUNT('Diário 2o PA'!$A$5:$A$1412)+COUNT('Diário 3o PA'!$A$5:$A$2004)+COUNT('Diário 4º PA'!$A$5:$A$2004)+ROW()-4)</f>
        <v/>
      </c>
      <c r="B415" s="104"/>
      <c r="C415" s="154"/>
      <c r="D415" s="105"/>
      <c r="E415" s="105"/>
      <c r="F415" s="106"/>
      <c r="G415" s="105"/>
      <c r="H415" s="105"/>
      <c r="I415" s="108"/>
      <c r="J415" s="105"/>
      <c r="K415" s="105"/>
      <c r="L415" s="108"/>
      <c r="M415" s="105"/>
      <c r="N415" s="103"/>
      <c r="O415" s="456"/>
      <c r="P415" s="79">
        <f t="shared" si="13"/>
        <v>0</v>
      </c>
      <c r="Q415" s="79">
        <f t="shared" si="13"/>
        <v>0</v>
      </c>
      <c r="R415" s="102" t="str">
        <f t="shared" si="12"/>
        <v/>
      </c>
      <c r="S415" s="96" t="str">
        <f>IF(D415="","",IF(OR(D415=Plano!$A$1,D415=Plano!$B$1),"entrada","saída"))</f>
        <v/>
      </c>
    </row>
    <row r="416" spans="1:19" ht="13.2" hidden="1" x14ac:dyDescent="0.25">
      <c r="A416" s="119" t="str">
        <f>IF(B416="","",COUNT('Diário 2o PA'!$A$5:$A$1412)+COUNT('Diário 3o PA'!$A$5:$A$2004)+COUNT('Diário 4º PA'!$A$5:$A$2004)+ROW()-4)</f>
        <v/>
      </c>
      <c r="B416" s="104"/>
      <c r="C416" s="154"/>
      <c r="D416" s="105"/>
      <c r="E416" s="105"/>
      <c r="F416" s="106"/>
      <c r="G416" s="105"/>
      <c r="H416" s="105"/>
      <c r="I416" s="108"/>
      <c r="J416" s="105"/>
      <c r="K416" s="105"/>
      <c r="L416" s="108"/>
      <c r="M416" s="105"/>
      <c r="N416" s="103"/>
      <c r="O416" s="456"/>
      <c r="P416" s="79">
        <f t="shared" si="13"/>
        <v>0</v>
      </c>
      <c r="Q416" s="79">
        <f t="shared" si="13"/>
        <v>0</v>
      </c>
      <c r="R416" s="102" t="str">
        <f t="shared" si="12"/>
        <v/>
      </c>
      <c r="S416" s="96" t="str">
        <f>IF(D416="","",IF(OR(D416=Plano!$A$1,D416=Plano!$B$1),"entrada","saída"))</f>
        <v/>
      </c>
    </row>
    <row r="417" spans="1:19" ht="13.2" hidden="1" x14ac:dyDescent="0.25">
      <c r="A417" s="119" t="str">
        <f>IF(B417="","",COUNT('Diário 2o PA'!$A$5:$A$1412)+COUNT('Diário 3o PA'!$A$5:$A$2004)+COUNT('Diário 4º PA'!$A$5:$A$2004)+ROW()-4)</f>
        <v/>
      </c>
      <c r="B417" s="104"/>
      <c r="C417" s="154"/>
      <c r="D417" s="105"/>
      <c r="E417" s="105"/>
      <c r="F417" s="106"/>
      <c r="G417" s="105"/>
      <c r="H417" s="105"/>
      <c r="I417" s="108"/>
      <c r="J417" s="105"/>
      <c r="K417" s="105"/>
      <c r="L417" s="108"/>
      <c r="M417" s="105"/>
      <c r="N417" s="103"/>
      <c r="O417" s="456"/>
      <c r="P417" s="79">
        <f t="shared" si="13"/>
        <v>0</v>
      </c>
      <c r="Q417" s="79">
        <f t="shared" si="13"/>
        <v>0</v>
      </c>
      <c r="R417" s="102" t="str">
        <f t="shared" si="12"/>
        <v/>
      </c>
      <c r="S417" s="96" t="str">
        <f>IF(D417="","",IF(OR(D417=Plano!$A$1,D417=Plano!$B$1),"entrada","saída"))</f>
        <v/>
      </c>
    </row>
    <row r="418" spans="1:19" ht="13.2" hidden="1" x14ac:dyDescent="0.25">
      <c r="A418" s="119" t="str">
        <f>IF(B418="","",COUNT('Diário 2o PA'!$A$5:$A$1412)+COUNT('Diário 3o PA'!$A$5:$A$2004)+COUNT('Diário 4º PA'!$A$5:$A$2004)+ROW()-4)</f>
        <v/>
      </c>
      <c r="B418" s="104"/>
      <c r="C418" s="154"/>
      <c r="D418" s="105"/>
      <c r="E418" s="105"/>
      <c r="F418" s="106"/>
      <c r="G418" s="105"/>
      <c r="H418" s="105"/>
      <c r="I418" s="108"/>
      <c r="J418" s="105"/>
      <c r="K418" s="105"/>
      <c r="L418" s="108"/>
      <c r="M418" s="105"/>
      <c r="N418" s="103"/>
      <c r="O418" s="456"/>
      <c r="P418" s="79">
        <f t="shared" si="13"/>
        <v>0</v>
      </c>
      <c r="Q418" s="79">
        <f t="shared" si="13"/>
        <v>0</v>
      </c>
      <c r="R418" s="102" t="str">
        <f t="shared" si="12"/>
        <v/>
      </c>
      <c r="S418" s="96" t="str">
        <f>IF(D418="","",IF(OR(D418=Plano!$A$1,D418=Plano!$B$1),"entrada","saída"))</f>
        <v/>
      </c>
    </row>
    <row r="419" spans="1:19" ht="13.2" hidden="1" x14ac:dyDescent="0.25">
      <c r="A419" s="119" t="str">
        <f>IF(B419="","",COUNT('Diário 2o PA'!$A$5:$A$1412)+COUNT('Diário 3o PA'!$A$5:$A$2004)+COUNT('Diário 4º PA'!$A$5:$A$2004)+ROW()-4)</f>
        <v/>
      </c>
      <c r="B419" s="104"/>
      <c r="C419" s="154"/>
      <c r="D419" s="105"/>
      <c r="E419" s="105"/>
      <c r="F419" s="106"/>
      <c r="G419" s="105"/>
      <c r="H419" s="105"/>
      <c r="I419" s="108"/>
      <c r="J419" s="105"/>
      <c r="K419" s="105"/>
      <c r="L419" s="108"/>
      <c r="M419" s="105"/>
      <c r="N419" s="103"/>
      <c r="O419" s="456"/>
      <c r="P419" s="79">
        <f t="shared" si="13"/>
        <v>0</v>
      </c>
      <c r="Q419" s="79">
        <f t="shared" si="13"/>
        <v>0</v>
      </c>
      <c r="R419" s="102" t="str">
        <f t="shared" si="12"/>
        <v/>
      </c>
      <c r="S419" s="96" t="str">
        <f>IF(D419="","",IF(OR(D419=Plano!$A$1,D419=Plano!$B$1),"entrada","saída"))</f>
        <v/>
      </c>
    </row>
    <row r="420" spans="1:19" ht="13.2" hidden="1" x14ac:dyDescent="0.25">
      <c r="A420" s="119" t="str">
        <f>IF(B420="","",COUNT('Diário 2o PA'!$A$5:$A$1412)+COUNT('Diário 3o PA'!$A$5:$A$2004)+COUNT('Diário 4º PA'!$A$5:$A$2004)+ROW()-4)</f>
        <v/>
      </c>
      <c r="B420" s="104"/>
      <c r="C420" s="154"/>
      <c r="D420" s="105"/>
      <c r="E420" s="105"/>
      <c r="F420" s="106"/>
      <c r="G420" s="105"/>
      <c r="H420" s="105"/>
      <c r="I420" s="108"/>
      <c r="J420" s="105"/>
      <c r="K420" s="105"/>
      <c r="L420" s="108"/>
      <c r="M420" s="105"/>
      <c r="N420" s="103"/>
      <c r="O420" s="456"/>
      <c r="P420" s="79">
        <f t="shared" si="13"/>
        <v>0</v>
      </c>
      <c r="Q420" s="79">
        <f t="shared" si="13"/>
        <v>0</v>
      </c>
      <c r="R420" s="102" t="str">
        <f t="shared" si="12"/>
        <v/>
      </c>
      <c r="S420" s="96" t="str">
        <f>IF(D420="","",IF(OR(D420=Plano!$A$1,D420=Plano!$B$1),"entrada","saída"))</f>
        <v/>
      </c>
    </row>
    <row r="421" spans="1:19" ht="13.2" hidden="1" x14ac:dyDescent="0.25">
      <c r="A421" s="119" t="str">
        <f>IF(B421="","",COUNT('Diário 2o PA'!$A$5:$A$1412)+COUNT('Diário 3o PA'!$A$5:$A$2004)+COUNT('Diário 4º PA'!$A$5:$A$2004)+ROW()-4)</f>
        <v/>
      </c>
      <c r="B421" s="104"/>
      <c r="C421" s="154"/>
      <c r="D421" s="105"/>
      <c r="E421" s="105"/>
      <c r="F421" s="106"/>
      <c r="G421" s="105"/>
      <c r="H421" s="105"/>
      <c r="I421" s="108"/>
      <c r="J421" s="105"/>
      <c r="K421" s="105"/>
      <c r="L421" s="108"/>
      <c r="M421" s="105"/>
      <c r="N421" s="103"/>
      <c r="O421" s="456"/>
      <c r="P421" s="79">
        <f t="shared" si="13"/>
        <v>0</v>
      </c>
      <c r="Q421" s="79">
        <f t="shared" si="13"/>
        <v>0</v>
      </c>
      <c r="R421" s="102" t="str">
        <f t="shared" si="12"/>
        <v/>
      </c>
      <c r="S421" s="96" t="str">
        <f>IF(D421="","",IF(OR(D421=Plano!$A$1,D421=Plano!$B$1),"entrada","saída"))</f>
        <v/>
      </c>
    </row>
    <row r="422" spans="1:19" ht="13.2" hidden="1" x14ac:dyDescent="0.25">
      <c r="A422" s="119" t="str">
        <f>IF(B422="","",COUNT('Diário 2o PA'!$A$5:$A$1412)+COUNT('Diário 3o PA'!$A$5:$A$2004)+COUNT('Diário 4º PA'!$A$5:$A$2004)+ROW()-4)</f>
        <v/>
      </c>
      <c r="B422" s="104"/>
      <c r="C422" s="154"/>
      <c r="D422" s="105"/>
      <c r="E422" s="105"/>
      <c r="F422" s="106"/>
      <c r="G422" s="105"/>
      <c r="H422" s="105"/>
      <c r="I422" s="108"/>
      <c r="J422" s="105"/>
      <c r="K422" s="105"/>
      <c r="L422" s="108"/>
      <c r="M422" s="105"/>
      <c r="N422" s="103"/>
      <c r="O422" s="456"/>
      <c r="P422" s="79">
        <f t="shared" si="13"/>
        <v>0</v>
      </c>
      <c r="Q422" s="79">
        <f t="shared" si="13"/>
        <v>0</v>
      </c>
      <c r="R422" s="102" t="str">
        <f t="shared" si="12"/>
        <v/>
      </c>
      <c r="S422" s="96" t="str">
        <f>IF(D422="","",IF(OR(D422=Plano!$A$1,D422=Plano!$B$1),"entrada","saída"))</f>
        <v/>
      </c>
    </row>
    <row r="423" spans="1:19" ht="13.2" hidden="1" x14ac:dyDescent="0.25">
      <c r="A423" s="119" t="str">
        <f>IF(B423="","",COUNT('Diário 2o PA'!$A$5:$A$1412)+COUNT('Diário 3o PA'!$A$5:$A$2004)+COUNT('Diário 4º PA'!$A$5:$A$2004)+ROW()-4)</f>
        <v/>
      </c>
      <c r="B423" s="104"/>
      <c r="C423" s="154"/>
      <c r="D423" s="105"/>
      <c r="E423" s="105"/>
      <c r="F423" s="106"/>
      <c r="G423" s="105"/>
      <c r="H423" s="105"/>
      <c r="I423" s="108"/>
      <c r="J423" s="105"/>
      <c r="K423" s="105"/>
      <c r="L423" s="108"/>
      <c r="M423" s="105"/>
      <c r="N423" s="103"/>
      <c r="O423" s="456"/>
      <c r="P423" s="79">
        <f t="shared" si="13"/>
        <v>0</v>
      </c>
      <c r="Q423" s="79">
        <f t="shared" si="13"/>
        <v>0</v>
      </c>
      <c r="R423" s="102" t="str">
        <f t="shared" si="12"/>
        <v/>
      </c>
      <c r="S423" s="96" t="str">
        <f>IF(D423="","",IF(OR(D423=Plano!$A$1,D423=Plano!$B$1),"entrada","saída"))</f>
        <v/>
      </c>
    </row>
    <row r="424" spans="1:19" ht="13.2" hidden="1" x14ac:dyDescent="0.25">
      <c r="A424" s="119" t="str">
        <f>IF(B424="","",COUNT('Diário 2o PA'!$A$5:$A$1412)+COUNT('Diário 3o PA'!$A$5:$A$2004)+COUNT('Diário 4º PA'!$A$5:$A$2004)+ROW()-4)</f>
        <v/>
      </c>
      <c r="B424" s="104"/>
      <c r="C424" s="154"/>
      <c r="D424" s="105"/>
      <c r="E424" s="105"/>
      <c r="F424" s="106"/>
      <c r="G424" s="105"/>
      <c r="H424" s="105"/>
      <c r="I424" s="108"/>
      <c r="J424" s="105"/>
      <c r="K424" s="105"/>
      <c r="L424" s="108"/>
      <c r="M424" s="105"/>
      <c r="N424" s="103"/>
      <c r="O424" s="456"/>
      <c r="P424" s="79">
        <f t="shared" si="13"/>
        <v>0</v>
      </c>
      <c r="Q424" s="79">
        <f t="shared" si="13"/>
        <v>0</v>
      </c>
      <c r="R424" s="102" t="str">
        <f t="shared" si="12"/>
        <v/>
      </c>
      <c r="S424" s="96" t="str">
        <f>IF(D424="","",IF(OR(D424=Plano!$A$1,D424=Plano!$B$1),"entrada","saída"))</f>
        <v/>
      </c>
    </row>
    <row r="425" spans="1:19" ht="13.2" hidden="1" x14ac:dyDescent="0.25">
      <c r="A425" s="119" t="str">
        <f>IF(B425="","",COUNT('Diário 2o PA'!$A$5:$A$1412)+COUNT('Diário 3o PA'!$A$5:$A$2004)+COUNT('Diário 4º PA'!$A$5:$A$2004)+ROW()-4)</f>
        <v/>
      </c>
      <c r="B425" s="104"/>
      <c r="C425" s="154"/>
      <c r="D425" s="105"/>
      <c r="E425" s="105"/>
      <c r="F425" s="106"/>
      <c r="G425" s="105"/>
      <c r="H425" s="105"/>
      <c r="I425" s="108"/>
      <c r="J425" s="105"/>
      <c r="K425" s="105"/>
      <c r="L425" s="108"/>
      <c r="M425" s="105"/>
      <c r="N425" s="103"/>
      <c r="O425" s="456"/>
      <c r="P425" s="79">
        <f t="shared" si="13"/>
        <v>0</v>
      </c>
      <c r="Q425" s="79">
        <f t="shared" si="13"/>
        <v>0</v>
      </c>
      <c r="R425" s="102" t="str">
        <f t="shared" si="12"/>
        <v/>
      </c>
      <c r="S425" s="96" t="str">
        <f>IF(D425="","",IF(OR(D425=Plano!$A$1,D425=Plano!$B$1),"entrada","saída"))</f>
        <v/>
      </c>
    </row>
    <row r="426" spans="1:19" ht="13.2" hidden="1" x14ac:dyDescent="0.25">
      <c r="A426" s="119" t="str">
        <f>IF(B426="","",COUNT('Diário 2o PA'!$A$5:$A$1412)+COUNT('Diário 3o PA'!$A$5:$A$2004)+COUNT('Diário 4º PA'!$A$5:$A$2004)+ROW()-4)</f>
        <v/>
      </c>
      <c r="B426" s="104"/>
      <c r="C426" s="154"/>
      <c r="D426" s="105"/>
      <c r="E426" s="105"/>
      <c r="F426" s="106"/>
      <c r="G426" s="105"/>
      <c r="H426" s="105"/>
      <c r="I426" s="108"/>
      <c r="J426" s="105"/>
      <c r="K426" s="105"/>
      <c r="L426" s="108"/>
      <c r="M426" s="105"/>
      <c r="N426" s="103"/>
      <c r="O426" s="456"/>
      <c r="P426" s="79">
        <f t="shared" si="13"/>
        <v>0</v>
      </c>
      <c r="Q426" s="79">
        <f t="shared" si="13"/>
        <v>0</v>
      </c>
      <c r="R426" s="102" t="str">
        <f t="shared" si="12"/>
        <v/>
      </c>
      <c r="S426" s="96" t="str">
        <f>IF(D426="","",IF(OR(D426=Plano!$A$1,D426=Plano!$B$1),"entrada","saída"))</f>
        <v/>
      </c>
    </row>
    <row r="427" spans="1:19" ht="13.2" hidden="1" x14ac:dyDescent="0.25">
      <c r="A427" s="119" t="str">
        <f>IF(B427="","",COUNT('Diário 2o PA'!$A$5:$A$1412)+COUNT('Diário 3o PA'!$A$5:$A$2004)+COUNT('Diário 4º PA'!$A$5:$A$2004)+ROW()-4)</f>
        <v/>
      </c>
      <c r="B427" s="104"/>
      <c r="C427" s="154"/>
      <c r="D427" s="105"/>
      <c r="E427" s="105"/>
      <c r="F427" s="106"/>
      <c r="G427" s="105"/>
      <c r="H427" s="105"/>
      <c r="I427" s="108"/>
      <c r="J427" s="105"/>
      <c r="K427" s="105"/>
      <c r="L427" s="108"/>
      <c r="M427" s="105"/>
      <c r="N427" s="103"/>
      <c r="O427" s="456"/>
      <c r="P427" s="79">
        <f t="shared" si="13"/>
        <v>0</v>
      </c>
      <c r="Q427" s="79">
        <f t="shared" si="13"/>
        <v>0</v>
      </c>
      <c r="R427" s="102" t="str">
        <f t="shared" si="12"/>
        <v/>
      </c>
      <c r="S427" s="96" t="str">
        <f>IF(D427="","",IF(OR(D427=Plano!$A$1,D427=Plano!$B$1),"entrada","saída"))</f>
        <v/>
      </c>
    </row>
    <row r="428" spans="1:19" ht="13.2" hidden="1" x14ac:dyDescent="0.25">
      <c r="A428" s="119" t="str">
        <f>IF(B428="","",COUNT('Diário 2o PA'!$A$5:$A$1412)+COUNT('Diário 3o PA'!$A$5:$A$2004)+COUNT('Diário 4º PA'!$A$5:$A$2004)+ROW()-4)</f>
        <v/>
      </c>
      <c r="B428" s="104"/>
      <c r="C428" s="154"/>
      <c r="D428" s="105"/>
      <c r="E428" s="105"/>
      <c r="F428" s="106"/>
      <c r="G428" s="105"/>
      <c r="H428" s="105"/>
      <c r="I428" s="108"/>
      <c r="J428" s="105"/>
      <c r="K428" s="105"/>
      <c r="L428" s="108"/>
      <c r="M428" s="105"/>
      <c r="N428" s="103"/>
      <c r="O428" s="456"/>
      <c r="P428" s="79">
        <f t="shared" si="13"/>
        <v>0</v>
      </c>
      <c r="Q428" s="79">
        <f t="shared" si="13"/>
        <v>0</v>
      </c>
      <c r="R428" s="102" t="str">
        <f t="shared" si="12"/>
        <v/>
      </c>
      <c r="S428" s="96" t="str">
        <f>IF(D428="","",IF(OR(D428=Plano!$A$1,D428=Plano!$B$1),"entrada","saída"))</f>
        <v/>
      </c>
    </row>
    <row r="429" spans="1:19" ht="13.2" hidden="1" x14ac:dyDescent="0.25">
      <c r="A429" s="119" t="str">
        <f>IF(B429="","",COUNT('Diário 2o PA'!$A$5:$A$1412)+COUNT('Diário 3o PA'!$A$5:$A$2004)+COUNT('Diário 4º PA'!$A$5:$A$2004)+ROW()-4)</f>
        <v/>
      </c>
      <c r="B429" s="104"/>
      <c r="C429" s="154"/>
      <c r="D429" s="105"/>
      <c r="E429" s="105"/>
      <c r="F429" s="106"/>
      <c r="G429" s="105"/>
      <c r="H429" s="105"/>
      <c r="I429" s="108"/>
      <c r="J429" s="105"/>
      <c r="K429" s="105"/>
      <c r="L429" s="108"/>
      <c r="M429" s="105"/>
      <c r="N429" s="103"/>
      <c r="O429" s="456"/>
      <c r="P429" s="79">
        <f t="shared" si="13"/>
        <v>0</v>
      </c>
      <c r="Q429" s="79">
        <f t="shared" si="13"/>
        <v>0</v>
      </c>
      <c r="R429" s="102" t="str">
        <f t="shared" si="12"/>
        <v/>
      </c>
      <c r="S429" s="96" t="str">
        <f>IF(D429="","",IF(OR(D429=Plano!$A$1,D429=Plano!$B$1),"entrada","saída"))</f>
        <v/>
      </c>
    </row>
    <row r="430" spans="1:19" ht="13.2" hidden="1" x14ac:dyDescent="0.25">
      <c r="A430" s="119" t="str">
        <f>IF(B430="","",COUNT('Diário 2o PA'!$A$5:$A$1412)+COUNT('Diário 3o PA'!$A$5:$A$2004)+COUNT('Diário 4º PA'!$A$5:$A$2004)+ROW()-4)</f>
        <v/>
      </c>
      <c r="B430" s="104"/>
      <c r="C430" s="154"/>
      <c r="D430" s="105"/>
      <c r="E430" s="105"/>
      <c r="F430" s="106"/>
      <c r="G430" s="105"/>
      <c r="H430" s="105"/>
      <c r="I430" s="108"/>
      <c r="J430" s="105"/>
      <c r="K430" s="105"/>
      <c r="L430" s="108"/>
      <c r="M430" s="105"/>
      <c r="N430" s="103"/>
      <c r="O430" s="456"/>
      <c r="P430" s="79">
        <f t="shared" si="13"/>
        <v>0</v>
      </c>
      <c r="Q430" s="79">
        <f t="shared" si="13"/>
        <v>0</v>
      </c>
      <c r="R430" s="102" t="str">
        <f t="shared" si="12"/>
        <v/>
      </c>
      <c r="S430" s="96" t="str">
        <f>IF(D430="","",IF(OR(D430=Plano!$A$1,D430=Plano!$B$1),"entrada","saída"))</f>
        <v/>
      </c>
    </row>
    <row r="431" spans="1:19" ht="13.2" hidden="1" x14ac:dyDescent="0.25">
      <c r="A431" s="119" t="str">
        <f>IF(B431="","",COUNT('Diário 2o PA'!$A$5:$A$1412)+COUNT('Diário 3o PA'!$A$5:$A$2004)+COUNT('Diário 4º PA'!$A$5:$A$2004)+ROW()-4)</f>
        <v/>
      </c>
      <c r="B431" s="104"/>
      <c r="C431" s="154"/>
      <c r="D431" s="105"/>
      <c r="E431" s="105"/>
      <c r="F431" s="106"/>
      <c r="G431" s="105"/>
      <c r="H431" s="105"/>
      <c r="I431" s="108"/>
      <c r="J431" s="105"/>
      <c r="K431" s="105"/>
      <c r="L431" s="108"/>
      <c r="M431" s="105"/>
      <c r="N431" s="103"/>
      <c r="O431" s="456"/>
      <c r="P431" s="79">
        <f t="shared" si="13"/>
        <v>0</v>
      </c>
      <c r="Q431" s="79">
        <f t="shared" si="13"/>
        <v>0</v>
      </c>
      <c r="R431" s="102" t="str">
        <f t="shared" si="12"/>
        <v/>
      </c>
      <c r="S431" s="96" t="str">
        <f>IF(D431="","",IF(OR(D431=Plano!$A$1,D431=Plano!$B$1),"entrada","saída"))</f>
        <v/>
      </c>
    </row>
    <row r="432" spans="1:19" ht="13.2" hidden="1" x14ac:dyDescent="0.25">
      <c r="A432" s="119" t="str">
        <f>IF(B432="","",COUNT('Diário 2o PA'!$A$5:$A$1412)+COUNT('Diário 3o PA'!$A$5:$A$2004)+COUNT('Diário 4º PA'!$A$5:$A$2004)+ROW()-4)</f>
        <v/>
      </c>
      <c r="B432" s="104"/>
      <c r="C432" s="154"/>
      <c r="D432" s="105"/>
      <c r="E432" s="105"/>
      <c r="F432" s="106"/>
      <c r="G432" s="105"/>
      <c r="H432" s="105"/>
      <c r="I432" s="108"/>
      <c r="J432" s="105"/>
      <c r="K432" s="105"/>
      <c r="L432" s="108"/>
      <c r="M432" s="105"/>
      <c r="N432" s="103"/>
      <c r="O432" s="456"/>
      <c r="P432" s="79">
        <f t="shared" si="13"/>
        <v>0</v>
      </c>
      <c r="Q432" s="79">
        <f t="shared" si="13"/>
        <v>0</v>
      </c>
      <c r="R432" s="102" t="str">
        <f t="shared" si="12"/>
        <v/>
      </c>
      <c r="S432" s="96" t="str">
        <f>IF(D432="","",IF(OR(D432=Plano!$A$1,D432=Plano!$B$1),"entrada","saída"))</f>
        <v/>
      </c>
    </row>
    <row r="433" spans="1:19" ht="13.2" hidden="1" x14ac:dyDescent="0.25">
      <c r="A433" s="119" t="str">
        <f>IF(B433="","",COUNT('Diário 2o PA'!$A$5:$A$1412)+COUNT('Diário 3o PA'!$A$5:$A$2004)+COUNT('Diário 4º PA'!$A$5:$A$2004)+ROW()-4)</f>
        <v/>
      </c>
      <c r="B433" s="104"/>
      <c r="C433" s="154"/>
      <c r="D433" s="105"/>
      <c r="E433" s="105"/>
      <c r="F433" s="106"/>
      <c r="G433" s="105"/>
      <c r="H433" s="105"/>
      <c r="I433" s="108"/>
      <c r="J433" s="105"/>
      <c r="K433" s="105"/>
      <c r="L433" s="108"/>
      <c r="M433" s="105"/>
      <c r="N433" s="103"/>
      <c r="O433" s="456"/>
      <c r="P433" s="79">
        <f t="shared" si="13"/>
        <v>0</v>
      </c>
      <c r="Q433" s="79">
        <f t="shared" si="13"/>
        <v>0</v>
      </c>
      <c r="R433" s="102" t="str">
        <f t="shared" si="12"/>
        <v/>
      </c>
      <c r="S433" s="96" t="str">
        <f>IF(D433="","",IF(OR(D433=Plano!$A$1,D433=Plano!$B$1),"entrada","saída"))</f>
        <v/>
      </c>
    </row>
    <row r="434" spans="1:19" ht="13.2" hidden="1" x14ac:dyDescent="0.25">
      <c r="A434" s="119" t="str">
        <f>IF(B434="","",COUNT('Diário 2o PA'!$A$5:$A$1412)+COUNT('Diário 3o PA'!$A$5:$A$2004)+COUNT('Diário 4º PA'!$A$5:$A$2004)+ROW()-4)</f>
        <v/>
      </c>
      <c r="B434" s="104"/>
      <c r="C434" s="154"/>
      <c r="D434" s="105"/>
      <c r="E434" s="105"/>
      <c r="F434" s="106"/>
      <c r="G434" s="105"/>
      <c r="H434" s="105"/>
      <c r="I434" s="108"/>
      <c r="J434" s="105"/>
      <c r="K434" s="105"/>
      <c r="L434" s="108"/>
      <c r="M434" s="105"/>
      <c r="N434" s="103"/>
      <c r="O434" s="456"/>
      <c r="P434" s="79">
        <f t="shared" si="13"/>
        <v>0</v>
      </c>
      <c r="Q434" s="79">
        <f t="shared" si="13"/>
        <v>0</v>
      </c>
      <c r="R434" s="102" t="str">
        <f t="shared" si="12"/>
        <v/>
      </c>
      <c r="S434" s="96" t="str">
        <f>IF(D434="","",IF(OR(D434=Plano!$A$1,D434=Plano!$B$1),"entrada","saída"))</f>
        <v/>
      </c>
    </row>
    <row r="435" spans="1:19" ht="13.2" hidden="1" x14ac:dyDescent="0.25">
      <c r="A435" s="119" t="str">
        <f>IF(B435="","",COUNT('Diário 2o PA'!$A$5:$A$1412)+COUNT('Diário 3o PA'!$A$5:$A$2004)+COUNT('Diário 4º PA'!$A$5:$A$2004)+ROW()-4)</f>
        <v/>
      </c>
      <c r="B435" s="104"/>
      <c r="C435" s="154"/>
      <c r="D435" s="105"/>
      <c r="E435" s="105"/>
      <c r="F435" s="106"/>
      <c r="G435" s="105"/>
      <c r="H435" s="105"/>
      <c r="I435" s="108"/>
      <c r="J435" s="105"/>
      <c r="K435" s="105"/>
      <c r="L435" s="108"/>
      <c r="M435" s="105"/>
      <c r="N435" s="103"/>
      <c r="O435" s="456"/>
      <c r="P435" s="79">
        <f t="shared" si="13"/>
        <v>0</v>
      </c>
      <c r="Q435" s="79">
        <f t="shared" si="13"/>
        <v>0</v>
      </c>
      <c r="R435" s="102" t="str">
        <f t="shared" si="12"/>
        <v/>
      </c>
      <c r="S435" s="96" t="str">
        <f>IF(D435="","",IF(OR(D435=Plano!$A$1,D435=Plano!$B$1),"entrada","saída"))</f>
        <v/>
      </c>
    </row>
    <row r="436" spans="1:19" ht="13.2" hidden="1" x14ac:dyDescent="0.25">
      <c r="A436" s="119" t="str">
        <f>IF(B436="","",COUNT('Diário 2o PA'!$A$5:$A$1412)+COUNT('Diário 3o PA'!$A$5:$A$2004)+COUNT('Diário 4º PA'!$A$5:$A$2004)+ROW()-4)</f>
        <v/>
      </c>
      <c r="B436" s="104"/>
      <c r="C436" s="154"/>
      <c r="D436" s="105"/>
      <c r="E436" s="105"/>
      <c r="F436" s="106"/>
      <c r="G436" s="105"/>
      <c r="H436" s="105"/>
      <c r="I436" s="108"/>
      <c r="J436" s="105"/>
      <c r="K436" s="105"/>
      <c r="L436" s="108"/>
      <c r="M436" s="105"/>
      <c r="N436" s="103"/>
      <c r="O436" s="456"/>
      <c r="P436" s="79">
        <f t="shared" si="13"/>
        <v>0</v>
      </c>
      <c r="Q436" s="79">
        <f t="shared" si="13"/>
        <v>0</v>
      </c>
      <c r="R436" s="102" t="str">
        <f t="shared" si="12"/>
        <v/>
      </c>
      <c r="S436" s="96" t="str">
        <f>IF(D436="","",IF(OR(D436=Plano!$A$1,D436=Plano!$B$1),"entrada","saída"))</f>
        <v/>
      </c>
    </row>
    <row r="437" spans="1:19" ht="13.2" hidden="1" x14ac:dyDescent="0.25">
      <c r="A437" s="119" t="str">
        <f>IF(B437="","",COUNT('Diário 2o PA'!$A$5:$A$1412)+COUNT('Diário 3o PA'!$A$5:$A$2004)+COUNT('Diário 4º PA'!$A$5:$A$2004)+ROW()-4)</f>
        <v/>
      </c>
      <c r="B437" s="104"/>
      <c r="C437" s="154"/>
      <c r="D437" s="105"/>
      <c r="E437" s="105"/>
      <c r="F437" s="106"/>
      <c r="G437" s="105"/>
      <c r="H437" s="105"/>
      <c r="I437" s="108"/>
      <c r="J437" s="105"/>
      <c r="K437" s="105"/>
      <c r="L437" s="108"/>
      <c r="M437" s="105"/>
      <c r="N437" s="103"/>
      <c r="O437" s="456"/>
      <c r="P437" s="79">
        <f t="shared" si="13"/>
        <v>0</v>
      </c>
      <c r="Q437" s="79">
        <f t="shared" si="13"/>
        <v>0</v>
      </c>
      <c r="R437" s="102" t="str">
        <f t="shared" si="12"/>
        <v/>
      </c>
      <c r="S437" s="96" t="str">
        <f>IF(D437="","",IF(OR(D437=Plano!$A$1,D437=Plano!$B$1),"entrada","saída"))</f>
        <v/>
      </c>
    </row>
    <row r="438" spans="1:19" ht="13.2" hidden="1" x14ac:dyDescent="0.25">
      <c r="A438" s="119" t="str">
        <f>IF(B438="","",COUNT('Diário 2o PA'!$A$5:$A$1412)+COUNT('Diário 3o PA'!$A$5:$A$2004)+COUNT('Diário 4º PA'!$A$5:$A$2004)+ROW()-4)</f>
        <v/>
      </c>
      <c r="B438" s="104"/>
      <c r="C438" s="154"/>
      <c r="D438" s="105"/>
      <c r="E438" s="105"/>
      <c r="F438" s="106"/>
      <c r="G438" s="105"/>
      <c r="H438" s="105"/>
      <c r="I438" s="108"/>
      <c r="J438" s="105"/>
      <c r="K438" s="105"/>
      <c r="L438" s="108"/>
      <c r="M438" s="105"/>
      <c r="N438" s="103"/>
      <c r="O438" s="456"/>
      <c r="P438" s="79">
        <f t="shared" si="13"/>
        <v>0</v>
      </c>
      <c r="Q438" s="79">
        <f t="shared" si="13"/>
        <v>0</v>
      </c>
      <c r="R438" s="102" t="str">
        <f t="shared" si="12"/>
        <v/>
      </c>
      <c r="S438" s="96" t="str">
        <f>IF(D438="","",IF(OR(D438=Plano!$A$1,D438=Plano!$B$1),"entrada","saída"))</f>
        <v/>
      </c>
    </row>
    <row r="439" spans="1:19" ht="13.2" hidden="1" x14ac:dyDescent="0.25">
      <c r="A439" s="119" t="str">
        <f>IF(B439="","",COUNT('Diário 2o PA'!$A$5:$A$1412)+COUNT('Diário 3o PA'!$A$5:$A$2004)+COUNT('Diário 4º PA'!$A$5:$A$2004)+ROW()-4)</f>
        <v/>
      </c>
      <c r="B439" s="104"/>
      <c r="C439" s="154"/>
      <c r="D439" s="105"/>
      <c r="E439" s="105"/>
      <c r="F439" s="106"/>
      <c r="G439" s="105"/>
      <c r="H439" s="105"/>
      <c r="I439" s="108"/>
      <c r="J439" s="105"/>
      <c r="K439" s="105"/>
      <c r="L439" s="108"/>
      <c r="M439" s="105"/>
      <c r="N439" s="103"/>
      <c r="O439" s="456"/>
      <c r="P439" s="79">
        <f t="shared" si="13"/>
        <v>0</v>
      </c>
      <c r="Q439" s="79">
        <f t="shared" si="13"/>
        <v>0</v>
      </c>
      <c r="R439" s="102" t="str">
        <f t="shared" si="12"/>
        <v/>
      </c>
      <c r="S439" s="96" t="str">
        <f>IF(D439="","",IF(OR(D439=Plano!$A$1,D439=Plano!$B$1),"entrada","saída"))</f>
        <v/>
      </c>
    </row>
    <row r="440" spans="1:19" ht="13.2" hidden="1" x14ac:dyDescent="0.25">
      <c r="A440" s="119" t="str">
        <f>IF(B440="","",COUNT('Diário 2o PA'!$A$5:$A$1412)+COUNT('Diário 3o PA'!$A$5:$A$2004)+COUNT('Diário 4º PA'!$A$5:$A$2004)+ROW()-4)</f>
        <v/>
      </c>
      <c r="B440" s="104"/>
      <c r="C440" s="154"/>
      <c r="D440" s="105"/>
      <c r="E440" s="105"/>
      <c r="F440" s="106"/>
      <c r="G440" s="105"/>
      <c r="H440" s="105"/>
      <c r="I440" s="108"/>
      <c r="J440" s="105"/>
      <c r="K440" s="105"/>
      <c r="L440" s="108"/>
      <c r="M440" s="105"/>
      <c r="N440" s="103"/>
      <c r="O440" s="456"/>
      <c r="P440" s="79">
        <f t="shared" si="13"/>
        <v>0</v>
      </c>
      <c r="Q440" s="79">
        <f t="shared" si="13"/>
        <v>0</v>
      </c>
      <c r="R440" s="102" t="str">
        <f t="shared" si="12"/>
        <v/>
      </c>
      <c r="S440" s="96" t="str">
        <f>IF(D440="","",IF(OR(D440=Plano!$A$1,D440=Plano!$B$1),"entrada","saída"))</f>
        <v/>
      </c>
    </row>
    <row r="441" spans="1:19" ht="13.2" hidden="1" x14ac:dyDescent="0.25">
      <c r="A441" s="119" t="str">
        <f>IF(B441="","",COUNT('Diário 2o PA'!$A$5:$A$1412)+COUNT('Diário 3o PA'!$A$5:$A$2004)+COUNT('Diário 4º PA'!$A$5:$A$2004)+ROW()-4)</f>
        <v/>
      </c>
      <c r="B441" s="104"/>
      <c r="C441" s="154"/>
      <c r="D441" s="105"/>
      <c r="E441" s="105"/>
      <c r="F441" s="106"/>
      <c r="G441" s="105"/>
      <c r="H441" s="105"/>
      <c r="I441" s="108"/>
      <c r="J441" s="105"/>
      <c r="K441" s="105"/>
      <c r="L441" s="108"/>
      <c r="M441" s="105"/>
      <c r="N441" s="103"/>
      <c r="O441" s="456"/>
      <c r="P441" s="79">
        <f t="shared" si="13"/>
        <v>0</v>
      </c>
      <c r="Q441" s="79">
        <f t="shared" si="13"/>
        <v>0</v>
      </c>
      <c r="R441" s="102" t="str">
        <f t="shared" si="12"/>
        <v/>
      </c>
      <c r="S441" s="96" t="str">
        <f>IF(D441="","",IF(OR(D441=Plano!$A$1,D441=Plano!$B$1),"entrada","saída"))</f>
        <v/>
      </c>
    </row>
    <row r="442" spans="1:19" ht="13.2" hidden="1" x14ac:dyDescent="0.25">
      <c r="A442" s="119" t="str">
        <f>IF(B442="","",COUNT('Diário 2o PA'!$A$5:$A$1412)+COUNT('Diário 3o PA'!$A$5:$A$2004)+COUNT('Diário 4º PA'!$A$5:$A$2004)+ROW()-4)</f>
        <v/>
      </c>
      <c r="B442" s="104"/>
      <c r="C442" s="154"/>
      <c r="D442" s="105"/>
      <c r="E442" s="105"/>
      <c r="F442" s="106"/>
      <c r="G442" s="105"/>
      <c r="H442" s="105"/>
      <c r="I442" s="108"/>
      <c r="J442" s="105"/>
      <c r="K442" s="105"/>
      <c r="L442" s="108"/>
      <c r="M442" s="105"/>
      <c r="N442" s="103"/>
      <c r="O442" s="456"/>
      <c r="P442" s="79">
        <f t="shared" si="13"/>
        <v>0</v>
      </c>
      <c r="Q442" s="79">
        <f t="shared" si="13"/>
        <v>0</v>
      </c>
      <c r="R442" s="102" t="str">
        <f t="shared" si="12"/>
        <v/>
      </c>
      <c r="S442" s="96" t="str">
        <f>IF(D442="","",IF(OR(D442=Plano!$A$1,D442=Plano!$B$1),"entrada","saída"))</f>
        <v/>
      </c>
    </row>
    <row r="443" spans="1:19" ht="13.2" hidden="1" x14ac:dyDescent="0.25">
      <c r="A443" s="119" t="str">
        <f>IF(B443="","",COUNT('Diário 2o PA'!$A$5:$A$1412)+COUNT('Diário 3o PA'!$A$5:$A$2004)+COUNT('Diário 4º PA'!$A$5:$A$2004)+ROW()-4)</f>
        <v/>
      </c>
      <c r="B443" s="104"/>
      <c r="C443" s="154"/>
      <c r="D443" s="105"/>
      <c r="E443" s="105"/>
      <c r="F443" s="106"/>
      <c r="G443" s="105"/>
      <c r="H443" s="105"/>
      <c r="I443" s="108"/>
      <c r="J443" s="105"/>
      <c r="K443" s="105"/>
      <c r="L443" s="108"/>
      <c r="M443" s="105"/>
      <c r="N443" s="103"/>
      <c r="O443" s="456"/>
      <c r="P443" s="79">
        <f t="shared" si="13"/>
        <v>0</v>
      </c>
      <c r="Q443" s="79">
        <f t="shared" si="13"/>
        <v>0</v>
      </c>
      <c r="R443" s="102" t="str">
        <f t="shared" si="12"/>
        <v/>
      </c>
      <c r="S443" s="96" t="str">
        <f>IF(D443="","",IF(OR(D443=Plano!$A$1,D443=Plano!$B$1),"entrada","saída"))</f>
        <v/>
      </c>
    </row>
    <row r="444" spans="1:19" ht="13.2" hidden="1" x14ac:dyDescent="0.25">
      <c r="A444" s="119" t="str">
        <f>IF(B444="","",COUNT('Diário 2o PA'!$A$5:$A$1412)+COUNT('Diário 3o PA'!$A$5:$A$2004)+COUNT('Diário 4º PA'!$A$5:$A$2004)+ROW()-4)</f>
        <v/>
      </c>
      <c r="B444" s="104"/>
      <c r="C444" s="154"/>
      <c r="D444" s="105"/>
      <c r="E444" s="105"/>
      <c r="F444" s="106"/>
      <c r="G444" s="105"/>
      <c r="H444" s="105"/>
      <c r="I444" s="108"/>
      <c r="J444" s="105"/>
      <c r="K444" s="105"/>
      <c r="L444" s="108"/>
      <c r="M444" s="105"/>
      <c r="N444" s="103"/>
      <c r="O444" s="456"/>
      <c r="P444" s="79">
        <f t="shared" si="13"/>
        <v>0</v>
      </c>
      <c r="Q444" s="79">
        <f t="shared" si="13"/>
        <v>0</v>
      </c>
      <c r="R444" s="102" t="str">
        <f t="shared" si="12"/>
        <v/>
      </c>
      <c r="S444" s="96" t="str">
        <f>IF(D444="","",IF(OR(D444=Plano!$A$1,D444=Plano!$B$1),"entrada","saída"))</f>
        <v/>
      </c>
    </row>
    <row r="445" spans="1:19" ht="13.2" hidden="1" x14ac:dyDescent="0.25">
      <c r="A445" s="119" t="str">
        <f>IF(B445="","",COUNT('Diário 2o PA'!$A$5:$A$1412)+COUNT('Diário 3o PA'!$A$5:$A$2004)+COUNT('Diário 4º PA'!$A$5:$A$2004)+ROW()-4)</f>
        <v/>
      </c>
      <c r="B445" s="104"/>
      <c r="C445" s="154"/>
      <c r="D445" s="105"/>
      <c r="E445" s="105"/>
      <c r="F445" s="106"/>
      <c r="G445" s="105"/>
      <c r="H445" s="105"/>
      <c r="I445" s="108"/>
      <c r="J445" s="105"/>
      <c r="K445" s="105"/>
      <c r="L445" s="108"/>
      <c r="M445" s="105"/>
      <c r="N445" s="103"/>
      <c r="O445" s="456"/>
      <c r="P445" s="79">
        <f t="shared" si="13"/>
        <v>0</v>
      </c>
      <c r="Q445" s="79">
        <f t="shared" si="13"/>
        <v>0</v>
      </c>
      <c r="R445" s="102" t="str">
        <f t="shared" si="12"/>
        <v/>
      </c>
      <c r="S445" s="96" t="str">
        <f>IF(D445="","",IF(OR(D445=Plano!$A$1,D445=Plano!$B$1),"entrada","saída"))</f>
        <v/>
      </c>
    </row>
    <row r="446" spans="1:19" ht="13.2" hidden="1" x14ac:dyDescent="0.25">
      <c r="A446" s="119" t="str">
        <f>IF(B446="","",COUNT('Diário 2o PA'!$A$5:$A$1412)+COUNT('Diário 3o PA'!$A$5:$A$2004)+COUNT('Diário 4º PA'!$A$5:$A$2004)+ROW()-4)</f>
        <v/>
      </c>
      <c r="B446" s="104"/>
      <c r="C446" s="154"/>
      <c r="D446" s="105"/>
      <c r="E446" s="105"/>
      <c r="F446" s="106"/>
      <c r="G446" s="105"/>
      <c r="H446" s="105"/>
      <c r="I446" s="108"/>
      <c r="J446" s="105"/>
      <c r="K446" s="105"/>
      <c r="L446" s="108"/>
      <c r="M446" s="105"/>
      <c r="N446" s="103"/>
      <c r="O446" s="456"/>
      <c r="P446" s="79">
        <f t="shared" si="13"/>
        <v>0</v>
      </c>
      <c r="Q446" s="79">
        <f t="shared" si="13"/>
        <v>0</v>
      </c>
      <c r="R446" s="102" t="str">
        <f t="shared" si="12"/>
        <v/>
      </c>
      <c r="S446" s="96" t="str">
        <f>IF(D446="","",IF(OR(D446=Plano!$A$1,D446=Plano!$B$1),"entrada","saída"))</f>
        <v/>
      </c>
    </row>
    <row r="447" spans="1:19" ht="13.2" hidden="1" x14ac:dyDescent="0.25">
      <c r="A447" s="119" t="str">
        <f>IF(B447="","",COUNT('Diário 2o PA'!$A$5:$A$1412)+COUNT('Diário 3o PA'!$A$5:$A$2004)+COUNT('Diário 4º PA'!$A$5:$A$2004)+ROW()-4)</f>
        <v/>
      </c>
      <c r="B447" s="104"/>
      <c r="C447" s="154"/>
      <c r="D447" s="105"/>
      <c r="E447" s="105"/>
      <c r="F447" s="106"/>
      <c r="G447" s="105"/>
      <c r="H447" s="105"/>
      <c r="I447" s="108"/>
      <c r="J447" s="105"/>
      <c r="K447" s="105"/>
      <c r="L447" s="108"/>
      <c r="M447" s="105"/>
      <c r="N447" s="103"/>
      <c r="O447" s="456"/>
      <c r="P447" s="79">
        <f t="shared" si="13"/>
        <v>0</v>
      </c>
      <c r="Q447" s="79">
        <f t="shared" si="13"/>
        <v>0</v>
      </c>
      <c r="R447" s="102" t="str">
        <f t="shared" si="12"/>
        <v/>
      </c>
      <c r="S447" s="96" t="str">
        <f>IF(D447="","",IF(OR(D447=Plano!$A$1,D447=Plano!$B$1),"entrada","saída"))</f>
        <v/>
      </c>
    </row>
    <row r="448" spans="1:19" ht="13.2" hidden="1" x14ac:dyDescent="0.25">
      <c r="A448" s="119" t="str">
        <f>IF(B448="","",COUNT('Diário 2o PA'!$A$5:$A$1412)+COUNT('Diário 3o PA'!$A$5:$A$2004)+COUNT('Diário 4º PA'!$A$5:$A$2004)+ROW()-4)</f>
        <v/>
      </c>
      <c r="B448" s="104"/>
      <c r="C448" s="154"/>
      <c r="D448" s="105"/>
      <c r="E448" s="105"/>
      <c r="F448" s="106"/>
      <c r="G448" s="105"/>
      <c r="H448" s="105"/>
      <c r="I448" s="108"/>
      <c r="J448" s="105"/>
      <c r="K448" s="105"/>
      <c r="L448" s="108"/>
      <c r="M448" s="105"/>
      <c r="N448" s="103"/>
      <c r="O448" s="456"/>
      <c r="P448" s="79">
        <f t="shared" si="13"/>
        <v>0</v>
      </c>
      <c r="Q448" s="79">
        <f t="shared" si="13"/>
        <v>0</v>
      </c>
      <c r="R448" s="102" t="str">
        <f t="shared" si="12"/>
        <v/>
      </c>
      <c r="S448" s="96" t="str">
        <f>IF(D448="","",IF(OR(D448=Plano!$A$1,D448=Plano!$B$1),"entrada","saída"))</f>
        <v/>
      </c>
    </row>
    <row r="449" spans="1:19" ht="13.2" hidden="1" x14ac:dyDescent="0.25">
      <c r="A449" s="119" t="str">
        <f>IF(B449="","",COUNT('Diário 2o PA'!$A$5:$A$1412)+COUNT('Diário 3o PA'!$A$5:$A$2004)+COUNT('Diário 4º PA'!$A$5:$A$2004)+ROW()-4)</f>
        <v/>
      </c>
      <c r="B449" s="104"/>
      <c r="C449" s="154"/>
      <c r="D449" s="105"/>
      <c r="E449" s="105"/>
      <c r="F449" s="106"/>
      <c r="G449" s="105"/>
      <c r="H449" s="105"/>
      <c r="I449" s="108"/>
      <c r="J449" s="105"/>
      <c r="K449" s="105"/>
      <c r="L449" s="108"/>
      <c r="M449" s="105"/>
      <c r="N449" s="103"/>
      <c r="O449" s="456"/>
      <c r="P449" s="79">
        <f t="shared" si="13"/>
        <v>0</v>
      </c>
      <c r="Q449" s="79">
        <f t="shared" si="13"/>
        <v>0</v>
      </c>
      <c r="R449" s="102" t="str">
        <f t="shared" si="12"/>
        <v/>
      </c>
      <c r="S449" s="96" t="str">
        <f>IF(D449="","",IF(OR(D449=Plano!$A$1,D449=Plano!$B$1),"entrada","saída"))</f>
        <v/>
      </c>
    </row>
    <row r="450" spans="1:19" ht="13.2" hidden="1" x14ac:dyDescent="0.25">
      <c r="A450" s="119" t="str">
        <f>IF(B450="","",COUNT('Diário 2o PA'!$A$5:$A$1412)+COUNT('Diário 3o PA'!$A$5:$A$2004)+COUNT('Diário 4º PA'!$A$5:$A$2004)+ROW()-4)</f>
        <v/>
      </c>
      <c r="B450" s="104"/>
      <c r="C450" s="154"/>
      <c r="D450" s="105"/>
      <c r="E450" s="105"/>
      <c r="F450" s="106"/>
      <c r="G450" s="105"/>
      <c r="H450" s="105"/>
      <c r="I450" s="108"/>
      <c r="J450" s="105"/>
      <c r="K450" s="105"/>
      <c r="L450" s="108"/>
      <c r="M450" s="105"/>
      <c r="N450" s="103"/>
      <c r="O450" s="456"/>
      <c r="P450" s="79">
        <f t="shared" si="13"/>
        <v>0</v>
      </c>
      <c r="Q450" s="79">
        <f t="shared" si="13"/>
        <v>0</v>
      </c>
      <c r="R450" s="102" t="str">
        <f t="shared" si="12"/>
        <v/>
      </c>
      <c r="S450" s="96" t="str">
        <f>IF(D450="","",IF(OR(D450=Plano!$A$1,D450=Plano!$B$1),"entrada","saída"))</f>
        <v/>
      </c>
    </row>
    <row r="451" spans="1:19" ht="13.2" hidden="1" x14ac:dyDescent="0.25">
      <c r="A451" s="119" t="str">
        <f>IF(B451="","",COUNT('Diário 2o PA'!$A$5:$A$1412)+COUNT('Diário 3o PA'!$A$5:$A$2004)+COUNT('Diário 4º PA'!$A$5:$A$2004)+ROW()-4)</f>
        <v/>
      </c>
      <c r="B451" s="104"/>
      <c r="C451" s="154"/>
      <c r="D451" s="105"/>
      <c r="E451" s="105"/>
      <c r="F451" s="106"/>
      <c r="G451" s="105"/>
      <c r="H451" s="105"/>
      <c r="I451" s="108"/>
      <c r="J451" s="105"/>
      <c r="K451" s="105"/>
      <c r="L451" s="108"/>
      <c r="M451" s="105"/>
      <c r="N451" s="103"/>
      <c r="O451" s="456"/>
      <c r="P451" s="79">
        <f t="shared" si="13"/>
        <v>0</v>
      </c>
      <c r="Q451" s="79">
        <f t="shared" si="13"/>
        <v>0</v>
      </c>
      <c r="R451" s="102" t="str">
        <f t="shared" si="12"/>
        <v/>
      </c>
      <c r="S451" s="96" t="str">
        <f>IF(D451="","",IF(OR(D451=Plano!$A$1,D451=Plano!$B$1),"entrada","saída"))</f>
        <v/>
      </c>
    </row>
    <row r="452" spans="1:19" ht="13.2" hidden="1" x14ac:dyDescent="0.25">
      <c r="A452" s="119" t="str">
        <f>IF(B452="","",COUNT('Diário 2o PA'!$A$5:$A$1412)+COUNT('Diário 3o PA'!$A$5:$A$2004)+COUNT('Diário 4º PA'!$A$5:$A$2004)+ROW()-4)</f>
        <v/>
      </c>
      <c r="B452" s="104"/>
      <c r="C452" s="154"/>
      <c r="D452" s="105"/>
      <c r="E452" s="105"/>
      <c r="F452" s="106"/>
      <c r="G452" s="105"/>
      <c r="H452" s="105"/>
      <c r="I452" s="108"/>
      <c r="J452" s="105"/>
      <c r="K452" s="105"/>
      <c r="L452" s="108"/>
      <c r="M452" s="105"/>
      <c r="N452" s="103"/>
      <c r="O452" s="456"/>
      <c r="P452" s="79">
        <f t="shared" si="13"/>
        <v>0</v>
      </c>
      <c r="Q452" s="79">
        <f t="shared" si="13"/>
        <v>0</v>
      </c>
      <c r="R452" s="102" t="str">
        <f t="shared" si="12"/>
        <v/>
      </c>
      <c r="S452" s="96" t="str">
        <f>IF(D452="","",IF(OR(D452=Plano!$A$1,D452=Plano!$B$1),"entrada","saída"))</f>
        <v/>
      </c>
    </row>
    <row r="453" spans="1:19" ht="13.2" hidden="1" x14ac:dyDescent="0.25">
      <c r="A453" s="119" t="str">
        <f>IF(B453="","",COUNT('Diário 2o PA'!$A$5:$A$1412)+COUNT('Diário 3o PA'!$A$5:$A$2004)+COUNT('Diário 4º PA'!$A$5:$A$2004)+ROW()-4)</f>
        <v/>
      </c>
      <c r="B453" s="104"/>
      <c r="C453" s="154"/>
      <c r="D453" s="105"/>
      <c r="E453" s="105"/>
      <c r="F453" s="106"/>
      <c r="G453" s="105"/>
      <c r="H453" s="105"/>
      <c r="I453" s="108"/>
      <c r="J453" s="105"/>
      <c r="K453" s="105"/>
      <c r="L453" s="108"/>
      <c r="M453" s="105"/>
      <c r="N453" s="103"/>
      <c r="O453" s="456"/>
      <c r="P453" s="79">
        <f t="shared" si="13"/>
        <v>0</v>
      </c>
      <c r="Q453" s="79">
        <f t="shared" si="13"/>
        <v>0</v>
      </c>
      <c r="R453" s="102" t="str">
        <f t="shared" ref="R453:R516" si="14">SUBSTITUTE(D453," ","_")</f>
        <v/>
      </c>
      <c r="S453" s="96" t="str">
        <f>IF(D453="","",IF(OR(D453=Plano!$A$1,D453=Plano!$B$1),"entrada","saída"))</f>
        <v/>
      </c>
    </row>
    <row r="454" spans="1:19" ht="13.2" hidden="1" x14ac:dyDescent="0.25">
      <c r="A454" s="119" t="str">
        <f>IF(B454="","",COUNT('Diário 2o PA'!$A$5:$A$1412)+COUNT('Diário 3o PA'!$A$5:$A$2004)+COUNT('Diário 4º PA'!$A$5:$A$2004)+ROW()-4)</f>
        <v/>
      </c>
      <c r="B454" s="104"/>
      <c r="C454" s="154"/>
      <c r="D454" s="105"/>
      <c r="E454" s="105"/>
      <c r="F454" s="106"/>
      <c r="G454" s="105"/>
      <c r="H454" s="105"/>
      <c r="I454" s="108"/>
      <c r="J454" s="105"/>
      <c r="K454" s="105"/>
      <c r="L454" s="108"/>
      <c r="M454" s="105"/>
      <c r="N454" s="103"/>
      <c r="O454" s="456"/>
      <c r="P454" s="79">
        <f t="shared" ref="P454:Q517" si="15">IF(B454=0,0,IF(YEAR(B454)=$Q$1,MONTH(B454)-$P$1+1,(YEAR(B454)-$Q$1)*12-$P$1+1+MONTH(B454)))</f>
        <v>0</v>
      </c>
      <c r="Q454" s="79">
        <f t="shared" si="15"/>
        <v>0</v>
      </c>
      <c r="R454" s="102" t="str">
        <f t="shared" si="14"/>
        <v/>
      </c>
      <c r="S454" s="96" t="str">
        <f>IF(D454="","",IF(OR(D454=Plano!$A$1,D454=Plano!$B$1),"entrada","saída"))</f>
        <v/>
      </c>
    </row>
    <row r="455" spans="1:19" ht="13.2" hidden="1" x14ac:dyDescent="0.25">
      <c r="A455" s="119" t="str">
        <f>IF(B455="","",COUNT('Diário 2o PA'!$A$5:$A$1412)+COUNT('Diário 3o PA'!$A$5:$A$2004)+COUNT('Diário 4º PA'!$A$5:$A$2004)+ROW()-4)</f>
        <v/>
      </c>
      <c r="B455" s="104"/>
      <c r="C455" s="154"/>
      <c r="D455" s="105"/>
      <c r="E455" s="105"/>
      <c r="F455" s="106"/>
      <c r="G455" s="105"/>
      <c r="H455" s="105"/>
      <c r="I455" s="108"/>
      <c r="J455" s="105"/>
      <c r="K455" s="105"/>
      <c r="L455" s="108"/>
      <c r="M455" s="105"/>
      <c r="N455" s="103"/>
      <c r="O455" s="456"/>
      <c r="P455" s="79">
        <f t="shared" si="15"/>
        <v>0</v>
      </c>
      <c r="Q455" s="79">
        <f t="shared" si="15"/>
        <v>0</v>
      </c>
      <c r="R455" s="102" t="str">
        <f t="shared" si="14"/>
        <v/>
      </c>
      <c r="S455" s="96" t="str">
        <f>IF(D455="","",IF(OR(D455=Plano!$A$1,D455=Plano!$B$1),"entrada","saída"))</f>
        <v/>
      </c>
    </row>
    <row r="456" spans="1:19" ht="13.2" hidden="1" x14ac:dyDescent="0.25">
      <c r="A456" s="119" t="str">
        <f>IF(B456="","",COUNT('Diário 2o PA'!$A$5:$A$1412)+COUNT('Diário 3o PA'!$A$5:$A$2004)+COUNT('Diário 4º PA'!$A$5:$A$2004)+ROW()-4)</f>
        <v/>
      </c>
      <c r="B456" s="104"/>
      <c r="C456" s="154"/>
      <c r="D456" s="105"/>
      <c r="E456" s="105"/>
      <c r="F456" s="106"/>
      <c r="G456" s="105"/>
      <c r="H456" s="105"/>
      <c r="I456" s="108"/>
      <c r="J456" s="105"/>
      <c r="K456" s="105"/>
      <c r="L456" s="108"/>
      <c r="M456" s="105"/>
      <c r="N456" s="103"/>
      <c r="O456" s="456"/>
      <c r="P456" s="79">
        <f t="shared" si="15"/>
        <v>0</v>
      </c>
      <c r="Q456" s="79">
        <f t="shared" si="15"/>
        <v>0</v>
      </c>
      <c r="R456" s="102" t="str">
        <f t="shared" si="14"/>
        <v/>
      </c>
      <c r="S456" s="96" t="str">
        <f>IF(D456="","",IF(OR(D456=Plano!$A$1,D456=Plano!$B$1),"entrada","saída"))</f>
        <v/>
      </c>
    </row>
    <row r="457" spans="1:19" ht="13.2" hidden="1" x14ac:dyDescent="0.25">
      <c r="A457" s="119" t="str">
        <f>IF(B457="","",COUNT('Diário 2o PA'!$A$5:$A$1412)+COUNT('Diário 3o PA'!$A$5:$A$2004)+COUNT('Diário 4º PA'!$A$5:$A$2004)+ROW()-4)</f>
        <v/>
      </c>
      <c r="B457" s="104"/>
      <c r="C457" s="154"/>
      <c r="D457" s="105"/>
      <c r="E457" s="105"/>
      <c r="F457" s="106"/>
      <c r="G457" s="105"/>
      <c r="H457" s="105"/>
      <c r="I457" s="108"/>
      <c r="J457" s="105"/>
      <c r="K457" s="105"/>
      <c r="L457" s="108"/>
      <c r="M457" s="105"/>
      <c r="N457" s="103"/>
      <c r="O457" s="456"/>
      <c r="P457" s="79">
        <f t="shared" si="15"/>
        <v>0</v>
      </c>
      <c r="Q457" s="79">
        <f t="shared" si="15"/>
        <v>0</v>
      </c>
      <c r="R457" s="102" t="str">
        <f t="shared" si="14"/>
        <v/>
      </c>
      <c r="S457" s="96" t="str">
        <f>IF(D457="","",IF(OR(D457=Plano!$A$1,D457=Plano!$B$1),"entrada","saída"))</f>
        <v/>
      </c>
    </row>
    <row r="458" spans="1:19" ht="13.2" hidden="1" x14ac:dyDescent="0.25">
      <c r="A458" s="119" t="str">
        <f>IF(B458="","",COUNT('Diário 2o PA'!$A$5:$A$1412)+COUNT('Diário 3o PA'!$A$5:$A$2004)+COUNT('Diário 4º PA'!$A$5:$A$2004)+ROW()-4)</f>
        <v/>
      </c>
      <c r="B458" s="104"/>
      <c r="C458" s="154"/>
      <c r="D458" s="105"/>
      <c r="E458" s="105"/>
      <c r="F458" s="106"/>
      <c r="G458" s="105"/>
      <c r="H458" s="105"/>
      <c r="I458" s="108"/>
      <c r="J458" s="105"/>
      <c r="K458" s="105"/>
      <c r="L458" s="108"/>
      <c r="M458" s="105"/>
      <c r="N458" s="103"/>
      <c r="O458" s="456"/>
      <c r="P458" s="79">
        <f t="shared" si="15"/>
        <v>0</v>
      </c>
      <c r="Q458" s="79">
        <f t="shared" si="15"/>
        <v>0</v>
      </c>
      <c r="R458" s="102" t="str">
        <f t="shared" si="14"/>
        <v/>
      </c>
      <c r="S458" s="96" t="str">
        <f>IF(D458="","",IF(OR(D458=Plano!$A$1,D458=Plano!$B$1),"entrada","saída"))</f>
        <v/>
      </c>
    </row>
    <row r="459" spans="1:19" ht="13.2" hidden="1" x14ac:dyDescent="0.25">
      <c r="A459" s="119" t="str">
        <f>IF(B459="","",COUNT('Diário 2o PA'!$A$5:$A$1412)+COUNT('Diário 3o PA'!$A$5:$A$2004)+COUNT('Diário 4º PA'!$A$5:$A$2004)+ROW()-4)</f>
        <v/>
      </c>
      <c r="B459" s="104"/>
      <c r="C459" s="154"/>
      <c r="D459" s="105"/>
      <c r="E459" s="105"/>
      <c r="F459" s="106"/>
      <c r="G459" s="105"/>
      <c r="H459" s="105"/>
      <c r="I459" s="108"/>
      <c r="J459" s="105"/>
      <c r="K459" s="105"/>
      <c r="L459" s="108"/>
      <c r="M459" s="105"/>
      <c r="N459" s="103"/>
      <c r="O459" s="456"/>
      <c r="P459" s="79">
        <f t="shared" si="15"/>
        <v>0</v>
      </c>
      <c r="Q459" s="79">
        <f t="shared" si="15"/>
        <v>0</v>
      </c>
      <c r="R459" s="102" t="str">
        <f t="shared" si="14"/>
        <v/>
      </c>
      <c r="S459" s="96" t="str">
        <f>IF(D459="","",IF(OR(D459=Plano!$A$1,D459=Plano!$B$1),"entrada","saída"))</f>
        <v/>
      </c>
    </row>
    <row r="460" spans="1:19" ht="13.2" hidden="1" x14ac:dyDescent="0.25">
      <c r="A460" s="119" t="str">
        <f>IF(B460="","",COUNT('Diário 2o PA'!$A$5:$A$1412)+COUNT('Diário 3o PA'!$A$5:$A$2004)+COUNT('Diário 4º PA'!$A$5:$A$2004)+ROW()-4)</f>
        <v/>
      </c>
      <c r="B460" s="104"/>
      <c r="C460" s="154"/>
      <c r="D460" s="105"/>
      <c r="E460" s="105"/>
      <c r="F460" s="106"/>
      <c r="G460" s="105"/>
      <c r="H460" s="105"/>
      <c r="I460" s="108"/>
      <c r="J460" s="105"/>
      <c r="K460" s="105"/>
      <c r="L460" s="108"/>
      <c r="M460" s="105"/>
      <c r="N460" s="103"/>
      <c r="O460" s="456"/>
      <c r="P460" s="79">
        <f t="shared" si="15"/>
        <v>0</v>
      </c>
      <c r="Q460" s="79">
        <f t="shared" si="15"/>
        <v>0</v>
      </c>
      <c r="R460" s="102" t="str">
        <f t="shared" si="14"/>
        <v/>
      </c>
      <c r="S460" s="96" t="str">
        <f>IF(D460="","",IF(OR(D460=Plano!$A$1,D460=Plano!$B$1),"entrada","saída"))</f>
        <v/>
      </c>
    </row>
    <row r="461" spans="1:19" ht="13.2" hidden="1" x14ac:dyDescent="0.25">
      <c r="A461" s="119" t="str">
        <f>IF(B461="","",COUNT('Diário 2o PA'!$A$5:$A$1412)+COUNT('Diário 3o PA'!$A$5:$A$2004)+COUNT('Diário 4º PA'!$A$5:$A$2004)+ROW()-4)</f>
        <v/>
      </c>
      <c r="B461" s="104"/>
      <c r="C461" s="154"/>
      <c r="D461" s="105"/>
      <c r="E461" s="105"/>
      <c r="F461" s="106"/>
      <c r="G461" s="105"/>
      <c r="H461" s="105"/>
      <c r="I461" s="108"/>
      <c r="J461" s="105"/>
      <c r="K461" s="105"/>
      <c r="L461" s="108"/>
      <c r="M461" s="105"/>
      <c r="N461" s="103"/>
      <c r="O461" s="456"/>
      <c r="P461" s="79">
        <f t="shared" si="15"/>
        <v>0</v>
      </c>
      <c r="Q461" s="79">
        <f t="shared" si="15"/>
        <v>0</v>
      </c>
      <c r="R461" s="102" t="str">
        <f t="shared" si="14"/>
        <v/>
      </c>
      <c r="S461" s="96" t="str">
        <f>IF(D461="","",IF(OR(D461=Plano!$A$1,D461=Plano!$B$1),"entrada","saída"))</f>
        <v/>
      </c>
    </row>
    <row r="462" spans="1:19" ht="13.2" hidden="1" x14ac:dyDescent="0.25">
      <c r="A462" s="119" t="str">
        <f>IF(B462="","",COUNT('Diário 2o PA'!$A$5:$A$1412)+COUNT('Diário 3o PA'!$A$5:$A$2004)+COUNT('Diário 4º PA'!$A$5:$A$2004)+ROW()-4)</f>
        <v/>
      </c>
      <c r="B462" s="104"/>
      <c r="C462" s="154"/>
      <c r="D462" s="105"/>
      <c r="E462" s="105"/>
      <c r="F462" s="106"/>
      <c r="G462" s="105"/>
      <c r="H462" s="105"/>
      <c r="I462" s="108"/>
      <c r="J462" s="105"/>
      <c r="K462" s="105"/>
      <c r="L462" s="108"/>
      <c r="M462" s="105"/>
      <c r="N462" s="103"/>
      <c r="O462" s="456"/>
      <c r="P462" s="79">
        <f t="shared" si="15"/>
        <v>0</v>
      </c>
      <c r="Q462" s="79">
        <f t="shared" si="15"/>
        <v>0</v>
      </c>
      <c r="R462" s="102" t="str">
        <f t="shared" si="14"/>
        <v/>
      </c>
      <c r="S462" s="96" t="str">
        <f>IF(D462="","",IF(OR(D462=Plano!$A$1,D462=Plano!$B$1),"entrada","saída"))</f>
        <v/>
      </c>
    </row>
    <row r="463" spans="1:19" ht="13.2" hidden="1" x14ac:dyDescent="0.25">
      <c r="A463" s="119" t="str">
        <f>IF(B463="","",COUNT('Diário 2o PA'!$A$5:$A$1412)+COUNT('Diário 3o PA'!$A$5:$A$2004)+COUNT('Diário 4º PA'!$A$5:$A$2004)+ROW()-4)</f>
        <v/>
      </c>
      <c r="B463" s="104"/>
      <c r="C463" s="154"/>
      <c r="D463" s="105"/>
      <c r="E463" s="105"/>
      <c r="F463" s="106"/>
      <c r="G463" s="105"/>
      <c r="H463" s="105"/>
      <c r="I463" s="108"/>
      <c r="J463" s="105"/>
      <c r="K463" s="105"/>
      <c r="L463" s="108"/>
      <c r="M463" s="105"/>
      <c r="N463" s="103"/>
      <c r="O463" s="456"/>
      <c r="P463" s="79">
        <f t="shared" si="15"/>
        <v>0</v>
      </c>
      <c r="Q463" s="79">
        <f t="shared" si="15"/>
        <v>0</v>
      </c>
      <c r="R463" s="102" t="str">
        <f t="shared" si="14"/>
        <v/>
      </c>
      <c r="S463" s="96" t="str">
        <f>IF(D463="","",IF(OR(D463=Plano!$A$1,D463=Plano!$B$1),"entrada","saída"))</f>
        <v/>
      </c>
    </row>
    <row r="464" spans="1:19" ht="13.2" hidden="1" x14ac:dyDescent="0.25">
      <c r="A464" s="119" t="str">
        <f>IF(B464="","",COUNT('Diário 2o PA'!$A$5:$A$1412)+COUNT('Diário 3o PA'!$A$5:$A$2004)+COUNT('Diário 4º PA'!$A$5:$A$2004)+ROW()-4)</f>
        <v/>
      </c>
      <c r="B464" s="104"/>
      <c r="C464" s="154"/>
      <c r="D464" s="105"/>
      <c r="E464" s="105"/>
      <c r="F464" s="106"/>
      <c r="G464" s="105"/>
      <c r="H464" s="105"/>
      <c r="I464" s="108"/>
      <c r="J464" s="105"/>
      <c r="K464" s="105"/>
      <c r="L464" s="108"/>
      <c r="M464" s="105"/>
      <c r="N464" s="103"/>
      <c r="O464" s="456"/>
      <c r="P464" s="79">
        <f t="shared" si="15"/>
        <v>0</v>
      </c>
      <c r="Q464" s="79">
        <f t="shared" si="15"/>
        <v>0</v>
      </c>
      <c r="R464" s="102" t="str">
        <f t="shared" si="14"/>
        <v/>
      </c>
      <c r="S464" s="96" t="str">
        <f>IF(D464="","",IF(OR(D464=Plano!$A$1,D464=Plano!$B$1),"entrada","saída"))</f>
        <v/>
      </c>
    </row>
    <row r="465" spans="1:19" ht="13.2" hidden="1" x14ac:dyDescent="0.25">
      <c r="A465" s="119" t="str">
        <f>IF(B465="","",COUNT('Diário 2o PA'!$A$5:$A$1412)+COUNT('Diário 3o PA'!$A$5:$A$2004)+COUNT('Diário 4º PA'!$A$5:$A$2004)+ROW()-4)</f>
        <v/>
      </c>
      <c r="B465" s="104"/>
      <c r="C465" s="154"/>
      <c r="D465" s="105"/>
      <c r="E465" s="105"/>
      <c r="F465" s="106"/>
      <c r="G465" s="105"/>
      <c r="H465" s="105"/>
      <c r="I465" s="108"/>
      <c r="J465" s="105"/>
      <c r="K465" s="105"/>
      <c r="L465" s="108"/>
      <c r="M465" s="105"/>
      <c r="N465" s="103"/>
      <c r="O465" s="456"/>
      <c r="P465" s="79">
        <f t="shared" si="15"/>
        <v>0</v>
      </c>
      <c r="Q465" s="79">
        <f t="shared" si="15"/>
        <v>0</v>
      </c>
      <c r="R465" s="102" t="str">
        <f t="shared" si="14"/>
        <v/>
      </c>
      <c r="S465" s="96" t="str">
        <f>IF(D465="","",IF(OR(D465=Plano!$A$1,D465=Plano!$B$1),"entrada","saída"))</f>
        <v/>
      </c>
    </row>
    <row r="466" spans="1:19" ht="13.2" hidden="1" x14ac:dyDescent="0.25">
      <c r="A466" s="119" t="str">
        <f>IF(B466="","",COUNT('Diário 2o PA'!$A$5:$A$1412)+COUNT('Diário 3o PA'!$A$5:$A$2004)+COUNT('Diário 4º PA'!$A$5:$A$2004)+ROW()-4)</f>
        <v/>
      </c>
      <c r="B466" s="104"/>
      <c r="C466" s="154"/>
      <c r="D466" s="105"/>
      <c r="E466" s="105"/>
      <c r="F466" s="106"/>
      <c r="G466" s="105"/>
      <c r="H466" s="105"/>
      <c r="I466" s="108"/>
      <c r="J466" s="105"/>
      <c r="K466" s="105"/>
      <c r="L466" s="108"/>
      <c r="M466" s="105"/>
      <c r="N466" s="103"/>
      <c r="O466" s="456"/>
      <c r="P466" s="79">
        <f t="shared" si="15"/>
        <v>0</v>
      </c>
      <c r="Q466" s="79">
        <f t="shared" si="15"/>
        <v>0</v>
      </c>
      <c r="R466" s="102" t="str">
        <f t="shared" si="14"/>
        <v/>
      </c>
      <c r="S466" s="96" t="str">
        <f>IF(D466="","",IF(OR(D466=Plano!$A$1,D466=Plano!$B$1),"entrada","saída"))</f>
        <v/>
      </c>
    </row>
    <row r="467" spans="1:19" ht="13.2" hidden="1" x14ac:dyDescent="0.25">
      <c r="A467" s="119" t="str">
        <f>IF(B467="","",COUNT('Diário 2o PA'!$A$5:$A$1412)+COUNT('Diário 3o PA'!$A$5:$A$2004)+COUNT('Diário 4º PA'!$A$5:$A$2004)+ROW()-4)</f>
        <v/>
      </c>
      <c r="B467" s="104"/>
      <c r="C467" s="154"/>
      <c r="D467" s="105"/>
      <c r="E467" s="105"/>
      <c r="F467" s="106"/>
      <c r="G467" s="105"/>
      <c r="H467" s="105"/>
      <c r="I467" s="108"/>
      <c r="J467" s="105"/>
      <c r="K467" s="105"/>
      <c r="L467" s="108"/>
      <c r="M467" s="105"/>
      <c r="N467" s="103"/>
      <c r="O467" s="456"/>
      <c r="P467" s="79">
        <f t="shared" si="15"/>
        <v>0</v>
      </c>
      <c r="Q467" s="79">
        <f t="shared" si="15"/>
        <v>0</v>
      </c>
      <c r="R467" s="102" t="str">
        <f t="shared" si="14"/>
        <v/>
      </c>
      <c r="S467" s="96" t="str">
        <f>IF(D467="","",IF(OR(D467=Plano!$A$1,D467=Plano!$B$1),"entrada","saída"))</f>
        <v/>
      </c>
    </row>
    <row r="468" spans="1:19" ht="13.2" hidden="1" x14ac:dyDescent="0.25">
      <c r="A468" s="119" t="str">
        <f>IF(B468="","",COUNT('Diário 2o PA'!$A$5:$A$1412)+COUNT('Diário 3o PA'!$A$5:$A$2004)+COUNT('Diário 4º PA'!$A$5:$A$2004)+ROW()-4)</f>
        <v/>
      </c>
      <c r="B468" s="104"/>
      <c r="C468" s="154"/>
      <c r="D468" s="105"/>
      <c r="E468" s="105"/>
      <c r="F468" s="106"/>
      <c r="G468" s="105"/>
      <c r="H468" s="105"/>
      <c r="I468" s="108"/>
      <c r="J468" s="105"/>
      <c r="K468" s="105"/>
      <c r="L468" s="108"/>
      <c r="M468" s="105"/>
      <c r="N468" s="103"/>
      <c r="O468" s="456"/>
      <c r="P468" s="79">
        <f t="shared" si="15"/>
        <v>0</v>
      </c>
      <c r="Q468" s="79">
        <f t="shared" si="15"/>
        <v>0</v>
      </c>
      <c r="R468" s="102" t="str">
        <f t="shared" si="14"/>
        <v/>
      </c>
      <c r="S468" s="96" t="str">
        <f>IF(D468="","",IF(OR(D468=Plano!$A$1,D468=Plano!$B$1),"entrada","saída"))</f>
        <v/>
      </c>
    </row>
    <row r="469" spans="1:19" ht="13.2" hidden="1" x14ac:dyDescent="0.25">
      <c r="A469" s="119" t="str">
        <f>IF(B469="","",COUNT('Diário 2o PA'!$A$5:$A$1412)+COUNT('Diário 3o PA'!$A$5:$A$2004)+COUNT('Diário 4º PA'!$A$5:$A$2004)+ROW()-4)</f>
        <v/>
      </c>
      <c r="B469" s="104"/>
      <c r="C469" s="154"/>
      <c r="D469" s="105"/>
      <c r="E469" s="105"/>
      <c r="F469" s="106"/>
      <c r="G469" s="105"/>
      <c r="H469" s="105"/>
      <c r="I469" s="108"/>
      <c r="J469" s="105"/>
      <c r="K469" s="105"/>
      <c r="L469" s="108"/>
      <c r="M469" s="105"/>
      <c r="N469" s="103"/>
      <c r="O469" s="456"/>
      <c r="P469" s="79">
        <f t="shared" si="15"/>
        <v>0</v>
      </c>
      <c r="Q469" s="79">
        <f t="shared" si="15"/>
        <v>0</v>
      </c>
      <c r="R469" s="102" t="str">
        <f t="shared" si="14"/>
        <v/>
      </c>
      <c r="S469" s="96" t="str">
        <f>IF(D469="","",IF(OR(D469=Plano!$A$1,D469=Plano!$B$1),"entrada","saída"))</f>
        <v/>
      </c>
    </row>
    <row r="470" spans="1:19" ht="13.2" hidden="1" x14ac:dyDescent="0.25">
      <c r="A470" s="119" t="str">
        <f>IF(B470="","",COUNT('Diário 2o PA'!$A$5:$A$1412)+COUNT('Diário 3o PA'!$A$5:$A$2004)+COUNT('Diário 4º PA'!$A$5:$A$2004)+ROW()-4)</f>
        <v/>
      </c>
      <c r="B470" s="104"/>
      <c r="C470" s="154"/>
      <c r="D470" s="105"/>
      <c r="E470" s="105"/>
      <c r="F470" s="106"/>
      <c r="G470" s="105"/>
      <c r="H470" s="105"/>
      <c r="I470" s="108"/>
      <c r="J470" s="105"/>
      <c r="K470" s="105"/>
      <c r="L470" s="108"/>
      <c r="M470" s="105"/>
      <c r="N470" s="103"/>
      <c r="O470" s="456"/>
      <c r="P470" s="79">
        <f t="shared" si="15"/>
        <v>0</v>
      </c>
      <c r="Q470" s="79">
        <f t="shared" si="15"/>
        <v>0</v>
      </c>
      <c r="R470" s="102" t="str">
        <f t="shared" si="14"/>
        <v/>
      </c>
      <c r="S470" s="96" t="str">
        <f>IF(D470="","",IF(OR(D470=Plano!$A$1,D470=Plano!$B$1),"entrada","saída"))</f>
        <v/>
      </c>
    </row>
    <row r="471" spans="1:19" ht="13.2" hidden="1" x14ac:dyDescent="0.25">
      <c r="A471" s="119" t="str">
        <f>IF(B471="","",COUNT('Diário 2o PA'!$A$5:$A$1412)+COUNT('Diário 3o PA'!$A$5:$A$2004)+COUNT('Diário 4º PA'!$A$5:$A$2004)+ROW()-4)</f>
        <v/>
      </c>
      <c r="B471" s="104"/>
      <c r="C471" s="154"/>
      <c r="D471" s="105"/>
      <c r="E471" s="105"/>
      <c r="F471" s="106"/>
      <c r="G471" s="105"/>
      <c r="H471" s="105"/>
      <c r="I471" s="108"/>
      <c r="J471" s="105"/>
      <c r="K471" s="105"/>
      <c r="L471" s="108"/>
      <c r="M471" s="105"/>
      <c r="N471" s="103"/>
      <c r="O471" s="456"/>
      <c r="P471" s="79">
        <f t="shared" si="15"/>
        <v>0</v>
      </c>
      <c r="Q471" s="79">
        <f t="shared" si="15"/>
        <v>0</v>
      </c>
      <c r="R471" s="102" t="str">
        <f t="shared" si="14"/>
        <v/>
      </c>
      <c r="S471" s="96" t="str">
        <f>IF(D471="","",IF(OR(D471=Plano!$A$1,D471=Plano!$B$1),"entrada","saída"))</f>
        <v/>
      </c>
    </row>
    <row r="472" spans="1:19" ht="13.2" hidden="1" x14ac:dyDescent="0.25">
      <c r="A472" s="119" t="str">
        <f>IF(B472="","",COUNT('Diário 2o PA'!$A$5:$A$1412)+COUNT('Diário 3o PA'!$A$5:$A$2004)+COUNT('Diário 4º PA'!$A$5:$A$2004)+ROW()-4)</f>
        <v/>
      </c>
      <c r="B472" s="104"/>
      <c r="C472" s="154"/>
      <c r="D472" s="105"/>
      <c r="E472" s="105"/>
      <c r="F472" s="106"/>
      <c r="G472" s="105"/>
      <c r="H472" s="105"/>
      <c r="I472" s="108"/>
      <c r="J472" s="105"/>
      <c r="K472" s="105"/>
      <c r="L472" s="108"/>
      <c r="M472" s="105"/>
      <c r="N472" s="103"/>
      <c r="O472" s="456"/>
      <c r="P472" s="79">
        <f t="shared" si="15"/>
        <v>0</v>
      </c>
      <c r="Q472" s="79">
        <f t="shared" si="15"/>
        <v>0</v>
      </c>
      <c r="R472" s="102" t="str">
        <f t="shared" si="14"/>
        <v/>
      </c>
      <c r="S472" s="96" t="str">
        <f>IF(D472="","",IF(OR(D472=Plano!$A$1,D472=Plano!$B$1),"entrada","saída"))</f>
        <v/>
      </c>
    </row>
    <row r="473" spans="1:19" ht="13.2" hidden="1" x14ac:dyDescent="0.25">
      <c r="A473" s="119" t="str">
        <f>IF(B473="","",COUNT('Diário 2o PA'!$A$5:$A$1412)+COUNT('Diário 3o PA'!$A$5:$A$2004)+COUNT('Diário 4º PA'!$A$5:$A$2004)+ROW()-4)</f>
        <v/>
      </c>
      <c r="B473" s="104"/>
      <c r="C473" s="154"/>
      <c r="D473" s="105"/>
      <c r="E473" s="105"/>
      <c r="F473" s="106"/>
      <c r="G473" s="105"/>
      <c r="H473" s="105"/>
      <c r="I473" s="108"/>
      <c r="J473" s="105"/>
      <c r="K473" s="105"/>
      <c r="L473" s="108"/>
      <c r="M473" s="105"/>
      <c r="N473" s="103"/>
      <c r="O473" s="456"/>
      <c r="P473" s="79">
        <f t="shared" si="15"/>
        <v>0</v>
      </c>
      <c r="Q473" s="79">
        <f t="shared" si="15"/>
        <v>0</v>
      </c>
      <c r="R473" s="102" t="str">
        <f t="shared" si="14"/>
        <v/>
      </c>
      <c r="S473" s="96" t="str">
        <f>IF(D473="","",IF(OR(D473=Plano!$A$1,D473=Plano!$B$1),"entrada","saída"))</f>
        <v/>
      </c>
    </row>
    <row r="474" spans="1:19" ht="13.2" hidden="1" x14ac:dyDescent="0.25">
      <c r="A474" s="119" t="str">
        <f>IF(B474="","",COUNT('Diário 2o PA'!$A$5:$A$1412)+COUNT('Diário 3o PA'!$A$5:$A$2004)+COUNT('Diário 4º PA'!$A$5:$A$2004)+ROW()-4)</f>
        <v/>
      </c>
      <c r="B474" s="104"/>
      <c r="C474" s="154"/>
      <c r="D474" s="105"/>
      <c r="E474" s="105"/>
      <c r="F474" s="106"/>
      <c r="G474" s="105"/>
      <c r="H474" s="105"/>
      <c r="I474" s="108"/>
      <c r="J474" s="105"/>
      <c r="K474" s="105"/>
      <c r="L474" s="108"/>
      <c r="M474" s="105"/>
      <c r="N474" s="103"/>
      <c r="O474" s="456"/>
      <c r="P474" s="79">
        <f t="shared" si="15"/>
        <v>0</v>
      </c>
      <c r="Q474" s="79">
        <f t="shared" si="15"/>
        <v>0</v>
      </c>
      <c r="R474" s="102" t="str">
        <f t="shared" si="14"/>
        <v/>
      </c>
      <c r="S474" s="96" t="str">
        <f>IF(D474="","",IF(OR(D474=Plano!$A$1,D474=Plano!$B$1),"entrada","saída"))</f>
        <v/>
      </c>
    </row>
    <row r="475" spans="1:19" ht="13.2" hidden="1" x14ac:dyDescent="0.25">
      <c r="A475" s="119" t="str">
        <f>IF(B475="","",COUNT('Diário 2o PA'!$A$5:$A$1412)+COUNT('Diário 3o PA'!$A$5:$A$2004)+COUNT('Diário 4º PA'!$A$5:$A$2004)+ROW()-4)</f>
        <v/>
      </c>
      <c r="B475" s="104"/>
      <c r="C475" s="154"/>
      <c r="D475" s="105"/>
      <c r="E475" s="105"/>
      <c r="F475" s="106"/>
      <c r="G475" s="105"/>
      <c r="H475" s="105"/>
      <c r="I475" s="108"/>
      <c r="J475" s="105"/>
      <c r="K475" s="105"/>
      <c r="L475" s="108"/>
      <c r="M475" s="105"/>
      <c r="N475" s="103"/>
      <c r="O475" s="456"/>
      <c r="P475" s="79">
        <f t="shared" si="15"/>
        <v>0</v>
      </c>
      <c r="Q475" s="79">
        <f t="shared" si="15"/>
        <v>0</v>
      </c>
      <c r="R475" s="102" t="str">
        <f t="shared" si="14"/>
        <v/>
      </c>
      <c r="S475" s="96" t="str">
        <f>IF(D475="","",IF(OR(D475=Plano!$A$1,D475=Plano!$B$1),"entrada","saída"))</f>
        <v/>
      </c>
    </row>
    <row r="476" spans="1:19" ht="13.2" hidden="1" x14ac:dyDescent="0.25">
      <c r="A476" s="119" t="str">
        <f>IF(B476="","",COUNT('Diário 2o PA'!$A$5:$A$1412)+COUNT('Diário 3o PA'!$A$5:$A$2004)+COUNT('Diário 4º PA'!$A$5:$A$2004)+ROW()-4)</f>
        <v/>
      </c>
      <c r="B476" s="104"/>
      <c r="C476" s="154"/>
      <c r="D476" s="105"/>
      <c r="E476" s="105"/>
      <c r="F476" s="106"/>
      <c r="G476" s="105"/>
      <c r="H476" s="105"/>
      <c r="I476" s="108"/>
      <c r="J476" s="105"/>
      <c r="K476" s="105"/>
      <c r="L476" s="108"/>
      <c r="M476" s="105"/>
      <c r="N476" s="103"/>
      <c r="O476" s="456"/>
      <c r="P476" s="79">
        <f t="shared" si="15"/>
        <v>0</v>
      </c>
      <c r="Q476" s="79">
        <f t="shared" si="15"/>
        <v>0</v>
      </c>
      <c r="R476" s="102" t="str">
        <f t="shared" si="14"/>
        <v/>
      </c>
      <c r="S476" s="96" t="str">
        <f>IF(D476="","",IF(OR(D476=Plano!$A$1,D476=Plano!$B$1),"entrada","saída"))</f>
        <v/>
      </c>
    </row>
    <row r="477" spans="1:19" ht="13.2" hidden="1" x14ac:dyDescent="0.25">
      <c r="A477" s="119" t="str">
        <f>IF(B477="","",COUNT('Diário 2o PA'!$A$5:$A$1412)+COUNT('Diário 3o PA'!$A$5:$A$2004)+COUNT('Diário 4º PA'!$A$5:$A$2004)+ROW()-4)</f>
        <v/>
      </c>
      <c r="B477" s="104"/>
      <c r="C477" s="154"/>
      <c r="D477" s="105"/>
      <c r="E477" s="105"/>
      <c r="F477" s="106"/>
      <c r="G477" s="105"/>
      <c r="H477" s="105"/>
      <c r="I477" s="108"/>
      <c r="J477" s="105"/>
      <c r="K477" s="105"/>
      <c r="L477" s="108"/>
      <c r="M477" s="105"/>
      <c r="N477" s="103"/>
      <c r="O477" s="456"/>
      <c r="P477" s="79">
        <f t="shared" si="15"/>
        <v>0</v>
      </c>
      <c r="Q477" s="79">
        <f t="shared" si="15"/>
        <v>0</v>
      </c>
      <c r="R477" s="102" t="str">
        <f t="shared" si="14"/>
        <v/>
      </c>
      <c r="S477" s="96" t="str">
        <f>IF(D477="","",IF(OR(D477=Plano!$A$1,D477=Plano!$B$1),"entrada","saída"))</f>
        <v/>
      </c>
    </row>
    <row r="478" spans="1:19" ht="13.2" hidden="1" x14ac:dyDescent="0.25">
      <c r="A478" s="119" t="str">
        <f>IF(B478="","",COUNT('Diário 2o PA'!$A$5:$A$1412)+COUNT('Diário 3o PA'!$A$5:$A$2004)+COUNT('Diário 4º PA'!$A$5:$A$2004)+ROW()-4)</f>
        <v/>
      </c>
      <c r="B478" s="104"/>
      <c r="C478" s="154"/>
      <c r="D478" s="105"/>
      <c r="E478" s="105"/>
      <c r="F478" s="106"/>
      <c r="G478" s="105"/>
      <c r="H478" s="105"/>
      <c r="I478" s="108"/>
      <c r="J478" s="105"/>
      <c r="K478" s="105"/>
      <c r="L478" s="108"/>
      <c r="M478" s="105"/>
      <c r="N478" s="103"/>
      <c r="O478" s="456"/>
      <c r="P478" s="79">
        <f t="shared" si="15"/>
        <v>0</v>
      </c>
      <c r="Q478" s="79">
        <f t="shared" si="15"/>
        <v>0</v>
      </c>
      <c r="R478" s="102" t="str">
        <f t="shared" si="14"/>
        <v/>
      </c>
      <c r="S478" s="96" t="str">
        <f>IF(D478="","",IF(OR(D478=Plano!$A$1,D478=Plano!$B$1),"entrada","saída"))</f>
        <v/>
      </c>
    </row>
    <row r="479" spans="1:19" ht="13.2" hidden="1" x14ac:dyDescent="0.25">
      <c r="A479" s="119" t="str">
        <f>IF(B479="","",COUNT('Diário 2o PA'!$A$5:$A$1412)+COUNT('Diário 3o PA'!$A$5:$A$2004)+COUNT('Diário 4º PA'!$A$5:$A$2004)+ROW()-4)</f>
        <v/>
      </c>
      <c r="B479" s="104"/>
      <c r="C479" s="154"/>
      <c r="D479" s="105"/>
      <c r="E479" s="105"/>
      <c r="F479" s="106"/>
      <c r="G479" s="105"/>
      <c r="H479" s="105"/>
      <c r="I479" s="108"/>
      <c r="J479" s="105"/>
      <c r="K479" s="105"/>
      <c r="L479" s="108"/>
      <c r="M479" s="105"/>
      <c r="N479" s="103"/>
      <c r="O479" s="456"/>
      <c r="P479" s="79">
        <f t="shared" si="15"/>
        <v>0</v>
      </c>
      <c r="Q479" s="79">
        <f t="shared" si="15"/>
        <v>0</v>
      </c>
      <c r="R479" s="102" t="str">
        <f t="shared" si="14"/>
        <v/>
      </c>
      <c r="S479" s="96" t="str">
        <f>IF(D479="","",IF(OR(D479=Plano!$A$1,D479=Plano!$B$1),"entrada","saída"))</f>
        <v/>
      </c>
    </row>
    <row r="480" spans="1:19" ht="13.2" hidden="1" x14ac:dyDescent="0.25">
      <c r="A480" s="119" t="str">
        <f>IF(B480="","",COUNT('Diário 2o PA'!$A$5:$A$1412)+COUNT('Diário 3o PA'!$A$5:$A$2004)+COUNT('Diário 4º PA'!$A$5:$A$2004)+ROW()-4)</f>
        <v/>
      </c>
      <c r="B480" s="104"/>
      <c r="C480" s="154"/>
      <c r="D480" s="105"/>
      <c r="E480" s="105"/>
      <c r="F480" s="106"/>
      <c r="G480" s="105"/>
      <c r="H480" s="105"/>
      <c r="I480" s="108"/>
      <c r="J480" s="105"/>
      <c r="K480" s="105"/>
      <c r="L480" s="108"/>
      <c r="M480" s="105"/>
      <c r="N480" s="103"/>
      <c r="O480" s="456"/>
      <c r="P480" s="79">
        <f t="shared" si="15"/>
        <v>0</v>
      </c>
      <c r="Q480" s="79">
        <f t="shared" si="15"/>
        <v>0</v>
      </c>
      <c r="R480" s="102" t="str">
        <f t="shared" si="14"/>
        <v/>
      </c>
      <c r="S480" s="96" t="str">
        <f>IF(D480="","",IF(OR(D480=Plano!$A$1,D480=Plano!$B$1),"entrada","saída"))</f>
        <v/>
      </c>
    </row>
    <row r="481" spans="1:19" ht="13.2" hidden="1" x14ac:dyDescent="0.25">
      <c r="A481" s="119" t="str">
        <f>IF(B481="","",COUNT('Diário 2o PA'!$A$5:$A$1412)+COUNT('Diário 3o PA'!$A$5:$A$2004)+COUNT('Diário 4º PA'!$A$5:$A$2004)+ROW()-4)</f>
        <v/>
      </c>
      <c r="B481" s="104"/>
      <c r="C481" s="154"/>
      <c r="D481" s="105"/>
      <c r="E481" s="105"/>
      <c r="F481" s="106"/>
      <c r="G481" s="105"/>
      <c r="H481" s="105"/>
      <c r="I481" s="108"/>
      <c r="J481" s="105"/>
      <c r="K481" s="105"/>
      <c r="L481" s="108"/>
      <c r="M481" s="105"/>
      <c r="N481" s="103"/>
      <c r="O481" s="456"/>
      <c r="P481" s="79">
        <f t="shared" si="15"/>
        <v>0</v>
      </c>
      <c r="Q481" s="79">
        <f t="shared" si="15"/>
        <v>0</v>
      </c>
      <c r="R481" s="102" t="str">
        <f t="shared" si="14"/>
        <v/>
      </c>
      <c r="S481" s="96" t="str">
        <f>IF(D481="","",IF(OR(D481=Plano!$A$1,D481=Plano!$B$1),"entrada","saída"))</f>
        <v/>
      </c>
    </row>
    <row r="482" spans="1:19" ht="13.2" hidden="1" x14ac:dyDescent="0.25">
      <c r="A482" s="119" t="str">
        <f>IF(B482="","",COUNT('Diário 2o PA'!$A$5:$A$1412)+COUNT('Diário 3o PA'!$A$5:$A$2004)+COUNT('Diário 4º PA'!$A$5:$A$2004)+ROW()-4)</f>
        <v/>
      </c>
      <c r="B482" s="104"/>
      <c r="C482" s="154"/>
      <c r="D482" s="105"/>
      <c r="E482" s="105"/>
      <c r="F482" s="106"/>
      <c r="G482" s="105"/>
      <c r="H482" s="105"/>
      <c r="I482" s="108"/>
      <c r="J482" s="105"/>
      <c r="K482" s="105"/>
      <c r="L482" s="108"/>
      <c r="M482" s="105"/>
      <c r="N482" s="103"/>
      <c r="O482" s="456"/>
      <c r="P482" s="79">
        <f t="shared" si="15"/>
        <v>0</v>
      </c>
      <c r="Q482" s="79">
        <f t="shared" si="15"/>
        <v>0</v>
      </c>
      <c r="R482" s="102" t="str">
        <f t="shared" si="14"/>
        <v/>
      </c>
      <c r="S482" s="96" t="str">
        <f>IF(D482="","",IF(OR(D482=Plano!$A$1,D482=Plano!$B$1),"entrada","saída"))</f>
        <v/>
      </c>
    </row>
    <row r="483" spans="1:19" ht="13.2" hidden="1" x14ac:dyDescent="0.25">
      <c r="A483" s="119" t="str">
        <f>IF(B483="","",COUNT('Diário 2o PA'!$A$5:$A$1412)+COUNT('Diário 3o PA'!$A$5:$A$2004)+COUNT('Diário 4º PA'!$A$5:$A$2004)+ROW()-4)</f>
        <v/>
      </c>
      <c r="B483" s="104"/>
      <c r="C483" s="154"/>
      <c r="D483" s="105"/>
      <c r="E483" s="105"/>
      <c r="F483" s="106"/>
      <c r="G483" s="105"/>
      <c r="H483" s="105"/>
      <c r="I483" s="108"/>
      <c r="J483" s="105"/>
      <c r="K483" s="105"/>
      <c r="L483" s="108"/>
      <c r="M483" s="105"/>
      <c r="N483" s="103"/>
      <c r="O483" s="456"/>
      <c r="P483" s="79">
        <f t="shared" si="15"/>
        <v>0</v>
      </c>
      <c r="Q483" s="79">
        <f t="shared" si="15"/>
        <v>0</v>
      </c>
      <c r="R483" s="102" t="str">
        <f t="shared" si="14"/>
        <v/>
      </c>
      <c r="S483" s="96" t="str">
        <f>IF(D483="","",IF(OR(D483=Plano!$A$1,D483=Plano!$B$1),"entrada","saída"))</f>
        <v/>
      </c>
    </row>
    <row r="484" spans="1:19" ht="13.2" hidden="1" x14ac:dyDescent="0.25">
      <c r="A484" s="119" t="str">
        <f>IF(B484="","",COUNT('Diário 2o PA'!$A$5:$A$1412)+COUNT('Diário 3o PA'!$A$5:$A$2004)+COUNT('Diário 4º PA'!$A$5:$A$2004)+ROW()-4)</f>
        <v/>
      </c>
      <c r="B484" s="104"/>
      <c r="C484" s="154"/>
      <c r="D484" s="105"/>
      <c r="E484" s="105"/>
      <c r="F484" s="106"/>
      <c r="G484" s="105"/>
      <c r="H484" s="105"/>
      <c r="I484" s="108"/>
      <c r="J484" s="105"/>
      <c r="K484" s="105"/>
      <c r="L484" s="108"/>
      <c r="M484" s="105"/>
      <c r="N484" s="103"/>
      <c r="O484" s="456"/>
      <c r="P484" s="79">
        <f t="shared" si="15"/>
        <v>0</v>
      </c>
      <c r="Q484" s="79">
        <f t="shared" si="15"/>
        <v>0</v>
      </c>
      <c r="R484" s="102" t="str">
        <f t="shared" si="14"/>
        <v/>
      </c>
      <c r="S484" s="96" t="str">
        <f>IF(D484="","",IF(OR(D484=Plano!$A$1,D484=Plano!$B$1),"entrada","saída"))</f>
        <v/>
      </c>
    </row>
    <row r="485" spans="1:19" ht="13.2" hidden="1" x14ac:dyDescent="0.25">
      <c r="A485" s="119" t="str">
        <f>IF(B485="","",COUNT('Diário 2o PA'!$A$5:$A$1412)+COUNT('Diário 3o PA'!$A$5:$A$2004)+COUNT('Diário 4º PA'!$A$5:$A$2004)+ROW()-4)</f>
        <v/>
      </c>
      <c r="B485" s="104"/>
      <c r="C485" s="154"/>
      <c r="D485" s="105"/>
      <c r="E485" s="105"/>
      <c r="F485" s="106"/>
      <c r="G485" s="105"/>
      <c r="H485" s="105"/>
      <c r="I485" s="108"/>
      <c r="J485" s="105"/>
      <c r="K485" s="105"/>
      <c r="L485" s="108"/>
      <c r="M485" s="105"/>
      <c r="N485" s="103"/>
      <c r="O485" s="456"/>
      <c r="P485" s="79">
        <f t="shared" si="15"/>
        <v>0</v>
      </c>
      <c r="Q485" s="79">
        <f t="shared" si="15"/>
        <v>0</v>
      </c>
      <c r="R485" s="102" t="str">
        <f t="shared" si="14"/>
        <v/>
      </c>
      <c r="S485" s="96" t="str">
        <f>IF(D485="","",IF(OR(D485=Plano!$A$1,D485=Plano!$B$1),"entrada","saída"))</f>
        <v/>
      </c>
    </row>
    <row r="486" spans="1:19" ht="13.2" hidden="1" x14ac:dyDescent="0.25">
      <c r="A486" s="119" t="str">
        <f>IF(B486="","",COUNT('Diário 2o PA'!$A$5:$A$1412)+COUNT('Diário 3o PA'!$A$5:$A$2004)+COUNT('Diário 4º PA'!$A$5:$A$2004)+ROW()-4)</f>
        <v/>
      </c>
      <c r="B486" s="104"/>
      <c r="C486" s="154"/>
      <c r="D486" s="105"/>
      <c r="E486" s="105"/>
      <c r="F486" s="106"/>
      <c r="G486" s="105"/>
      <c r="H486" s="105"/>
      <c r="I486" s="108"/>
      <c r="J486" s="105"/>
      <c r="K486" s="105"/>
      <c r="L486" s="108"/>
      <c r="M486" s="105"/>
      <c r="N486" s="103"/>
      <c r="O486" s="456"/>
      <c r="P486" s="79">
        <f t="shared" si="15"/>
        <v>0</v>
      </c>
      <c r="Q486" s="79">
        <f t="shared" si="15"/>
        <v>0</v>
      </c>
      <c r="R486" s="102" t="str">
        <f t="shared" si="14"/>
        <v/>
      </c>
      <c r="S486" s="96" t="str">
        <f>IF(D486="","",IF(OR(D486=Plano!$A$1,D486=Plano!$B$1),"entrada","saída"))</f>
        <v/>
      </c>
    </row>
    <row r="487" spans="1:19" ht="13.2" hidden="1" x14ac:dyDescent="0.25">
      <c r="A487" s="119" t="str">
        <f>IF(B487="","",COUNT('Diário 2o PA'!$A$5:$A$1412)+COUNT('Diário 3o PA'!$A$5:$A$2004)+COUNT('Diário 4º PA'!$A$5:$A$2004)+ROW()-4)</f>
        <v/>
      </c>
      <c r="B487" s="104"/>
      <c r="C487" s="154"/>
      <c r="D487" s="105"/>
      <c r="E487" s="105"/>
      <c r="F487" s="106"/>
      <c r="G487" s="105"/>
      <c r="H487" s="105"/>
      <c r="I487" s="108"/>
      <c r="J487" s="105"/>
      <c r="K487" s="105"/>
      <c r="L487" s="108"/>
      <c r="M487" s="105"/>
      <c r="N487" s="103"/>
      <c r="O487" s="456"/>
      <c r="P487" s="79">
        <f t="shared" si="15"/>
        <v>0</v>
      </c>
      <c r="Q487" s="79">
        <f t="shared" si="15"/>
        <v>0</v>
      </c>
      <c r="R487" s="102" t="str">
        <f t="shared" si="14"/>
        <v/>
      </c>
      <c r="S487" s="96" t="str">
        <f>IF(D487="","",IF(OR(D487=Plano!$A$1,D487=Plano!$B$1),"entrada","saída"))</f>
        <v/>
      </c>
    </row>
    <row r="488" spans="1:19" ht="13.2" hidden="1" x14ac:dyDescent="0.25">
      <c r="A488" s="119" t="str">
        <f>IF(B488="","",COUNT('Diário 2o PA'!$A$5:$A$1412)+COUNT('Diário 3o PA'!$A$5:$A$2004)+COUNT('Diário 4º PA'!$A$5:$A$2004)+ROW()-4)</f>
        <v/>
      </c>
      <c r="B488" s="104"/>
      <c r="C488" s="154"/>
      <c r="D488" s="105"/>
      <c r="E488" s="105"/>
      <c r="F488" s="106"/>
      <c r="G488" s="105"/>
      <c r="H488" s="105"/>
      <c r="I488" s="108"/>
      <c r="J488" s="105"/>
      <c r="K488" s="105"/>
      <c r="L488" s="108"/>
      <c r="M488" s="105"/>
      <c r="N488" s="103"/>
      <c r="O488" s="456"/>
      <c r="P488" s="79">
        <f t="shared" si="15"/>
        <v>0</v>
      </c>
      <c r="Q488" s="79">
        <f t="shared" si="15"/>
        <v>0</v>
      </c>
      <c r="R488" s="102" t="str">
        <f t="shared" si="14"/>
        <v/>
      </c>
      <c r="S488" s="96" t="str">
        <f>IF(D488="","",IF(OR(D488=Plano!$A$1,D488=Plano!$B$1),"entrada","saída"))</f>
        <v/>
      </c>
    </row>
    <row r="489" spans="1:19" ht="13.2" hidden="1" x14ac:dyDescent="0.25">
      <c r="A489" s="119" t="str">
        <f>IF(B489="","",COUNT('Diário 2o PA'!$A$5:$A$1412)+COUNT('Diário 3o PA'!$A$5:$A$2004)+COUNT('Diário 4º PA'!$A$5:$A$2004)+ROW()-4)</f>
        <v/>
      </c>
      <c r="B489" s="104"/>
      <c r="C489" s="154"/>
      <c r="D489" s="105"/>
      <c r="E489" s="105"/>
      <c r="F489" s="106"/>
      <c r="G489" s="105"/>
      <c r="H489" s="105"/>
      <c r="I489" s="108"/>
      <c r="J489" s="105"/>
      <c r="K489" s="105"/>
      <c r="L489" s="108"/>
      <c r="M489" s="105"/>
      <c r="N489" s="103"/>
      <c r="O489" s="456"/>
      <c r="P489" s="79">
        <f t="shared" si="15"/>
        <v>0</v>
      </c>
      <c r="Q489" s="79">
        <f t="shared" si="15"/>
        <v>0</v>
      </c>
      <c r="R489" s="102" t="str">
        <f t="shared" si="14"/>
        <v/>
      </c>
      <c r="S489" s="96" t="str">
        <f>IF(D489="","",IF(OR(D489=Plano!$A$1,D489=Plano!$B$1),"entrada","saída"))</f>
        <v/>
      </c>
    </row>
    <row r="490" spans="1:19" ht="13.2" hidden="1" x14ac:dyDescent="0.25">
      <c r="A490" s="119" t="str">
        <f>IF(B490="","",COUNT('Diário 2o PA'!$A$5:$A$1412)+COUNT('Diário 3o PA'!$A$5:$A$2004)+COUNT('Diário 4º PA'!$A$5:$A$2004)+ROW()-4)</f>
        <v/>
      </c>
      <c r="B490" s="104"/>
      <c r="C490" s="154"/>
      <c r="D490" s="105"/>
      <c r="E490" s="105"/>
      <c r="F490" s="106"/>
      <c r="G490" s="105"/>
      <c r="H490" s="105"/>
      <c r="I490" s="108"/>
      <c r="J490" s="105"/>
      <c r="K490" s="105"/>
      <c r="L490" s="108"/>
      <c r="M490" s="105"/>
      <c r="N490" s="103"/>
      <c r="O490" s="456"/>
      <c r="P490" s="79">
        <f t="shared" si="15"/>
        <v>0</v>
      </c>
      <c r="Q490" s="79">
        <f t="shared" si="15"/>
        <v>0</v>
      </c>
      <c r="R490" s="102" t="str">
        <f t="shared" si="14"/>
        <v/>
      </c>
      <c r="S490" s="96" t="str">
        <f>IF(D490="","",IF(OR(D490=Plano!$A$1,D490=Plano!$B$1),"entrada","saída"))</f>
        <v/>
      </c>
    </row>
    <row r="491" spans="1:19" ht="13.2" hidden="1" x14ac:dyDescent="0.25">
      <c r="A491" s="119" t="str">
        <f>IF(B491="","",COUNT('Diário 2o PA'!$A$5:$A$1412)+COUNT('Diário 3o PA'!$A$5:$A$2004)+COUNT('Diário 4º PA'!$A$5:$A$2004)+ROW()-4)</f>
        <v/>
      </c>
      <c r="B491" s="104"/>
      <c r="C491" s="154"/>
      <c r="D491" s="105"/>
      <c r="E491" s="105"/>
      <c r="F491" s="106"/>
      <c r="G491" s="105"/>
      <c r="H491" s="105"/>
      <c r="I491" s="108"/>
      <c r="J491" s="105"/>
      <c r="K491" s="105"/>
      <c r="L491" s="108"/>
      <c r="M491" s="105"/>
      <c r="N491" s="103"/>
      <c r="O491" s="456"/>
      <c r="P491" s="79">
        <f t="shared" si="15"/>
        <v>0</v>
      </c>
      <c r="Q491" s="79">
        <f t="shared" si="15"/>
        <v>0</v>
      </c>
      <c r="R491" s="102" t="str">
        <f t="shared" si="14"/>
        <v/>
      </c>
      <c r="S491" s="96" t="str">
        <f>IF(D491="","",IF(OR(D491=Plano!$A$1,D491=Plano!$B$1),"entrada","saída"))</f>
        <v/>
      </c>
    </row>
    <row r="492" spans="1:19" ht="13.2" hidden="1" x14ac:dyDescent="0.25">
      <c r="A492" s="119" t="str">
        <f>IF(B492="","",COUNT('Diário 2o PA'!$A$5:$A$1412)+COUNT('Diário 3o PA'!$A$5:$A$2004)+COUNT('Diário 4º PA'!$A$5:$A$2004)+ROW()-4)</f>
        <v/>
      </c>
      <c r="B492" s="104"/>
      <c r="C492" s="154"/>
      <c r="D492" s="105"/>
      <c r="E492" s="105"/>
      <c r="F492" s="106"/>
      <c r="G492" s="105"/>
      <c r="H492" s="105"/>
      <c r="I492" s="108"/>
      <c r="J492" s="105"/>
      <c r="K492" s="105"/>
      <c r="L492" s="108"/>
      <c r="M492" s="105"/>
      <c r="N492" s="103"/>
      <c r="O492" s="456"/>
      <c r="P492" s="79">
        <f t="shared" si="15"/>
        <v>0</v>
      </c>
      <c r="Q492" s="79">
        <f t="shared" si="15"/>
        <v>0</v>
      </c>
      <c r="R492" s="102" t="str">
        <f t="shared" si="14"/>
        <v/>
      </c>
      <c r="S492" s="96" t="str">
        <f>IF(D492="","",IF(OR(D492=Plano!$A$1,D492=Plano!$B$1),"entrada","saída"))</f>
        <v/>
      </c>
    </row>
    <row r="493" spans="1:19" ht="13.2" hidden="1" x14ac:dyDescent="0.25">
      <c r="A493" s="119" t="str">
        <f>IF(B493="","",COUNT('Diário 2o PA'!$A$5:$A$1412)+COUNT('Diário 3o PA'!$A$5:$A$2004)+COUNT('Diário 4º PA'!$A$5:$A$2004)+ROW()-4)</f>
        <v/>
      </c>
      <c r="B493" s="104"/>
      <c r="C493" s="154"/>
      <c r="D493" s="105"/>
      <c r="E493" s="105"/>
      <c r="F493" s="106"/>
      <c r="G493" s="105"/>
      <c r="H493" s="105"/>
      <c r="I493" s="108"/>
      <c r="J493" s="105"/>
      <c r="K493" s="105"/>
      <c r="L493" s="108"/>
      <c r="M493" s="105"/>
      <c r="N493" s="103"/>
      <c r="O493" s="456"/>
      <c r="P493" s="79">
        <f t="shared" si="15"/>
        <v>0</v>
      </c>
      <c r="Q493" s="79">
        <f t="shared" si="15"/>
        <v>0</v>
      </c>
      <c r="R493" s="102" t="str">
        <f t="shared" si="14"/>
        <v/>
      </c>
      <c r="S493" s="96" t="str">
        <f>IF(D493="","",IF(OR(D493=Plano!$A$1,D493=Plano!$B$1),"entrada","saída"))</f>
        <v/>
      </c>
    </row>
    <row r="494" spans="1:19" ht="13.2" hidden="1" x14ac:dyDescent="0.25">
      <c r="A494" s="119" t="str">
        <f>IF(B494="","",COUNT('Diário 2o PA'!$A$5:$A$1412)+COUNT('Diário 3o PA'!$A$5:$A$2004)+COUNT('Diário 4º PA'!$A$5:$A$2004)+ROW()-4)</f>
        <v/>
      </c>
      <c r="B494" s="104"/>
      <c r="C494" s="154"/>
      <c r="D494" s="105"/>
      <c r="E494" s="105"/>
      <c r="F494" s="106"/>
      <c r="G494" s="105"/>
      <c r="H494" s="105"/>
      <c r="I494" s="108"/>
      <c r="J494" s="105"/>
      <c r="K494" s="105"/>
      <c r="L494" s="108"/>
      <c r="M494" s="105"/>
      <c r="N494" s="103"/>
      <c r="O494" s="456"/>
      <c r="P494" s="79">
        <f t="shared" si="15"/>
        <v>0</v>
      </c>
      <c r="Q494" s="79">
        <f t="shared" si="15"/>
        <v>0</v>
      </c>
      <c r="R494" s="102" t="str">
        <f t="shared" si="14"/>
        <v/>
      </c>
      <c r="S494" s="96" t="str">
        <f>IF(D494="","",IF(OR(D494=Plano!$A$1,D494=Plano!$B$1),"entrada","saída"))</f>
        <v/>
      </c>
    </row>
    <row r="495" spans="1:19" ht="13.2" hidden="1" x14ac:dyDescent="0.25">
      <c r="A495" s="119" t="str">
        <f>IF(B495="","",COUNT('Diário 2o PA'!$A$5:$A$1412)+COUNT('Diário 3o PA'!$A$5:$A$2004)+COUNT('Diário 4º PA'!$A$5:$A$2004)+ROW()-4)</f>
        <v/>
      </c>
      <c r="B495" s="104"/>
      <c r="C495" s="154"/>
      <c r="D495" s="105"/>
      <c r="E495" s="105"/>
      <c r="F495" s="106"/>
      <c r="G495" s="105"/>
      <c r="H495" s="105"/>
      <c r="I495" s="108"/>
      <c r="J495" s="105"/>
      <c r="K495" s="105"/>
      <c r="L495" s="108"/>
      <c r="M495" s="105"/>
      <c r="N495" s="103"/>
      <c r="O495" s="456"/>
      <c r="P495" s="79">
        <f t="shared" si="15"/>
        <v>0</v>
      </c>
      <c r="Q495" s="79">
        <f t="shared" si="15"/>
        <v>0</v>
      </c>
      <c r="R495" s="102" t="str">
        <f t="shared" si="14"/>
        <v/>
      </c>
      <c r="S495" s="96" t="str">
        <f>IF(D495="","",IF(OR(D495=Plano!$A$1,D495=Plano!$B$1),"entrada","saída"))</f>
        <v/>
      </c>
    </row>
    <row r="496" spans="1:19" ht="13.2" hidden="1" x14ac:dyDescent="0.25">
      <c r="A496" s="119" t="str">
        <f>IF(B496="","",COUNT('Diário 2o PA'!$A$5:$A$1412)+COUNT('Diário 3o PA'!$A$5:$A$2004)+COUNT('Diário 4º PA'!$A$5:$A$2004)+ROW()-4)</f>
        <v/>
      </c>
      <c r="B496" s="104"/>
      <c r="C496" s="154"/>
      <c r="D496" s="105"/>
      <c r="E496" s="105"/>
      <c r="F496" s="106"/>
      <c r="G496" s="105"/>
      <c r="H496" s="105"/>
      <c r="I496" s="108"/>
      <c r="J496" s="105"/>
      <c r="K496" s="105"/>
      <c r="L496" s="108"/>
      <c r="M496" s="105"/>
      <c r="N496" s="103"/>
      <c r="O496" s="456"/>
      <c r="P496" s="79">
        <f t="shared" si="15"/>
        <v>0</v>
      </c>
      <c r="Q496" s="79">
        <f t="shared" si="15"/>
        <v>0</v>
      </c>
      <c r="R496" s="102" t="str">
        <f t="shared" si="14"/>
        <v/>
      </c>
      <c r="S496" s="96" t="str">
        <f>IF(D496="","",IF(OR(D496=Plano!$A$1,D496=Plano!$B$1),"entrada","saída"))</f>
        <v/>
      </c>
    </row>
    <row r="497" spans="1:19" ht="13.2" hidden="1" x14ac:dyDescent="0.25">
      <c r="A497" s="119" t="str">
        <f>IF(B497="","",COUNT('Diário 2o PA'!$A$5:$A$1412)+COUNT('Diário 3o PA'!$A$5:$A$2004)+COUNT('Diário 4º PA'!$A$5:$A$2004)+ROW()-4)</f>
        <v/>
      </c>
      <c r="B497" s="104"/>
      <c r="C497" s="154"/>
      <c r="D497" s="105"/>
      <c r="E497" s="105"/>
      <c r="F497" s="106"/>
      <c r="G497" s="105"/>
      <c r="H497" s="105"/>
      <c r="I497" s="108"/>
      <c r="J497" s="105"/>
      <c r="K497" s="105"/>
      <c r="L497" s="108"/>
      <c r="M497" s="105"/>
      <c r="N497" s="103"/>
      <c r="O497" s="456"/>
      <c r="P497" s="79">
        <f t="shared" si="15"/>
        <v>0</v>
      </c>
      <c r="Q497" s="79">
        <f t="shared" si="15"/>
        <v>0</v>
      </c>
      <c r="R497" s="102" t="str">
        <f t="shared" si="14"/>
        <v/>
      </c>
      <c r="S497" s="96" t="str">
        <f>IF(D497="","",IF(OR(D497=Plano!$A$1,D497=Plano!$B$1),"entrada","saída"))</f>
        <v/>
      </c>
    </row>
    <row r="498" spans="1:19" ht="13.2" hidden="1" x14ac:dyDescent="0.25">
      <c r="A498" s="119" t="str">
        <f>IF(B498="","",COUNT('Diário 2o PA'!$A$5:$A$1412)+COUNT('Diário 3o PA'!$A$5:$A$2004)+COUNT('Diário 4º PA'!$A$5:$A$2004)+ROW()-4)</f>
        <v/>
      </c>
      <c r="B498" s="104"/>
      <c r="C498" s="154"/>
      <c r="D498" s="105"/>
      <c r="E498" s="105"/>
      <c r="F498" s="106"/>
      <c r="G498" s="105"/>
      <c r="H498" s="105"/>
      <c r="I498" s="108"/>
      <c r="J498" s="105"/>
      <c r="K498" s="105"/>
      <c r="L498" s="108"/>
      <c r="M498" s="105"/>
      <c r="N498" s="103"/>
      <c r="O498" s="456"/>
      <c r="P498" s="79">
        <f t="shared" si="15"/>
        <v>0</v>
      </c>
      <c r="Q498" s="79">
        <f t="shared" si="15"/>
        <v>0</v>
      </c>
      <c r="R498" s="102" t="str">
        <f t="shared" si="14"/>
        <v/>
      </c>
      <c r="S498" s="96" t="str">
        <f>IF(D498="","",IF(OR(D498=Plano!$A$1,D498=Plano!$B$1),"entrada","saída"))</f>
        <v/>
      </c>
    </row>
    <row r="499" spans="1:19" ht="13.2" hidden="1" x14ac:dyDescent="0.25">
      <c r="A499" s="119" t="str">
        <f>IF(B499="","",COUNT('Diário 2o PA'!$A$5:$A$1412)+COUNT('Diário 3o PA'!$A$5:$A$2004)+COUNT('Diário 4º PA'!$A$5:$A$2004)+ROW()-4)</f>
        <v/>
      </c>
      <c r="B499" s="104"/>
      <c r="C499" s="154"/>
      <c r="D499" s="105"/>
      <c r="E499" s="105"/>
      <c r="F499" s="106"/>
      <c r="G499" s="105"/>
      <c r="H499" s="105"/>
      <c r="I499" s="108"/>
      <c r="J499" s="105"/>
      <c r="K499" s="105"/>
      <c r="L499" s="108"/>
      <c r="M499" s="105"/>
      <c r="N499" s="103"/>
      <c r="O499" s="456"/>
      <c r="P499" s="79">
        <f t="shared" si="15"/>
        <v>0</v>
      </c>
      <c r="Q499" s="79">
        <f t="shared" si="15"/>
        <v>0</v>
      </c>
      <c r="R499" s="102" t="str">
        <f t="shared" si="14"/>
        <v/>
      </c>
      <c r="S499" s="96" t="str">
        <f>IF(D499="","",IF(OR(D499=Plano!$A$1,D499=Plano!$B$1),"entrada","saída"))</f>
        <v/>
      </c>
    </row>
    <row r="500" spans="1:19" ht="13.2" hidden="1" x14ac:dyDescent="0.25">
      <c r="A500" s="119" t="str">
        <f>IF(B500="","",COUNT('Diário 2o PA'!$A$5:$A$1412)+COUNT('Diário 3o PA'!$A$5:$A$2004)+COUNT('Diário 4º PA'!$A$5:$A$2004)+ROW()-4)</f>
        <v/>
      </c>
      <c r="B500" s="104"/>
      <c r="C500" s="154"/>
      <c r="D500" s="105"/>
      <c r="E500" s="105"/>
      <c r="F500" s="106"/>
      <c r="G500" s="105"/>
      <c r="H500" s="105"/>
      <c r="I500" s="108"/>
      <c r="J500" s="105"/>
      <c r="K500" s="105"/>
      <c r="L500" s="108"/>
      <c r="M500" s="105"/>
      <c r="N500" s="103"/>
      <c r="O500" s="456"/>
      <c r="P500" s="79">
        <f t="shared" si="15"/>
        <v>0</v>
      </c>
      <c r="Q500" s="79">
        <f t="shared" si="15"/>
        <v>0</v>
      </c>
      <c r="R500" s="102" t="str">
        <f t="shared" si="14"/>
        <v/>
      </c>
      <c r="S500" s="96" t="str">
        <f>IF(D500="","",IF(OR(D500=Plano!$A$1,D500=Plano!$B$1),"entrada","saída"))</f>
        <v/>
      </c>
    </row>
    <row r="501" spans="1:19" ht="13.2" hidden="1" x14ac:dyDescent="0.25">
      <c r="A501" s="119" t="str">
        <f>IF(B501="","",COUNT('Diário 2o PA'!$A$5:$A$1412)+COUNT('Diário 3o PA'!$A$5:$A$2004)+COUNT('Diário 4º PA'!$A$5:$A$2004)+ROW()-4)</f>
        <v/>
      </c>
      <c r="B501" s="104"/>
      <c r="C501" s="154"/>
      <c r="D501" s="105"/>
      <c r="E501" s="105"/>
      <c r="F501" s="106"/>
      <c r="G501" s="105"/>
      <c r="H501" s="105"/>
      <c r="I501" s="108"/>
      <c r="J501" s="105"/>
      <c r="K501" s="105"/>
      <c r="L501" s="108"/>
      <c r="M501" s="105"/>
      <c r="N501" s="103"/>
      <c r="O501" s="456"/>
      <c r="P501" s="79">
        <f t="shared" si="15"/>
        <v>0</v>
      </c>
      <c r="Q501" s="79">
        <f t="shared" si="15"/>
        <v>0</v>
      </c>
      <c r="R501" s="102" t="str">
        <f t="shared" si="14"/>
        <v/>
      </c>
      <c r="S501" s="96" t="str">
        <f>IF(D501="","",IF(OR(D501=Plano!$A$1,D501=Plano!$B$1),"entrada","saída"))</f>
        <v/>
      </c>
    </row>
    <row r="502" spans="1:19" ht="13.2" hidden="1" x14ac:dyDescent="0.25">
      <c r="A502" s="119" t="str">
        <f>IF(B502="","",COUNT('Diário 2o PA'!$A$5:$A$1412)+COUNT('Diário 3o PA'!$A$5:$A$2004)+COUNT('Diário 4º PA'!$A$5:$A$2004)+ROW()-4)</f>
        <v/>
      </c>
      <c r="B502" s="104"/>
      <c r="C502" s="154"/>
      <c r="D502" s="105"/>
      <c r="E502" s="105"/>
      <c r="F502" s="106"/>
      <c r="G502" s="105"/>
      <c r="H502" s="105"/>
      <c r="I502" s="108"/>
      <c r="J502" s="105"/>
      <c r="K502" s="105"/>
      <c r="L502" s="108"/>
      <c r="M502" s="105"/>
      <c r="N502" s="103"/>
      <c r="O502" s="456"/>
      <c r="P502" s="79">
        <f t="shared" si="15"/>
        <v>0</v>
      </c>
      <c r="Q502" s="79">
        <f t="shared" si="15"/>
        <v>0</v>
      </c>
      <c r="R502" s="102" t="str">
        <f t="shared" si="14"/>
        <v/>
      </c>
      <c r="S502" s="96" t="str">
        <f>IF(D502="","",IF(OR(D502=Plano!$A$1,D502=Plano!$B$1),"entrada","saída"))</f>
        <v/>
      </c>
    </row>
    <row r="503" spans="1:19" ht="13.2" hidden="1" x14ac:dyDescent="0.25">
      <c r="A503" s="119" t="str">
        <f>IF(B503="","",COUNT('Diário 2o PA'!$A$5:$A$1412)+COUNT('Diário 3o PA'!$A$5:$A$2004)+COUNT('Diário 4º PA'!$A$5:$A$2004)+ROW()-4)</f>
        <v/>
      </c>
      <c r="B503" s="104"/>
      <c r="C503" s="154"/>
      <c r="D503" s="105"/>
      <c r="E503" s="105"/>
      <c r="F503" s="106"/>
      <c r="G503" s="105"/>
      <c r="H503" s="105"/>
      <c r="I503" s="108"/>
      <c r="J503" s="105"/>
      <c r="K503" s="105"/>
      <c r="L503" s="108"/>
      <c r="M503" s="105"/>
      <c r="N503" s="103"/>
      <c r="O503" s="456"/>
      <c r="P503" s="79">
        <f t="shared" si="15"/>
        <v>0</v>
      </c>
      <c r="Q503" s="79">
        <f t="shared" si="15"/>
        <v>0</v>
      </c>
      <c r="R503" s="102" t="str">
        <f t="shared" si="14"/>
        <v/>
      </c>
      <c r="S503" s="96" t="str">
        <f>IF(D503="","",IF(OR(D503=Plano!$A$1,D503=Plano!$B$1),"entrada","saída"))</f>
        <v/>
      </c>
    </row>
    <row r="504" spans="1:19" ht="13.2" hidden="1" x14ac:dyDescent="0.25">
      <c r="A504" s="119" t="str">
        <f>IF(B504="","",COUNT('Diário 2o PA'!$A$5:$A$1412)+COUNT('Diário 3o PA'!$A$5:$A$2004)+COUNT('Diário 4º PA'!$A$5:$A$2004)+ROW()-4)</f>
        <v/>
      </c>
      <c r="B504" s="104"/>
      <c r="C504" s="154"/>
      <c r="D504" s="105"/>
      <c r="E504" s="105"/>
      <c r="F504" s="106"/>
      <c r="G504" s="105"/>
      <c r="H504" s="105"/>
      <c r="I504" s="108"/>
      <c r="J504" s="105"/>
      <c r="K504" s="105"/>
      <c r="L504" s="108"/>
      <c r="M504" s="105"/>
      <c r="N504" s="103"/>
      <c r="O504" s="456"/>
      <c r="P504" s="79">
        <f t="shared" si="15"/>
        <v>0</v>
      </c>
      <c r="Q504" s="79">
        <f t="shared" si="15"/>
        <v>0</v>
      </c>
      <c r="R504" s="102" t="str">
        <f t="shared" si="14"/>
        <v/>
      </c>
      <c r="S504" s="96" t="str">
        <f>IF(D504="","",IF(OR(D504=Plano!$A$1,D504=Plano!$B$1),"entrada","saída"))</f>
        <v/>
      </c>
    </row>
    <row r="505" spans="1:19" ht="13.2" hidden="1" x14ac:dyDescent="0.25">
      <c r="A505" s="119" t="str">
        <f>IF(B505="","",COUNT('Diário 2o PA'!$A$5:$A$1412)+COUNT('Diário 3o PA'!$A$5:$A$2004)+COUNT('Diário 4º PA'!$A$5:$A$2004)+ROW()-4)</f>
        <v/>
      </c>
      <c r="B505" s="104"/>
      <c r="C505" s="154"/>
      <c r="D505" s="105"/>
      <c r="E505" s="105"/>
      <c r="F505" s="106"/>
      <c r="G505" s="105"/>
      <c r="H505" s="105"/>
      <c r="I505" s="108"/>
      <c r="J505" s="105"/>
      <c r="K505" s="105"/>
      <c r="L505" s="108"/>
      <c r="M505" s="105"/>
      <c r="N505" s="103"/>
      <c r="O505" s="456"/>
      <c r="P505" s="79">
        <f t="shared" si="15"/>
        <v>0</v>
      </c>
      <c r="Q505" s="79">
        <f t="shared" si="15"/>
        <v>0</v>
      </c>
      <c r="R505" s="102" t="str">
        <f t="shared" si="14"/>
        <v/>
      </c>
      <c r="S505" s="96" t="str">
        <f>IF(D505="","",IF(OR(D505=Plano!$A$1,D505=Plano!$B$1),"entrada","saída"))</f>
        <v/>
      </c>
    </row>
    <row r="506" spans="1:19" ht="13.2" hidden="1" x14ac:dyDescent="0.25">
      <c r="A506" s="119" t="str">
        <f>IF(B506="","",COUNT('Diário 2o PA'!$A$5:$A$1412)+COUNT('Diário 3o PA'!$A$5:$A$2004)+COUNT('Diário 4º PA'!$A$5:$A$2004)+ROW()-4)</f>
        <v/>
      </c>
      <c r="B506" s="104"/>
      <c r="C506" s="154"/>
      <c r="D506" s="105"/>
      <c r="E506" s="105"/>
      <c r="F506" s="106"/>
      <c r="G506" s="105"/>
      <c r="H506" s="105"/>
      <c r="I506" s="108"/>
      <c r="J506" s="105"/>
      <c r="K506" s="105"/>
      <c r="L506" s="108"/>
      <c r="M506" s="105"/>
      <c r="N506" s="103"/>
      <c r="O506" s="456"/>
      <c r="P506" s="79">
        <f t="shared" si="15"/>
        <v>0</v>
      </c>
      <c r="Q506" s="79">
        <f t="shared" si="15"/>
        <v>0</v>
      </c>
      <c r="R506" s="102" t="str">
        <f t="shared" si="14"/>
        <v/>
      </c>
      <c r="S506" s="96" t="str">
        <f>IF(D506="","",IF(OR(D506=Plano!$A$1,D506=Plano!$B$1),"entrada","saída"))</f>
        <v/>
      </c>
    </row>
    <row r="507" spans="1:19" ht="13.2" hidden="1" x14ac:dyDescent="0.25">
      <c r="A507" s="119" t="str">
        <f>IF(B507="","",COUNT('Diário 2o PA'!$A$5:$A$1412)+COUNT('Diário 3o PA'!$A$5:$A$2004)+COUNT('Diário 4º PA'!$A$5:$A$2004)+ROW()-4)</f>
        <v/>
      </c>
      <c r="B507" s="104"/>
      <c r="C507" s="154"/>
      <c r="D507" s="105"/>
      <c r="E507" s="105"/>
      <c r="F507" s="106"/>
      <c r="G507" s="105"/>
      <c r="H507" s="105"/>
      <c r="I507" s="108"/>
      <c r="J507" s="105"/>
      <c r="K507" s="105"/>
      <c r="L507" s="108"/>
      <c r="M507" s="105"/>
      <c r="N507" s="103"/>
      <c r="O507" s="456"/>
      <c r="P507" s="79">
        <f t="shared" si="15"/>
        <v>0</v>
      </c>
      <c r="Q507" s="79">
        <f t="shared" si="15"/>
        <v>0</v>
      </c>
      <c r="R507" s="102" t="str">
        <f t="shared" si="14"/>
        <v/>
      </c>
      <c r="S507" s="96" t="str">
        <f>IF(D507="","",IF(OR(D507=Plano!$A$1,D507=Plano!$B$1),"entrada","saída"))</f>
        <v/>
      </c>
    </row>
    <row r="508" spans="1:19" ht="13.2" hidden="1" x14ac:dyDescent="0.25">
      <c r="A508" s="119" t="str">
        <f>IF(B508="","",COUNT('Diário 2o PA'!$A$5:$A$1412)+COUNT('Diário 3o PA'!$A$5:$A$2004)+COUNT('Diário 4º PA'!$A$5:$A$2004)+ROW()-4)</f>
        <v/>
      </c>
      <c r="B508" s="104"/>
      <c r="C508" s="154"/>
      <c r="D508" s="105"/>
      <c r="E508" s="105"/>
      <c r="F508" s="106"/>
      <c r="G508" s="105"/>
      <c r="H508" s="105"/>
      <c r="I508" s="108"/>
      <c r="J508" s="105"/>
      <c r="K508" s="105"/>
      <c r="L508" s="108"/>
      <c r="M508" s="105"/>
      <c r="N508" s="103"/>
      <c r="O508" s="456"/>
      <c r="P508" s="79">
        <f t="shared" si="15"/>
        <v>0</v>
      </c>
      <c r="Q508" s="79">
        <f t="shared" si="15"/>
        <v>0</v>
      </c>
      <c r="R508" s="102" t="str">
        <f t="shared" si="14"/>
        <v/>
      </c>
      <c r="S508" s="96" t="str">
        <f>IF(D508="","",IF(OR(D508=Plano!$A$1,D508=Plano!$B$1),"entrada","saída"))</f>
        <v/>
      </c>
    </row>
    <row r="509" spans="1:19" ht="13.2" hidden="1" x14ac:dyDescent="0.25">
      <c r="A509" s="119" t="str">
        <f>IF(B509="","",COUNT('Diário 2o PA'!$A$5:$A$1412)+COUNT('Diário 3o PA'!$A$5:$A$2004)+COUNT('Diário 4º PA'!$A$5:$A$2004)+ROW()-4)</f>
        <v/>
      </c>
      <c r="B509" s="104"/>
      <c r="C509" s="154"/>
      <c r="D509" s="105"/>
      <c r="E509" s="105"/>
      <c r="F509" s="106"/>
      <c r="G509" s="105"/>
      <c r="H509" s="105"/>
      <c r="I509" s="108"/>
      <c r="J509" s="105"/>
      <c r="K509" s="105"/>
      <c r="L509" s="108"/>
      <c r="M509" s="105"/>
      <c r="N509" s="103"/>
      <c r="O509" s="456"/>
      <c r="P509" s="79">
        <f t="shared" si="15"/>
        <v>0</v>
      </c>
      <c r="Q509" s="79">
        <f t="shared" si="15"/>
        <v>0</v>
      </c>
      <c r="R509" s="102" t="str">
        <f t="shared" si="14"/>
        <v/>
      </c>
      <c r="S509" s="96" t="str">
        <f>IF(D509="","",IF(OR(D509=Plano!$A$1,D509=Plano!$B$1),"entrada","saída"))</f>
        <v/>
      </c>
    </row>
    <row r="510" spans="1:19" ht="13.2" hidden="1" x14ac:dyDescent="0.25">
      <c r="A510" s="119" t="str">
        <f>IF(B510="","",COUNT('Diário 2o PA'!$A$5:$A$1412)+COUNT('Diário 3o PA'!$A$5:$A$2004)+COUNT('Diário 4º PA'!$A$5:$A$2004)+ROW()-4)</f>
        <v/>
      </c>
      <c r="B510" s="104"/>
      <c r="C510" s="154"/>
      <c r="D510" s="105"/>
      <c r="E510" s="105"/>
      <c r="F510" s="106"/>
      <c r="G510" s="105"/>
      <c r="H510" s="105"/>
      <c r="I510" s="108"/>
      <c r="J510" s="105"/>
      <c r="K510" s="105"/>
      <c r="L510" s="108"/>
      <c r="M510" s="105"/>
      <c r="N510" s="103"/>
      <c r="O510" s="456"/>
      <c r="P510" s="79">
        <f t="shared" si="15"/>
        <v>0</v>
      </c>
      <c r="Q510" s="79">
        <f t="shared" si="15"/>
        <v>0</v>
      </c>
      <c r="R510" s="102" t="str">
        <f t="shared" si="14"/>
        <v/>
      </c>
      <c r="S510" s="96" t="str">
        <f>IF(D510="","",IF(OR(D510=Plano!$A$1,D510=Plano!$B$1),"entrada","saída"))</f>
        <v/>
      </c>
    </row>
    <row r="511" spans="1:19" ht="13.2" hidden="1" x14ac:dyDescent="0.25">
      <c r="A511" s="119" t="str">
        <f>IF(B511="","",COUNT('Diário 2o PA'!$A$5:$A$1412)+COUNT('Diário 3o PA'!$A$5:$A$2004)+COUNT('Diário 4º PA'!$A$5:$A$2004)+ROW()-4)</f>
        <v/>
      </c>
      <c r="B511" s="104"/>
      <c r="C511" s="154"/>
      <c r="D511" s="105"/>
      <c r="E511" s="105"/>
      <c r="F511" s="106"/>
      <c r="G511" s="105"/>
      <c r="H511" s="105"/>
      <c r="I511" s="108"/>
      <c r="J511" s="105"/>
      <c r="K511" s="105"/>
      <c r="L511" s="108"/>
      <c r="M511" s="105"/>
      <c r="N511" s="103"/>
      <c r="O511" s="456"/>
      <c r="P511" s="79">
        <f t="shared" si="15"/>
        <v>0</v>
      </c>
      <c r="Q511" s="79">
        <f t="shared" si="15"/>
        <v>0</v>
      </c>
      <c r="R511" s="102" t="str">
        <f t="shared" si="14"/>
        <v/>
      </c>
      <c r="S511" s="96" t="str">
        <f>IF(D511="","",IF(OR(D511=Plano!$A$1,D511=Plano!$B$1),"entrada","saída"))</f>
        <v/>
      </c>
    </row>
    <row r="512" spans="1:19" ht="13.2" hidden="1" x14ac:dyDescent="0.25">
      <c r="A512" s="119" t="str">
        <f>IF(B512="","",COUNT('Diário 2o PA'!$A$5:$A$1412)+COUNT('Diário 3o PA'!$A$5:$A$2004)+COUNT('Diário 4º PA'!$A$5:$A$2004)+ROW()-4)</f>
        <v/>
      </c>
      <c r="B512" s="104"/>
      <c r="C512" s="154"/>
      <c r="D512" s="105"/>
      <c r="E512" s="105"/>
      <c r="F512" s="106"/>
      <c r="G512" s="105"/>
      <c r="H512" s="105"/>
      <c r="I512" s="108"/>
      <c r="J512" s="105"/>
      <c r="K512" s="105"/>
      <c r="L512" s="108"/>
      <c r="M512" s="105"/>
      <c r="N512" s="103"/>
      <c r="O512" s="456"/>
      <c r="P512" s="79">
        <f t="shared" si="15"/>
        <v>0</v>
      </c>
      <c r="Q512" s="79">
        <f t="shared" si="15"/>
        <v>0</v>
      </c>
      <c r="R512" s="102" t="str">
        <f t="shared" si="14"/>
        <v/>
      </c>
      <c r="S512" s="96" t="str">
        <f>IF(D512="","",IF(OR(D512=Plano!$A$1,D512=Plano!$B$1),"entrada","saída"))</f>
        <v/>
      </c>
    </row>
    <row r="513" spans="1:19" ht="13.2" hidden="1" x14ac:dyDescent="0.25">
      <c r="A513" s="119" t="str">
        <f>IF(B513="","",COUNT('Diário 2o PA'!$A$5:$A$1412)+COUNT('Diário 3o PA'!$A$5:$A$2004)+COUNT('Diário 4º PA'!$A$5:$A$2004)+ROW()-4)</f>
        <v/>
      </c>
      <c r="B513" s="104"/>
      <c r="C513" s="154"/>
      <c r="D513" s="105"/>
      <c r="E513" s="105"/>
      <c r="F513" s="106"/>
      <c r="G513" s="105"/>
      <c r="H513" s="105"/>
      <c r="I513" s="108"/>
      <c r="J513" s="105"/>
      <c r="K513" s="105"/>
      <c r="L513" s="108"/>
      <c r="M513" s="105"/>
      <c r="N513" s="103"/>
      <c r="O513" s="456"/>
      <c r="P513" s="79">
        <f t="shared" si="15"/>
        <v>0</v>
      </c>
      <c r="Q513" s="79">
        <f t="shared" si="15"/>
        <v>0</v>
      </c>
      <c r="R513" s="102" t="str">
        <f t="shared" si="14"/>
        <v/>
      </c>
      <c r="S513" s="96" t="str">
        <f>IF(D513="","",IF(OR(D513=Plano!$A$1,D513=Plano!$B$1),"entrada","saída"))</f>
        <v/>
      </c>
    </row>
    <row r="514" spans="1:19" ht="13.2" hidden="1" x14ac:dyDescent="0.25">
      <c r="A514" s="119" t="str">
        <f>IF(B514="","",COUNT('Diário 2o PA'!$A$5:$A$1412)+COUNT('Diário 3o PA'!$A$5:$A$2004)+COUNT('Diário 4º PA'!$A$5:$A$2004)+ROW()-4)</f>
        <v/>
      </c>
      <c r="B514" s="104"/>
      <c r="C514" s="154"/>
      <c r="D514" s="105"/>
      <c r="E514" s="105"/>
      <c r="F514" s="106"/>
      <c r="G514" s="105"/>
      <c r="H514" s="105"/>
      <c r="I514" s="108"/>
      <c r="J514" s="105"/>
      <c r="K514" s="105"/>
      <c r="L514" s="108"/>
      <c r="M514" s="105"/>
      <c r="N514" s="103"/>
      <c r="O514" s="456"/>
      <c r="P514" s="79">
        <f t="shared" si="15"/>
        <v>0</v>
      </c>
      <c r="Q514" s="79">
        <f t="shared" si="15"/>
        <v>0</v>
      </c>
      <c r="R514" s="102" t="str">
        <f t="shared" si="14"/>
        <v/>
      </c>
      <c r="S514" s="96" t="str">
        <f>IF(D514="","",IF(OR(D514=Plano!$A$1,D514=Plano!$B$1),"entrada","saída"))</f>
        <v/>
      </c>
    </row>
    <row r="515" spans="1:19" ht="13.2" hidden="1" x14ac:dyDescent="0.25">
      <c r="A515" s="119" t="str">
        <f>IF(B515="","",COUNT('Diário 2o PA'!$A$5:$A$1412)+COUNT('Diário 3o PA'!$A$5:$A$2004)+COUNT('Diário 4º PA'!$A$5:$A$2004)+ROW()-4)</f>
        <v/>
      </c>
      <c r="B515" s="104"/>
      <c r="C515" s="154"/>
      <c r="D515" s="105"/>
      <c r="E515" s="105"/>
      <c r="F515" s="106"/>
      <c r="G515" s="105"/>
      <c r="H515" s="105"/>
      <c r="I515" s="108"/>
      <c r="J515" s="105"/>
      <c r="K515" s="105"/>
      <c r="L515" s="108"/>
      <c r="M515" s="105"/>
      <c r="N515" s="103"/>
      <c r="O515" s="456"/>
      <c r="P515" s="79">
        <f t="shared" si="15"/>
        <v>0</v>
      </c>
      <c r="Q515" s="79">
        <f t="shared" si="15"/>
        <v>0</v>
      </c>
      <c r="R515" s="102" t="str">
        <f t="shared" si="14"/>
        <v/>
      </c>
      <c r="S515" s="96" t="str">
        <f>IF(D515="","",IF(OR(D515=Plano!$A$1,D515=Plano!$B$1),"entrada","saída"))</f>
        <v/>
      </c>
    </row>
    <row r="516" spans="1:19" ht="13.2" hidden="1" x14ac:dyDescent="0.25">
      <c r="A516" s="119" t="str">
        <f>IF(B516="","",COUNT('Diário 2o PA'!$A$5:$A$1412)+COUNT('Diário 3o PA'!$A$5:$A$2004)+COUNT('Diário 4º PA'!$A$5:$A$2004)+ROW()-4)</f>
        <v/>
      </c>
      <c r="B516" s="104"/>
      <c r="C516" s="154"/>
      <c r="D516" s="105"/>
      <c r="E516" s="105"/>
      <c r="F516" s="106"/>
      <c r="G516" s="105"/>
      <c r="H516" s="105"/>
      <c r="I516" s="108"/>
      <c r="J516" s="105"/>
      <c r="K516" s="105"/>
      <c r="L516" s="108"/>
      <c r="M516" s="105"/>
      <c r="N516" s="103"/>
      <c r="O516" s="456"/>
      <c r="P516" s="79">
        <f t="shared" si="15"/>
        <v>0</v>
      </c>
      <c r="Q516" s="79">
        <f t="shared" si="15"/>
        <v>0</v>
      </c>
      <c r="R516" s="102" t="str">
        <f t="shared" si="14"/>
        <v/>
      </c>
      <c r="S516" s="96" t="str">
        <f>IF(D516="","",IF(OR(D516=Plano!$A$1,D516=Plano!$B$1),"entrada","saída"))</f>
        <v/>
      </c>
    </row>
    <row r="517" spans="1:19" ht="13.2" hidden="1" x14ac:dyDescent="0.25">
      <c r="A517" s="119" t="str">
        <f>IF(B517="","",COUNT('Diário 2o PA'!$A$5:$A$1412)+COUNT('Diário 3o PA'!$A$5:$A$2004)+COUNT('Diário 4º PA'!$A$5:$A$2004)+ROW()-4)</f>
        <v/>
      </c>
      <c r="B517" s="104"/>
      <c r="C517" s="154"/>
      <c r="D517" s="105"/>
      <c r="E517" s="105"/>
      <c r="F517" s="106"/>
      <c r="G517" s="105"/>
      <c r="H517" s="105"/>
      <c r="I517" s="108"/>
      <c r="J517" s="105"/>
      <c r="K517" s="105"/>
      <c r="L517" s="108"/>
      <c r="M517" s="105"/>
      <c r="N517" s="103"/>
      <c r="O517" s="456"/>
      <c r="P517" s="79">
        <f t="shared" si="15"/>
        <v>0</v>
      </c>
      <c r="Q517" s="79">
        <f t="shared" si="15"/>
        <v>0</v>
      </c>
      <c r="R517" s="102" t="str">
        <f t="shared" ref="R517:R580" si="16">SUBSTITUTE(D517," ","_")</f>
        <v/>
      </c>
      <c r="S517" s="96" t="str">
        <f>IF(D517="","",IF(OR(D517=Plano!$A$1,D517=Plano!$B$1),"entrada","saída"))</f>
        <v/>
      </c>
    </row>
    <row r="518" spans="1:19" ht="13.2" hidden="1" x14ac:dyDescent="0.25">
      <c r="A518" s="119" t="str">
        <f>IF(B518="","",COUNT('Diário 2o PA'!$A$5:$A$1412)+COUNT('Diário 3o PA'!$A$5:$A$2004)+COUNT('Diário 4º PA'!$A$5:$A$2004)+ROW()-4)</f>
        <v/>
      </c>
      <c r="B518" s="104"/>
      <c r="C518" s="154"/>
      <c r="D518" s="105"/>
      <c r="E518" s="105"/>
      <c r="F518" s="106"/>
      <c r="G518" s="105"/>
      <c r="H518" s="105"/>
      <c r="I518" s="108"/>
      <c r="J518" s="105"/>
      <c r="K518" s="105"/>
      <c r="L518" s="108"/>
      <c r="M518" s="105"/>
      <c r="N518" s="103"/>
      <c r="O518" s="456"/>
      <c r="P518" s="79">
        <f t="shared" ref="P518:Q581" si="17">IF(B518=0,0,IF(YEAR(B518)=$Q$1,MONTH(B518)-$P$1+1,(YEAR(B518)-$Q$1)*12-$P$1+1+MONTH(B518)))</f>
        <v>0</v>
      </c>
      <c r="Q518" s="79">
        <f t="shared" si="17"/>
        <v>0</v>
      </c>
      <c r="R518" s="102" t="str">
        <f t="shared" si="16"/>
        <v/>
      </c>
      <c r="S518" s="96" t="str">
        <f>IF(D518="","",IF(OR(D518=Plano!$A$1,D518=Plano!$B$1),"entrada","saída"))</f>
        <v/>
      </c>
    </row>
    <row r="519" spans="1:19" ht="13.2" hidden="1" x14ac:dyDescent="0.25">
      <c r="A519" s="119" t="str">
        <f>IF(B519="","",COUNT('Diário 2o PA'!$A$5:$A$1412)+COUNT('Diário 3o PA'!$A$5:$A$2004)+COUNT('Diário 4º PA'!$A$5:$A$2004)+ROW()-4)</f>
        <v/>
      </c>
      <c r="B519" s="104"/>
      <c r="C519" s="154"/>
      <c r="D519" s="105"/>
      <c r="E519" s="105"/>
      <c r="F519" s="106"/>
      <c r="G519" s="105"/>
      <c r="H519" s="105"/>
      <c r="I519" s="108"/>
      <c r="J519" s="105"/>
      <c r="K519" s="105"/>
      <c r="L519" s="108"/>
      <c r="M519" s="105"/>
      <c r="N519" s="103"/>
      <c r="O519" s="456"/>
      <c r="P519" s="79">
        <f t="shared" si="17"/>
        <v>0</v>
      </c>
      <c r="Q519" s="79">
        <f t="shared" si="17"/>
        <v>0</v>
      </c>
      <c r="R519" s="102" t="str">
        <f t="shared" si="16"/>
        <v/>
      </c>
      <c r="S519" s="96" t="str">
        <f>IF(D519="","",IF(OR(D519=Plano!$A$1,D519=Plano!$B$1),"entrada","saída"))</f>
        <v/>
      </c>
    </row>
    <row r="520" spans="1:19" ht="13.2" hidden="1" x14ac:dyDescent="0.25">
      <c r="A520" s="119" t="str">
        <f>IF(B520="","",COUNT('Diário 2o PA'!$A$5:$A$1412)+COUNT('Diário 3o PA'!$A$5:$A$2004)+COUNT('Diário 4º PA'!$A$5:$A$2004)+ROW()-4)</f>
        <v/>
      </c>
      <c r="B520" s="104"/>
      <c r="C520" s="154"/>
      <c r="D520" s="105"/>
      <c r="E520" s="105"/>
      <c r="F520" s="106"/>
      <c r="G520" s="105"/>
      <c r="H520" s="105"/>
      <c r="I520" s="108"/>
      <c r="J520" s="105"/>
      <c r="K520" s="105"/>
      <c r="L520" s="108"/>
      <c r="M520" s="105"/>
      <c r="N520" s="103"/>
      <c r="O520" s="456"/>
      <c r="P520" s="79">
        <f t="shared" si="17"/>
        <v>0</v>
      </c>
      <c r="Q520" s="79">
        <f t="shared" si="17"/>
        <v>0</v>
      </c>
      <c r="R520" s="102" t="str">
        <f t="shared" si="16"/>
        <v/>
      </c>
      <c r="S520" s="96" t="str">
        <f>IF(D520="","",IF(OR(D520=Plano!$A$1,D520=Plano!$B$1),"entrada","saída"))</f>
        <v/>
      </c>
    </row>
    <row r="521" spans="1:19" ht="13.2" hidden="1" x14ac:dyDescent="0.25">
      <c r="A521" s="119" t="str">
        <f>IF(B521="","",COUNT('Diário 2o PA'!$A$5:$A$1412)+COUNT('Diário 3o PA'!$A$5:$A$2004)+COUNT('Diário 4º PA'!$A$5:$A$2004)+ROW()-4)</f>
        <v/>
      </c>
      <c r="B521" s="104"/>
      <c r="C521" s="154"/>
      <c r="D521" s="105"/>
      <c r="E521" s="105"/>
      <c r="F521" s="106"/>
      <c r="G521" s="105"/>
      <c r="H521" s="105"/>
      <c r="I521" s="108"/>
      <c r="J521" s="105"/>
      <c r="K521" s="105"/>
      <c r="L521" s="108"/>
      <c r="M521" s="105"/>
      <c r="N521" s="103"/>
      <c r="O521" s="456"/>
      <c r="P521" s="79">
        <f t="shared" si="17"/>
        <v>0</v>
      </c>
      <c r="Q521" s="79">
        <f t="shared" si="17"/>
        <v>0</v>
      </c>
      <c r="R521" s="102" t="str">
        <f t="shared" si="16"/>
        <v/>
      </c>
      <c r="S521" s="96" t="str">
        <f>IF(D521="","",IF(OR(D521=Plano!$A$1,D521=Plano!$B$1),"entrada","saída"))</f>
        <v/>
      </c>
    </row>
    <row r="522" spans="1:19" ht="13.2" hidden="1" x14ac:dyDescent="0.25">
      <c r="A522" s="119" t="str">
        <f>IF(B522="","",COUNT('Diário 2o PA'!$A$5:$A$1412)+COUNT('Diário 3o PA'!$A$5:$A$2004)+COUNT('Diário 4º PA'!$A$5:$A$2004)+ROW()-4)</f>
        <v/>
      </c>
      <c r="B522" s="104"/>
      <c r="C522" s="154"/>
      <c r="D522" s="105"/>
      <c r="E522" s="105"/>
      <c r="F522" s="106"/>
      <c r="G522" s="105"/>
      <c r="H522" s="105"/>
      <c r="I522" s="108"/>
      <c r="J522" s="105"/>
      <c r="K522" s="105"/>
      <c r="L522" s="108"/>
      <c r="M522" s="105"/>
      <c r="N522" s="103"/>
      <c r="O522" s="456"/>
      <c r="P522" s="79">
        <f t="shared" si="17"/>
        <v>0</v>
      </c>
      <c r="Q522" s="79">
        <f t="shared" si="17"/>
        <v>0</v>
      </c>
      <c r="R522" s="102" t="str">
        <f t="shared" si="16"/>
        <v/>
      </c>
      <c r="S522" s="96" t="str">
        <f>IF(D522="","",IF(OR(D522=Plano!$A$1,D522=Plano!$B$1),"entrada","saída"))</f>
        <v/>
      </c>
    </row>
    <row r="523" spans="1:19" ht="13.2" hidden="1" x14ac:dyDescent="0.25">
      <c r="A523" s="119" t="str">
        <f>IF(B523="","",COUNT('Diário 2o PA'!$A$5:$A$1412)+COUNT('Diário 3o PA'!$A$5:$A$2004)+COUNT('Diário 4º PA'!$A$5:$A$2004)+ROW()-4)</f>
        <v/>
      </c>
      <c r="B523" s="104"/>
      <c r="C523" s="154"/>
      <c r="D523" s="105"/>
      <c r="E523" s="105"/>
      <c r="F523" s="106"/>
      <c r="G523" s="105"/>
      <c r="H523" s="105"/>
      <c r="I523" s="108"/>
      <c r="J523" s="105"/>
      <c r="K523" s="105"/>
      <c r="L523" s="108"/>
      <c r="M523" s="105"/>
      <c r="N523" s="103"/>
      <c r="O523" s="456"/>
      <c r="P523" s="79">
        <f t="shared" si="17"/>
        <v>0</v>
      </c>
      <c r="Q523" s="79">
        <f t="shared" si="17"/>
        <v>0</v>
      </c>
      <c r="R523" s="102" t="str">
        <f t="shared" si="16"/>
        <v/>
      </c>
      <c r="S523" s="96" t="str">
        <f>IF(D523="","",IF(OR(D523=Plano!$A$1,D523=Plano!$B$1),"entrada","saída"))</f>
        <v/>
      </c>
    </row>
    <row r="524" spans="1:19" ht="13.2" hidden="1" x14ac:dyDescent="0.25">
      <c r="A524" s="119" t="str">
        <f>IF(B524="","",COUNT('Diário 2o PA'!$A$5:$A$1412)+COUNT('Diário 3o PA'!$A$5:$A$2004)+COUNT('Diário 4º PA'!$A$5:$A$2004)+ROW()-4)</f>
        <v/>
      </c>
      <c r="B524" s="104"/>
      <c r="C524" s="154"/>
      <c r="D524" s="105"/>
      <c r="E524" s="105"/>
      <c r="F524" s="106"/>
      <c r="G524" s="105"/>
      <c r="H524" s="105"/>
      <c r="I524" s="108"/>
      <c r="J524" s="105"/>
      <c r="K524" s="105"/>
      <c r="L524" s="108"/>
      <c r="M524" s="105"/>
      <c r="N524" s="103"/>
      <c r="O524" s="456"/>
      <c r="P524" s="79">
        <f t="shared" si="17"/>
        <v>0</v>
      </c>
      <c r="Q524" s="79">
        <f t="shared" si="17"/>
        <v>0</v>
      </c>
      <c r="R524" s="102" t="str">
        <f t="shared" si="16"/>
        <v/>
      </c>
      <c r="S524" s="96" t="str">
        <f>IF(D524="","",IF(OR(D524=Plano!$A$1,D524=Plano!$B$1),"entrada","saída"))</f>
        <v/>
      </c>
    </row>
    <row r="525" spans="1:19" ht="13.2" hidden="1" x14ac:dyDescent="0.25">
      <c r="A525" s="119" t="str">
        <f>IF(B525="","",COUNT('Diário 2o PA'!$A$5:$A$1412)+COUNT('Diário 3o PA'!$A$5:$A$2004)+COUNT('Diário 4º PA'!$A$5:$A$2004)+ROW()-4)</f>
        <v/>
      </c>
      <c r="B525" s="104"/>
      <c r="C525" s="154"/>
      <c r="D525" s="105"/>
      <c r="E525" s="105"/>
      <c r="F525" s="106"/>
      <c r="G525" s="105"/>
      <c r="H525" s="105"/>
      <c r="I525" s="108"/>
      <c r="J525" s="105"/>
      <c r="K525" s="105"/>
      <c r="L525" s="108"/>
      <c r="M525" s="105"/>
      <c r="N525" s="103"/>
      <c r="O525" s="456"/>
      <c r="P525" s="79">
        <f t="shared" si="17"/>
        <v>0</v>
      </c>
      <c r="Q525" s="79">
        <f t="shared" si="17"/>
        <v>0</v>
      </c>
      <c r="R525" s="102" t="str">
        <f t="shared" si="16"/>
        <v/>
      </c>
      <c r="S525" s="96" t="str">
        <f>IF(D525="","",IF(OR(D525=Plano!$A$1,D525=Plano!$B$1),"entrada","saída"))</f>
        <v/>
      </c>
    </row>
    <row r="526" spans="1:19" ht="13.2" hidden="1" x14ac:dyDescent="0.25">
      <c r="A526" s="119" t="str">
        <f>IF(B526="","",COUNT('Diário 2o PA'!$A$5:$A$1412)+COUNT('Diário 3o PA'!$A$5:$A$2004)+COUNT('Diário 4º PA'!$A$5:$A$2004)+ROW()-4)</f>
        <v/>
      </c>
      <c r="B526" s="104"/>
      <c r="C526" s="154"/>
      <c r="D526" s="105"/>
      <c r="E526" s="105"/>
      <c r="F526" s="106"/>
      <c r="G526" s="105"/>
      <c r="H526" s="105"/>
      <c r="I526" s="108"/>
      <c r="J526" s="105"/>
      <c r="K526" s="105"/>
      <c r="L526" s="108"/>
      <c r="M526" s="105"/>
      <c r="N526" s="103"/>
      <c r="O526" s="456"/>
      <c r="P526" s="79">
        <f t="shared" si="17"/>
        <v>0</v>
      </c>
      <c r="Q526" s="79">
        <f t="shared" si="17"/>
        <v>0</v>
      </c>
      <c r="R526" s="102" t="str">
        <f t="shared" si="16"/>
        <v/>
      </c>
      <c r="S526" s="96" t="str">
        <f>IF(D526="","",IF(OR(D526=Plano!$A$1,D526=Plano!$B$1),"entrada","saída"))</f>
        <v/>
      </c>
    </row>
    <row r="527" spans="1:19" ht="13.2" hidden="1" x14ac:dyDescent="0.25">
      <c r="A527" s="119" t="str">
        <f>IF(B527="","",COUNT('Diário 2o PA'!$A$5:$A$1412)+COUNT('Diário 3o PA'!$A$5:$A$2004)+COUNT('Diário 4º PA'!$A$5:$A$2004)+ROW()-4)</f>
        <v/>
      </c>
      <c r="B527" s="104"/>
      <c r="C527" s="154"/>
      <c r="D527" s="105"/>
      <c r="E527" s="105"/>
      <c r="F527" s="106"/>
      <c r="G527" s="105"/>
      <c r="H527" s="105"/>
      <c r="I527" s="108"/>
      <c r="J527" s="105"/>
      <c r="K527" s="105"/>
      <c r="L527" s="108"/>
      <c r="M527" s="105"/>
      <c r="N527" s="103"/>
      <c r="O527" s="456"/>
      <c r="P527" s="79">
        <f t="shared" si="17"/>
        <v>0</v>
      </c>
      <c r="Q527" s="79">
        <f t="shared" si="17"/>
        <v>0</v>
      </c>
      <c r="R527" s="102" t="str">
        <f t="shared" si="16"/>
        <v/>
      </c>
      <c r="S527" s="96" t="str">
        <f>IF(D527="","",IF(OR(D527=Plano!$A$1,D527=Plano!$B$1),"entrada","saída"))</f>
        <v/>
      </c>
    </row>
    <row r="528" spans="1:19" ht="13.2" hidden="1" x14ac:dyDescent="0.25">
      <c r="A528" s="119" t="str">
        <f>IF(B528="","",COUNT('Diário 2o PA'!$A$5:$A$1412)+COUNT('Diário 3o PA'!$A$5:$A$2004)+COUNT('Diário 4º PA'!$A$5:$A$2004)+ROW()-4)</f>
        <v/>
      </c>
      <c r="B528" s="104"/>
      <c r="C528" s="154"/>
      <c r="D528" s="105"/>
      <c r="E528" s="105"/>
      <c r="F528" s="106"/>
      <c r="G528" s="105"/>
      <c r="H528" s="105"/>
      <c r="I528" s="108"/>
      <c r="J528" s="105"/>
      <c r="K528" s="105"/>
      <c r="L528" s="108"/>
      <c r="M528" s="105"/>
      <c r="N528" s="103"/>
      <c r="O528" s="456"/>
      <c r="P528" s="79">
        <f t="shared" si="17"/>
        <v>0</v>
      </c>
      <c r="Q528" s="79">
        <f t="shared" si="17"/>
        <v>0</v>
      </c>
      <c r="R528" s="102" t="str">
        <f t="shared" si="16"/>
        <v/>
      </c>
      <c r="S528" s="96" t="str">
        <f>IF(D528="","",IF(OR(D528=Plano!$A$1,D528=Plano!$B$1),"entrada","saída"))</f>
        <v/>
      </c>
    </row>
    <row r="529" spans="1:19" ht="13.2" hidden="1" x14ac:dyDescent="0.25">
      <c r="A529" s="119" t="str">
        <f>IF(B529="","",COUNT('Diário 2o PA'!$A$5:$A$1412)+COUNT('Diário 3o PA'!$A$5:$A$2004)+COUNT('Diário 4º PA'!$A$5:$A$2004)+ROW()-4)</f>
        <v/>
      </c>
      <c r="B529" s="104"/>
      <c r="C529" s="154"/>
      <c r="D529" s="105"/>
      <c r="E529" s="105"/>
      <c r="F529" s="106"/>
      <c r="G529" s="105"/>
      <c r="H529" s="105"/>
      <c r="I529" s="108"/>
      <c r="J529" s="105"/>
      <c r="K529" s="105"/>
      <c r="L529" s="108"/>
      <c r="M529" s="105"/>
      <c r="N529" s="103"/>
      <c r="O529" s="456"/>
      <c r="P529" s="79">
        <f t="shared" si="17"/>
        <v>0</v>
      </c>
      <c r="Q529" s="79">
        <f t="shared" si="17"/>
        <v>0</v>
      </c>
      <c r="R529" s="102" t="str">
        <f t="shared" si="16"/>
        <v/>
      </c>
      <c r="S529" s="96" t="str">
        <f>IF(D529="","",IF(OR(D529=Plano!$A$1,D529=Plano!$B$1),"entrada","saída"))</f>
        <v/>
      </c>
    </row>
    <row r="530" spans="1:19" ht="13.2" hidden="1" x14ac:dyDescent="0.25">
      <c r="A530" s="119" t="str">
        <f>IF(B530="","",COUNT('Diário 2o PA'!$A$5:$A$1412)+COUNT('Diário 3o PA'!$A$5:$A$2004)+COUNT('Diário 4º PA'!$A$5:$A$2004)+ROW()-4)</f>
        <v/>
      </c>
      <c r="B530" s="104"/>
      <c r="C530" s="154"/>
      <c r="D530" s="105"/>
      <c r="E530" s="105"/>
      <c r="F530" s="106"/>
      <c r="G530" s="105"/>
      <c r="H530" s="105"/>
      <c r="I530" s="108"/>
      <c r="J530" s="105"/>
      <c r="K530" s="105"/>
      <c r="L530" s="108"/>
      <c r="M530" s="105"/>
      <c r="N530" s="103"/>
      <c r="O530" s="456"/>
      <c r="P530" s="79">
        <f t="shared" si="17"/>
        <v>0</v>
      </c>
      <c r="Q530" s="79">
        <f t="shared" si="17"/>
        <v>0</v>
      </c>
      <c r="R530" s="102" t="str">
        <f t="shared" si="16"/>
        <v/>
      </c>
      <c r="S530" s="96" t="str">
        <f>IF(D530="","",IF(OR(D530=Plano!$A$1,D530=Plano!$B$1),"entrada","saída"))</f>
        <v/>
      </c>
    </row>
    <row r="531" spans="1:19" ht="13.2" hidden="1" x14ac:dyDescent="0.25">
      <c r="A531" s="119" t="str">
        <f>IF(B531="","",COUNT('Diário 2o PA'!$A$5:$A$1412)+COUNT('Diário 3o PA'!$A$5:$A$2004)+COUNT('Diário 4º PA'!$A$5:$A$2004)+ROW()-4)</f>
        <v/>
      </c>
      <c r="B531" s="104"/>
      <c r="C531" s="154"/>
      <c r="D531" s="105"/>
      <c r="E531" s="105"/>
      <c r="F531" s="106"/>
      <c r="G531" s="105"/>
      <c r="H531" s="105"/>
      <c r="I531" s="108"/>
      <c r="J531" s="105"/>
      <c r="K531" s="105"/>
      <c r="L531" s="108"/>
      <c r="M531" s="105"/>
      <c r="N531" s="103"/>
      <c r="O531" s="456"/>
      <c r="P531" s="79">
        <f t="shared" si="17"/>
        <v>0</v>
      </c>
      <c r="Q531" s="79">
        <f t="shared" si="17"/>
        <v>0</v>
      </c>
      <c r="R531" s="102" t="str">
        <f t="shared" si="16"/>
        <v/>
      </c>
      <c r="S531" s="96" t="str">
        <f>IF(D531="","",IF(OR(D531=Plano!$A$1,D531=Plano!$B$1),"entrada","saída"))</f>
        <v/>
      </c>
    </row>
    <row r="532" spans="1:19" ht="13.2" hidden="1" x14ac:dyDescent="0.25">
      <c r="A532" s="119" t="str">
        <f>IF(B532="","",COUNT('Diário 2o PA'!$A$5:$A$1412)+COUNT('Diário 3o PA'!$A$5:$A$2004)+COUNT('Diário 4º PA'!$A$5:$A$2004)+ROW()-4)</f>
        <v/>
      </c>
      <c r="B532" s="104"/>
      <c r="C532" s="154"/>
      <c r="D532" s="105"/>
      <c r="E532" s="105"/>
      <c r="F532" s="106"/>
      <c r="G532" s="105"/>
      <c r="H532" s="105"/>
      <c r="I532" s="108"/>
      <c r="J532" s="105"/>
      <c r="K532" s="105"/>
      <c r="L532" s="108"/>
      <c r="M532" s="105"/>
      <c r="N532" s="103"/>
      <c r="O532" s="456"/>
      <c r="P532" s="79">
        <f t="shared" si="17"/>
        <v>0</v>
      </c>
      <c r="Q532" s="79">
        <f t="shared" si="17"/>
        <v>0</v>
      </c>
      <c r="R532" s="102" t="str">
        <f t="shared" si="16"/>
        <v/>
      </c>
      <c r="S532" s="96" t="str">
        <f>IF(D532="","",IF(OR(D532=Plano!$A$1,D532=Plano!$B$1),"entrada","saída"))</f>
        <v/>
      </c>
    </row>
    <row r="533" spans="1:19" ht="13.2" hidden="1" x14ac:dyDescent="0.25">
      <c r="A533" s="119" t="str">
        <f>IF(B533="","",COUNT('Diário 2o PA'!$A$5:$A$1412)+COUNT('Diário 3o PA'!$A$5:$A$2004)+COUNT('Diário 4º PA'!$A$5:$A$2004)+ROW()-4)</f>
        <v/>
      </c>
      <c r="B533" s="104"/>
      <c r="C533" s="154"/>
      <c r="D533" s="105"/>
      <c r="E533" s="105"/>
      <c r="F533" s="106"/>
      <c r="G533" s="105"/>
      <c r="H533" s="105"/>
      <c r="I533" s="108"/>
      <c r="J533" s="105"/>
      <c r="K533" s="105"/>
      <c r="L533" s="108"/>
      <c r="M533" s="105"/>
      <c r="N533" s="103"/>
      <c r="O533" s="456"/>
      <c r="P533" s="79">
        <f t="shared" si="17"/>
        <v>0</v>
      </c>
      <c r="Q533" s="79">
        <f t="shared" si="17"/>
        <v>0</v>
      </c>
      <c r="R533" s="102" t="str">
        <f t="shared" si="16"/>
        <v/>
      </c>
      <c r="S533" s="96" t="str">
        <f>IF(D533="","",IF(OR(D533=Plano!$A$1,D533=Plano!$B$1),"entrada","saída"))</f>
        <v/>
      </c>
    </row>
    <row r="534" spans="1:19" ht="13.2" hidden="1" x14ac:dyDescent="0.25">
      <c r="A534" s="119" t="str">
        <f>IF(B534="","",COUNT('Diário 2o PA'!$A$5:$A$1412)+COUNT('Diário 3o PA'!$A$5:$A$2004)+COUNT('Diário 4º PA'!$A$5:$A$2004)+ROW()-4)</f>
        <v/>
      </c>
      <c r="B534" s="104"/>
      <c r="C534" s="154"/>
      <c r="D534" s="105"/>
      <c r="E534" s="105"/>
      <c r="F534" s="106"/>
      <c r="G534" s="105"/>
      <c r="H534" s="105"/>
      <c r="I534" s="108"/>
      <c r="J534" s="105"/>
      <c r="K534" s="105"/>
      <c r="L534" s="108"/>
      <c r="M534" s="105"/>
      <c r="N534" s="103"/>
      <c r="O534" s="456"/>
      <c r="P534" s="79">
        <f t="shared" si="17"/>
        <v>0</v>
      </c>
      <c r="Q534" s="79">
        <f t="shared" si="17"/>
        <v>0</v>
      </c>
      <c r="R534" s="102" t="str">
        <f t="shared" si="16"/>
        <v/>
      </c>
      <c r="S534" s="96" t="str">
        <f>IF(D534="","",IF(OR(D534=Plano!$A$1,D534=Plano!$B$1),"entrada","saída"))</f>
        <v/>
      </c>
    </row>
    <row r="535" spans="1:19" ht="13.2" hidden="1" x14ac:dyDescent="0.25">
      <c r="A535" s="119" t="str">
        <f>IF(B535="","",COUNT('Diário 2o PA'!$A$5:$A$1412)+COUNT('Diário 3o PA'!$A$5:$A$2004)+COUNT('Diário 4º PA'!$A$5:$A$2004)+ROW()-4)</f>
        <v/>
      </c>
      <c r="B535" s="104"/>
      <c r="C535" s="154"/>
      <c r="D535" s="105"/>
      <c r="E535" s="105"/>
      <c r="F535" s="106"/>
      <c r="G535" s="105"/>
      <c r="H535" s="105"/>
      <c r="I535" s="108"/>
      <c r="J535" s="105"/>
      <c r="K535" s="105"/>
      <c r="L535" s="108"/>
      <c r="M535" s="105"/>
      <c r="N535" s="103"/>
      <c r="O535" s="456"/>
      <c r="P535" s="79">
        <f t="shared" si="17"/>
        <v>0</v>
      </c>
      <c r="Q535" s="79">
        <f t="shared" si="17"/>
        <v>0</v>
      </c>
      <c r="R535" s="102" t="str">
        <f t="shared" si="16"/>
        <v/>
      </c>
      <c r="S535" s="96" t="str">
        <f>IF(D535="","",IF(OR(D535=Plano!$A$1,D535=Plano!$B$1),"entrada","saída"))</f>
        <v/>
      </c>
    </row>
    <row r="536" spans="1:19" ht="13.2" hidden="1" x14ac:dyDescent="0.25">
      <c r="A536" s="119" t="str">
        <f>IF(B536="","",COUNT('Diário 2o PA'!$A$5:$A$1412)+COUNT('Diário 3o PA'!$A$5:$A$2004)+COUNT('Diário 4º PA'!$A$5:$A$2004)+ROW()-4)</f>
        <v/>
      </c>
      <c r="B536" s="104"/>
      <c r="C536" s="154"/>
      <c r="D536" s="105"/>
      <c r="E536" s="105"/>
      <c r="F536" s="106"/>
      <c r="G536" s="105"/>
      <c r="H536" s="105"/>
      <c r="I536" s="108"/>
      <c r="J536" s="105"/>
      <c r="K536" s="105"/>
      <c r="L536" s="108"/>
      <c r="M536" s="105"/>
      <c r="N536" s="103"/>
      <c r="O536" s="456"/>
      <c r="P536" s="79">
        <f t="shared" si="17"/>
        <v>0</v>
      </c>
      <c r="Q536" s="79">
        <f t="shared" si="17"/>
        <v>0</v>
      </c>
      <c r="R536" s="102" t="str">
        <f t="shared" si="16"/>
        <v/>
      </c>
      <c r="S536" s="96" t="str">
        <f>IF(D536="","",IF(OR(D536=Plano!$A$1,D536=Plano!$B$1),"entrada","saída"))</f>
        <v/>
      </c>
    </row>
    <row r="537" spans="1:19" ht="13.2" hidden="1" x14ac:dyDescent="0.25">
      <c r="A537" s="119" t="str">
        <f>IF(B537="","",COUNT('Diário 2o PA'!$A$5:$A$1412)+COUNT('Diário 3o PA'!$A$5:$A$2004)+COUNT('Diário 4º PA'!$A$5:$A$2004)+ROW()-4)</f>
        <v/>
      </c>
      <c r="B537" s="104"/>
      <c r="C537" s="154"/>
      <c r="D537" s="105"/>
      <c r="E537" s="105"/>
      <c r="F537" s="106"/>
      <c r="G537" s="105"/>
      <c r="H537" s="105"/>
      <c r="I537" s="108"/>
      <c r="J537" s="105"/>
      <c r="K537" s="105"/>
      <c r="L537" s="108"/>
      <c r="M537" s="105"/>
      <c r="N537" s="103"/>
      <c r="O537" s="456"/>
      <c r="P537" s="79">
        <f t="shared" si="17"/>
        <v>0</v>
      </c>
      <c r="Q537" s="79">
        <f t="shared" si="17"/>
        <v>0</v>
      </c>
      <c r="R537" s="102" t="str">
        <f t="shared" si="16"/>
        <v/>
      </c>
      <c r="S537" s="96" t="str">
        <f>IF(D537="","",IF(OR(D537=Plano!$A$1,D537=Plano!$B$1),"entrada","saída"))</f>
        <v/>
      </c>
    </row>
    <row r="538" spans="1:19" ht="13.2" hidden="1" x14ac:dyDescent="0.25">
      <c r="A538" s="119" t="str">
        <f>IF(B538="","",COUNT('Diário 2o PA'!$A$5:$A$1412)+COUNT('Diário 3o PA'!$A$5:$A$2004)+COUNT('Diário 4º PA'!$A$5:$A$2004)+ROW()-4)</f>
        <v/>
      </c>
      <c r="B538" s="104"/>
      <c r="C538" s="154"/>
      <c r="D538" s="105"/>
      <c r="E538" s="105"/>
      <c r="F538" s="106"/>
      <c r="G538" s="105"/>
      <c r="H538" s="105"/>
      <c r="I538" s="108"/>
      <c r="J538" s="105"/>
      <c r="K538" s="105"/>
      <c r="L538" s="108"/>
      <c r="M538" s="105"/>
      <c r="N538" s="103"/>
      <c r="O538" s="456"/>
      <c r="P538" s="79">
        <f t="shared" si="17"/>
        <v>0</v>
      </c>
      <c r="Q538" s="79">
        <f t="shared" si="17"/>
        <v>0</v>
      </c>
      <c r="R538" s="102" t="str">
        <f t="shared" si="16"/>
        <v/>
      </c>
      <c r="S538" s="96" t="str">
        <f>IF(D538="","",IF(OR(D538=Plano!$A$1,D538=Plano!$B$1),"entrada","saída"))</f>
        <v/>
      </c>
    </row>
    <row r="539" spans="1:19" ht="13.2" hidden="1" x14ac:dyDescent="0.25">
      <c r="A539" s="119" t="str">
        <f>IF(B539="","",COUNT('Diário 2o PA'!$A$5:$A$1412)+COUNT('Diário 3o PA'!$A$5:$A$2004)+COUNT('Diário 4º PA'!$A$5:$A$2004)+ROW()-4)</f>
        <v/>
      </c>
      <c r="B539" s="104"/>
      <c r="C539" s="154"/>
      <c r="D539" s="105"/>
      <c r="E539" s="105"/>
      <c r="F539" s="106"/>
      <c r="G539" s="105"/>
      <c r="H539" s="105"/>
      <c r="I539" s="108"/>
      <c r="J539" s="105"/>
      <c r="K539" s="105"/>
      <c r="L539" s="108"/>
      <c r="M539" s="105"/>
      <c r="N539" s="103"/>
      <c r="O539" s="456"/>
      <c r="P539" s="79">
        <f t="shared" si="17"/>
        <v>0</v>
      </c>
      <c r="Q539" s="79">
        <f t="shared" si="17"/>
        <v>0</v>
      </c>
      <c r="R539" s="102" t="str">
        <f t="shared" si="16"/>
        <v/>
      </c>
      <c r="S539" s="96" t="str">
        <f>IF(D539="","",IF(OR(D539=Plano!$A$1,D539=Plano!$B$1),"entrada","saída"))</f>
        <v/>
      </c>
    </row>
    <row r="540" spans="1:19" ht="13.2" hidden="1" x14ac:dyDescent="0.25">
      <c r="A540" s="119" t="str">
        <f>IF(B540="","",COUNT('Diário 2o PA'!$A$5:$A$1412)+COUNT('Diário 3o PA'!$A$5:$A$2004)+COUNT('Diário 4º PA'!$A$5:$A$2004)+ROW()-4)</f>
        <v/>
      </c>
      <c r="B540" s="104"/>
      <c r="C540" s="154"/>
      <c r="D540" s="105"/>
      <c r="E540" s="105"/>
      <c r="F540" s="106"/>
      <c r="G540" s="105"/>
      <c r="H540" s="105"/>
      <c r="I540" s="108"/>
      <c r="J540" s="105"/>
      <c r="K540" s="105"/>
      <c r="L540" s="108"/>
      <c r="M540" s="105"/>
      <c r="N540" s="103"/>
      <c r="O540" s="456"/>
      <c r="P540" s="79">
        <f t="shared" si="17"/>
        <v>0</v>
      </c>
      <c r="Q540" s="79">
        <f t="shared" si="17"/>
        <v>0</v>
      </c>
      <c r="R540" s="102" t="str">
        <f t="shared" si="16"/>
        <v/>
      </c>
      <c r="S540" s="96" t="str">
        <f>IF(D540="","",IF(OR(D540=Plano!$A$1,D540=Plano!$B$1),"entrada","saída"))</f>
        <v/>
      </c>
    </row>
    <row r="541" spans="1:19" ht="13.2" hidden="1" x14ac:dyDescent="0.25">
      <c r="A541" s="119" t="str">
        <f>IF(B541="","",COUNT('Diário 2o PA'!$A$5:$A$1412)+COUNT('Diário 3o PA'!$A$5:$A$2004)+COUNT('Diário 4º PA'!$A$5:$A$2004)+ROW()-4)</f>
        <v/>
      </c>
      <c r="B541" s="104"/>
      <c r="C541" s="154"/>
      <c r="D541" s="105"/>
      <c r="E541" s="105"/>
      <c r="F541" s="106"/>
      <c r="G541" s="105"/>
      <c r="H541" s="105"/>
      <c r="I541" s="108"/>
      <c r="J541" s="105"/>
      <c r="K541" s="105"/>
      <c r="L541" s="108"/>
      <c r="M541" s="105"/>
      <c r="N541" s="103"/>
      <c r="O541" s="456"/>
      <c r="P541" s="79">
        <f t="shared" si="17"/>
        <v>0</v>
      </c>
      <c r="Q541" s="79">
        <f t="shared" si="17"/>
        <v>0</v>
      </c>
      <c r="R541" s="102" t="str">
        <f t="shared" si="16"/>
        <v/>
      </c>
      <c r="S541" s="96" t="str">
        <f>IF(D541="","",IF(OR(D541=Plano!$A$1,D541=Plano!$B$1),"entrada","saída"))</f>
        <v/>
      </c>
    </row>
    <row r="542" spans="1:19" ht="13.2" hidden="1" x14ac:dyDescent="0.25">
      <c r="A542" s="119" t="str">
        <f>IF(B542="","",COUNT('Diário 2o PA'!$A$5:$A$1412)+COUNT('Diário 3o PA'!$A$5:$A$2004)+COUNT('Diário 4º PA'!$A$5:$A$2004)+ROW()-4)</f>
        <v/>
      </c>
      <c r="B542" s="104"/>
      <c r="C542" s="154"/>
      <c r="D542" s="105"/>
      <c r="E542" s="105"/>
      <c r="F542" s="106"/>
      <c r="G542" s="105"/>
      <c r="H542" s="105"/>
      <c r="I542" s="108"/>
      <c r="J542" s="105"/>
      <c r="K542" s="105"/>
      <c r="L542" s="108"/>
      <c r="M542" s="105"/>
      <c r="N542" s="103"/>
      <c r="O542" s="456"/>
      <c r="P542" s="79">
        <f t="shared" si="17"/>
        <v>0</v>
      </c>
      <c r="Q542" s="79">
        <f t="shared" si="17"/>
        <v>0</v>
      </c>
      <c r="R542" s="102" t="str">
        <f t="shared" si="16"/>
        <v/>
      </c>
      <c r="S542" s="96" t="str">
        <f>IF(D542="","",IF(OR(D542=Plano!$A$1,D542=Plano!$B$1),"entrada","saída"))</f>
        <v/>
      </c>
    </row>
    <row r="543" spans="1:19" ht="13.2" hidden="1" x14ac:dyDescent="0.25">
      <c r="A543" s="119" t="str">
        <f>IF(B543="","",COUNT('Diário 2o PA'!$A$5:$A$1412)+COUNT('Diário 3o PA'!$A$5:$A$2004)+COUNT('Diário 4º PA'!$A$5:$A$2004)+ROW()-4)</f>
        <v/>
      </c>
      <c r="B543" s="104"/>
      <c r="C543" s="154"/>
      <c r="D543" s="105"/>
      <c r="E543" s="105"/>
      <c r="F543" s="106"/>
      <c r="G543" s="105"/>
      <c r="H543" s="105"/>
      <c r="I543" s="108"/>
      <c r="J543" s="105"/>
      <c r="K543" s="105"/>
      <c r="L543" s="108"/>
      <c r="M543" s="105"/>
      <c r="N543" s="103"/>
      <c r="O543" s="456"/>
      <c r="P543" s="79">
        <f t="shared" si="17"/>
        <v>0</v>
      </c>
      <c r="Q543" s="79">
        <f t="shared" si="17"/>
        <v>0</v>
      </c>
      <c r="R543" s="102" t="str">
        <f t="shared" si="16"/>
        <v/>
      </c>
      <c r="S543" s="96" t="str">
        <f>IF(D543="","",IF(OR(D543=Plano!$A$1,D543=Plano!$B$1),"entrada","saída"))</f>
        <v/>
      </c>
    </row>
    <row r="544" spans="1:19" ht="13.2" hidden="1" x14ac:dyDescent="0.25">
      <c r="A544" s="119" t="str">
        <f>IF(B544="","",COUNT('Diário 2o PA'!$A$5:$A$1412)+COUNT('Diário 3o PA'!$A$5:$A$2004)+COUNT('Diário 4º PA'!$A$5:$A$2004)+ROW()-4)</f>
        <v/>
      </c>
      <c r="B544" s="104"/>
      <c r="C544" s="154"/>
      <c r="D544" s="105"/>
      <c r="E544" s="105"/>
      <c r="F544" s="106"/>
      <c r="G544" s="105"/>
      <c r="H544" s="105"/>
      <c r="I544" s="108"/>
      <c r="J544" s="105"/>
      <c r="K544" s="105"/>
      <c r="L544" s="108"/>
      <c r="M544" s="105"/>
      <c r="N544" s="103"/>
      <c r="O544" s="456"/>
      <c r="P544" s="79">
        <f t="shared" si="17"/>
        <v>0</v>
      </c>
      <c r="Q544" s="79">
        <f t="shared" si="17"/>
        <v>0</v>
      </c>
      <c r="R544" s="102" t="str">
        <f t="shared" si="16"/>
        <v/>
      </c>
      <c r="S544" s="96" t="str">
        <f>IF(D544="","",IF(OR(D544=Plano!$A$1,D544=Plano!$B$1),"entrada","saída"))</f>
        <v/>
      </c>
    </row>
    <row r="545" spans="1:19" ht="13.2" hidden="1" x14ac:dyDescent="0.25">
      <c r="A545" s="119" t="str">
        <f>IF(B545="","",COUNT('Diário 2o PA'!$A$5:$A$1412)+COUNT('Diário 3o PA'!$A$5:$A$2004)+COUNT('Diário 4º PA'!$A$5:$A$2004)+ROW()-4)</f>
        <v/>
      </c>
      <c r="B545" s="104"/>
      <c r="C545" s="154"/>
      <c r="D545" s="105"/>
      <c r="E545" s="105"/>
      <c r="F545" s="106"/>
      <c r="G545" s="105"/>
      <c r="H545" s="105"/>
      <c r="I545" s="108"/>
      <c r="J545" s="105"/>
      <c r="K545" s="105"/>
      <c r="L545" s="108"/>
      <c r="M545" s="105"/>
      <c r="N545" s="103"/>
      <c r="O545" s="456"/>
      <c r="P545" s="79">
        <f t="shared" si="17"/>
        <v>0</v>
      </c>
      <c r="Q545" s="79">
        <f t="shared" si="17"/>
        <v>0</v>
      </c>
      <c r="R545" s="102" t="str">
        <f t="shared" si="16"/>
        <v/>
      </c>
      <c r="S545" s="96" t="str">
        <f>IF(D545="","",IF(OR(D545=Plano!$A$1,D545=Plano!$B$1),"entrada","saída"))</f>
        <v/>
      </c>
    </row>
    <row r="546" spans="1:19" ht="13.2" hidden="1" x14ac:dyDescent="0.25">
      <c r="A546" s="119" t="str">
        <f>IF(B546="","",COUNT('Diário 2o PA'!$A$5:$A$1412)+COUNT('Diário 3o PA'!$A$5:$A$2004)+COUNT('Diário 4º PA'!$A$5:$A$2004)+ROW()-4)</f>
        <v/>
      </c>
      <c r="B546" s="104"/>
      <c r="C546" s="154"/>
      <c r="D546" s="105"/>
      <c r="E546" s="105"/>
      <c r="F546" s="106"/>
      <c r="G546" s="105"/>
      <c r="H546" s="105"/>
      <c r="I546" s="108"/>
      <c r="J546" s="105"/>
      <c r="K546" s="105"/>
      <c r="L546" s="108"/>
      <c r="M546" s="105"/>
      <c r="N546" s="103"/>
      <c r="O546" s="456"/>
      <c r="P546" s="79">
        <f t="shared" si="17"/>
        <v>0</v>
      </c>
      <c r="Q546" s="79">
        <f t="shared" si="17"/>
        <v>0</v>
      </c>
      <c r="R546" s="102" t="str">
        <f t="shared" si="16"/>
        <v/>
      </c>
      <c r="S546" s="96" t="str">
        <f>IF(D546="","",IF(OR(D546=Plano!$A$1,D546=Plano!$B$1),"entrada","saída"))</f>
        <v/>
      </c>
    </row>
    <row r="547" spans="1:19" ht="13.2" hidden="1" x14ac:dyDescent="0.25">
      <c r="A547" s="119" t="str">
        <f>IF(B547="","",COUNT('Diário 2o PA'!$A$5:$A$1412)+COUNT('Diário 3o PA'!$A$5:$A$2004)+COUNT('Diário 4º PA'!$A$5:$A$2004)+ROW()-4)</f>
        <v/>
      </c>
      <c r="B547" s="104"/>
      <c r="C547" s="154"/>
      <c r="D547" s="105"/>
      <c r="E547" s="105"/>
      <c r="F547" s="106"/>
      <c r="G547" s="105"/>
      <c r="H547" s="105"/>
      <c r="I547" s="108"/>
      <c r="J547" s="105"/>
      <c r="K547" s="105"/>
      <c r="L547" s="108"/>
      <c r="M547" s="105"/>
      <c r="N547" s="103"/>
      <c r="O547" s="456"/>
      <c r="P547" s="79">
        <f t="shared" si="17"/>
        <v>0</v>
      </c>
      <c r="Q547" s="79">
        <f t="shared" si="17"/>
        <v>0</v>
      </c>
      <c r="R547" s="102" t="str">
        <f t="shared" si="16"/>
        <v/>
      </c>
      <c r="S547" s="96" t="str">
        <f>IF(D547="","",IF(OR(D547=Plano!$A$1,D547=Plano!$B$1),"entrada","saída"))</f>
        <v/>
      </c>
    </row>
    <row r="548" spans="1:19" ht="13.2" hidden="1" x14ac:dyDescent="0.25">
      <c r="A548" s="119" t="str">
        <f>IF(B548="","",COUNT('Diário 2o PA'!$A$5:$A$1412)+COUNT('Diário 3o PA'!$A$5:$A$2004)+COUNT('Diário 4º PA'!$A$5:$A$2004)+ROW()-4)</f>
        <v/>
      </c>
      <c r="B548" s="104"/>
      <c r="C548" s="154"/>
      <c r="D548" s="105"/>
      <c r="E548" s="105"/>
      <c r="F548" s="106"/>
      <c r="G548" s="105"/>
      <c r="H548" s="105"/>
      <c r="I548" s="108"/>
      <c r="J548" s="105"/>
      <c r="K548" s="105"/>
      <c r="L548" s="108"/>
      <c r="M548" s="105"/>
      <c r="N548" s="103"/>
      <c r="O548" s="456"/>
      <c r="P548" s="79">
        <f t="shared" si="17"/>
        <v>0</v>
      </c>
      <c r="Q548" s="79">
        <f t="shared" si="17"/>
        <v>0</v>
      </c>
      <c r="R548" s="102" t="str">
        <f t="shared" si="16"/>
        <v/>
      </c>
      <c r="S548" s="96" t="str">
        <f>IF(D548="","",IF(OR(D548=Plano!$A$1,D548=Plano!$B$1),"entrada","saída"))</f>
        <v/>
      </c>
    </row>
    <row r="549" spans="1:19" ht="13.2" hidden="1" x14ac:dyDescent="0.25">
      <c r="A549" s="119" t="str">
        <f>IF(B549="","",COUNT('Diário 2o PA'!$A$5:$A$1412)+COUNT('Diário 3o PA'!$A$5:$A$2004)+COUNT('Diário 4º PA'!$A$5:$A$2004)+ROW()-4)</f>
        <v/>
      </c>
      <c r="B549" s="104"/>
      <c r="C549" s="154"/>
      <c r="D549" s="105"/>
      <c r="E549" s="105"/>
      <c r="F549" s="106"/>
      <c r="G549" s="105"/>
      <c r="H549" s="105"/>
      <c r="I549" s="108"/>
      <c r="J549" s="105"/>
      <c r="K549" s="105"/>
      <c r="L549" s="108"/>
      <c r="M549" s="105"/>
      <c r="N549" s="103"/>
      <c r="O549" s="456"/>
      <c r="P549" s="79">
        <f t="shared" si="17"/>
        <v>0</v>
      </c>
      <c r="Q549" s="79">
        <f t="shared" si="17"/>
        <v>0</v>
      </c>
      <c r="R549" s="102" t="str">
        <f t="shared" si="16"/>
        <v/>
      </c>
      <c r="S549" s="96" t="str">
        <f>IF(D549="","",IF(OR(D549=Plano!$A$1,D549=Plano!$B$1),"entrada","saída"))</f>
        <v/>
      </c>
    </row>
    <row r="550" spans="1:19" ht="13.2" hidden="1" x14ac:dyDescent="0.25">
      <c r="A550" s="119" t="str">
        <f>IF(B550="","",COUNT('Diário 2o PA'!$A$5:$A$1412)+COUNT('Diário 3o PA'!$A$5:$A$2004)+COUNT('Diário 4º PA'!$A$5:$A$2004)+ROW()-4)</f>
        <v/>
      </c>
      <c r="B550" s="104"/>
      <c r="C550" s="154"/>
      <c r="D550" s="105"/>
      <c r="E550" s="105"/>
      <c r="F550" s="106"/>
      <c r="G550" s="105"/>
      <c r="H550" s="105"/>
      <c r="I550" s="108"/>
      <c r="J550" s="105"/>
      <c r="K550" s="105"/>
      <c r="L550" s="108"/>
      <c r="M550" s="105"/>
      <c r="N550" s="103"/>
      <c r="O550" s="456"/>
      <c r="P550" s="79">
        <f t="shared" si="17"/>
        <v>0</v>
      </c>
      <c r="Q550" s="79">
        <f t="shared" si="17"/>
        <v>0</v>
      </c>
      <c r="R550" s="102" t="str">
        <f t="shared" si="16"/>
        <v/>
      </c>
      <c r="S550" s="96" t="str">
        <f>IF(D550="","",IF(OR(D550=Plano!$A$1,D550=Plano!$B$1),"entrada","saída"))</f>
        <v/>
      </c>
    </row>
    <row r="551" spans="1:19" ht="13.2" hidden="1" x14ac:dyDescent="0.25">
      <c r="A551" s="119" t="str">
        <f>IF(B551="","",COUNT('Diário 2o PA'!$A$5:$A$1412)+COUNT('Diário 3o PA'!$A$5:$A$2004)+COUNT('Diário 4º PA'!$A$5:$A$2004)+ROW()-4)</f>
        <v/>
      </c>
      <c r="B551" s="104"/>
      <c r="C551" s="154"/>
      <c r="D551" s="105"/>
      <c r="E551" s="105"/>
      <c r="F551" s="106"/>
      <c r="G551" s="105"/>
      <c r="H551" s="105"/>
      <c r="I551" s="108"/>
      <c r="J551" s="105"/>
      <c r="K551" s="105"/>
      <c r="L551" s="108"/>
      <c r="M551" s="105"/>
      <c r="N551" s="103"/>
      <c r="O551" s="456"/>
      <c r="P551" s="79">
        <f t="shared" si="17"/>
        <v>0</v>
      </c>
      <c r="Q551" s="79">
        <f t="shared" si="17"/>
        <v>0</v>
      </c>
      <c r="R551" s="102" t="str">
        <f t="shared" si="16"/>
        <v/>
      </c>
      <c r="S551" s="96" t="str">
        <f>IF(D551="","",IF(OR(D551=Plano!$A$1,D551=Plano!$B$1),"entrada","saída"))</f>
        <v/>
      </c>
    </row>
    <row r="552" spans="1:19" ht="13.2" hidden="1" x14ac:dyDescent="0.25">
      <c r="A552" s="119" t="str">
        <f>IF(B552="","",COUNT('Diário 2o PA'!$A$5:$A$1412)+COUNT('Diário 3o PA'!$A$5:$A$2004)+COUNT('Diário 4º PA'!$A$5:$A$2004)+ROW()-4)</f>
        <v/>
      </c>
      <c r="B552" s="104"/>
      <c r="C552" s="154"/>
      <c r="D552" s="105"/>
      <c r="E552" s="105"/>
      <c r="F552" s="106"/>
      <c r="G552" s="105"/>
      <c r="H552" s="105"/>
      <c r="I552" s="108"/>
      <c r="J552" s="105"/>
      <c r="K552" s="105"/>
      <c r="L552" s="108"/>
      <c r="M552" s="105"/>
      <c r="N552" s="103"/>
      <c r="O552" s="456"/>
      <c r="P552" s="79">
        <f t="shared" si="17"/>
        <v>0</v>
      </c>
      <c r="Q552" s="79">
        <f t="shared" si="17"/>
        <v>0</v>
      </c>
      <c r="R552" s="102" t="str">
        <f t="shared" si="16"/>
        <v/>
      </c>
      <c r="S552" s="96" t="str">
        <f>IF(D552="","",IF(OR(D552=Plano!$A$1,D552=Plano!$B$1),"entrada","saída"))</f>
        <v/>
      </c>
    </row>
    <row r="553" spans="1:19" ht="13.2" hidden="1" x14ac:dyDescent="0.25">
      <c r="A553" s="119" t="str">
        <f>IF(B553="","",COUNT('Diário 2o PA'!$A$5:$A$1412)+COUNT('Diário 3o PA'!$A$5:$A$2004)+COUNT('Diário 4º PA'!$A$5:$A$2004)+ROW()-4)</f>
        <v/>
      </c>
      <c r="B553" s="104"/>
      <c r="C553" s="154"/>
      <c r="D553" s="105"/>
      <c r="E553" s="105"/>
      <c r="F553" s="106"/>
      <c r="G553" s="105"/>
      <c r="H553" s="105"/>
      <c r="I553" s="108"/>
      <c r="J553" s="105"/>
      <c r="K553" s="105"/>
      <c r="L553" s="108"/>
      <c r="M553" s="105"/>
      <c r="N553" s="103"/>
      <c r="O553" s="456"/>
      <c r="P553" s="79">
        <f t="shared" si="17"/>
        <v>0</v>
      </c>
      <c r="Q553" s="79">
        <f t="shared" si="17"/>
        <v>0</v>
      </c>
      <c r="R553" s="102" t="str">
        <f t="shared" si="16"/>
        <v/>
      </c>
      <c r="S553" s="96" t="str">
        <f>IF(D553="","",IF(OR(D553=Plano!$A$1,D553=Plano!$B$1),"entrada","saída"))</f>
        <v/>
      </c>
    </row>
    <row r="554" spans="1:19" ht="13.2" hidden="1" x14ac:dyDescent="0.25">
      <c r="A554" s="119" t="str">
        <f>IF(B554="","",COUNT('Diário 2o PA'!$A$5:$A$1412)+COUNT('Diário 3o PA'!$A$5:$A$2004)+COUNT('Diário 4º PA'!$A$5:$A$2004)+ROW()-4)</f>
        <v/>
      </c>
      <c r="B554" s="104"/>
      <c r="C554" s="154"/>
      <c r="D554" s="105"/>
      <c r="E554" s="105"/>
      <c r="F554" s="106"/>
      <c r="G554" s="105"/>
      <c r="H554" s="105"/>
      <c r="I554" s="108"/>
      <c r="J554" s="105"/>
      <c r="K554" s="105"/>
      <c r="L554" s="108"/>
      <c r="M554" s="105"/>
      <c r="N554" s="103"/>
      <c r="O554" s="456"/>
      <c r="P554" s="79">
        <f t="shared" si="17"/>
        <v>0</v>
      </c>
      <c r="Q554" s="79">
        <f t="shared" si="17"/>
        <v>0</v>
      </c>
      <c r="R554" s="102" t="str">
        <f t="shared" si="16"/>
        <v/>
      </c>
      <c r="S554" s="96" t="str">
        <f>IF(D554="","",IF(OR(D554=Plano!$A$1,D554=Plano!$B$1),"entrada","saída"))</f>
        <v/>
      </c>
    </row>
    <row r="555" spans="1:19" ht="13.2" hidden="1" x14ac:dyDescent="0.25">
      <c r="A555" s="119" t="str">
        <f>IF(B555="","",COUNT('Diário 2o PA'!$A$5:$A$1412)+COUNT('Diário 3o PA'!$A$5:$A$2004)+COUNT('Diário 4º PA'!$A$5:$A$2004)+ROW()-4)</f>
        <v/>
      </c>
      <c r="B555" s="104"/>
      <c r="C555" s="154"/>
      <c r="D555" s="105"/>
      <c r="E555" s="105"/>
      <c r="F555" s="106"/>
      <c r="G555" s="105"/>
      <c r="H555" s="105"/>
      <c r="I555" s="108"/>
      <c r="J555" s="105"/>
      <c r="K555" s="105"/>
      <c r="L555" s="108"/>
      <c r="M555" s="105"/>
      <c r="N555" s="103"/>
      <c r="O555" s="456"/>
      <c r="P555" s="79">
        <f t="shared" si="17"/>
        <v>0</v>
      </c>
      <c r="Q555" s="79">
        <f t="shared" si="17"/>
        <v>0</v>
      </c>
      <c r="R555" s="102" t="str">
        <f t="shared" si="16"/>
        <v/>
      </c>
      <c r="S555" s="96" t="str">
        <f>IF(D555="","",IF(OR(D555=Plano!$A$1,D555=Plano!$B$1),"entrada","saída"))</f>
        <v/>
      </c>
    </row>
    <row r="556" spans="1:19" ht="13.2" hidden="1" x14ac:dyDescent="0.25">
      <c r="A556" s="119" t="str">
        <f>IF(B556="","",COUNT('Diário 2o PA'!$A$5:$A$1412)+COUNT('Diário 3o PA'!$A$5:$A$2004)+COUNT('Diário 4º PA'!$A$5:$A$2004)+ROW()-4)</f>
        <v/>
      </c>
      <c r="B556" s="104"/>
      <c r="C556" s="154"/>
      <c r="D556" s="105"/>
      <c r="E556" s="105"/>
      <c r="F556" s="106"/>
      <c r="G556" s="105"/>
      <c r="H556" s="105"/>
      <c r="I556" s="108"/>
      <c r="J556" s="105"/>
      <c r="K556" s="105"/>
      <c r="L556" s="108"/>
      <c r="M556" s="105"/>
      <c r="N556" s="103"/>
      <c r="O556" s="456"/>
      <c r="P556" s="79">
        <f t="shared" si="17"/>
        <v>0</v>
      </c>
      <c r="Q556" s="79">
        <f t="shared" si="17"/>
        <v>0</v>
      </c>
      <c r="R556" s="102" t="str">
        <f t="shared" si="16"/>
        <v/>
      </c>
      <c r="S556" s="96" t="str">
        <f>IF(D556="","",IF(OR(D556=Plano!$A$1,D556=Plano!$B$1),"entrada","saída"))</f>
        <v/>
      </c>
    </row>
    <row r="557" spans="1:19" ht="13.2" hidden="1" x14ac:dyDescent="0.25">
      <c r="A557" s="119" t="str">
        <f>IF(B557="","",COUNT('Diário 2o PA'!$A$5:$A$1412)+COUNT('Diário 3o PA'!$A$5:$A$2004)+COUNT('Diário 4º PA'!$A$5:$A$2004)+ROW()-4)</f>
        <v/>
      </c>
      <c r="B557" s="104"/>
      <c r="C557" s="154"/>
      <c r="D557" s="105"/>
      <c r="E557" s="105"/>
      <c r="F557" s="106"/>
      <c r="G557" s="105"/>
      <c r="H557" s="105"/>
      <c r="I557" s="108"/>
      <c r="J557" s="105"/>
      <c r="K557" s="105"/>
      <c r="L557" s="108"/>
      <c r="M557" s="105"/>
      <c r="N557" s="103"/>
      <c r="O557" s="456"/>
      <c r="P557" s="79">
        <f t="shared" si="17"/>
        <v>0</v>
      </c>
      <c r="Q557" s="79">
        <f t="shared" si="17"/>
        <v>0</v>
      </c>
      <c r="R557" s="102" t="str">
        <f t="shared" si="16"/>
        <v/>
      </c>
      <c r="S557" s="96" t="str">
        <f>IF(D557="","",IF(OR(D557=Plano!$A$1,D557=Plano!$B$1),"entrada","saída"))</f>
        <v/>
      </c>
    </row>
    <row r="558" spans="1:19" ht="13.2" hidden="1" x14ac:dyDescent="0.25">
      <c r="A558" s="119" t="str">
        <f>IF(B558="","",COUNT('Diário 2o PA'!$A$5:$A$1412)+COUNT('Diário 3o PA'!$A$5:$A$2004)+COUNT('Diário 4º PA'!$A$5:$A$2004)+ROW()-4)</f>
        <v/>
      </c>
      <c r="B558" s="104"/>
      <c r="C558" s="154"/>
      <c r="D558" s="105"/>
      <c r="E558" s="105"/>
      <c r="F558" s="106"/>
      <c r="G558" s="105"/>
      <c r="H558" s="105"/>
      <c r="I558" s="108"/>
      <c r="J558" s="105"/>
      <c r="K558" s="105"/>
      <c r="L558" s="108"/>
      <c r="M558" s="105"/>
      <c r="N558" s="103"/>
      <c r="O558" s="456"/>
      <c r="P558" s="79">
        <f t="shared" si="17"/>
        <v>0</v>
      </c>
      <c r="Q558" s="79">
        <f t="shared" si="17"/>
        <v>0</v>
      </c>
      <c r="R558" s="102" t="str">
        <f t="shared" si="16"/>
        <v/>
      </c>
      <c r="S558" s="96" t="str">
        <f>IF(D558="","",IF(OR(D558=Plano!$A$1,D558=Plano!$B$1),"entrada","saída"))</f>
        <v/>
      </c>
    </row>
    <row r="559" spans="1:19" ht="13.2" hidden="1" x14ac:dyDescent="0.25">
      <c r="A559" s="119" t="str">
        <f>IF(B559="","",COUNT('Diário 2o PA'!$A$5:$A$1412)+COUNT('Diário 3o PA'!$A$5:$A$2004)+COUNT('Diário 4º PA'!$A$5:$A$2004)+ROW()-4)</f>
        <v/>
      </c>
      <c r="B559" s="104"/>
      <c r="C559" s="154"/>
      <c r="D559" s="105"/>
      <c r="E559" s="105"/>
      <c r="F559" s="106"/>
      <c r="G559" s="105"/>
      <c r="H559" s="105"/>
      <c r="I559" s="108"/>
      <c r="J559" s="105"/>
      <c r="K559" s="105"/>
      <c r="L559" s="108"/>
      <c r="M559" s="105"/>
      <c r="N559" s="103"/>
      <c r="O559" s="456"/>
      <c r="P559" s="79">
        <f t="shared" si="17"/>
        <v>0</v>
      </c>
      <c r="Q559" s="79">
        <f t="shared" si="17"/>
        <v>0</v>
      </c>
      <c r="R559" s="102" t="str">
        <f t="shared" si="16"/>
        <v/>
      </c>
      <c r="S559" s="96" t="str">
        <f>IF(D559="","",IF(OR(D559=Plano!$A$1,D559=Plano!$B$1),"entrada","saída"))</f>
        <v/>
      </c>
    </row>
    <row r="560" spans="1:19" ht="13.2" hidden="1" x14ac:dyDescent="0.25">
      <c r="A560" s="119" t="str">
        <f>IF(B560="","",COUNT('Diário 2o PA'!$A$5:$A$1412)+COUNT('Diário 3o PA'!$A$5:$A$2004)+COUNT('Diário 4º PA'!$A$5:$A$2004)+ROW()-4)</f>
        <v/>
      </c>
      <c r="B560" s="104"/>
      <c r="C560" s="154"/>
      <c r="D560" s="105"/>
      <c r="E560" s="105"/>
      <c r="F560" s="106"/>
      <c r="G560" s="105"/>
      <c r="H560" s="105"/>
      <c r="I560" s="108"/>
      <c r="J560" s="105"/>
      <c r="K560" s="105"/>
      <c r="L560" s="108"/>
      <c r="M560" s="105"/>
      <c r="N560" s="103"/>
      <c r="O560" s="456"/>
      <c r="P560" s="79">
        <f t="shared" si="17"/>
        <v>0</v>
      </c>
      <c r="Q560" s="79">
        <f t="shared" si="17"/>
        <v>0</v>
      </c>
      <c r="R560" s="102" t="str">
        <f t="shared" si="16"/>
        <v/>
      </c>
      <c r="S560" s="96" t="str">
        <f>IF(D560="","",IF(OR(D560=Plano!$A$1,D560=Plano!$B$1),"entrada","saída"))</f>
        <v/>
      </c>
    </row>
    <row r="561" spans="1:19" ht="13.2" hidden="1" x14ac:dyDescent="0.25">
      <c r="A561" s="119" t="str">
        <f>IF(B561="","",COUNT('Diário 2o PA'!$A$5:$A$1412)+COUNT('Diário 3o PA'!$A$5:$A$2004)+COUNT('Diário 4º PA'!$A$5:$A$2004)+ROW()-4)</f>
        <v/>
      </c>
      <c r="B561" s="104"/>
      <c r="C561" s="154"/>
      <c r="D561" s="105"/>
      <c r="E561" s="105"/>
      <c r="F561" s="106"/>
      <c r="G561" s="105"/>
      <c r="H561" s="105"/>
      <c r="I561" s="108"/>
      <c r="J561" s="105"/>
      <c r="K561" s="105"/>
      <c r="L561" s="108"/>
      <c r="M561" s="105"/>
      <c r="N561" s="103"/>
      <c r="O561" s="456"/>
      <c r="P561" s="79">
        <f t="shared" si="17"/>
        <v>0</v>
      </c>
      <c r="Q561" s="79">
        <f t="shared" si="17"/>
        <v>0</v>
      </c>
      <c r="R561" s="102" t="str">
        <f t="shared" si="16"/>
        <v/>
      </c>
      <c r="S561" s="96" t="str">
        <f>IF(D561="","",IF(OR(D561=Plano!$A$1,D561=Plano!$B$1),"entrada","saída"))</f>
        <v/>
      </c>
    </row>
    <row r="562" spans="1:19" ht="13.2" hidden="1" x14ac:dyDescent="0.25">
      <c r="A562" s="119" t="str">
        <f>IF(B562="","",COUNT('Diário 2o PA'!$A$5:$A$1412)+COUNT('Diário 3o PA'!$A$5:$A$2004)+COUNT('Diário 4º PA'!$A$5:$A$2004)+ROW()-4)</f>
        <v/>
      </c>
      <c r="B562" s="104"/>
      <c r="C562" s="154"/>
      <c r="D562" s="105"/>
      <c r="E562" s="105"/>
      <c r="F562" s="106"/>
      <c r="G562" s="105"/>
      <c r="H562" s="105"/>
      <c r="I562" s="108"/>
      <c r="J562" s="105"/>
      <c r="K562" s="105"/>
      <c r="L562" s="108"/>
      <c r="M562" s="105"/>
      <c r="N562" s="103"/>
      <c r="O562" s="456"/>
      <c r="P562" s="79">
        <f t="shared" si="17"/>
        <v>0</v>
      </c>
      <c r="Q562" s="79">
        <f t="shared" si="17"/>
        <v>0</v>
      </c>
      <c r="R562" s="102" t="str">
        <f t="shared" si="16"/>
        <v/>
      </c>
      <c r="S562" s="96" t="str">
        <f>IF(D562="","",IF(OR(D562=Plano!$A$1,D562=Plano!$B$1),"entrada","saída"))</f>
        <v/>
      </c>
    </row>
    <row r="563" spans="1:19" ht="13.2" hidden="1" x14ac:dyDescent="0.25">
      <c r="A563" s="119" t="str">
        <f>IF(B563="","",COUNT('Diário 2o PA'!$A$5:$A$1412)+COUNT('Diário 3o PA'!$A$5:$A$2004)+COUNT('Diário 4º PA'!$A$5:$A$2004)+ROW()-4)</f>
        <v/>
      </c>
      <c r="B563" s="104"/>
      <c r="C563" s="154"/>
      <c r="D563" s="105"/>
      <c r="E563" s="105"/>
      <c r="F563" s="106"/>
      <c r="G563" s="105"/>
      <c r="H563" s="105"/>
      <c r="I563" s="108"/>
      <c r="J563" s="105"/>
      <c r="K563" s="105"/>
      <c r="L563" s="108"/>
      <c r="M563" s="105"/>
      <c r="N563" s="103"/>
      <c r="O563" s="456"/>
      <c r="P563" s="79">
        <f t="shared" si="17"/>
        <v>0</v>
      </c>
      <c r="Q563" s="79">
        <f t="shared" si="17"/>
        <v>0</v>
      </c>
      <c r="R563" s="102" t="str">
        <f t="shared" si="16"/>
        <v/>
      </c>
      <c r="S563" s="96" t="str">
        <f>IF(D563="","",IF(OR(D563=Plano!$A$1,D563=Plano!$B$1),"entrada","saída"))</f>
        <v/>
      </c>
    </row>
    <row r="564" spans="1:19" ht="13.2" hidden="1" x14ac:dyDescent="0.25">
      <c r="A564" s="119" t="str">
        <f>IF(B564="","",COUNT('Diário 2o PA'!$A$5:$A$1412)+COUNT('Diário 3o PA'!$A$5:$A$2004)+COUNT('Diário 4º PA'!$A$5:$A$2004)+ROW()-4)</f>
        <v/>
      </c>
      <c r="B564" s="104"/>
      <c r="C564" s="154"/>
      <c r="D564" s="105"/>
      <c r="E564" s="105"/>
      <c r="F564" s="106"/>
      <c r="G564" s="105"/>
      <c r="H564" s="105"/>
      <c r="I564" s="108"/>
      <c r="J564" s="105"/>
      <c r="K564" s="105"/>
      <c r="L564" s="108"/>
      <c r="M564" s="105"/>
      <c r="N564" s="103"/>
      <c r="O564" s="456"/>
      <c r="P564" s="79">
        <f t="shared" si="17"/>
        <v>0</v>
      </c>
      <c r="Q564" s="79">
        <f t="shared" si="17"/>
        <v>0</v>
      </c>
      <c r="R564" s="102" t="str">
        <f t="shared" si="16"/>
        <v/>
      </c>
      <c r="S564" s="96" t="str">
        <f>IF(D564="","",IF(OR(D564=Plano!$A$1,D564=Plano!$B$1),"entrada","saída"))</f>
        <v/>
      </c>
    </row>
    <row r="565" spans="1:19" ht="13.2" hidden="1" x14ac:dyDescent="0.25">
      <c r="A565" s="119" t="str">
        <f>IF(B565="","",COUNT('Diário 2o PA'!$A$5:$A$1412)+COUNT('Diário 3o PA'!$A$5:$A$2004)+COUNT('Diário 4º PA'!$A$5:$A$2004)+ROW()-4)</f>
        <v/>
      </c>
      <c r="B565" s="104"/>
      <c r="C565" s="154"/>
      <c r="D565" s="105"/>
      <c r="E565" s="105"/>
      <c r="F565" s="106"/>
      <c r="G565" s="105"/>
      <c r="H565" s="105"/>
      <c r="I565" s="108"/>
      <c r="J565" s="105"/>
      <c r="K565" s="105"/>
      <c r="L565" s="108"/>
      <c r="M565" s="105"/>
      <c r="N565" s="103"/>
      <c r="O565" s="456"/>
      <c r="P565" s="79">
        <f t="shared" si="17"/>
        <v>0</v>
      </c>
      <c r="Q565" s="79">
        <f t="shared" si="17"/>
        <v>0</v>
      </c>
      <c r="R565" s="102" t="str">
        <f t="shared" si="16"/>
        <v/>
      </c>
      <c r="S565" s="96" t="str">
        <f>IF(D565="","",IF(OR(D565=Plano!$A$1,D565=Plano!$B$1),"entrada","saída"))</f>
        <v/>
      </c>
    </row>
    <row r="566" spans="1:19" ht="13.2" hidden="1" x14ac:dyDescent="0.25">
      <c r="A566" s="119" t="str">
        <f>IF(B566="","",COUNT('Diário 2o PA'!$A$5:$A$1412)+COUNT('Diário 3o PA'!$A$5:$A$2004)+COUNT('Diário 4º PA'!$A$5:$A$2004)+ROW()-4)</f>
        <v/>
      </c>
      <c r="B566" s="104"/>
      <c r="C566" s="154"/>
      <c r="D566" s="105"/>
      <c r="E566" s="105"/>
      <c r="F566" s="106"/>
      <c r="G566" s="105"/>
      <c r="H566" s="105"/>
      <c r="I566" s="108"/>
      <c r="J566" s="105"/>
      <c r="K566" s="105"/>
      <c r="L566" s="108"/>
      <c r="M566" s="105"/>
      <c r="N566" s="103"/>
      <c r="O566" s="456"/>
      <c r="P566" s="79">
        <f t="shared" si="17"/>
        <v>0</v>
      </c>
      <c r="Q566" s="79">
        <f t="shared" si="17"/>
        <v>0</v>
      </c>
      <c r="R566" s="102" t="str">
        <f t="shared" si="16"/>
        <v/>
      </c>
      <c r="S566" s="96" t="str">
        <f>IF(D566="","",IF(OR(D566=Plano!$A$1,D566=Plano!$B$1),"entrada","saída"))</f>
        <v/>
      </c>
    </row>
    <row r="567" spans="1:19" ht="13.2" hidden="1" x14ac:dyDescent="0.25">
      <c r="A567" s="119" t="str">
        <f>IF(B567="","",COUNT('Diário 2o PA'!$A$5:$A$1412)+COUNT('Diário 3o PA'!$A$5:$A$2004)+COUNT('Diário 4º PA'!$A$5:$A$2004)+ROW()-4)</f>
        <v/>
      </c>
      <c r="B567" s="104"/>
      <c r="C567" s="154"/>
      <c r="D567" s="105"/>
      <c r="E567" s="105"/>
      <c r="F567" s="106"/>
      <c r="G567" s="105"/>
      <c r="H567" s="105"/>
      <c r="I567" s="108"/>
      <c r="J567" s="105"/>
      <c r="K567" s="105"/>
      <c r="L567" s="108"/>
      <c r="M567" s="105"/>
      <c r="N567" s="103"/>
      <c r="O567" s="456"/>
      <c r="P567" s="79">
        <f t="shared" si="17"/>
        <v>0</v>
      </c>
      <c r="Q567" s="79">
        <f t="shared" si="17"/>
        <v>0</v>
      </c>
      <c r="R567" s="102" t="str">
        <f t="shared" si="16"/>
        <v/>
      </c>
      <c r="S567" s="96" t="str">
        <f>IF(D567="","",IF(OR(D567=Plano!$A$1,D567=Plano!$B$1),"entrada","saída"))</f>
        <v/>
      </c>
    </row>
    <row r="568" spans="1:19" ht="13.2" hidden="1" x14ac:dyDescent="0.25">
      <c r="A568" s="119" t="str">
        <f>IF(B568="","",COUNT('Diário 2o PA'!$A$5:$A$1412)+COUNT('Diário 3o PA'!$A$5:$A$2004)+COUNT('Diário 4º PA'!$A$5:$A$2004)+ROW()-4)</f>
        <v/>
      </c>
      <c r="B568" s="104"/>
      <c r="C568" s="154"/>
      <c r="D568" s="105"/>
      <c r="E568" s="105"/>
      <c r="F568" s="106"/>
      <c r="G568" s="105"/>
      <c r="H568" s="105"/>
      <c r="I568" s="108"/>
      <c r="J568" s="105"/>
      <c r="K568" s="105"/>
      <c r="L568" s="108"/>
      <c r="M568" s="105"/>
      <c r="N568" s="103"/>
      <c r="O568" s="456"/>
      <c r="P568" s="79">
        <f t="shared" si="17"/>
        <v>0</v>
      </c>
      <c r="Q568" s="79">
        <f t="shared" si="17"/>
        <v>0</v>
      </c>
      <c r="R568" s="102" t="str">
        <f t="shared" si="16"/>
        <v/>
      </c>
      <c r="S568" s="96" t="str">
        <f>IF(D568="","",IF(OR(D568=Plano!$A$1,D568=Plano!$B$1),"entrada","saída"))</f>
        <v/>
      </c>
    </row>
    <row r="569" spans="1:19" ht="13.2" hidden="1" x14ac:dyDescent="0.25">
      <c r="A569" s="119" t="str">
        <f>IF(B569="","",COUNT('Diário 2o PA'!$A$5:$A$1412)+COUNT('Diário 3o PA'!$A$5:$A$2004)+COUNT('Diário 4º PA'!$A$5:$A$2004)+ROW()-4)</f>
        <v/>
      </c>
      <c r="B569" s="104"/>
      <c r="C569" s="154"/>
      <c r="D569" s="105"/>
      <c r="E569" s="105"/>
      <c r="F569" s="106"/>
      <c r="G569" s="105"/>
      <c r="H569" s="105"/>
      <c r="I569" s="108"/>
      <c r="J569" s="105"/>
      <c r="K569" s="105"/>
      <c r="L569" s="108"/>
      <c r="M569" s="105"/>
      <c r="N569" s="103"/>
      <c r="O569" s="456"/>
      <c r="P569" s="79">
        <f t="shared" si="17"/>
        <v>0</v>
      </c>
      <c r="Q569" s="79">
        <f t="shared" si="17"/>
        <v>0</v>
      </c>
      <c r="R569" s="102" t="str">
        <f t="shared" si="16"/>
        <v/>
      </c>
      <c r="S569" s="96" t="str">
        <f>IF(D569="","",IF(OR(D569=Plano!$A$1,D569=Plano!$B$1),"entrada","saída"))</f>
        <v/>
      </c>
    </row>
    <row r="570" spans="1:19" ht="13.2" hidden="1" x14ac:dyDescent="0.25">
      <c r="A570" s="119" t="str">
        <f>IF(B570="","",COUNT('Diário 2o PA'!$A$5:$A$1412)+COUNT('Diário 3o PA'!$A$5:$A$2004)+COUNT('Diário 4º PA'!$A$5:$A$2004)+ROW()-4)</f>
        <v/>
      </c>
      <c r="B570" s="104"/>
      <c r="C570" s="154"/>
      <c r="D570" s="105"/>
      <c r="E570" s="105"/>
      <c r="F570" s="106"/>
      <c r="G570" s="105"/>
      <c r="H570" s="105"/>
      <c r="I570" s="108"/>
      <c r="J570" s="105"/>
      <c r="K570" s="105"/>
      <c r="L570" s="108"/>
      <c r="M570" s="105"/>
      <c r="N570" s="103"/>
      <c r="O570" s="456"/>
      <c r="P570" s="79">
        <f t="shared" si="17"/>
        <v>0</v>
      </c>
      <c r="Q570" s="79">
        <f t="shared" si="17"/>
        <v>0</v>
      </c>
      <c r="R570" s="102" t="str">
        <f t="shared" si="16"/>
        <v/>
      </c>
      <c r="S570" s="96" t="str">
        <f>IF(D570="","",IF(OR(D570=Plano!$A$1,D570=Plano!$B$1),"entrada","saída"))</f>
        <v/>
      </c>
    </row>
    <row r="571" spans="1:19" ht="13.2" hidden="1" x14ac:dyDescent="0.25">
      <c r="A571" s="119" t="str">
        <f>IF(B571="","",COUNT('Diário 2o PA'!$A$5:$A$1412)+COUNT('Diário 3o PA'!$A$5:$A$2004)+COUNT('Diário 4º PA'!$A$5:$A$2004)+ROW()-4)</f>
        <v/>
      </c>
      <c r="B571" s="104"/>
      <c r="C571" s="154"/>
      <c r="D571" s="105"/>
      <c r="E571" s="105"/>
      <c r="F571" s="106"/>
      <c r="G571" s="105"/>
      <c r="H571" s="105"/>
      <c r="I571" s="108"/>
      <c r="J571" s="105"/>
      <c r="K571" s="105"/>
      <c r="L571" s="108"/>
      <c r="M571" s="105"/>
      <c r="N571" s="103"/>
      <c r="O571" s="456"/>
      <c r="P571" s="79">
        <f t="shared" si="17"/>
        <v>0</v>
      </c>
      <c r="Q571" s="79">
        <f t="shared" si="17"/>
        <v>0</v>
      </c>
      <c r="R571" s="102" t="str">
        <f t="shared" si="16"/>
        <v/>
      </c>
      <c r="S571" s="96" t="str">
        <f>IF(D571="","",IF(OR(D571=Plano!$A$1,D571=Plano!$B$1),"entrada","saída"))</f>
        <v/>
      </c>
    </row>
    <row r="572" spans="1:19" ht="13.2" hidden="1" x14ac:dyDescent="0.25">
      <c r="A572" s="119" t="str">
        <f>IF(B572="","",COUNT('Diário 2o PA'!$A$5:$A$1412)+COUNT('Diário 3o PA'!$A$5:$A$2004)+COUNT('Diário 4º PA'!$A$5:$A$2004)+ROW()-4)</f>
        <v/>
      </c>
      <c r="B572" s="104"/>
      <c r="C572" s="154"/>
      <c r="D572" s="105"/>
      <c r="E572" s="105"/>
      <c r="F572" s="106"/>
      <c r="G572" s="105"/>
      <c r="H572" s="105"/>
      <c r="I572" s="108"/>
      <c r="J572" s="105"/>
      <c r="K572" s="105"/>
      <c r="L572" s="108"/>
      <c r="M572" s="105"/>
      <c r="N572" s="103"/>
      <c r="O572" s="456"/>
      <c r="P572" s="79">
        <f t="shared" si="17"/>
        <v>0</v>
      </c>
      <c r="Q572" s="79">
        <f t="shared" si="17"/>
        <v>0</v>
      </c>
      <c r="R572" s="102" t="str">
        <f t="shared" si="16"/>
        <v/>
      </c>
      <c r="S572" s="96" t="str">
        <f>IF(D572="","",IF(OR(D572=Plano!$A$1,D572=Plano!$B$1),"entrada","saída"))</f>
        <v/>
      </c>
    </row>
    <row r="573" spans="1:19" ht="13.2" hidden="1" x14ac:dyDescent="0.25">
      <c r="A573" s="119" t="str">
        <f>IF(B573="","",COUNT('Diário 2o PA'!$A$5:$A$1412)+COUNT('Diário 3o PA'!$A$5:$A$2004)+COUNT('Diário 4º PA'!$A$5:$A$2004)+ROW()-4)</f>
        <v/>
      </c>
      <c r="B573" s="104"/>
      <c r="C573" s="154"/>
      <c r="D573" s="105"/>
      <c r="E573" s="105"/>
      <c r="F573" s="106"/>
      <c r="G573" s="105"/>
      <c r="H573" s="105"/>
      <c r="I573" s="108"/>
      <c r="J573" s="105"/>
      <c r="K573" s="105"/>
      <c r="L573" s="108"/>
      <c r="M573" s="105"/>
      <c r="N573" s="103"/>
      <c r="O573" s="456"/>
      <c r="P573" s="79">
        <f t="shared" si="17"/>
        <v>0</v>
      </c>
      <c r="Q573" s="79">
        <f t="shared" si="17"/>
        <v>0</v>
      </c>
      <c r="R573" s="102" t="str">
        <f t="shared" si="16"/>
        <v/>
      </c>
      <c r="S573" s="96" t="str">
        <f>IF(D573="","",IF(OR(D573=Plano!$A$1,D573=Plano!$B$1),"entrada","saída"))</f>
        <v/>
      </c>
    </row>
    <row r="574" spans="1:19" ht="13.2" hidden="1" x14ac:dyDescent="0.25">
      <c r="A574" s="119" t="str">
        <f>IF(B574="","",COUNT('Diário 2o PA'!$A$5:$A$1412)+COUNT('Diário 3o PA'!$A$5:$A$2004)+COUNT('Diário 4º PA'!$A$5:$A$2004)+ROW()-4)</f>
        <v/>
      </c>
      <c r="B574" s="104"/>
      <c r="C574" s="154"/>
      <c r="D574" s="105"/>
      <c r="E574" s="105"/>
      <c r="F574" s="106"/>
      <c r="G574" s="105"/>
      <c r="H574" s="105"/>
      <c r="I574" s="108"/>
      <c r="J574" s="105"/>
      <c r="K574" s="105"/>
      <c r="L574" s="108"/>
      <c r="M574" s="105"/>
      <c r="N574" s="103"/>
      <c r="O574" s="456"/>
      <c r="P574" s="79">
        <f t="shared" si="17"/>
        <v>0</v>
      </c>
      <c r="Q574" s="79">
        <f t="shared" si="17"/>
        <v>0</v>
      </c>
      <c r="R574" s="102" t="str">
        <f t="shared" si="16"/>
        <v/>
      </c>
      <c r="S574" s="96" t="str">
        <f>IF(D574="","",IF(OR(D574=Plano!$A$1,D574=Plano!$B$1),"entrada","saída"))</f>
        <v/>
      </c>
    </row>
    <row r="575" spans="1:19" ht="13.2" hidden="1" x14ac:dyDescent="0.25">
      <c r="A575" s="119" t="str">
        <f>IF(B575="","",COUNT('Diário 2o PA'!$A$5:$A$1412)+COUNT('Diário 3o PA'!$A$5:$A$2004)+COUNT('Diário 4º PA'!$A$5:$A$2004)+ROW()-4)</f>
        <v/>
      </c>
      <c r="B575" s="104"/>
      <c r="C575" s="154"/>
      <c r="D575" s="105"/>
      <c r="E575" s="105"/>
      <c r="F575" s="106"/>
      <c r="G575" s="105"/>
      <c r="H575" s="105"/>
      <c r="I575" s="108"/>
      <c r="J575" s="105"/>
      <c r="K575" s="105"/>
      <c r="L575" s="108"/>
      <c r="M575" s="105"/>
      <c r="N575" s="103"/>
      <c r="O575" s="456"/>
      <c r="P575" s="79">
        <f t="shared" si="17"/>
        <v>0</v>
      </c>
      <c r="Q575" s="79">
        <f t="shared" si="17"/>
        <v>0</v>
      </c>
      <c r="R575" s="102" t="str">
        <f t="shared" si="16"/>
        <v/>
      </c>
      <c r="S575" s="96" t="str">
        <f>IF(D575="","",IF(OR(D575=Plano!$A$1,D575=Plano!$B$1),"entrada","saída"))</f>
        <v/>
      </c>
    </row>
    <row r="576" spans="1:19" ht="13.2" hidden="1" x14ac:dyDescent="0.25">
      <c r="A576" s="119" t="str">
        <f>IF(B576="","",COUNT('Diário 2o PA'!$A$5:$A$1412)+COUNT('Diário 3o PA'!$A$5:$A$2004)+COUNT('Diário 4º PA'!$A$5:$A$2004)+ROW()-4)</f>
        <v/>
      </c>
      <c r="B576" s="104"/>
      <c r="C576" s="154"/>
      <c r="D576" s="105"/>
      <c r="E576" s="105"/>
      <c r="F576" s="106"/>
      <c r="G576" s="105"/>
      <c r="H576" s="105"/>
      <c r="I576" s="108"/>
      <c r="J576" s="105"/>
      <c r="K576" s="105"/>
      <c r="L576" s="108"/>
      <c r="M576" s="105"/>
      <c r="N576" s="103"/>
      <c r="O576" s="456"/>
      <c r="P576" s="79">
        <f t="shared" si="17"/>
        <v>0</v>
      </c>
      <c r="Q576" s="79">
        <f t="shared" si="17"/>
        <v>0</v>
      </c>
      <c r="R576" s="102" t="str">
        <f t="shared" si="16"/>
        <v/>
      </c>
      <c r="S576" s="96" t="str">
        <f>IF(D576="","",IF(OR(D576=Plano!$A$1,D576=Plano!$B$1),"entrada","saída"))</f>
        <v/>
      </c>
    </row>
    <row r="577" spans="1:19" ht="13.2" hidden="1" x14ac:dyDescent="0.25">
      <c r="A577" s="119" t="str">
        <f>IF(B577="","",COUNT('Diário 2o PA'!$A$5:$A$1412)+COUNT('Diário 3o PA'!$A$5:$A$2004)+COUNT('Diário 4º PA'!$A$5:$A$2004)+ROW()-4)</f>
        <v/>
      </c>
      <c r="B577" s="104"/>
      <c r="C577" s="154"/>
      <c r="D577" s="105"/>
      <c r="E577" s="105"/>
      <c r="F577" s="106"/>
      <c r="G577" s="105"/>
      <c r="H577" s="105"/>
      <c r="I577" s="108"/>
      <c r="J577" s="105"/>
      <c r="K577" s="105"/>
      <c r="L577" s="108"/>
      <c r="M577" s="105"/>
      <c r="N577" s="103"/>
      <c r="O577" s="456"/>
      <c r="P577" s="79">
        <f t="shared" si="17"/>
        <v>0</v>
      </c>
      <c r="Q577" s="79">
        <f t="shared" si="17"/>
        <v>0</v>
      </c>
      <c r="R577" s="102" t="str">
        <f t="shared" si="16"/>
        <v/>
      </c>
      <c r="S577" s="96" t="str">
        <f>IF(D577="","",IF(OR(D577=Plano!$A$1,D577=Plano!$B$1),"entrada","saída"))</f>
        <v/>
      </c>
    </row>
    <row r="578" spans="1:19" ht="13.2" hidden="1" x14ac:dyDescent="0.25">
      <c r="A578" s="119" t="str">
        <f>IF(B578="","",COUNT('Diário 2o PA'!$A$5:$A$1412)+COUNT('Diário 3o PA'!$A$5:$A$2004)+COUNT('Diário 4º PA'!$A$5:$A$2004)+ROW()-4)</f>
        <v/>
      </c>
      <c r="B578" s="104"/>
      <c r="C578" s="154"/>
      <c r="D578" s="105"/>
      <c r="E578" s="105"/>
      <c r="F578" s="106"/>
      <c r="G578" s="105"/>
      <c r="H578" s="105"/>
      <c r="I578" s="108"/>
      <c r="J578" s="105"/>
      <c r="K578" s="105"/>
      <c r="L578" s="108"/>
      <c r="M578" s="105"/>
      <c r="N578" s="103"/>
      <c r="O578" s="456"/>
      <c r="P578" s="79">
        <f t="shared" si="17"/>
        <v>0</v>
      </c>
      <c r="Q578" s="79">
        <f t="shared" si="17"/>
        <v>0</v>
      </c>
      <c r="R578" s="102" t="str">
        <f t="shared" si="16"/>
        <v/>
      </c>
      <c r="S578" s="96" t="str">
        <f>IF(D578="","",IF(OR(D578=Plano!$A$1,D578=Plano!$B$1),"entrada","saída"))</f>
        <v/>
      </c>
    </row>
    <row r="579" spans="1:19" ht="13.2" hidden="1" x14ac:dyDescent="0.25">
      <c r="A579" s="119" t="str">
        <f>IF(B579="","",COUNT('Diário 2o PA'!$A$5:$A$1412)+COUNT('Diário 3o PA'!$A$5:$A$2004)+COUNT('Diário 4º PA'!$A$5:$A$2004)+ROW()-4)</f>
        <v/>
      </c>
      <c r="B579" s="104"/>
      <c r="C579" s="154"/>
      <c r="D579" s="105"/>
      <c r="E579" s="105"/>
      <c r="F579" s="106"/>
      <c r="G579" s="105"/>
      <c r="H579" s="105"/>
      <c r="I579" s="108"/>
      <c r="J579" s="105"/>
      <c r="K579" s="105"/>
      <c r="L579" s="108"/>
      <c r="M579" s="105"/>
      <c r="N579" s="103"/>
      <c r="O579" s="456"/>
      <c r="P579" s="79">
        <f t="shared" si="17"/>
        <v>0</v>
      </c>
      <c r="Q579" s="79">
        <f t="shared" si="17"/>
        <v>0</v>
      </c>
      <c r="R579" s="102" t="str">
        <f t="shared" si="16"/>
        <v/>
      </c>
      <c r="S579" s="96" t="str">
        <f>IF(D579="","",IF(OR(D579=Plano!$A$1,D579=Plano!$B$1),"entrada","saída"))</f>
        <v/>
      </c>
    </row>
    <row r="580" spans="1:19" ht="13.2" hidden="1" x14ac:dyDescent="0.25">
      <c r="A580" s="119" t="str">
        <f>IF(B580="","",COUNT('Diário 2o PA'!$A$5:$A$1412)+COUNT('Diário 3o PA'!$A$5:$A$2004)+COUNT('Diário 4º PA'!$A$5:$A$2004)+ROW()-4)</f>
        <v/>
      </c>
      <c r="B580" s="104"/>
      <c r="C580" s="154"/>
      <c r="D580" s="105"/>
      <c r="E580" s="105"/>
      <c r="F580" s="106"/>
      <c r="G580" s="105"/>
      <c r="H580" s="105"/>
      <c r="I580" s="108"/>
      <c r="J580" s="105"/>
      <c r="K580" s="105"/>
      <c r="L580" s="108"/>
      <c r="M580" s="105"/>
      <c r="N580" s="103"/>
      <c r="O580" s="456"/>
      <c r="P580" s="79">
        <f t="shared" si="17"/>
        <v>0</v>
      </c>
      <c r="Q580" s="79">
        <f t="shared" si="17"/>
        <v>0</v>
      </c>
      <c r="R580" s="102" t="str">
        <f t="shared" si="16"/>
        <v/>
      </c>
      <c r="S580" s="96" t="str">
        <f>IF(D580="","",IF(OR(D580=Plano!$A$1,D580=Plano!$B$1),"entrada","saída"))</f>
        <v/>
      </c>
    </row>
    <row r="581" spans="1:19" ht="13.2" hidden="1" x14ac:dyDescent="0.25">
      <c r="A581" s="119" t="str">
        <f>IF(B581="","",COUNT('Diário 2o PA'!$A$5:$A$1412)+COUNT('Diário 3o PA'!$A$5:$A$2004)+COUNT('Diário 4º PA'!$A$5:$A$2004)+ROW()-4)</f>
        <v/>
      </c>
      <c r="B581" s="104"/>
      <c r="C581" s="154"/>
      <c r="D581" s="105"/>
      <c r="E581" s="105"/>
      <c r="F581" s="106"/>
      <c r="G581" s="105"/>
      <c r="H581" s="105"/>
      <c r="I581" s="108"/>
      <c r="J581" s="105"/>
      <c r="K581" s="105"/>
      <c r="L581" s="108"/>
      <c r="M581" s="105"/>
      <c r="N581" s="103"/>
      <c r="O581" s="456"/>
      <c r="P581" s="79">
        <f t="shared" si="17"/>
        <v>0</v>
      </c>
      <c r="Q581" s="79">
        <f t="shared" si="17"/>
        <v>0</v>
      </c>
      <c r="R581" s="102" t="str">
        <f t="shared" ref="R581:R644" si="18">SUBSTITUTE(D581," ","_")</f>
        <v/>
      </c>
      <c r="S581" s="96" t="str">
        <f>IF(D581="","",IF(OR(D581=Plano!$A$1,D581=Plano!$B$1),"entrada","saída"))</f>
        <v/>
      </c>
    </row>
    <row r="582" spans="1:19" ht="13.2" hidden="1" x14ac:dyDescent="0.25">
      <c r="A582" s="119" t="str">
        <f>IF(B582="","",COUNT('Diário 2o PA'!$A$5:$A$1412)+COUNT('Diário 3o PA'!$A$5:$A$2004)+COUNT('Diário 4º PA'!$A$5:$A$2004)+ROW()-4)</f>
        <v/>
      </c>
      <c r="B582" s="104"/>
      <c r="C582" s="154"/>
      <c r="D582" s="105"/>
      <c r="E582" s="105"/>
      <c r="F582" s="106"/>
      <c r="G582" s="105"/>
      <c r="H582" s="105"/>
      <c r="I582" s="108"/>
      <c r="J582" s="105"/>
      <c r="K582" s="105"/>
      <c r="L582" s="108"/>
      <c r="M582" s="105"/>
      <c r="N582" s="103"/>
      <c r="O582" s="456"/>
      <c r="P582" s="79">
        <f t="shared" ref="P582:Q645" si="19">IF(B582=0,0,IF(YEAR(B582)=$Q$1,MONTH(B582)-$P$1+1,(YEAR(B582)-$Q$1)*12-$P$1+1+MONTH(B582)))</f>
        <v>0</v>
      </c>
      <c r="Q582" s="79">
        <f t="shared" si="19"/>
        <v>0</v>
      </c>
      <c r="R582" s="102" t="str">
        <f t="shared" si="18"/>
        <v/>
      </c>
      <c r="S582" s="96" t="str">
        <f>IF(D582="","",IF(OR(D582=Plano!$A$1,D582=Plano!$B$1),"entrada","saída"))</f>
        <v/>
      </c>
    </row>
    <row r="583" spans="1:19" ht="13.2" hidden="1" x14ac:dyDescent="0.25">
      <c r="A583" s="119" t="str">
        <f>IF(B583="","",COUNT('Diário 2o PA'!$A$5:$A$1412)+COUNT('Diário 3o PA'!$A$5:$A$2004)+COUNT('Diário 4º PA'!$A$5:$A$2004)+ROW()-4)</f>
        <v/>
      </c>
      <c r="B583" s="104"/>
      <c r="C583" s="154"/>
      <c r="D583" s="105"/>
      <c r="E583" s="105"/>
      <c r="F583" s="106"/>
      <c r="G583" s="105"/>
      <c r="H583" s="105"/>
      <c r="I583" s="108"/>
      <c r="J583" s="105"/>
      <c r="K583" s="105"/>
      <c r="L583" s="108"/>
      <c r="M583" s="105"/>
      <c r="N583" s="103"/>
      <c r="O583" s="456"/>
      <c r="P583" s="79">
        <f t="shared" si="19"/>
        <v>0</v>
      </c>
      <c r="Q583" s="79">
        <f t="shared" si="19"/>
        <v>0</v>
      </c>
      <c r="R583" s="102" t="str">
        <f t="shared" si="18"/>
        <v/>
      </c>
      <c r="S583" s="96" t="str">
        <f>IF(D583="","",IF(OR(D583=Plano!$A$1,D583=Plano!$B$1),"entrada","saída"))</f>
        <v/>
      </c>
    </row>
    <row r="584" spans="1:19" ht="13.2" hidden="1" x14ac:dyDescent="0.25">
      <c r="A584" s="119" t="str">
        <f>IF(B584="","",COUNT('Diário 2o PA'!$A$5:$A$1412)+COUNT('Diário 3o PA'!$A$5:$A$2004)+COUNT('Diário 4º PA'!$A$5:$A$2004)+ROW()-4)</f>
        <v/>
      </c>
      <c r="B584" s="104"/>
      <c r="C584" s="154"/>
      <c r="D584" s="105"/>
      <c r="E584" s="105"/>
      <c r="F584" s="106"/>
      <c r="G584" s="105"/>
      <c r="H584" s="105"/>
      <c r="I584" s="108"/>
      <c r="J584" s="105"/>
      <c r="K584" s="105"/>
      <c r="L584" s="108"/>
      <c r="M584" s="105"/>
      <c r="N584" s="103"/>
      <c r="O584" s="456"/>
      <c r="P584" s="79">
        <f t="shared" si="19"/>
        <v>0</v>
      </c>
      <c r="Q584" s="79">
        <f t="shared" si="19"/>
        <v>0</v>
      </c>
      <c r="R584" s="102" t="str">
        <f t="shared" si="18"/>
        <v/>
      </c>
      <c r="S584" s="96" t="str">
        <f>IF(D584="","",IF(OR(D584=Plano!$A$1,D584=Plano!$B$1),"entrada","saída"))</f>
        <v/>
      </c>
    </row>
    <row r="585" spans="1:19" ht="13.2" hidden="1" x14ac:dyDescent="0.25">
      <c r="A585" s="119" t="str">
        <f>IF(B585="","",COUNT('Diário 2o PA'!$A$5:$A$1412)+COUNT('Diário 3o PA'!$A$5:$A$2004)+COUNT('Diário 4º PA'!$A$5:$A$2004)+ROW()-4)</f>
        <v/>
      </c>
      <c r="B585" s="104"/>
      <c r="C585" s="154"/>
      <c r="D585" s="105"/>
      <c r="E585" s="105"/>
      <c r="F585" s="106"/>
      <c r="G585" s="105"/>
      <c r="H585" s="105"/>
      <c r="I585" s="108"/>
      <c r="J585" s="105"/>
      <c r="K585" s="105"/>
      <c r="L585" s="108"/>
      <c r="M585" s="105"/>
      <c r="N585" s="103"/>
      <c r="O585" s="456"/>
      <c r="P585" s="79">
        <f t="shared" si="19"/>
        <v>0</v>
      </c>
      <c r="Q585" s="79">
        <f t="shared" si="19"/>
        <v>0</v>
      </c>
      <c r="R585" s="102" t="str">
        <f t="shared" si="18"/>
        <v/>
      </c>
      <c r="S585" s="96" t="str">
        <f>IF(D585="","",IF(OR(D585=Plano!$A$1,D585=Plano!$B$1),"entrada","saída"))</f>
        <v/>
      </c>
    </row>
    <row r="586" spans="1:19" ht="13.2" hidden="1" x14ac:dyDescent="0.25">
      <c r="A586" s="119" t="str">
        <f>IF(B586="","",COUNT('Diário 2o PA'!$A$5:$A$1412)+COUNT('Diário 3o PA'!$A$5:$A$2004)+COUNT('Diário 4º PA'!$A$5:$A$2004)+ROW()-4)</f>
        <v/>
      </c>
      <c r="B586" s="104"/>
      <c r="C586" s="154"/>
      <c r="D586" s="105"/>
      <c r="E586" s="105"/>
      <c r="F586" s="106"/>
      <c r="G586" s="105"/>
      <c r="H586" s="105"/>
      <c r="I586" s="108"/>
      <c r="J586" s="105"/>
      <c r="K586" s="105"/>
      <c r="L586" s="108"/>
      <c r="M586" s="105"/>
      <c r="N586" s="103"/>
      <c r="O586" s="456"/>
      <c r="P586" s="79">
        <f t="shared" si="19"/>
        <v>0</v>
      </c>
      <c r="Q586" s="79">
        <f t="shared" si="19"/>
        <v>0</v>
      </c>
      <c r="R586" s="102" t="str">
        <f t="shared" si="18"/>
        <v/>
      </c>
      <c r="S586" s="96" t="str">
        <f>IF(D586="","",IF(OR(D586=Plano!$A$1,D586=Plano!$B$1),"entrada","saída"))</f>
        <v/>
      </c>
    </row>
    <row r="587" spans="1:19" ht="13.2" hidden="1" x14ac:dyDescent="0.25">
      <c r="A587" s="119" t="str">
        <f>IF(B587="","",COUNT('Diário 2o PA'!$A$5:$A$1412)+COUNT('Diário 3o PA'!$A$5:$A$2004)+COUNT('Diário 4º PA'!$A$5:$A$2004)+ROW()-4)</f>
        <v/>
      </c>
      <c r="B587" s="104"/>
      <c r="C587" s="154"/>
      <c r="D587" s="105"/>
      <c r="E587" s="105"/>
      <c r="F587" s="106"/>
      <c r="G587" s="105"/>
      <c r="H587" s="105"/>
      <c r="I587" s="108"/>
      <c r="J587" s="105"/>
      <c r="K587" s="105"/>
      <c r="L587" s="108"/>
      <c r="M587" s="105"/>
      <c r="N587" s="103"/>
      <c r="O587" s="456"/>
      <c r="P587" s="79">
        <f t="shared" si="19"/>
        <v>0</v>
      </c>
      <c r="Q587" s="79">
        <f t="shared" si="19"/>
        <v>0</v>
      </c>
      <c r="R587" s="102" t="str">
        <f t="shared" si="18"/>
        <v/>
      </c>
      <c r="S587" s="96" t="str">
        <f>IF(D587="","",IF(OR(D587=Plano!$A$1,D587=Plano!$B$1),"entrada","saída"))</f>
        <v/>
      </c>
    </row>
    <row r="588" spans="1:19" ht="13.2" hidden="1" x14ac:dyDescent="0.25">
      <c r="A588" s="119" t="str">
        <f>IF(B588="","",COUNT('Diário 2o PA'!$A$5:$A$1412)+COUNT('Diário 3o PA'!$A$5:$A$2004)+COUNT('Diário 4º PA'!$A$5:$A$2004)+ROW()-4)</f>
        <v/>
      </c>
      <c r="B588" s="104"/>
      <c r="C588" s="154"/>
      <c r="D588" s="105"/>
      <c r="E588" s="105"/>
      <c r="F588" s="106"/>
      <c r="G588" s="105"/>
      <c r="H588" s="105"/>
      <c r="I588" s="108"/>
      <c r="J588" s="105"/>
      <c r="K588" s="105"/>
      <c r="L588" s="108"/>
      <c r="M588" s="105"/>
      <c r="N588" s="103"/>
      <c r="O588" s="456"/>
      <c r="P588" s="79">
        <f t="shared" si="19"/>
        <v>0</v>
      </c>
      <c r="Q588" s="79">
        <f t="shared" si="19"/>
        <v>0</v>
      </c>
      <c r="R588" s="102" t="str">
        <f t="shared" si="18"/>
        <v/>
      </c>
      <c r="S588" s="96" t="str">
        <f>IF(D588="","",IF(OR(D588=Plano!$A$1,D588=Plano!$B$1),"entrada","saída"))</f>
        <v/>
      </c>
    </row>
    <row r="589" spans="1:19" ht="13.2" hidden="1" x14ac:dyDescent="0.25">
      <c r="A589" s="119" t="str">
        <f>IF(B589="","",COUNT('Diário 2o PA'!$A$5:$A$1412)+COUNT('Diário 3o PA'!$A$5:$A$2004)+COUNT('Diário 4º PA'!$A$5:$A$2004)+ROW()-4)</f>
        <v/>
      </c>
      <c r="B589" s="104"/>
      <c r="C589" s="154"/>
      <c r="D589" s="105"/>
      <c r="E589" s="105"/>
      <c r="F589" s="106"/>
      <c r="G589" s="105"/>
      <c r="H589" s="105"/>
      <c r="I589" s="108"/>
      <c r="J589" s="105"/>
      <c r="K589" s="105"/>
      <c r="L589" s="108"/>
      <c r="M589" s="105"/>
      <c r="N589" s="103"/>
      <c r="O589" s="456"/>
      <c r="P589" s="79">
        <f t="shared" si="19"/>
        <v>0</v>
      </c>
      <c r="Q589" s="79">
        <f t="shared" si="19"/>
        <v>0</v>
      </c>
      <c r="R589" s="102" t="str">
        <f t="shared" si="18"/>
        <v/>
      </c>
      <c r="S589" s="96" t="str">
        <f>IF(D589="","",IF(OR(D589=Plano!$A$1,D589=Plano!$B$1),"entrada","saída"))</f>
        <v/>
      </c>
    </row>
    <row r="590" spans="1:19" ht="13.2" hidden="1" x14ac:dyDescent="0.25">
      <c r="A590" s="119" t="str">
        <f>IF(B590="","",COUNT('Diário 2o PA'!$A$5:$A$1412)+COUNT('Diário 3o PA'!$A$5:$A$2004)+COUNT('Diário 4º PA'!$A$5:$A$2004)+ROW()-4)</f>
        <v/>
      </c>
      <c r="B590" s="104"/>
      <c r="C590" s="154"/>
      <c r="D590" s="105"/>
      <c r="E590" s="105"/>
      <c r="F590" s="106"/>
      <c r="G590" s="105"/>
      <c r="H590" s="105"/>
      <c r="I590" s="108"/>
      <c r="J590" s="105"/>
      <c r="K590" s="105"/>
      <c r="L590" s="108"/>
      <c r="M590" s="105"/>
      <c r="N590" s="103"/>
      <c r="O590" s="456"/>
      <c r="P590" s="79">
        <f t="shared" si="19"/>
        <v>0</v>
      </c>
      <c r="Q590" s="79">
        <f t="shared" si="19"/>
        <v>0</v>
      </c>
      <c r="R590" s="102" t="str">
        <f t="shared" si="18"/>
        <v/>
      </c>
      <c r="S590" s="96" t="str">
        <f>IF(D590="","",IF(OR(D590=Plano!$A$1,D590=Plano!$B$1),"entrada","saída"))</f>
        <v/>
      </c>
    </row>
    <row r="591" spans="1:19" ht="13.2" hidden="1" x14ac:dyDescent="0.25">
      <c r="A591" s="119" t="str">
        <f>IF(B591="","",COUNT('Diário 2o PA'!$A$5:$A$1412)+COUNT('Diário 3o PA'!$A$5:$A$2004)+COUNT('Diário 4º PA'!$A$5:$A$2004)+ROW()-4)</f>
        <v/>
      </c>
      <c r="B591" s="104"/>
      <c r="C591" s="154"/>
      <c r="D591" s="105"/>
      <c r="E591" s="105"/>
      <c r="F591" s="106"/>
      <c r="G591" s="105"/>
      <c r="H591" s="105"/>
      <c r="I591" s="108"/>
      <c r="J591" s="105"/>
      <c r="K591" s="105"/>
      <c r="L591" s="108"/>
      <c r="M591" s="105"/>
      <c r="N591" s="103"/>
      <c r="O591" s="456"/>
      <c r="P591" s="79">
        <f t="shared" si="19"/>
        <v>0</v>
      </c>
      <c r="Q591" s="79">
        <f t="shared" si="19"/>
        <v>0</v>
      </c>
      <c r="R591" s="102" t="str">
        <f t="shared" si="18"/>
        <v/>
      </c>
      <c r="S591" s="96" t="str">
        <f>IF(D591="","",IF(OR(D591=Plano!$A$1,D591=Plano!$B$1),"entrada","saída"))</f>
        <v/>
      </c>
    </row>
    <row r="592" spans="1:19" ht="13.2" hidden="1" x14ac:dyDescent="0.25">
      <c r="A592" s="119" t="str">
        <f>IF(B592="","",COUNT('Diário 2o PA'!$A$5:$A$1412)+COUNT('Diário 3o PA'!$A$5:$A$2004)+COUNT('Diário 4º PA'!$A$5:$A$2004)+ROW()-4)</f>
        <v/>
      </c>
      <c r="B592" s="104"/>
      <c r="C592" s="154"/>
      <c r="D592" s="105"/>
      <c r="E592" s="105"/>
      <c r="F592" s="106"/>
      <c r="G592" s="105"/>
      <c r="H592" s="105"/>
      <c r="I592" s="108"/>
      <c r="J592" s="105"/>
      <c r="K592" s="105"/>
      <c r="L592" s="108"/>
      <c r="M592" s="105"/>
      <c r="N592" s="103"/>
      <c r="O592" s="456"/>
      <c r="P592" s="79">
        <f t="shared" si="19"/>
        <v>0</v>
      </c>
      <c r="Q592" s="79">
        <f t="shared" si="19"/>
        <v>0</v>
      </c>
      <c r="R592" s="102" t="str">
        <f t="shared" si="18"/>
        <v/>
      </c>
      <c r="S592" s="96" t="str">
        <f>IF(D592="","",IF(OR(D592=Plano!$A$1,D592=Plano!$B$1),"entrada","saída"))</f>
        <v/>
      </c>
    </row>
    <row r="593" spans="1:19" ht="13.2" hidden="1" x14ac:dyDescent="0.25">
      <c r="A593" s="119" t="str">
        <f>IF(B593="","",COUNT('Diário 2o PA'!$A$5:$A$1412)+COUNT('Diário 3o PA'!$A$5:$A$2004)+COUNT('Diário 4º PA'!$A$5:$A$2004)+ROW()-4)</f>
        <v/>
      </c>
      <c r="B593" s="104"/>
      <c r="C593" s="154"/>
      <c r="D593" s="105"/>
      <c r="E593" s="105"/>
      <c r="F593" s="106"/>
      <c r="G593" s="105"/>
      <c r="H593" s="105"/>
      <c r="I593" s="108"/>
      <c r="J593" s="105"/>
      <c r="K593" s="105"/>
      <c r="L593" s="108"/>
      <c r="M593" s="105"/>
      <c r="N593" s="103"/>
      <c r="O593" s="456"/>
      <c r="P593" s="79">
        <f t="shared" si="19"/>
        <v>0</v>
      </c>
      <c r="Q593" s="79">
        <f t="shared" si="19"/>
        <v>0</v>
      </c>
      <c r="R593" s="102" t="str">
        <f t="shared" si="18"/>
        <v/>
      </c>
      <c r="S593" s="96" t="str">
        <f>IF(D593="","",IF(OR(D593=Plano!$A$1,D593=Plano!$B$1),"entrada","saída"))</f>
        <v/>
      </c>
    </row>
    <row r="594" spans="1:19" ht="13.2" hidden="1" x14ac:dyDescent="0.25">
      <c r="A594" s="119" t="str">
        <f>IF(B594="","",COUNT('Diário 2o PA'!$A$5:$A$1412)+COUNT('Diário 3o PA'!$A$5:$A$2004)+COUNT('Diário 4º PA'!$A$5:$A$2004)+ROW()-4)</f>
        <v/>
      </c>
      <c r="B594" s="104"/>
      <c r="C594" s="154"/>
      <c r="D594" s="105"/>
      <c r="E594" s="105"/>
      <c r="F594" s="106"/>
      <c r="G594" s="105"/>
      <c r="H594" s="105"/>
      <c r="I594" s="108"/>
      <c r="J594" s="105"/>
      <c r="K594" s="105"/>
      <c r="L594" s="108"/>
      <c r="M594" s="105"/>
      <c r="N594" s="103"/>
      <c r="O594" s="456"/>
      <c r="P594" s="79">
        <f t="shared" si="19"/>
        <v>0</v>
      </c>
      <c r="Q594" s="79">
        <f t="shared" si="19"/>
        <v>0</v>
      </c>
      <c r="R594" s="102" t="str">
        <f t="shared" si="18"/>
        <v/>
      </c>
      <c r="S594" s="96" t="str">
        <f>IF(D594="","",IF(OR(D594=Plano!$A$1,D594=Plano!$B$1),"entrada","saída"))</f>
        <v/>
      </c>
    </row>
    <row r="595" spans="1:19" ht="13.2" hidden="1" x14ac:dyDescent="0.25">
      <c r="A595" s="119" t="str">
        <f>IF(B595="","",COUNT('Diário 2o PA'!$A$5:$A$1412)+COUNT('Diário 3o PA'!$A$5:$A$2004)+COUNT('Diário 4º PA'!$A$5:$A$2004)+ROW()-4)</f>
        <v/>
      </c>
      <c r="B595" s="104"/>
      <c r="C595" s="154"/>
      <c r="D595" s="105"/>
      <c r="E595" s="105"/>
      <c r="F595" s="106"/>
      <c r="G595" s="105"/>
      <c r="H595" s="105"/>
      <c r="I595" s="108"/>
      <c r="J595" s="105"/>
      <c r="K595" s="105"/>
      <c r="L595" s="108"/>
      <c r="M595" s="105"/>
      <c r="N595" s="103"/>
      <c r="O595" s="456"/>
      <c r="P595" s="79">
        <f t="shared" si="19"/>
        <v>0</v>
      </c>
      <c r="Q595" s="79">
        <f t="shared" si="19"/>
        <v>0</v>
      </c>
      <c r="R595" s="102" t="str">
        <f t="shared" si="18"/>
        <v/>
      </c>
      <c r="S595" s="96" t="str">
        <f>IF(D595="","",IF(OR(D595=Plano!$A$1,D595=Plano!$B$1),"entrada","saída"))</f>
        <v/>
      </c>
    </row>
    <row r="596" spans="1:19" ht="13.2" hidden="1" x14ac:dyDescent="0.25">
      <c r="A596" s="119" t="str">
        <f>IF(B596="","",COUNT('Diário 2o PA'!$A$5:$A$1412)+COUNT('Diário 3o PA'!$A$5:$A$2004)+COUNT('Diário 4º PA'!$A$5:$A$2004)+ROW()-4)</f>
        <v/>
      </c>
      <c r="B596" s="104"/>
      <c r="C596" s="154"/>
      <c r="D596" s="105"/>
      <c r="E596" s="105"/>
      <c r="F596" s="106"/>
      <c r="G596" s="105"/>
      <c r="H596" s="105"/>
      <c r="I596" s="108"/>
      <c r="J596" s="105"/>
      <c r="K596" s="105"/>
      <c r="L596" s="108"/>
      <c r="M596" s="105"/>
      <c r="N596" s="103"/>
      <c r="O596" s="456"/>
      <c r="P596" s="79">
        <f t="shared" si="19"/>
        <v>0</v>
      </c>
      <c r="Q596" s="79">
        <f t="shared" si="19"/>
        <v>0</v>
      </c>
      <c r="R596" s="102" t="str">
        <f t="shared" si="18"/>
        <v/>
      </c>
      <c r="S596" s="96" t="str">
        <f>IF(D596="","",IF(OR(D596=Plano!$A$1,D596=Plano!$B$1),"entrada","saída"))</f>
        <v/>
      </c>
    </row>
    <row r="597" spans="1:19" ht="13.2" hidden="1" x14ac:dyDescent="0.25">
      <c r="A597" s="119" t="str">
        <f>IF(B597="","",COUNT('Diário 2o PA'!$A$5:$A$1412)+COUNT('Diário 3o PA'!$A$5:$A$2004)+COUNT('Diário 4º PA'!$A$5:$A$2004)+ROW()-4)</f>
        <v/>
      </c>
      <c r="B597" s="104"/>
      <c r="C597" s="154"/>
      <c r="D597" s="105"/>
      <c r="E597" s="105"/>
      <c r="F597" s="106"/>
      <c r="G597" s="105"/>
      <c r="H597" s="105"/>
      <c r="I597" s="108"/>
      <c r="J597" s="105"/>
      <c r="K597" s="105"/>
      <c r="L597" s="108"/>
      <c r="M597" s="105"/>
      <c r="N597" s="103"/>
      <c r="O597" s="456"/>
      <c r="P597" s="79">
        <f t="shared" si="19"/>
        <v>0</v>
      </c>
      <c r="Q597" s="79">
        <f t="shared" si="19"/>
        <v>0</v>
      </c>
      <c r="R597" s="102" t="str">
        <f t="shared" si="18"/>
        <v/>
      </c>
      <c r="S597" s="96" t="str">
        <f>IF(D597="","",IF(OR(D597=Plano!$A$1,D597=Plano!$B$1),"entrada","saída"))</f>
        <v/>
      </c>
    </row>
    <row r="598" spans="1:19" ht="13.2" hidden="1" x14ac:dyDescent="0.25">
      <c r="A598" s="119" t="str">
        <f>IF(B598="","",COUNT('Diário 2o PA'!$A$5:$A$1412)+COUNT('Diário 3o PA'!$A$5:$A$2004)+COUNT('Diário 4º PA'!$A$5:$A$2004)+ROW()-4)</f>
        <v/>
      </c>
      <c r="B598" s="104"/>
      <c r="C598" s="154"/>
      <c r="D598" s="105"/>
      <c r="E598" s="105"/>
      <c r="F598" s="106"/>
      <c r="G598" s="105"/>
      <c r="H598" s="105"/>
      <c r="I598" s="108"/>
      <c r="J598" s="105"/>
      <c r="K598" s="105"/>
      <c r="L598" s="108"/>
      <c r="M598" s="105"/>
      <c r="N598" s="103"/>
      <c r="O598" s="456"/>
      <c r="P598" s="79">
        <f t="shared" si="19"/>
        <v>0</v>
      </c>
      <c r="Q598" s="79">
        <f t="shared" si="19"/>
        <v>0</v>
      </c>
      <c r="R598" s="102" t="str">
        <f t="shared" si="18"/>
        <v/>
      </c>
      <c r="S598" s="96" t="str">
        <f>IF(D598="","",IF(OR(D598=Plano!$A$1,D598=Plano!$B$1),"entrada","saída"))</f>
        <v/>
      </c>
    </row>
    <row r="599" spans="1:19" ht="13.2" hidden="1" x14ac:dyDescent="0.25">
      <c r="A599" s="119" t="str">
        <f>IF(B599="","",COUNT('Diário 2o PA'!$A$5:$A$1412)+COUNT('Diário 3o PA'!$A$5:$A$2004)+COUNT('Diário 4º PA'!$A$5:$A$2004)+ROW()-4)</f>
        <v/>
      </c>
      <c r="B599" s="104"/>
      <c r="C599" s="154"/>
      <c r="D599" s="105"/>
      <c r="E599" s="105"/>
      <c r="F599" s="106"/>
      <c r="G599" s="105"/>
      <c r="H599" s="105"/>
      <c r="I599" s="108"/>
      <c r="J599" s="105"/>
      <c r="K599" s="105"/>
      <c r="L599" s="108"/>
      <c r="M599" s="105"/>
      <c r="N599" s="103"/>
      <c r="O599" s="456"/>
      <c r="P599" s="79">
        <f t="shared" si="19"/>
        <v>0</v>
      </c>
      <c r="Q599" s="79">
        <f t="shared" si="19"/>
        <v>0</v>
      </c>
      <c r="R599" s="102" t="str">
        <f t="shared" si="18"/>
        <v/>
      </c>
      <c r="S599" s="96" t="str">
        <f>IF(D599="","",IF(OR(D599=Plano!$A$1,D599=Plano!$B$1),"entrada","saída"))</f>
        <v/>
      </c>
    </row>
    <row r="600" spans="1:19" ht="13.2" hidden="1" x14ac:dyDescent="0.25">
      <c r="A600" s="119" t="str">
        <f>IF(B600="","",COUNT('Diário 2o PA'!$A$5:$A$1412)+COUNT('Diário 3o PA'!$A$5:$A$2004)+COUNT('Diário 4º PA'!$A$5:$A$2004)+ROW()-4)</f>
        <v/>
      </c>
      <c r="B600" s="104"/>
      <c r="C600" s="154"/>
      <c r="D600" s="105"/>
      <c r="E600" s="105"/>
      <c r="F600" s="106"/>
      <c r="G600" s="105"/>
      <c r="H600" s="105"/>
      <c r="I600" s="108"/>
      <c r="J600" s="105"/>
      <c r="K600" s="105"/>
      <c r="L600" s="108"/>
      <c r="M600" s="105"/>
      <c r="N600" s="103"/>
      <c r="O600" s="456"/>
      <c r="P600" s="79">
        <f t="shared" si="19"/>
        <v>0</v>
      </c>
      <c r="Q600" s="79">
        <f t="shared" si="19"/>
        <v>0</v>
      </c>
      <c r="R600" s="102" t="str">
        <f t="shared" si="18"/>
        <v/>
      </c>
      <c r="S600" s="96" t="str">
        <f>IF(D600="","",IF(OR(D600=Plano!$A$1,D600=Plano!$B$1),"entrada","saída"))</f>
        <v/>
      </c>
    </row>
    <row r="601" spans="1:19" ht="13.2" hidden="1" x14ac:dyDescent="0.25">
      <c r="A601" s="119" t="str">
        <f>IF(B601="","",COUNT('Diário 2o PA'!$A$5:$A$1412)+COUNT('Diário 3o PA'!$A$5:$A$2004)+COUNT('Diário 4º PA'!$A$5:$A$2004)+ROW()-4)</f>
        <v/>
      </c>
      <c r="B601" s="104"/>
      <c r="C601" s="154"/>
      <c r="D601" s="105"/>
      <c r="E601" s="105"/>
      <c r="F601" s="106"/>
      <c r="G601" s="105"/>
      <c r="H601" s="105"/>
      <c r="I601" s="108"/>
      <c r="J601" s="105"/>
      <c r="K601" s="105"/>
      <c r="L601" s="108"/>
      <c r="M601" s="105"/>
      <c r="N601" s="103"/>
      <c r="O601" s="456"/>
      <c r="P601" s="79">
        <f t="shared" si="19"/>
        <v>0</v>
      </c>
      <c r="Q601" s="79">
        <f t="shared" si="19"/>
        <v>0</v>
      </c>
      <c r="R601" s="102" t="str">
        <f t="shared" si="18"/>
        <v/>
      </c>
      <c r="S601" s="96" t="str">
        <f>IF(D601="","",IF(OR(D601=Plano!$A$1,D601=Plano!$B$1),"entrada","saída"))</f>
        <v/>
      </c>
    </row>
    <row r="602" spans="1:19" ht="13.2" hidden="1" x14ac:dyDescent="0.25">
      <c r="A602" s="119" t="str">
        <f>IF(B602="","",COUNT('Diário 2o PA'!$A$5:$A$1412)+COUNT('Diário 3o PA'!$A$5:$A$2004)+COUNT('Diário 4º PA'!$A$5:$A$2004)+ROW()-4)</f>
        <v/>
      </c>
      <c r="B602" s="104"/>
      <c r="C602" s="154"/>
      <c r="D602" s="105"/>
      <c r="E602" s="105"/>
      <c r="F602" s="106"/>
      <c r="G602" s="105"/>
      <c r="H602" s="105"/>
      <c r="I602" s="108"/>
      <c r="J602" s="105"/>
      <c r="K602" s="105"/>
      <c r="L602" s="108"/>
      <c r="M602" s="105"/>
      <c r="N602" s="103"/>
      <c r="O602" s="456"/>
      <c r="P602" s="79">
        <f t="shared" si="19"/>
        <v>0</v>
      </c>
      <c r="Q602" s="79">
        <f t="shared" si="19"/>
        <v>0</v>
      </c>
      <c r="R602" s="102" t="str">
        <f t="shared" si="18"/>
        <v/>
      </c>
      <c r="S602" s="96" t="str">
        <f>IF(D602="","",IF(OR(D602=Plano!$A$1,D602=Plano!$B$1),"entrada","saída"))</f>
        <v/>
      </c>
    </row>
    <row r="603" spans="1:19" ht="13.2" hidden="1" x14ac:dyDescent="0.25">
      <c r="A603" s="119" t="str">
        <f>IF(B603="","",COUNT('Diário 2o PA'!$A$5:$A$1412)+COUNT('Diário 3o PA'!$A$5:$A$2004)+COUNT('Diário 4º PA'!$A$5:$A$2004)+ROW()-4)</f>
        <v/>
      </c>
      <c r="B603" s="104"/>
      <c r="C603" s="154"/>
      <c r="D603" s="105"/>
      <c r="E603" s="105"/>
      <c r="F603" s="106"/>
      <c r="G603" s="105"/>
      <c r="H603" s="105"/>
      <c r="I603" s="108"/>
      <c r="J603" s="105"/>
      <c r="K603" s="105"/>
      <c r="L603" s="108"/>
      <c r="M603" s="105"/>
      <c r="N603" s="103"/>
      <c r="O603" s="456"/>
      <c r="P603" s="79">
        <f t="shared" si="19"/>
        <v>0</v>
      </c>
      <c r="Q603" s="79">
        <f t="shared" si="19"/>
        <v>0</v>
      </c>
      <c r="R603" s="102" t="str">
        <f t="shared" si="18"/>
        <v/>
      </c>
      <c r="S603" s="96" t="str">
        <f>IF(D603="","",IF(OR(D603=Plano!$A$1,D603=Plano!$B$1),"entrada","saída"))</f>
        <v/>
      </c>
    </row>
    <row r="604" spans="1:19" ht="13.2" hidden="1" x14ac:dyDescent="0.25">
      <c r="A604" s="119" t="str">
        <f>IF(B604="","",COUNT('Diário 2o PA'!$A$5:$A$1412)+COUNT('Diário 3o PA'!$A$5:$A$2004)+COUNT('Diário 4º PA'!$A$5:$A$2004)+ROW()-4)</f>
        <v/>
      </c>
      <c r="B604" s="104"/>
      <c r="C604" s="154"/>
      <c r="D604" s="105"/>
      <c r="E604" s="105"/>
      <c r="F604" s="106"/>
      <c r="G604" s="105"/>
      <c r="H604" s="105"/>
      <c r="I604" s="108"/>
      <c r="J604" s="105"/>
      <c r="K604" s="105"/>
      <c r="L604" s="108"/>
      <c r="M604" s="105"/>
      <c r="N604" s="103"/>
      <c r="O604" s="456"/>
      <c r="P604" s="79">
        <f t="shared" si="19"/>
        <v>0</v>
      </c>
      <c r="Q604" s="79">
        <f t="shared" si="19"/>
        <v>0</v>
      </c>
      <c r="R604" s="102" t="str">
        <f t="shared" si="18"/>
        <v/>
      </c>
      <c r="S604" s="96" t="str">
        <f>IF(D604="","",IF(OR(D604=Plano!$A$1,D604=Plano!$B$1),"entrada","saída"))</f>
        <v/>
      </c>
    </row>
    <row r="605" spans="1:19" ht="13.2" hidden="1" x14ac:dyDescent="0.25">
      <c r="A605" s="119" t="str">
        <f>IF(B605="","",COUNT('Diário 2o PA'!$A$5:$A$1412)+COUNT('Diário 3o PA'!$A$5:$A$2004)+COUNT('Diário 4º PA'!$A$5:$A$2004)+ROW()-4)</f>
        <v/>
      </c>
      <c r="B605" s="104"/>
      <c r="C605" s="154"/>
      <c r="D605" s="105"/>
      <c r="E605" s="105"/>
      <c r="F605" s="106"/>
      <c r="G605" s="105"/>
      <c r="H605" s="105"/>
      <c r="I605" s="108"/>
      <c r="J605" s="105"/>
      <c r="K605" s="105"/>
      <c r="L605" s="108"/>
      <c r="M605" s="105"/>
      <c r="N605" s="103"/>
      <c r="O605" s="456"/>
      <c r="P605" s="79">
        <f t="shared" si="19"/>
        <v>0</v>
      </c>
      <c r="Q605" s="79">
        <f t="shared" si="19"/>
        <v>0</v>
      </c>
      <c r="R605" s="102" t="str">
        <f t="shared" si="18"/>
        <v/>
      </c>
      <c r="S605" s="96" t="str">
        <f>IF(D605="","",IF(OR(D605=Plano!$A$1,D605=Plano!$B$1),"entrada","saída"))</f>
        <v/>
      </c>
    </row>
    <row r="606" spans="1:19" ht="13.2" hidden="1" x14ac:dyDescent="0.25">
      <c r="A606" s="119" t="str">
        <f>IF(B606="","",COUNT('Diário 2o PA'!$A$5:$A$1412)+COUNT('Diário 3o PA'!$A$5:$A$2004)+COUNT('Diário 4º PA'!$A$5:$A$2004)+ROW()-4)</f>
        <v/>
      </c>
      <c r="B606" s="104"/>
      <c r="C606" s="154"/>
      <c r="D606" s="105"/>
      <c r="E606" s="105"/>
      <c r="F606" s="106"/>
      <c r="G606" s="105"/>
      <c r="H606" s="105"/>
      <c r="I606" s="108"/>
      <c r="J606" s="105"/>
      <c r="K606" s="105"/>
      <c r="L606" s="108"/>
      <c r="M606" s="105"/>
      <c r="N606" s="103"/>
      <c r="O606" s="456"/>
      <c r="P606" s="79">
        <f t="shared" si="19"/>
        <v>0</v>
      </c>
      <c r="Q606" s="79">
        <f t="shared" si="19"/>
        <v>0</v>
      </c>
      <c r="R606" s="102" t="str">
        <f t="shared" si="18"/>
        <v/>
      </c>
      <c r="S606" s="96" t="str">
        <f>IF(D606="","",IF(OR(D606=Plano!$A$1,D606=Plano!$B$1),"entrada","saída"))</f>
        <v/>
      </c>
    </row>
    <row r="607" spans="1:19" ht="13.2" hidden="1" x14ac:dyDescent="0.25">
      <c r="A607" s="119" t="str">
        <f>IF(B607="","",COUNT('Diário 2o PA'!$A$5:$A$1412)+COUNT('Diário 3o PA'!$A$5:$A$2004)+COUNT('Diário 4º PA'!$A$5:$A$2004)+ROW()-4)</f>
        <v/>
      </c>
      <c r="B607" s="104"/>
      <c r="C607" s="154"/>
      <c r="D607" s="105"/>
      <c r="E607" s="105"/>
      <c r="F607" s="106"/>
      <c r="G607" s="105"/>
      <c r="H607" s="105"/>
      <c r="I607" s="108"/>
      <c r="J607" s="105"/>
      <c r="K607" s="105"/>
      <c r="L607" s="108"/>
      <c r="M607" s="105"/>
      <c r="N607" s="103"/>
      <c r="O607" s="456"/>
      <c r="P607" s="79">
        <f t="shared" si="19"/>
        <v>0</v>
      </c>
      <c r="Q607" s="79">
        <f t="shared" si="19"/>
        <v>0</v>
      </c>
      <c r="R607" s="102" t="str">
        <f t="shared" si="18"/>
        <v/>
      </c>
      <c r="S607" s="96" t="str">
        <f>IF(D607="","",IF(OR(D607=Plano!$A$1,D607=Plano!$B$1),"entrada","saída"))</f>
        <v/>
      </c>
    </row>
    <row r="608" spans="1:19" ht="13.2" hidden="1" x14ac:dyDescent="0.25">
      <c r="A608" s="119" t="str">
        <f>IF(B608="","",COUNT('Diário 2o PA'!$A$5:$A$1412)+COUNT('Diário 3o PA'!$A$5:$A$2004)+COUNT('Diário 4º PA'!$A$5:$A$2004)+ROW()-4)</f>
        <v/>
      </c>
      <c r="B608" s="104"/>
      <c r="C608" s="154"/>
      <c r="D608" s="105"/>
      <c r="E608" s="105"/>
      <c r="F608" s="106"/>
      <c r="G608" s="105"/>
      <c r="H608" s="105"/>
      <c r="I608" s="108"/>
      <c r="J608" s="105"/>
      <c r="K608" s="105"/>
      <c r="L608" s="108"/>
      <c r="M608" s="105"/>
      <c r="N608" s="103"/>
      <c r="O608" s="456"/>
      <c r="P608" s="79">
        <f t="shared" si="19"/>
        <v>0</v>
      </c>
      <c r="Q608" s="79">
        <f t="shared" si="19"/>
        <v>0</v>
      </c>
      <c r="R608" s="102" t="str">
        <f t="shared" si="18"/>
        <v/>
      </c>
      <c r="S608" s="96" t="str">
        <f>IF(D608="","",IF(OR(D608=Plano!$A$1,D608=Plano!$B$1),"entrada","saída"))</f>
        <v/>
      </c>
    </row>
    <row r="609" spans="1:19" ht="13.2" hidden="1" x14ac:dyDescent="0.25">
      <c r="A609" s="119" t="str">
        <f>IF(B609="","",COUNT('Diário 2o PA'!$A$5:$A$1412)+COUNT('Diário 3o PA'!$A$5:$A$2004)+COUNT('Diário 4º PA'!$A$5:$A$2004)+ROW()-4)</f>
        <v/>
      </c>
      <c r="B609" s="104"/>
      <c r="C609" s="154"/>
      <c r="D609" s="105"/>
      <c r="E609" s="105"/>
      <c r="F609" s="106"/>
      <c r="G609" s="105"/>
      <c r="H609" s="105"/>
      <c r="I609" s="108"/>
      <c r="J609" s="105"/>
      <c r="K609" s="105"/>
      <c r="L609" s="108"/>
      <c r="M609" s="105"/>
      <c r="N609" s="103"/>
      <c r="O609" s="456"/>
      <c r="P609" s="79">
        <f t="shared" si="19"/>
        <v>0</v>
      </c>
      <c r="Q609" s="79">
        <f t="shared" si="19"/>
        <v>0</v>
      </c>
      <c r="R609" s="102" t="str">
        <f t="shared" si="18"/>
        <v/>
      </c>
      <c r="S609" s="96" t="str">
        <f>IF(D609="","",IF(OR(D609=Plano!$A$1,D609=Plano!$B$1),"entrada","saída"))</f>
        <v/>
      </c>
    </row>
    <row r="610" spans="1:19" ht="13.2" hidden="1" x14ac:dyDescent="0.25">
      <c r="A610" s="119" t="str">
        <f>IF(B610="","",COUNT('Diário 2o PA'!$A$5:$A$1412)+COUNT('Diário 3o PA'!$A$5:$A$2004)+COUNT('Diário 4º PA'!$A$5:$A$2004)+ROW()-4)</f>
        <v/>
      </c>
      <c r="B610" s="104"/>
      <c r="C610" s="154"/>
      <c r="D610" s="105"/>
      <c r="E610" s="105"/>
      <c r="F610" s="106"/>
      <c r="G610" s="105"/>
      <c r="H610" s="105"/>
      <c r="I610" s="108"/>
      <c r="J610" s="105"/>
      <c r="K610" s="105"/>
      <c r="L610" s="108"/>
      <c r="M610" s="105"/>
      <c r="N610" s="103"/>
      <c r="O610" s="456"/>
      <c r="P610" s="79">
        <f t="shared" si="19"/>
        <v>0</v>
      </c>
      <c r="Q610" s="79">
        <f t="shared" si="19"/>
        <v>0</v>
      </c>
      <c r="R610" s="102" t="str">
        <f t="shared" si="18"/>
        <v/>
      </c>
      <c r="S610" s="96" t="str">
        <f>IF(D610="","",IF(OR(D610=Plano!$A$1,D610=Plano!$B$1),"entrada","saída"))</f>
        <v/>
      </c>
    </row>
    <row r="611" spans="1:19" ht="13.2" hidden="1" x14ac:dyDescent="0.25">
      <c r="A611" s="119" t="str">
        <f>IF(B611="","",COUNT('Diário 2o PA'!$A$5:$A$1412)+COUNT('Diário 3o PA'!$A$5:$A$2004)+COUNT('Diário 4º PA'!$A$5:$A$2004)+ROW()-4)</f>
        <v/>
      </c>
      <c r="B611" s="104"/>
      <c r="C611" s="154"/>
      <c r="D611" s="105"/>
      <c r="E611" s="105"/>
      <c r="F611" s="106"/>
      <c r="G611" s="105"/>
      <c r="H611" s="105"/>
      <c r="I611" s="108"/>
      <c r="J611" s="105"/>
      <c r="K611" s="105"/>
      <c r="L611" s="108"/>
      <c r="M611" s="105"/>
      <c r="N611" s="103"/>
      <c r="O611" s="456"/>
      <c r="P611" s="79">
        <f t="shared" si="19"/>
        <v>0</v>
      </c>
      <c r="Q611" s="79">
        <f t="shared" si="19"/>
        <v>0</v>
      </c>
      <c r="R611" s="102" t="str">
        <f t="shared" si="18"/>
        <v/>
      </c>
      <c r="S611" s="96" t="str">
        <f>IF(D611="","",IF(OR(D611=Plano!$A$1,D611=Plano!$B$1),"entrada","saída"))</f>
        <v/>
      </c>
    </row>
    <row r="612" spans="1:19" ht="13.2" hidden="1" x14ac:dyDescent="0.25">
      <c r="A612" s="119" t="str">
        <f>IF(B612="","",COUNT('Diário 2o PA'!$A$5:$A$1412)+COUNT('Diário 3o PA'!$A$5:$A$2004)+COUNT('Diário 4º PA'!$A$5:$A$2004)+ROW()-4)</f>
        <v/>
      </c>
      <c r="B612" s="104"/>
      <c r="C612" s="154"/>
      <c r="D612" s="105"/>
      <c r="E612" s="105"/>
      <c r="F612" s="106"/>
      <c r="G612" s="105"/>
      <c r="H612" s="105"/>
      <c r="I612" s="108"/>
      <c r="J612" s="105"/>
      <c r="K612" s="105"/>
      <c r="L612" s="108"/>
      <c r="M612" s="105"/>
      <c r="N612" s="103"/>
      <c r="O612" s="456"/>
      <c r="P612" s="79">
        <f t="shared" si="19"/>
        <v>0</v>
      </c>
      <c r="Q612" s="79">
        <f t="shared" si="19"/>
        <v>0</v>
      </c>
      <c r="R612" s="102" t="str">
        <f t="shared" si="18"/>
        <v/>
      </c>
      <c r="S612" s="96" t="str">
        <f>IF(D612="","",IF(OR(D612=Plano!$A$1,D612=Plano!$B$1),"entrada","saída"))</f>
        <v/>
      </c>
    </row>
    <row r="613" spans="1:19" ht="13.2" hidden="1" x14ac:dyDescent="0.25">
      <c r="A613" s="119" t="str">
        <f>IF(B613="","",COUNT('Diário 2o PA'!$A$5:$A$1412)+COUNT('Diário 3o PA'!$A$5:$A$2004)+COUNT('Diário 4º PA'!$A$5:$A$2004)+ROW()-4)</f>
        <v/>
      </c>
      <c r="B613" s="104"/>
      <c r="C613" s="154"/>
      <c r="D613" s="105"/>
      <c r="E613" s="105"/>
      <c r="F613" s="106"/>
      <c r="G613" s="105"/>
      <c r="H613" s="105"/>
      <c r="I613" s="108"/>
      <c r="J613" s="105"/>
      <c r="K613" s="105"/>
      <c r="L613" s="108"/>
      <c r="M613" s="105"/>
      <c r="N613" s="103"/>
      <c r="O613" s="456"/>
      <c r="P613" s="79">
        <f t="shared" si="19"/>
        <v>0</v>
      </c>
      <c r="Q613" s="79">
        <f t="shared" si="19"/>
        <v>0</v>
      </c>
      <c r="R613" s="102" t="str">
        <f t="shared" si="18"/>
        <v/>
      </c>
      <c r="S613" s="96" t="str">
        <f>IF(D613="","",IF(OR(D613=Plano!$A$1,D613=Plano!$B$1),"entrada","saída"))</f>
        <v/>
      </c>
    </row>
    <row r="614" spans="1:19" ht="13.2" hidden="1" x14ac:dyDescent="0.25">
      <c r="A614" s="119" t="str">
        <f>IF(B614="","",COUNT('Diário 2o PA'!$A$5:$A$1412)+COUNT('Diário 3o PA'!$A$5:$A$2004)+COUNT('Diário 4º PA'!$A$5:$A$2004)+ROW()-4)</f>
        <v/>
      </c>
      <c r="B614" s="104"/>
      <c r="C614" s="154"/>
      <c r="D614" s="105"/>
      <c r="E614" s="105"/>
      <c r="F614" s="106"/>
      <c r="G614" s="105"/>
      <c r="H614" s="105"/>
      <c r="I614" s="108"/>
      <c r="J614" s="105"/>
      <c r="K614" s="105"/>
      <c r="L614" s="108"/>
      <c r="M614" s="105"/>
      <c r="N614" s="103"/>
      <c r="O614" s="456"/>
      <c r="P614" s="79">
        <f t="shared" si="19"/>
        <v>0</v>
      </c>
      <c r="Q614" s="79">
        <f t="shared" si="19"/>
        <v>0</v>
      </c>
      <c r="R614" s="102" t="str">
        <f t="shared" si="18"/>
        <v/>
      </c>
      <c r="S614" s="96" t="str">
        <f>IF(D614="","",IF(OR(D614=Plano!$A$1,D614=Plano!$B$1),"entrada","saída"))</f>
        <v/>
      </c>
    </row>
    <row r="615" spans="1:19" ht="13.2" hidden="1" x14ac:dyDescent="0.25">
      <c r="A615" s="119" t="str">
        <f>IF(B615="","",COUNT('Diário 2o PA'!$A$5:$A$1412)+COUNT('Diário 3o PA'!$A$5:$A$2004)+COUNT('Diário 4º PA'!$A$5:$A$2004)+ROW()-4)</f>
        <v/>
      </c>
      <c r="B615" s="104"/>
      <c r="C615" s="154"/>
      <c r="D615" s="105"/>
      <c r="E615" s="105"/>
      <c r="F615" s="106"/>
      <c r="G615" s="105"/>
      <c r="H615" s="105"/>
      <c r="I615" s="108"/>
      <c r="J615" s="105"/>
      <c r="K615" s="105"/>
      <c r="L615" s="108"/>
      <c r="M615" s="105"/>
      <c r="N615" s="103"/>
      <c r="O615" s="456"/>
      <c r="P615" s="79">
        <f t="shared" si="19"/>
        <v>0</v>
      </c>
      <c r="Q615" s="79">
        <f t="shared" si="19"/>
        <v>0</v>
      </c>
      <c r="R615" s="102" t="str">
        <f t="shared" si="18"/>
        <v/>
      </c>
      <c r="S615" s="96" t="str">
        <f>IF(D615="","",IF(OR(D615=Plano!$A$1,D615=Plano!$B$1),"entrada","saída"))</f>
        <v/>
      </c>
    </row>
    <row r="616" spans="1:19" ht="13.2" hidden="1" x14ac:dyDescent="0.25">
      <c r="A616" s="119" t="str">
        <f>IF(B616="","",COUNT('Diário 2o PA'!$A$5:$A$1412)+COUNT('Diário 3o PA'!$A$5:$A$2004)+COUNT('Diário 4º PA'!$A$5:$A$2004)+ROW()-4)</f>
        <v/>
      </c>
      <c r="B616" s="104"/>
      <c r="C616" s="154"/>
      <c r="D616" s="105"/>
      <c r="E616" s="105"/>
      <c r="F616" s="106"/>
      <c r="G616" s="105"/>
      <c r="H616" s="105"/>
      <c r="I616" s="108"/>
      <c r="J616" s="105"/>
      <c r="K616" s="105"/>
      <c r="L616" s="108"/>
      <c r="M616" s="105"/>
      <c r="N616" s="103"/>
      <c r="O616" s="456"/>
      <c r="P616" s="79">
        <f t="shared" si="19"/>
        <v>0</v>
      </c>
      <c r="Q616" s="79">
        <f t="shared" si="19"/>
        <v>0</v>
      </c>
      <c r="R616" s="102" t="str">
        <f t="shared" si="18"/>
        <v/>
      </c>
      <c r="S616" s="96" t="str">
        <f>IF(D616="","",IF(OR(D616=Plano!$A$1,D616=Plano!$B$1),"entrada","saída"))</f>
        <v/>
      </c>
    </row>
    <row r="617" spans="1:19" ht="13.2" hidden="1" x14ac:dyDescent="0.25">
      <c r="A617" s="119" t="str">
        <f>IF(B617="","",COUNT('Diário 2o PA'!$A$5:$A$1412)+COUNT('Diário 3o PA'!$A$5:$A$2004)+COUNT('Diário 4º PA'!$A$5:$A$2004)+ROW()-4)</f>
        <v/>
      </c>
      <c r="B617" s="104"/>
      <c r="C617" s="154"/>
      <c r="D617" s="105"/>
      <c r="E617" s="105"/>
      <c r="F617" s="106"/>
      <c r="G617" s="105"/>
      <c r="H617" s="105"/>
      <c r="I617" s="108"/>
      <c r="J617" s="105"/>
      <c r="K617" s="105"/>
      <c r="L617" s="108"/>
      <c r="M617" s="105"/>
      <c r="N617" s="103"/>
      <c r="O617" s="456"/>
      <c r="P617" s="79">
        <f t="shared" si="19"/>
        <v>0</v>
      </c>
      <c r="Q617" s="79">
        <f t="shared" si="19"/>
        <v>0</v>
      </c>
      <c r="R617" s="102" t="str">
        <f t="shared" si="18"/>
        <v/>
      </c>
      <c r="S617" s="96" t="str">
        <f>IF(D617="","",IF(OR(D617=Plano!$A$1,D617=Plano!$B$1),"entrada","saída"))</f>
        <v/>
      </c>
    </row>
    <row r="618" spans="1:19" ht="13.2" hidden="1" x14ac:dyDescent="0.25">
      <c r="A618" s="119" t="str">
        <f>IF(B618="","",COUNT('Diário 2o PA'!$A$5:$A$1412)+COUNT('Diário 3o PA'!$A$5:$A$2004)+COUNT('Diário 4º PA'!$A$5:$A$2004)+ROW()-4)</f>
        <v/>
      </c>
      <c r="B618" s="104"/>
      <c r="C618" s="154"/>
      <c r="D618" s="105"/>
      <c r="E618" s="105"/>
      <c r="F618" s="106"/>
      <c r="G618" s="105"/>
      <c r="H618" s="105"/>
      <c r="I618" s="108"/>
      <c r="J618" s="105"/>
      <c r="K618" s="105"/>
      <c r="L618" s="108"/>
      <c r="M618" s="105"/>
      <c r="N618" s="103"/>
      <c r="O618" s="456"/>
      <c r="P618" s="79">
        <f t="shared" si="19"/>
        <v>0</v>
      </c>
      <c r="Q618" s="79">
        <f t="shared" si="19"/>
        <v>0</v>
      </c>
      <c r="R618" s="102" t="str">
        <f t="shared" si="18"/>
        <v/>
      </c>
      <c r="S618" s="96" t="str">
        <f>IF(D618="","",IF(OR(D618=Plano!$A$1,D618=Plano!$B$1),"entrada","saída"))</f>
        <v/>
      </c>
    </row>
    <row r="619" spans="1:19" ht="13.2" hidden="1" x14ac:dyDescent="0.25">
      <c r="A619" s="119" t="str">
        <f>IF(B619="","",COUNT('Diário 2o PA'!$A$5:$A$1412)+COUNT('Diário 3o PA'!$A$5:$A$2004)+COUNT('Diário 4º PA'!$A$5:$A$2004)+ROW()-4)</f>
        <v/>
      </c>
      <c r="B619" s="104"/>
      <c r="C619" s="154"/>
      <c r="D619" s="105"/>
      <c r="E619" s="105"/>
      <c r="F619" s="106"/>
      <c r="G619" s="105"/>
      <c r="H619" s="105"/>
      <c r="I619" s="108"/>
      <c r="J619" s="105"/>
      <c r="K619" s="105"/>
      <c r="L619" s="108"/>
      <c r="M619" s="105"/>
      <c r="N619" s="103"/>
      <c r="O619" s="456"/>
      <c r="P619" s="79">
        <f t="shared" si="19"/>
        <v>0</v>
      </c>
      <c r="Q619" s="79">
        <f t="shared" si="19"/>
        <v>0</v>
      </c>
      <c r="R619" s="102" t="str">
        <f t="shared" si="18"/>
        <v/>
      </c>
      <c r="S619" s="96" t="str">
        <f>IF(D619="","",IF(OR(D619=Plano!$A$1,D619=Plano!$B$1),"entrada","saída"))</f>
        <v/>
      </c>
    </row>
    <row r="620" spans="1:19" ht="13.2" hidden="1" x14ac:dyDescent="0.25">
      <c r="A620" s="119" t="str">
        <f>IF(B620="","",COUNT('Diário 2o PA'!$A$5:$A$1412)+COUNT('Diário 3o PA'!$A$5:$A$2004)+COUNT('Diário 4º PA'!$A$5:$A$2004)+ROW()-4)</f>
        <v/>
      </c>
      <c r="B620" s="104"/>
      <c r="C620" s="154"/>
      <c r="D620" s="105"/>
      <c r="E620" s="105"/>
      <c r="F620" s="106"/>
      <c r="G620" s="105"/>
      <c r="H620" s="105"/>
      <c r="I620" s="108"/>
      <c r="J620" s="105"/>
      <c r="K620" s="105"/>
      <c r="L620" s="108"/>
      <c r="M620" s="105"/>
      <c r="N620" s="103"/>
      <c r="O620" s="456"/>
      <c r="P620" s="79">
        <f t="shared" si="19"/>
        <v>0</v>
      </c>
      <c r="Q620" s="79">
        <f t="shared" si="19"/>
        <v>0</v>
      </c>
      <c r="R620" s="102" t="str">
        <f t="shared" si="18"/>
        <v/>
      </c>
      <c r="S620" s="96" t="str">
        <f>IF(D620="","",IF(OR(D620=Plano!$A$1,D620=Plano!$B$1),"entrada","saída"))</f>
        <v/>
      </c>
    </row>
    <row r="621" spans="1:19" ht="13.2" hidden="1" x14ac:dyDescent="0.25">
      <c r="A621" s="119" t="str">
        <f>IF(B621="","",COUNT('Diário 2o PA'!$A$5:$A$1412)+COUNT('Diário 3o PA'!$A$5:$A$2004)+COUNT('Diário 4º PA'!$A$5:$A$2004)+ROW()-4)</f>
        <v/>
      </c>
      <c r="B621" s="104"/>
      <c r="C621" s="154"/>
      <c r="D621" s="105"/>
      <c r="E621" s="105"/>
      <c r="F621" s="106"/>
      <c r="G621" s="105"/>
      <c r="H621" s="105"/>
      <c r="I621" s="108"/>
      <c r="J621" s="105"/>
      <c r="K621" s="105"/>
      <c r="L621" s="108"/>
      <c r="M621" s="105"/>
      <c r="N621" s="103"/>
      <c r="O621" s="456"/>
      <c r="P621" s="79">
        <f t="shared" si="19"/>
        <v>0</v>
      </c>
      <c r="Q621" s="79">
        <f t="shared" si="19"/>
        <v>0</v>
      </c>
      <c r="R621" s="102" t="str">
        <f t="shared" si="18"/>
        <v/>
      </c>
      <c r="S621" s="96" t="str">
        <f>IF(D621="","",IF(OR(D621=Plano!$A$1,D621=Plano!$B$1),"entrada","saída"))</f>
        <v/>
      </c>
    </row>
    <row r="622" spans="1:19" ht="13.2" hidden="1" x14ac:dyDescent="0.25">
      <c r="A622" s="119" t="str">
        <f>IF(B622="","",COUNT('Diário 2o PA'!$A$5:$A$1412)+COUNT('Diário 3o PA'!$A$5:$A$2004)+COUNT('Diário 4º PA'!$A$5:$A$2004)+ROW()-4)</f>
        <v/>
      </c>
      <c r="B622" s="104"/>
      <c r="C622" s="154"/>
      <c r="D622" s="105"/>
      <c r="E622" s="105"/>
      <c r="F622" s="106"/>
      <c r="G622" s="105"/>
      <c r="H622" s="105"/>
      <c r="I622" s="108"/>
      <c r="J622" s="105"/>
      <c r="K622" s="105"/>
      <c r="L622" s="108"/>
      <c r="M622" s="105"/>
      <c r="N622" s="103"/>
      <c r="O622" s="456"/>
      <c r="P622" s="79">
        <f t="shared" si="19"/>
        <v>0</v>
      </c>
      <c r="Q622" s="79">
        <f t="shared" si="19"/>
        <v>0</v>
      </c>
      <c r="R622" s="102" t="str">
        <f t="shared" si="18"/>
        <v/>
      </c>
      <c r="S622" s="96" t="str">
        <f>IF(D622="","",IF(OR(D622=Plano!$A$1,D622=Plano!$B$1),"entrada","saída"))</f>
        <v/>
      </c>
    </row>
    <row r="623" spans="1:19" ht="13.2" hidden="1" x14ac:dyDescent="0.25">
      <c r="A623" s="119" t="str">
        <f>IF(B623="","",COUNT('Diário 2o PA'!$A$5:$A$1412)+COUNT('Diário 3o PA'!$A$5:$A$2004)+COUNT('Diário 4º PA'!$A$5:$A$2004)+ROW()-4)</f>
        <v/>
      </c>
      <c r="B623" s="104"/>
      <c r="C623" s="154"/>
      <c r="D623" s="105"/>
      <c r="E623" s="105"/>
      <c r="F623" s="106"/>
      <c r="G623" s="105"/>
      <c r="H623" s="105"/>
      <c r="I623" s="108"/>
      <c r="J623" s="105"/>
      <c r="K623" s="105"/>
      <c r="L623" s="108"/>
      <c r="M623" s="105"/>
      <c r="N623" s="103"/>
      <c r="O623" s="456"/>
      <c r="P623" s="79">
        <f t="shared" si="19"/>
        <v>0</v>
      </c>
      <c r="Q623" s="79">
        <f t="shared" si="19"/>
        <v>0</v>
      </c>
      <c r="R623" s="102" t="str">
        <f t="shared" si="18"/>
        <v/>
      </c>
      <c r="S623" s="96" t="str">
        <f>IF(D623="","",IF(OR(D623=Plano!$A$1,D623=Plano!$B$1),"entrada","saída"))</f>
        <v/>
      </c>
    </row>
    <row r="624" spans="1:19" ht="13.2" hidden="1" x14ac:dyDescent="0.25">
      <c r="A624" s="119" t="str">
        <f>IF(B624="","",COUNT('Diário 2o PA'!$A$5:$A$1412)+COUNT('Diário 3o PA'!$A$5:$A$2004)+COUNT('Diário 4º PA'!$A$5:$A$2004)+ROW()-4)</f>
        <v/>
      </c>
      <c r="B624" s="104"/>
      <c r="C624" s="154"/>
      <c r="D624" s="105"/>
      <c r="E624" s="105"/>
      <c r="F624" s="106"/>
      <c r="G624" s="105"/>
      <c r="H624" s="105"/>
      <c r="I624" s="108"/>
      <c r="J624" s="105"/>
      <c r="K624" s="105"/>
      <c r="L624" s="108"/>
      <c r="M624" s="105"/>
      <c r="N624" s="103"/>
      <c r="O624" s="456"/>
      <c r="P624" s="79">
        <f t="shared" si="19"/>
        <v>0</v>
      </c>
      <c r="Q624" s="79">
        <f t="shared" si="19"/>
        <v>0</v>
      </c>
      <c r="R624" s="102" t="str">
        <f t="shared" si="18"/>
        <v/>
      </c>
      <c r="S624" s="96" t="str">
        <f>IF(D624="","",IF(OR(D624=Plano!$A$1,D624=Plano!$B$1),"entrada","saída"))</f>
        <v/>
      </c>
    </row>
    <row r="625" spans="1:19" ht="13.2" hidden="1" x14ac:dyDescent="0.25">
      <c r="A625" s="119" t="str">
        <f>IF(B625="","",COUNT('Diário 2o PA'!$A$5:$A$1412)+COUNT('Diário 3o PA'!$A$5:$A$2004)+COUNT('Diário 4º PA'!$A$5:$A$2004)+ROW()-4)</f>
        <v/>
      </c>
      <c r="B625" s="104"/>
      <c r="C625" s="154"/>
      <c r="D625" s="105"/>
      <c r="E625" s="105"/>
      <c r="F625" s="106"/>
      <c r="G625" s="105"/>
      <c r="H625" s="105"/>
      <c r="I625" s="108"/>
      <c r="J625" s="105"/>
      <c r="K625" s="105"/>
      <c r="L625" s="108"/>
      <c r="M625" s="105"/>
      <c r="N625" s="103"/>
      <c r="O625" s="456"/>
      <c r="P625" s="79">
        <f t="shared" si="19"/>
        <v>0</v>
      </c>
      <c r="Q625" s="79">
        <f t="shared" si="19"/>
        <v>0</v>
      </c>
      <c r="R625" s="102" t="str">
        <f t="shared" si="18"/>
        <v/>
      </c>
      <c r="S625" s="96" t="str">
        <f>IF(D625="","",IF(OR(D625=Plano!$A$1,D625=Plano!$B$1),"entrada","saída"))</f>
        <v/>
      </c>
    </row>
    <row r="626" spans="1:19" ht="13.2" hidden="1" x14ac:dyDescent="0.25">
      <c r="A626" s="119" t="str">
        <f>IF(B626="","",COUNT('Diário 2o PA'!$A$5:$A$1412)+COUNT('Diário 3o PA'!$A$5:$A$2004)+COUNT('Diário 4º PA'!$A$5:$A$2004)+ROW()-4)</f>
        <v/>
      </c>
      <c r="B626" s="104"/>
      <c r="C626" s="154"/>
      <c r="D626" s="105"/>
      <c r="E626" s="105"/>
      <c r="F626" s="106"/>
      <c r="G626" s="105"/>
      <c r="H626" s="105"/>
      <c r="I626" s="108"/>
      <c r="J626" s="105"/>
      <c r="K626" s="105"/>
      <c r="L626" s="108"/>
      <c r="M626" s="105"/>
      <c r="N626" s="103"/>
      <c r="O626" s="456"/>
      <c r="P626" s="79">
        <f t="shared" si="19"/>
        <v>0</v>
      </c>
      <c r="Q626" s="79">
        <f t="shared" si="19"/>
        <v>0</v>
      </c>
      <c r="R626" s="102" t="str">
        <f t="shared" si="18"/>
        <v/>
      </c>
      <c r="S626" s="96" t="str">
        <f>IF(D626="","",IF(OR(D626=Plano!$A$1,D626=Plano!$B$1),"entrada","saída"))</f>
        <v/>
      </c>
    </row>
    <row r="627" spans="1:19" ht="13.2" hidden="1" x14ac:dyDescent="0.25">
      <c r="A627" s="119" t="str">
        <f>IF(B627="","",COUNT('Diário 2o PA'!$A$5:$A$1412)+COUNT('Diário 3o PA'!$A$5:$A$2004)+COUNT('Diário 4º PA'!$A$5:$A$2004)+ROW()-4)</f>
        <v/>
      </c>
      <c r="B627" s="104"/>
      <c r="C627" s="154"/>
      <c r="D627" s="105"/>
      <c r="E627" s="105"/>
      <c r="F627" s="106"/>
      <c r="G627" s="105"/>
      <c r="H627" s="105"/>
      <c r="I627" s="108"/>
      <c r="J627" s="105"/>
      <c r="K627" s="105"/>
      <c r="L627" s="108"/>
      <c r="M627" s="105"/>
      <c r="N627" s="103"/>
      <c r="O627" s="456"/>
      <c r="P627" s="79">
        <f t="shared" si="19"/>
        <v>0</v>
      </c>
      <c r="Q627" s="79">
        <f t="shared" si="19"/>
        <v>0</v>
      </c>
      <c r="R627" s="102" t="str">
        <f t="shared" si="18"/>
        <v/>
      </c>
      <c r="S627" s="96" t="str">
        <f>IF(D627="","",IF(OR(D627=Plano!$A$1,D627=Plano!$B$1),"entrada","saída"))</f>
        <v/>
      </c>
    </row>
    <row r="628" spans="1:19" ht="13.2" hidden="1" x14ac:dyDescent="0.25">
      <c r="A628" s="119" t="str">
        <f>IF(B628="","",COUNT('Diário 2o PA'!$A$5:$A$1412)+COUNT('Diário 3o PA'!$A$5:$A$2004)+COUNT('Diário 4º PA'!$A$5:$A$2004)+ROW()-4)</f>
        <v/>
      </c>
      <c r="B628" s="104"/>
      <c r="C628" s="154"/>
      <c r="D628" s="105"/>
      <c r="E628" s="105"/>
      <c r="F628" s="106"/>
      <c r="G628" s="105"/>
      <c r="H628" s="105"/>
      <c r="I628" s="108"/>
      <c r="J628" s="105"/>
      <c r="K628" s="105"/>
      <c r="L628" s="108"/>
      <c r="M628" s="105"/>
      <c r="N628" s="103"/>
      <c r="O628" s="456"/>
      <c r="P628" s="79">
        <f t="shared" si="19"/>
        <v>0</v>
      </c>
      <c r="Q628" s="79">
        <f t="shared" si="19"/>
        <v>0</v>
      </c>
      <c r="R628" s="102" t="str">
        <f t="shared" si="18"/>
        <v/>
      </c>
      <c r="S628" s="96" t="str">
        <f>IF(D628="","",IF(OR(D628=Plano!$A$1,D628=Plano!$B$1),"entrada","saída"))</f>
        <v/>
      </c>
    </row>
    <row r="629" spans="1:19" ht="13.2" hidden="1" x14ac:dyDescent="0.25">
      <c r="A629" s="119" t="str">
        <f>IF(B629="","",COUNT('Diário 2o PA'!$A$5:$A$1412)+COUNT('Diário 3o PA'!$A$5:$A$2004)+COUNT('Diário 4º PA'!$A$5:$A$2004)+ROW()-4)</f>
        <v/>
      </c>
      <c r="B629" s="104"/>
      <c r="C629" s="154"/>
      <c r="D629" s="105"/>
      <c r="E629" s="105"/>
      <c r="F629" s="106"/>
      <c r="G629" s="105"/>
      <c r="H629" s="105"/>
      <c r="I629" s="108"/>
      <c r="J629" s="105"/>
      <c r="K629" s="105"/>
      <c r="L629" s="108"/>
      <c r="M629" s="105"/>
      <c r="N629" s="103"/>
      <c r="O629" s="456"/>
      <c r="P629" s="79">
        <f t="shared" si="19"/>
        <v>0</v>
      </c>
      <c r="Q629" s="79">
        <f t="shared" si="19"/>
        <v>0</v>
      </c>
      <c r="R629" s="102" t="str">
        <f t="shared" si="18"/>
        <v/>
      </c>
      <c r="S629" s="96" t="str">
        <f>IF(D629="","",IF(OR(D629=Plano!$A$1,D629=Plano!$B$1),"entrada","saída"))</f>
        <v/>
      </c>
    </row>
    <row r="630" spans="1:19" ht="13.2" hidden="1" x14ac:dyDescent="0.25">
      <c r="A630" s="119" t="str">
        <f>IF(B630="","",COUNT('Diário 2o PA'!$A$5:$A$1412)+COUNT('Diário 3o PA'!$A$5:$A$2004)+COUNT('Diário 4º PA'!$A$5:$A$2004)+ROW()-4)</f>
        <v/>
      </c>
      <c r="B630" s="104"/>
      <c r="C630" s="154"/>
      <c r="D630" s="105"/>
      <c r="E630" s="105"/>
      <c r="F630" s="106"/>
      <c r="G630" s="105"/>
      <c r="H630" s="105"/>
      <c r="I630" s="108"/>
      <c r="J630" s="105"/>
      <c r="K630" s="105"/>
      <c r="L630" s="108"/>
      <c r="M630" s="105"/>
      <c r="N630" s="103"/>
      <c r="O630" s="456"/>
      <c r="P630" s="79">
        <f t="shared" si="19"/>
        <v>0</v>
      </c>
      <c r="Q630" s="79">
        <f t="shared" si="19"/>
        <v>0</v>
      </c>
      <c r="R630" s="102" t="str">
        <f t="shared" si="18"/>
        <v/>
      </c>
      <c r="S630" s="96" t="str">
        <f>IF(D630="","",IF(OR(D630=Plano!$A$1,D630=Plano!$B$1),"entrada","saída"))</f>
        <v/>
      </c>
    </row>
    <row r="631" spans="1:19" ht="13.2" hidden="1" x14ac:dyDescent="0.25">
      <c r="A631" s="119" t="str">
        <f>IF(B631="","",COUNT('Diário 2o PA'!$A$5:$A$1412)+COUNT('Diário 3o PA'!$A$5:$A$2004)+COUNT('Diário 4º PA'!$A$5:$A$2004)+ROW()-4)</f>
        <v/>
      </c>
      <c r="B631" s="104"/>
      <c r="C631" s="154"/>
      <c r="D631" s="105"/>
      <c r="E631" s="105"/>
      <c r="F631" s="106"/>
      <c r="G631" s="105"/>
      <c r="H631" s="105"/>
      <c r="I631" s="108"/>
      <c r="J631" s="105"/>
      <c r="K631" s="105"/>
      <c r="L631" s="108"/>
      <c r="M631" s="105"/>
      <c r="N631" s="103"/>
      <c r="O631" s="456"/>
      <c r="P631" s="79">
        <f t="shared" si="19"/>
        <v>0</v>
      </c>
      <c r="Q631" s="79">
        <f t="shared" si="19"/>
        <v>0</v>
      </c>
      <c r="R631" s="102" t="str">
        <f t="shared" si="18"/>
        <v/>
      </c>
      <c r="S631" s="96" t="str">
        <f>IF(D631="","",IF(OR(D631=Plano!$A$1,D631=Plano!$B$1),"entrada","saída"))</f>
        <v/>
      </c>
    </row>
    <row r="632" spans="1:19" ht="13.2" hidden="1" x14ac:dyDescent="0.25">
      <c r="A632" s="119" t="str">
        <f>IF(B632="","",COUNT('Diário 2o PA'!$A$5:$A$1412)+COUNT('Diário 3o PA'!$A$5:$A$2004)+COUNT('Diário 4º PA'!$A$5:$A$2004)+ROW()-4)</f>
        <v/>
      </c>
      <c r="B632" s="104"/>
      <c r="C632" s="154"/>
      <c r="D632" s="105"/>
      <c r="E632" s="105"/>
      <c r="F632" s="106"/>
      <c r="G632" s="105"/>
      <c r="H632" s="105"/>
      <c r="I632" s="108"/>
      <c r="J632" s="105"/>
      <c r="K632" s="105"/>
      <c r="L632" s="108"/>
      <c r="M632" s="105"/>
      <c r="N632" s="103"/>
      <c r="O632" s="456"/>
      <c r="P632" s="79">
        <f t="shared" si="19"/>
        <v>0</v>
      </c>
      <c r="Q632" s="79">
        <f t="shared" si="19"/>
        <v>0</v>
      </c>
      <c r="R632" s="102" t="str">
        <f t="shared" si="18"/>
        <v/>
      </c>
      <c r="S632" s="96" t="str">
        <f>IF(D632="","",IF(OR(D632=Plano!$A$1,D632=Plano!$B$1),"entrada","saída"))</f>
        <v/>
      </c>
    </row>
    <row r="633" spans="1:19" ht="13.2" hidden="1" x14ac:dyDescent="0.25">
      <c r="A633" s="119" t="str">
        <f>IF(B633="","",COUNT('Diário 2o PA'!$A$5:$A$1412)+COUNT('Diário 3o PA'!$A$5:$A$2004)+COUNT('Diário 4º PA'!$A$5:$A$2004)+ROW()-4)</f>
        <v/>
      </c>
      <c r="B633" s="104"/>
      <c r="C633" s="154"/>
      <c r="D633" s="105"/>
      <c r="E633" s="105"/>
      <c r="F633" s="106"/>
      <c r="G633" s="105"/>
      <c r="H633" s="105"/>
      <c r="I633" s="108"/>
      <c r="J633" s="105"/>
      <c r="K633" s="105"/>
      <c r="L633" s="108"/>
      <c r="M633" s="105"/>
      <c r="N633" s="103"/>
      <c r="O633" s="456"/>
      <c r="P633" s="79">
        <f t="shared" si="19"/>
        <v>0</v>
      </c>
      <c r="Q633" s="79">
        <f t="shared" si="19"/>
        <v>0</v>
      </c>
      <c r="R633" s="102" t="str">
        <f t="shared" si="18"/>
        <v/>
      </c>
      <c r="S633" s="96" t="str">
        <f>IF(D633="","",IF(OR(D633=Plano!$A$1,D633=Plano!$B$1),"entrada","saída"))</f>
        <v/>
      </c>
    </row>
    <row r="634" spans="1:19" ht="13.2" hidden="1" x14ac:dyDescent="0.25">
      <c r="A634" s="119" t="str">
        <f>IF(B634="","",COUNT('Diário 2o PA'!$A$5:$A$1412)+COUNT('Diário 3o PA'!$A$5:$A$2004)+COUNT('Diário 4º PA'!$A$5:$A$2004)+ROW()-4)</f>
        <v/>
      </c>
      <c r="B634" s="104"/>
      <c r="C634" s="154"/>
      <c r="D634" s="105"/>
      <c r="E634" s="105"/>
      <c r="F634" s="106"/>
      <c r="G634" s="105"/>
      <c r="H634" s="105"/>
      <c r="I634" s="108"/>
      <c r="J634" s="105"/>
      <c r="K634" s="105"/>
      <c r="L634" s="108"/>
      <c r="M634" s="105"/>
      <c r="N634" s="103"/>
      <c r="O634" s="456"/>
      <c r="P634" s="79">
        <f t="shared" si="19"/>
        <v>0</v>
      </c>
      <c r="Q634" s="79">
        <f t="shared" si="19"/>
        <v>0</v>
      </c>
      <c r="R634" s="102" t="str">
        <f t="shared" si="18"/>
        <v/>
      </c>
      <c r="S634" s="96" t="str">
        <f>IF(D634="","",IF(OR(D634=Plano!$A$1,D634=Plano!$B$1),"entrada","saída"))</f>
        <v/>
      </c>
    </row>
    <row r="635" spans="1:19" ht="13.2" hidden="1" x14ac:dyDescent="0.25">
      <c r="A635" s="119" t="str">
        <f>IF(B635="","",COUNT('Diário 2o PA'!$A$5:$A$1412)+COUNT('Diário 3o PA'!$A$5:$A$2004)+COUNT('Diário 4º PA'!$A$5:$A$2004)+ROW()-4)</f>
        <v/>
      </c>
      <c r="B635" s="104"/>
      <c r="C635" s="154"/>
      <c r="D635" s="105"/>
      <c r="E635" s="105"/>
      <c r="F635" s="106"/>
      <c r="G635" s="105"/>
      <c r="H635" s="105"/>
      <c r="I635" s="108"/>
      <c r="J635" s="105"/>
      <c r="K635" s="105"/>
      <c r="L635" s="108"/>
      <c r="M635" s="105"/>
      <c r="N635" s="103"/>
      <c r="O635" s="456"/>
      <c r="P635" s="79">
        <f t="shared" si="19"/>
        <v>0</v>
      </c>
      <c r="Q635" s="79">
        <f t="shared" si="19"/>
        <v>0</v>
      </c>
      <c r="R635" s="102" t="str">
        <f t="shared" si="18"/>
        <v/>
      </c>
      <c r="S635" s="96" t="str">
        <f>IF(D635="","",IF(OR(D635=Plano!$A$1,D635=Plano!$B$1),"entrada","saída"))</f>
        <v/>
      </c>
    </row>
    <row r="636" spans="1:19" ht="13.2" hidden="1" x14ac:dyDescent="0.25">
      <c r="A636" s="119" t="str">
        <f>IF(B636="","",COUNT('Diário 2o PA'!$A$5:$A$1412)+COUNT('Diário 3o PA'!$A$5:$A$2004)+COUNT('Diário 4º PA'!$A$5:$A$2004)+ROW()-4)</f>
        <v/>
      </c>
      <c r="B636" s="104"/>
      <c r="C636" s="154"/>
      <c r="D636" s="105"/>
      <c r="E636" s="105"/>
      <c r="F636" s="106"/>
      <c r="G636" s="105"/>
      <c r="H636" s="105"/>
      <c r="I636" s="108"/>
      <c r="J636" s="105"/>
      <c r="K636" s="105"/>
      <c r="L636" s="108"/>
      <c r="M636" s="105"/>
      <c r="N636" s="103"/>
      <c r="O636" s="456"/>
      <c r="P636" s="79">
        <f t="shared" si="19"/>
        <v>0</v>
      </c>
      <c r="Q636" s="79">
        <f t="shared" si="19"/>
        <v>0</v>
      </c>
      <c r="R636" s="102" t="str">
        <f t="shared" si="18"/>
        <v/>
      </c>
      <c r="S636" s="96" t="str">
        <f>IF(D636="","",IF(OR(D636=Plano!$A$1,D636=Plano!$B$1),"entrada","saída"))</f>
        <v/>
      </c>
    </row>
    <row r="637" spans="1:19" ht="13.2" hidden="1" x14ac:dyDescent="0.25">
      <c r="A637" s="119" t="str">
        <f>IF(B637="","",COUNT('Diário 2o PA'!$A$5:$A$1412)+COUNT('Diário 3o PA'!$A$5:$A$2004)+COUNT('Diário 4º PA'!$A$5:$A$2004)+ROW()-4)</f>
        <v/>
      </c>
      <c r="B637" s="104"/>
      <c r="C637" s="154"/>
      <c r="D637" s="105"/>
      <c r="E637" s="105"/>
      <c r="F637" s="106"/>
      <c r="G637" s="105"/>
      <c r="H637" s="105"/>
      <c r="I637" s="108"/>
      <c r="J637" s="105"/>
      <c r="K637" s="105"/>
      <c r="L637" s="108"/>
      <c r="M637" s="105"/>
      <c r="N637" s="103"/>
      <c r="O637" s="456"/>
      <c r="P637" s="79">
        <f t="shared" si="19"/>
        <v>0</v>
      </c>
      <c r="Q637" s="79">
        <f t="shared" si="19"/>
        <v>0</v>
      </c>
      <c r="R637" s="102" t="str">
        <f t="shared" si="18"/>
        <v/>
      </c>
      <c r="S637" s="96" t="str">
        <f>IF(D637="","",IF(OR(D637=Plano!$A$1,D637=Plano!$B$1),"entrada","saída"))</f>
        <v/>
      </c>
    </row>
    <row r="638" spans="1:19" ht="13.2" hidden="1" x14ac:dyDescent="0.25">
      <c r="A638" s="119" t="str">
        <f>IF(B638="","",COUNT('Diário 2o PA'!$A$5:$A$1412)+COUNT('Diário 3o PA'!$A$5:$A$2004)+COUNT('Diário 4º PA'!$A$5:$A$2004)+ROW()-4)</f>
        <v/>
      </c>
      <c r="B638" s="104"/>
      <c r="C638" s="154"/>
      <c r="D638" s="105"/>
      <c r="E638" s="105"/>
      <c r="F638" s="106"/>
      <c r="G638" s="105"/>
      <c r="H638" s="105"/>
      <c r="I638" s="108"/>
      <c r="J638" s="105"/>
      <c r="K638" s="105"/>
      <c r="L638" s="108"/>
      <c r="M638" s="105"/>
      <c r="N638" s="103"/>
      <c r="O638" s="456"/>
      <c r="P638" s="79">
        <f t="shared" si="19"/>
        <v>0</v>
      </c>
      <c r="Q638" s="79">
        <f t="shared" si="19"/>
        <v>0</v>
      </c>
      <c r="R638" s="102" t="str">
        <f t="shared" si="18"/>
        <v/>
      </c>
      <c r="S638" s="96" t="str">
        <f>IF(D638="","",IF(OR(D638=Plano!$A$1,D638=Plano!$B$1),"entrada","saída"))</f>
        <v/>
      </c>
    </row>
    <row r="639" spans="1:19" ht="13.2" hidden="1" x14ac:dyDescent="0.25">
      <c r="A639" s="119" t="str">
        <f>IF(B639="","",COUNT('Diário 2o PA'!$A$5:$A$1412)+COUNT('Diário 3o PA'!$A$5:$A$2004)+COUNT('Diário 4º PA'!$A$5:$A$2004)+ROW()-4)</f>
        <v/>
      </c>
      <c r="B639" s="104"/>
      <c r="C639" s="154"/>
      <c r="D639" s="105"/>
      <c r="E639" s="105"/>
      <c r="F639" s="106"/>
      <c r="G639" s="105"/>
      <c r="H639" s="105"/>
      <c r="I639" s="108"/>
      <c r="J639" s="105"/>
      <c r="K639" s="105"/>
      <c r="L639" s="108"/>
      <c r="M639" s="105"/>
      <c r="N639" s="103"/>
      <c r="O639" s="456"/>
      <c r="P639" s="79">
        <f t="shared" si="19"/>
        <v>0</v>
      </c>
      <c r="Q639" s="79">
        <f t="shared" si="19"/>
        <v>0</v>
      </c>
      <c r="R639" s="102" t="str">
        <f t="shared" si="18"/>
        <v/>
      </c>
      <c r="S639" s="96" t="str">
        <f>IF(D639="","",IF(OR(D639=Plano!$A$1,D639=Plano!$B$1),"entrada","saída"))</f>
        <v/>
      </c>
    </row>
    <row r="640" spans="1:19" ht="13.2" hidden="1" x14ac:dyDescent="0.25">
      <c r="A640" s="119" t="str">
        <f>IF(B640="","",COUNT('Diário 2o PA'!$A$5:$A$1412)+COUNT('Diário 3o PA'!$A$5:$A$2004)+COUNT('Diário 4º PA'!$A$5:$A$2004)+ROW()-4)</f>
        <v/>
      </c>
      <c r="B640" s="104"/>
      <c r="C640" s="154"/>
      <c r="D640" s="105"/>
      <c r="E640" s="105"/>
      <c r="F640" s="106"/>
      <c r="G640" s="105"/>
      <c r="H640" s="105"/>
      <c r="I640" s="108"/>
      <c r="J640" s="105"/>
      <c r="K640" s="105"/>
      <c r="L640" s="108"/>
      <c r="M640" s="105"/>
      <c r="N640" s="103"/>
      <c r="O640" s="456"/>
      <c r="P640" s="79">
        <f t="shared" si="19"/>
        <v>0</v>
      </c>
      <c r="Q640" s="79">
        <f t="shared" si="19"/>
        <v>0</v>
      </c>
      <c r="R640" s="102" t="str">
        <f t="shared" si="18"/>
        <v/>
      </c>
      <c r="S640" s="96" t="str">
        <f>IF(D640="","",IF(OR(D640=Plano!$A$1,D640=Plano!$B$1),"entrada","saída"))</f>
        <v/>
      </c>
    </row>
    <row r="641" spans="1:19" ht="13.2" hidden="1" x14ac:dyDescent="0.25">
      <c r="A641" s="119" t="str">
        <f>IF(B641="","",COUNT('Diário 2o PA'!$A$5:$A$1412)+COUNT('Diário 3o PA'!$A$5:$A$2004)+COUNT('Diário 4º PA'!$A$5:$A$2004)+ROW()-4)</f>
        <v/>
      </c>
      <c r="B641" s="104"/>
      <c r="C641" s="154"/>
      <c r="D641" s="105"/>
      <c r="E641" s="105"/>
      <c r="F641" s="106"/>
      <c r="G641" s="105"/>
      <c r="H641" s="105"/>
      <c r="I641" s="108"/>
      <c r="J641" s="105"/>
      <c r="K641" s="105"/>
      <c r="L641" s="108"/>
      <c r="M641" s="105"/>
      <c r="N641" s="103"/>
      <c r="O641" s="456"/>
      <c r="P641" s="79">
        <f t="shared" si="19"/>
        <v>0</v>
      </c>
      <c r="Q641" s="79">
        <f t="shared" si="19"/>
        <v>0</v>
      </c>
      <c r="R641" s="102" t="str">
        <f t="shared" si="18"/>
        <v/>
      </c>
      <c r="S641" s="96" t="str">
        <f>IF(D641="","",IF(OR(D641=Plano!$A$1,D641=Plano!$B$1),"entrada","saída"))</f>
        <v/>
      </c>
    </row>
    <row r="642" spans="1:19" ht="13.2" hidden="1" x14ac:dyDescent="0.25">
      <c r="A642" s="119" t="str">
        <f>IF(B642="","",COUNT('Diário 2o PA'!$A$5:$A$1412)+COUNT('Diário 3o PA'!$A$5:$A$2004)+COUNT('Diário 4º PA'!$A$5:$A$2004)+ROW()-4)</f>
        <v/>
      </c>
      <c r="B642" s="104"/>
      <c r="C642" s="154"/>
      <c r="D642" s="105"/>
      <c r="E642" s="105"/>
      <c r="F642" s="106"/>
      <c r="G642" s="105"/>
      <c r="H642" s="105"/>
      <c r="I642" s="108"/>
      <c r="J642" s="105"/>
      <c r="K642" s="105"/>
      <c r="L642" s="108"/>
      <c r="M642" s="105"/>
      <c r="N642" s="103"/>
      <c r="O642" s="456"/>
      <c r="P642" s="79">
        <f t="shared" si="19"/>
        <v>0</v>
      </c>
      <c r="Q642" s="79">
        <f t="shared" si="19"/>
        <v>0</v>
      </c>
      <c r="R642" s="102" t="str">
        <f t="shared" si="18"/>
        <v/>
      </c>
      <c r="S642" s="96" t="str">
        <f>IF(D642="","",IF(OR(D642=Plano!$A$1,D642=Plano!$B$1),"entrada","saída"))</f>
        <v/>
      </c>
    </row>
    <row r="643" spans="1:19" ht="13.2" hidden="1" x14ac:dyDescent="0.25">
      <c r="A643" s="119" t="str">
        <f>IF(B643="","",COUNT('Diário 2o PA'!$A$5:$A$1412)+COUNT('Diário 3o PA'!$A$5:$A$2004)+COUNT('Diário 4º PA'!$A$5:$A$2004)+ROW()-4)</f>
        <v/>
      </c>
      <c r="B643" s="104"/>
      <c r="C643" s="154"/>
      <c r="D643" s="105"/>
      <c r="E643" s="105"/>
      <c r="F643" s="106"/>
      <c r="G643" s="105"/>
      <c r="H643" s="105"/>
      <c r="I643" s="108"/>
      <c r="J643" s="105"/>
      <c r="K643" s="105"/>
      <c r="L643" s="108"/>
      <c r="M643" s="105"/>
      <c r="N643" s="103"/>
      <c r="O643" s="456"/>
      <c r="P643" s="79">
        <f t="shared" si="19"/>
        <v>0</v>
      </c>
      <c r="Q643" s="79">
        <f t="shared" si="19"/>
        <v>0</v>
      </c>
      <c r="R643" s="102" t="str">
        <f t="shared" si="18"/>
        <v/>
      </c>
      <c r="S643" s="96" t="str">
        <f>IF(D643="","",IF(OR(D643=Plano!$A$1,D643=Plano!$B$1),"entrada","saída"))</f>
        <v/>
      </c>
    </row>
    <row r="644" spans="1:19" ht="13.2" hidden="1" x14ac:dyDescent="0.25">
      <c r="A644" s="119" t="str">
        <f>IF(B644="","",COUNT('Diário 2o PA'!$A$5:$A$1412)+COUNT('Diário 3o PA'!$A$5:$A$2004)+COUNT('Diário 4º PA'!$A$5:$A$2004)+ROW()-4)</f>
        <v/>
      </c>
      <c r="B644" s="104"/>
      <c r="C644" s="154"/>
      <c r="D644" s="105"/>
      <c r="E644" s="105"/>
      <c r="F644" s="106"/>
      <c r="G644" s="105"/>
      <c r="H644" s="105"/>
      <c r="I644" s="108"/>
      <c r="J644" s="105"/>
      <c r="K644" s="105"/>
      <c r="L644" s="108"/>
      <c r="M644" s="105"/>
      <c r="N644" s="103"/>
      <c r="O644" s="456"/>
      <c r="P644" s="79">
        <f t="shared" si="19"/>
        <v>0</v>
      </c>
      <c r="Q644" s="79">
        <f t="shared" si="19"/>
        <v>0</v>
      </c>
      <c r="R644" s="102" t="str">
        <f t="shared" si="18"/>
        <v/>
      </c>
      <c r="S644" s="96" t="str">
        <f>IF(D644="","",IF(OR(D644=Plano!$A$1,D644=Plano!$B$1),"entrada","saída"))</f>
        <v/>
      </c>
    </row>
    <row r="645" spans="1:19" ht="13.2" hidden="1" x14ac:dyDescent="0.25">
      <c r="A645" s="119" t="str">
        <f>IF(B645="","",COUNT('Diário 2o PA'!$A$5:$A$1412)+COUNT('Diário 3o PA'!$A$5:$A$2004)+COUNT('Diário 4º PA'!$A$5:$A$2004)+ROW()-4)</f>
        <v/>
      </c>
      <c r="B645" s="104"/>
      <c r="C645" s="154"/>
      <c r="D645" s="105"/>
      <c r="E645" s="105"/>
      <c r="F645" s="106"/>
      <c r="G645" s="105"/>
      <c r="H645" s="105"/>
      <c r="I645" s="108"/>
      <c r="J645" s="105"/>
      <c r="K645" s="105"/>
      <c r="L645" s="108"/>
      <c r="M645" s="105"/>
      <c r="N645" s="103"/>
      <c r="O645" s="456"/>
      <c r="P645" s="79">
        <f t="shared" si="19"/>
        <v>0</v>
      </c>
      <c r="Q645" s="79">
        <f t="shared" si="19"/>
        <v>0</v>
      </c>
      <c r="R645" s="102" t="str">
        <f t="shared" ref="R645:R708" si="20">SUBSTITUTE(D645," ","_")</f>
        <v/>
      </c>
      <c r="S645" s="96" t="str">
        <f>IF(D645="","",IF(OR(D645=Plano!$A$1,D645=Plano!$B$1),"entrada","saída"))</f>
        <v/>
      </c>
    </row>
    <row r="646" spans="1:19" ht="13.2" hidden="1" x14ac:dyDescent="0.25">
      <c r="A646" s="119" t="str">
        <f>IF(B646="","",COUNT('Diário 2o PA'!$A$5:$A$1412)+COUNT('Diário 3o PA'!$A$5:$A$2004)+COUNT('Diário 4º PA'!$A$5:$A$2004)+ROW()-4)</f>
        <v/>
      </c>
      <c r="B646" s="104"/>
      <c r="C646" s="154"/>
      <c r="D646" s="105"/>
      <c r="E646" s="105"/>
      <c r="F646" s="106"/>
      <c r="G646" s="105"/>
      <c r="H646" s="105"/>
      <c r="I646" s="108"/>
      <c r="J646" s="105"/>
      <c r="K646" s="105"/>
      <c r="L646" s="108"/>
      <c r="M646" s="105"/>
      <c r="N646" s="103"/>
      <c r="O646" s="456"/>
      <c r="P646" s="79">
        <f t="shared" ref="P646:Q709" si="21">IF(B646=0,0,IF(YEAR(B646)=$Q$1,MONTH(B646)-$P$1+1,(YEAR(B646)-$Q$1)*12-$P$1+1+MONTH(B646)))</f>
        <v>0</v>
      </c>
      <c r="Q646" s="79">
        <f t="shared" si="21"/>
        <v>0</v>
      </c>
      <c r="R646" s="102" t="str">
        <f t="shared" si="20"/>
        <v/>
      </c>
      <c r="S646" s="96" t="str">
        <f>IF(D646="","",IF(OR(D646=Plano!$A$1,D646=Plano!$B$1),"entrada","saída"))</f>
        <v/>
      </c>
    </row>
    <row r="647" spans="1:19" ht="13.2" hidden="1" x14ac:dyDescent="0.25">
      <c r="A647" s="119" t="str">
        <f>IF(B647="","",COUNT('Diário 2o PA'!$A$5:$A$1412)+COUNT('Diário 3o PA'!$A$5:$A$2004)+COUNT('Diário 4º PA'!$A$5:$A$2004)+ROW()-4)</f>
        <v/>
      </c>
      <c r="B647" s="104"/>
      <c r="C647" s="154"/>
      <c r="D647" s="105"/>
      <c r="E647" s="105"/>
      <c r="F647" s="106"/>
      <c r="G647" s="105"/>
      <c r="H647" s="105"/>
      <c r="I647" s="108"/>
      <c r="J647" s="105"/>
      <c r="K647" s="105"/>
      <c r="L647" s="108"/>
      <c r="M647" s="105"/>
      <c r="N647" s="103"/>
      <c r="O647" s="456"/>
      <c r="P647" s="79">
        <f t="shared" si="21"/>
        <v>0</v>
      </c>
      <c r="Q647" s="79">
        <f t="shared" si="21"/>
        <v>0</v>
      </c>
      <c r="R647" s="102" t="str">
        <f t="shared" si="20"/>
        <v/>
      </c>
      <c r="S647" s="96" t="str">
        <f>IF(D647="","",IF(OR(D647=Plano!$A$1,D647=Plano!$B$1),"entrada","saída"))</f>
        <v/>
      </c>
    </row>
    <row r="648" spans="1:19" ht="13.2" hidden="1" x14ac:dyDescent="0.25">
      <c r="A648" s="119" t="str">
        <f>IF(B648="","",COUNT('Diário 2o PA'!$A$5:$A$1412)+COUNT('Diário 3o PA'!$A$5:$A$2004)+COUNT('Diário 4º PA'!$A$5:$A$2004)+ROW()-4)</f>
        <v/>
      </c>
      <c r="B648" s="104"/>
      <c r="C648" s="154"/>
      <c r="D648" s="105"/>
      <c r="E648" s="105"/>
      <c r="F648" s="106"/>
      <c r="G648" s="105"/>
      <c r="H648" s="105"/>
      <c r="I648" s="108"/>
      <c r="J648" s="105"/>
      <c r="K648" s="105"/>
      <c r="L648" s="108"/>
      <c r="M648" s="105"/>
      <c r="N648" s="103"/>
      <c r="O648" s="456"/>
      <c r="P648" s="79">
        <f t="shared" si="21"/>
        <v>0</v>
      </c>
      <c r="Q648" s="79">
        <f t="shared" si="21"/>
        <v>0</v>
      </c>
      <c r="R648" s="102" t="str">
        <f t="shared" si="20"/>
        <v/>
      </c>
      <c r="S648" s="96" t="str">
        <f>IF(D648="","",IF(OR(D648=Plano!$A$1,D648=Plano!$B$1),"entrada","saída"))</f>
        <v/>
      </c>
    </row>
    <row r="649" spans="1:19" ht="13.2" hidden="1" x14ac:dyDescent="0.25">
      <c r="A649" s="119" t="str">
        <f>IF(B649="","",COUNT('Diário 2o PA'!$A$5:$A$1412)+COUNT('Diário 3o PA'!$A$5:$A$2004)+COUNT('Diário 4º PA'!$A$5:$A$2004)+ROW()-4)</f>
        <v/>
      </c>
      <c r="B649" s="104"/>
      <c r="C649" s="154"/>
      <c r="D649" s="105"/>
      <c r="E649" s="105"/>
      <c r="F649" s="106"/>
      <c r="G649" s="105"/>
      <c r="H649" s="105"/>
      <c r="I649" s="108"/>
      <c r="J649" s="105"/>
      <c r="K649" s="105"/>
      <c r="L649" s="108"/>
      <c r="M649" s="105"/>
      <c r="N649" s="103"/>
      <c r="O649" s="456"/>
      <c r="P649" s="79">
        <f t="shared" si="21"/>
        <v>0</v>
      </c>
      <c r="Q649" s="79">
        <f t="shared" si="21"/>
        <v>0</v>
      </c>
      <c r="R649" s="102" t="str">
        <f t="shared" si="20"/>
        <v/>
      </c>
      <c r="S649" s="96" t="str">
        <f>IF(D649="","",IF(OR(D649=Plano!$A$1,D649=Plano!$B$1),"entrada","saída"))</f>
        <v/>
      </c>
    </row>
    <row r="650" spans="1:19" ht="13.2" hidden="1" x14ac:dyDescent="0.25">
      <c r="A650" s="119" t="str">
        <f>IF(B650="","",COUNT('Diário 2o PA'!$A$5:$A$1412)+COUNT('Diário 3o PA'!$A$5:$A$2004)+COUNT('Diário 4º PA'!$A$5:$A$2004)+ROW()-4)</f>
        <v/>
      </c>
      <c r="B650" s="104"/>
      <c r="C650" s="154"/>
      <c r="D650" s="105"/>
      <c r="E650" s="105"/>
      <c r="F650" s="106"/>
      <c r="G650" s="105"/>
      <c r="H650" s="105"/>
      <c r="I650" s="108"/>
      <c r="J650" s="105"/>
      <c r="K650" s="105"/>
      <c r="L650" s="108"/>
      <c r="M650" s="105"/>
      <c r="N650" s="103"/>
      <c r="O650" s="456"/>
      <c r="P650" s="79">
        <f t="shared" si="21"/>
        <v>0</v>
      </c>
      <c r="Q650" s="79">
        <f t="shared" si="21"/>
        <v>0</v>
      </c>
      <c r="R650" s="102" t="str">
        <f t="shared" si="20"/>
        <v/>
      </c>
      <c r="S650" s="96" t="str">
        <f>IF(D650="","",IF(OR(D650=Plano!$A$1,D650=Plano!$B$1),"entrada","saída"))</f>
        <v/>
      </c>
    </row>
    <row r="651" spans="1:19" ht="13.2" hidden="1" x14ac:dyDescent="0.25">
      <c r="A651" s="119" t="str">
        <f>IF(B651="","",COUNT('Diário 2o PA'!$A$5:$A$1412)+COUNT('Diário 3o PA'!$A$5:$A$2004)+COUNT('Diário 4º PA'!$A$5:$A$2004)+ROW()-4)</f>
        <v/>
      </c>
      <c r="B651" s="104"/>
      <c r="C651" s="154"/>
      <c r="D651" s="105"/>
      <c r="E651" s="105"/>
      <c r="F651" s="106"/>
      <c r="G651" s="105"/>
      <c r="H651" s="105"/>
      <c r="I651" s="108"/>
      <c r="J651" s="105"/>
      <c r="K651" s="105"/>
      <c r="L651" s="108"/>
      <c r="M651" s="105"/>
      <c r="N651" s="103"/>
      <c r="O651" s="456"/>
      <c r="P651" s="79">
        <f t="shared" si="21"/>
        <v>0</v>
      </c>
      <c r="Q651" s="79">
        <f t="shared" si="21"/>
        <v>0</v>
      </c>
      <c r="R651" s="102" t="str">
        <f t="shared" si="20"/>
        <v/>
      </c>
      <c r="S651" s="96" t="str">
        <f>IF(D651="","",IF(OR(D651=Plano!$A$1,D651=Plano!$B$1),"entrada","saída"))</f>
        <v/>
      </c>
    </row>
    <row r="652" spans="1:19" ht="13.2" hidden="1" x14ac:dyDescent="0.25">
      <c r="A652" s="119" t="str">
        <f>IF(B652="","",COUNT('Diário 2o PA'!$A$5:$A$1412)+COUNT('Diário 3o PA'!$A$5:$A$2004)+COUNT('Diário 4º PA'!$A$5:$A$2004)+ROW()-4)</f>
        <v/>
      </c>
      <c r="B652" s="104"/>
      <c r="C652" s="154"/>
      <c r="D652" s="105"/>
      <c r="E652" s="105"/>
      <c r="F652" s="106"/>
      <c r="G652" s="105"/>
      <c r="H652" s="105"/>
      <c r="I652" s="108"/>
      <c r="J652" s="105"/>
      <c r="K652" s="105"/>
      <c r="L652" s="108"/>
      <c r="M652" s="105"/>
      <c r="N652" s="103"/>
      <c r="O652" s="456"/>
      <c r="P652" s="79">
        <f t="shared" si="21"/>
        <v>0</v>
      </c>
      <c r="Q652" s="79">
        <f t="shared" si="21"/>
        <v>0</v>
      </c>
      <c r="R652" s="102" t="str">
        <f t="shared" si="20"/>
        <v/>
      </c>
      <c r="S652" s="96" t="str">
        <f>IF(D652="","",IF(OR(D652=Plano!$A$1,D652=Plano!$B$1),"entrada","saída"))</f>
        <v/>
      </c>
    </row>
    <row r="653" spans="1:19" ht="13.2" hidden="1" x14ac:dyDescent="0.25">
      <c r="A653" s="119" t="str">
        <f>IF(B653="","",COUNT('Diário 2o PA'!$A$5:$A$1412)+COUNT('Diário 3o PA'!$A$5:$A$2004)+COUNT('Diário 4º PA'!$A$5:$A$2004)+ROW()-4)</f>
        <v/>
      </c>
      <c r="B653" s="104"/>
      <c r="C653" s="154"/>
      <c r="D653" s="105"/>
      <c r="E653" s="105"/>
      <c r="F653" s="106"/>
      <c r="G653" s="105"/>
      <c r="H653" s="105"/>
      <c r="I653" s="108"/>
      <c r="J653" s="105"/>
      <c r="K653" s="105"/>
      <c r="L653" s="108"/>
      <c r="M653" s="105"/>
      <c r="N653" s="103"/>
      <c r="O653" s="456"/>
      <c r="P653" s="79">
        <f t="shared" si="21"/>
        <v>0</v>
      </c>
      <c r="Q653" s="79">
        <f t="shared" si="21"/>
        <v>0</v>
      </c>
      <c r="R653" s="102" t="str">
        <f t="shared" si="20"/>
        <v/>
      </c>
      <c r="S653" s="96" t="str">
        <f>IF(D653="","",IF(OR(D653=Plano!$A$1,D653=Plano!$B$1),"entrada","saída"))</f>
        <v/>
      </c>
    </row>
    <row r="654" spans="1:19" ht="13.2" hidden="1" x14ac:dyDescent="0.25">
      <c r="A654" s="119" t="str">
        <f>IF(B654="","",COUNT('Diário 2o PA'!$A$5:$A$1412)+COUNT('Diário 3o PA'!$A$5:$A$2004)+COUNT('Diário 4º PA'!$A$5:$A$2004)+ROW()-4)</f>
        <v/>
      </c>
      <c r="B654" s="104"/>
      <c r="C654" s="154"/>
      <c r="D654" s="105"/>
      <c r="E654" s="105"/>
      <c r="F654" s="106"/>
      <c r="G654" s="105"/>
      <c r="H654" s="105"/>
      <c r="I654" s="108"/>
      <c r="J654" s="105"/>
      <c r="K654" s="105"/>
      <c r="L654" s="108"/>
      <c r="M654" s="105"/>
      <c r="N654" s="103"/>
      <c r="O654" s="456"/>
      <c r="P654" s="79">
        <f t="shared" si="21"/>
        <v>0</v>
      </c>
      <c r="Q654" s="79">
        <f t="shared" si="21"/>
        <v>0</v>
      </c>
      <c r="R654" s="102" t="str">
        <f t="shared" si="20"/>
        <v/>
      </c>
      <c r="S654" s="96" t="str">
        <f>IF(D654="","",IF(OR(D654=Plano!$A$1,D654=Plano!$B$1),"entrada","saída"))</f>
        <v/>
      </c>
    </row>
    <row r="655" spans="1:19" ht="13.2" hidden="1" x14ac:dyDescent="0.25">
      <c r="A655" s="119" t="str">
        <f>IF(B655="","",COUNT('Diário 2o PA'!$A$5:$A$1412)+COUNT('Diário 3o PA'!$A$5:$A$2004)+COUNT('Diário 4º PA'!$A$5:$A$2004)+ROW()-4)</f>
        <v/>
      </c>
      <c r="B655" s="104"/>
      <c r="C655" s="154"/>
      <c r="D655" s="105"/>
      <c r="E655" s="105"/>
      <c r="F655" s="106"/>
      <c r="G655" s="105"/>
      <c r="H655" s="105"/>
      <c r="I655" s="108"/>
      <c r="J655" s="105"/>
      <c r="K655" s="105"/>
      <c r="L655" s="108"/>
      <c r="M655" s="105"/>
      <c r="N655" s="103"/>
      <c r="O655" s="456"/>
      <c r="P655" s="79">
        <f t="shared" si="21"/>
        <v>0</v>
      </c>
      <c r="Q655" s="79">
        <f t="shared" si="21"/>
        <v>0</v>
      </c>
      <c r="R655" s="102" t="str">
        <f t="shared" si="20"/>
        <v/>
      </c>
      <c r="S655" s="96" t="str">
        <f>IF(D655="","",IF(OR(D655=Plano!$A$1,D655=Plano!$B$1),"entrada","saída"))</f>
        <v/>
      </c>
    </row>
    <row r="656" spans="1:19" ht="13.2" hidden="1" x14ac:dyDescent="0.25">
      <c r="A656" s="119" t="str">
        <f>IF(B656="","",COUNT('Diário 2o PA'!$A$5:$A$1412)+COUNT('Diário 3o PA'!$A$5:$A$2004)+COUNT('Diário 4º PA'!$A$5:$A$2004)+ROW()-4)</f>
        <v/>
      </c>
      <c r="B656" s="104"/>
      <c r="C656" s="154"/>
      <c r="D656" s="105"/>
      <c r="E656" s="105"/>
      <c r="F656" s="106"/>
      <c r="G656" s="105"/>
      <c r="H656" s="105"/>
      <c r="I656" s="108"/>
      <c r="J656" s="105"/>
      <c r="K656" s="105"/>
      <c r="L656" s="108"/>
      <c r="M656" s="105"/>
      <c r="N656" s="103"/>
      <c r="O656" s="456"/>
      <c r="P656" s="79">
        <f t="shared" si="21"/>
        <v>0</v>
      </c>
      <c r="Q656" s="79">
        <f t="shared" si="21"/>
        <v>0</v>
      </c>
      <c r="R656" s="102" t="str">
        <f t="shared" si="20"/>
        <v/>
      </c>
      <c r="S656" s="96" t="str">
        <f>IF(D656="","",IF(OR(D656=Plano!$A$1,D656=Plano!$B$1),"entrada","saída"))</f>
        <v/>
      </c>
    </row>
    <row r="657" spans="1:19" ht="13.2" hidden="1" x14ac:dyDescent="0.25">
      <c r="A657" s="119" t="str">
        <f>IF(B657="","",COUNT('Diário 2o PA'!$A$5:$A$1412)+COUNT('Diário 3o PA'!$A$5:$A$2004)+COUNT('Diário 4º PA'!$A$5:$A$2004)+ROW()-4)</f>
        <v/>
      </c>
      <c r="B657" s="104"/>
      <c r="C657" s="154"/>
      <c r="D657" s="105"/>
      <c r="E657" s="105"/>
      <c r="F657" s="106"/>
      <c r="G657" s="105"/>
      <c r="H657" s="105"/>
      <c r="I657" s="108"/>
      <c r="J657" s="105"/>
      <c r="K657" s="105"/>
      <c r="L657" s="108"/>
      <c r="M657" s="105"/>
      <c r="N657" s="103"/>
      <c r="O657" s="456"/>
      <c r="P657" s="79">
        <f t="shared" si="21"/>
        <v>0</v>
      </c>
      <c r="Q657" s="79">
        <f t="shared" si="21"/>
        <v>0</v>
      </c>
      <c r="R657" s="102" t="str">
        <f t="shared" si="20"/>
        <v/>
      </c>
      <c r="S657" s="96" t="str">
        <f>IF(D657="","",IF(OR(D657=Plano!$A$1,D657=Plano!$B$1),"entrada","saída"))</f>
        <v/>
      </c>
    </row>
    <row r="658" spans="1:19" ht="13.2" hidden="1" x14ac:dyDescent="0.25">
      <c r="A658" s="119" t="str">
        <f>IF(B658="","",COUNT('Diário 2o PA'!$A$5:$A$1412)+COUNT('Diário 3o PA'!$A$5:$A$2004)+COUNT('Diário 4º PA'!$A$5:$A$2004)+ROW()-4)</f>
        <v/>
      </c>
      <c r="B658" s="104"/>
      <c r="C658" s="154"/>
      <c r="D658" s="105"/>
      <c r="E658" s="105"/>
      <c r="F658" s="106"/>
      <c r="G658" s="105"/>
      <c r="H658" s="105"/>
      <c r="I658" s="108"/>
      <c r="J658" s="105"/>
      <c r="K658" s="105"/>
      <c r="L658" s="108"/>
      <c r="M658" s="105"/>
      <c r="N658" s="103"/>
      <c r="O658" s="456"/>
      <c r="P658" s="79">
        <f t="shared" si="21"/>
        <v>0</v>
      </c>
      <c r="Q658" s="79">
        <f t="shared" si="21"/>
        <v>0</v>
      </c>
      <c r="R658" s="102" t="str">
        <f t="shared" si="20"/>
        <v/>
      </c>
      <c r="S658" s="96" t="str">
        <f>IF(D658="","",IF(OR(D658=Plano!$A$1,D658=Plano!$B$1),"entrada","saída"))</f>
        <v/>
      </c>
    </row>
    <row r="659" spans="1:19" ht="13.2" hidden="1" x14ac:dyDescent="0.25">
      <c r="A659" s="119" t="str">
        <f>IF(B659="","",COUNT('Diário 2o PA'!$A$5:$A$1412)+COUNT('Diário 3o PA'!$A$5:$A$2004)+COUNT('Diário 4º PA'!$A$5:$A$2004)+ROW()-4)</f>
        <v/>
      </c>
      <c r="B659" s="104"/>
      <c r="C659" s="154"/>
      <c r="D659" s="105"/>
      <c r="E659" s="105"/>
      <c r="F659" s="106"/>
      <c r="G659" s="105"/>
      <c r="H659" s="105"/>
      <c r="I659" s="108"/>
      <c r="J659" s="105"/>
      <c r="K659" s="105"/>
      <c r="L659" s="108"/>
      <c r="M659" s="105"/>
      <c r="N659" s="103"/>
      <c r="O659" s="456"/>
      <c r="P659" s="79">
        <f t="shared" si="21"/>
        <v>0</v>
      </c>
      <c r="Q659" s="79">
        <f t="shared" si="21"/>
        <v>0</v>
      </c>
      <c r="R659" s="102" t="str">
        <f t="shared" si="20"/>
        <v/>
      </c>
      <c r="S659" s="96" t="str">
        <f>IF(D659="","",IF(OR(D659=Plano!$A$1,D659=Plano!$B$1),"entrada","saída"))</f>
        <v/>
      </c>
    </row>
    <row r="660" spans="1:19" ht="13.2" hidden="1" x14ac:dyDescent="0.25">
      <c r="A660" s="119" t="str">
        <f>IF(B660="","",COUNT('Diário 2o PA'!$A$5:$A$1412)+COUNT('Diário 3o PA'!$A$5:$A$2004)+COUNT('Diário 4º PA'!$A$5:$A$2004)+ROW()-4)</f>
        <v/>
      </c>
      <c r="B660" s="104"/>
      <c r="C660" s="154"/>
      <c r="D660" s="105"/>
      <c r="E660" s="105"/>
      <c r="F660" s="106"/>
      <c r="G660" s="105"/>
      <c r="H660" s="105"/>
      <c r="I660" s="108"/>
      <c r="J660" s="105"/>
      <c r="K660" s="105"/>
      <c r="L660" s="108"/>
      <c r="M660" s="105"/>
      <c r="N660" s="103"/>
      <c r="O660" s="456"/>
      <c r="P660" s="79">
        <f t="shared" si="21"/>
        <v>0</v>
      </c>
      <c r="Q660" s="79">
        <f t="shared" si="21"/>
        <v>0</v>
      </c>
      <c r="R660" s="102" t="str">
        <f t="shared" si="20"/>
        <v/>
      </c>
      <c r="S660" s="96" t="str">
        <f>IF(D660="","",IF(OR(D660=Plano!$A$1,D660=Plano!$B$1),"entrada","saída"))</f>
        <v/>
      </c>
    </row>
    <row r="661" spans="1:19" ht="13.2" hidden="1" x14ac:dyDescent="0.25">
      <c r="A661" s="119" t="str">
        <f>IF(B661="","",COUNT('Diário 2o PA'!$A$5:$A$1412)+COUNT('Diário 3o PA'!$A$5:$A$2004)+COUNT('Diário 4º PA'!$A$5:$A$2004)+ROW()-4)</f>
        <v/>
      </c>
      <c r="B661" s="104"/>
      <c r="C661" s="154"/>
      <c r="D661" s="105"/>
      <c r="E661" s="105"/>
      <c r="F661" s="106"/>
      <c r="G661" s="105"/>
      <c r="H661" s="105"/>
      <c r="I661" s="108"/>
      <c r="J661" s="105"/>
      <c r="K661" s="105"/>
      <c r="L661" s="108"/>
      <c r="M661" s="105"/>
      <c r="N661" s="103"/>
      <c r="O661" s="456"/>
      <c r="P661" s="79">
        <f t="shared" si="21"/>
        <v>0</v>
      </c>
      <c r="Q661" s="79">
        <f t="shared" si="21"/>
        <v>0</v>
      </c>
      <c r="R661" s="102" t="str">
        <f t="shared" si="20"/>
        <v/>
      </c>
      <c r="S661" s="96" t="str">
        <f>IF(D661="","",IF(OR(D661=Plano!$A$1,D661=Plano!$B$1),"entrada","saída"))</f>
        <v/>
      </c>
    </row>
    <row r="662" spans="1:19" ht="13.2" hidden="1" x14ac:dyDescent="0.25">
      <c r="A662" s="119" t="str">
        <f>IF(B662="","",COUNT('Diário 2o PA'!$A$5:$A$1412)+COUNT('Diário 3o PA'!$A$5:$A$2004)+COUNT('Diário 4º PA'!$A$5:$A$2004)+ROW()-4)</f>
        <v/>
      </c>
      <c r="B662" s="104"/>
      <c r="C662" s="154"/>
      <c r="D662" s="105"/>
      <c r="E662" s="105"/>
      <c r="F662" s="106"/>
      <c r="G662" s="105"/>
      <c r="H662" s="105"/>
      <c r="I662" s="108"/>
      <c r="J662" s="105"/>
      <c r="K662" s="105"/>
      <c r="L662" s="108"/>
      <c r="M662" s="105"/>
      <c r="N662" s="103"/>
      <c r="O662" s="456"/>
      <c r="P662" s="79">
        <f t="shared" si="21"/>
        <v>0</v>
      </c>
      <c r="Q662" s="79">
        <f t="shared" si="21"/>
        <v>0</v>
      </c>
      <c r="R662" s="102" t="str">
        <f t="shared" si="20"/>
        <v/>
      </c>
      <c r="S662" s="96" t="str">
        <f>IF(D662="","",IF(OR(D662=Plano!$A$1,D662=Plano!$B$1),"entrada","saída"))</f>
        <v/>
      </c>
    </row>
    <row r="663" spans="1:19" ht="13.2" hidden="1" x14ac:dyDescent="0.25">
      <c r="A663" s="119" t="str">
        <f>IF(B663="","",COUNT('Diário 2o PA'!$A$5:$A$1412)+COUNT('Diário 3o PA'!$A$5:$A$2004)+COUNT('Diário 4º PA'!$A$5:$A$2004)+ROW()-4)</f>
        <v/>
      </c>
      <c r="B663" s="104"/>
      <c r="C663" s="154"/>
      <c r="D663" s="105"/>
      <c r="E663" s="105"/>
      <c r="F663" s="106"/>
      <c r="G663" s="105"/>
      <c r="H663" s="105"/>
      <c r="I663" s="108"/>
      <c r="J663" s="105"/>
      <c r="K663" s="105"/>
      <c r="L663" s="108"/>
      <c r="M663" s="105"/>
      <c r="N663" s="103"/>
      <c r="O663" s="456"/>
      <c r="P663" s="79">
        <f t="shared" si="21"/>
        <v>0</v>
      </c>
      <c r="Q663" s="79">
        <f t="shared" si="21"/>
        <v>0</v>
      </c>
      <c r="R663" s="102" t="str">
        <f t="shared" si="20"/>
        <v/>
      </c>
      <c r="S663" s="96" t="str">
        <f>IF(D663="","",IF(OR(D663=Plano!$A$1,D663=Plano!$B$1),"entrada","saída"))</f>
        <v/>
      </c>
    </row>
    <row r="664" spans="1:19" ht="13.2" hidden="1" x14ac:dyDescent="0.25">
      <c r="A664" s="119" t="str">
        <f>IF(B664="","",COUNT('Diário 2o PA'!$A$5:$A$1412)+COUNT('Diário 3o PA'!$A$5:$A$2004)+COUNT('Diário 4º PA'!$A$5:$A$2004)+ROW()-4)</f>
        <v/>
      </c>
      <c r="B664" s="104"/>
      <c r="C664" s="154"/>
      <c r="D664" s="105"/>
      <c r="E664" s="105"/>
      <c r="F664" s="106"/>
      <c r="G664" s="105"/>
      <c r="H664" s="105"/>
      <c r="I664" s="108"/>
      <c r="J664" s="105"/>
      <c r="K664" s="105"/>
      <c r="L664" s="108"/>
      <c r="M664" s="105"/>
      <c r="N664" s="103"/>
      <c r="O664" s="456"/>
      <c r="P664" s="79">
        <f t="shared" si="21"/>
        <v>0</v>
      </c>
      <c r="Q664" s="79">
        <f t="shared" si="21"/>
        <v>0</v>
      </c>
      <c r="R664" s="102" t="str">
        <f t="shared" si="20"/>
        <v/>
      </c>
      <c r="S664" s="96" t="str">
        <f>IF(D664="","",IF(OR(D664=Plano!$A$1,D664=Plano!$B$1),"entrada","saída"))</f>
        <v/>
      </c>
    </row>
    <row r="665" spans="1:19" ht="13.2" hidden="1" x14ac:dyDescent="0.25">
      <c r="A665" s="119" t="str">
        <f>IF(B665="","",COUNT('Diário 2o PA'!$A$5:$A$1412)+COUNT('Diário 3o PA'!$A$5:$A$2004)+COUNT('Diário 4º PA'!$A$5:$A$2004)+ROW()-4)</f>
        <v/>
      </c>
      <c r="B665" s="104"/>
      <c r="C665" s="154"/>
      <c r="D665" s="105"/>
      <c r="E665" s="105"/>
      <c r="F665" s="106"/>
      <c r="G665" s="105"/>
      <c r="H665" s="105"/>
      <c r="I665" s="108"/>
      <c r="J665" s="105"/>
      <c r="K665" s="105"/>
      <c r="L665" s="108"/>
      <c r="M665" s="105"/>
      <c r="N665" s="103"/>
      <c r="O665" s="456"/>
      <c r="P665" s="79">
        <f t="shared" si="21"/>
        <v>0</v>
      </c>
      <c r="Q665" s="79">
        <f t="shared" si="21"/>
        <v>0</v>
      </c>
      <c r="R665" s="102" t="str">
        <f t="shared" si="20"/>
        <v/>
      </c>
      <c r="S665" s="96" t="str">
        <f>IF(D665="","",IF(OR(D665=Plano!$A$1,D665=Plano!$B$1),"entrada","saída"))</f>
        <v/>
      </c>
    </row>
    <row r="666" spans="1:19" ht="13.2" hidden="1" x14ac:dyDescent="0.25">
      <c r="A666" s="119" t="str">
        <f>IF(B666="","",COUNT('Diário 2o PA'!$A$5:$A$1412)+COUNT('Diário 3o PA'!$A$5:$A$2004)+COUNT('Diário 4º PA'!$A$5:$A$2004)+ROW()-4)</f>
        <v/>
      </c>
      <c r="B666" s="104"/>
      <c r="C666" s="154"/>
      <c r="D666" s="105"/>
      <c r="E666" s="105"/>
      <c r="F666" s="106"/>
      <c r="G666" s="105"/>
      <c r="H666" s="105"/>
      <c r="I666" s="108"/>
      <c r="J666" s="105"/>
      <c r="K666" s="105"/>
      <c r="L666" s="108"/>
      <c r="M666" s="105"/>
      <c r="N666" s="103"/>
      <c r="O666" s="456"/>
      <c r="P666" s="79">
        <f t="shared" si="21"/>
        <v>0</v>
      </c>
      <c r="Q666" s="79">
        <f t="shared" si="21"/>
        <v>0</v>
      </c>
      <c r="R666" s="102" t="str">
        <f t="shared" si="20"/>
        <v/>
      </c>
      <c r="S666" s="96" t="str">
        <f>IF(D666="","",IF(OR(D666=Plano!$A$1,D666=Plano!$B$1),"entrada","saída"))</f>
        <v/>
      </c>
    </row>
    <row r="667" spans="1:19" ht="13.2" hidden="1" x14ac:dyDescent="0.25">
      <c r="A667" s="119" t="str">
        <f>IF(B667="","",COUNT('Diário 2o PA'!$A$5:$A$1412)+COUNT('Diário 3o PA'!$A$5:$A$2004)+COUNT('Diário 4º PA'!$A$5:$A$2004)+ROW()-4)</f>
        <v/>
      </c>
      <c r="B667" s="104"/>
      <c r="C667" s="154"/>
      <c r="D667" s="105"/>
      <c r="E667" s="105"/>
      <c r="F667" s="106"/>
      <c r="G667" s="105"/>
      <c r="H667" s="105"/>
      <c r="I667" s="108"/>
      <c r="J667" s="105"/>
      <c r="K667" s="105"/>
      <c r="L667" s="108"/>
      <c r="M667" s="105"/>
      <c r="N667" s="103"/>
      <c r="O667" s="456"/>
      <c r="P667" s="79">
        <f t="shared" si="21"/>
        <v>0</v>
      </c>
      <c r="Q667" s="79">
        <f t="shared" si="21"/>
        <v>0</v>
      </c>
      <c r="R667" s="102" t="str">
        <f t="shared" si="20"/>
        <v/>
      </c>
      <c r="S667" s="96" t="str">
        <f>IF(D667="","",IF(OR(D667=Plano!$A$1,D667=Plano!$B$1),"entrada","saída"))</f>
        <v/>
      </c>
    </row>
    <row r="668" spans="1:19" ht="13.2" hidden="1" x14ac:dyDescent="0.25">
      <c r="A668" s="119" t="str">
        <f>IF(B668="","",COUNT('Diário 2o PA'!$A$5:$A$1412)+COUNT('Diário 3o PA'!$A$5:$A$2004)+COUNT('Diário 4º PA'!$A$5:$A$2004)+ROW()-4)</f>
        <v/>
      </c>
      <c r="B668" s="104"/>
      <c r="C668" s="154"/>
      <c r="D668" s="105"/>
      <c r="E668" s="105"/>
      <c r="F668" s="106"/>
      <c r="G668" s="105"/>
      <c r="H668" s="105"/>
      <c r="I668" s="108"/>
      <c r="J668" s="105"/>
      <c r="K668" s="105"/>
      <c r="L668" s="108"/>
      <c r="M668" s="105"/>
      <c r="N668" s="103"/>
      <c r="O668" s="456"/>
      <c r="P668" s="79">
        <f t="shared" si="21"/>
        <v>0</v>
      </c>
      <c r="Q668" s="79">
        <f t="shared" si="21"/>
        <v>0</v>
      </c>
      <c r="R668" s="102" t="str">
        <f t="shared" si="20"/>
        <v/>
      </c>
      <c r="S668" s="96" t="str">
        <f>IF(D668="","",IF(OR(D668=Plano!$A$1,D668=Plano!$B$1),"entrada","saída"))</f>
        <v/>
      </c>
    </row>
    <row r="669" spans="1:19" ht="13.2" hidden="1" x14ac:dyDescent="0.25">
      <c r="A669" s="119" t="str">
        <f>IF(B669="","",COUNT('Diário 2o PA'!$A$5:$A$1412)+COUNT('Diário 3o PA'!$A$5:$A$2004)+COUNT('Diário 4º PA'!$A$5:$A$2004)+ROW()-4)</f>
        <v/>
      </c>
      <c r="B669" s="104"/>
      <c r="C669" s="154"/>
      <c r="D669" s="105"/>
      <c r="E669" s="105"/>
      <c r="F669" s="106"/>
      <c r="G669" s="105"/>
      <c r="H669" s="105"/>
      <c r="I669" s="108"/>
      <c r="J669" s="105"/>
      <c r="K669" s="105"/>
      <c r="L669" s="108"/>
      <c r="M669" s="105"/>
      <c r="N669" s="103"/>
      <c r="O669" s="456"/>
      <c r="P669" s="79">
        <f t="shared" si="21"/>
        <v>0</v>
      </c>
      <c r="Q669" s="79">
        <f t="shared" si="21"/>
        <v>0</v>
      </c>
      <c r="R669" s="102" t="str">
        <f t="shared" si="20"/>
        <v/>
      </c>
      <c r="S669" s="96" t="str">
        <f>IF(D669="","",IF(OR(D669=Plano!$A$1,D669=Plano!$B$1),"entrada","saída"))</f>
        <v/>
      </c>
    </row>
    <row r="670" spans="1:19" ht="13.2" hidden="1" x14ac:dyDescent="0.25">
      <c r="A670" s="119" t="str">
        <f>IF(B670="","",COUNT('Diário 2o PA'!$A$5:$A$1412)+COUNT('Diário 3o PA'!$A$5:$A$2004)+COUNT('Diário 4º PA'!$A$5:$A$2004)+ROW()-4)</f>
        <v/>
      </c>
      <c r="B670" s="104"/>
      <c r="C670" s="154"/>
      <c r="D670" s="105"/>
      <c r="E670" s="105"/>
      <c r="F670" s="106"/>
      <c r="G670" s="105"/>
      <c r="H670" s="105"/>
      <c r="I670" s="108"/>
      <c r="J670" s="105"/>
      <c r="K670" s="105"/>
      <c r="L670" s="108"/>
      <c r="M670" s="105"/>
      <c r="N670" s="103"/>
      <c r="O670" s="456"/>
      <c r="P670" s="79">
        <f t="shared" si="21"/>
        <v>0</v>
      </c>
      <c r="Q670" s="79">
        <f t="shared" si="21"/>
        <v>0</v>
      </c>
      <c r="R670" s="102" t="str">
        <f t="shared" si="20"/>
        <v/>
      </c>
      <c r="S670" s="96" t="str">
        <f>IF(D670="","",IF(OR(D670=Plano!$A$1,D670=Plano!$B$1),"entrada","saída"))</f>
        <v/>
      </c>
    </row>
    <row r="671" spans="1:19" ht="13.2" hidden="1" x14ac:dyDescent="0.25">
      <c r="A671" s="119" t="str">
        <f>IF(B671="","",COUNT('Diário 2o PA'!$A$5:$A$1412)+COUNT('Diário 3o PA'!$A$5:$A$2004)+COUNT('Diário 4º PA'!$A$5:$A$2004)+ROW()-4)</f>
        <v/>
      </c>
      <c r="B671" s="104"/>
      <c r="C671" s="154"/>
      <c r="D671" s="105"/>
      <c r="E671" s="105"/>
      <c r="F671" s="106"/>
      <c r="G671" s="105"/>
      <c r="H671" s="105"/>
      <c r="I671" s="108"/>
      <c r="J671" s="105"/>
      <c r="K671" s="105"/>
      <c r="L671" s="108"/>
      <c r="M671" s="105"/>
      <c r="N671" s="103"/>
      <c r="O671" s="456"/>
      <c r="P671" s="79">
        <f t="shared" si="21"/>
        <v>0</v>
      </c>
      <c r="Q671" s="79">
        <f t="shared" si="21"/>
        <v>0</v>
      </c>
      <c r="R671" s="102" t="str">
        <f t="shared" si="20"/>
        <v/>
      </c>
      <c r="S671" s="96" t="str">
        <f>IF(D671="","",IF(OR(D671=Plano!$A$1,D671=Plano!$B$1),"entrada","saída"))</f>
        <v/>
      </c>
    </row>
    <row r="672" spans="1:19" ht="13.2" hidden="1" x14ac:dyDescent="0.25">
      <c r="A672" s="119" t="str">
        <f>IF(B672="","",COUNT('Diário 2o PA'!$A$5:$A$1412)+COUNT('Diário 3o PA'!$A$5:$A$2004)+COUNT('Diário 4º PA'!$A$5:$A$2004)+ROW()-4)</f>
        <v/>
      </c>
      <c r="B672" s="104"/>
      <c r="C672" s="154"/>
      <c r="D672" s="105"/>
      <c r="E672" s="105"/>
      <c r="F672" s="106"/>
      <c r="G672" s="105"/>
      <c r="H672" s="105"/>
      <c r="I672" s="108"/>
      <c r="J672" s="105"/>
      <c r="K672" s="105"/>
      <c r="L672" s="108"/>
      <c r="M672" s="105"/>
      <c r="N672" s="103"/>
      <c r="O672" s="456"/>
      <c r="P672" s="79">
        <f t="shared" si="21"/>
        <v>0</v>
      </c>
      <c r="Q672" s="79">
        <f t="shared" si="21"/>
        <v>0</v>
      </c>
      <c r="R672" s="102" t="str">
        <f t="shared" si="20"/>
        <v/>
      </c>
      <c r="S672" s="96" t="str">
        <f>IF(D672="","",IF(OR(D672=Plano!$A$1,D672=Plano!$B$1),"entrada","saída"))</f>
        <v/>
      </c>
    </row>
    <row r="673" spans="1:19" ht="13.2" hidden="1" x14ac:dyDescent="0.25">
      <c r="A673" s="119" t="str">
        <f>IF(B673="","",COUNT('Diário 2o PA'!$A$5:$A$1412)+COUNT('Diário 3o PA'!$A$5:$A$2004)+COUNT('Diário 4º PA'!$A$5:$A$2004)+ROW()-4)</f>
        <v/>
      </c>
      <c r="B673" s="104"/>
      <c r="C673" s="154"/>
      <c r="D673" s="105"/>
      <c r="E673" s="105"/>
      <c r="F673" s="106"/>
      <c r="G673" s="105"/>
      <c r="H673" s="105"/>
      <c r="I673" s="108"/>
      <c r="J673" s="105"/>
      <c r="K673" s="105"/>
      <c r="L673" s="108"/>
      <c r="M673" s="105"/>
      <c r="N673" s="103"/>
      <c r="O673" s="456"/>
      <c r="P673" s="79">
        <f t="shared" si="21"/>
        <v>0</v>
      </c>
      <c r="Q673" s="79">
        <f t="shared" si="21"/>
        <v>0</v>
      </c>
      <c r="R673" s="102" t="str">
        <f t="shared" si="20"/>
        <v/>
      </c>
      <c r="S673" s="96" t="str">
        <f>IF(D673="","",IF(OR(D673=Plano!$A$1,D673=Plano!$B$1),"entrada","saída"))</f>
        <v/>
      </c>
    </row>
    <row r="674" spans="1:19" ht="13.2" hidden="1" x14ac:dyDescent="0.25">
      <c r="A674" s="119" t="str">
        <f>IF(B674="","",COUNT('Diário 2o PA'!$A$5:$A$1412)+COUNT('Diário 3o PA'!$A$5:$A$2004)+COUNT('Diário 4º PA'!$A$5:$A$2004)+ROW()-4)</f>
        <v/>
      </c>
      <c r="B674" s="104"/>
      <c r="C674" s="154"/>
      <c r="D674" s="105"/>
      <c r="E674" s="105"/>
      <c r="F674" s="106"/>
      <c r="G674" s="105"/>
      <c r="H674" s="105"/>
      <c r="I674" s="108"/>
      <c r="J674" s="105"/>
      <c r="K674" s="105"/>
      <c r="L674" s="108"/>
      <c r="M674" s="105"/>
      <c r="N674" s="103"/>
      <c r="O674" s="456"/>
      <c r="P674" s="79">
        <f t="shared" si="21"/>
        <v>0</v>
      </c>
      <c r="Q674" s="79">
        <f t="shared" si="21"/>
        <v>0</v>
      </c>
      <c r="R674" s="102" t="str">
        <f t="shared" si="20"/>
        <v/>
      </c>
      <c r="S674" s="96" t="str">
        <f>IF(D674="","",IF(OR(D674=Plano!$A$1,D674=Plano!$B$1),"entrada","saída"))</f>
        <v/>
      </c>
    </row>
    <row r="675" spans="1:19" ht="13.2" hidden="1" x14ac:dyDescent="0.25">
      <c r="A675" s="119" t="str">
        <f>IF(B675="","",COUNT('Diário 2o PA'!$A$5:$A$1412)+COUNT('Diário 3o PA'!$A$5:$A$2004)+COUNT('Diário 4º PA'!$A$5:$A$2004)+ROW()-4)</f>
        <v/>
      </c>
      <c r="B675" s="104"/>
      <c r="C675" s="154"/>
      <c r="D675" s="105"/>
      <c r="E675" s="105"/>
      <c r="F675" s="106"/>
      <c r="G675" s="105"/>
      <c r="H675" s="105"/>
      <c r="I675" s="108"/>
      <c r="J675" s="105"/>
      <c r="K675" s="105"/>
      <c r="L675" s="108"/>
      <c r="M675" s="105"/>
      <c r="N675" s="103"/>
      <c r="O675" s="456"/>
      <c r="P675" s="79">
        <f t="shared" si="21"/>
        <v>0</v>
      </c>
      <c r="Q675" s="79">
        <f t="shared" si="21"/>
        <v>0</v>
      </c>
      <c r="R675" s="102" t="str">
        <f t="shared" si="20"/>
        <v/>
      </c>
      <c r="S675" s="96" t="str">
        <f>IF(D675="","",IF(OR(D675=Plano!$A$1,D675=Plano!$B$1),"entrada","saída"))</f>
        <v/>
      </c>
    </row>
    <row r="676" spans="1:19" ht="13.2" hidden="1" x14ac:dyDescent="0.25">
      <c r="A676" s="119" t="str">
        <f>IF(B676="","",COUNT('Diário 2o PA'!$A$5:$A$1412)+COUNT('Diário 3o PA'!$A$5:$A$2004)+COUNT('Diário 4º PA'!$A$5:$A$2004)+ROW()-4)</f>
        <v/>
      </c>
      <c r="B676" s="104"/>
      <c r="C676" s="154"/>
      <c r="D676" s="105"/>
      <c r="E676" s="105"/>
      <c r="F676" s="106"/>
      <c r="G676" s="105"/>
      <c r="H676" s="105"/>
      <c r="I676" s="108"/>
      <c r="J676" s="105"/>
      <c r="K676" s="105"/>
      <c r="L676" s="108"/>
      <c r="M676" s="105"/>
      <c r="N676" s="103"/>
      <c r="O676" s="456"/>
      <c r="P676" s="79">
        <f t="shared" si="21"/>
        <v>0</v>
      </c>
      <c r="Q676" s="79">
        <f t="shared" si="21"/>
        <v>0</v>
      </c>
      <c r="R676" s="102" t="str">
        <f t="shared" si="20"/>
        <v/>
      </c>
      <c r="S676" s="96" t="str">
        <f>IF(D676="","",IF(OR(D676=Plano!$A$1,D676=Plano!$B$1),"entrada","saída"))</f>
        <v/>
      </c>
    </row>
    <row r="677" spans="1:19" ht="13.2" hidden="1" x14ac:dyDescent="0.25">
      <c r="A677" s="119" t="str">
        <f>IF(B677="","",COUNT('Diário 2o PA'!$A$5:$A$1412)+COUNT('Diário 3o PA'!$A$5:$A$2004)+COUNT('Diário 4º PA'!$A$5:$A$2004)+ROW()-4)</f>
        <v/>
      </c>
      <c r="B677" s="104"/>
      <c r="C677" s="154"/>
      <c r="D677" s="105"/>
      <c r="E677" s="105"/>
      <c r="F677" s="106"/>
      <c r="G677" s="105"/>
      <c r="H677" s="105"/>
      <c r="I677" s="108"/>
      <c r="J677" s="105"/>
      <c r="K677" s="105"/>
      <c r="L677" s="108"/>
      <c r="M677" s="105"/>
      <c r="N677" s="103"/>
      <c r="O677" s="456"/>
      <c r="P677" s="79">
        <f t="shared" si="21"/>
        <v>0</v>
      </c>
      <c r="Q677" s="79">
        <f t="shared" si="21"/>
        <v>0</v>
      </c>
      <c r="R677" s="102" t="str">
        <f t="shared" si="20"/>
        <v/>
      </c>
      <c r="S677" s="96" t="str">
        <f>IF(D677="","",IF(OR(D677=Plano!$A$1,D677=Plano!$B$1),"entrada","saída"))</f>
        <v/>
      </c>
    </row>
    <row r="678" spans="1:19" ht="13.2" hidden="1" x14ac:dyDescent="0.25">
      <c r="A678" s="119" t="str">
        <f>IF(B678="","",COUNT('Diário 2o PA'!$A$5:$A$1412)+COUNT('Diário 3o PA'!$A$5:$A$2004)+COUNT('Diário 4º PA'!$A$5:$A$2004)+ROW()-4)</f>
        <v/>
      </c>
      <c r="B678" s="104"/>
      <c r="C678" s="154"/>
      <c r="D678" s="105"/>
      <c r="E678" s="105"/>
      <c r="F678" s="106"/>
      <c r="G678" s="105"/>
      <c r="H678" s="105"/>
      <c r="I678" s="108"/>
      <c r="J678" s="105"/>
      <c r="K678" s="105"/>
      <c r="L678" s="108"/>
      <c r="M678" s="105"/>
      <c r="N678" s="103"/>
      <c r="O678" s="456"/>
      <c r="P678" s="79">
        <f t="shared" si="21"/>
        <v>0</v>
      </c>
      <c r="Q678" s="79">
        <f t="shared" si="21"/>
        <v>0</v>
      </c>
      <c r="R678" s="102" t="str">
        <f t="shared" si="20"/>
        <v/>
      </c>
      <c r="S678" s="96" t="str">
        <f>IF(D678="","",IF(OR(D678=Plano!$A$1,D678=Plano!$B$1),"entrada","saída"))</f>
        <v/>
      </c>
    </row>
    <row r="679" spans="1:19" ht="13.2" hidden="1" x14ac:dyDescent="0.25">
      <c r="A679" s="119" t="str">
        <f>IF(B679="","",COUNT('Diário 2o PA'!$A$5:$A$1412)+COUNT('Diário 3o PA'!$A$5:$A$2004)+COUNT('Diário 4º PA'!$A$5:$A$2004)+ROW()-4)</f>
        <v/>
      </c>
      <c r="B679" s="104"/>
      <c r="C679" s="154"/>
      <c r="D679" s="105"/>
      <c r="E679" s="105"/>
      <c r="F679" s="106"/>
      <c r="G679" s="105"/>
      <c r="H679" s="105"/>
      <c r="I679" s="108"/>
      <c r="J679" s="105"/>
      <c r="K679" s="105"/>
      <c r="L679" s="108"/>
      <c r="M679" s="105"/>
      <c r="N679" s="103"/>
      <c r="O679" s="456"/>
      <c r="P679" s="79">
        <f t="shared" si="21"/>
        <v>0</v>
      </c>
      <c r="Q679" s="79">
        <f t="shared" si="21"/>
        <v>0</v>
      </c>
      <c r="R679" s="102" t="str">
        <f t="shared" si="20"/>
        <v/>
      </c>
      <c r="S679" s="96" t="str">
        <f>IF(D679="","",IF(OR(D679=Plano!$A$1,D679=Plano!$B$1),"entrada","saída"))</f>
        <v/>
      </c>
    </row>
    <row r="680" spans="1:19" ht="13.2" hidden="1" x14ac:dyDescent="0.25">
      <c r="A680" s="119" t="str">
        <f>IF(B680="","",COUNT('Diário 2o PA'!$A$5:$A$1412)+COUNT('Diário 3o PA'!$A$5:$A$2004)+COUNT('Diário 4º PA'!$A$5:$A$2004)+ROW()-4)</f>
        <v/>
      </c>
      <c r="B680" s="104"/>
      <c r="C680" s="154"/>
      <c r="D680" s="105"/>
      <c r="E680" s="105"/>
      <c r="F680" s="106"/>
      <c r="G680" s="105"/>
      <c r="H680" s="105"/>
      <c r="I680" s="108"/>
      <c r="J680" s="105"/>
      <c r="K680" s="105"/>
      <c r="L680" s="108"/>
      <c r="M680" s="105"/>
      <c r="N680" s="103"/>
      <c r="O680" s="456"/>
      <c r="P680" s="79">
        <f t="shared" si="21"/>
        <v>0</v>
      </c>
      <c r="Q680" s="79">
        <f t="shared" si="21"/>
        <v>0</v>
      </c>
      <c r="R680" s="102" t="str">
        <f t="shared" si="20"/>
        <v/>
      </c>
      <c r="S680" s="96" t="str">
        <f>IF(D680="","",IF(OR(D680=Plano!$A$1,D680=Plano!$B$1),"entrada","saída"))</f>
        <v/>
      </c>
    </row>
    <row r="681" spans="1:19" ht="13.2" hidden="1" x14ac:dyDescent="0.25">
      <c r="A681" s="119" t="str">
        <f>IF(B681="","",COUNT('Diário 2o PA'!$A$5:$A$1412)+COUNT('Diário 3o PA'!$A$5:$A$2004)+COUNT('Diário 4º PA'!$A$5:$A$2004)+ROW()-4)</f>
        <v/>
      </c>
      <c r="B681" s="104"/>
      <c r="C681" s="154"/>
      <c r="D681" s="105"/>
      <c r="E681" s="105"/>
      <c r="F681" s="106"/>
      <c r="G681" s="105"/>
      <c r="H681" s="105"/>
      <c r="I681" s="108"/>
      <c r="J681" s="105"/>
      <c r="K681" s="105"/>
      <c r="L681" s="108"/>
      <c r="M681" s="105"/>
      <c r="N681" s="103"/>
      <c r="O681" s="456"/>
      <c r="P681" s="79">
        <f t="shared" si="21"/>
        <v>0</v>
      </c>
      <c r="Q681" s="79">
        <f t="shared" si="21"/>
        <v>0</v>
      </c>
      <c r="R681" s="102" t="str">
        <f t="shared" si="20"/>
        <v/>
      </c>
      <c r="S681" s="96" t="str">
        <f>IF(D681="","",IF(OR(D681=Plano!$A$1,D681=Plano!$B$1),"entrada","saída"))</f>
        <v/>
      </c>
    </row>
    <row r="682" spans="1:19" ht="13.2" hidden="1" x14ac:dyDescent="0.25">
      <c r="A682" s="119" t="str">
        <f>IF(B682="","",COUNT('Diário 2o PA'!$A$5:$A$1412)+COUNT('Diário 3o PA'!$A$5:$A$2004)+COUNT('Diário 4º PA'!$A$5:$A$2004)+ROW()-4)</f>
        <v/>
      </c>
      <c r="B682" s="104"/>
      <c r="C682" s="154"/>
      <c r="D682" s="105"/>
      <c r="E682" s="105"/>
      <c r="F682" s="106"/>
      <c r="G682" s="105"/>
      <c r="H682" s="105"/>
      <c r="I682" s="108"/>
      <c r="J682" s="105"/>
      <c r="K682" s="105"/>
      <c r="L682" s="108"/>
      <c r="M682" s="105"/>
      <c r="N682" s="103"/>
      <c r="O682" s="456"/>
      <c r="P682" s="79">
        <f t="shared" si="21"/>
        <v>0</v>
      </c>
      <c r="Q682" s="79">
        <f t="shared" si="21"/>
        <v>0</v>
      </c>
      <c r="R682" s="102" t="str">
        <f t="shared" si="20"/>
        <v/>
      </c>
      <c r="S682" s="96" t="str">
        <f>IF(D682="","",IF(OR(D682=Plano!$A$1,D682=Plano!$B$1),"entrada","saída"))</f>
        <v/>
      </c>
    </row>
    <row r="683" spans="1:19" ht="13.2" hidden="1" x14ac:dyDescent="0.25">
      <c r="A683" s="119" t="str">
        <f>IF(B683="","",COUNT('Diário 2o PA'!$A$5:$A$1412)+COUNT('Diário 3o PA'!$A$5:$A$2004)+COUNT('Diário 4º PA'!$A$5:$A$2004)+ROW()-4)</f>
        <v/>
      </c>
      <c r="B683" s="104"/>
      <c r="C683" s="154"/>
      <c r="D683" s="105"/>
      <c r="E683" s="105"/>
      <c r="F683" s="106"/>
      <c r="G683" s="105"/>
      <c r="H683" s="105"/>
      <c r="I683" s="108"/>
      <c r="J683" s="105"/>
      <c r="K683" s="105"/>
      <c r="L683" s="108"/>
      <c r="M683" s="105"/>
      <c r="N683" s="103"/>
      <c r="O683" s="456"/>
      <c r="P683" s="79">
        <f t="shared" si="21"/>
        <v>0</v>
      </c>
      <c r="Q683" s="79">
        <f t="shared" si="21"/>
        <v>0</v>
      </c>
      <c r="R683" s="102" t="str">
        <f t="shared" si="20"/>
        <v/>
      </c>
      <c r="S683" s="96" t="str">
        <f>IF(D683="","",IF(OR(D683=Plano!$A$1,D683=Plano!$B$1),"entrada","saída"))</f>
        <v/>
      </c>
    </row>
    <row r="684" spans="1:19" ht="13.2" hidden="1" x14ac:dyDescent="0.25">
      <c r="A684" s="119" t="str">
        <f>IF(B684="","",COUNT('Diário 2o PA'!$A$5:$A$1412)+COUNT('Diário 3o PA'!$A$5:$A$2004)+COUNT('Diário 4º PA'!$A$5:$A$2004)+ROW()-4)</f>
        <v/>
      </c>
      <c r="B684" s="104"/>
      <c r="C684" s="154"/>
      <c r="D684" s="105"/>
      <c r="E684" s="105"/>
      <c r="F684" s="106"/>
      <c r="G684" s="105"/>
      <c r="H684" s="105"/>
      <c r="I684" s="108"/>
      <c r="J684" s="105"/>
      <c r="K684" s="105"/>
      <c r="L684" s="108"/>
      <c r="M684" s="105"/>
      <c r="N684" s="103"/>
      <c r="O684" s="456"/>
      <c r="P684" s="79">
        <f t="shared" si="21"/>
        <v>0</v>
      </c>
      <c r="Q684" s="79">
        <f t="shared" si="21"/>
        <v>0</v>
      </c>
      <c r="R684" s="102" t="str">
        <f t="shared" si="20"/>
        <v/>
      </c>
      <c r="S684" s="96" t="str">
        <f>IF(D684="","",IF(OR(D684=Plano!$A$1,D684=Plano!$B$1),"entrada","saída"))</f>
        <v/>
      </c>
    </row>
    <row r="685" spans="1:19" ht="13.2" hidden="1" x14ac:dyDescent="0.25">
      <c r="A685" s="119" t="str">
        <f>IF(B685="","",COUNT('Diário 2o PA'!$A$5:$A$1412)+COUNT('Diário 3o PA'!$A$5:$A$2004)+COUNT('Diário 4º PA'!$A$5:$A$2004)+ROW()-4)</f>
        <v/>
      </c>
      <c r="B685" s="104"/>
      <c r="C685" s="154"/>
      <c r="D685" s="105"/>
      <c r="E685" s="105"/>
      <c r="F685" s="106"/>
      <c r="G685" s="105"/>
      <c r="H685" s="105"/>
      <c r="I685" s="108"/>
      <c r="J685" s="105"/>
      <c r="K685" s="105"/>
      <c r="L685" s="108"/>
      <c r="M685" s="105"/>
      <c r="N685" s="103"/>
      <c r="O685" s="456"/>
      <c r="P685" s="79">
        <f t="shared" si="21"/>
        <v>0</v>
      </c>
      <c r="Q685" s="79">
        <f t="shared" si="21"/>
        <v>0</v>
      </c>
      <c r="R685" s="102" t="str">
        <f t="shared" si="20"/>
        <v/>
      </c>
      <c r="S685" s="96" t="str">
        <f>IF(D685="","",IF(OR(D685=Plano!$A$1,D685=Plano!$B$1),"entrada","saída"))</f>
        <v/>
      </c>
    </row>
    <row r="686" spans="1:19" ht="13.2" hidden="1" x14ac:dyDescent="0.25">
      <c r="A686" s="119" t="str">
        <f>IF(B686="","",COUNT('Diário 2o PA'!$A$5:$A$1412)+COUNT('Diário 3o PA'!$A$5:$A$2004)+COUNT('Diário 4º PA'!$A$5:$A$2004)+ROW()-4)</f>
        <v/>
      </c>
      <c r="B686" s="104"/>
      <c r="C686" s="154"/>
      <c r="D686" s="105"/>
      <c r="E686" s="105"/>
      <c r="F686" s="106"/>
      <c r="G686" s="105"/>
      <c r="H686" s="105"/>
      <c r="I686" s="108"/>
      <c r="J686" s="105"/>
      <c r="K686" s="105"/>
      <c r="L686" s="108"/>
      <c r="M686" s="105"/>
      <c r="N686" s="103"/>
      <c r="O686" s="456"/>
      <c r="P686" s="79">
        <f t="shared" si="21"/>
        <v>0</v>
      </c>
      <c r="Q686" s="79">
        <f t="shared" si="21"/>
        <v>0</v>
      </c>
      <c r="R686" s="102" t="str">
        <f t="shared" si="20"/>
        <v/>
      </c>
      <c r="S686" s="96" t="str">
        <f>IF(D686="","",IF(OR(D686=Plano!$A$1,D686=Plano!$B$1),"entrada","saída"))</f>
        <v/>
      </c>
    </row>
    <row r="687" spans="1:19" ht="13.2" hidden="1" x14ac:dyDescent="0.25">
      <c r="A687" s="119" t="str">
        <f>IF(B687="","",COUNT('Diário 2o PA'!$A$5:$A$1412)+COUNT('Diário 3o PA'!$A$5:$A$2004)+COUNT('Diário 4º PA'!$A$5:$A$2004)+ROW()-4)</f>
        <v/>
      </c>
      <c r="B687" s="104"/>
      <c r="C687" s="154"/>
      <c r="D687" s="105"/>
      <c r="E687" s="105"/>
      <c r="F687" s="106"/>
      <c r="G687" s="105"/>
      <c r="H687" s="105"/>
      <c r="I687" s="108"/>
      <c r="J687" s="105"/>
      <c r="K687" s="105"/>
      <c r="L687" s="108"/>
      <c r="M687" s="105"/>
      <c r="N687" s="103"/>
      <c r="O687" s="456"/>
      <c r="P687" s="79">
        <f t="shared" si="21"/>
        <v>0</v>
      </c>
      <c r="Q687" s="79">
        <f t="shared" si="21"/>
        <v>0</v>
      </c>
      <c r="R687" s="102" t="str">
        <f t="shared" si="20"/>
        <v/>
      </c>
      <c r="S687" s="96" t="str">
        <f>IF(D687="","",IF(OR(D687=Plano!$A$1,D687=Plano!$B$1),"entrada","saída"))</f>
        <v/>
      </c>
    </row>
    <row r="688" spans="1:19" ht="13.2" hidden="1" x14ac:dyDescent="0.25">
      <c r="A688" s="119" t="str">
        <f>IF(B688="","",COUNT('Diário 2o PA'!$A$5:$A$1412)+COUNT('Diário 3o PA'!$A$5:$A$2004)+COUNT('Diário 4º PA'!$A$5:$A$2004)+ROW()-4)</f>
        <v/>
      </c>
      <c r="B688" s="104"/>
      <c r="C688" s="154"/>
      <c r="D688" s="105"/>
      <c r="E688" s="105"/>
      <c r="F688" s="106"/>
      <c r="G688" s="105"/>
      <c r="H688" s="105"/>
      <c r="I688" s="108"/>
      <c r="J688" s="105"/>
      <c r="K688" s="105"/>
      <c r="L688" s="108"/>
      <c r="M688" s="105"/>
      <c r="N688" s="103"/>
      <c r="O688" s="456"/>
      <c r="P688" s="79">
        <f t="shared" si="21"/>
        <v>0</v>
      </c>
      <c r="Q688" s="79">
        <f t="shared" si="21"/>
        <v>0</v>
      </c>
      <c r="R688" s="102" t="str">
        <f t="shared" si="20"/>
        <v/>
      </c>
      <c r="S688" s="96" t="str">
        <f>IF(D688="","",IF(OR(D688=Plano!$A$1,D688=Plano!$B$1),"entrada","saída"))</f>
        <v/>
      </c>
    </row>
    <row r="689" spans="1:19" ht="13.2" hidden="1" x14ac:dyDescent="0.25">
      <c r="A689" s="119" t="str">
        <f>IF(B689="","",COUNT('Diário 2o PA'!$A$5:$A$1412)+COUNT('Diário 3o PA'!$A$5:$A$2004)+COUNT('Diário 4º PA'!$A$5:$A$2004)+ROW()-4)</f>
        <v/>
      </c>
      <c r="B689" s="104"/>
      <c r="C689" s="154"/>
      <c r="D689" s="105"/>
      <c r="E689" s="105"/>
      <c r="F689" s="106"/>
      <c r="G689" s="105"/>
      <c r="H689" s="105"/>
      <c r="I689" s="108"/>
      <c r="J689" s="105"/>
      <c r="K689" s="105"/>
      <c r="L689" s="108"/>
      <c r="M689" s="105"/>
      <c r="N689" s="103"/>
      <c r="O689" s="456"/>
      <c r="P689" s="79">
        <f t="shared" si="21"/>
        <v>0</v>
      </c>
      <c r="Q689" s="79">
        <f t="shared" si="21"/>
        <v>0</v>
      </c>
      <c r="R689" s="102" t="str">
        <f t="shared" si="20"/>
        <v/>
      </c>
      <c r="S689" s="96" t="str">
        <f>IF(D689="","",IF(OR(D689=Plano!$A$1,D689=Plano!$B$1),"entrada","saída"))</f>
        <v/>
      </c>
    </row>
    <row r="690" spans="1:19" ht="13.2" hidden="1" x14ac:dyDescent="0.25">
      <c r="A690" s="119" t="str">
        <f>IF(B690="","",COUNT('Diário 2o PA'!$A$5:$A$1412)+COUNT('Diário 3o PA'!$A$5:$A$2004)+COUNT('Diário 4º PA'!$A$5:$A$2004)+ROW()-4)</f>
        <v/>
      </c>
      <c r="B690" s="104"/>
      <c r="C690" s="154"/>
      <c r="D690" s="105"/>
      <c r="E690" s="105"/>
      <c r="F690" s="106"/>
      <c r="G690" s="105"/>
      <c r="H690" s="105"/>
      <c r="I690" s="108"/>
      <c r="J690" s="105"/>
      <c r="K690" s="105"/>
      <c r="L690" s="108"/>
      <c r="M690" s="105"/>
      <c r="N690" s="103"/>
      <c r="O690" s="456"/>
      <c r="P690" s="79">
        <f t="shared" si="21"/>
        <v>0</v>
      </c>
      <c r="Q690" s="79">
        <f t="shared" si="21"/>
        <v>0</v>
      </c>
      <c r="R690" s="102" t="str">
        <f t="shared" si="20"/>
        <v/>
      </c>
      <c r="S690" s="96" t="str">
        <f>IF(D690="","",IF(OR(D690=Plano!$A$1,D690=Plano!$B$1),"entrada","saída"))</f>
        <v/>
      </c>
    </row>
    <row r="691" spans="1:19" ht="13.2" hidden="1" x14ac:dyDescent="0.25">
      <c r="A691" s="119" t="str">
        <f>IF(B691="","",COUNT('Diário 2o PA'!$A$5:$A$1412)+COUNT('Diário 3o PA'!$A$5:$A$2004)+COUNT('Diário 4º PA'!$A$5:$A$2004)+ROW()-4)</f>
        <v/>
      </c>
      <c r="B691" s="104"/>
      <c r="C691" s="154"/>
      <c r="D691" s="105"/>
      <c r="E691" s="105"/>
      <c r="F691" s="106"/>
      <c r="G691" s="105"/>
      <c r="H691" s="105"/>
      <c r="I691" s="108"/>
      <c r="J691" s="105"/>
      <c r="K691" s="105"/>
      <c r="L691" s="108"/>
      <c r="M691" s="105"/>
      <c r="N691" s="103"/>
      <c r="O691" s="456"/>
      <c r="P691" s="79">
        <f t="shared" si="21"/>
        <v>0</v>
      </c>
      <c r="Q691" s="79">
        <f t="shared" si="21"/>
        <v>0</v>
      </c>
      <c r="R691" s="102" t="str">
        <f t="shared" si="20"/>
        <v/>
      </c>
      <c r="S691" s="96" t="str">
        <f>IF(D691="","",IF(OR(D691=Plano!$A$1,D691=Plano!$B$1),"entrada","saída"))</f>
        <v/>
      </c>
    </row>
    <row r="692" spans="1:19" ht="13.2" hidden="1" x14ac:dyDescent="0.25">
      <c r="A692" s="119" t="str">
        <f>IF(B692="","",COUNT('Diário 2o PA'!$A$5:$A$1412)+COUNT('Diário 3o PA'!$A$5:$A$2004)+COUNT('Diário 4º PA'!$A$5:$A$2004)+ROW()-4)</f>
        <v/>
      </c>
      <c r="B692" s="104"/>
      <c r="C692" s="154"/>
      <c r="D692" s="105"/>
      <c r="E692" s="105"/>
      <c r="F692" s="106"/>
      <c r="G692" s="105"/>
      <c r="H692" s="105"/>
      <c r="I692" s="108"/>
      <c r="J692" s="105"/>
      <c r="K692" s="105"/>
      <c r="L692" s="108"/>
      <c r="M692" s="105"/>
      <c r="N692" s="103"/>
      <c r="O692" s="456"/>
      <c r="P692" s="79">
        <f t="shared" si="21"/>
        <v>0</v>
      </c>
      <c r="Q692" s="79">
        <f t="shared" si="21"/>
        <v>0</v>
      </c>
      <c r="R692" s="102" t="str">
        <f t="shared" si="20"/>
        <v/>
      </c>
      <c r="S692" s="96" t="str">
        <f>IF(D692="","",IF(OR(D692=Plano!$A$1,D692=Plano!$B$1),"entrada","saída"))</f>
        <v/>
      </c>
    </row>
    <row r="693" spans="1:19" ht="13.2" hidden="1" x14ac:dyDescent="0.25">
      <c r="A693" s="119" t="str">
        <f>IF(B693="","",COUNT('Diário 2o PA'!$A$5:$A$1412)+COUNT('Diário 3o PA'!$A$5:$A$2004)+COUNT('Diário 4º PA'!$A$5:$A$2004)+ROW()-4)</f>
        <v/>
      </c>
      <c r="B693" s="104"/>
      <c r="C693" s="154"/>
      <c r="D693" s="105"/>
      <c r="E693" s="105"/>
      <c r="F693" s="106"/>
      <c r="G693" s="105"/>
      <c r="H693" s="105"/>
      <c r="I693" s="108"/>
      <c r="J693" s="105"/>
      <c r="K693" s="105"/>
      <c r="L693" s="108"/>
      <c r="M693" s="105"/>
      <c r="N693" s="103"/>
      <c r="O693" s="456"/>
      <c r="P693" s="79">
        <f t="shared" si="21"/>
        <v>0</v>
      </c>
      <c r="Q693" s="79">
        <f t="shared" si="21"/>
        <v>0</v>
      </c>
      <c r="R693" s="102" t="str">
        <f t="shared" si="20"/>
        <v/>
      </c>
      <c r="S693" s="96" t="str">
        <f>IF(D693="","",IF(OR(D693=Plano!$A$1,D693=Plano!$B$1),"entrada","saída"))</f>
        <v/>
      </c>
    </row>
    <row r="694" spans="1:19" ht="13.2" hidden="1" x14ac:dyDescent="0.25">
      <c r="A694" s="119" t="str">
        <f>IF(B694="","",COUNT('Diário 2o PA'!$A$5:$A$1412)+COUNT('Diário 3o PA'!$A$5:$A$2004)+COUNT('Diário 4º PA'!$A$5:$A$2004)+ROW()-4)</f>
        <v/>
      </c>
      <c r="B694" s="104"/>
      <c r="C694" s="154"/>
      <c r="D694" s="105"/>
      <c r="E694" s="105"/>
      <c r="F694" s="106"/>
      <c r="G694" s="105"/>
      <c r="H694" s="105"/>
      <c r="I694" s="108"/>
      <c r="J694" s="105"/>
      <c r="K694" s="105"/>
      <c r="L694" s="108"/>
      <c r="M694" s="105"/>
      <c r="N694" s="103"/>
      <c r="O694" s="456"/>
      <c r="P694" s="79">
        <f t="shared" si="21"/>
        <v>0</v>
      </c>
      <c r="Q694" s="79">
        <f t="shared" si="21"/>
        <v>0</v>
      </c>
      <c r="R694" s="102" t="str">
        <f t="shared" si="20"/>
        <v/>
      </c>
      <c r="S694" s="96" t="str">
        <f>IF(D694="","",IF(OR(D694=Plano!$A$1,D694=Plano!$B$1),"entrada","saída"))</f>
        <v/>
      </c>
    </row>
    <row r="695" spans="1:19" ht="13.2" hidden="1" x14ac:dyDescent="0.25">
      <c r="A695" s="119" t="str">
        <f>IF(B695="","",COUNT('Diário 2o PA'!$A$5:$A$1412)+COUNT('Diário 3o PA'!$A$5:$A$2004)+COUNT('Diário 4º PA'!$A$5:$A$2004)+ROW()-4)</f>
        <v/>
      </c>
      <c r="B695" s="104"/>
      <c r="C695" s="154"/>
      <c r="D695" s="105"/>
      <c r="E695" s="105"/>
      <c r="F695" s="106"/>
      <c r="G695" s="105"/>
      <c r="H695" s="105"/>
      <c r="I695" s="108"/>
      <c r="J695" s="105"/>
      <c r="K695" s="105"/>
      <c r="L695" s="108"/>
      <c r="M695" s="105"/>
      <c r="N695" s="103"/>
      <c r="O695" s="456"/>
      <c r="P695" s="79">
        <f t="shared" si="21"/>
        <v>0</v>
      </c>
      <c r="Q695" s="79">
        <f t="shared" si="21"/>
        <v>0</v>
      </c>
      <c r="R695" s="102" t="str">
        <f t="shared" si="20"/>
        <v/>
      </c>
      <c r="S695" s="96" t="str">
        <f>IF(D695="","",IF(OR(D695=Plano!$A$1,D695=Plano!$B$1),"entrada","saída"))</f>
        <v/>
      </c>
    </row>
    <row r="696" spans="1:19" ht="13.2" hidden="1" x14ac:dyDescent="0.25">
      <c r="A696" s="119" t="str">
        <f>IF(B696="","",COUNT('Diário 2o PA'!$A$5:$A$1412)+COUNT('Diário 3o PA'!$A$5:$A$2004)+COUNT('Diário 4º PA'!$A$5:$A$2004)+ROW()-4)</f>
        <v/>
      </c>
      <c r="B696" s="104"/>
      <c r="C696" s="154"/>
      <c r="D696" s="105"/>
      <c r="E696" s="105"/>
      <c r="F696" s="106"/>
      <c r="G696" s="105"/>
      <c r="H696" s="105"/>
      <c r="I696" s="108"/>
      <c r="J696" s="105"/>
      <c r="K696" s="105"/>
      <c r="L696" s="108"/>
      <c r="M696" s="105"/>
      <c r="N696" s="103"/>
      <c r="O696" s="456"/>
      <c r="P696" s="79">
        <f t="shared" si="21"/>
        <v>0</v>
      </c>
      <c r="Q696" s="79">
        <f t="shared" si="21"/>
        <v>0</v>
      </c>
      <c r="R696" s="102" t="str">
        <f t="shared" si="20"/>
        <v/>
      </c>
      <c r="S696" s="96" t="str">
        <f>IF(D696="","",IF(OR(D696=Plano!$A$1,D696=Plano!$B$1),"entrada","saída"))</f>
        <v/>
      </c>
    </row>
    <row r="697" spans="1:19" ht="13.2" hidden="1" x14ac:dyDescent="0.25">
      <c r="A697" s="119" t="str">
        <f>IF(B697="","",COUNT('Diário 2o PA'!$A$5:$A$1412)+COUNT('Diário 3o PA'!$A$5:$A$2004)+COUNT('Diário 4º PA'!$A$5:$A$2004)+ROW()-4)</f>
        <v/>
      </c>
      <c r="B697" s="104"/>
      <c r="C697" s="154"/>
      <c r="D697" s="105"/>
      <c r="E697" s="105"/>
      <c r="F697" s="106"/>
      <c r="G697" s="105"/>
      <c r="H697" s="105"/>
      <c r="I697" s="108"/>
      <c r="J697" s="105"/>
      <c r="K697" s="105"/>
      <c r="L697" s="108"/>
      <c r="M697" s="105"/>
      <c r="N697" s="103"/>
      <c r="O697" s="456"/>
      <c r="P697" s="79">
        <f t="shared" si="21"/>
        <v>0</v>
      </c>
      <c r="Q697" s="79">
        <f t="shared" si="21"/>
        <v>0</v>
      </c>
      <c r="R697" s="102" t="str">
        <f t="shared" si="20"/>
        <v/>
      </c>
      <c r="S697" s="96" t="str">
        <f>IF(D697="","",IF(OR(D697=Plano!$A$1,D697=Plano!$B$1),"entrada","saída"))</f>
        <v/>
      </c>
    </row>
    <row r="698" spans="1:19" ht="13.2" hidden="1" x14ac:dyDescent="0.25">
      <c r="A698" s="119" t="str">
        <f>IF(B698="","",COUNT('Diário 2o PA'!$A$5:$A$1412)+COUNT('Diário 3o PA'!$A$5:$A$2004)+COUNT('Diário 4º PA'!$A$5:$A$2004)+ROW()-4)</f>
        <v/>
      </c>
      <c r="B698" s="104"/>
      <c r="C698" s="154"/>
      <c r="D698" s="105"/>
      <c r="E698" s="105"/>
      <c r="F698" s="106"/>
      <c r="G698" s="105"/>
      <c r="H698" s="105"/>
      <c r="I698" s="108"/>
      <c r="J698" s="105"/>
      <c r="K698" s="105"/>
      <c r="L698" s="108"/>
      <c r="M698" s="105"/>
      <c r="N698" s="103"/>
      <c r="O698" s="456"/>
      <c r="P698" s="79">
        <f t="shared" si="21"/>
        <v>0</v>
      </c>
      <c r="Q698" s="79">
        <f t="shared" si="21"/>
        <v>0</v>
      </c>
      <c r="R698" s="102" t="str">
        <f t="shared" si="20"/>
        <v/>
      </c>
      <c r="S698" s="96" t="str">
        <f>IF(D698="","",IF(OR(D698=Plano!$A$1,D698=Plano!$B$1),"entrada","saída"))</f>
        <v/>
      </c>
    </row>
    <row r="699" spans="1:19" ht="13.2" hidden="1" x14ac:dyDescent="0.25">
      <c r="A699" s="119" t="str">
        <f>IF(B699="","",COUNT('Diário 2o PA'!$A$5:$A$1412)+COUNT('Diário 3o PA'!$A$5:$A$2004)+COUNT('Diário 4º PA'!$A$5:$A$2004)+ROW()-4)</f>
        <v/>
      </c>
      <c r="B699" s="104"/>
      <c r="C699" s="154"/>
      <c r="D699" s="105"/>
      <c r="E699" s="105"/>
      <c r="F699" s="106"/>
      <c r="G699" s="105"/>
      <c r="H699" s="105"/>
      <c r="I699" s="108"/>
      <c r="J699" s="105"/>
      <c r="K699" s="105"/>
      <c r="L699" s="108"/>
      <c r="M699" s="105"/>
      <c r="N699" s="103"/>
      <c r="O699" s="456"/>
      <c r="P699" s="79">
        <f t="shared" si="21"/>
        <v>0</v>
      </c>
      <c r="Q699" s="79">
        <f t="shared" si="21"/>
        <v>0</v>
      </c>
      <c r="R699" s="102" t="str">
        <f t="shared" si="20"/>
        <v/>
      </c>
      <c r="S699" s="96" t="str">
        <f>IF(D699="","",IF(OR(D699=Plano!$A$1,D699=Plano!$B$1),"entrada","saída"))</f>
        <v/>
      </c>
    </row>
    <row r="700" spans="1:19" ht="13.2" hidden="1" x14ac:dyDescent="0.25">
      <c r="A700" s="119" t="str">
        <f>IF(B700="","",COUNT('Diário 2o PA'!$A$5:$A$1412)+COUNT('Diário 3o PA'!$A$5:$A$2004)+COUNT('Diário 4º PA'!$A$5:$A$2004)+ROW()-4)</f>
        <v/>
      </c>
      <c r="B700" s="104"/>
      <c r="C700" s="154"/>
      <c r="D700" s="105"/>
      <c r="E700" s="105"/>
      <c r="F700" s="106"/>
      <c r="G700" s="105"/>
      <c r="H700" s="105"/>
      <c r="I700" s="108"/>
      <c r="J700" s="105"/>
      <c r="K700" s="105"/>
      <c r="L700" s="108"/>
      <c r="M700" s="105"/>
      <c r="N700" s="103"/>
      <c r="O700" s="456"/>
      <c r="P700" s="79">
        <f t="shared" si="21"/>
        <v>0</v>
      </c>
      <c r="Q700" s="79">
        <f t="shared" si="21"/>
        <v>0</v>
      </c>
      <c r="R700" s="102" t="str">
        <f t="shared" si="20"/>
        <v/>
      </c>
      <c r="S700" s="96" t="str">
        <f>IF(D700="","",IF(OR(D700=Plano!$A$1,D700=Plano!$B$1),"entrada","saída"))</f>
        <v/>
      </c>
    </row>
    <row r="701" spans="1:19" ht="13.2" hidden="1" x14ac:dyDescent="0.25">
      <c r="A701" s="119" t="str">
        <f>IF(B701="","",COUNT('Diário 2o PA'!$A$5:$A$1412)+COUNT('Diário 3o PA'!$A$5:$A$2004)+COUNT('Diário 4º PA'!$A$5:$A$2004)+ROW()-4)</f>
        <v/>
      </c>
      <c r="B701" s="104"/>
      <c r="C701" s="154"/>
      <c r="D701" s="105"/>
      <c r="E701" s="105"/>
      <c r="F701" s="106"/>
      <c r="G701" s="105"/>
      <c r="H701" s="105"/>
      <c r="I701" s="108"/>
      <c r="J701" s="105"/>
      <c r="K701" s="105"/>
      <c r="L701" s="108"/>
      <c r="M701" s="105"/>
      <c r="N701" s="103"/>
      <c r="O701" s="456"/>
      <c r="P701" s="79">
        <f t="shared" si="21"/>
        <v>0</v>
      </c>
      <c r="Q701" s="79">
        <f t="shared" si="21"/>
        <v>0</v>
      </c>
      <c r="R701" s="102" t="str">
        <f t="shared" si="20"/>
        <v/>
      </c>
      <c r="S701" s="96" t="str">
        <f>IF(D701="","",IF(OR(D701=Plano!$A$1,D701=Plano!$B$1),"entrada","saída"))</f>
        <v/>
      </c>
    </row>
    <row r="702" spans="1:19" ht="13.2" hidden="1" x14ac:dyDescent="0.25">
      <c r="A702" s="119" t="str">
        <f>IF(B702="","",COUNT('Diário 2o PA'!$A$5:$A$1412)+COUNT('Diário 3o PA'!$A$5:$A$2004)+COUNT('Diário 4º PA'!$A$5:$A$2004)+ROW()-4)</f>
        <v/>
      </c>
      <c r="B702" s="104"/>
      <c r="C702" s="154"/>
      <c r="D702" s="105"/>
      <c r="E702" s="105"/>
      <c r="F702" s="106"/>
      <c r="G702" s="105"/>
      <c r="H702" s="105"/>
      <c r="I702" s="108"/>
      <c r="J702" s="105"/>
      <c r="K702" s="105"/>
      <c r="L702" s="108"/>
      <c r="M702" s="105"/>
      <c r="N702" s="103"/>
      <c r="O702" s="456"/>
      <c r="P702" s="79">
        <f t="shared" si="21"/>
        <v>0</v>
      </c>
      <c r="Q702" s="79">
        <f t="shared" si="21"/>
        <v>0</v>
      </c>
      <c r="R702" s="102" t="str">
        <f t="shared" si="20"/>
        <v/>
      </c>
      <c r="S702" s="96" t="str">
        <f>IF(D702="","",IF(OR(D702=Plano!$A$1,D702=Plano!$B$1),"entrada","saída"))</f>
        <v/>
      </c>
    </row>
    <row r="703" spans="1:19" ht="13.2" hidden="1" x14ac:dyDescent="0.25">
      <c r="A703" s="119" t="str">
        <f>IF(B703="","",COUNT('Diário 2o PA'!$A$5:$A$1412)+COUNT('Diário 3o PA'!$A$5:$A$2004)+COUNT('Diário 4º PA'!$A$5:$A$2004)+ROW()-4)</f>
        <v/>
      </c>
      <c r="B703" s="104"/>
      <c r="C703" s="154"/>
      <c r="D703" s="105"/>
      <c r="E703" s="105"/>
      <c r="F703" s="106"/>
      <c r="G703" s="105"/>
      <c r="H703" s="105"/>
      <c r="I703" s="108"/>
      <c r="J703" s="105"/>
      <c r="K703" s="105"/>
      <c r="L703" s="108"/>
      <c r="M703" s="105"/>
      <c r="N703" s="103"/>
      <c r="O703" s="456"/>
      <c r="P703" s="79">
        <f t="shared" si="21"/>
        <v>0</v>
      </c>
      <c r="Q703" s="79">
        <f t="shared" si="21"/>
        <v>0</v>
      </c>
      <c r="R703" s="102" t="str">
        <f t="shared" si="20"/>
        <v/>
      </c>
      <c r="S703" s="96" t="str">
        <f>IF(D703="","",IF(OR(D703=Plano!$A$1,D703=Plano!$B$1),"entrada","saída"))</f>
        <v/>
      </c>
    </row>
    <row r="704" spans="1:19" ht="13.2" hidden="1" x14ac:dyDescent="0.25">
      <c r="A704" s="119" t="str">
        <f>IF(B704="","",COUNT('Diário 2o PA'!$A$5:$A$1412)+COUNT('Diário 3o PA'!$A$5:$A$2004)+COUNT('Diário 4º PA'!$A$5:$A$2004)+ROW()-4)</f>
        <v/>
      </c>
      <c r="B704" s="104"/>
      <c r="C704" s="154"/>
      <c r="D704" s="105"/>
      <c r="E704" s="105"/>
      <c r="F704" s="106"/>
      <c r="G704" s="105"/>
      <c r="H704" s="105"/>
      <c r="I704" s="108"/>
      <c r="J704" s="105"/>
      <c r="K704" s="105"/>
      <c r="L704" s="108"/>
      <c r="M704" s="105"/>
      <c r="N704" s="103"/>
      <c r="O704" s="456"/>
      <c r="P704" s="79">
        <f t="shared" si="21"/>
        <v>0</v>
      </c>
      <c r="Q704" s="79">
        <f t="shared" si="21"/>
        <v>0</v>
      </c>
      <c r="R704" s="102" t="str">
        <f t="shared" si="20"/>
        <v/>
      </c>
      <c r="S704" s="96" t="str">
        <f>IF(D704="","",IF(OR(D704=Plano!$A$1,D704=Plano!$B$1),"entrada","saída"))</f>
        <v/>
      </c>
    </row>
    <row r="705" spans="1:19" ht="13.2" hidden="1" x14ac:dyDescent="0.25">
      <c r="A705" s="119" t="str">
        <f>IF(B705="","",COUNT('Diário 2o PA'!$A$5:$A$1412)+COUNT('Diário 3o PA'!$A$5:$A$2004)+COUNT('Diário 4º PA'!$A$5:$A$2004)+ROW()-4)</f>
        <v/>
      </c>
      <c r="B705" s="104"/>
      <c r="C705" s="154"/>
      <c r="D705" s="105"/>
      <c r="E705" s="105"/>
      <c r="F705" s="106"/>
      <c r="G705" s="105"/>
      <c r="H705" s="105"/>
      <c r="I705" s="108"/>
      <c r="J705" s="105"/>
      <c r="K705" s="105"/>
      <c r="L705" s="108"/>
      <c r="M705" s="105"/>
      <c r="N705" s="103"/>
      <c r="O705" s="456"/>
      <c r="P705" s="79">
        <f t="shared" si="21"/>
        <v>0</v>
      </c>
      <c r="Q705" s="79">
        <f t="shared" si="21"/>
        <v>0</v>
      </c>
      <c r="R705" s="102" t="str">
        <f t="shared" si="20"/>
        <v/>
      </c>
      <c r="S705" s="96" t="str">
        <f>IF(D705="","",IF(OR(D705=Plano!$A$1,D705=Plano!$B$1),"entrada","saída"))</f>
        <v/>
      </c>
    </row>
    <row r="706" spans="1:19" ht="13.2" hidden="1" x14ac:dyDescent="0.25">
      <c r="A706" s="119" t="str">
        <f>IF(B706="","",COUNT('Diário 2o PA'!$A$5:$A$1412)+COUNT('Diário 3o PA'!$A$5:$A$2004)+COUNT('Diário 4º PA'!$A$5:$A$2004)+ROW()-4)</f>
        <v/>
      </c>
      <c r="B706" s="104"/>
      <c r="C706" s="154"/>
      <c r="D706" s="105"/>
      <c r="E706" s="105"/>
      <c r="F706" s="106"/>
      <c r="G706" s="105"/>
      <c r="H706" s="105"/>
      <c r="I706" s="108"/>
      <c r="J706" s="105"/>
      <c r="K706" s="105"/>
      <c r="L706" s="108"/>
      <c r="M706" s="105"/>
      <c r="N706" s="103"/>
      <c r="O706" s="456"/>
      <c r="P706" s="79">
        <f t="shared" si="21"/>
        <v>0</v>
      </c>
      <c r="Q706" s="79">
        <f t="shared" si="21"/>
        <v>0</v>
      </c>
      <c r="R706" s="102" t="str">
        <f t="shared" si="20"/>
        <v/>
      </c>
      <c r="S706" s="96" t="str">
        <f>IF(D706="","",IF(OR(D706=Plano!$A$1,D706=Plano!$B$1),"entrada","saída"))</f>
        <v/>
      </c>
    </row>
    <row r="707" spans="1:19" ht="13.2" hidden="1" x14ac:dyDescent="0.25">
      <c r="A707" s="119" t="str">
        <f>IF(B707="","",COUNT('Diário 2o PA'!$A$5:$A$1412)+COUNT('Diário 3o PA'!$A$5:$A$2004)+COUNT('Diário 4º PA'!$A$5:$A$2004)+ROW()-4)</f>
        <v/>
      </c>
      <c r="B707" s="104"/>
      <c r="C707" s="154"/>
      <c r="D707" s="105"/>
      <c r="E707" s="105"/>
      <c r="F707" s="106"/>
      <c r="G707" s="105"/>
      <c r="H707" s="105"/>
      <c r="I707" s="108"/>
      <c r="J707" s="105"/>
      <c r="K707" s="105"/>
      <c r="L707" s="108"/>
      <c r="M707" s="105"/>
      <c r="N707" s="103"/>
      <c r="O707" s="456"/>
      <c r="P707" s="79">
        <f t="shared" si="21"/>
        <v>0</v>
      </c>
      <c r="Q707" s="79">
        <f t="shared" si="21"/>
        <v>0</v>
      </c>
      <c r="R707" s="102" t="str">
        <f t="shared" si="20"/>
        <v/>
      </c>
      <c r="S707" s="96" t="str">
        <f>IF(D707="","",IF(OR(D707=Plano!$A$1,D707=Plano!$B$1),"entrada","saída"))</f>
        <v/>
      </c>
    </row>
    <row r="708" spans="1:19" ht="13.2" hidden="1" x14ac:dyDescent="0.25">
      <c r="A708" s="119" t="str">
        <f>IF(B708="","",COUNT('Diário 2o PA'!$A$5:$A$1412)+COUNT('Diário 3o PA'!$A$5:$A$2004)+COUNT('Diário 4º PA'!$A$5:$A$2004)+ROW()-4)</f>
        <v/>
      </c>
      <c r="B708" s="104"/>
      <c r="C708" s="154"/>
      <c r="D708" s="105"/>
      <c r="E708" s="105"/>
      <c r="F708" s="106"/>
      <c r="G708" s="105"/>
      <c r="H708" s="105"/>
      <c r="I708" s="108"/>
      <c r="J708" s="105"/>
      <c r="K708" s="105"/>
      <c r="L708" s="108"/>
      <c r="M708" s="105"/>
      <c r="N708" s="103"/>
      <c r="O708" s="456"/>
      <c r="P708" s="79">
        <f t="shared" si="21"/>
        <v>0</v>
      </c>
      <c r="Q708" s="79">
        <f t="shared" si="21"/>
        <v>0</v>
      </c>
      <c r="R708" s="102" t="str">
        <f t="shared" si="20"/>
        <v/>
      </c>
      <c r="S708" s="96" t="str">
        <f>IF(D708="","",IF(OR(D708=Plano!$A$1,D708=Plano!$B$1),"entrada","saída"))</f>
        <v/>
      </c>
    </row>
    <row r="709" spans="1:19" ht="13.2" hidden="1" x14ac:dyDescent="0.25">
      <c r="A709" s="119" t="str">
        <f>IF(B709="","",COUNT('Diário 2o PA'!$A$5:$A$1412)+COUNT('Diário 3o PA'!$A$5:$A$2004)+COUNT('Diário 4º PA'!$A$5:$A$2004)+ROW()-4)</f>
        <v/>
      </c>
      <c r="B709" s="104"/>
      <c r="C709" s="154"/>
      <c r="D709" s="105"/>
      <c r="E709" s="105"/>
      <c r="F709" s="106"/>
      <c r="G709" s="105"/>
      <c r="H709" s="105"/>
      <c r="I709" s="108"/>
      <c r="J709" s="105"/>
      <c r="K709" s="105"/>
      <c r="L709" s="108"/>
      <c r="M709" s="105"/>
      <c r="N709" s="103"/>
      <c r="O709" s="456"/>
      <c r="P709" s="79">
        <f t="shared" si="21"/>
        <v>0</v>
      </c>
      <c r="Q709" s="79">
        <f t="shared" si="21"/>
        <v>0</v>
      </c>
      <c r="R709" s="102" t="str">
        <f t="shared" ref="R709:R772" si="22">SUBSTITUTE(D709," ","_")</f>
        <v/>
      </c>
      <c r="S709" s="96" t="str">
        <f>IF(D709="","",IF(OR(D709=Plano!$A$1,D709=Plano!$B$1),"entrada","saída"))</f>
        <v/>
      </c>
    </row>
    <row r="710" spans="1:19" ht="13.2" hidden="1" x14ac:dyDescent="0.25">
      <c r="A710" s="119" t="str">
        <f>IF(B710="","",COUNT('Diário 2o PA'!$A$5:$A$1412)+COUNT('Diário 3o PA'!$A$5:$A$2004)+COUNT('Diário 4º PA'!$A$5:$A$2004)+ROW()-4)</f>
        <v/>
      </c>
      <c r="B710" s="104"/>
      <c r="C710" s="154"/>
      <c r="D710" s="105"/>
      <c r="E710" s="105"/>
      <c r="F710" s="106"/>
      <c r="G710" s="105"/>
      <c r="H710" s="105"/>
      <c r="I710" s="108"/>
      <c r="J710" s="105"/>
      <c r="K710" s="105"/>
      <c r="L710" s="108"/>
      <c r="M710" s="105"/>
      <c r="N710" s="103"/>
      <c r="O710" s="456"/>
      <c r="P710" s="79">
        <f t="shared" ref="P710:Q773" si="23">IF(B710=0,0,IF(YEAR(B710)=$Q$1,MONTH(B710)-$P$1+1,(YEAR(B710)-$Q$1)*12-$P$1+1+MONTH(B710)))</f>
        <v>0</v>
      </c>
      <c r="Q710" s="79">
        <f t="shared" si="23"/>
        <v>0</v>
      </c>
      <c r="R710" s="102" t="str">
        <f t="shared" si="22"/>
        <v/>
      </c>
      <c r="S710" s="96" t="str">
        <f>IF(D710="","",IF(OR(D710=Plano!$A$1,D710=Plano!$B$1),"entrada","saída"))</f>
        <v/>
      </c>
    </row>
    <row r="711" spans="1:19" ht="13.2" hidden="1" x14ac:dyDescent="0.25">
      <c r="A711" s="119" t="str">
        <f>IF(B711="","",COUNT('Diário 2o PA'!$A$5:$A$1412)+COUNT('Diário 3o PA'!$A$5:$A$2004)+COUNT('Diário 4º PA'!$A$5:$A$2004)+ROW()-4)</f>
        <v/>
      </c>
      <c r="B711" s="104"/>
      <c r="C711" s="154"/>
      <c r="D711" s="105"/>
      <c r="E711" s="105"/>
      <c r="F711" s="106"/>
      <c r="G711" s="105"/>
      <c r="H711" s="105"/>
      <c r="I711" s="108"/>
      <c r="J711" s="105"/>
      <c r="K711" s="105"/>
      <c r="L711" s="108"/>
      <c r="M711" s="105"/>
      <c r="N711" s="103"/>
      <c r="O711" s="456"/>
      <c r="P711" s="79">
        <f t="shared" si="23"/>
        <v>0</v>
      </c>
      <c r="Q711" s="79">
        <f t="shared" si="23"/>
        <v>0</v>
      </c>
      <c r="R711" s="102" t="str">
        <f t="shared" si="22"/>
        <v/>
      </c>
      <c r="S711" s="96" t="str">
        <f>IF(D711="","",IF(OR(D711=Plano!$A$1,D711=Plano!$B$1),"entrada","saída"))</f>
        <v/>
      </c>
    </row>
    <row r="712" spans="1:19" ht="13.2" hidden="1" x14ac:dyDescent="0.25">
      <c r="A712" s="119" t="str">
        <f>IF(B712="","",COUNT('Diário 2o PA'!$A$5:$A$1412)+COUNT('Diário 3o PA'!$A$5:$A$2004)+COUNT('Diário 4º PA'!$A$5:$A$2004)+ROW()-4)</f>
        <v/>
      </c>
      <c r="B712" s="104"/>
      <c r="C712" s="154"/>
      <c r="D712" s="105"/>
      <c r="E712" s="105"/>
      <c r="F712" s="106"/>
      <c r="G712" s="105"/>
      <c r="H712" s="105"/>
      <c r="I712" s="108"/>
      <c r="J712" s="105"/>
      <c r="K712" s="105"/>
      <c r="L712" s="108"/>
      <c r="M712" s="105"/>
      <c r="N712" s="103"/>
      <c r="O712" s="456"/>
      <c r="P712" s="79">
        <f t="shared" si="23"/>
        <v>0</v>
      </c>
      <c r="Q712" s="79">
        <f t="shared" si="23"/>
        <v>0</v>
      </c>
      <c r="R712" s="102" t="str">
        <f t="shared" si="22"/>
        <v/>
      </c>
      <c r="S712" s="96" t="str">
        <f>IF(D712="","",IF(OR(D712=Plano!$A$1,D712=Plano!$B$1),"entrada","saída"))</f>
        <v/>
      </c>
    </row>
    <row r="713" spans="1:19" ht="13.2" hidden="1" x14ac:dyDescent="0.25">
      <c r="A713" s="119" t="str">
        <f>IF(B713="","",COUNT('Diário 2o PA'!$A$5:$A$1412)+COUNT('Diário 3o PA'!$A$5:$A$2004)+COUNT('Diário 4º PA'!$A$5:$A$2004)+ROW()-4)</f>
        <v/>
      </c>
      <c r="B713" s="104"/>
      <c r="C713" s="154"/>
      <c r="D713" s="105"/>
      <c r="E713" s="105"/>
      <c r="F713" s="106"/>
      <c r="G713" s="105"/>
      <c r="H713" s="105"/>
      <c r="I713" s="108"/>
      <c r="J713" s="105"/>
      <c r="K713" s="105"/>
      <c r="L713" s="108"/>
      <c r="M713" s="105"/>
      <c r="N713" s="103"/>
      <c r="O713" s="456"/>
      <c r="P713" s="79">
        <f t="shared" si="23"/>
        <v>0</v>
      </c>
      <c r="Q713" s="79">
        <f t="shared" si="23"/>
        <v>0</v>
      </c>
      <c r="R713" s="102" t="str">
        <f t="shared" si="22"/>
        <v/>
      </c>
      <c r="S713" s="96" t="str">
        <f>IF(D713="","",IF(OR(D713=Plano!$A$1,D713=Plano!$B$1),"entrada","saída"))</f>
        <v/>
      </c>
    </row>
    <row r="714" spans="1:19" ht="13.2" hidden="1" x14ac:dyDescent="0.25">
      <c r="A714" s="119" t="str">
        <f>IF(B714="","",COUNT('Diário 2o PA'!$A$5:$A$1412)+COUNT('Diário 3o PA'!$A$5:$A$2004)+COUNT('Diário 4º PA'!$A$5:$A$2004)+ROW()-4)</f>
        <v/>
      </c>
      <c r="B714" s="104"/>
      <c r="C714" s="154"/>
      <c r="D714" s="105"/>
      <c r="E714" s="105"/>
      <c r="F714" s="106"/>
      <c r="G714" s="105"/>
      <c r="H714" s="105"/>
      <c r="I714" s="108"/>
      <c r="J714" s="105"/>
      <c r="K714" s="105"/>
      <c r="L714" s="108"/>
      <c r="M714" s="105"/>
      <c r="N714" s="103"/>
      <c r="O714" s="456"/>
      <c r="P714" s="79">
        <f t="shared" si="23"/>
        <v>0</v>
      </c>
      <c r="Q714" s="79">
        <f t="shared" si="23"/>
        <v>0</v>
      </c>
      <c r="R714" s="102" t="str">
        <f t="shared" si="22"/>
        <v/>
      </c>
      <c r="S714" s="96" t="str">
        <f>IF(D714="","",IF(OR(D714=Plano!$A$1,D714=Plano!$B$1),"entrada","saída"))</f>
        <v/>
      </c>
    </row>
    <row r="715" spans="1:19" ht="13.2" hidden="1" x14ac:dyDescent="0.25">
      <c r="A715" s="119" t="str">
        <f>IF(B715="","",COUNT('Diário 2o PA'!$A$5:$A$1412)+COUNT('Diário 3o PA'!$A$5:$A$2004)+COUNT('Diário 4º PA'!$A$5:$A$2004)+ROW()-4)</f>
        <v/>
      </c>
      <c r="B715" s="104"/>
      <c r="C715" s="154"/>
      <c r="D715" s="105"/>
      <c r="E715" s="105"/>
      <c r="F715" s="106"/>
      <c r="G715" s="105"/>
      <c r="H715" s="105"/>
      <c r="I715" s="108"/>
      <c r="J715" s="105"/>
      <c r="K715" s="105"/>
      <c r="L715" s="108"/>
      <c r="M715" s="105"/>
      <c r="N715" s="103"/>
      <c r="O715" s="456"/>
      <c r="P715" s="79">
        <f t="shared" si="23"/>
        <v>0</v>
      </c>
      <c r="Q715" s="79">
        <f t="shared" si="23"/>
        <v>0</v>
      </c>
      <c r="R715" s="102" t="str">
        <f t="shared" si="22"/>
        <v/>
      </c>
      <c r="S715" s="96" t="str">
        <f>IF(D715="","",IF(OR(D715=Plano!$A$1,D715=Plano!$B$1),"entrada","saída"))</f>
        <v/>
      </c>
    </row>
    <row r="716" spans="1:19" ht="13.2" hidden="1" x14ac:dyDescent="0.25">
      <c r="A716" s="119" t="str">
        <f>IF(B716="","",COUNT('Diário 2o PA'!$A$5:$A$1412)+COUNT('Diário 3o PA'!$A$5:$A$2004)+COUNT('Diário 4º PA'!$A$5:$A$2004)+ROW()-4)</f>
        <v/>
      </c>
      <c r="B716" s="104"/>
      <c r="C716" s="154"/>
      <c r="D716" s="105"/>
      <c r="E716" s="105"/>
      <c r="F716" s="106"/>
      <c r="G716" s="105"/>
      <c r="H716" s="105"/>
      <c r="I716" s="108"/>
      <c r="J716" s="105"/>
      <c r="K716" s="105"/>
      <c r="L716" s="108"/>
      <c r="M716" s="105"/>
      <c r="N716" s="103"/>
      <c r="O716" s="456"/>
      <c r="P716" s="79">
        <f t="shared" si="23"/>
        <v>0</v>
      </c>
      <c r="Q716" s="79">
        <f t="shared" si="23"/>
        <v>0</v>
      </c>
      <c r="R716" s="102" t="str">
        <f t="shared" si="22"/>
        <v/>
      </c>
      <c r="S716" s="96" t="str">
        <f>IF(D716="","",IF(OR(D716=Plano!$A$1,D716=Plano!$B$1),"entrada","saída"))</f>
        <v/>
      </c>
    </row>
    <row r="717" spans="1:19" ht="13.2" hidden="1" x14ac:dyDescent="0.25">
      <c r="A717" s="119" t="str">
        <f>IF(B717="","",COUNT('Diário 2o PA'!$A$5:$A$1412)+COUNT('Diário 3o PA'!$A$5:$A$2004)+COUNT('Diário 4º PA'!$A$5:$A$2004)+ROW()-4)</f>
        <v/>
      </c>
      <c r="B717" s="104"/>
      <c r="C717" s="154"/>
      <c r="D717" s="105"/>
      <c r="E717" s="105"/>
      <c r="F717" s="106"/>
      <c r="G717" s="105"/>
      <c r="H717" s="105"/>
      <c r="I717" s="108"/>
      <c r="J717" s="105"/>
      <c r="K717" s="105"/>
      <c r="L717" s="108"/>
      <c r="M717" s="105"/>
      <c r="N717" s="103"/>
      <c r="O717" s="456"/>
      <c r="P717" s="79">
        <f t="shared" si="23"/>
        <v>0</v>
      </c>
      <c r="Q717" s="79">
        <f t="shared" si="23"/>
        <v>0</v>
      </c>
      <c r="R717" s="102" t="str">
        <f t="shared" si="22"/>
        <v/>
      </c>
      <c r="S717" s="96" t="str">
        <f>IF(D717="","",IF(OR(D717=Plano!$A$1,D717=Plano!$B$1),"entrada","saída"))</f>
        <v/>
      </c>
    </row>
    <row r="718" spans="1:19" ht="13.2" hidden="1" x14ac:dyDescent="0.25">
      <c r="A718" s="119" t="str">
        <f>IF(B718="","",COUNT('Diário 2o PA'!$A$5:$A$1412)+COUNT('Diário 3o PA'!$A$5:$A$2004)+COUNT('Diário 4º PA'!$A$5:$A$2004)+ROW()-4)</f>
        <v/>
      </c>
      <c r="B718" s="104"/>
      <c r="C718" s="154"/>
      <c r="D718" s="105"/>
      <c r="E718" s="105"/>
      <c r="F718" s="106"/>
      <c r="G718" s="105"/>
      <c r="H718" s="105"/>
      <c r="I718" s="108"/>
      <c r="J718" s="105"/>
      <c r="K718" s="105"/>
      <c r="L718" s="108"/>
      <c r="M718" s="105"/>
      <c r="N718" s="103"/>
      <c r="O718" s="456"/>
      <c r="P718" s="79">
        <f t="shared" si="23"/>
        <v>0</v>
      </c>
      <c r="Q718" s="79">
        <f t="shared" si="23"/>
        <v>0</v>
      </c>
      <c r="R718" s="102" t="str">
        <f t="shared" si="22"/>
        <v/>
      </c>
      <c r="S718" s="96" t="str">
        <f>IF(D718="","",IF(OR(D718=Plano!$A$1,D718=Plano!$B$1),"entrada","saída"))</f>
        <v/>
      </c>
    </row>
    <row r="719" spans="1:19" ht="13.2" hidden="1" x14ac:dyDescent="0.25">
      <c r="A719" s="119" t="str">
        <f>IF(B719="","",COUNT('Diário 2o PA'!$A$5:$A$1412)+COUNT('Diário 3o PA'!$A$5:$A$2004)+COUNT('Diário 4º PA'!$A$5:$A$2004)+ROW()-4)</f>
        <v/>
      </c>
      <c r="B719" s="104"/>
      <c r="C719" s="154"/>
      <c r="D719" s="105"/>
      <c r="E719" s="105"/>
      <c r="F719" s="106"/>
      <c r="G719" s="105"/>
      <c r="H719" s="105"/>
      <c r="I719" s="108"/>
      <c r="J719" s="105"/>
      <c r="K719" s="105"/>
      <c r="L719" s="108"/>
      <c r="M719" s="105"/>
      <c r="N719" s="103"/>
      <c r="O719" s="456"/>
      <c r="P719" s="79">
        <f t="shared" si="23"/>
        <v>0</v>
      </c>
      <c r="Q719" s="79">
        <f t="shared" si="23"/>
        <v>0</v>
      </c>
      <c r="R719" s="102" t="str">
        <f t="shared" si="22"/>
        <v/>
      </c>
      <c r="S719" s="96" t="str">
        <f>IF(D719="","",IF(OR(D719=Plano!$A$1,D719=Plano!$B$1),"entrada","saída"))</f>
        <v/>
      </c>
    </row>
    <row r="720" spans="1:19" ht="13.2" hidden="1" x14ac:dyDescent="0.25">
      <c r="A720" s="119" t="str">
        <f>IF(B720="","",COUNT('Diário 2o PA'!$A$5:$A$1412)+COUNT('Diário 3o PA'!$A$5:$A$2004)+COUNT('Diário 4º PA'!$A$5:$A$2004)+ROW()-4)</f>
        <v/>
      </c>
      <c r="B720" s="104"/>
      <c r="C720" s="154"/>
      <c r="D720" s="105"/>
      <c r="E720" s="105"/>
      <c r="F720" s="106"/>
      <c r="G720" s="105"/>
      <c r="H720" s="105"/>
      <c r="I720" s="108"/>
      <c r="J720" s="105"/>
      <c r="K720" s="105"/>
      <c r="L720" s="108"/>
      <c r="M720" s="105"/>
      <c r="N720" s="103"/>
      <c r="O720" s="456"/>
      <c r="P720" s="79">
        <f t="shared" si="23"/>
        <v>0</v>
      </c>
      <c r="Q720" s="79">
        <f t="shared" si="23"/>
        <v>0</v>
      </c>
      <c r="R720" s="102" t="str">
        <f t="shared" si="22"/>
        <v/>
      </c>
      <c r="S720" s="96" t="str">
        <f>IF(D720="","",IF(OR(D720=Plano!$A$1,D720=Plano!$B$1),"entrada","saída"))</f>
        <v/>
      </c>
    </row>
    <row r="721" spans="1:19" ht="13.2" hidden="1" x14ac:dyDescent="0.25">
      <c r="A721" s="119" t="str">
        <f>IF(B721="","",COUNT('Diário 2o PA'!$A$5:$A$1412)+COUNT('Diário 3o PA'!$A$5:$A$2004)+COUNT('Diário 4º PA'!$A$5:$A$2004)+ROW()-4)</f>
        <v/>
      </c>
      <c r="B721" s="104"/>
      <c r="C721" s="154"/>
      <c r="D721" s="105"/>
      <c r="E721" s="105"/>
      <c r="F721" s="106"/>
      <c r="G721" s="105"/>
      <c r="H721" s="105"/>
      <c r="I721" s="108"/>
      <c r="J721" s="105"/>
      <c r="K721" s="105"/>
      <c r="L721" s="108"/>
      <c r="M721" s="105"/>
      <c r="N721" s="103"/>
      <c r="O721" s="456"/>
      <c r="P721" s="79">
        <f t="shared" si="23"/>
        <v>0</v>
      </c>
      <c r="Q721" s="79">
        <f t="shared" si="23"/>
        <v>0</v>
      </c>
      <c r="R721" s="102" t="str">
        <f t="shared" si="22"/>
        <v/>
      </c>
      <c r="S721" s="96" t="str">
        <f>IF(D721="","",IF(OR(D721=Plano!$A$1,D721=Plano!$B$1),"entrada","saída"))</f>
        <v/>
      </c>
    </row>
    <row r="722" spans="1:19" ht="13.2" hidden="1" x14ac:dyDescent="0.25">
      <c r="A722" s="119" t="str">
        <f>IF(B722="","",COUNT('Diário 2o PA'!$A$5:$A$1412)+COUNT('Diário 3o PA'!$A$5:$A$2004)+COUNT('Diário 4º PA'!$A$5:$A$2004)+ROW()-4)</f>
        <v/>
      </c>
      <c r="B722" s="104"/>
      <c r="C722" s="154"/>
      <c r="D722" s="105"/>
      <c r="E722" s="105"/>
      <c r="F722" s="106"/>
      <c r="G722" s="105"/>
      <c r="H722" s="105"/>
      <c r="I722" s="108"/>
      <c r="J722" s="105"/>
      <c r="K722" s="105"/>
      <c r="L722" s="108"/>
      <c r="M722" s="105"/>
      <c r="N722" s="103"/>
      <c r="O722" s="456"/>
      <c r="P722" s="79">
        <f t="shared" si="23"/>
        <v>0</v>
      </c>
      <c r="Q722" s="79">
        <f t="shared" si="23"/>
        <v>0</v>
      </c>
      <c r="R722" s="102" t="str">
        <f t="shared" si="22"/>
        <v/>
      </c>
      <c r="S722" s="96" t="str">
        <f>IF(D722="","",IF(OR(D722=Plano!$A$1,D722=Plano!$B$1),"entrada","saída"))</f>
        <v/>
      </c>
    </row>
    <row r="723" spans="1:19" ht="13.2" hidden="1" x14ac:dyDescent="0.25">
      <c r="A723" s="119" t="str">
        <f>IF(B723="","",COUNT('Diário 2o PA'!$A$5:$A$1412)+COUNT('Diário 3o PA'!$A$5:$A$2004)+COUNT('Diário 4º PA'!$A$5:$A$2004)+ROW()-4)</f>
        <v/>
      </c>
      <c r="B723" s="104"/>
      <c r="C723" s="154"/>
      <c r="D723" s="105"/>
      <c r="E723" s="105"/>
      <c r="F723" s="106"/>
      <c r="G723" s="105"/>
      <c r="H723" s="105"/>
      <c r="I723" s="108"/>
      <c r="J723" s="105"/>
      <c r="K723" s="105"/>
      <c r="L723" s="108"/>
      <c r="M723" s="105"/>
      <c r="N723" s="103"/>
      <c r="O723" s="456"/>
      <c r="P723" s="79">
        <f t="shared" si="23"/>
        <v>0</v>
      </c>
      <c r="Q723" s="79">
        <f t="shared" si="23"/>
        <v>0</v>
      </c>
      <c r="R723" s="102" t="str">
        <f t="shared" si="22"/>
        <v/>
      </c>
      <c r="S723" s="96" t="str">
        <f>IF(D723="","",IF(OR(D723=Plano!$A$1,D723=Plano!$B$1),"entrada","saída"))</f>
        <v/>
      </c>
    </row>
    <row r="724" spans="1:19" ht="13.2" hidden="1" x14ac:dyDescent="0.25">
      <c r="A724" s="119" t="str">
        <f>IF(B724="","",COUNT('Diário 2o PA'!$A$5:$A$1412)+COUNT('Diário 3o PA'!$A$5:$A$2004)+COUNT('Diário 4º PA'!$A$5:$A$2004)+ROW()-4)</f>
        <v/>
      </c>
      <c r="B724" s="104"/>
      <c r="C724" s="154"/>
      <c r="D724" s="105"/>
      <c r="E724" s="105"/>
      <c r="F724" s="106"/>
      <c r="G724" s="105"/>
      <c r="H724" s="105"/>
      <c r="I724" s="108"/>
      <c r="J724" s="105"/>
      <c r="K724" s="105"/>
      <c r="L724" s="108"/>
      <c r="M724" s="105"/>
      <c r="N724" s="103"/>
      <c r="O724" s="456"/>
      <c r="P724" s="79">
        <f t="shared" si="23"/>
        <v>0</v>
      </c>
      <c r="Q724" s="79">
        <f t="shared" si="23"/>
        <v>0</v>
      </c>
      <c r="R724" s="102" t="str">
        <f t="shared" si="22"/>
        <v/>
      </c>
      <c r="S724" s="96" t="str">
        <f>IF(D724="","",IF(OR(D724=Plano!$A$1,D724=Plano!$B$1),"entrada","saída"))</f>
        <v/>
      </c>
    </row>
    <row r="725" spans="1:19" ht="13.2" hidden="1" x14ac:dyDescent="0.25">
      <c r="A725" s="119" t="str">
        <f>IF(B725="","",COUNT('Diário 2o PA'!$A$5:$A$1412)+COUNT('Diário 3o PA'!$A$5:$A$2004)+COUNT('Diário 4º PA'!$A$5:$A$2004)+ROW()-4)</f>
        <v/>
      </c>
      <c r="B725" s="104"/>
      <c r="C725" s="154"/>
      <c r="D725" s="105"/>
      <c r="E725" s="105"/>
      <c r="F725" s="106"/>
      <c r="G725" s="105"/>
      <c r="H725" s="105"/>
      <c r="I725" s="108"/>
      <c r="J725" s="105"/>
      <c r="K725" s="105"/>
      <c r="L725" s="108"/>
      <c r="M725" s="105"/>
      <c r="N725" s="103"/>
      <c r="O725" s="456"/>
      <c r="P725" s="79">
        <f t="shared" si="23"/>
        <v>0</v>
      </c>
      <c r="Q725" s="79">
        <f t="shared" si="23"/>
        <v>0</v>
      </c>
      <c r="R725" s="102" t="str">
        <f t="shared" si="22"/>
        <v/>
      </c>
      <c r="S725" s="96" t="str">
        <f>IF(D725="","",IF(OR(D725=Plano!$A$1,D725=Plano!$B$1),"entrada","saída"))</f>
        <v/>
      </c>
    </row>
    <row r="726" spans="1:19" ht="13.2" hidden="1" x14ac:dyDescent="0.25">
      <c r="A726" s="119" t="str">
        <f>IF(B726="","",COUNT('Diário 2o PA'!$A$5:$A$1412)+COUNT('Diário 3o PA'!$A$5:$A$2004)+COUNT('Diário 4º PA'!$A$5:$A$2004)+ROW()-4)</f>
        <v/>
      </c>
      <c r="B726" s="104"/>
      <c r="C726" s="154"/>
      <c r="D726" s="105"/>
      <c r="E726" s="105"/>
      <c r="F726" s="106"/>
      <c r="G726" s="105"/>
      <c r="H726" s="105"/>
      <c r="I726" s="108"/>
      <c r="J726" s="105"/>
      <c r="K726" s="105"/>
      <c r="L726" s="108"/>
      <c r="M726" s="105"/>
      <c r="N726" s="103"/>
      <c r="O726" s="456"/>
      <c r="P726" s="79">
        <f t="shared" si="23"/>
        <v>0</v>
      </c>
      <c r="Q726" s="79">
        <f t="shared" si="23"/>
        <v>0</v>
      </c>
      <c r="R726" s="102" t="str">
        <f t="shared" si="22"/>
        <v/>
      </c>
      <c r="S726" s="96" t="str">
        <f>IF(D726="","",IF(OR(D726=Plano!$A$1,D726=Plano!$B$1),"entrada","saída"))</f>
        <v/>
      </c>
    </row>
    <row r="727" spans="1:19" ht="13.2" hidden="1" x14ac:dyDescent="0.25">
      <c r="A727" s="119" t="str">
        <f>IF(B727="","",COUNT('Diário 2o PA'!$A$5:$A$1412)+COUNT('Diário 3o PA'!$A$5:$A$2004)+COUNT('Diário 4º PA'!$A$5:$A$2004)+ROW()-4)</f>
        <v/>
      </c>
      <c r="B727" s="104"/>
      <c r="C727" s="154"/>
      <c r="D727" s="105"/>
      <c r="E727" s="105"/>
      <c r="F727" s="106"/>
      <c r="G727" s="105"/>
      <c r="H727" s="105"/>
      <c r="I727" s="108"/>
      <c r="J727" s="105"/>
      <c r="K727" s="105"/>
      <c r="L727" s="108"/>
      <c r="M727" s="105"/>
      <c r="N727" s="103"/>
      <c r="O727" s="456"/>
      <c r="P727" s="79">
        <f t="shared" si="23"/>
        <v>0</v>
      </c>
      <c r="Q727" s="79">
        <f t="shared" si="23"/>
        <v>0</v>
      </c>
      <c r="R727" s="102" t="str">
        <f t="shared" si="22"/>
        <v/>
      </c>
      <c r="S727" s="96" t="str">
        <f>IF(D727="","",IF(OR(D727=Plano!$A$1,D727=Plano!$B$1),"entrada","saída"))</f>
        <v/>
      </c>
    </row>
    <row r="728" spans="1:19" ht="13.2" hidden="1" x14ac:dyDescent="0.25">
      <c r="A728" s="119" t="str">
        <f>IF(B728="","",COUNT('Diário 2o PA'!$A$5:$A$1412)+COUNT('Diário 3o PA'!$A$5:$A$2004)+COUNT('Diário 4º PA'!$A$5:$A$2004)+ROW()-4)</f>
        <v/>
      </c>
      <c r="B728" s="104"/>
      <c r="C728" s="154"/>
      <c r="D728" s="105"/>
      <c r="E728" s="105"/>
      <c r="F728" s="106"/>
      <c r="G728" s="105"/>
      <c r="H728" s="105"/>
      <c r="I728" s="108"/>
      <c r="J728" s="105"/>
      <c r="K728" s="105"/>
      <c r="L728" s="108"/>
      <c r="M728" s="105"/>
      <c r="N728" s="103"/>
      <c r="O728" s="456"/>
      <c r="P728" s="79">
        <f t="shared" si="23"/>
        <v>0</v>
      </c>
      <c r="Q728" s="79">
        <f t="shared" si="23"/>
        <v>0</v>
      </c>
      <c r="R728" s="102" t="str">
        <f t="shared" si="22"/>
        <v/>
      </c>
      <c r="S728" s="96" t="str">
        <f>IF(D728="","",IF(OR(D728=Plano!$A$1,D728=Plano!$B$1),"entrada","saída"))</f>
        <v/>
      </c>
    </row>
    <row r="729" spans="1:19" ht="13.2" hidden="1" x14ac:dyDescent="0.25">
      <c r="A729" s="119" t="str">
        <f>IF(B729="","",COUNT('Diário 2o PA'!$A$5:$A$1412)+COUNT('Diário 3o PA'!$A$5:$A$2004)+COUNT('Diário 4º PA'!$A$5:$A$2004)+ROW()-4)</f>
        <v/>
      </c>
      <c r="B729" s="104"/>
      <c r="C729" s="154"/>
      <c r="D729" s="105"/>
      <c r="E729" s="105"/>
      <c r="F729" s="106"/>
      <c r="G729" s="105"/>
      <c r="H729" s="105"/>
      <c r="I729" s="108"/>
      <c r="J729" s="105"/>
      <c r="K729" s="105"/>
      <c r="L729" s="108"/>
      <c r="M729" s="105"/>
      <c r="N729" s="103"/>
      <c r="O729" s="456"/>
      <c r="P729" s="79">
        <f t="shared" si="23"/>
        <v>0</v>
      </c>
      <c r="Q729" s="79">
        <f t="shared" si="23"/>
        <v>0</v>
      </c>
      <c r="R729" s="102" t="str">
        <f t="shared" si="22"/>
        <v/>
      </c>
      <c r="S729" s="96" t="str">
        <f>IF(D729="","",IF(OR(D729=Plano!$A$1,D729=Plano!$B$1),"entrada","saída"))</f>
        <v/>
      </c>
    </row>
    <row r="730" spans="1:19" ht="13.2" hidden="1" x14ac:dyDescent="0.25">
      <c r="A730" s="119" t="str">
        <f>IF(B730="","",COUNT('Diário 2o PA'!$A$5:$A$1412)+COUNT('Diário 3o PA'!$A$5:$A$2004)+COUNT('Diário 4º PA'!$A$5:$A$2004)+ROW()-4)</f>
        <v/>
      </c>
      <c r="B730" s="104"/>
      <c r="C730" s="154"/>
      <c r="D730" s="105"/>
      <c r="E730" s="105"/>
      <c r="F730" s="106"/>
      <c r="G730" s="105"/>
      <c r="H730" s="105"/>
      <c r="I730" s="108"/>
      <c r="J730" s="105"/>
      <c r="K730" s="105"/>
      <c r="L730" s="108"/>
      <c r="M730" s="105"/>
      <c r="N730" s="103"/>
      <c r="O730" s="456"/>
      <c r="P730" s="79">
        <f t="shared" si="23"/>
        <v>0</v>
      </c>
      <c r="Q730" s="79">
        <f t="shared" si="23"/>
        <v>0</v>
      </c>
      <c r="R730" s="102" t="str">
        <f t="shared" si="22"/>
        <v/>
      </c>
      <c r="S730" s="96" t="str">
        <f>IF(D730="","",IF(OR(D730=Plano!$A$1,D730=Plano!$B$1),"entrada","saída"))</f>
        <v/>
      </c>
    </row>
    <row r="731" spans="1:19" ht="13.2" hidden="1" x14ac:dyDescent="0.25">
      <c r="A731" s="119" t="str">
        <f>IF(B731="","",COUNT('Diário 2o PA'!$A$5:$A$1412)+COUNT('Diário 3o PA'!$A$5:$A$2004)+COUNT('Diário 4º PA'!$A$5:$A$2004)+ROW()-4)</f>
        <v/>
      </c>
      <c r="B731" s="104"/>
      <c r="C731" s="154"/>
      <c r="D731" s="105"/>
      <c r="E731" s="105"/>
      <c r="F731" s="106"/>
      <c r="G731" s="105"/>
      <c r="H731" s="105"/>
      <c r="I731" s="108"/>
      <c r="J731" s="105"/>
      <c r="K731" s="105"/>
      <c r="L731" s="108"/>
      <c r="M731" s="105"/>
      <c r="N731" s="103"/>
      <c r="O731" s="456"/>
      <c r="P731" s="79">
        <f t="shared" si="23"/>
        <v>0</v>
      </c>
      <c r="Q731" s="79">
        <f t="shared" si="23"/>
        <v>0</v>
      </c>
      <c r="R731" s="102" t="str">
        <f t="shared" si="22"/>
        <v/>
      </c>
      <c r="S731" s="96" t="str">
        <f>IF(D731="","",IF(OR(D731=Plano!$A$1,D731=Plano!$B$1),"entrada","saída"))</f>
        <v/>
      </c>
    </row>
    <row r="732" spans="1:19" ht="13.2" hidden="1" x14ac:dyDescent="0.25">
      <c r="A732" s="119" t="str">
        <f>IF(B732="","",COUNT('Diário 2o PA'!$A$5:$A$1412)+COUNT('Diário 3o PA'!$A$5:$A$2004)+COUNT('Diário 4º PA'!$A$5:$A$2004)+ROW()-4)</f>
        <v/>
      </c>
      <c r="B732" s="104"/>
      <c r="C732" s="154"/>
      <c r="D732" s="105"/>
      <c r="E732" s="105"/>
      <c r="F732" s="106"/>
      <c r="G732" s="105"/>
      <c r="H732" s="105"/>
      <c r="I732" s="108"/>
      <c r="J732" s="105"/>
      <c r="K732" s="105"/>
      <c r="L732" s="108"/>
      <c r="M732" s="105"/>
      <c r="N732" s="103"/>
      <c r="O732" s="456"/>
      <c r="P732" s="79">
        <f t="shared" si="23"/>
        <v>0</v>
      </c>
      <c r="Q732" s="79">
        <f t="shared" si="23"/>
        <v>0</v>
      </c>
      <c r="R732" s="102" t="str">
        <f t="shared" si="22"/>
        <v/>
      </c>
      <c r="S732" s="96" t="str">
        <f>IF(D732="","",IF(OR(D732=Plano!$A$1,D732=Plano!$B$1),"entrada","saída"))</f>
        <v/>
      </c>
    </row>
    <row r="733" spans="1:19" ht="13.2" hidden="1" x14ac:dyDescent="0.25">
      <c r="A733" s="119" t="str">
        <f>IF(B733="","",COUNT('Diário 2o PA'!$A$5:$A$1412)+COUNT('Diário 3o PA'!$A$5:$A$2004)+COUNT('Diário 4º PA'!$A$5:$A$2004)+ROW()-4)</f>
        <v/>
      </c>
      <c r="B733" s="104"/>
      <c r="C733" s="154"/>
      <c r="D733" s="105"/>
      <c r="E733" s="105"/>
      <c r="F733" s="106"/>
      <c r="G733" s="105"/>
      <c r="H733" s="105"/>
      <c r="I733" s="108"/>
      <c r="J733" s="105"/>
      <c r="K733" s="105"/>
      <c r="L733" s="108"/>
      <c r="M733" s="105"/>
      <c r="N733" s="103"/>
      <c r="O733" s="456"/>
      <c r="P733" s="79">
        <f t="shared" si="23"/>
        <v>0</v>
      </c>
      <c r="Q733" s="79">
        <f t="shared" si="23"/>
        <v>0</v>
      </c>
      <c r="R733" s="102" t="str">
        <f t="shared" si="22"/>
        <v/>
      </c>
      <c r="S733" s="96" t="str">
        <f>IF(D733="","",IF(OR(D733=Plano!$A$1,D733=Plano!$B$1),"entrada","saída"))</f>
        <v/>
      </c>
    </row>
    <row r="734" spans="1:19" ht="13.2" hidden="1" x14ac:dyDescent="0.25">
      <c r="A734" s="119" t="str">
        <f>IF(B734="","",COUNT('Diário 2o PA'!$A$5:$A$1412)+COUNT('Diário 3o PA'!$A$5:$A$2004)+COUNT('Diário 4º PA'!$A$5:$A$2004)+ROW()-4)</f>
        <v/>
      </c>
      <c r="B734" s="104"/>
      <c r="C734" s="154"/>
      <c r="D734" s="105"/>
      <c r="E734" s="105"/>
      <c r="F734" s="106"/>
      <c r="G734" s="105"/>
      <c r="H734" s="105"/>
      <c r="I734" s="108"/>
      <c r="J734" s="105"/>
      <c r="K734" s="105"/>
      <c r="L734" s="108"/>
      <c r="M734" s="105"/>
      <c r="N734" s="103"/>
      <c r="O734" s="456"/>
      <c r="P734" s="79">
        <f t="shared" si="23"/>
        <v>0</v>
      </c>
      <c r="Q734" s="79">
        <f t="shared" si="23"/>
        <v>0</v>
      </c>
      <c r="R734" s="102" t="str">
        <f t="shared" si="22"/>
        <v/>
      </c>
      <c r="S734" s="96" t="str">
        <f>IF(D734="","",IF(OR(D734=Plano!$A$1,D734=Plano!$B$1),"entrada","saída"))</f>
        <v/>
      </c>
    </row>
    <row r="735" spans="1:19" ht="13.2" hidden="1" x14ac:dyDescent="0.25">
      <c r="A735" s="119" t="str">
        <f>IF(B735="","",COUNT('Diário 2o PA'!$A$5:$A$1412)+COUNT('Diário 3o PA'!$A$5:$A$2004)+COUNT('Diário 4º PA'!$A$5:$A$2004)+ROW()-4)</f>
        <v/>
      </c>
      <c r="B735" s="104"/>
      <c r="C735" s="154"/>
      <c r="D735" s="105"/>
      <c r="E735" s="105"/>
      <c r="F735" s="106"/>
      <c r="G735" s="105"/>
      <c r="H735" s="105"/>
      <c r="I735" s="108"/>
      <c r="J735" s="105"/>
      <c r="K735" s="105"/>
      <c r="L735" s="108"/>
      <c r="M735" s="105"/>
      <c r="N735" s="103"/>
      <c r="O735" s="456"/>
      <c r="P735" s="79">
        <f t="shared" si="23"/>
        <v>0</v>
      </c>
      <c r="Q735" s="79">
        <f t="shared" si="23"/>
        <v>0</v>
      </c>
      <c r="R735" s="102" t="str">
        <f t="shared" si="22"/>
        <v/>
      </c>
      <c r="S735" s="96" t="str">
        <f>IF(D735="","",IF(OR(D735=Plano!$A$1,D735=Plano!$B$1),"entrada","saída"))</f>
        <v/>
      </c>
    </row>
    <row r="736" spans="1:19" ht="13.2" hidden="1" x14ac:dyDescent="0.25">
      <c r="A736" s="119" t="str">
        <f>IF(B736="","",COUNT('Diário 2o PA'!$A$5:$A$1412)+COUNT('Diário 3o PA'!$A$5:$A$2004)+COUNT('Diário 4º PA'!$A$5:$A$2004)+ROW()-4)</f>
        <v/>
      </c>
      <c r="B736" s="104"/>
      <c r="C736" s="154"/>
      <c r="D736" s="105"/>
      <c r="E736" s="105"/>
      <c r="F736" s="106"/>
      <c r="G736" s="105"/>
      <c r="H736" s="105"/>
      <c r="I736" s="108"/>
      <c r="J736" s="105"/>
      <c r="K736" s="105"/>
      <c r="L736" s="108"/>
      <c r="M736" s="105"/>
      <c r="N736" s="103"/>
      <c r="O736" s="456"/>
      <c r="P736" s="79">
        <f t="shared" si="23"/>
        <v>0</v>
      </c>
      <c r="Q736" s="79">
        <f t="shared" si="23"/>
        <v>0</v>
      </c>
      <c r="R736" s="102" t="str">
        <f t="shared" si="22"/>
        <v/>
      </c>
      <c r="S736" s="96" t="str">
        <f>IF(D736="","",IF(OR(D736=Plano!$A$1,D736=Plano!$B$1),"entrada","saída"))</f>
        <v/>
      </c>
    </row>
    <row r="737" spans="1:19" ht="13.2" hidden="1" x14ac:dyDescent="0.25">
      <c r="A737" s="119" t="str">
        <f>IF(B737="","",COUNT('Diário 2o PA'!$A$5:$A$1412)+COUNT('Diário 3o PA'!$A$5:$A$2004)+COUNT('Diário 4º PA'!$A$5:$A$2004)+ROW()-4)</f>
        <v/>
      </c>
      <c r="B737" s="104"/>
      <c r="C737" s="154"/>
      <c r="D737" s="105"/>
      <c r="E737" s="105"/>
      <c r="F737" s="106"/>
      <c r="G737" s="105"/>
      <c r="H737" s="105"/>
      <c r="I737" s="108"/>
      <c r="J737" s="105"/>
      <c r="K737" s="105"/>
      <c r="L737" s="108"/>
      <c r="M737" s="105"/>
      <c r="N737" s="103"/>
      <c r="O737" s="456"/>
      <c r="P737" s="79">
        <f t="shared" si="23"/>
        <v>0</v>
      </c>
      <c r="Q737" s="79">
        <f t="shared" si="23"/>
        <v>0</v>
      </c>
      <c r="R737" s="102" t="str">
        <f t="shared" si="22"/>
        <v/>
      </c>
      <c r="S737" s="96" t="str">
        <f>IF(D737="","",IF(OR(D737=Plano!$A$1,D737=Plano!$B$1),"entrada","saída"))</f>
        <v/>
      </c>
    </row>
    <row r="738" spans="1:19" ht="13.2" hidden="1" x14ac:dyDescent="0.25">
      <c r="A738" s="119" t="str">
        <f>IF(B738="","",COUNT('Diário 2o PA'!$A$5:$A$1412)+COUNT('Diário 3o PA'!$A$5:$A$2004)+COUNT('Diário 4º PA'!$A$5:$A$2004)+ROW()-4)</f>
        <v/>
      </c>
      <c r="B738" s="104"/>
      <c r="C738" s="154"/>
      <c r="D738" s="105"/>
      <c r="E738" s="105"/>
      <c r="F738" s="106"/>
      <c r="G738" s="105"/>
      <c r="H738" s="105"/>
      <c r="I738" s="108"/>
      <c r="J738" s="105"/>
      <c r="K738" s="105"/>
      <c r="L738" s="108"/>
      <c r="M738" s="105"/>
      <c r="N738" s="103"/>
      <c r="O738" s="456"/>
      <c r="P738" s="79">
        <f t="shared" si="23"/>
        <v>0</v>
      </c>
      <c r="Q738" s="79">
        <f t="shared" si="23"/>
        <v>0</v>
      </c>
      <c r="R738" s="102" t="str">
        <f t="shared" si="22"/>
        <v/>
      </c>
      <c r="S738" s="96" t="str">
        <f>IF(D738="","",IF(OR(D738=Plano!$A$1,D738=Plano!$B$1),"entrada","saída"))</f>
        <v/>
      </c>
    </row>
    <row r="739" spans="1:19" ht="13.2" hidden="1" x14ac:dyDescent="0.25">
      <c r="A739" s="119" t="str">
        <f>IF(B739="","",COUNT('Diário 2o PA'!$A$5:$A$1412)+COUNT('Diário 3o PA'!$A$5:$A$2004)+COUNT('Diário 4º PA'!$A$5:$A$2004)+ROW()-4)</f>
        <v/>
      </c>
      <c r="B739" s="104"/>
      <c r="C739" s="154"/>
      <c r="D739" s="105"/>
      <c r="E739" s="105"/>
      <c r="F739" s="106"/>
      <c r="G739" s="105"/>
      <c r="H739" s="105"/>
      <c r="I739" s="108"/>
      <c r="J739" s="105"/>
      <c r="K739" s="105"/>
      <c r="L739" s="108"/>
      <c r="M739" s="105"/>
      <c r="N739" s="103"/>
      <c r="O739" s="456"/>
      <c r="P739" s="79">
        <f t="shared" si="23"/>
        <v>0</v>
      </c>
      <c r="Q739" s="79">
        <f t="shared" si="23"/>
        <v>0</v>
      </c>
      <c r="R739" s="102" t="str">
        <f t="shared" si="22"/>
        <v/>
      </c>
      <c r="S739" s="96" t="str">
        <f>IF(D739="","",IF(OR(D739=Plano!$A$1,D739=Plano!$B$1),"entrada","saída"))</f>
        <v/>
      </c>
    </row>
    <row r="740" spans="1:19" ht="13.2" hidden="1" x14ac:dyDescent="0.25">
      <c r="A740" s="119" t="str">
        <f>IF(B740="","",COUNT('Diário 2o PA'!$A$5:$A$1412)+COUNT('Diário 3o PA'!$A$5:$A$2004)+COUNT('Diário 4º PA'!$A$5:$A$2004)+ROW()-4)</f>
        <v/>
      </c>
      <c r="B740" s="104"/>
      <c r="C740" s="154"/>
      <c r="D740" s="105"/>
      <c r="E740" s="105"/>
      <c r="F740" s="106"/>
      <c r="G740" s="105"/>
      <c r="H740" s="105"/>
      <c r="I740" s="108"/>
      <c r="J740" s="105"/>
      <c r="K740" s="105"/>
      <c r="L740" s="108"/>
      <c r="M740" s="105"/>
      <c r="N740" s="103"/>
      <c r="O740" s="456"/>
      <c r="P740" s="79">
        <f t="shared" si="23"/>
        <v>0</v>
      </c>
      <c r="Q740" s="79">
        <f t="shared" si="23"/>
        <v>0</v>
      </c>
      <c r="R740" s="102" t="str">
        <f t="shared" si="22"/>
        <v/>
      </c>
      <c r="S740" s="96" t="str">
        <f>IF(D740="","",IF(OR(D740=Plano!$A$1,D740=Plano!$B$1),"entrada","saída"))</f>
        <v/>
      </c>
    </row>
    <row r="741" spans="1:19" ht="13.2" hidden="1" x14ac:dyDescent="0.25">
      <c r="A741" s="119" t="str">
        <f>IF(B741="","",COUNT('Diário 2o PA'!$A$5:$A$1412)+COUNT('Diário 3o PA'!$A$5:$A$2004)+COUNT('Diário 4º PA'!$A$5:$A$2004)+ROW()-4)</f>
        <v/>
      </c>
      <c r="B741" s="104"/>
      <c r="C741" s="154"/>
      <c r="D741" s="105"/>
      <c r="E741" s="105"/>
      <c r="F741" s="106"/>
      <c r="G741" s="105"/>
      <c r="H741" s="105"/>
      <c r="I741" s="108"/>
      <c r="J741" s="105"/>
      <c r="K741" s="105"/>
      <c r="L741" s="108"/>
      <c r="M741" s="105"/>
      <c r="N741" s="103"/>
      <c r="O741" s="456"/>
      <c r="P741" s="79">
        <f t="shared" si="23"/>
        <v>0</v>
      </c>
      <c r="Q741" s="79">
        <f t="shared" si="23"/>
        <v>0</v>
      </c>
      <c r="R741" s="102" t="str">
        <f t="shared" si="22"/>
        <v/>
      </c>
      <c r="S741" s="96" t="str">
        <f>IF(D741="","",IF(OR(D741=Plano!$A$1,D741=Plano!$B$1),"entrada","saída"))</f>
        <v/>
      </c>
    </row>
    <row r="742" spans="1:19" ht="13.2" hidden="1" x14ac:dyDescent="0.25">
      <c r="A742" s="119" t="str">
        <f>IF(B742="","",COUNT('Diário 2o PA'!$A$5:$A$1412)+COUNT('Diário 3o PA'!$A$5:$A$2004)+COUNT('Diário 4º PA'!$A$5:$A$2004)+ROW()-4)</f>
        <v/>
      </c>
      <c r="B742" s="104"/>
      <c r="C742" s="154"/>
      <c r="D742" s="105"/>
      <c r="E742" s="105"/>
      <c r="F742" s="106"/>
      <c r="G742" s="105"/>
      <c r="H742" s="105"/>
      <c r="I742" s="108"/>
      <c r="J742" s="105"/>
      <c r="K742" s="105"/>
      <c r="L742" s="108"/>
      <c r="M742" s="105"/>
      <c r="N742" s="103"/>
      <c r="O742" s="456"/>
      <c r="P742" s="79">
        <f t="shared" si="23"/>
        <v>0</v>
      </c>
      <c r="Q742" s="79">
        <f t="shared" si="23"/>
        <v>0</v>
      </c>
      <c r="R742" s="102" t="str">
        <f t="shared" si="22"/>
        <v/>
      </c>
      <c r="S742" s="96" t="str">
        <f>IF(D742="","",IF(OR(D742=Plano!$A$1,D742=Plano!$B$1),"entrada","saída"))</f>
        <v/>
      </c>
    </row>
    <row r="743" spans="1:19" ht="13.2" hidden="1" x14ac:dyDescent="0.25">
      <c r="A743" s="119" t="str">
        <f>IF(B743="","",COUNT('Diário 2o PA'!$A$5:$A$1412)+COUNT('Diário 3o PA'!$A$5:$A$2004)+COUNT('Diário 4º PA'!$A$5:$A$2004)+ROW()-4)</f>
        <v/>
      </c>
      <c r="B743" s="104"/>
      <c r="C743" s="154"/>
      <c r="D743" s="105"/>
      <c r="E743" s="105"/>
      <c r="F743" s="106"/>
      <c r="G743" s="105"/>
      <c r="H743" s="105"/>
      <c r="I743" s="108"/>
      <c r="J743" s="105"/>
      <c r="K743" s="105"/>
      <c r="L743" s="108"/>
      <c r="M743" s="105"/>
      <c r="N743" s="103"/>
      <c r="O743" s="456"/>
      <c r="P743" s="79">
        <f t="shared" si="23"/>
        <v>0</v>
      </c>
      <c r="Q743" s="79">
        <f t="shared" si="23"/>
        <v>0</v>
      </c>
      <c r="R743" s="102" t="str">
        <f t="shared" si="22"/>
        <v/>
      </c>
      <c r="S743" s="96" t="str">
        <f>IF(D743="","",IF(OR(D743=Plano!$A$1,D743=Plano!$B$1),"entrada","saída"))</f>
        <v/>
      </c>
    </row>
    <row r="744" spans="1:19" ht="13.2" hidden="1" x14ac:dyDescent="0.25">
      <c r="A744" s="119" t="str">
        <f>IF(B744="","",COUNT('Diário 2o PA'!$A$5:$A$1412)+COUNT('Diário 3o PA'!$A$5:$A$2004)+COUNT('Diário 4º PA'!$A$5:$A$2004)+ROW()-4)</f>
        <v/>
      </c>
      <c r="B744" s="104"/>
      <c r="C744" s="154"/>
      <c r="D744" s="105"/>
      <c r="E744" s="105"/>
      <c r="F744" s="106"/>
      <c r="G744" s="105"/>
      <c r="H744" s="105"/>
      <c r="I744" s="108"/>
      <c r="J744" s="105"/>
      <c r="K744" s="105"/>
      <c r="L744" s="108"/>
      <c r="M744" s="105"/>
      <c r="N744" s="103"/>
      <c r="O744" s="456"/>
      <c r="P744" s="79">
        <f t="shared" si="23"/>
        <v>0</v>
      </c>
      <c r="Q744" s="79">
        <f t="shared" si="23"/>
        <v>0</v>
      </c>
      <c r="R744" s="102" t="str">
        <f t="shared" si="22"/>
        <v/>
      </c>
      <c r="S744" s="96" t="str">
        <f>IF(D744="","",IF(OR(D744=Plano!$A$1,D744=Plano!$B$1),"entrada","saída"))</f>
        <v/>
      </c>
    </row>
    <row r="745" spans="1:19" ht="13.2" hidden="1" x14ac:dyDescent="0.25">
      <c r="A745" s="119" t="str">
        <f>IF(B745="","",COUNT('Diário 2o PA'!$A$5:$A$1412)+COUNT('Diário 3o PA'!$A$5:$A$2004)+COUNT('Diário 4º PA'!$A$5:$A$2004)+ROW()-4)</f>
        <v/>
      </c>
      <c r="B745" s="104"/>
      <c r="C745" s="154"/>
      <c r="D745" s="105"/>
      <c r="E745" s="105"/>
      <c r="F745" s="106"/>
      <c r="G745" s="105"/>
      <c r="H745" s="105"/>
      <c r="I745" s="108"/>
      <c r="J745" s="105"/>
      <c r="K745" s="105"/>
      <c r="L745" s="108"/>
      <c r="M745" s="105"/>
      <c r="N745" s="103"/>
      <c r="O745" s="456"/>
      <c r="P745" s="79">
        <f t="shared" si="23"/>
        <v>0</v>
      </c>
      <c r="Q745" s="79">
        <f t="shared" si="23"/>
        <v>0</v>
      </c>
      <c r="R745" s="102" t="str">
        <f t="shared" si="22"/>
        <v/>
      </c>
      <c r="S745" s="96" t="str">
        <f>IF(D745="","",IF(OR(D745=Plano!$A$1,D745=Plano!$B$1),"entrada","saída"))</f>
        <v/>
      </c>
    </row>
    <row r="746" spans="1:19" ht="13.2" hidden="1" x14ac:dyDescent="0.25">
      <c r="A746" s="119" t="str">
        <f>IF(B746="","",COUNT('Diário 2o PA'!$A$5:$A$1412)+COUNT('Diário 3o PA'!$A$5:$A$2004)+COUNT('Diário 4º PA'!$A$5:$A$2004)+ROW()-4)</f>
        <v/>
      </c>
      <c r="B746" s="104"/>
      <c r="C746" s="154"/>
      <c r="D746" s="105"/>
      <c r="E746" s="105"/>
      <c r="F746" s="106"/>
      <c r="G746" s="105"/>
      <c r="H746" s="105"/>
      <c r="I746" s="108"/>
      <c r="J746" s="105"/>
      <c r="K746" s="105"/>
      <c r="L746" s="108"/>
      <c r="M746" s="105"/>
      <c r="N746" s="103"/>
      <c r="O746" s="456"/>
      <c r="P746" s="79">
        <f t="shared" si="23"/>
        <v>0</v>
      </c>
      <c r="Q746" s="79">
        <f t="shared" si="23"/>
        <v>0</v>
      </c>
      <c r="R746" s="102" t="str">
        <f t="shared" si="22"/>
        <v/>
      </c>
      <c r="S746" s="96" t="str">
        <f>IF(D746="","",IF(OR(D746=Plano!$A$1,D746=Plano!$B$1),"entrada","saída"))</f>
        <v/>
      </c>
    </row>
    <row r="747" spans="1:19" ht="13.2" hidden="1" x14ac:dyDescent="0.25">
      <c r="A747" s="119" t="str">
        <f>IF(B747="","",COUNT('Diário 2o PA'!$A$5:$A$1412)+COUNT('Diário 3o PA'!$A$5:$A$2004)+COUNT('Diário 4º PA'!$A$5:$A$2004)+ROW()-4)</f>
        <v/>
      </c>
      <c r="B747" s="104"/>
      <c r="C747" s="154"/>
      <c r="D747" s="105"/>
      <c r="E747" s="105"/>
      <c r="F747" s="106"/>
      <c r="G747" s="105"/>
      <c r="H747" s="105"/>
      <c r="I747" s="108"/>
      <c r="J747" s="105"/>
      <c r="K747" s="105"/>
      <c r="L747" s="108"/>
      <c r="M747" s="105"/>
      <c r="N747" s="103"/>
      <c r="O747" s="456"/>
      <c r="P747" s="79">
        <f t="shared" si="23"/>
        <v>0</v>
      </c>
      <c r="Q747" s="79">
        <f t="shared" si="23"/>
        <v>0</v>
      </c>
      <c r="R747" s="102" t="str">
        <f t="shared" si="22"/>
        <v/>
      </c>
      <c r="S747" s="96" t="str">
        <f>IF(D747="","",IF(OR(D747=Plano!$A$1,D747=Plano!$B$1),"entrada","saída"))</f>
        <v/>
      </c>
    </row>
    <row r="748" spans="1:19" ht="13.2" hidden="1" x14ac:dyDescent="0.25">
      <c r="A748" s="119" t="str">
        <f>IF(B748="","",COUNT('Diário 2o PA'!$A$5:$A$1412)+COUNT('Diário 3o PA'!$A$5:$A$2004)+COUNT('Diário 4º PA'!$A$5:$A$2004)+ROW()-4)</f>
        <v/>
      </c>
      <c r="B748" s="104"/>
      <c r="C748" s="154"/>
      <c r="D748" s="105"/>
      <c r="E748" s="105"/>
      <c r="F748" s="106"/>
      <c r="G748" s="105"/>
      <c r="H748" s="105"/>
      <c r="I748" s="108"/>
      <c r="J748" s="105"/>
      <c r="K748" s="105"/>
      <c r="L748" s="108"/>
      <c r="M748" s="105"/>
      <c r="N748" s="103"/>
      <c r="O748" s="456"/>
      <c r="P748" s="79">
        <f t="shared" si="23"/>
        <v>0</v>
      </c>
      <c r="Q748" s="79">
        <f t="shared" si="23"/>
        <v>0</v>
      </c>
      <c r="R748" s="102" t="str">
        <f t="shared" si="22"/>
        <v/>
      </c>
      <c r="S748" s="96" t="str">
        <f>IF(D748="","",IF(OR(D748=Plano!$A$1,D748=Plano!$B$1),"entrada","saída"))</f>
        <v/>
      </c>
    </row>
    <row r="749" spans="1:19" ht="13.2" hidden="1" x14ac:dyDescent="0.25">
      <c r="A749" s="119" t="str">
        <f>IF(B749="","",COUNT('Diário 2o PA'!$A$5:$A$1412)+COUNT('Diário 3o PA'!$A$5:$A$2004)+COUNT('Diário 4º PA'!$A$5:$A$2004)+ROW()-4)</f>
        <v/>
      </c>
      <c r="B749" s="104"/>
      <c r="C749" s="154"/>
      <c r="D749" s="105"/>
      <c r="E749" s="105"/>
      <c r="F749" s="106"/>
      <c r="G749" s="105"/>
      <c r="H749" s="105"/>
      <c r="I749" s="108"/>
      <c r="J749" s="105"/>
      <c r="K749" s="105"/>
      <c r="L749" s="108"/>
      <c r="M749" s="105"/>
      <c r="N749" s="103"/>
      <c r="O749" s="456"/>
      <c r="P749" s="79">
        <f t="shared" si="23"/>
        <v>0</v>
      </c>
      <c r="Q749" s="79">
        <f t="shared" si="23"/>
        <v>0</v>
      </c>
      <c r="R749" s="102" t="str">
        <f t="shared" si="22"/>
        <v/>
      </c>
      <c r="S749" s="96" t="str">
        <f>IF(D749="","",IF(OR(D749=Plano!$A$1,D749=Plano!$B$1),"entrada","saída"))</f>
        <v/>
      </c>
    </row>
    <row r="750" spans="1:19" ht="13.2" hidden="1" x14ac:dyDescent="0.25">
      <c r="A750" s="119" t="str">
        <f>IF(B750="","",COUNT('Diário 2o PA'!$A$5:$A$1412)+COUNT('Diário 3o PA'!$A$5:$A$2004)+COUNT('Diário 4º PA'!$A$5:$A$2004)+ROW()-4)</f>
        <v/>
      </c>
      <c r="B750" s="104"/>
      <c r="C750" s="154"/>
      <c r="D750" s="105"/>
      <c r="E750" s="105"/>
      <c r="F750" s="106"/>
      <c r="G750" s="105"/>
      <c r="H750" s="105"/>
      <c r="I750" s="108"/>
      <c r="J750" s="105"/>
      <c r="K750" s="105"/>
      <c r="L750" s="108"/>
      <c r="M750" s="105"/>
      <c r="N750" s="103"/>
      <c r="O750" s="456"/>
      <c r="P750" s="79">
        <f t="shared" si="23"/>
        <v>0</v>
      </c>
      <c r="Q750" s="79">
        <f t="shared" si="23"/>
        <v>0</v>
      </c>
      <c r="R750" s="102" t="str">
        <f t="shared" si="22"/>
        <v/>
      </c>
      <c r="S750" s="96" t="str">
        <f>IF(D750="","",IF(OR(D750=Plano!$A$1,D750=Plano!$B$1),"entrada","saída"))</f>
        <v/>
      </c>
    </row>
    <row r="751" spans="1:19" ht="13.2" hidden="1" x14ac:dyDescent="0.25">
      <c r="A751" s="119" t="str">
        <f>IF(B751="","",COUNT('Diário 2o PA'!$A$5:$A$1412)+COUNT('Diário 3o PA'!$A$5:$A$2004)+COUNT('Diário 4º PA'!$A$5:$A$2004)+ROW()-4)</f>
        <v/>
      </c>
      <c r="B751" s="104"/>
      <c r="C751" s="154"/>
      <c r="D751" s="105"/>
      <c r="E751" s="105"/>
      <c r="F751" s="106"/>
      <c r="G751" s="105"/>
      <c r="H751" s="105"/>
      <c r="I751" s="108"/>
      <c r="J751" s="105"/>
      <c r="K751" s="105"/>
      <c r="L751" s="108"/>
      <c r="M751" s="105"/>
      <c r="N751" s="103"/>
      <c r="O751" s="456"/>
      <c r="P751" s="79">
        <f t="shared" si="23"/>
        <v>0</v>
      </c>
      <c r="Q751" s="79">
        <f t="shared" si="23"/>
        <v>0</v>
      </c>
      <c r="R751" s="102" t="str">
        <f t="shared" si="22"/>
        <v/>
      </c>
      <c r="S751" s="96" t="str">
        <f>IF(D751="","",IF(OR(D751=Plano!$A$1,D751=Plano!$B$1),"entrada","saída"))</f>
        <v/>
      </c>
    </row>
    <row r="752" spans="1:19" ht="13.2" hidden="1" x14ac:dyDescent="0.25">
      <c r="A752" s="119" t="str">
        <f>IF(B752="","",COUNT('Diário 2o PA'!$A$5:$A$1412)+COUNT('Diário 3o PA'!$A$5:$A$2004)+COUNT('Diário 4º PA'!$A$5:$A$2004)+ROW()-4)</f>
        <v/>
      </c>
      <c r="B752" s="104"/>
      <c r="C752" s="154"/>
      <c r="D752" s="105"/>
      <c r="E752" s="105"/>
      <c r="F752" s="106"/>
      <c r="G752" s="105"/>
      <c r="H752" s="105"/>
      <c r="I752" s="108"/>
      <c r="J752" s="105"/>
      <c r="K752" s="105"/>
      <c r="L752" s="108"/>
      <c r="M752" s="105"/>
      <c r="N752" s="103"/>
      <c r="O752" s="456"/>
      <c r="P752" s="79">
        <f t="shared" si="23"/>
        <v>0</v>
      </c>
      <c r="Q752" s="79">
        <f t="shared" si="23"/>
        <v>0</v>
      </c>
      <c r="R752" s="102" t="str">
        <f t="shared" si="22"/>
        <v/>
      </c>
      <c r="S752" s="96" t="str">
        <f>IF(D752="","",IF(OR(D752=Plano!$A$1,D752=Plano!$B$1),"entrada","saída"))</f>
        <v/>
      </c>
    </row>
    <row r="753" spans="1:19" ht="13.2" hidden="1" x14ac:dyDescent="0.25">
      <c r="A753" s="119" t="str">
        <f>IF(B753="","",COUNT('Diário 2o PA'!$A$5:$A$1412)+COUNT('Diário 3o PA'!$A$5:$A$2004)+COUNT('Diário 4º PA'!$A$5:$A$2004)+ROW()-4)</f>
        <v/>
      </c>
      <c r="B753" s="104"/>
      <c r="C753" s="154"/>
      <c r="D753" s="105"/>
      <c r="E753" s="105"/>
      <c r="F753" s="106"/>
      <c r="G753" s="105"/>
      <c r="H753" s="105"/>
      <c r="I753" s="108"/>
      <c r="J753" s="105"/>
      <c r="K753" s="105"/>
      <c r="L753" s="108"/>
      <c r="M753" s="105"/>
      <c r="N753" s="103"/>
      <c r="O753" s="456"/>
      <c r="P753" s="79">
        <f t="shared" si="23"/>
        <v>0</v>
      </c>
      <c r="Q753" s="79">
        <f t="shared" si="23"/>
        <v>0</v>
      </c>
      <c r="R753" s="102" t="str">
        <f t="shared" si="22"/>
        <v/>
      </c>
      <c r="S753" s="96" t="str">
        <f>IF(D753="","",IF(OR(D753=Plano!$A$1,D753=Plano!$B$1),"entrada","saída"))</f>
        <v/>
      </c>
    </row>
    <row r="754" spans="1:19" ht="13.2" hidden="1" x14ac:dyDescent="0.25">
      <c r="A754" s="119" t="str">
        <f>IF(B754="","",COUNT('Diário 2o PA'!$A$5:$A$1412)+COUNT('Diário 3o PA'!$A$5:$A$2004)+COUNT('Diário 4º PA'!$A$5:$A$2004)+ROW()-4)</f>
        <v/>
      </c>
      <c r="B754" s="104"/>
      <c r="C754" s="154"/>
      <c r="D754" s="105"/>
      <c r="E754" s="105"/>
      <c r="F754" s="106"/>
      <c r="G754" s="105"/>
      <c r="H754" s="105"/>
      <c r="I754" s="108"/>
      <c r="J754" s="105"/>
      <c r="K754" s="105"/>
      <c r="L754" s="108"/>
      <c r="M754" s="105"/>
      <c r="N754" s="103"/>
      <c r="O754" s="456"/>
      <c r="P754" s="79">
        <f t="shared" si="23"/>
        <v>0</v>
      </c>
      <c r="Q754" s="79">
        <f t="shared" si="23"/>
        <v>0</v>
      </c>
      <c r="R754" s="102" t="str">
        <f t="shared" si="22"/>
        <v/>
      </c>
      <c r="S754" s="96" t="str">
        <f>IF(D754="","",IF(OR(D754=Plano!$A$1,D754=Plano!$B$1),"entrada","saída"))</f>
        <v/>
      </c>
    </row>
    <row r="755" spans="1:19" ht="13.2" hidden="1" x14ac:dyDescent="0.25">
      <c r="A755" s="119" t="str">
        <f>IF(B755="","",COUNT('Diário 2o PA'!$A$5:$A$1412)+COUNT('Diário 3o PA'!$A$5:$A$2004)+COUNT('Diário 4º PA'!$A$5:$A$2004)+ROW()-4)</f>
        <v/>
      </c>
      <c r="B755" s="104"/>
      <c r="C755" s="154"/>
      <c r="D755" s="105"/>
      <c r="E755" s="105"/>
      <c r="F755" s="106"/>
      <c r="G755" s="105"/>
      <c r="H755" s="105"/>
      <c r="I755" s="108"/>
      <c r="J755" s="105"/>
      <c r="K755" s="105"/>
      <c r="L755" s="108"/>
      <c r="M755" s="105"/>
      <c r="N755" s="103"/>
      <c r="O755" s="456"/>
      <c r="P755" s="79">
        <f t="shared" si="23"/>
        <v>0</v>
      </c>
      <c r="Q755" s="79">
        <f t="shared" si="23"/>
        <v>0</v>
      </c>
      <c r="R755" s="102" t="str">
        <f t="shared" si="22"/>
        <v/>
      </c>
      <c r="S755" s="96" t="str">
        <f>IF(D755="","",IF(OR(D755=Plano!$A$1,D755=Plano!$B$1),"entrada","saída"))</f>
        <v/>
      </c>
    </row>
    <row r="756" spans="1:19" ht="13.2" hidden="1" x14ac:dyDescent="0.25">
      <c r="A756" s="119" t="str">
        <f>IF(B756="","",COUNT('Diário 2o PA'!$A$5:$A$1412)+COUNT('Diário 3o PA'!$A$5:$A$2004)+COUNT('Diário 4º PA'!$A$5:$A$2004)+ROW()-4)</f>
        <v/>
      </c>
      <c r="B756" s="104"/>
      <c r="C756" s="154"/>
      <c r="D756" s="105"/>
      <c r="E756" s="105"/>
      <c r="F756" s="106"/>
      <c r="G756" s="105"/>
      <c r="H756" s="105"/>
      <c r="I756" s="108"/>
      <c r="J756" s="105"/>
      <c r="K756" s="105"/>
      <c r="L756" s="108"/>
      <c r="M756" s="105"/>
      <c r="N756" s="103"/>
      <c r="O756" s="456"/>
      <c r="P756" s="79">
        <f t="shared" si="23"/>
        <v>0</v>
      </c>
      <c r="Q756" s="79">
        <f t="shared" si="23"/>
        <v>0</v>
      </c>
      <c r="R756" s="102" t="str">
        <f t="shared" si="22"/>
        <v/>
      </c>
      <c r="S756" s="96" t="str">
        <f>IF(D756="","",IF(OR(D756=Plano!$A$1,D756=Plano!$B$1),"entrada","saída"))</f>
        <v/>
      </c>
    </row>
    <row r="757" spans="1:19" ht="13.2" hidden="1" x14ac:dyDescent="0.25">
      <c r="A757" s="119" t="str">
        <f>IF(B757="","",COUNT('Diário 2o PA'!$A$5:$A$1412)+COUNT('Diário 3o PA'!$A$5:$A$2004)+COUNT('Diário 4º PA'!$A$5:$A$2004)+ROW()-4)</f>
        <v/>
      </c>
      <c r="B757" s="104"/>
      <c r="C757" s="154"/>
      <c r="D757" s="105"/>
      <c r="E757" s="105"/>
      <c r="F757" s="106"/>
      <c r="G757" s="105"/>
      <c r="H757" s="105"/>
      <c r="I757" s="108"/>
      <c r="J757" s="105"/>
      <c r="K757" s="105"/>
      <c r="L757" s="108"/>
      <c r="M757" s="105"/>
      <c r="N757" s="103"/>
      <c r="O757" s="456"/>
      <c r="P757" s="79">
        <f t="shared" si="23"/>
        <v>0</v>
      </c>
      <c r="Q757" s="79">
        <f t="shared" si="23"/>
        <v>0</v>
      </c>
      <c r="R757" s="102" t="str">
        <f t="shared" si="22"/>
        <v/>
      </c>
      <c r="S757" s="96" t="str">
        <f>IF(D757="","",IF(OR(D757=Plano!$A$1,D757=Plano!$B$1),"entrada","saída"))</f>
        <v/>
      </c>
    </row>
    <row r="758" spans="1:19" ht="13.2" hidden="1" x14ac:dyDescent="0.25">
      <c r="A758" s="119" t="str">
        <f>IF(B758="","",COUNT('Diário 2o PA'!$A$5:$A$1412)+COUNT('Diário 3o PA'!$A$5:$A$2004)+COUNT('Diário 4º PA'!$A$5:$A$2004)+ROW()-4)</f>
        <v/>
      </c>
      <c r="B758" s="104"/>
      <c r="C758" s="154"/>
      <c r="D758" s="105"/>
      <c r="E758" s="105"/>
      <c r="F758" s="106"/>
      <c r="G758" s="105"/>
      <c r="H758" s="105"/>
      <c r="I758" s="108"/>
      <c r="J758" s="105"/>
      <c r="K758" s="105"/>
      <c r="L758" s="108"/>
      <c r="M758" s="105"/>
      <c r="N758" s="103"/>
      <c r="O758" s="456"/>
      <c r="P758" s="79">
        <f t="shared" si="23"/>
        <v>0</v>
      </c>
      <c r="Q758" s="79">
        <f t="shared" si="23"/>
        <v>0</v>
      </c>
      <c r="R758" s="102" t="str">
        <f t="shared" si="22"/>
        <v/>
      </c>
      <c r="S758" s="96" t="str">
        <f>IF(D758="","",IF(OR(D758=Plano!$A$1,D758=Plano!$B$1),"entrada","saída"))</f>
        <v/>
      </c>
    </row>
    <row r="759" spans="1:19" ht="13.2" hidden="1" x14ac:dyDescent="0.25">
      <c r="A759" s="119" t="str">
        <f>IF(B759="","",COUNT('Diário 2o PA'!$A$5:$A$1412)+COUNT('Diário 3o PA'!$A$5:$A$2004)+COUNT('Diário 4º PA'!$A$5:$A$2004)+ROW()-4)</f>
        <v/>
      </c>
      <c r="B759" s="104"/>
      <c r="C759" s="154"/>
      <c r="D759" s="105"/>
      <c r="E759" s="105"/>
      <c r="F759" s="106"/>
      <c r="G759" s="105"/>
      <c r="H759" s="105"/>
      <c r="I759" s="108"/>
      <c r="J759" s="105"/>
      <c r="K759" s="105"/>
      <c r="L759" s="108"/>
      <c r="M759" s="105"/>
      <c r="N759" s="103"/>
      <c r="O759" s="456"/>
      <c r="P759" s="79">
        <f t="shared" si="23"/>
        <v>0</v>
      </c>
      <c r="Q759" s="79">
        <f t="shared" si="23"/>
        <v>0</v>
      </c>
      <c r="R759" s="102" t="str">
        <f t="shared" si="22"/>
        <v/>
      </c>
      <c r="S759" s="96" t="str">
        <f>IF(D759="","",IF(OR(D759=Plano!$A$1,D759=Plano!$B$1),"entrada","saída"))</f>
        <v/>
      </c>
    </row>
    <row r="760" spans="1:19" ht="13.2" hidden="1" x14ac:dyDescent="0.25">
      <c r="A760" s="119" t="str">
        <f>IF(B760="","",COUNT('Diário 2o PA'!$A$5:$A$1412)+COUNT('Diário 3o PA'!$A$5:$A$2004)+COUNT('Diário 4º PA'!$A$5:$A$2004)+ROW()-4)</f>
        <v/>
      </c>
      <c r="B760" s="104"/>
      <c r="C760" s="154"/>
      <c r="D760" s="105"/>
      <c r="E760" s="105"/>
      <c r="F760" s="106"/>
      <c r="G760" s="105"/>
      <c r="H760" s="105"/>
      <c r="I760" s="108"/>
      <c r="J760" s="105"/>
      <c r="K760" s="105"/>
      <c r="L760" s="108"/>
      <c r="M760" s="105"/>
      <c r="N760" s="103"/>
      <c r="O760" s="456"/>
      <c r="P760" s="79">
        <f t="shared" si="23"/>
        <v>0</v>
      </c>
      <c r="Q760" s="79">
        <f t="shared" si="23"/>
        <v>0</v>
      </c>
      <c r="R760" s="102" t="str">
        <f t="shared" si="22"/>
        <v/>
      </c>
      <c r="S760" s="96" t="str">
        <f>IF(D760="","",IF(OR(D760=Plano!$A$1,D760=Plano!$B$1),"entrada","saída"))</f>
        <v/>
      </c>
    </row>
    <row r="761" spans="1:19" ht="13.2" hidden="1" x14ac:dyDescent="0.25">
      <c r="A761" s="119" t="str">
        <f>IF(B761="","",COUNT('Diário 2o PA'!$A$5:$A$1412)+COUNT('Diário 3o PA'!$A$5:$A$2004)+COUNT('Diário 4º PA'!$A$5:$A$2004)+ROW()-4)</f>
        <v/>
      </c>
      <c r="B761" s="104"/>
      <c r="C761" s="154"/>
      <c r="D761" s="105"/>
      <c r="E761" s="105"/>
      <c r="F761" s="106"/>
      <c r="G761" s="105"/>
      <c r="H761" s="105"/>
      <c r="I761" s="108"/>
      <c r="J761" s="105"/>
      <c r="K761" s="105"/>
      <c r="L761" s="108"/>
      <c r="M761" s="105"/>
      <c r="N761" s="103"/>
      <c r="O761" s="456"/>
      <c r="P761" s="79">
        <f t="shared" si="23"/>
        <v>0</v>
      </c>
      <c r="Q761" s="79">
        <f t="shared" si="23"/>
        <v>0</v>
      </c>
      <c r="R761" s="102" t="str">
        <f t="shared" si="22"/>
        <v/>
      </c>
      <c r="S761" s="96" t="str">
        <f>IF(D761="","",IF(OR(D761=Plano!$A$1,D761=Plano!$B$1),"entrada","saída"))</f>
        <v/>
      </c>
    </row>
    <row r="762" spans="1:19" ht="13.2" hidden="1" x14ac:dyDescent="0.25">
      <c r="A762" s="119" t="str">
        <f>IF(B762="","",COUNT('Diário 2o PA'!$A$5:$A$1412)+COUNT('Diário 3o PA'!$A$5:$A$2004)+COUNT('Diário 4º PA'!$A$5:$A$2004)+ROW()-4)</f>
        <v/>
      </c>
      <c r="B762" s="104"/>
      <c r="C762" s="154"/>
      <c r="D762" s="105"/>
      <c r="E762" s="105"/>
      <c r="F762" s="106"/>
      <c r="G762" s="105"/>
      <c r="H762" s="105"/>
      <c r="I762" s="108"/>
      <c r="J762" s="105"/>
      <c r="K762" s="105"/>
      <c r="L762" s="108"/>
      <c r="M762" s="105"/>
      <c r="N762" s="103"/>
      <c r="O762" s="456"/>
      <c r="P762" s="79">
        <f t="shared" si="23"/>
        <v>0</v>
      </c>
      <c r="Q762" s="79">
        <f t="shared" si="23"/>
        <v>0</v>
      </c>
      <c r="R762" s="102" t="str">
        <f t="shared" si="22"/>
        <v/>
      </c>
      <c r="S762" s="96" t="str">
        <f>IF(D762="","",IF(OR(D762=Plano!$A$1,D762=Plano!$B$1),"entrada","saída"))</f>
        <v/>
      </c>
    </row>
    <row r="763" spans="1:19" ht="13.2" hidden="1" x14ac:dyDescent="0.25">
      <c r="A763" s="119" t="str">
        <f>IF(B763="","",COUNT('Diário 2o PA'!$A$5:$A$1412)+COUNT('Diário 3o PA'!$A$5:$A$2004)+COUNT('Diário 4º PA'!$A$5:$A$2004)+ROW()-4)</f>
        <v/>
      </c>
      <c r="B763" s="104"/>
      <c r="C763" s="154"/>
      <c r="D763" s="105"/>
      <c r="E763" s="105"/>
      <c r="F763" s="106"/>
      <c r="G763" s="105"/>
      <c r="H763" s="105"/>
      <c r="I763" s="108"/>
      <c r="J763" s="105"/>
      <c r="K763" s="105"/>
      <c r="L763" s="108"/>
      <c r="M763" s="105"/>
      <c r="N763" s="103"/>
      <c r="O763" s="456"/>
      <c r="P763" s="79">
        <f t="shared" si="23"/>
        <v>0</v>
      </c>
      <c r="Q763" s="79">
        <f t="shared" si="23"/>
        <v>0</v>
      </c>
      <c r="R763" s="102" t="str">
        <f t="shared" si="22"/>
        <v/>
      </c>
      <c r="S763" s="96" t="str">
        <f>IF(D763="","",IF(OR(D763=Plano!$A$1,D763=Plano!$B$1),"entrada","saída"))</f>
        <v/>
      </c>
    </row>
    <row r="764" spans="1:19" ht="13.2" hidden="1" x14ac:dyDescent="0.25">
      <c r="A764" s="119" t="str">
        <f>IF(B764="","",COUNT('Diário 2o PA'!$A$5:$A$1412)+COUNT('Diário 3o PA'!$A$5:$A$2004)+COUNT('Diário 4º PA'!$A$5:$A$2004)+ROW()-4)</f>
        <v/>
      </c>
      <c r="B764" s="104"/>
      <c r="C764" s="154"/>
      <c r="D764" s="105"/>
      <c r="E764" s="105"/>
      <c r="F764" s="106"/>
      <c r="G764" s="105"/>
      <c r="H764" s="105"/>
      <c r="I764" s="108"/>
      <c r="J764" s="105"/>
      <c r="K764" s="105"/>
      <c r="L764" s="108"/>
      <c r="M764" s="105"/>
      <c r="N764" s="103"/>
      <c r="O764" s="456"/>
      <c r="P764" s="79">
        <f t="shared" si="23"/>
        <v>0</v>
      </c>
      <c r="Q764" s="79">
        <f t="shared" si="23"/>
        <v>0</v>
      </c>
      <c r="R764" s="102" t="str">
        <f t="shared" si="22"/>
        <v/>
      </c>
      <c r="S764" s="96" t="str">
        <f>IF(D764="","",IF(OR(D764=Plano!$A$1,D764=Plano!$B$1),"entrada","saída"))</f>
        <v/>
      </c>
    </row>
    <row r="765" spans="1:19" ht="13.2" hidden="1" x14ac:dyDescent="0.25">
      <c r="A765" s="119" t="str">
        <f>IF(B765="","",COUNT('Diário 2o PA'!$A$5:$A$1412)+COUNT('Diário 3o PA'!$A$5:$A$2004)+COUNT('Diário 4º PA'!$A$5:$A$2004)+ROW()-4)</f>
        <v/>
      </c>
      <c r="B765" s="104"/>
      <c r="C765" s="154"/>
      <c r="D765" s="105"/>
      <c r="E765" s="105"/>
      <c r="F765" s="106"/>
      <c r="G765" s="105"/>
      <c r="H765" s="105"/>
      <c r="I765" s="108"/>
      <c r="J765" s="105"/>
      <c r="K765" s="105"/>
      <c r="L765" s="108"/>
      <c r="M765" s="105"/>
      <c r="N765" s="103"/>
      <c r="O765" s="456"/>
      <c r="P765" s="79">
        <f t="shared" si="23"/>
        <v>0</v>
      </c>
      <c r="Q765" s="79">
        <f t="shared" si="23"/>
        <v>0</v>
      </c>
      <c r="R765" s="102" t="str">
        <f t="shared" si="22"/>
        <v/>
      </c>
      <c r="S765" s="96" t="str">
        <f>IF(D765="","",IF(OR(D765=Plano!$A$1,D765=Plano!$B$1),"entrada","saída"))</f>
        <v/>
      </c>
    </row>
    <row r="766" spans="1:19" ht="13.2" hidden="1" x14ac:dyDescent="0.25">
      <c r="A766" s="119" t="str">
        <f>IF(B766="","",COUNT('Diário 2o PA'!$A$5:$A$1412)+COUNT('Diário 3o PA'!$A$5:$A$2004)+COUNT('Diário 4º PA'!$A$5:$A$2004)+ROW()-4)</f>
        <v/>
      </c>
      <c r="B766" s="104"/>
      <c r="C766" s="154"/>
      <c r="D766" s="105"/>
      <c r="E766" s="105"/>
      <c r="F766" s="106"/>
      <c r="G766" s="105"/>
      <c r="H766" s="105"/>
      <c r="I766" s="108"/>
      <c r="J766" s="105"/>
      <c r="K766" s="105"/>
      <c r="L766" s="108"/>
      <c r="M766" s="105"/>
      <c r="N766" s="103"/>
      <c r="O766" s="456"/>
      <c r="P766" s="79">
        <f t="shared" si="23"/>
        <v>0</v>
      </c>
      <c r="Q766" s="79">
        <f t="shared" si="23"/>
        <v>0</v>
      </c>
      <c r="R766" s="102" t="str">
        <f t="shared" si="22"/>
        <v/>
      </c>
      <c r="S766" s="96" t="str">
        <f>IF(D766="","",IF(OR(D766=Plano!$A$1,D766=Plano!$B$1),"entrada","saída"))</f>
        <v/>
      </c>
    </row>
    <row r="767" spans="1:19" ht="13.2" hidden="1" x14ac:dyDescent="0.25">
      <c r="A767" s="119" t="str">
        <f>IF(B767="","",COUNT('Diário 2o PA'!$A$5:$A$1412)+COUNT('Diário 3o PA'!$A$5:$A$2004)+COUNT('Diário 4º PA'!$A$5:$A$2004)+ROW()-4)</f>
        <v/>
      </c>
      <c r="B767" s="104"/>
      <c r="C767" s="154"/>
      <c r="D767" s="105"/>
      <c r="E767" s="105"/>
      <c r="F767" s="106"/>
      <c r="G767" s="105"/>
      <c r="H767" s="105"/>
      <c r="I767" s="108"/>
      <c r="J767" s="105"/>
      <c r="K767" s="105"/>
      <c r="L767" s="108"/>
      <c r="M767" s="105"/>
      <c r="N767" s="103"/>
      <c r="O767" s="456"/>
      <c r="P767" s="79">
        <f t="shared" si="23"/>
        <v>0</v>
      </c>
      <c r="Q767" s="79">
        <f t="shared" si="23"/>
        <v>0</v>
      </c>
      <c r="R767" s="102" t="str">
        <f t="shared" si="22"/>
        <v/>
      </c>
      <c r="S767" s="96" t="str">
        <f>IF(D767="","",IF(OR(D767=Plano!$A$1,D767=Plano!$B$1),"entrada","saída"))</f>
        <v/>
      </c>
    </row>
    <row r="768" spans="1:19" ht="13.2" hidden="1" x14ac:dyDescent="0.25">
      <c r="A768" s="119" t="str">
        <f>IF(B768="","",COUNT('Diário 2o PA'!$A$5:$A$1412)+COUNT('Diário 3o PA'!$A$5:$A$2004)+COUNT('Diário 4º PA'!$A$5:$A$2004)+ROW()-4)</f>
        <v/>
      </c>
      <c r="B768" s="104"/>
      <c r="C768" s="154"/>
      <c r="D768" s="105"/>
      <c r="E768" s="105"/>
      <c r="F768" s="106"/>
      <c r="G768" s="105"/>
      <c r="H768" s="105"/>
      <c r="I768" s="108"/>
      <c r="J768" s="105"/>
      <c r="K768" s="105"/>
      <c r="L768" s="108"/>
      <c r="M768" s="105"/>
      <c r="N768" s="103"/>
      <c r="O768" s="456"/>
      <c r="P768" s="79">
        <f t="shared" si="23"/>
        <v>0</v>
      </c>
      <c r="Q768" s="79">
        <f t="shared" si="23"/>
        <v>0</v>
      </c>
      <c r="R768" s="102" t="str">
        <f t="shared" si="22"/>
        <v/>
      </c>
      <c r="S768" s="96" t="str">
        <f>IF(D768="","",IF(OR(D768=Plano!$A$1,D768=Plano!$B$1),"entrada","saída"))</f>
        <v/>
      </c>
    </row>
    <row r="769" spans="1:19" ht="13.2" hidden="1" x14ac:dyDescent="0.25">
      <c r="A769" s="119" t="str">
        <f>IF(B769="","",COUNT('Diário 2o PA'!$A$5:$A$1412)+COUNT('Diário 3o PA'!$A$5:$A$2004)+COUNT('Diário 4º PA'!$A$5:$A$2004)+ROW()-4)</f>
        <v/>
      </c>
      <c r="B769" s="104"/>
      <c r="C769" s="154"/>
      <c r="D769" s="105"/>
      <c r="E769" s="105"/>
      <c r="F769" s="106"/>
      <c r="G769" s="105"/>
      <c r="H769" s="105"/>
      <c r="I769" s="108"/>
      <c r="J769" s="105"/>
      <c r="K769" s="105"/>
      <c r="L769" s="108"/>
      <c r="M769" s="105"/>
      <c r="N769" s="103"/>
      <c r="O769" s="456"/>
      <c r="P769" s="79">
        <f t="shared" si="23"/>
        <v>0</v>
      </c>
      <c r="Q769" s="79">
        <f t="shared" si="23"/>
        <v>0</v>
      </c>
      <c r="R769" s="102" t="str">
        <f t="shared" si="22"/>
        <v/>
      </c>
      <c r="S769" s="96" t="str">
        <f>IF(D769="","",IF(OR(D769=Plano!$A$1,D769=Plano!$B$1),"entrada","saída"))</f>
        <v/>
      </c>
    </row>
    <row r="770" spans="1:19" ht="13.2" hidden="1" x14ac:dyDescent="0.25">
      <c r="A770" s="119" t="str">
        <f>IF(B770="","",COUNT('Diário 2o PA'!$A$5:$A$1412)+COUNT('Diário 3o PA'!$A$5:$A$2004)+COUNT('Diário 4º PA'!$A$5:$A$2004)+ROW()-4)</f>
        <v/>
      </c>
      <c r="B770" s="104"/>
      <c r="C770" s="154"/>
      <c r="D770" s="105"/>
      <c r="E770" s="105"/>
      <c r="F770" s="106"/>
      <c r="G770" s="105"/>
      <c r="H770" s="105"/>
      <c r="I770" s="108"/>
      <c r="J770" s="105"/>
      <c r="K770" s="105"/>
      <c r="L770" s="108"/>
      <c r="M770" s="105"/>
      <c r="N770" s="103"/>
      <c r="O770" s="456"/>
      <c r="P770" s="79">
        <f t="shared" si="23"/>
        <v>0</v>
      </c>
      <c r="Q770" s="79">
        <f t="shared" si="23"/>
        <v>0</v>
      </c>
      <c r="R770" s="102" t="str">
        <f t="shared" si="22"/>
        <v/>
      </c>
      <c r="S770" s="96" t="str">
        <f>IF(D770="","",IF(OR(D770=Plano!$A$1,D770=Plano!$B$1),"entrada","saída"))</f>
        <v/>
      </c>
    </row>
    <row r="771" spans="1:19" ht="13.2" hidden="1" x14ac:dyDescent="0.25">
      <c r="A771" s="119" t="str">
        <f>IF(B771="","",COUNT('Diário 2o PA'!$A$5:$A$1412)+COUNT('Diário 3o PA'!$A$5:$A$2004)+COUNT('Diário 4º PA'!$A$5:$A$2004)+ROW()-4)</f>
        <v/>
      </c>
      <c r="B771" s="104"/>
      <c r="C771" s="154"/>
      <c r="D771" s="105"/>
      <c r="E771" s="105"/>
      <c r="F771" s="106"/>
      <c r="G771" s="105"/>
      <c r="H771" s="105"/>
      <c r="I771" s="108"/>
      <c r="J771" s="105"/>
      <c r="K771" s="105"/>
      <c r="L771" s="108"/>
      <c r="M771" s="105"/>
      <c r="N771" s="103"/>
      <c r="O771" s="456"/>
      <c r="P771" s="79">
        <f t="shared" si="23"/>
        <v>0</v>
      </c>
      <c r="Q771" s="79">
        <f t="shared" si="23"/>
        <v>0</v>
      </c>
      <c r="R771" s="102" t="str">
        <f t="shared" si="22"/>
        <v/>
      </c>
      <c r="S771" s="96" t="str">
        <f>IF(D771="","",IF(OR(D771=Plano!$A$1,D771=Plano!$B$1),"entrada","saída"))</f>
        <v/>
      </c>
    </row>
    <row r="772" spans="1:19" ht="13.2" hidden="1" x14ac:dyDescent="0.25">
      <c r="A772" s="119" t="str">
        <f>IF(B772="","",COUNT('Diário 2o PA'!$A$5:$A$1412)+COUNT('Diário 3o PA'!$A$5:$A$2004)+COUNT('Diário 4º PA'!$A$5:$A$2004)+ROW()-4)</f>
        <v/>
      </c>
      <c r="B772" s="104"/>
      <c r="C772" s="154"/>
      <c r="D772" s="105"/>
      <c r="E772" s="105"/>
      <c r="F772" s="106"/>
      <c r="G772" s="105"/>
      <c r="H772" s="105"/>
      <c r="I772" s="108"/>
      <c r="J772" s="105"/>
      <c r="K772" s="105"/>
      <c r="L772" s="108"/>
      <c r="M772" s="105"/>
      <c r="N772" s="103"/>
      <c r="O772" s="456"/>
      <c r="P772" s="79">
        <f t="shared" si="23"/>
        <v>0</v>
      </c>
      <c r="Q772" s="79">
        <f t="shared" si="23"/>
        <v>0</v>
      </c>
      <c r="R772" s="102" t="str">
        <f t="shared" si="22"/>
        <v/>
      </c>
      <c r="S772" s="96" t="str">
        <f>IF(D772="","",IF(OR(D772=Plano!$A$1,D772=Plano!$B$1),"entrada","saída"))</f>
        <v/>
      </c>
    </row>
    <row r="773" spans="1:19" ht="13.2" hidden="1" x14ac:dyDescent="0.25">
      <c r="A773" s="119" t="str">
        <f>IF(B773="","",COUNT('Diário 2o PA'!$A$5:$A$1412)+COUNT('Diário 3o PA'!$A$5:$A$2004)+COUNT('Diário 4º PA'!$A$5:$A$2004)+ROW()-4)</f>
        <v/>
      </c>
      <c r="B773" s="104"/>
      <c r="C773" s="154"/>
      <c r="D773" s="105"/>
      <c r="E773" s="105"/>
      <c r="F773" s="106"/>
      <c r="G773" s="105"/>
      <c r="H773" s="105"/>
      <c r="I773" s="108"/>
      <c r="J773" s="105"/>
      <c r="K773" s="105"/>
      <c r="L773" s="108"/>
      <c r="M773" s="105"/>
      <c r="N773" s="103"/>
      <c r="O773" s="456"/>
      <c r="P773" s="79">
        <f t="shared" si="23"/>
        <v>0</v>
      </c>
      <c r="Q773" s="79">
        <f t="shared" si="23"/>
        <v>0</v>
      </c>
      <c r="R773" s="102" t="str">
        <f t="shared" ref="R773:R836" si="24">SUBSTITUTE(D773," ","_")</f>
        <v/>
      </c>
      <c r="S773" s="96" t="str">
        <f>IF(D773="","",IF(OR(D773=Plano!$A$1,D773=Plano!$B$1),"entrada","saída"))</f>
        <v/>
      </c>
    </row>
    <row r="774" spans="1:19" ht="13.2" hidden="1" x14ac:dyDescent="0.25">
      <c r="A774" s="119" t="str">
        <f>IF(B774="","",COUNT('Diário 2o PA'!$A$5:$A$1412)+COUNT('Diário 3o PA'!$A$5:$A$2004)+COUNT('Diário 4º PA'!$A$5:$A$2004)+ROW()-4)</f>
        <v/>
      </c>
      <c r="B774" s="104"/>
      <c r="C774" s="154"/>
      <c r="D774" s="105"/>
      <c r="E774" s="105"/>
      <c r="F774" s="106"/>
      <c r="G774" s="105"/>
      <c r="H774" s="105"/>
      <c r="I774" s="108"/>
      <c r="J774" s="105"/>
      <c r="K774" s="105"/>
      <c r="L774" s="108"/>
      <c r="M774" s="105"/>
      <c r="N774" s="103"/>
      <c r="O774" s="456"/>
      <c r="P774" s="79">
        <f t="shared" ref="P774:Q837" si="25">IF(B774=0,0,IF(YEAR(B774)=$Q$1,MONTH(B774)-$P$1+1,(YEAR(B774)-$Q$1)*12-$P$1+1+MONTH(B774)))</f>
        <v>0</v>
      </c>
      <c r="Q774" s="79">
        <f t="shared" si="25"/>
        <v>0</v>
      </c>
      <c r="R774" s="102" t="str">
        <f t="shared" si="24"/>
        <v/>
      </c>
      <c r="S774" s="96" t="str">
        <f>IF(D774="","",IF(OR(D774=Plano!$A$1,D774=Plano!$B$1),"entrada","saída"))</f>
        <v/>
      </c>
    </row>
    <row r="775" spans="1:19" ht="13.2" hidden="1" x14ac:dyDescent="0.25">
      <c r="A775" s="119" t="str">
        <f>IF(B775="","",COUNT('Diário 2o PA'!$A$5:$A$1412)+COUNT('Diário 3o PA'!$A$5:$A$2004)+COUNT('Diário 4º PA'!$A$5:$A$2004)+ROW()-4)</f>
        <v/>
      </c>
      <c r="B775" s="104"/>
      <c r="C775" s="154"/>
      <c r="D775" s="105"/>
      <c r="E775" s="105"/>
      <c r="F775" s="106"/>
      <c r="G775" s="105"/>
      <c r="H775" s="105"/>
      <c r="I775" s="108"/>
      <c r="J775" s="105"/>
      <c r="K775" s="105"/>
      <c r="L775" s="108"/>
      <c r="M775" s="105"/>
      <c r="N775" s="103"/>
      <c r="O775" s="456"/>
      <c r="P775" s="79">
        <f t="shared" si="25"/>
        <v>0</v>
      </c>
      <c r="Q775" s="79">
        <f t="shared" si="25"/>
        <v>0</v>
      </c>
      <c r="R775" s="102" t="str">
        <f t="shared" si="24"/>
        <v/>
      </c>
      <c r="S775" s="96" t="str">
        <f>IF(D775="","",IF(OR(D775=Plano!$A$1,D775=Plano!$B$1),"entrada","saída"))</f>
        <v/>
      </c>
    </row>
    <row r="776" spans="1:19" ht="13.2" hidden="1" x14ac:dyDescent="0.25">
      <c r="A776" s="119" t="str">
        <f>IF(B776="","",COUNT('Diário 2o PA'!$A$5:$A$1412)+COUNT('Diário 3o PA'!$A$5:$A$2004)+COUNT('Diário 4º PA'!$A$5:$A$2004)+ROW()-4)</f>
        <v/>
      </c>
      <c r="B776" s="104"/>
      <c r="C776" s="154"/>
      <c r="D776" s="105"/>
      <c r="E776" s="105"/>
      <c r="F776" s="106"/>
      <c r="G776" s="105"/>
      <c r="H776" s="105"/>
      <c r="I776" s="108"/>
      <c r="J776" s="105"/>
      <c r="K776" s="105"/>
      <c r="L776" s="108"/>
      <c r="M776" s="105"/>
      <c r="N776" s="103"/>
      <c r="O776" s="456"/>
      <c r="P776" s="79">
        <f t="shared" si="25"/>
        <v>0</v>
      </c>
      <c r="Q776" s="79">
        <f t="shared" si="25"/>
        <v>0</v>
      </c>
      <c r="R776" s="102" t="str">
        <f t="shared" si="24"/>
        <v/>
      </c>
      <c r="S776" s="96" t="str">
        <f>IF(D776="","",IF(OR(D776=Plano!$A$1,D776=Plano!$B$1),"entrada","saída"))</f>
        <v/>
      </c>
    </row>
    <row r="777" spans="1:19" ht="13.2" hidden="1" x14ac:dyDescent="0.25">
      <c r="A777" s="119" t="str">
        <f>IF(B777="","",COUNT('Diário 2o PA'!$A$5:$A$1412)+COUNT('Diário 3o PA'!$A$5:$A$2004)+COUNT('Diário 4º PA'!$A$5:$A$2004)+ROW()-4)</f>
        <v/>
      </c>
      <c r="B777" s="104"/>
      <c r="C777" s="154"/>
      <c r="D777" s="105"/>
      <c r="E777" s="105"/>
      <c r="F777" s="106"/>
      <c r="G777" s="105"/>
      <c r="H777" s="105"/>
      <c r="I777" s="108"/>
      <c r="J777" s="105"/>
      <c r="K777" s="105"/>
      <c r="L777" s="108"/>
      <c r="M777" s="105"/>
      <c r="N777" s="103"/>
      <c r="O777" s="456"/>
      <c r="P777" s="79">
        <f t="shared" si="25"/>
        <v>0</v>
      </c>
      <c r="Q777" s="79">
        <f t="shared" si="25"/>
        <v>0</v>
      </c>
      <c r="R777" s="102" t="str">
        <f t="shared" si="24"/>
        <v/>
      </c>
      <c r="S777" s="96" t="str">
        <f>IF(D777="","",IF(OR(D777=Plano!$A$1,D777=Plano!$B$1),"entrada","saída"))</f>
        <v/>
      </c>
    </row>
    <row r="778" spans="1:19" ht="13.2" hidden="1" x14ac:dyDescent="0.25">
      <c r="A778" s="119" t="str">
        <f>IF(B778="","",COUNT('Diário 2o PA'!$A$5:$A$1412)+COUNT('Diário 3o PA'!$A$5:$A$2004)+COUNT('Diário 4º PA'!$A$5:$A$2004)+ROW()-4)</f>
        <v/>
      </c>
      <c r="B778" s="104"/>
      <c r="C778" s="154"/>
      <c r="D778" s="105"/>
      <c r="E778" s="105"/>
      <c r="F778" s="106"/>
      <c r="G778" s="105"/>
      <c r="H778" s="105"/>
      <c r="I778" s="108"/>
      <c r="J778" s="105"/>
      <c r="K778" s="105"/>
      <c r="L778" s="108"/>
      <c r="M778" s="105"/>
      <c r="N778" s="103"/>
      <c r="O778" s="456"/>
      <c r="P778" s="79">
        <f t="shared" si="25"/>
        <v>0</v>
      </c>
      <c r="Q778" s="79">
        <f t="shared" si="25"/>
        <v>0</v>
      </c>
      <c r="R778" s="102" t="str">
        <f t="shared" si="24"/>
        <v/>
      </c>
      <c r="S778" s="96" t="str">
        <f>IF(D778="","",IF(OR(D778=Plano!$A$1,D778=Plano!$B$1),"entrada","saída"))</f>
        <v/>
      </c>
    </row>
    <row r="779" spans="1:19" ht="13.2" hidden="1" x14ac:dyDescent="0.25">
      <c r="A779" s="119" t="str">
        <f>IF(B779="","",COUNT('Diário 2o PA'!$A$5:$A$1412)+COUNT('Diário 3o PA'!$A$5:$A$2004)+COUNT('Diário 4º PA'!$A$5:$A$2004)+ROW()-4)</f>
        <v/>
      </c>
      <c r="B779" s="104"/>
      <c r="C779" s="154"/>
      <c r="D779" s="105"/>
      <c r="E779" s="105"/>
      <c r="F779" s="106"/>
      <c r="G779" s="105"/>
      <c r="H779" s="105"/>
      <c r="I779" s="108"/>
      <c r="J779" s="105"/>
      <c r="K779" s="105"/>
      <c r="L779" s="108"/>
      <c r="M779" s="105"/>
      <c r="N779" s="103"/>
      <c r="O779" s="456"/>
      <c r="P779" s="79">
        <f t="shared" si="25"/>
        <v>0</v>
      </c>
      <c r="Q779" s="79">
        <f t="shared" si="25"/>
        <v>0</v>
      </c>
      <c r="R779" s="102" t="str">
        <f t="shared" si="24"/>
        <v/>
      </c>
      <c r="S779" s="96" t="str">
        <f>IF(D779="","",IF(OR(D779=Plano!$A$1,D779=Plano!$B$1),"entrada","saída"))</f>
        <v/>
      </c>
    </row>
    <row r="780" spans="1:19" ht="13.2" hidden="1" x14ac:dyDescent="0.25">
      <c r="A780" s="119" t="str">
        <f>IF(B780="","",COUNT('Diário 2o PA'!$A$5:$A$1412)+COUNT('Diário 3o PA'!$A$5:$A$2004)+COUNT('Diário 4º PA'!$A$5:$A$2004)+ROW()-4)</f>
        <v/>
      </c>
      <c r="B780" s="104"/>
      <c r="C780" s="154"/>
      <c r="D780" s="105"/>
      <c r="E780" s="105"/>
      <c r="F780" s="106"/>
      <c r="G780" s="105"/>
      <c r="H780" s="105"/>
      <c r="I780" s="108"/>
      <c r="J780" s="105"/>
      <c r="K780" s="105"/>
      <c r="L780" s="108"/>
      <c r="M780" s="105"/>
      <c r="N780" s="103"/>
      <c r="O780" s="456"/>
      <c r="P780" s="79">
        <f t="shared" si="25"/>
        <v>0</v>
      </c>
      <c r="Q780" s="79">
        <f t="shared" si="25"/>
        <v>0</v>
      </c>
      <c r="R780" s="102" t="str">
        <f t="shared" si="24"/>
        <v/>
      </c>
      <c r="S780" s="96" t="str">
        <f>IF(D780="","",IF(OR(D780=Plano!$A$1,D780=Plano!$B$1),"entrada","saída"))</f>
        <v/>
      </c>
    </row>
    <row r="781" spans="1:19" ht="13.2" hidden="1" x14ac:dyDescent="0.25">
      <c r="A781" s="119" t="str">
        <f>IF(B781="","",COUNT('Diário 2o PA'!$A$5:$A$1412)+COUNT('Diário 3o PA'!$A$5:$A$2004)+COUNT('Diário 4º PA'!$A$5:$A$2004)+ROW()-4)</f>
        <v/>
      </c>
      <c r="B781" s="104"/>
      <c r="C781" s="154"/>
      <c r="D781" s="105"/>
      <c r="E781" s="105"/>
      <c r="F781" s="106"/>
      <c r="G781" s="105"/>
      <c r="H781" s="105"/>
      <c r="I781" s="108"/>
      <c r="J781" s="105"/>
      <c r="K781" s="105"/>
      <c r="L781" s="108"/>
      <c r="M781" s="105"/>
      <c r="N781" s="103"/>
      <c r="O781" s="456"/>
      <c r="P781" s="79">
        <f t="shared" si="25"/>
        <v>0</v>
      </c>
      <c r="Q781" s="79">
        <f t="shared" si="25"/>
        <v>0</v>
      </c>
      <c r="R781" s="102" t="str">
        <f t="shared" si="24"/>
        <v/>
      </c>
      <c r="S781" s="96" t="str">
        <f>IF(D781="","",IF(OR(D781=Plano!$A$1,D781=Plano!$B$1),"entrada","saída"))</f>
        <v/>
      </c>
    </row>
    <row r="782" spans="1:19" ht="13.2" hidden="1" x14ac:dyDescent="0.25">
      <c r="A782" s="119" t="str">
        <f>IF(B782="","",COUNT('Diário 2o PA'!$A$5:$A$1412)+COUNT('Diário 3o PA'!$A$5:$A$2004)+COUNT('Diário 4º PA'!$A$5:$A$2004)+ROW()-4)</f>
        <v/>
      </c>
      <c r="B782" s="104"/>
      <c r="C782" s="154"/>
      <c r="D782" s="105"/>
      <c r="E782" s="105"/>
      <c r="F782" s="106"/>
      <c r="G782" s="105"/>
      <c r="H782" s="105"/>
      <c r="I782" s="108"/>
      <c r="J782" s="105"/>
      <c r="K782" s="105"/>
      <c r="L782" s="108"/>
      <c r="M782" s="105"/>
      <c r="N782" s="103"/>
      <c r="O782" s="456"/>
      <c r="P782" s="79">
        <f t="shared" si="25"/>
        <v>0</v>
      </c>
      <c r="Q782" s="79">
        <f t="shared" si="25"/>
        <v>0</v>
      </c>
      <c r="R782" s="102" t="str">
        <f t="shared" si="24"/>
        <v/>
      </c>
      <c r="S782" s="96" t="str">
        <f>IF(D782="","",IF(OR(D782=Plano!$A$1,D782=Plano!$B$1),"entrada","saída"))</f>
        <v/>
      </c>
    </row>
    <row r="783" spans="1:19" ht="13.2" hidden="1" x14ac:dyDescent="0.25">
      <c r="A783" s="119" t="str">
        <f>IF(B783="","",COUNT('Diário 2o PA'!$A$5:$A$1412)+COUNT('Diário 3o PA'!$A$5:$A$2004)+COUNT('Diário 4º PA'!$A$5:$A$2004)+ROW()-4)</f>
        <v/>
      </c>
      <c r="B783" s="104"/>
      <c r="C783" s="154"/>
      <c r="D783" s="105"/>
      <c r="E783" s="105"/>
      <c r="F783" s="106"/>
      <c r="G783" s="105"/>
      <c r="H783" s="105"/>
      <c r="I783" s="108"/>
      <c r="J783" s="105"/>
      <c r="K783" s="105"/>
      <c r="L783" s="108"/>
      <c r="M783" s="105"/>
      <c r="N783" s="103"/>
      <c r="O783" s="456"/>
      <c r="P783" s="79">
        <f t="shared" si="25"/>
        <v>0</v>
      </c>
      <c r="Q783" s="79">
        <f t="shared" si="25"/>
        <v>0</v>
      </c>
      <c r="R783" s="102" t="str">
        <f t="shared" si="24"/>
        <v/>
      </c>
      <c r="S783" s="96" t="str">
        <f>IF(D783="","",IF(OR(D783=Plano!$A$1,D783=Plano!$B$1),"entrada","saída"))</f>
        <v/>
      </c>
    </row>
    <row r="784" spans="1:19" ht="13.2" hidden="1" x14ac:dyDescent="0.25">
      <c r="A784" s="119" t="str">
        <f>IF(B784="","",COUNT('Diário 2o PA'!$A$5:$A$1412)+COUNT('Diário 3o PA'!$A$5:$A$2004)+COUNT('Diário 4º PA'!$A$5:$A$2004)+ROW()-4)</f>
        <v/>
      </c>
      <c r="B784" s="104"/>
      <c r="C784" s="154"/>
      <c r="D784" s="105"/>
      <c r="E784" s="105"/>
      <c r="F784" s="106"/>
      <c r="G784" s="105"/>
      <c r="H784" s="105"/>
      <c r="I784" s="108"/>
      <c r="J784" s="105"/>
      <c r="K784" s="105"/>
      <c r="L784" s="108"/>
      <c r="M784" s="105"/>
      <c r="N784" s="103"/>
      <c r="O784" s="456"/>
      <c r="P784" s="79">
        <f t="shared" si="25"/>
        <v>0</v>
      </c>
      <c r="Q784" s="79">
        <f t="shared" si="25"/>
        <v>0</v>
      </c>
      <c r="R784" s="102" t="str">
        <f t="shared" si="24"/>
        <v/>
      </c>
      <c r="S784" s="96" t="str">
        <f>IF(D784="","",IF(OR(D784=Plano!$A$1,D784=Plano!$B$1),"entrada","saída"))</f>
        <v/>
      </c>
    </row>
    <row r="785" spans="1:19" ht="13.2" hidden="1" x14ac:dyDescent="0.25">
      <c r="A785" s="119" t="str">
        <f>IF(B785="","",COUNT('Diário 2o PA'!$A$5:$A$1412)+COUNT('Diário 3o PA'!$A$5:$A$2004)+COUNT('Diário 4º PA'!$A$5:$A$2004)+ROW()-4)</f>
        <v/>
      </c>
      <c r="B785" s="104"/>
      <c r="C785" s="154"/>
      <c r="D785" s="105"/>
      <c r="E785" s="105"/>
      <c r="F785" s="106"/>
      <c r="G785" s="105"/>
      <c r="H785" s="105"/>
      <c r="I785" s="108"/>
      <c r="J785" s="105"/>
      <c r="K785" s="105"/>
      <c r="L785" s="108"/>
      <c r="M785" s="105"/>
      <c r="N785" s="103"/>
      <c r="O785" s="456"/>
      <c r="P785" s="79">
        <f t="shared" si="25"/>
        <v>0</v>
      </c>
      <c r="Q785" s="79">
        <f t="shared" si="25"/>
        <v>0</v>
      </c>
      <c r="R785" s="102" t="str">
        <f t="shared" si="24"/>
        <v/>
      </c>
      <c r="S785" s="96" t="str">
        <f>IF(D785="","",IF(OR(D785=Plano!$A$1,D785=Plano!$B$1),"entrada","saída"))</f>
        <v/>
      </c>
    </row>
    <row r="786" spans="1:19" ht="13.2" hidden="1" x14ac:dyDescent="0.25">
      <c r="A786" s="119" t="str">
        <f>IF(B786="","",COUNT('Diário 2o PA'!$A$5:$A$1412)+COUNT('Diário 3o PA'!$A$5:$A$2004)+COUNT('Diário 4º PA'!$A$5:$A$2004)+ROW()-4)</f>
        <v/>
      </c>
      <c r="B786" s="104"/>
      <c r="C786" s="154"/>
      <c r="D786" s="105"/>
      <c r="E786" s="105"/>
      <c r="F786" s="106"/>
      <c r="G786" s="105"/>
      <c r="H786" s="105"/>
      <c r="I786" s="108"/>
      <c r="J786" s="105"/>
      <c r="K786" s="105"/>
      <c r="L786" s="108"/>
      <c r="M786" s="105"/>
      <c r="N786" s="103"/>
      <c r="O786" s="456"/>
      <c r="P786" s="79">
        <f t="shared" si="25"/>
        <v>0</v>
      </c>
      <c r="Q786" s="79">
        <f t="shared" si="25"/>
        <v>0</v>
      </c>
      <c r="R786" s="102" t="str">
        <f t="shared" si="24"/>
        <v/>
      </c>
      <c r="S786" s="96" t="str">
        <f>IF(D786="","",IF(OR(D786=Plano!$A$1,D786=Plano!$B$1),"entrada","saída"))</f>
        <v/>
      </c>
    </row>
    <row r="787" spans="1:19" ht="13.2" hidden="1" x14ac:dyDescent="0.25">
      <c r="A787" s="119" t="str">
        <f>IF(B787="","",COUNT('Diário 2o PA'!$A$5:$A$1412)+COUNT('Diário 3o PA'!$A$5:$A$2004)+COUNT('Diário 4º PA'!$A$5:$A$2004)+ROW()-4)</f>
        <v/>
      </c>
      <c r="B787" s="104"/>
      <c r="C787" s="154"/>
      <c r="D787" s="105"/>
      <c r="E787" s="105"/>
      <c r="F787" s="106"/>
      <c r="G787" s="105"/>
      <c r="H787" s="105"/>
      <c r="I787" s="108"/>
      <c r="J787" s="105"/>
      <c r="K787" s="105"/>
      <c r="L787" s="108"/>
      <c r="M787" s="105"/>
      <c r="N787" s="103"/>
      <c r="O787" s="456"/>
      <c r="P787" s="79">
        <f t="shared" si="25"/>
        <v>0</v>
      </c>
      <c r="Q787" s="79">
        <f t="shared" si="25"/>
        <v>0</v>
      </c>
      <c r="R787" s="102" t="str">
        <f t="shared" si="24"/>
        <v/>
      </c>
      <c r="S787" s="96" t="str">
        <f>IF(D787="","",IF(OR(D787=Plano!$A$1,D787=Plano!$B$1),"entrada","saída"))</f>
        <v/>
      </c>
    </row>
    <row r="788" spans="1:19" ht="13.2" hidden="1" x14ac:dyDescent="0.25">
      <c r="A788" s="119" t="str">
        <f>IF(B788="","",COUNT('Diário 2o PA'!$A$5:$A$1412)+COUNT('Diário 3o PA'!$A$5:$A$2004)+COUNT('Diário 4º PA'!$A$5:$A$2004)+ROW()-4)</f>
        <v/>
      </c>
      <c r="B788" s="104"/>
      <c r="C788" s="154"/>
      <c r="D788" s="105"/>
      <c r="E788" s="105"/>
      <c r="F788" s="106"/>
      <c r="G788" s="105"/>
      <c r="H788" s="105"/>
      <c r="I788" s="108"/>
      <c r="J788" s="105"/>
      <c r="K788" s="105"/>
      <c r="L788" s="108"/>
      <c r="M788" s="105"/>
      <c r="N788" s="103"/>
      <c r="O788" s="456"/>
      <c r="P788" s="79">
        <f t="shared" si="25"/>
        <v>0</v>
      </c>
      <c r="Q788" s="79">
        <f t="shared" si="25"/>
        <v>0</v>
      </c>
      <c r="R788" s="102" t="str">
        <f t="shared" si="24"/>
        <v/>
      </c>
      <c r="S788" s="96" t="str">
        <f>IF(D788="","",IF(OR(D788=Plano!$A$1,D788=Plano!$B$1),"entrada","saída"))</f>
        <v/>
      </c>
    </row>
    <row r="789" spans="1:19" ht="13.2" hidden="1" x14ac:dyDescent="0.25">
      <c r="A789" s="119" t="str">
        <f>IF(B789="","",COUNT('Diário 2o PA'!$A$5:$A$1412)+COUNT('Diário 3o PA'!$A$5:$A$2004)+COUNT('Diário 4º PA'!$A$5:$A$2004)+ROW()-4)</f>
        <v/>
      </c>
      <c r="B789" s="104"/>
      <c r="C789" s="154"/>
      <c r="D789" s="105"/>
      <c r="E789" s="105"/>
      <c r="F789" s="106"/>
      <c r="G789" s="105"/>
      <c r="H789" s="105"/>
      <c r="I789" s="108"/>
      <c r="J789" s="105"/>
      <c r="K789" s="105"/>
      <c r="L789" s="108"/>
      <c r="M789" s="105"/>
      <c r="N789" s="103"/>
      <c r="O789" s="456"/>
      <c r="P789" s="79">
        <f t="shared" si="25"/>
        <v>0</v>
      </c>
      <c r="Q789" s="79">
        <f t="shared" si="25"/>
        <v>0</v>
      </c>
      <c r="R789" s="102" t="str">
        <f t="shared" si="24"/>
        <v/>
      </c>
      <c r="S789" s="96" t="str">
        <f>IF(D789="","",IF(OR(D789=Plano!$A$1,D789=Plano!$B$1),"entrada","saída"))</f>
        <v/>
      </c>
    </row>
    <row r="790" spans="1:19" ht="13.2" hidden="1" x14ac:dyDescent="0.25">
      <c r="A790" s="119" t="str">
        <f>IF(B790="","",COUNT('Diário 2o PA'!$A$5:$A$1412)+COUNT('Diário 3o PA'!$A$5:$A$2004)+COUNT('Diário 4º PA'!$A$5:$A$2004)+ROW()-4)</f>
        <v/>
      </c>
      <c r="B790" s="104"/>
      <c r="C790" s="154"/>
      <c r="D790" s="105"/>
      <c r="E790" s="105"/>
      <c r="F790" s="106"/>
      <c r="G790" s="105"/>
      <c r="H790" s="105"/>
      <c r="I790" s="108"/>
      <c r="J790" s="105"/>
      <c r="K790" s="105"/>
      <c r="L790" s="108"/>
      <c r="M790" s="105"/>
      <c r="N790" s="103"/>
      <c r="O790" s="456"/>
      <c r="P790" s="79">
        <f t="shared" si="25"/>
        <v>0</v>
      </c>
      <c r="Q790" s="79">
        <f t="shared" si="25"/>
        <v>0</v>
      </c>
      <c r="R790" s="102" t="str">
        <f t="shared" si="24"/>
        <v/>
      </c>
      <c r="S790" s="96" t="str">
        <f>IF(D790="","",IF(OR(D790=Plano!$A$1,D790=Plano!$B$1),"entrada","saída"))</f>
        <v/>
      </c>
    </row>
    <row r="791" spans="1:19" ht="13.2" hidden="1" x14ac:dyDescent="0.25">
      <c r="A791" s="119" t="str">
        <f>IF(B791="","",COUNT('Diário 2o PA'!$A$5:$A$1412)+COUNT('Diário 3o PA'!$A$5:$A$2004)+COUNT('Diário 4º PA'!$A$5:$A$2004)+ROW()-4)</f>
        <v/>
      </c>
      <c r="B791" s="104"/>
      <c r="C791" s="154"/>
      <c r="D791" s="105"/>
      <c r="E791" s="105"/>
      <c r="F791" s="106"/>
      <c r="G791" s="105"/>
      <c r="H791" s="105"/>
      <c r="I791" s="108"/>
      <c r="J791" s="105"/>
      <c r="K791" s="105"/>
      <c r="L791" s="108"/>
      <c r="M791" s="105"/>
      <c r="N791" s="103"/>
      <c r="O791" s="456"/>
      <c r="P791" s="79">
        <f t="shared" si="25"/>
        <v>0</v>
      </c>
      <c r="Q791" s="79">
        <f t="shared" si="25"/>
        <v>0</v>
      </c>
      <c r="R791" s="102" t="str">
        <f t="shared" si="24"/>
        <v/>
      </c>
      <c r="S791" s="96" t="str">
        <f>IF(D791="","",IF(OR(D791=Plano!$A$1,D791=Plano!$B$1),"entrada","saída"))</f>
        <v/>
      </c>
    </row>
    <row r="792" spans="1:19" ht="13.2" hidden="1" x14ac:dyDescent="0.25">
      <c r="A792" s="119" t="str">
        <f>IF(B792="","",COUNT('Diário 2o PA'!$A$5:$A$1412)+COUNT('Diário 3o PA'!$A$5:$A$2004)+COUNT('Diário 4º PA'!$A$5:$A$2004)+ROW()-4)</f>
        <v/>
      </c>
      <c r="B792" s="104"/>
      <c r="C792" s="154"/>
      <c r="D792" s="105"/>
      <c r="E792" s="105"/>
      <c r="F792" s="106"/>
      <c r="G792" s="105"/>
      <c r="H792" s="105"/>
      <c r="I792" s="108"/>
      <c r="J792" s="105"/>
      <c r="K792" s="105"/>
      <c r="L792" s="108"/>
      <c r="M792" s="105"/>
      <c r="N792" s="103"/>
      <c r="O792" s="456"/>
      <c r="P792" s="79">
        <f t="shared" si="25"/>
        <v>0</v>
      </c>
      <c r="Q792" s="79">
        <f t="shared" si="25"/>
        <v>0</v>
      </c>
      <c r="R792" s="102" t="str">
        <f t="shared" si="24"/>
        <v/>
      </c>
      <c r="S792" s="96" t="str">
        <f>IF(D792="","",IF(OR(D792=Plano!$A$1,D792=Plano!$B$1),"entrada","saída"))</f>
        <v/>
      </c>
    </row>
    <row r="793" spans="1:19" ht="13.2" hidden="1" x14ac:dyDescent="0.25">
      <c r="A793" s="119" t="str">
        <f>IF(B793="","",COUNT('Diário 2o PA'!$A$5:$A$1412)+COUNT('Diário 3o PA'!$A$5:$A$2004)+COUNT('Diário 4º PA'!$A$5:$A$2004)+ROW()-4)</f>
        <v/>
      </c>
      <c r="B793" s="104"/>
      <c r="C793" s="154"/>
      <c r="D793" s="105"/>
      <c r="E793" s="105"/>
      <c r="F793" s="106"/>
      <c r="G793" s="105"/>
      <c r="H793" s="105"/>
      <c r="I793" s="108"/>
      <c r="J793" s="105"/>
      <c r="K793" s="105"/>
      <c r="L793" s="108"/>
      <c r="M793" s="105"/>
      <c r="N793" s="103"/>
      <c r="O793" s="456"/>
      <c r="P793" s="79">
        <f t="shared" si="25"/>
        <v>0</v>
      </c>
      <c r="Q793" s="79">
        <f t="shared" si="25"/>
        <v>0</v>
      </c>
      <c r="R793" s="102" t="str">
        <f t="shared" si="24"/>
        <v/>
      </c>
      <c r="S793" s="96" t="str">
        <f>IF(D793="","",IF(OR(D793=Plano!$A$1,D793=Plano!$B$1),"entrada","saída"))</f>
        <v/>
      </c>
    </row>
    <row r="794" spans="1:19" ht="13.2" hidden="1" x14ac:dyDescent="0.25">
      <c r="A794" s="119" t="str">
        <f>IF(B794="","",COUNT('Diário 2o PA'!$A$5:$A$1412)+COUNT('Diário 3o PA'!$A$5:$A$2004)+COUNT('Diário 4º PA'!$A$5:$A$2004)+ROW()-4)</f>
        <v/>
      </c>
      <c r="B794" s="104"/>
      <c r="C794" s="154"/>
      <c r="D794" s="105"/>
      <c r="E794" s="105"/>
      <c r="F794" s="106"/>
      <c r="G794" s="105"/>
      <c r="H794" s="105"/>
      <c r="I794" s="108"/>
      <c r="J794" s="105"/>
      <c r="K794" s="105"/>
      <c r="L794" s="108"/>
      <c r="M794" s="105"/>
      <c r="N794" s="103"/>
      <c r="O794" s="456"/>
      <c r="P794" s="79">
        <f t="shared" si="25"/>
        <v>0</v>
      </c>
      <c r="Q794" s="79">
        <f t="shared" si="25"/>
        <v>0</v>
      </c>
      <c r="R794" s="102" t="str">
        <f t="shared" si="24"/>
        <v/>
      </c>
      <c r="S794" s="96" t="str">
        <f>IF(D794="","",IF(OR(D794=Plano!$A$1,D794=Plano!$B$1),"entrada","saída"))</f>
        <v/>
      </c>
    </row>
    <row r="795" spans="1:19" ht="13.2" hidden="1" x14ac:dyDescent="0.25">
      <c r="A795" s="119" t="str">
        <f>IF(B795="","",COUNT('Diário 2o PA'!$A$5:$A$1412)+COUNT('Diário 3o PA'!$A$5:$A$2004)+COUNT('Diário 4º PA'!$A$5:$A$2004)+ROW()-4)</f>
        <v/>
      </c>
      <c r="B795" s="104"/>
      <c r="C795" s="154"/>
      <c r="D795" s="105"/>
      <c r="E795" s="105"/>
      <c r="F795" s="106"/>
      <c r="G795" s="105"/>
      <c r="H795" s="105"/>
      <c r="I795" s="108"/>
      <c r="J795" s="105"/>
      <c r="K795" s="105"/>
      <c r="L795" s="108"/>
      <c r="M795" s="105"/>
      <c r="N795" s="103"/>
      <c r="O795" s="456"/>
      <c r="P795" s="79">
        <f t="shared" si="25"/>
        <v>0</v>
      </c>
      <c r="Q795" s="79">
        <f t="shared" si="25"/>
        <v>0</v>
      </c>
      <c r="R795" s="102" t="str">
        <f t="shared" si="24"/>
        <v/>
      </c>
      <c r="S795" s="96" t="str">
        <f>IF(D795="","",IF(OR(D795=Plano!$A$1,D795=Plano!$B$1),"entrada","saída"))</f>
        <v/>
      </c>
    </row>
    <row r="796" spans="1:19" ht="13.2" hidden="1" x14ac:dyDescent="0.25">
      <c r="A796" s="119" t="str">
        <f>IF(B796="","",COUNT('Diário 2o PA'!$A$5:$A$1412)+COUNT('Diário 3o PA'!$A$5:$A$2004)+COUNT('Diário 4º PA'!$A$5:$A$2004)+ROW()-4)</f>
        <v/>
      </c>
      <c r="B796" s="104"/>
      <c r="C796" s="154"/>
      <c r="D796" s="105"/>
      <c r="E796" s="105"/>
      <c r="F796" s="106"/>
      <c r="G796" s="105"/>
      <c r="H796" s="105"/>
      <c r="I796" s="108"/>
      <c r="J796" s="105"/>
      <c r="K796" s="105"/>
      <c r="L796" s="108"/>
      <c r="M796" s="105"/>
      <c r="N796" s="103"/>
      <c r="O796" s="456"/>
      <c r="P796" s="79">
        <f t="shared" si="25"/>
        <v>0</v>
      </c>
      <c r="Q796" s="79">
        <f t="shared" si="25"/>
        <v>0</v>
      </c>
      <c r="R796" s="102" t="str">
        <f t="shared" si="24"/>
        <v/>
      </c>
      <c r="S796" s="96" t="str">
        <f>IF(D796="","",IF(OR(D796=Plano!$A$1,D796=Plano!$B$1),"entrada","saída"))</f>
        <v/>
      </c>
    </row>
    <row r="797" spans="1:19" ht="13.2" hidden="1" x14ac:dyDescent="0.25">
      <c r="A797" s="119" t="str">
        <f>IF(B797="","",COUNT('Diário 2o PA'!$A$5:$A$1412)+COUNT('Diário 3o PA'!$A$5:$A$2004)+COUNT('Diário 4º PA'!$A$5:$A$2004)+ROW()-4)</f>
        <v/>
      </c>
      <c r="B797" s="104"/>
      <c r="C797" s="154"/>
      <c r="D797" s="105"/>
      <c r="E797" s="105"/>
      <c r="F797" s="106"/>
      <c r="G797" s="105"/>
      <c r="H797" s="105"/>
      <c r="I797" s="108"/>
      <c r="J797" s="105"/>
      <c r="K797" s="105"/>
      <c r="L797" s="108"/>
      <c r="M797" s="105"/>
      <c r="N797" s="103"/>
      <c r="O797" s="456"/>
      <c r="P797" s="79">
        <f t="shared" si="25"/>
        <v>0</v>
      </c>
      <c r="Q797" s="79">
        <f t="shared" si="25"/>
        <v>0</v>
      </c>
      <c r="R797" s="102" t="str">
        <f t="shared" si="24"/>
        <v/>
      </c>
      <c r="S797" s="96" t="str">
        <f>IF(D797="","",IF(OR(D797=Plano!$A$1,D797=Plano!$B$1),"entrada","saída"))</f>
        <v/>
      </c>
    </row>
    <row r="798" spans="1:19" ht="13.2" hidden="1" x14ac:dyDescent="0.25">
      <c r="A798" s="119" t="str">
        <f>IF(B798="","",COUNT('Diário 2o PA'!$A$5:$A$1412)+COUNT('Diário 3o PA'!$A$5:$A$2004)+COUNT('Diário 4º PA'!$A$5:$A$2004)+ROW()-4)</f>
        <v/>
      </c>
      <c r="B798" s="104"/>
      <c r="C798" s="154"/>
      <c r="D798" s="105"/>
      <c r="E798" s="105"/>
      <c r="F798" s="106"/>
      <c r="G798" s="105"/>
      <c r="H798" s="105"/>
      <c r="I798" s="108"/>
      <c r="J798" s="105"/>
      <c r="K798" s="105"/>
      <c r="L798" s="108"/>
      <c r="M798" s="105"/>
      <c r="N798" s="103"/>
      <c r="O798" s="456"/>
      <c r="P798" s="79">
        <f t="shared" si="25"/>
        <v>0</v>
      </c>
      <c r="Q798" s="79">
        <f t="shared" si="25"/>
        <v>0</v>
      </c>
      <c r="R798" s="102" t="str">
        <f t="shared" si="24"/>
        <v/>
      </c>
      <c r="S798" s="96" t="str">
        <f>IF(D798="","",IF(OR(D798=Plano!$A$1,D798=Plano!$B$1),"entrada","saída"))</f>
        <v/>
      </c>
    </row>
    <row r="799" spans="1:19" ht="13.2" hidden="1" x14ac:dyDescent="0.25">
      <c r="A799" s="119" t="str">
        <f>IF(B799="","",COUNT('Diário 2o PA'!$A$5:$A$1412)+COUNT('Diário 3o PA'!$A$5:$A$2004)+COUNT('Diário 4º PA'!$A$5:$A$2004)+ROW()-4)</f>
        <v/>
      </c>
      <c r="B799" s="104"/>
      <c r="C799" s="154"/>
      <c r="D799" s="105"/>
      <c r="E799" s="105"/>
      <c r="F799" s="106"/>
      <c r="G799" s="105"/>
      <c r="H799" s="105"/>
      <c r="I799" s="108"/>
      <c r="J799" s="105"/>
      <c r="K799" s="105"/>
      <c r="L799" s="108"/>
      <c r="M799" s="105"/>
      <c r="N799" s="103"/>
      <c r="O799" s="456"/>
      <c r="P799" s="79">
        <f t="shared" si="25"/>
        <v>0</v>
      </c>
      <c r="Q799" s="79">
        <f t="shared" si="25"/>
        <v>0</v>
      </c>
      <c r="R799" s="102" t="str">
        <f t="shared" si="24"/>
        <v/>
      </c>
      <c r="S799" s="96" t="str">
        <f>IF(D799="","",IF(OR(D799=Plano!$A$1,D799=Plano!$B$1),"entrada","saída"))</f>
        <v/>
      </c>
    </row>
    <row r="800" spans="1:19" ht="13.2" hidden="1" x14ac:dyDescent="0.25">
      <c r="A800" s="119" t="str">
        <f>IF(B800="","",COUNT('Diário 2o PA'!$A$5:$A$1412)+COUNT('Diário 3o PA'!$A$5:$A$2004)+COUNT('Diário 4º PA'!$A$5:$A$2004)+ROW()-4)</f>
        <v/>
      </c>
      <c r="B800" s="104"/>
      <c r="C800" s="154"/>
      <c r="D800" s="105"/>
      <c r="E800" s="105"/>
      <c r="F800" s="106"/>
      <c r="G800" s="105"/>
      <c r="H800" s="105"/>
      <c r="I800" s="108"/>
      <c r="J800" s="105"/>
      <c r="K800" s="105"/>
      <c r="L800" s="108"/>
      <c r="M800" s="105"/>
      <c r="N800" s="103"/>
      <c r="O800" s="456"/>
      <c r="P800" s="79">
        <f t="shared" si="25"/>
        <v>0</v>
      </c>
      <c r="Q800" s="79">
        <f t="shared" si="25"/>
        <v>0</v>
      </c>
      <c r="R800" s="102" t="str">
        <f t="shared" si="24"/>
        <v/>
      </c>
      <c r="S800" s="96" t="str">
        <f>IF(D800="","",IF(OR(D800=Plano!$A$1,D800=Plano!$B$1),"entrada","saída"))</f>
        <v/>
      </c>
    </row>
    <row r="801" spans="1:19" ht="13.2" hidden="1" x14ac:dyDescent="0.25">
      <c r="A801" s="119" t="str">
        <f>IF(B801="","",COUNT('Diário 2o PA'!$A$5:$A$1412)+COUNT('Diário 3o PA'!$A$5:$A$2004)+COUNT('Diário 4º PA'!$A$5:$A$2004)+ROW()-4)</f>
        <v/>
      </c>
      <c r="B801" s="104"/>
      <c r="C801" s="154"/>
      <c r="D801" s="105"/>
      <c r="E801" s="105"/>
      <c r="F801" s="106"/>
      <c r="G801" s="105"/>
      <c r="H801" s="105"/>
      <c r="I801" s="108"/>
      <c r="J801" s="105"/>
      <c r="K801" s="105"/>
      <c r="L801" s="108"/>
      <c r="M801" s="105"/>
      <c r="N801" s="103"/>
      <c r="O801" s="456"/>
      <c r="P801" s="79">
        <f t="shared" si="25"/>
        <v>0</v>
      </c>
      <c r="Q801" s="79">
        <f t="shared" si="25"/>
        <v>0</v>
      </c>
      <c r="R801" s="102" t="str">
        <f t="shared" si="24"/>
        <v/>
      </c>
      <c r="S801" s="96" t="str">
        <f>IF(D801="","",IF(OR(D801=Plano!$A$1,D801=Plano!$B$1),"entrada","saída"))</f>
        <v/>
      </c>
    </row>
    <row r="802" spans="1:19" ht="13.2" hidden="1" x14ac:dyDescent="0.25">
      <c r="A802" s="119" t="str">
        <f>IF(B802="","",COUNT('Diário 2o PA'!$A$5:$A$1412)+COUNT('Diário 3o PA'!$A$5:$A$2004)+COUNT('Diário 4º PA'!$A$5:$A$2004)+ROW()-4)</f>
        <v/>
      </c>
      <c r="B802" s="104"/>
      <c r="C802" s="154"/>
      <c r="D802" s="105"/>
      <c r="E802" s="105"/>
      <c r="F802" s="106"/>
      <c r="G802" s="105"/>
      <c r="H802" s="105"/>
      <c r="I802" s="108"/>
      <c r="J802" s="105"/>
      <c r="K802" s="105"/>
      <c r="L802" s="108"/>
      <c r="M802" s="105"/>
      <c r="N802" s="103"/>
      <c r="O802" s="456"/>
      <c r="P802" s="79">
        <f t="shared" si="25"/>
        <v>0</v>
      </c>
      <c r="Q802" s="79">
        <f t="shared" si="25"/>
        <v>0</v>
      </c>
      <c r="R802" s="102" t="str">
        <f t="shared" si="24"/>
        <v/>
      </c>
      <c r="S802" s="96" t="str">
        <f>IF(D802="","",IF(OR(D802=Plano!$A$1,D802=Plano!$B$1),"entrada","saída"))</f>
        <v/>
      </c>
    </row>
    <row r="803" spans="1:19" ht="13.2" hidden="1" x14ac:dyDescent="0.25">
      <c r="A803" s="119" t="str">
        <f>IF(B803="","",COUNT('Diário 2o PA'!$A$5:$A$1412)+COUNT('Diário 3o PA'!$A$5:$A$2004)+COUNT('Diário 4º PA'!$A$5:$A$2004)+ROW()-4)</f>
        <v/>
      </c>
      <c r="B803" s="104"/>
      <c r="C803" s="154"/>
      <c r="D803" s="105"/>
      <c r="E803" s="105"/>
      <c r="F803" s="106"/>
      <c r="G803" s="105"/>
      <c r="H803" s="105"/>
      <c r="I803" s="108"/>
      <c r="J803" s="105"/>
      <c r="K803" s="105"/>
      <c r="L803" s="108"/>
      <c r="M803" s="105"/>
      <c r="N803" s="103"/>
      <c r="O803" s="456"/>
      <c r="P803" s="79">
        <f t="shared" si="25"/>
        <v>0</v>
      </c>
      <c r="Q803" s="79">
        <f t="shared" si="25"/>
        <v>0</v>
      </c>
      <c r="R803" s="102" t="str">
        <f t="shared" si="24"/>
        <v/>
      </c>
      <c r="S803" s="96" t="str">
        <f>IF(D803="","",IF(OR(D803=Plano!$A$1,D803=Plano!$B$1),"entrada","saída"))</f>
        <v/>
      </c>
    </row>
    <row r="804" spans="1:19" ht="13.2" hidden="1" x14ac:dyDescent="0.25">
      <c r="A804" s="119" t="str">
        <f>IF(B804="","",COUNT('Diário 2o PA'!$A$5:$A$1412)+COUNT('Diário 3o PA'!$A$5:$A$2004)+COUNT('Diário 4º PA'!$A$5:$A$2004)+ROW()-4)</f>
        <v/>
      </c>
      <c r="B804" s="104"/>
      <c r="C804" s="154"/>
      <c r="D804" s="105"/>
      <c r="E804" s="105"/>
      <c r="F804" s="106"/>
      <c r="G804" s="105"/>
      <c r="H804" s="105"/>
      <c r="I804" s="108"/>
      <c r="J804" s="105"/>
      <c r="K804" s="105"/>
      <c r="L804" s="108"/>
      <c r="M804" s="105"/>
      <c r="N804" s="103"/>
      <c r="O804" s="456"/>
      <c r="P804" s="79">
        <f t="shared" si="25"/>
        <v>0</v>
      </c>
      <c r="Q804" s="79">
        <f t="shared" si="25"/>
        <v>0</v>
      </c>
      <c r="R804" s="102" t="str">
        <f t="shared" si="24"/>
        <v/>
      </c>
      <c r="S804" s="96" t="str">
        <f>IF(D804="","",IF(OR(D804=Plano!$A$1,D804=Plano!$B$1),"entrada","saída"))</f>
        <v/>
      </c>
    </row>
    <row r="805" spans="1:19" ht="13.2" hidden="1" x14ac:dyDescent="0.25">
      <c r="A805" s="119" t="str">
        <f>IF(B805="","",COUNT('Diário 2o PA'!$A$5:$A$1412)+COUNT('Diário 3o PA'!$A$5:$A$2004)+COUNT('Diário 4º PA'!$A$5:$A$2004)+ROW()-4)</f>
        <v/>
      </c>
      <c r="B805" s="104"/>
      <c r="C805" s="154"/>
      <c r="D805" s="105"/>
      <c r="E805" s="105"/>
      <c r="F805" s="106"/>
      <c r="G805" s="105"/>
      <c r="H805" s="105"/>
      <c r="I805" s="108"/>
      <c r="J805" s="105"/>
      <c r="K805" s="105"/>
      <c r="L805" s="108"/>
      <c r="M805" s="105"/>
      <c r="N805" s="103"/>
      <c r="O805" s="456"/>
      <c r="P805" s="79">
        <f t="shared" si="25"/>
        <v>0</v>
      </c>
      <c r="Q805" s="79">
        <f t="shared" si="25"/>
        <v>0</v>
      </c>
      <c r="R805" s="102" t="str">
        <f t="shared" si="24"/>
        <v/>
      </c>
      <c r="S805" s="96" t="str">
        <f>IF(D805="","",IF(OR(D805=Plano!$A$1,D805=Plano!$B$1),"entrada","saída"))</f>
        <v/>
      </c>
    </row>
    <row r="806" spans="1:19" ht="13.2" hidden="1" x14ac:dyDescent="0.25">
      <c r="A806" s="119" t="str">
        <f>IF(B806="","",COUNT('Diário 2o PA'!$A$5:$A$1412)+COUNT('Diário 3o PA'!$A$5:$A$2004)+COUNT('Diário 4º PA'!$A$5:$A$2004)+ROW()-4)</f>
        <v/>
      </c>
      <c r="B806" s="104"/>
      <c r="C806" s="154"/>
      <c r="D806" s="105"/>
      <c r="E806" s="105"/>
      <c r="F806" s="106"/>
      <c r="G806" s="105"/>
      <c r="H806" s="105"/>
      <c r="I806" s="108"/>
      <c r="J806" s="105"/>
      <c r="K806" s="105"/>
      <c r="L806" s="108"/>
      <c r="M806" s="105"/>
      <c r="N806" s="103"/>
      <c r="O806" s="456"/>
      <c r="P806" s="79">
        <f t="shared" si="25"/>
        <v>0</v>
      </c>
      <c r="Q806" s="79">
        <f t="shared" si="25"/>
        <v>0</v>
      </c>
      <c r="R806" s="102" t="str">
        <f t="shared" si="24"/>
        <v/>
      </c>
      <c r="S806" s="96" t="str">
        <f>IF(D806="","",IF(OR(D806=Plano!$A$1,D806=Plano!$B$1),"entrada","saída"))</f>
        <v/>
      </c>
    </row>
    <row r="807" spans="1:19" ht="13.2" hidden="1" x14ac:dyDescent="0.25">
      <c r="A807" s="119" t="str">
        <f>IF(B807="","",COUNT('Diário 2o PA'!$A$5:$A$1412)+COUNT('Diário 3o PA'!$A$5:$A$2004)+COUNT('Diário 4º PA'!$A$5:$A$2004)+ROW()-4)</f>
        <v/>
      </c>
      <c r="B807" s="104"/>
      <c r="C807" s="154"/>
      <c r="D807" s="105"/>
      <c r="E807" s="105"/>
      <c r="F807" s="106"/>
      <c r="G807" s="105"/>
      <c r="H807" s="105"/>
      <c r="I807" s="108"/>
      <c r="J807" s="105"/>
      <c r="K807" s="105"/>
      <c r="L807" s="108"/>
      <c r="M807" s="105"/>
      <c r="N807" s="103"/>
      <c r="O807" s="456"/>
      <c r="P807" s="79">
        <f t="shared" si="25"/>
        <v>0</v>
      </c>
      <c r="Q807" s="79">
        <f t="shared" si="25"/>
        <v>0</v>
      </c>
      <c r="R807" s="102" t="str">
        <f t="shared" si="24"/>
        <v/>
      </c>
      <c r="S807" s="96" t="str">
        <f>IF(D807="","",IF(OR(D807=Plano!$A$1,D807=Plano!$B$1),"entrada","saída"))</f>
        <v/>
      </c>
    </row>
    <row r="808" spans="1:19" ht="13.2" hidden="1" x14ac:dyDescent="0.25">
      <c r="A808" s="119" t="str">
        <f>IF(B808="","",COUNT('Diário 2o PA'!$A$5:$A$1412)+COUNT('Diário 3o PA'!$A$5:$A$2004)+COUNT('Diário 4º PA'!$A$5:$A$2004)+ROW()-4)</f>
        <v/>
      </c>
      <c r="B808" s="104"/>
      <c r="C808" s="154"/>
      <c r="D808" s="105"/>
      <c r="E808" s="105"/>
      <c r="F808" s="106"/>
      <c r="G808" s="105"/>
      <c r="H808" s="105"/>
      <c r="I808" s="108"/>
      <c r="J808" s="105"/>
      <c r="K808" s="105"/>
      <c r="L808" s="108"/>
      <c r="M808" s="105"/>
      <c r="N808" s="103"/>
      <c r="O808" s="456"/>
      <c r="P808" s="79">
        <f t="shared" si="25"/>
        <v>0</v>
      </c>
      <c r="Q808" s="79">
        <f t="shared" si="25"/>
        <v>0</v>
      </c>
      <c r="R808" s="102" t="str">
        <f t="shared" si="24"/>
        <v/>
      </c>
      <c r="S808" s="96" t="str">
        <f>IF(D808="","",IF(OR(D808=Plano!$A$1,D808=Plano!$B$1),"entrada","saída"))</f>
        <v/>
      </c>
    </row>
    <row r="809" spans="1:19" ht="13.2" hidden="1" x14ac:dyDescent="0.25">
      <c r="A809" s="119" t="str">
        <f>IF(B809="","",COUNT('Diário 2o PA'!$A$5:$A$1412)+COUNT('Diário 3o PA'!$A$5:$A$2004)+COUNT('Diário 4º PA'!$A$5:$A$2004)+ROW()-4)</f>
        <v/>
      </c>
      <c r="B809" s="104"/>
      <c r="C809" s="154"/>
      <c r="D809" s="105"/>
      <c r="E809" s="105"/>
      <c r="F809" s="106"/>
      <c r="G809" s="105"/>
      <c r="H809" s="105"/>
      <c r="I809" s="108"/>
      <c r="J809" s="105"/>
      <c r="K809" s="105"/>
      <c r="L809" s="108"/>
      <c r="M809" s="105"/>
      <c r="N809" s="103"/>
      <c r="O809" s="456"/>
      <c r="P809" s="79">
        <f t="shared" si="25"/>
        <v>0</v>
      </c>
      <c r="Q809" s="79">
        <f t="shared" si="25"/>
        <v>0</v>
      </c>
      <c r="R809" s="102" t="str">
        <f t="shared" si="24"/>
        <v/>
      </c>
      <c r="S809" s="96" t="str">
        <f>IF(D809="","",IF(OR(D809=Plano!$A$1,D809=Plano!$B$1),"entrada","saída"))</f>
        <v/>
      </c>
    </row>
    <row r="810" spans="1:19" ht="13.2" hidden="1" x14ac:dyDescent="0.25">
      <c r="A810" s="119" t="str">
        <f>IF(B810="","",COUNT('Diário 2o PA'!$A$5:$A$1412)+COUNT('Diário 3o PA'!$A$5:$A$2004)+COUNT('Diário 4º PA'!$A$5:$A$2004)+ROW()-4)</f>
        <v/>
      </c>
      <c r="B810" s="104"/>
      <c r="C810" s="154"/>
      <c r="D810" s="105"/>
      <c r="E810" s="105"/>
      <c r="F810" s="106"/>
      <c r="G810" s="105"/>
      <c r="H810" s="105"/>
      <c r="I810" s="108"/>
      <c r="J810" s="105"/>
      <c r="K810" s="105"/>
      <c r="L810" s="108"/>
      <c r="M810" s="105"/>
      <c r="N810" s="103"/>
      <c r="O810" s="456"/>
      <c r="P810" s="79">
        <f t="shared" si="25"/>
        <v>0</v>
      </c>
      <c r="Q810" s="79">
        <f t="shared" si="25"/>
        <v>0</v>
      </c>
      <c r="R810" s="102" t="str">
        <f t="shared" si="24"/>
        <v/>
      </c>
      <c r="S810" s="96" t="str">
        <f>IF(D810="","",IF(OR(D810=Plano!$A$1,D810=Plano!$B$1),"entrada","saída"))</f>
        <v/>
      </c>
    </row>
    <row r="811" spans="1:19" ht="13.2" hidden="1" x14ac:dyDescent="0.25">
      <c r="A811" s="119" t="str">
        <f>IF(B811="","",COUNT('Diário 2o PA'!$A$5:$A$1412)+COUNT('Diário 3o PA'!$A$5:$A$2004)+COUNT('Diário 4º PA'!$A$5:$A$2004)+ROW()-4)</f>
        <v/>
      </c>
      <c r="B811" s="104"/>
      <c r="C811" s="154"/>
      <c r="D811" s="105"/>
      <c r="E811" s="105"/>
      <c r="F811" s="106"/>
      <c r="G811" s="105"/>
      <c r="H811" s="105"/>
      <c r="I811" s="108"/>
      <c r="J811" s="105"/>
      <c r="K811" s="105"/>
      <c r="L811" s="108"/>
      <c r="M811" s="105"/>
      <c r="N811" s="103"/>
      <c r="O811" s="456"/>
      <c r="P811" s="79">
        <f t="shared" si="25"/>
        <v>0</v>
      </c>
      <c r="Q811" s="79">
        <f t="shared" si="25"/>
        <v>0</v>
      </c>
      <c r="R811" s="102" t="str">
        <f t="shared" si="24"/>
        <v/>
      </c>
      <c r="S811" s="96" t="str">
        <f>IF(D811="","",IF(OR(D811=Plano!$A$1,D811=Plano!$B$1),"entrada","saída"))</f>
        <v/>
      </c>
    </row>
    <row r="812" spans="1:19" ht="13.2" hidden="1" x14ac:dyDescent="0.25">
      <c r="A812" s="119" t="str">
        <f>IF(B812="","",COUNT('Diário 2o PA'!$A$5:$A$1412)+COUNT('Diário 3o PA'!$A$5:$A$2004)+COUNT('Diário 4º PA'!$A$5:$A$2004)+ROW()-4)</f>
        <v/>
      </c>
      <c r="B812" s="104"/>
      <c r="C812" s="154"/>
      <c r="D812" s="105"/>
      <c r="E812" s="105"/>
      <c r="F812" s="106"/>
      <c r="G812" s="105"/>
      <c r="H812" s="105"/>
      <c r="I812" s="108"/>
      <c r="J812" s="105"/>
      <c r="K812" s="105"/>
      <c r="L812" s="108"/>
      <c r="M812" s="105"/>
      <c r="N812" s="103"/>
      <c r="O812" s="456"/>
      <c r="P812" s="79">
        <f t="shared" si="25"/>
        <v>0</v>
      </c>
      <c r="Q812" s="79">
        <f t="shared" si="25"/>
        <v>0</v>
      </c>
      <c r="R812" s="102" t="str">
        <f t="shared" si="24"/>
        <v/>
      </c>
      <c r="S812" s="96" t="str">
        <f>IF(D812="","",IF(OR(D812=Plano!$A$1,D812=Plano!$B$1),"entrada","saída"))</f>
        <v/>
      </c>
    </row>
    <row r="813" spans="1:19" ht="13.2" hidden="1" x14ac:dyDescent="0.25">
      <c r="A813" s="119" t="str">
        <f>IF(B813="","",COUNT('Diário 2o PA'!$A$5:$A$1412)+COUNT('Diário 3o PA'!$A$5:$A$2004)+COUNT('Diário 4º PA'!$A$5:$A$2004)+ROW()-4)</f>
        <v/>
      </c>
      <c r="B813" s="104"/>
      <c r="C813" s="154"/>
      <c r="D813" s="105"/>
      <c r="E813" s="105"/>
      <c r="F813" s="106"/>
      <c r="G813" s="105"/>
      <c r="H813" s="105"/>
      <c r="I813" s="108"/>
      <c r="J813" s="105"/>
      <c r="K813" s="105"/>
      <c r="L813" s="108"/>
      <c r="M813" s="105"/>
      <c r="N813" s="103"/>
      <c r="O813" s="456"/>
      <c r="P813" s="79">
        <f t="shared" si="25"/>
        <v>0</v>
      </c>
      <c r="Q813" s="79">
        <f t="shared" si="25"/>
        <v>0</v>
      </c>
      <c r="R813" s="102" t="str">
        <f t="shared" si="24"/>
        <v/>
      </c>
      <c r="S813" s="96" t="str">
        <f>IF(D813="","",IF(OR(D813=Plano!$A$1,D813=Plano!$B$1),"entrada","saída"))</f>
        <v/>
      </c>
    </row>
    <row r="814" spans="1:19" ht="13.2" hidden="1" x14ac:dyDescent="0.25">
      <c r="A814" s="119" t="str">
        <f>IF(B814="","",COUNT('Diário 2o PA'!$A$5:$A$1412)+COUNT('Diário 3o PA'!$A$5:$A$2004)+COUNT('Diário 4º PA'!$A$5:$A$2004)+ROW()-4)</f>
        <v/>
      </c>
      <c r="B814" s="104"/>
      <c r="C814" s="154"/>
      <c r="D814" s="105"/>
      <c r="E814" s="105"/>
      <c r="F814" s="106"/>
      <c r="G814" s="105"/>
      <c r="H814" s="105"/>
      <c r="I814" s="108"/>
      <c r="J814" s="105"/>
      <c r="K814" s="105"/>
      <c r="L814" s="108"/>
      <c r="M814" s="105"/>
      <c r="N814" s="103"/>
      <c r="O814" s="456"/>
      <c r="P814" s="79">
        <f t="shared" si="25"/>
        <v>0</v>
      </c>
      <c r="Q814" s="79">
        <f t="shared" si="25"/>
        <v>0</v>
      </c>
      <c r="R814" s="102" t="str">
        <f t="shared" si="24"/>
        <v/>
      </c>
      <c r="S814" s="96" t="str">
        <f>IF(D814="","",IF(OR(D814=Plano!$A$1,D814=Plano!$B$1),"entrada","saída"))</f>
        <v/>
      </c>
    </row>
    <row r="815" spans="1:19" ht="13.2" hidden="1" x14ac:dyDescent="0.25">
      <c r="A815" s="119" t="str">
        <f>IF(B815="","",COUNT('Diário 2o PA'!$A$5:$A$1412)+COUNT('Diário 3o PA'!$A$5:$A$2004)+COUNT('Diário 4º PA'!$A$5:$A$2004)+ROW()-4)</f>
        <v/>
      </c>
      <c r="B815" s="104"/>
      <c r="C815" s="154"/>
      <c r="D815" s="105"/>
      <c r="E815" s="105"/>
      <c r="F815" s="106"/>
      <c r="G815" s="105"/>
      <c r="H815" s="105"/>
      <c r="I815" s="108"/>
      <c r="J815" s="105"/>
      <c r="K815" s="105"/>
      <c r="L815" s="108"/>
      <c r="M815" s="105"/>
      <c r="N815" s="103"/>
      <c r="O815" s="456"/>
      <c r="P815" s="79">
        <f t="shared" si="25"/>
        <v>0</v>
      </c>
      <c r="Q815" s="79">
        <f t="shared" si="25"/>
        <v>0</v>
      </c>
      <c r="R815" s="102" t="str">
        <f t="shared" si="24"/>
        <v/>
      </c>
      <c r="S815" s="96" t="str">
        <f>IF(D815="","",IF(OR(D815=Plano!$A$1,D815=Plano!$B$1),"entrada","saída"))</f>
        <v/>
      </c>
    </row>
    <row r="816" spans="1:19" ht="13.2" hidden="1" x14ac:dyDescent="0.25">
      <c r="A816" s="119" t="str">
        <f>IF(B816="","",COUNT('Diário 2o PA'!$A$5:$A$1412)+COUNT('Diário 3o PA'!$A$5:$A$2004)+COUNT('Diário 4º PA'!$A$5:$A$2004)+ROW()-4)</f>
        <v/>
      </c>
      <c r="B816" s="104"/>
      <c r="C816" s="154"/>
      <c r="D816" s="105"/>
      <c r="E816" s="105"/>
      <c r="F816" s="106"/>
      <c r="G816" s="105"/>
      <c r="H816" s="105"/>
      <c r="I816" s="108"/>
      <c r="J816" s="105"/>
      <c r="K816" s="105"/>
      <c r="L816" s="108"/>
      <c r="M816" s="105"/>
      <c r="N816" s="103"/>
      <c r="O816" s="456"/>
      <c r="P816" s="79">
        <f t="shared" si="25"/>
        <v>0</v>
      </c>
      <c r="Q816" s="79">
        <f t="shared" si="25"/>
        <v>0</v>
      </c>
      <c r="R816" s="102" t="str">
        <f t="shared" si="24"/>
        <v/>
      </c>
      <c r="S816" s="96" t="str">
        <f>IF(D816="","",IF(OR(D816=Plano!$A$1,D816=Plano!$B$1),"entrada","saída"))</f>
        <v/>
      </c>
    </row>
    <row r="817" spans="1:19" ht="13.2" hidden="1" x14ac:dyDescent="0.25">
      <c r="A817" s="119" t="str">
        <f>IF(B817="","",COUNT('Diário 2o PA'!$A$5:$A$1412)+COUNT('Diário 3o PA'!$A$5:$A$2004)+COUNT('Diário 4º PA'!$A$5:$A$2004)+ROW()-4)</f>
        <v/>
      </c>
      <c r="B817" s="104"/>
      <c r="C817" s="154"/>
      <c r="D817" s="105"/>
      <c r="E817" s="105"/>
      <c r="F817" s="106"/>
      <c r="G817" s="105"/>
      <c r="H817" s="105"/>
      <c r="I817" s="108"/>
      <c r="J817" s="105"/>
      <c r="K817" s="105"/>
      <c r="L817" s="108"/>
      <c r="M817" s="105"/>
      <c r="N817" s="103"/>
      <c r="O817" s="456"/>
      <c r="P817" s="79">
        <f t="shared" si="25"/>
        <v>0</v>
      </c>
      <c r="Q817" s="79">
        <f t="shared" si="25"/>
        <v>0</v>
      </c>
      <c r="R817" s="102" t="str">
        <f t="shared" si="24"/>
        <v/>
      </c>
      <c r="S817" s="96" t="str">
        <f>IF(D817="","",IF(OR(D817=Plano!$A$1,D817=Plano!$B$1),"entrada","saída"))</f>
        <v/>
      </c>
    </row>
    <row r="818" spans="1:19" ht="13.2" hidden="1" x14ac:dyDescent="0.25">
      <c r="A818" s="119" t="str">
        <f>IF(B818="","",COUNT('Diário 2o PA'!$A$5:$A$1412)+COUNT('Diário 3o PA'!$A$5:$A$2004)+COUNT('Diário 4º PA'!$A$5:$A$2004)+ROW()-4)</f>
        <v/>
      </c>
      <c r="B818" s="104"/>
      <c r="C818" s="154"/>
      <c r="D818" s="105"/>
      <c r="E818" s="105"/>
      <c r="F818" s="106"/>
      <c r="G818" s="105"/>
      <c r="H818" s="105"/>
      <c r="I818" s="108"/>
      <c r="J818" s="105"/>
      <c r="K818" s="105"/>
      <c r="L818" s="108"/>
      <c r="M818" s="105"/>
      <c r="N818" s="103"/>
      <c r="O818" s="456"/>
      <c r="P818" s="79">
        <f t="shared" si="25"/>
        <v>0</v>
      </c>
      <c r="Q818" s="79">
        <f t="shared" si="25"/>
        <v>0</v>
      </c>
      <c r="R818" s="102" t="str">
        <f t="shared" si="24"/>
        <v/>
      </c>
      <c r="S818" s="96" t="str">
        <f>IF(D818="","",IF(OR(D818=Plano!$A$1,D818=Plano!$B$1),"entrada","saída"))</f>
        <v/>
      </c>
    </row>
    <row r="819" spans="1:19" ht="13.2" hidden="1" x14ac:dyDescent="0.25">
      <c r="A819" s="119" t="str">
        <f>IF(B819="","",COUNT('Diário 2o PA'!$A$5:$A$1412)+COUNT('Diário 3o PA'!$A$5:$A$2004)+COUNT('Diário 4º PA'!$A$5:$A$2004)+ROW()-4)</f>
        <v/>
      </c>
      <c r="B819" s="104"/>
      <c r="C819" s="154"/>
      <c r="D819" s="105"/>
      <c r="E819" s="105"/>
      <c r="F819" s="106"/>
      <c r="G819" s="105"/>
      <c r="H819" s="105"/>
      <c r="I819" s="108"/>
      <c r="J819" s="105"/>
      <c r="K819" s="105"/>
      <c r="L819" s="108"/>
      <c r="M819" s="105"/>
      <c r="N819" s="103"/>
      <c r="O819" s="456"/>
      <c r="P819" s="79">
        <f t="shared" si="25"/>
        <v>0</v>
      </c>
      <c r="Q819" s="79">
        <f t="shared" si="25"/>
        <v>0</v>
      </c>
      <c r="R819" s="102" t="str">
        <f t="shared" si="24"/>
        <v/>
      </c>
      <c r="S819" s="96" t="str">
        <f>IF(D819="","",IF(OR(D819=Plano!$A$1,D819=Plano!$B$1),"entrada","saída"))</f>
        <v/>
      </c>
    </row>
    <row r="820" spans="1:19" ht="13.2" hidden="1" x14ac:dyDescent="0.25">
      <c r="A820" s="119" t="str">
        <f>IF(B820="","",COUNT('Diário 2o PA'!$A$5:$A$1412)+COUNT('Diário 3o PA'!$A$5:$A$2004)+COUNT('Diário 4º PA'!$A$5:$A$2004)+ROW()-4)</f>
        <v/>
      </c>
      <c r="B820" s="104"/>
      <c r="C820" s="154"/>
      <c r="D820" s="105"/>
      <c r="E820" s="105"/>
      <c r="F820" s="106"/>
      <c r="G820" s="105"/>
      <c r="H820" s="105"/>
      <c r="I820" s="108"/>
      <c r="J820" s="105"/>
      <c r="K820" s="105"/>
      <c r="L820" s="108"/>
      <c r="M820" s="105"/>
      <c r="N820" s="103"/>
      <c r="O820" s="456"/>
      <c r="P820" s="79">
        <f t="shared" si="25"/>
        <v>0</v>
      </c>
      <c r="Q820" s="79">
        <f t="shared" si="25"/>
        <v>0</v>
      </c>
      <c r="R820" s="102" t="str">
        <f t="shared" si="24"/>
        <v/>
      </c>
      <c r="S820" s="96" t="str">
        <f>IF(D820="","",IF(OR(D820=Plano!$A$1,D820=Plano!$B$1),"entrada","saída"))</f>
        <v/>
      </c>
    </row>
    <row r="821" spans="1:19" ht="13.2" hidden="1" x14ac:dyDescent="0.25">
      <c r="A821" s="119" t="str">
        <f>IF(B821="","",COUNT('Diário 2o PA'!$A$5:$A$1412)+COUNT('Diário 3o PA'!$A$5:$A$2004)+COUNT('Diário 4º PA'!$A$5:$A$2004)+ROW()-4)</f>
        <v/>
      </c>
      <c r="B821" s="104"/>
      <c r="C821" s="154"/>
      <c r="D821" s="105"/>
      <c r="E821" s="105"/>
      <c r="F821" s="106"/>
      <c r="G821" s="105"/>
      <c r="H821" s="105"/>
      <c r="I821" s="108"/>
      <c r="J821" s="105"/>
      <c r="K821" s="105"/>
      <c r="L821" s="108"/>
      <c r="M821" s="105"/>
      <c r="N821" s="103"/>
      <c r="O821" s="456"/>
      <c r="P821" s="79">
        <f t="shared" si="25"/>
        <v>0</v>
      </c>
      <c r="Q821" s="79">
        <f t="shared" si="25"/>
        <v>0</v>
      </c>
      <c r="R821" s="102" t="str">
        <f t="shared" si="24"/>
        <v/>
      </c>
      <c r="S821" s="96" t="str">
        <f>IF(D821="","",IF(OR(D821=Plano!$A$1,D821=Plano!$B$1),"entrada","saída"))</f>
        <v/>
      </c>
    </row>
    <row r="822" spans="1:19" ht="13.2" hidden="1" x14ac:dyDescent="0.25">
      <c r="A822" s="119" t="str">
        <f>IF(B822="","",COUNT('Diário 2o PA'!$A$5:$A$1412)+COUNT('Diário 3o PA'!$A$5:$A$2004)+COUNT('Diário 4º PA'!$A$5:$A$2004)+ROW()-4)</f>
        <v/>
      </c>
      <c r="B822" s="104"/>
      <c r="C822" s="154"/>
      <c r="D822" s="105"/>
      <c r="E822" s="105"/>
      <c r="F822" s="106"/>
      <c r="G822" s="105"/>
      <c r="H822" s="105"/>
      <c r="I822" s="108"/>
      <c r="J822" s="105"/>
      <c r="K822" s="105"/>
      <c r="L822" s="108"/>
      <c r="M822" s="105"/>
      <c r="N822" s="103"/>
      <c r="O822" s="456"/>
      <c r="P822" s="79">
        <f t="shared" si="25"/>
        <v>0</v>
      </c>
      <c r="Q822" s="79">
        <f t="shared" si="25"/>
        <v>0</v>
      </c>
      <c r="R822" s="102" t="str">
        <f t="shared" si="24"/>
        <v/>
      </c>
      <c r="S822" s="96" t="str">
        <f>IF(D822="","",IF(OR(D822=Plano!$A$1,D822=Plano!$B$1),"entrada","saída"))</f>
        <v/>
      </c>
    </row>
    <row r="823" spans="1:19" ht="13.2" hidden="1" x14ac:dyDescent="0.25">
      <c r="A823" s="119" t="str">
        <f>IF(B823="","",COUNT('Diário 2o PA'!$A$5:$A$1412)+COUNT('Diário 3o PA'!$A$5:$A$2004)+COUNT('Diário 4º PA'!$A$5:$A$2004)+ROW()-4)</f>
        <v/>
      </c>
      <c r="B823" s="104"/>
      <c r="C823" s="154"/>
      <c r="D823" s="105"/>
      <c r="E823" s="105"/>
      <c r="F823" s="106"/>
      <c r="G823" s="105"/>
      <c r="H823" s="105"/>
      <c r="I823" s="108"/>
      <c r="J823" s="105"/>
      <c r="K823" s="105"/>
      <c r="L823" s="108"/>
      <c r="M823" s="105"/>
      <c r="N823" s="103"/>
      <c r="O823" s="456"/>
      <c r="P823" s="79">
        <f t="shared" si="25"/>
        <v>0</v>
      </c>
      <c r="Q823" s="79">
        <f t="shared" si="25"/>
        <v>0</v>
      </c>
      <c r="R823" s="102" t="str">
        <f t="shared" si="24"/>
        <v/>
      </c>
      <c r="S823" s="96" t="str">
        <f>IF(D823="","",IF(OR(D823=Plano!$A$1,D823=Plano!$B$1),"entrada","saída"))</f>
        <v/>
      </c>
    </row>
    <row r="824" spans="1:19" ht="13.2" hidden="1" x14ac:dyDescent="0.25">
      <c r="A824" s="119" t="str">
        <f>IF(B824="","",COUNT('Diário 2o PA'!$A$5:$A$1412)+COUNT('Diário 3o PA'!$A$5:$A$2004)+COUNT('Diário 4º PA'!$A$5:$A$2004)+ROW()-4)</f>
        <v/>
      </c>
      <c r="B824" s="104"/>
      <c r="C824" s="154"/>
      <c r="D824" s="105"/>
      <c r="E824" s="105"/>
      <c r="F824" s="106"/>
      <c r="G824" s="105"/>
      <c r="H824" s="105"/>
      <c r="I824" s="108"/>
      <c r="J824" s="105"/>
      <c r="K824" s="105"/>
      <c r="L824" s="108"/>
      <c r="M824" s="105"/>
      <c r="N824" s="103"/>
      <c r="O824" s="456"/>
      <c r="P824" s="79">
        <f t="shared" si="25"/>
        <v>0</v>
      </c>
      <c r="Q824" s="79">
        <f t="shared" si="25"/>
        <v>0</v>
      </c>
      <c r="R824" s="102" t="str">
        <f t="shared" si="24"/>
        <v/>
      </c>
      <c r="S824" s="96" t="str">
        <f>IF(D824="","",IF(OR(D824=Plano!$A$1,D824=Plano!$B$1),"entrada","saída"))</f>
        <v/>
      </c>
    </row>
    <row r="825" spans="1:19" ht="13.2" hidden="1" x14ac:dyDescent="0.25">
      <c r="A825" s="119" t="str">
        <f>IF(B825="","",COUNT('Diário 2o PA'!$A$5:$A$1412)+COUNT('Diário 3o PA'!$A$5:$A$2004)+COUNT('Diário 4º PA'!$A$5:$A$2004)+ROW()-4)</f>
        <v/>
      </c>
      <c r="B825" s="104"/>
      <c r="C825" s="154"/>
      <c r="D825" s="105"/>
      <c r="E825" s="105"/>
      <c r="F825" s="106"/>
      <c r="G825" s="105"/>
      <c r="H825" s="105"/>
      <c r="I825" s="108"/>
      <c r="J825" s="105"/>
      <c r="K825" s="105"/>
      <c r="L825" s="108"/>
      <c r="M825" s="105"/>
      <c r="N825" s="103"/>
      <c r="O825" s="456"/>
      <c r="P825" s="79">
        <f t="shared" si="25"/>
        <v>0</v>
      </c>
      <c r="Q825" s="79">
        <f t="shared" si="25"/>
        <v>0</v>
      </c>
      <c r="R825" s="102" t="str">
        <f t="shared" si="24"/>
        <v/>
      </c>
      <c r="S825" s="96" t="str">
        <f>IF(D825="","",IF(OR(D825=Plano!$A$1,D825=Plano!$B$1),"entrada","saída"))</f>
        <v/>
      </c>
    </row>
    <row r="826" spans="1:19" ht="13.2" hidden="1" x14ac:dyDescent="0.25">
      <c r="A826" s="119" t="str">
        <f>IF(B826="","",COUNT('Diário 2o PA'!$A$5:$A$1412)+COUNT('Diário 3o PA'!$A$5:$A$2004)+COUNT('Diário 4º PA'!$A$5:$A$2004)+ROW()-4)</f>
        <v/>
      </c>
      <c r="B826" s="104"/>
      <c r="C826" s="154"/>
      <c r="D826" s="105"/>
      <c r="E826" s="105"/>
      <c r="F826" s="106"/>
      <c r="G826" s="105"/>
      <c r="H826" s="105"/>
      <c r="I826" s="108"/>
      <c r="J826" s="105"/>
      <c r="K826" s="105"/>
      <c r="L826" s="108"/>
      <c r="M826" s="105"/>
      <c r="N826" s="103"/>
      <c r="O826" s="456"/>
      <c r="P826" s="79">
        <f t="shared" si="25"/>
        <v>0</v>
      </c>
      <c r="Q826" s="79">
        <f t="shared" si="25"/>
        <v>0</v>
      </c>
      <c r="R826" s="102" t="str">
        <f t="shared" si="24"/>
        <v/>
      </c>
      <c r="S826" s="96" t="str">
        <f>IF(D826="","",IF(OR(D826=Plano!$A$1,D826=Plano!$B$1),"entrada","saída"))</f>
        <v/>
      </c>
    </row>
    <row r="827" spans="1:19" ht="13.2" hidden="1" x14ac:dyDescent="0.25">
      <c r="A827" s="119" t="str">
        <f>IF(B827="","",COUNT('Diário 2o PA'!$A$5:$A$1412)+COUNT('Diário 3o PA'!$A$5:$A$2004)+COUNT('Diário 4º PA'!$A$5:$A$2004)+ROW()-4)</f>
        <v/>
      </c>
      <c r="B827" s="104"/>
      <c r="C827" s="154"/>
      <c r="D827" s="105"/>
      <c r="E827" s="105"/>
      <c r="F827" s="106"/>
      <c r="G827" s="105"/>
      <c r="H827" s="105"/>
      <c r="I827" s="108"/>
      <c r="J827" s="105"/>
      <c r="K827" s="105"/>
      <c r="L827" s="108"/>
      <c r="M827" s="105"/>
      <c r="N827" s="103"/>
      <c r="O827" s="456"/>
      <c r="P827" s="79">
        <f t="shared" si="25"/>
        <v>0</v>
      </c>
      <c r="Q827" s="79">
        <f t="shared" si="25"/>
        <v>0</v>
      </c>
      <c r="R827" s="102" t="str">
        <f t="shared" si="24"/>
        <v/>
      </c>
      <c r="S827" s="96" t="str">
        <f>IF(D827="","",IF(OR(D827=Plano!$A$1,D827=Plano!$B$1),"entrada","saída"))</f>
        <v/>
      </c>
    </row>
    <row r="828" spans="1:19" ht="13.2" hidden="1" x14ac:dyDescent="0.25">
      <c r="A828" s="119" t="str">
        <f>IF(B828="","",COUNT('Diário 2o PA'!$A$5:$A$1412)+COUNT('Diário 3o PA'!$A$5:$A$2004)+COUNT('Diário 4º PA'!$A$5:$A$2004)+ROW()-4)</f>
        <v/>
      </c>
      <c r="B828" s="104"/>
      <c r="C828" s="154"/>
      <c r="D828" s="105"/>
      <c r="E828" s="105"/>
      <c r="F828" s="106"/>
      <c r="G828" s="105"/>
      <c r="H828" s="105"/>
      <c r="I828" s="108"/>
      <c r="J828" s="105"/>
      <c r="K828" s="105"/>
      <c r="L828" s="108"/>
      <c r="M828" s="105"/>
      <c r="N828" s="103"/>
      <c r="O828" s="456"/>
      <c r="P828" s="79">
        <f t="shared" si="25"/>
        <v>0</v>
      </c>
      <c r="Q828" s="79">
        <f t="shared" si="25"/>
        <v>0</v>
      </c>
      <c r="R828" s="102" t="str">
        <f t="shared" si="24"/>
        <v/>
      </c>
      <c r="S828" s="96" t="str">
        <f>IF(D828="","",IF(OR(D828=Plano!$A$1,D828=Plano!$B$1),"entrada","saída"))</f>
        <v/>
      </c>
    </row>
    <row r="829" spans="1:19" ht="13.2" hidden="1" x14ac:dyDescent="0.25">
      <c r="A829" s="119" t="str">
        <f>IF(B829="","",COUNT('Diário 2o PA'!$A$5:$A$1412)+COUNT('Diário 3o PA'!$A$5:$A$2004)+COUNT('Diário 4º PA'!$A$5:$A$2004)+ROW()-4)</f>
        <v/>
      </c>
      <c r="B829" s="104"/>
      <c r="C829" s="154"/>
      <c r="D829" s="105"/>
      <c r="E829" s="105"/>
      <c r="F829" s="106"/>
      <c r="G829" s="105"/>
      <c r="H829" s="105"/>
      <c r="I829" s="108"/>
      <c r="J829" s="105"/>
      <c r="K829" s="105"/>
      <c r="L829" s="108"/>
      <c r="M829" s="105"/>
      <c r="N829" s="103"/>
      <c r="O829" s="456"/>
      <c r="P829" s="79">
        <f t="shared" si="25"/>
        <v>0</v>
      </c>
      <c r="Q829" s="79">
        <f t="shared" si="25"/>
        <v>0</v>
      </c>
      <c r="R829" s="102" t="str">
        <f t="shared" si="24"/>
        <v/>
      </c>
      <c r="S829" s="96" t="str">
        <f>IF(D829="","",IF(OR(D829=Plano!$A$1,D829=Plano!$B$1),"entrada","saída"))</f>
        <v/>
      </c>
    </row>
    <row r="830" spans="1:19" ht="13.2" hidden="1" x14ac:dyDescent="0.25">
      <c r="A830" s="119" t="str">
        <f>IF(B830="","",COUNT('Diário 2o PA'!$A$5:$A$1412)+COUNT('Diário 3o PA'!$A$5:$A$2004)+COUNT('Diário 4º PA'!$A$5:$A$2004)+ROW()-4)</f>
        <v/>
      </c>
      <c r="B830" s="104"/>
      <c r="C830" s="154"/>
      <c r="D830" s="105"/>
      <c r="E830" s="105"/>
      <c r="F830" s="106"/>
      <c r="G830" s="105"/>
      <c r="H830" s="105"/>
      <c r="I830" s="108"/>
      <c r="J830" s="105"/>
      <c r="K830" s="105"/>
      <c r="L830" s="108"/>
      <c r="M830" s="105"/>
      <c r="N830" s="103"/>
      <c r="O830" s="456"/>
      <c r="P830" s="79">
        <f t="shared" si="25"/>
        <v>0</v>
      </c>
      <c r="Q830" s="79">
        <f t="shared" si="25"/>
        <v>0</v>
      </c>
      <c r="R830" s="102" t="str">
        <f t="shared" si="24"/>
        <v/>
      </c>
      <c r="S830" s="96" t="str">
        <f>IF(D830="","",IF(OR(D830=Plano!$A$1,D830=Plano!$B$1),"entrada","saída"))</f>
        <v/>
      </c>
    </row>
    <row r="831" spans="1:19" ht="13.2" hidden="1" x14ac:dyDescent="0.25">
      <c r="A831" s="119" t="str">
        <f>IF(B831="","",COUNT('Diário 2o PA'!$A$5:$A$1412)+COUNT('Diário 3o PA'!$A$5:$A$2004)+COUNT('Diário 4º PA'!$A$5:$A$2004)+ROW()-4)</f>
        <v/>
      </c>
      <c r="B831" s="104"/>
      <c r="C831" s="154"/>
      <c r="D831" s="105"/>
      <c r="E831" s="105"/>
      <c r="F831" s="106"/>
      <c r="G831" s="105"/>
      <c r="H831" s="105"/>
      <c r="I831" s="108"/>
      <c r="J831" s="105"/>
      <c r="K831" s="105"/>
      <c r="L831" s="108"/>
      <c r="M831" s="105"/>
      <c r="N831" s="103"/>
      <c r="O831" s="456"/>
      <c r="P831" s="79">
        <f t="shared" si="25"/>
        <v>0</v>
      </c>
      <c r="Q831" s="79">
        <f t="shared" si="25"/>
        <v>0</v>
      </c>
      <c r="R831" s="102" t="str">
        <f t="shared" si="24"/>
        <v/>
      </c>
      <c r="S831" s="96" t="str">
        <f>IF(D831="","",IF(OR(D831=Plano!$A$1,D831=Plano!$B$1),"entrada","saída"))</f>
        <v/>
      </c>
    </row>
    <row r="832" spans="1:19" ht="13.2" hidden="1" x14ac:dyDescent="0.25">
      <c r="A832" s="119" t="str">
        <f>IF(B832="","",COUNT('Diário 2o PA'!$A$5:$A$1412)+COUNT('Diário 3o PA'!$A$5:$A$2004)+COUNT('Diário 4º PA'!$A$5:$A$2004)+ROW()-4)</f>
        <v/>
      </c>
      <c r="B832" s="104"/>
      <c r="C832" s="154"/>
      <c r="D832" s="105"/>
      <c r="E832" s="105"/>
      <c r="F832" s="106"/>
      <c r="G832" s="105"/>
      <c r="H832" s="105"/>
      <c r="I832" s="108"/>
      <c r="J832" s="105"/>
      <c r="K832" s="105"/>
      <c r="L832" s="108"/>
      <c r="M832" s="105"/>
      <c r="N832" s="103"/>
      <c r="O832" s="456"/>
      <c r="P832" s="79">
        <f t="shared" si="25"/>
        <v>0</v>
      </c>
      <c r="Q832" s="79">
        <f t="shared" si="25"/>
        <v>0</v>
      </c>
      <c r="R832" s="102" t="str">
        <f t="shared" si="24"/>
        <v/>
      </c>
      <c r="S832" s="96" t="str">
        <f>IF(D832="","",IF(OR(D832=Plano!$A$1,D832=Plano!$B$1),"entrada","saída"))</f>
        <v/>
      </c>
    </row>
    <row r="833" spans="1:19" ht="13.2" hidden="1" x14ac:dyDescent="0.25">
      <c r="A833" s="119" t="str">
        <f>IF(B833="","",COUNT('Diário 2o PA'!$A$5:$A$1412)+COUNT('Diário 3o PA'!$A$5:$A$2004)+COUNT('Diário 4º PA'!$A$5:$A$2004)+ROW()-4)</f>
        <v/>
      </c>
      <c r="B833" s="104"/>
      <c r="C833" s="154"/>
      <c r="D833" s="105"/>
      <c r="E833" s="105"/>
      <c r="F833" s="106"/>
      <c r="G833" s="105"/>
      <c r="H833" s="105"/>
      <c r="I833" s="108"/>
      <c r="J833" s="105"/>
      <c r="K833" s="105"/>
      <c r="L833" s="108"/>
      <c r="M833" s="105"/>
      <c r="N833" s="103"/>
      <c r="O833" s="456"/>
      <c r="P833" s="79">
        <f t="shared" si="25"/>
        <v>0</v>
      </c>
      <c r="Q833" s="79">
        <f t="shared" si="25"/>
        <v>0</v>
      </c>
      <c r="R833" s="102" t="str">
        <f t="shared" si="24"/>
        <v/>
      </c>
      <c r="S833" s="96" t="str">
        <f>IF(D833="","",IF(OR(D833=Plano!$A$1,D833=Plano!$B$1),"entrada","saída"))</f>
        <v/>
      </c>
    </row>
    <row r="834" spans="1:19" ht="13.2" hidden="1" x14ac:dyDescent="0.25">
      <c r="A834" s="119" t="str">
        <f>IF(B834="","",COUNT('Diário 2o PA'!$A$5:$A$1412)+COUNT('Diário 3o PA'!$A$5:$A$2004)+COUNT('Diário 4º PA'!$A$5:$A$2004)+ROW()-4)</f>
        <v/>
      </c>
      <c r="B834" s="104"/>
      <c r="C834" s="154"/>
      <c r="D834" s="105"/>
      <c r="E834" s="105"/>
      <c r="F834" s="106"/>
      <c r="G834" s="105"/>
      <c r="H834" s="105"/>
      <c r="I834" s="108"/>
      <c r="J834" s="105"/>
      <c r="K834" s="105"/>
      <c r="L834" s="108"/>
      <c r="M834" s="105"/>
      <c r="N834" s="103"/>
      <c r="O834" s="456"/>
      <c r="P834" s="79">
        <f t="shared" si="25"/>
        <v>0</v>
      </c>
      <c r="Q834" s="79">
        <f t="shared" si="25"/>
        <v>0</v>
      </c>
      <c r="R834" s="102" t="str">
        <f t="shared" si="24"/>
        <v/>
      </c>
      <c r="S834" s="96" t="str">
        <f>IF(D834="","",IF(OR(D834=Plano!$A$1,D834=Plano!$B$1),"entrada","saída"))</f>
        <v/>
      </c>
    </row>
    <row r="835" spans="1:19" ht="13.2" hidden="1" x14ac:dyDescent="0.25">
      <c r="A835" s="119" t="str">
        <f>IF(B835="","",COUNT('Diário 2o PA'!$A$5:$A$1412)+COUNT('Diário 3o PA'!$A$5:$A$2004)+COUNT('Diário 4º PA'!$A$5:$A$2004)+ROW()-4)</f>
        <v/>
      </c>
      <c r="B835" s="104"/>
      <c r="C835" s="154"/>
      <c r="D835" s="105"/>
      <c r="E835" s="105"/>
      <c r="F835" s="106"/>
      <c r="G835" s="105"/>
      <c r="H835" s="105"/>
      <c r="I835" s="108"/>
      <c r="J835" s="105"/>
      <c r="K835" s="105"/>
      <c r="L835" s="108"/>
      <c r="M835" s="105"/>
      <c r="N835" s="103"/>
      <c r="O835" s="456"/>
      <c r="P835" s="79">
        <f t="shared" si="25"/>
        <v>0</v>
      </c>
      <c r="Q835" s="79">
        <f t="shared" si="25"/>
        <v>0</v>
      </c>
      <c r="R835" s="102" t="str">
        <f t="shared" si="24"/>
        <v/>
      </c>
      <c r="S835" s="96" t="str">
        <f>IF(D835="","",IF(OR(D835=Plano!$A$1,D835=Plano!$B$1),"entrada","saída"))</f>
        <v/>
      </c>
    </row>
    <row r="836" spans="1:19" ht="13.2" hidden="1" x14ac:dyDescent="0.25">
      <c r="A836" s="119" t="str">
        <f>IF(B836="","",COUNT('Diário 2o PA'!$A$5:$A$1412)+COUNT('Diário 3o PA'!$A$5:$A$2004)+COUNT('Diário 4º PA'!$A$5:$A$2004)+ROW()-4)</f>
        <v/>
      </c>
      <c r="B836" s="104"/>
      <c r="C836" s="154"/>
      <c r="D836" s="105"/>
      <c r="E836" s="105"/>
      <c r="F836" s="106"/>
      <c r="G836" s="105"/>
      <c r="H836" s="105"/>
      <c r="I836" s="108"/>
      <c r="J836" s="105"/>
      <c r="K836" s="105"/>
      <c r="L836" s="108"/>
      <c r="M836" s="105"/>
      <c r="N836" s="103"/>
      <c r="O836" s="456"/>
      <c r="P836" s="79">
        <f t="shared" si="25"/>
        <v>0</v>
      </c>
      <c r="Q836" s="79">
        <f t="shared" si="25"/>
        <v>0</v>
      </c>
      <c r="R836" s="102" t="str">
        <f t="shared" si="24"/>
        <v/>
      </c>
      <c r="S836" s="96" t="str">
        <f>IF(D836="","",IF(OR(D836=Plano!$A$1,D836=Plano!$B$1),"entrada","saída"))</f>
        <v/>
      </c>
    </row>
    <row r="837" spans="1:19" ht="13.2" hidden="1" x14ac:dyDescent="0.25">
      <c r="A837" s="119" t="str">
        <f>IF(B837="","",COUNT('Diário 2o PA'!$A$5:$A$1412)+COUNT('Diário 3o PA'!$A$5:$A$2004)+COUNT('Diário 4º PA'!$A$5:$A$2004)+ROW()-4)</f>
        <v/>
      </c>
      <c r="B837" s="104"/>
      <c r="C837" s="154"/>
      <c r="D837" s="105"/>
      <c r="E837" s="105"/>
      <c r="F837" s="106"/>
      <c r="G837" s="105"/>
      <c r="H837" s="105"/>
      <c r="I837" s="108"/>
      <c r="J837" s="105"/>
      <c r="K837" s="105"/>
      <c r="L837" s="108"/>
      <c r="M837" s="105"/>
      <c r="N837" s="103"/>
      <c r="O837" s="456"/>
      <c r="P837" s="79">
        <f t="shared" si="25"/>
        <v>0</v>
      </c>
      <c r="Q837" s="79">
        <f t="shared" si="25"/>
        <v>0</v>
      </c>
      <c r="R837" s="102" t="str">
        <f t="shared" ref="R837:R900" si="26">SUBSTITUTE(D837," ","_")</f>
        <v/>
      </c>
      <c r="S837" s="96" t="str">
        <f>IF(D837="","",IF(OR(D837=Plano!$A$1,D837=Plano!$B$1),"entrada","saída"))</f>
        <v/>
      </c>
    </row>
    <row r="838" spans="1:19" ht="13.2" hidden="1" x14ac:dyDescent="0.25">
      <c r="A838" s="119" t="str">
        <f>IF(B838="","",COUNT('Diário 2o PA'!$A$5:$A$1412)+COUNT('Diário 3o PA'!$A$5:$A$2004)+COUNT('Diário 4º PA'!$A$5:$A$2004)+ROW()-4)</f>
        <v/>
      </c>
      <c r="B838" s="104"/>
      <c r="C838" s="154"/>
      <c r="D838" s="105"/>
      <c r="E838" s="105"/>
      <c r="F838" s="106"/>
      <c r="G838" s="105"/>
      <c r="H838" s="105"/>
      <c r="I838" s="108"/>
      <c r="J838" s="105"/>
      <c r="K838" s="105"/>
      <c r="L838" s="108"/>
      <c r="M838" s="105"/>
      <c r="N838" s="103"/>
      <c r="O838" s="456"/>
      <c r="P838" s="79">
        <f t="shared" ref="P838:Q901" si="27">IF(B838=0,0,IF(YEAR(B838)=$Q$1,MONTH(B838)-$P$1+1,(YEAR(B838)-$Q$1)*12-$P$1+1+MONTH(B838)))</f>
        <v>0</v>
      </c>
      <c r="Q838" s="79">
        <f t="shared" si="27"/>
        <v>0</v>
      </c>
      <c r="R838" s="102" t="str">
        <f t="shared" si="26"/>
        <v/>
      </c>
      <c r="S838" s="96" t="str">
        <f>IF(D838="","",IF(OR(D838=Plano!$A$1,D838=Plano!$B$1),"entrada","saída"))</f>
        <v/>
      </c>
    </row>
    <row r="839" spans="1:19" ht="13.2" hidden="1" x14ac:dyDescent="0.25">
      <c r="A839" s="119" t="str">
        <f>IF(B839="","",COUNT('Diário 2o PA'!$A$5:$A$1412)+COUNT('Diário 3o PA'!$A$5:$A$2004)+COUNT('Diário 4º PA'!$A$5:$A$2004)+ROW()-4)</f>
        <v/>
      </c>
      <c r="B839" s="104"/>
      <c r="C839" s="154"/>
      <c r="D839" s="105"/>
      <c r="E839" s="105"/>
      <c r="F839" s="106"/>
      <c r="G839" s="105"/>
      <c r="H839" s="105"/>
      <c r="I839" s="108"/>
      <c r="J839" s="105"/>
      <c r="K839" s="105"/>
      <c r="L839" s="108"/>
      <c r="M839" s="105"/>
      <c r="N839" s="103"/>
      <c r="O839" s="456"/>
      <c r="P839" s="79">
        <f t="shared" si="27"/>
        <v>0</v>
      </c>
      <c r="Q839" s="79">
        <f t="shared" si="27"/>
        <v>0</v>
      </c>
      <c r="R839" s="102" t="str">
        <f t="shared" si="26"/>
        <v/>
      </c>
      <c r="S839" s="96" t="str">
        <f>IF(D839="","",IF(OR(D839=Plano!$A$1,D839=Plano!$B$1),"entrada","saída"))</f>
        <v/>
      </c>
    </row>
    <row r="840" spans="1:19" ht="13.2" hidden="1" x14ac:dyDescent="0.25">
      <c r="A840" s="119" t="str">
        <f>IF(B840="","",COUNT('Diário 2o PA'!$A$5:$A$1412)+COUNT('Diário 3o PA'!$A$5:$A$2004)+COUNT('Diário 4º PA'!$A$5:$A$2004)+ROW()-4)</f>
        <v/>
      </c>
      <c r="B840" s="104"/>
      <c r="C840" s="154"/>
      <c r="D840" s="105"/>
      <c r="E840" s="105"/>
      <c r="F840" s="106"/>
      <c r="G840" s="105"/>
      <c r="H840" s="105"/>
      <c r="I840" s="108"/>
      <c r="J840" s="105"/>
      <c r="K840" s="105"/>
      <c r="L840" s="108"/>
      <c r="M840" s="105"/>
      <c r="N840" s="103"/>
      <c r="O840" s="456"/>
      <c r="P840" s="79">
        <f t="shared" si="27"/>
        <v>0</v>
      </c>
      <c r="Q840" s="79">
        <f t="shared" si="27"/>
        <v>0</v>
      </c>
      <c r="R840" s="102" t="str">
        <f t="shared" si="26"/>
        <v/>
      </c>
      <c r="S840" s="96" t="str">
        <f>IF(D840="","",IF(OR(D840=Plano!$A$1,D840=Plano!$B$1),"entrada","saída"))</f>
        <v/>
      </c>
    </row>
    <row r="841" spans="1:19" ht="13.2" hidden="1" x14ac:dyDescent="0.25">
      <c r="A841" s="119" t="str">
        <f>IF(B841="","",COUNT('Diário 2o PA'!$A$5:$A$1412)+COUNT('Diário 3o PA'!$A$5:$A$2004)+COUNT('Diário 4º PA'!$A$5:$A$2004)+ROW()-4)</f>
        <v/>
      </c>
      <c r="B841" s="104"/>
      <c r="C841" s="154"/>
      <c r="D841" s="105"/>
      <c r="E841" s="105"/>
      <c r="F841" s="106"/>
      <c r="G841" s="105"/>
      <c r="H841" s="105"/>
      <c r="I841" s="108"/>
      <c r="J841" s="105"/>
      <c r="K841" s="105"/>
      <c r="L841" s="108"/>
      <c r="M841" s="105"/>
      <c r="N841" s="103"/>
      <c r="O841" s="456"/>
      <c r="P841" s="79">
        <f t="shared" si="27"/>
        <v>0</v>
      </c>
      <c r="Q841" s="79">
        <f t="shared" si="27"/>
        <v>0</v>
      </c>
      <c r="R841" s="102" t="str">
        <f t="shared" si="26"/>
        <v/>
      </c>
      <c r="S841" s="96" t="str">
        <f>IF(D841="","",IF(OR(D841=Plano!$A$1,D841=Plano!$B$1),"entrada","saída"))</f>
        <v/>
      </c>
    </row>
    <row r="842" spans="1:19" ht="13.2" hidden="1" x14ac:dyDescent="0.25">
      <c r="A842" s="119" t="str">
        <f>IF(B842="","",COUNT('Diário 2o PA'!$A$5:$A$1412)+COUNT('Diário 3o PA'!$A$5:$A$2004)+COUNT('Diário 4º PA'!$A$5:$A$2004)+ROW()-4)</f>
        <v/>
      </c>
      <c r="B842" s="104"/>
      <c r="C842" s="154"/>
      <c r="D842" s="105"/>
      <c r="E842" s="105"/>
      <c r="F842" s="106"/>
      <c r="G842" s="105"/>
      <c r="H842" s="105"/>
      <c r="I842" s="108"/>
      <c r="J842" s="105"/>
      <c r="K842" s="105"/>
      <c r="L842" s="108"/>
      <c r="M842" s="105"/>
      <c r="N842" s="103"/>
      <c r="O842" s="456"/>
      <c r="P842" s="79">
        <f t="shared" si="27"/>
        <v>0</v>
      </c>
      <c r="Q842" s="79">
        <f t="shared" si="27"/>
        <v>0</v>
      </c>
      <c r="R842" s="102" t="str">
        <f t="shared" si="26"/>
        <v/>
      </c>
      <c r="S842" s="96" t="str">
        <f>IF(D842="","",IF(OR(D842=Plano!$A$1,D842=Plano!$B$1),"entrada","saída"))</f>
        <v/>
      </c>
    </row>
    <row r="843" spans="1:19" ht="13.2" hidden="1" x14ac:dyDescent="0.25">
      <c r="A843" s="119" t="str">
        <f>IF(B843="","",COUNT('Diário 2o PA'!$A$5:$A$1412)+COUNT('Diário 3o PA'!$A$5:$A$2004)+COUNT('Diário 4º PA'!$A$5:$A$2004)+ROW()-4)</f>
        <v/>
      </c>
      <c r="B843" s="104"/>
      <c r="C843" s="154"/>
      <c r="D843" s="105"/>
      <c r="E843" s="105"/>
      <c r="F843" s="106"/>
      <c r="G843" s="105"/>
      <c r="H843" s="105"/>
      <c r="I843" s="108"/>
      <c r="J843" s="105"/>
      <c r="K843" s="105"/>
      <c r="L843" s="108"/>
      <c r="M843" s="105"/>
      <c r="N843" s="103"/>
      <c r="O843" s="456"/>
      <c r="P843" s="79">
        <f t="shared" si="27"/>
        <v>0</v>
      </c>
      <c r="Q843" s="79">
        <f t="shared" si="27"/>
        <v>0</v>
      </c>
      <c r="R843" s="102" t="str">
        <f t="shared" si="26"/>
        <v/>
      </c>
      <c r="S843" s="96" t="str">
        <f>IF(D843="","",IF(OR(D843=Plano!$A$1,D843=Plano!$B$1),"entrada","saída"))</f>
        <v/>
      </c>
    </row>
    <row r="844" spans="1:19" ht="13.2" hidden="1" x14ac:dyDescent="0.25">
      <c r="A844" s="119" t="str">
        <f>IF(B844="","",COUNT('Diário 2o PA'!$A$5:$A$1412)+COUNT('Diário 3o PA'!$A$5:$A$2004)+COUNT('Diário 4º PA'!$A$5:$A$2004)+ROW()-4)</f>
        <v/>
      </c>
      <c r="B844" s="104"/>
      <c r="C844" s="154"/>
      <c r="D844" s="105"/>
      <c r="E844" s="105"/>
      <c r="F844" s="106"/>
      <c r="G844" s="105"/>
      <c r="H844" s="105"/>
      <c r="I844" s="108"/>
      <c r="J844" s="105"/>
      <c r="K844" s="105"/>
      <c r="L844" s="108"/>
      <c r="M844" s="105"/>
      <c r="N844" s="103"/>
      <c r="O844" s="456"/>
      <c r="P844" s="79">
        <f t="shared" si="27"/>
        <v>0</v>
      </c>
      <c r="Q844" s="79">
        <f t="shared" si="27"/>
        <v>0</v>
      </c>
      <c r="R844" s="102" t="str">
        <f t="shared" si="26"/>
        <v/>
      </c>
      <c r="S844" s="96" t="str">
        <f>IF(D844="","",IF(OR(D844=Plano!$A$1,D844=Plano!$B$1),"entrada","saída"))</f>
        <v/>
      </c>
    </row>
    <row r="845" spans="1:19" ht="13.2" hidden="1" x14ac:dyDescent="0.25">
      <c r="A845" s="119" t="str">
        <f>IF(B845="","",COUNT('Diário 2o PA'!$A$5:$A$1412)+COUNT('Diário 3o PA'!$A$5:$A$2004)+COUNT('Diário 4º PA'!$A$5:$A$2004)+ROW()-4)</f>
        <v/>
      </c>
      <c r="B845" s="104"/>
      <c r="C845" s="154"/>
      <c r="D845" s="105"/>
      <c r="E845" s="105"/>
      <c r="F845" s="106"/>
      <c r="G845" s="105"/>
      <c r="H845" s="105"/>
      <c r="I845" s="108"/>
      <c r="J845" s="105"/>
      <c r="K845" s="105"/>
      <c r="L845" s="108"/>
      <c r="M845" s="105"/>
      <c r="N845" s="103"/>
      <c r="O845" s="456"/>
      <c r="P845" s="79">
        <f t="shared" si="27"/>
        <v>0</v>
      </c>
      <c r="Q845" s="79">
        <f t="shared" si="27"/>
        <v>0</v>
      </c>
      <c r="R845" s="102" t="str">
        <f t="shared" si="26"/>
        <v/>
      </c>
      <c r="S845" s="96" t="str">
        <f>IF(D845="","",IF(OR(D845=Plano!$A$1,D845=Plano!$B$1),"entrada","saída"))</f>
        <v/>
      </c>
    </row>
    <row r="846" spans="1:19" ht="13.2" hidden="1" x14ac:dyDescent="0.25">
      <c r="A846" s="119" t="str">
        <f>IF(B846="","",COUNT('Diário 2o PA'!$A$5:$A$1412)+COUNT('Diário 3o PA'!$A$5:$A$2004)+COUNT('Diário 4º PA'!$A$5:$A$2004)+ROW()-4)</f>
        <v/>
      </c>
      <c r="B846" s="104"/>
      <c r="C846" s="154"/>
      <c r="D846" s="105"/>
      <c r="E846" s="105"/>
      <c r="F846" s="106"/>
      <c r="G846" s="105"/>
      <c r="H846" s="105"/>
      <c r="I846" s="108"/>
      <c r="J846" s="105"/>
      <c r="K846" s="105"/>
      <c r="L846" s="108"/>
      <c r="M846" s="105"/>
      <c r="N846" s="103"/>
      <c r="O846" s="456"/>
      <c r="P846" s="79">
        <f t="shared" si="27"/>
        <v>0</v>
      </c>
      <c r="Q846" s="79">
        <f t="shared" si="27"/>
        <v>0</v>
      </c>
      <c r="R846" s="102" t="str">
        <f t="shared" si="26"/>
        <v/>
      </c>
      <c r="S846" s="96" t="str">
        <f>IF(D846="","",IF(OR(D846=Plano!$A$1,D846=Plano!$B$1),"entrada","saída"))</f>
        <v/>
      </c>
    </row>
    <row r="847" spans="1:19" ht="13.2" hidden="1" x14ac:dyDescent="0.25">
      <c r="A847" s="119" t="str">
        <f>IF(B847="","",COUNT('Diário 2o PA'!$A$5:$A$1412)+COUNT('Diário 3o PA'!$A$5:$A$2004)+COUNT('Diário 4º PA'!$A$5:$A$2004)+ROW()-4)</f>
        <v/>
      </c>
      <c r="B847" s="104"/>
      <c r="C847" s="154"/>
      <c r="D847" s="105"/>
      <c r="E847" s="105"/>
      <c r="F847" s="106"/>
      <c r="G847" s="105"/>
      <c r="H847" s="105"/>
      <c r="I847" s="108"/>
      <c r="J847" s="105"/>
      <c r="K847" s="105"/>
      <c r="L847" s="108"/>
      <c r="M847" s="105"/>
      <c r="N847" s="103"/>
      <c r="O847" s="456"/>
      <c r="P847" s="79">
        <f t="shared" si="27"/>
        <v>0</v>
      </c>
      <c r="Q847" s="79">
        <f t="shared" si="27"/>
        <v>0</v>
      </c>
      <c r="R847" s="102" t="str">
        <f t="shared" si="26"/>
        <v/>
      </c>
      <c r="S847" s="96" t="str">
        <f>IF(D847="","",IF(OR(D847=Plano!$A$1,D847=Plano!$B$1),"entrada","saída"))</f>
        <v/>
      </c>
    </row>
    <row r="848" spans="1:19" ht="13.2" hidden="1" x14ac:dyDescent="0.25">
      <c r="A848" s="119" t="str">
        <f>IF(B848="","",COUNT('Diário 2o PA'!$A$5:$A$1412)+COUNT('Diário 3o PA'!$A$5:$A$2004)+COUNT('Diário 4º PA'!$A$5:$A$2004)+ROW()-4)</f>
        <v/>
      </c>
      <c r="B848" s="104"/>
      <c r="C848" s="154"/>
      <c r="D848" s="105"/>
      <c r="E848" s="105"/>
      <c r="F848" s="106"/>
      <c r="G848" s="105"/>
      <c r="H848" s="105"/>
      <c r="I848" s="108"/>
      <c r="J848" s="105"/>
      <c r="K848" s="105"/>
      <c r="L848" s="108"/>
      <c r="M848" s="105"/>
      <c r="N848" s="103"/>
      <c r="O848" s="456"/>
      <c r="P848" s="79">
        <f t="shared" si="27"/>
        <v>0</v>
      </c>
      <c r="Q848" s="79">
        <f t="shared" si="27"/>
        <v>0</v>
      </c>
      <c r="R848" s="102" t="str">
        <f t="shared" si="26"/>
        <v/>
      </c>
      <c r="S848" s="96" t="str">
        <f>IF(D848="","",IF(OR(D848=Plano!$A$1,D848=Plano!$B$1),"entrada","saída"))</f>
        <v/>
      </c>
    </row>
    <row r="849" spans="1:19" ht="13.2" hidden="1" x14ac:dyDescent="0.25">
      <c r="A849" s="119" t="str">
        <f>IF(B849="","",COUNT('Diário 2o PA'!$A$5:$A$1412)+COUNT('Diário 3o PA'!$A$5:$A$2004)+COUNT('Diário 4º PA'!$A$5:$A$2004)+ROW()-4)</f>
        <v/>
      </c>
      <c r="B849" s="104"/>
      <c r="C849" s="154"/>
      <c r="D849" s="105"/>
      <c r="E849" s="105"/>
      <c r="F849" s="106"/>
      <c r="G849" s="105"/>
      <c r="H849" s="105"/>
      <c r="I849" s="108"/>
      <c r="J849" s="105"/>
      <c r="K849" s="105"/>
      <c r="L849" s="108"/>
      <c r="M849" s="105"/>
      <c r="N849" s="103"/>
      <c r="O849" s="456"/>
      <c r="P849" s="79">
        <f t="shared" si="27"/>
        <v>0</v>
      </c>
      <c r="Q849" s="79">
        <f t="shared" si="27"/>
        <v>0</v>
      </c>
      <c r="R849" s="102" t="str">
        <f t="shared" si="26"/>
        <v/>
      </c>
      <c r="S849" s="96" t="str">
        <f>IF(D849="","",IF(OR(D849=Plano!$A$1,D849=Plano!$B$1),"entrada","saída"))</f>
        <v/>
      </c>
    </row>
    <row r="850" spans="1:19" ht="13.2" hidden="1" x14ac:dyDescent="0.25">
      <c r="A850" s="119" t="str">
        <f>IF(B850="","",COUNT('Diário 2o PA'!$A$5:$A$1412)+COUNT('Diário 3o PA'!$A$5:$A$2004)+COUNT('Diário 4º PA'!$A$5:$A$2004)+ROW()-4)</f>
        <v/>
      </c>
      <c r="B850" s="104"/>
      <c r="C850" s="154"/>
      <c r="D850" s="105"/>
      <c r="E850" s="105"/>
      <c r="F850" s="106"/>
      <c r="G850" s="105"/>
      <c r="H850" s="105"/>
      <c r="I850" s="108"/>
      <c r="J850" s="105"/>
      <c r="K850" s="105"/>
      <c r="L850" s="108"/>
      <c r="M850" s="105"/>
      <c r="N850" s="103"/>
      <c r="O850" s="456"/>
      <c r="P850" s="79">
        <f t="shared" si="27"/>
        <v>0</v>
      </c>
      <c r="Q850" s="79">
        <f t="shared" si="27"/>
        <v>0</v>
      </c>
      <c r="R850" s="102" t="str">
        <f t="shared" si="26"/>
        <v/>
      </c>
      <c r="S850" s="96" t="str">
        <f>IF(D850="","",IF(OR(D850=Plano!$A$1,D850=Plano!$B$1),"entrada","saída"))</f>
        <v/>
      </c>
    </row>
    <row r="851" spans="1:19" ht="13.2" hidden="1" x14ac:dyDescent="0.25">
      <c r="A851" s="119" t="str">
        <f>IF(B851="","",COUNT('Diário 2o PA'!$A$5:$A$1412)+COUNT('Diário 3o PA'!$A$5:$A$2004)+COUNT('Diário 4º PA'!$A$5:$A$2004)+ROW()-4)</f>
        <v/>
      </c>
      <c r="B851" s="104"/>
      <c r="C851" s="154"/>
      <c r="D851" s="105"/>
      <c r="E851" s="105"/>
      <c r="F851" s="106"/>
      <c r="G851" s="105"/>
      <c r="H851" s="105"/>
      <c r="I851" s="108"/>
      <c r="J851" s="105"/>
      <c r="K851" s="105"/>
      <c r="L851" s="108"/>
      <c r="M851" s="105"/>
      <c r="N851" s="103"/>
      <c r="O851" s="456"/>
      <c r="P851" s="79">
        <f t="shared" si="27"/>
        <v>0</v>
      </c>
      <c r="Q851" s="79">
        <f t="shared" si="27"/>
        <v>0</v>
      </c>
      <c r="R851" s="102" t="str">
        <f t="shared" si="26"/>
        <v/>
      </c>
      <c r="S851" s="96" t="str">
        <f>IF(D851="","",IF(OR(D851=Plano!$A$1,D851=Plano!$B$1),"entrada","saída"))</f>
        <v/>
      </c>
    </row>
    <row r="852" spans="1:19" ht="13.2" hidden="1" x14ac:dyDescent="0.25">
      <c r="A852" s="119" t="str">
        <f>IF(B852="","",COUNT('Diário 2o PA'!$A$5:$A$1412)+COUNT('Diário 3o PA'!$A$5:$A$2004)+COUNT('Diário 4º PA'!$A$5:$A$2004)+ROW()-4)</f>
        <v/>
      </c>
      <c r="B852" s="104"/>
      <c r="C852" s="154"/>
      <c r="D852" s="105"/>
      <c r="E852" s="105"/>
      <c r="F852" s="106"/>
      <c r="G852" s="105"/>
      <c r="H852" s="105"/>
      <c r="I852" s="108"/>
      <c r="J852" s="105"/>
      <c r="K852" s="105"/>
      <c r="L852" s="108"/>
      <c r="M852" s="105"/>
      <c r="N852" s="103"/>
      <c r="O852" s="456"/>
      <c r="P852" s="79">
        <f t="shared" si="27"/>
        <v>0</v>
      </c>
      <c r="Q852" s="79">
        <f t="shared" si="27"/>
        <v>0</v>
      </c>
      <c r="R852" s="102" t="str">
        <f t="shared" si="26"/>
        <v/>
      </c>
      <c r="S852" s="96" t="str">
        <f>IF(D852="","",IF(OR(D852=Plano!$A$1,D852=Plano!$B$1),"entrada","saída"))</f>
        <v/>
      </c>
    </row>
    <row r="853" spans="1:19" ht="13.2" hidden="1" x14ac:dyDescent="0.25">
      <c r="A853" s="119" t="str">
        <f>IF(B853="","",COUNT('Diário 2o PA'!$A$5:$A$1412)+COUNT('Diário 3o PA'!$A$5:$A$2004)+COUNT('Diário 4º PA'!$A$5:$A$2004)+ROW()-4)</f>
        <v/>
      </c>
      <c r="B853" s="104"/>
      <c r="C853" s="154"/>
      <c r="D853" s="105"/>
      <c r="E853" s="105"/>
      <c r="F853" s="106"/>
      <c r="G853" s="105"/>
      <c r="H853" s="105"/>
      <c r="I853" s="108"/>
      <c r="J853" s="105"/>
      <c r="K853" s="105"/>
      <c r="L853" s="108"/>
      <c r="M853" s="105"/>
      <c r="N853" s="103"/>
      <c r="O853" s="456"/>
      <c r="P853" s="79">
        <f t="shared" si="27"/>
        <v>0</v>
      </c>
      <c r="Q853" s="79">
        <f t="shared" si="27"/>
        <v>0</v>
      </c>
      <c r="R853" s="102" t="str">
        <f t="shared" si="26"/>
        <v/>
      </c>
      <c r="S853" s="96" t="str">
        <f>IF(D853="","",IF(OR(D853=Plano!$A$1,D853=Plano!$B$1),"entrada","saída"))</f>
        <v/>
      </c>
    </row>
    <row r="854" spans="1:19" ht="13.2" hidden="1" x14ac:dyDescent="0.25">
      <c r="A854" s="119" t="str">
        <f>IF(B854="","",COUNT('Diário 2o PA'!$A$5:$A$1412)+COUNT('Diário 3o PA'!$A$5:$A$2004)+COUNT('Diário 4º PA'!$A$5:$A$2004)+ROW()-4)</f>
        <v/>
      </c>
      <c r="B854" s="104"/>
      <c r="C854" s="154"/>
      <c r="D854" s="105"/>
      <c r="E854" s="105"/>
      <c r="F854" s="106"/>
      <c r="G854" s="105"/>
      <c r="H854" s="105"/>
      <c r="I854" s="108"/>
      <c r="J854" s="105"/>
      <c r="K854" s="105"/>
      <c r="L854" s="108"/>
      <c r="M854" s="105"/>
      <c r="N854" s="103"/>
      <c r="O854" s="456"/>
      <c r="P854" s="79">
        <f t="shared" si="27"/>
        <v>0</v>
      </c>
      <c r="Q854" s="79">
        <f t="shared" si="27"/>
        <v>0</v>
      </c>
      <c r="R854" s="102" t="str">
        <f t="shared" si="26"/>
        <v/>
      </c>
      <c r="S854" s="96" t="str">
        <f>IF(D854="","",IF(OR(D854=Plano!$A$1,D854=Plano!$B$1),"entrada","saída"))</f>
        <v/>
      </c>
    </row>
    <row r="855" spans="1:19" ht="13.2" hidden="1" x14ac:dyDescent="0.25">
      <c r="A855" s="119" t="str">
        <f>IF(B855="","",COUNT('Diário 2o PA'!$A$5:$A$1412)+COUNT('Diário 3o PA'!$A$5:$A$2004)+COUNT('Diário 4º PA'!$A$5:$A$2004)+ROW()-4)</f>
        <v/>
      </c>
      <c r="B855" s="104"/>
      <c r="C855" s="154"/>
      <c r="D855" s="105"/>
      <c r="E855" s="105"/>
      <c r="F855" s="106"/>
      <c r="G855" s="105"/>
      <c r="H855" s="105"/>
      <c r="I855" s="108"/>
      <c r="J855" s="105"/>
      <c r="K855" s="105"/>
      <c r="L855" s="108"/>
      <c r="M855" s="105"/>
      <c r="N855" s="103"/>
      <c r="O855" s="456"/>
      <c r="P855" s="79">
        <f t="shared" si="27"/>
        <v>0</v>
      </c>
      <c r="Q855" s="79">
        <f t="shared" si="27"/>
        <v>0</v>
      </c>
      <c r="R855" s="102" t="str">
        <f t="shared" si="26"/>
        <v/>
      </c>
      <c r="S855" s="96" t="str">
        <f>IF(D855="","",IF(OR(D855=Plano!$A$1,D855=Plano!$B$1),"entrada","saída"))</f>
        <v/>
      </c>
    </row>
    <row r="856" spans="1:19" ht="13.2" hidden="1" x14ac:dyDescent="0.25">
      <c r="A856" s="119" t="str">
        <f>IF(B856="","",COUNT('Diário 2o PA'!$A$5:$A$1412)+COUNT('Diário 3o PA'!$A$5:$A$2004)+COUNT('Diário 4º PA'!$A$5:$A$2004)+ROW()-4)</f>
        <v/>
      </c>
      <c r="B856" s="104"/>
      <c r="C856" s="154"/>
      <c r="D856" s="105"/>
      <c r="E856" s="105"/>
      <c r="F856" s="106"/>
      <c r="G856" s="105"/>
      <c r="H856" s="105"/>
      <c r="I856" s="108"/>
      <c r="J856" s="105"/>
      <c r="K856" s="105"/>
      <c r="L856" s="108"/>
      <c r="M856" s="105"/>
      <c r="N856" s="103"/>
      <c r="O856" s="456"/>
      <c r="P856" s="79">
        <f t="shared" si="27"/>
        <v>0</v>
      </c>
      <c r="Q856" s="79">
        <f t="shared" si="27"/>
        <v>0</v>
      </c>
      <c r="R856" s="102" t="str">
        <f t="shared" si="26"/>
        <v/>
      </c>
      <c r="S856" s="96" t="str">
        <f>IF(D856="","",IF(OR(D856=Plano!$A$1,D856=Plano!$B$1),"entrada","saída"))</f>
        <v/>
      </c>
    </row>
    <row r="857" spans="1:19" ht="13.2" hidden="1" x14ac:dyDescent="0.25">
      <c r="A857" s="119" t="str">
        <f>IF(B857="","",COUNT('Diário 2o PA'!$A$5:$A$1412)+COUNT('Diário 3o PA'!$A$5:$A$2004)+COUNT('Diário 4º PA'!$A$5:$A$2004)+ROW()-4)</f>
        <v/>
      </c>
      <c r="B857" s="104"/>
      <c r="C857" s="154"/>
      <c r="D857" s="105"/>
      <c r="E857" s="105"/>
      <c r="F857" s="106"/>
      <c r="G857" s="105"/>
      <c r="H857" s="105"/>
      <c r="I857" s="108"/>
      <c r="J857" s="105"/>
      <c r="K857" s="105"/>
      <c r="L857" s="108"/>
      <c r="M857" s="105"/>
      <c r="N857" s="103"/>
      <c r="O857" s="456"/>
      <c r="P857" s="79">
        <f t="shared" si="27"/>
        <v>0</v>
      </c>
      <c r="Q857" s="79">
        <f t="shared" si="27"/>
        <v>0</v>
      </c>
      <c r="R857" s="102" t="str">
        <f t="shared" si="26"/>
        <v/>
      </c>
      <c r="S857" s="96" t="str">
        <f>IF(D857="","",IF(OR(D857=Plano!$A$1,D857=Plano!$B$1),"entrada","saída"))</f>
        <v/>
      </c>
    </row>
    <row r="858" spans="1:19" ht="13.2" hidden="1" x14ac:dyDescent="0.25">
      <c r="A858" s="119" t="str">
        <f>IF(B858="","",COUNT('Diário 2o PA'!$A$5:$A$1412)+COUNT('Diário 3o PA'!$A$5:$A$2004)+COUNT('Diário 4º PA'!$A$5:$A$2004)+ROW()-4)</f>
        <v/>
      </c>
      <c r="B858" s="104"/>
      <c r="C858" s="154"/>
      <c r="D858" s="105"/>
      <c r="E858" s="105"/>
      <c r="F858" s="106"/>
      <c r="G858" s="105"/>
      <c r="H858" s="105"/>
      <c r="I858" s="108"/>
      <c r="J858" s="105"/>
      <c r="K858" s="105"/>
      <c r="L858" s="108"/>
      <c r="M858" s="105"/>
      <c r="N858" s="103"/>
      <c r="O858" s="456"/>
      <c r="P858" s="79">
        <f t="shared" si="27"/>
        <v>0</v>
      </c>
      <c r="Q858" s="79">
        <f t="shared" si="27"/>
        <v>0</v>
      </c>
      <c r="R858" s="102" t="str">
        <f t="shared" si="26"/>
        <v/>
      </c>
      <c r="S858" s="96" t="str">
        <f>IF(D858="","",IF(OR(D858=Plano!$A$1,D858=Plano!$B$1),"entrada","saída"))</f>
        <v/>
      </c>
    </row>
    <row r="859" spans="1:19" ht="13.2" hidden="1" x14ac:dyDescent="0.25">
      <c r="A859" s="119" t="str">
        <f>IF(B859="","",COUNT('Diário 2o PA'!$A$5:$A$1412)+COUNT('Diário 3o PA'!$A$5:$A$2004)+COUNT('Diário 4º PA'!$A$5:$A$2004)+ROW()-4)</f>
        <v/>
      </c>
      <c r="B859" s="104"/>
      <c r="C859" s="154"/>
      <c r="D859" s="105"/>
      <c r="E859" s="105"/>
      <c r="F859" s="106"/>
      <c r="G859" s="105"/>
      <c r="H859" s="105"/>
      <c r="I859" s="108"/>
      <c r="J859" s="105"/>
      <c r="K859" s="105"/>
      <c r="L859" s="108"/>
      <c r="M859" s="105"/>
      <c r="N859" s="103"/>
      <c r="O859" s="456"/>
      <c r="P859" s="79">
        <f t="shared" si="27"/>
        <v>0</v>
      </c>
      <c r="Q859" s="79">
        <f t="shared" si="27"/>
        <v>0</v>
      </c>
      <c r="R859" s="102" t="str">
        <f t="shared" si="26"/>
        <v/>
      </c>
      <c r="S859" s="96" t="str">
        <f>IF(D859="","",IF(OR(D859=Plano!$A$1,D859=Plano!$B$1),"entrada","saída"))</f>
        <v/>
      </c>
    </row>
    <row r="860" spans="1:19" ht="13.2" hidden="1" x14ac:dyDescent="0.25">
      <c r="A860" s="119" t="str">
        <f>IF(B860="","",COUNT('Diário 2o PA'!$A$5:$A$1412)+COUNT('Diário 3o PA'!$A$5:$A$2004)+COUNT('Diário 4º PA'!$A$5:$A$2004)+ROW()-4)</f>
        <v/>
      </c>
      <c r="B860" s="104"/>
      <c r="C860" s="154"/>
      <c r="D860" s="105"/>
      <c r="E860" s="105"/>
      <c r="F860" s="106"/>
      <c r="G860" s="105"/>
      <c r="H860" s="105"/>
      <c r="I860" s="108"/>
      <c r="J860" s="105"/>
      <c r="K860" s="105"/>
      <c r="L860" s="108"/>
      <c r="M860" s="105"/>
      <c r="N860" s="103"/>
      <c r="O860" s="456"/>
      <c r="P860" s="79">
        <f t="shared" si="27"/>
        <v>0</v>
      </c>
      <c r="Q860" s="79">
        <f t="shared" si="27"/>
        <v>0</v>
      </c>
      <c r="R860" s="102" t="str">
        <f t="shared" si="26"/>
        <v/>
      </c>
      <c r="S860" s="96" t="str">
        <f>IF(D860="","",IF(OR(D860=Plano!$A$1,D860=Plano!$B$1),"entrada","saída"))</f>
        <v/>
      </c>
    </row>
    <row r="861" spans="1:19" ht="13.2" hidden="1" x14ac:dyDescent="0.25">
      <c r="A861" s="119" t="str">
        <f>IF(B861="","",COUNT('Diário 2o PA'!$A$5:$A$1412)+COUNT('Diário 3o PA'!$A$5:$A$2004)+COUNT('Diário 4º PA'!$A$5:$A$2004)+ROW()-4)</f>
        <v/>
      </c>
      <c r="B861" s="104"/>
      <c r="C861" s="154"/>
      <c r="D861" s="105"/>
      <c r="E861" s="105"/>
      <c r="F861" s="106"/>
      <c r="G861" s="105"/>
      <c r="H861" s="105"/>
      <c r="I861" s="108"/>
      <c r="J861" s="105"/>
      <c r="K861" s="105"/>
      <c r="L861" s="108"/>
      <c r="M861" s="105"/>
      <c r="N861" s="103"/>
      <c r="O861" s="456"/>
      <c r="P861" s="79">
        <f t="shared" si="27"/>
        <v>0</v>
      </c>
      <c r="Q861" s="79">
        <f t="shared" si="27"/>
        <v>0</v>
      </c>
      <c r="R861" s="102" t="str">
        <f t="shared" si="26"/>
        <v/>
      </c>
      <c r="S861" s="96" t="str">
        <f>IF(D861="","",IF(OR(D861=Plano!$A$1,D861=Plano!$B$1),"entrada","saída"))</f>
        <v/>
      </c>
    </row>
    <row r="862" spans="1:19" ht="13.2" hidden="1" x14ac:dyDescent="0.25">
      <c r="A862" s="119" t="str">
        <f>IF(B862="","",COUNT('Diário 2o PA'!$A$5:$A$1412)+COUNT('Diário 3o PA'!$A$5:$A$2004)+COUNT('Diário 4º PA'!$A$5:$A$2004)+ROW()-4)</f>
        <v/>
      </c>
      <c r="B862" s="104"/>
      <c r="C862" s="154"/>
      <c r="D862" s="105"/>
      <c r="E862" s="105"/>
      <c r="F862" s="106"/>
      <c r="G862" s="105"/>
      <c r="H862" s="105"/>
      <c r="I862" s="108"/>
      <c r="J862" s="105"/>
      <c r="K862" s="105"/>
      <c r="L862" s="108"/>
      <c r="M862" s="105"/>
      <c r="N862" s="103"/>
      <c r="O862" s="456"/>
      <c r="P862" s="79">
        <f t="shared" si="27"/>
        <v>0</v>
      </c>
      <c r="Q862" s="79">
        <f t="shared" si="27"/>
        <v>0</v>
      </c>
      <c r="R862" s="102" t="str">
        <f t="shared" si="26"/>
        <v/>
      </c>
      <c r="S862" s="96" t="str">
        <f>IF(D862="","",IF(OR(D862=Plano!$A$1,D862=Plano!$B$1),"entrada","saída"))</f>
        <v/>
      </c>
    </row>
    <row r="863" spans="1:19" ht="13.2" hidden="1" x14ac:dyDescent="0.25">
      <c r="A863" s="119" t="str">
        <f>IF(B863="","",COUNT('Diário 2o PA'!$A$5:$A$1412)+COUNT('Diário 3o PA'!$A$5:$A$2004)+COUNT('Diário 4º PA'!$A$5:$A$2004)+ROW()-4)</f>
        <v/>
      </c>
      <c r="B863" s="104"/>
      <c r="C863" s="154"/>
      <c r="D863" s="105"/>
      <c r="E863" s="105"/>
      <c r="F863" s="106"/>
      <c r="G863" s="105"/>
      <c r="H863" s="105"/>
      <c r="I863" s="108"/>
      <c r="J863" s="105"/>
      <c r="K863" s="105"/>
      <c r="L863" s="108"/>
      <c r="M863" s="105"/>
      <c r="N863" s="103"/>
      <c r="O863" s="456"/>
      <c r="P863" s="79">
        <f t="shared" si="27"/>
        <v>0</v>
      </c>
      <c r="Q863" s="79">
        <f t="shared" si="27"/>
        <v>0</v>
      </c>
      <c r="R863" s="102" t="str">
        <f t="shared" si="26"/>
        <v/>
      </c>
      <c r="S863" s="96" t="str">
        <f>IF(D863="","",IF(OR(D863=Plano!$A$1,D863=Plano!$B$1),"entrada","saída"))</f>
        <v/>
      </c>
    </row>
    <row r="864" spans="1:19" ht="13.2" hidden="1" x14ac:dyDescent="0.25">
      <c r="A864" s="119" t="str">
        <f>IF(B864="","",COUNT('Diário 2o PA'!$A$5:$A$1412)+COUNT('Diário 3o PA'!$A$5:$A$2004)+COUNT('Diário 4º PA'!$A$5:$A$2004)+ROW()-4)</f>
        <v/>
      </c>
      <c r="B864" s="104"/>
      <c r="C864" s="154"/>
      <c r="D864" s="105"/>
      <c r="E864" s="105"/>
      <c r="F864" s="106"/>
      <c r="G864" s="105"/>
      <c r="H864" s="105"/>
      <c r="I864" s="108"/>
      <c r="J864" s="105"/>
      <c r="K864" s="105"/>
      <c r="L864" s="108"/>
      <c r="M864" s="105"/>
      <c r="N864" s="103"/>
      <c r="O864" s="456"/>
      <c r="P864" s="79">
        <f t="shared" si="27"/>
        <v>0</v>
      </c>
      <c r="Q864" s="79">
        <f t="shared" si="27"/>
        <v>0</v>
      </c>
      <c r="R864" s="102" t="str">
        <f t="shared" si="26"/>
        <v/>
      </c>
      <c r="S864" s="96" t="str">
        <f>IF(D864="","",IF(OR(D864=Plano!$A$1,D864=Plano!$B$1),"entrada","saída"))</f>
        <v/>
      </c>
    </row>
    <row r="865" spans="1:19" ht="13.2" hidden="1" x14ac:dyDescent="0.25">
      <c r="A865" s="119" t="str">
        <f>IF(B865="","",COUNT('Diário 2o PA'!$A$5:$A$1412)+COUNT('Diário 3o PA'!$A$5:$A$2004)+COUNT('Diário 4º PA'!$A$5:$A$2004)+ROW()-4)</f>
        <v/>
      </c>
      <c r="B865" s="104"/>
      <c r="C865" s="154"/>
      <c r="D865" s="105"/>
      <c r="E865" s="105"/>
      <c r="F865" s="106"/>
      <c r="G865" s="105"/>
      <c r="H865" s="105"/>
      <c r="I865" s="108"/>
      <c r="J865" s="105"/>
      <c r="K865" s="105"/>
      <c r="L865" s="108"/>
      <c r="M865" s="105"/>
      <c r="N865" s="103"/>
      <c r="O865" s="456"/>
      <c r="P865" s="79">
        <f t="shared" si="27"/>
        <v>0</v>
      </c>
      <c r="Q865" s="79">
        <f t="shared" si="27"/>
        <v>0</v>
      </c>
      <c r="R865" s="102" t="str">
        <f t="shared" si="26"/>
        <v/>
      </c>
      <c r="S865" s="96" t="str">
        <f>IF(D865="","",IF(OR(D865=Plano!$A$1,D865=Plano!$B$1),"entrada","saída"))</f>
        <v/>
      </c>
    </row>
    <row r="866" spans="1:19" ht="13.2" hidden="1" x14ac:dyDescent="0.25">
      <c r="A866" s="119" t="str">
        <f>IF(B866="","",COUNT('Diário 2o PA'!$A$5:$A$1412)+COUNT('Diário 3o PA'!$A$5:$A$2004)+COUNT('Diário 4º PA'!$A$5:$A$2004)+ROW()-4)</f>
        <v/>
      </c>
      <c r="B866" s="104"/>
      <c r="C866" s="154"/>
      <c r="D866" s="105"/>
      <c r="E866" s="105"/>
      <c r="F866" s="106"/>
      <c r="G866" s="105"/>
      <c r="H866" s="105"/>
      <c r="I866" s="108"/>
      <c r="J866" s="105"/>
      <c r="K866" s="105"/>
      <c r="L866" s="108"/>
      <c r="M866" s="105"/>
      <c r="N866" s="103"/>
      <c r="O866" s="456"/>
      <c r="P866" s="79">
        <f t="shared" si="27"/>
        <v>0</v>
      </c>
      <c r="Q866" s="79">
        <f t="shared" si="27"/>
        <v>0</v>
      </c>
      <c r="R866" s="102" t="str">
        <f t="shared" si="26"/>
        <v/>
      </c>
      <c r="S866" s="96" t="str">
        <f>IF(D866="","",IF(OR(D866=Plano!$A$1,D866=Plano!$B$1),"entrada","saída"))</f>
        <v/>
      </c>
    </row>
    <row r="867" spans="1:19" ht="13.2" hidden="1" x14ac:dyDescent="0.25">
      <c r="A867" s="119" t="str">
        <f>IF(B867="","",COUNT('Diário 2o PA'!$A$5:$A$1412)+COUNT('Diário 3o PA'!$A$5:$A$2004)+COUNT('Diário 4º PA'!$A$5:$A$2004)+ROW()-4)</f>
        <v/>
      </c>
      <c r="B867" s="104"/>
      <c r="C867" s="154"/>
      <c r="D867" s="105"/>
      <c r="E867" s="105"/>
      <c r="F867" s="106"/>
      <c r="G867" s="105"/>
      <c r="H867" s="105"/>
      <c r="I867" s="108"/>
      <c r="J867" s="105"/>
      <c r="K867" s="105"/>
      <c r="L867" s="108"/>
      <c r="M867" s="105"/>
      <c r="N867" s="103"/>
      <c r="O867" s="456"/>
      <c r="P867" s="79">
        <f t="shared" si="27"/>
        <v>0</v>
      </c>
      <c r="Q867" s="79">
        <f t="shared" si="27"/>
        <v>0</v>
      </c>
      <c r="R867" s="102" t="str">
        <f t="shared" si="26"/>
        <v/>
      </c>
      <c r="S867" s="96" t="str">
        <f>IF(D867="","",IF(OR(D867=Plano!$A$1,D867=Plano!$B$1),"entrada","saída"))</f>
        <v/>
      </c>
    </row>
    <row r="868" spans="1:19" ht="13.2" hidden="1" x14ac:dyDescent="0.25">
      <c r="A868" s="119" t="str">
        <f>IF(B868="","",COUNT('Diário 2o PA'!$A$5:$A$1412)+COUNT('Diário 3o PA'!$A$5:$A$2004)+COUNT('Diário 4º PA'!$A$5:$A$2004)+ROW()-4)</f>
        <v/>
      </c>
      <c r="B868" s="104"/>
      <c r="C868" s="154"/>
      <c r="D868" s="105"/>
      <c r="E868" s="105"/>
      <c r="F868" s="106"/>
      <c r="G868" s="105"/>
      <c r="H868" s="105"/>
      <c r="I868" s="108"/>
      <c r="J868" s="105"/>
      <c r="K868" s="105"/>
      <c r="L868" s="108"/>
      <c r="M868" s="105"/>
      <c r="N868" s="103"/>
      <c r="O868" s="456"/>
      <c r="P868" s="79">
        <f t="shared" si="27"/>
        <v>0</v>
      </c>
      <c r="Q868" s="79">
        <f t="shared" si="27"/>
        <v>0</v>
      </c>
      <c r="R868" s="102" t="str">
        <f t="shared" si="26"/>
        <v/>
      </c>
      <c r="S868" s="96" t="str">
        <f>IF(D868="","",IF(OR(D868=Plano!$A$1,D868=Plano!$B$1),"entrada","saída"))</f>
        <v/>
      </c>
    </row>
    <row r="869" spans="1:19" ht="13.2" hidden="1" x14ac:dyDescent="0.25">
      <c r="A869" s="119" t="str">
        <f>IF(B869="","",COUNT('Diário 2o PA'!$A$5:$A$1412)+COUNT('Diário 3o PA'!$A$5:$A$2004)+COUNT('Diário 4º PA'!$A$5:$A$2004)+ROW()-4)</f>
        <v/>
      </c>
      <c r="B869" s="104"/>
      <c r="C869" s="154"/>
      <c r="D869" s="105"/>
      <c r="E869" s="105"/>
      <c r="F869" s="106"/>
      <c r="G869" s="105"/>
      <c r="H869" s="105"/>
      <c r="I869" s="108"/>
      <c r="J869" s="105"/>
      <c r="K869" s="105"/>
      <c r="L869" s="108"/>
      <c r="M869" s="105"/>
      <c r="N869" s="103"/>
      <c r="O869" s="456"/>
      <c r="P869" s="79">
        <f t="shared" si="27"/>
        <v>0</v>
      </c>
      <c r="Q869" s="79">
        <f t="shared" si="27"/>
        <v>0</v>
      </c>
      <c r="R869" s="102" t="str">
        <f t="shared" si="26"/>
        <v/>
      </c>
      <c r="S869" s="96" t="str">
        <f>IF(D869="","",IF(OR(D869=Plano!$A$1,D869=Plano!$B$1),"entrada","saída"))</f>
        <v/>
      </c>
    </row>
    <row r="870" spans="1:19" ht="13.2" hidden="1" x14ac:dyDescent="0.25">
      <c r="A870" s="119" t="str">
        <f>IF(B870="","",COUNT('Diário 2o PA'!$A$5:$A$1412)+COUNT('Diário 3o PA'!$A$5:$A$2004)+COUNT('Diário 4º PA'!$A$5:$A$2004)+ROW()-4)</f>
        <v/>
      </c>
      <c r="B870" s="104"/>
      <c r="C870" s="154"/>
      <c r="D870" s="105"/>
      <c r="E870" s="105"/>
      <c r="F870" s="106"/>
      <c r="G870" s="105"/>
      <c r="H870" s="105"/>
      <c r="I870" s="108"/>
      <c r="J870" s="105"/>
      <c r="K870" s="105"/>
      <c r="L870" s="108"/>
      <c r="M870" s="105"/>
      <c r="N870" s="103"/>
      <c r="O870" s="456"/>
      <c r="P870" s="79">
        <f t="shared" si="27"/>
        <v>0</v>
      </c>
      <c r="Q870" s="79">
        <f t="shared" si="27"/>
        <v>0</v>
      </c>
      <c r="R870" s="102" t="str">
        <f t="shared" si="26"/>
        <v/>
      </c>
      <c r="S870" s="96" t="str">
        <f>IF(D870="","",IF(OR(D870=Plano!$A$1,D870=Plano!$B$1),"entrada","saída"))</f>
        <v/>
      </c>
    </row>
    <row r="871" spans="1:19" ht="13.2" hidden="1" x14ac:dyDescent="0.25">
      <c r="A871" s="119" t="str">
        <f>IF(B871="","",COUNT('Diário 2o PA'!$A$5:$A$1412)+COUNT('Diário 3o PA'!$A$5:$A$2004)+COUNT('Diário 4º PA'!$A$5:$A$2004)+ROW()-4)</f>
        <v/>
      </c>
      <c r="B871" s="104"/>
      <c r="C871" s="154"/>
      <c r="D871" s="105"/>
      <c r="E871" s="105"/>
      <c r="F871" s="106"/>
      <c r="G871" s="105"/>
      <c r="H871" s="105"/>
      <c r="I871" s="108"/>
      <c r="J871" s="105"/>
      <c r="K871" s="105"/>
      <c r="L871" s="108"/>
      <c r="M871" s="105"/>
      <c r="N871" s="103"/>
      <c r="O871" s="456"/>
      <c r="P871" s="79">
        <f t="shared" si="27"/>
        <v>0</v>
      </c>
      <c r="Q871" s="79">
        <f t="shared" si="27"/>
        <v>0</v>
      </c>
      <c r="R871" s="102" t="str">
        <f t="shared" si="26"/>
        <v/>
      </c>
      <c r="S871" s="96" t="str">
        <f>IF(D871="","",IF(OR(D871=Plano!$A$1,D871=Plano!$B$1),"entrada","saída"))</f>
        <v/>
      </c>
    </row>
    <row r="872" spans="1:19" ht="13.2" hidden="1" x14ac:dyDescent="0.25">
      <c r="A872" s="119" t="str">
        <f>IF(B872="","",COUNT('Diário 2o PA'!$A$5:$A$1412)+COUNT('Diário 3o PA'!$A$5:$A$2004)+COUNT('Diário 4º PA'!$A$5:$A$2004)+ROW()-4)</f>
        <v/>
      </c>
      <c r="B872" s="104"/>
      <c r="C872" s="154"/>
      <c r="D872" s="105"/>
      <c r="E872" s="105"/>
      <c r="F872" s="106"/>
      <c r="G872" s="105"/>
      <c r="H872" s="105"/>
      <c r="I872" s="108"/>
      <c r="J872" s="105"/>
      <c r="K872" s="105"/>
      <c r="L872" s="108"/>
      <c r="M872" s="105"/>
      <c r="N872" s="103"/>
      <c r="O872" s="456"/>
      <c r="P872" s="79">
        <f t="shared" si="27"/>
        <v>0</v>
      </c>
      <c r="Q872" s="79">
        <f t="shared" si="27"/>
        <v>0</v>
      </c>
      <c r="R872" s="102" t="str">
        <f t="shared" si="26"/>
        <v/>
      </c>
      <c r="S872" s="96" t="str">
        <f>IF(D872="","",IF(OR(D872=Plano!$A$1,D872=Plano!$B$1),"entrada","saída"))</f>
        <v/>
      </c>
    </row>
    <row r="873" spans="1:19" ht="13.2" hidden="1" x14ac:dyDescent="0.25">
      <c r="A873" s="119" t="str">
        <f>IF(B873="","",COUNT('Diário 2o PA'!$A$5:$A$1412)+COUNT('Diário 3o PA'!$A$5:$A$2004)+COUNT('Diário 4º PA'!$A$5:$A$2004)+ROW()-4)</f>
        <v/>
      </c>
      <c r="B873" s="104"/>
      <c r="C873" s="154"/>
      <c r="D873" s="105"/>
      <c r="E873" s="105"/>
      <c r="F873" s="106"/>
      <c r="G873" s="105"/>
      <c r="H873" s="105"/>
      <c r="I873" s="108"/>
      <c r="J873" s="105"/>
      <c r="K873" s="105"/>
      <c r="L873" s="108"/>
      <c r="M873" s="105"/>
      <c r="N873" s="103"/>
      <c r="O873" s="456"/>
      <c r="P873" s="79">
        <f t="shared" si="27"/>
        <v>0</v>
      </c>
      <c r="Q873" s="79">
        <f t="shared" si="27"/>
        <v>0</v>
      </c>
      <c r="R873" s="102" t="str">
        <f t="shared" si="26"/>
        <v/>
      </c>
      <c r="S873" s="96" t="str">
        <f>IF(D873="","",IF(OR(D873=Plano!$A$1,D873=Plano!$B$1),"entrada","saída"))</f>
        <v/>
      </c>
    </row>
    <row r="874" spans="1:19" ht="13.2" hidden="1" x14ac:dyDescent="0.25">
      <c r="A874" s="119" t="str">
        <f>IF(B874="","",COUNT('Diário 2o PA'!$A$5:$A$1412)+COUNT('Diário 3o PA'!$A$5:$A$2004)+COUNT('Diário 4º PA'!$A$5:$A$2004)+ROW()-4)</f>
        <v/>
      </c>
      <c r="B874" s="104"/>
      <c r="C874" s="154"/>
      <c r="D874" s="105"/>
      <c r="E874" s="105"/>
      <c r="F874" s="106"/>
      <c r="G874" s="105"/>
      <c r="H874" s="105"/>
      <c r="I874" s="108"/>
      <c r="J874" s="105"/>
      <c r="K874" s="105"/>
      <c r="L874" s="108"/>
      <c r="M874" s="105"/>
      <c r="N874" s="103"/>
      <c r="O874" s="456"/>
      <c r="P874" s="79">
        <f t="shared" si="27"/>
        <v>0</v>
      </c>
      <c r="Q874" s="79">
        <f t="shared" si="27"/>
        <v>0</v>
      </c>
      <c r="R874" s="102" t="str">
        <f t="shared" si="26"/>
        <v/>
      </c>
      <c r="S874" s="96" t="str">
        <f>IF(D874="","",IF(OR(D874=Plano!$A$1,D874=Plano!$B$1),"entrada","saída"))</f>
        <v/>
      </c>
    </row>
    <row r="875" spans="1:19" ht="13.2" hidden="1" x14ac:dyDescent="0.25">
      <c r="A875" s="119" t="str">
        <f>IF(B875="","",COUNT('Diário 2o PA'!$A$5:$A$1412)+COUNT('Diário 3o PA'!$A$5:$A$2004)+COUNT('Diário 4º PA'!$A$5:$A$2004)+ROW()-4)</f>
        <v/>
      </c>
      <c r="B875" s="104"/>
      <c r="C875" s="154"/>
      <c r="D875" s="105"/>
      <c r="E875" s="105"/>
      <c r="F875" s="106"/>
      <c r="G875" s="105"/>
      <c r="H875" s="105"/>
      <c r="I875" s="108"/>
      <c r="J875" s="105"/>
      <c r="K875" s="105"/>
      <c r="L875" s="108"/>
      <c r="M875" s="105"/>
      <c r="N875" s="103"/>
      <c r="O875" s="456"/>
      <c r="P875" s="79">
        <f t="shared" si="27"/>
        <v>0</v>
      </c>
      <c r="Q875" s="79">
        <f t="shared" si="27"/>
        <v>0</v>
      </c>
      <c r="R875" s="102" t="str">
        <f t="shared" si="26"/>
        <v/>
      </c>
      <c r="S875" s="96" t="str">
        <f>IF(D875="","",IF(OR(D875=Plano!$A$1,D875=Plano!$B$1),"entrada","saída"))</f>
        <v/>
      </c>
    </row>
    <row r="876" spans="1:19" ht="13.2" hidden="1" x14ac:dyDescent="0.25">
      <c r="A876" s="119" t="str">
        <f>IF(B876="","",COUNT('Diário 2o PA'!$A$5:$A$1412)+COUNT('Diário 3o PA'!$A$5:$A$2004)+COUNT('Diário 4º PA'!$A$5:$A$2004)+ROW()-4)</f>
        <v/>
      </c>
      <c r="B876" s="104"/>
      <c r="C876" s="154"/>
      <c r="D876" s="105"/>
      <c r="E876" s="105"/>
      <c r="F876" s="106"/>
      <c r="G876" s="105"/>
      <c r="H876" s="105"/>
      <c r="I876" s="108"/>
      <c r="J876" s="105"/>
      <c r="K876" s="105"/>
      <c r="L876" s="108"/>
      <c r="M876" s="105"/>
      <c r="N876" s="103"/>
      <c r="O876" s="456"/>
      <c r="P876" s="79">
        <f t="shared" si="27"/>
        <v>0</v>
      </c>
      <c r="Q876" s="79">
        <f t="shared" si="27"/>
        <v>0</v>
      </c>
      <c r="R876" s="102" t="str">
        <f t="shared" si="26"/>
        <v/>
      </c>
      <c r="S876" s="96" t="str">
        <f>IF(D876="","",IF(OR(D876=Plano!$A$1,D876=Plano!$B$1),"entrada","saída"))</f>
        <v/>
      </c>
    </row>
    <row r="877" spans="1:19" ht="13.2" hidden="1" x14ac:dyDescent="0.25">
      <c r="A877" s="119" t="str">
        <f>IF(B877="","",COUNT('Diário 2o PA'!$A$5:$A$1412)+COUNT('Diário 3o PA'!$A$5:$A$2004)+COUNT('Diário 4º PA'!$A$5:$A$2004)+ROW()-4)</f>
        <v/>
      </c>
      <c r="B877" s="104"/>
      <c r="C877" s="154"/>
      <c r="D877" s="105"/>
      <c r="E877" s="105"/>
      <c r="F877" s="106"/>
      <c r="G877" s="105"/>
      <c r="H877" s="105"/>
      <c r="I877" s="108"/>
      <c r="J877" s="105"/>
      <c r="K877" s="105"/>
      <c r="L877" s="108"/>
      <c r="M877" s="105"/>
      <c r="N877" s="103"/>
      <c r="O877" s="456"/>
      <c r="P877" s="79">
        <f t="shared" si="27"/>
        <v>0</v>
      </c>
      <c r="Q877" s="79">
        <f t="shared" si="27"/>
        <v>0</v>
      </c>
      <c r="R877" s="102" t="str">
        <f t="shared" si="26"/>
        <v/>
      </c>
      <c r="S877" s="96" t="str">
        <f>IF(D877="","",IF(OR(D877=Plano!$A$1,D877=Plano!$B$1),"entrada","saída"))</f>
        <v/>
      </c>
    </row>
    <row r="878" spans="1:19" ht="13.2" hidden="1" x14ac:dyDescent="0.25">
      <c r="A878" s="119" t="str">
        <f>IF(B878="","",COUNT('Diário 2o PA'!$A$5:$A$1412)+COUNT('Diário 3o PA'!$A$5:$A$2004)+COUNT('Diário 4º PA'!$A$5:$A$2004)+ROW()-4)</f>
        <v/>
      </c>
      <c r="B878" s="104"/>
      <c r="C878" s="154"/>
      <c r="D878" s="105"/>
      <c r="E878" s="105"/>
      <c r="F878" s="106"/>
      <c r="G878" s="105"/>
      <c r="H878" s="105"/>
      <c r="I878" s="108"/>
      <c r="J878" s="105"/>
      <c r="K878" s="105"/>
      <c r="L878" s="108"/>
      <c r="M878" s="105"/>
      <c r="N878" s="103"/>
      <c r="O878" s="456"/>
      <c r="P878" s="79">
        <f t="shared" si="27"/>
        <v>0</v>
      </c>
      <c r="Q878" s="79">
        <f t="shared" si="27"/>
        <v>0</v>
      </c>
      <c r="R878" s="102" t="str">
        <f t="shared" si="26"/>
        <v/>
      </c>
      <c r="S878" s="96" t="str">
        <f>IF(D878="","",IF(OR(D878=Plano!$A$1,D878=Plano!$B$1),"entrada","saída"))</f>
        <v/>
      </c>
    </row>
    <row r="879" spans="1:19" ht="13.2" hidden="1" x14ac:dyDescent="0.25">
      <c r="A879" s="119" t="str">
        <f>IF(B879="","",COUNT('Diário 2o PA'!$A$5:$A$1412)+COUNT('Diário 3o PA'!$A$5:$A$2004)+COUNT('Diário 4º PA'!$A$5:$A$2004)+ROW()-4)</f>
        <v/>
      </c>
      <c r="B879" s="104"/>
      <c r="C879" s="154"/>
      <c r="D879" s="105"/>
      <c r="E879" s="105"/>
      <c r="F879" s="106"/>
      <c r="G879" s="105"/>
      <c r="H879" s="105"/>
      <c r="I879" s="108"/>
      <c r="J879" s="105"/>
      <c r="K879" s="105"/>
      <c r="L879" s="108"/>
      <c r="M879" s="105"/>
      <c r="N879" s="103"/>
      <c r="O879" s="456"/>
      <c r="P879" s="79">
        <f t="shared" si="27"/>
        <v>0</v>
      </c>
      <c r="Q879" s="79">
        <f t="shared" si="27"/>
        <v>0</v>
      </c>
      <c r="R879" s="102" t="str">
        <f t="shared" si="26"/>
        <v/>
      </c>
      <c r="S879" s="96" t="str">
        <f>IF(D879="","",IF(OR(D879=Plano!$A$1,D879=Plano!$B$1),"entrada","saída"))</f>
        <v/>
      </c>
    </row>
    <row r="880" spans="1:19" ht="13.2" hidden="1" x14ac:dyDescent="0.25">
      <c r="A880" s="119" t="str">
        <f>IF(B880="","",COUNT('Diário 2o PA'!$A$5:$A$1412)+COUNT('Diário 3o PA'!$A$5:$A$2004)+COUNT('Diário 4º PA'!$A$5:$A$2004)+ROW()-4)</f>
        <v/>
      </c>
      <c r="B880" s="104"/>
      <c r="C880" s="154"/>
      <c r="D880" s="105"/>
      <c r="E880" s="105"/>
      <c r="F880" s="106"/>
      <c r="G880" s="105"/>
      <c r="H880" s="105"/>
      <c r="I880" s="108"/>
      <c r="J880" s="105"/>
      <c r="K880" s="105"/>
      <c r="L880" s="108"/>
      <c r="M880" s="105"/>
      <c r="N880" s="103"/>
      <c r="O880" s="456"/>
      <c r="P880" s="79">
        <f t="shared" si="27"/>
        <v>0</v>
      </c>
      <c r="Q880" s="79">
        <f t="shared" si="27"/>
        <v>0</v>
      </c>
      <c r="R880" s="102" t="str">
        <f t="shared" si="26"/>
        <v/>
      </c>
      <c r="S880" s="96" t="str">
        <f>IF(D880="","",IF(OR(D880=Plano!$A$1,D880=Plano!$B$1),"entrada","saída"))</f>
        <v/>
      </c>
    </row>
    <row r="881" spans="1:19" ht="13.2" hidden="1" x14ac:dyDescent="0.25">
      <c r="A881" s="119" t="str">
        <f>IF(B881="","",COUNT('Diário 2o PA'!$A$5:$A$1412)+COUNT('Diário 3o PA'!$A$5:$A$2004)+COUNT('Diário 4º PA'!$A$5:$A$2004)+ROW()-4)</f>
        <v/>
      </c>
      <c r="B881" s="104"/>
      <c r="C881" s="154"/>
      <c r="D881" s="105"/>
      <c r="E881" s="105"/>
      <c r="F881" s="106"/>
      <c r="G881" s="105"/>
      <c r="H881" s="105"/>
      <c r="I881" s="108"/>
      <c r="J881" s="105"/>
      <c r="K881" s="105"/>
      <c r="L881" s="108"/>
      <c r="M881" s="105"/>
      <c r="N881" s="103"/>
      <c r="O881" s="456"/>
      <c r="P881" s="79">
        <f t="shared" si="27"/>
        <v>0</v>
      </c>
      <c r="Q881" s="79">
        <f t="shared" si="27"/>
        <v>0</v>
      </c>
      <c r="R881" s="102" t="str">
        <f t="shared" si="26"/>
        <v/>
      </c>
      <c r="S881" s="96" t="str">
        <f>IF(D881="","",IF(OR(D881=Plano!$A$1,D881=Plano!$B$1),"entrada","saída"))</f>
        <v/>
      </c>
    </row>
    <row r="882" spans="1:19" ht="13.2" hidden="1" x14ac:dyDescent="0.25">
      <c r="A882" s="119" t="str">
        <f>IF(B882="","",COUNT('Diário 2o PA'!$A$5:$A$1412)+COUNT('Diário 3o PA'!$A$5:$A$2004)+COUNT('Diário 4º PA'!$A$5:$A$2004)+ROW()-4)</f>
        <v/>
      </c>
      <c r="B882" s="104"/>
      <c r="C882" s="154"/>
      <c r="D882" s="105"/>
      <c r="E882" s="105"/>
      <c r="F882" s="106"/>
      <c r="G882" s="105"/>
      <c r="H882" s="105"/>
      <c r="I882" s="108"/>
      <c r="J882" s="105"/>
      <c r="K882" s="105"/>
      <c r="L882" s="108"/>
      <c r="M882" s="105"/>
      <c r="N882" s="103"/>
      <c r="O882" s="456"/>
      <c r="P882" s="79">
        <f t="shared" si="27"/>
        <v>0</v>
      </c>
      <c r="Q882" s="79">
        <f t="shared" si="27"/>
        <v>0</v>
      </c>
      <c r="R882" s="102" t="str">
        <f t="shared" si="26"/>
        <v/>
      </c>
      <c r="S882" s="96" t="str">
        <f>IF(D882="","",IF(OR(D882=Plano!$A$1,D882=Plano!$B$1),"entrada","saída"))</f>
        <v/>
      </c>
    </row>
    <row r="883" spans="1:19" ht="13.2" hidden="1" x14ac:dyDescent="0.25">
      <c r="A883" s="119" t="str">
        <f>IF(B883="","",COUNT('Diário 2o PA'!$A$5:$A$1412)+COUNT('Diário 3o PA'!$A$5:$A$2004)+COUNT('Diário 4º PA'!$A$5:$A$2004)+ROW()-4)</f>
        <v/>
      </c>
      <c r="B883" s="104"/>
      <c r="C883" s="154"/>
      <c r="D883" s="105"/>
      <c r="E883" s="105"/>
      <c r="F883" s="106"/>
      <c r="G883" s="105"/>
      <c r="H883" s="105"/>
      <c r="I883" s="108"/>
      <c r="J883" s="105"/>
      <c r="K883" s="105"/>
      <c r="L883" s="108"/>
      <c r="M883" s="105"/>
      <c r="N883" s="103"/>
      <c r="O883" s="456"/>
      <c r="P883" s="79">
        <f t="shared" si="27"/>
        <v>0</v>
      </c>
      <c r="Q883" s="79">
        <f t="shared" si="27"/>
        <v>0</v>
      </c>
      <c r="R883" s="102" t="str">
        <f t="shared" si="26"/>
        <v/>
      </c>
      <c r="S883" s="96" t="str">
        <f>IF(D883="","",IF(OR(D883=Plano!$A$1,D883=Plano!$B$1),"entrada","saída"))</f>
        <v/>
      </c>
    </row>
    <row r="884" spans="1:19" ht="13.2" hidden="1" x14ac:dyDescent="0.25">
      <c r="A884" s="119" t="str">
        <f>IF(B884="","",COUNT('Diário 2o PA'!$A$5:$A$1412)+COUNT('Diário 3o PA'!$A$5:$A$2004)+COUNT('Diário 4º PA'!$A$5:$A$2004)+ROW()-4)</f>
        <v/>
      </c>
      <c r="B884" s="104"/>
      <c r="C884" s="154"/>
      <c r="D884" s="105"/>
      <c r="E884" s="105"/>
      <c r="F884" s="106"/>
      <c r="G884" s="105"/>
      <c r="H884" s="105"/>
      <c r="I884" s="108"/>
      <c r="J884" s="105"/>
      <c r="K884" s="105"/>
      <c r="L884" s="108"/>
      <c r="M884" s="105"/>
      <c r="N884" s="103"/>
      <c r="O884" s="456"/>
      <c r="P884" s="79">
        <f t="shared" si="27"/>
        <v>0</v>
      </c>
      <c r="Q884" s="79">
        <f t="shared" si="27"/>
        <v>0</v>
      </c>
      <c r="R884" s="102" t="str">
        <f t="shared" si="26"/>
        <v/>
      </c>
      <c r="S884" s="96" t="str">
        <f>IF(D884="","",IF(OR(D884=Plano!$A$1,D884=Plano!$B$1),"entrada","saída"))</f>
        <v/>
      </c>
    </row>
    <row r="885" spans="1:19" ht="13.2" hidden="1" x14ac:dyDescent="0.25">
      <c r="A885" s="119" t="str">
        <f>IF(B885="","",COUNT('Diário 2o PA'!$A$5:$A$1412)+COUNT('Diário 3o PA'!$A$5:$A$2004)+COUNT('Diário 4º PA'!$A$5:$A$2004)+ROW()-4)</f>
        <v/>
      </c>
      <c r="B885" s="104"/>
      <c r="C885" s="154"/>
      <c r="D885" s="105"/>
      <c r="E885" s="105"/>
      <c r="F885" s="106"/>
      <c r="G885" s="105"/>
      <c r="H885" s="105"/>
      <c r="I885" s="108"/>
      <c r="J885" s="105"/>
      <c r="K885" s="105"/>
      <c r="L885" s="108"/>
      <c r="M885" s="105"/>
      <c r="N885" s="103"/>
      <c r="O885" s="456"/>
      <c r="P885" s="79">
        <f t="shared" si="27"/>
        <v>0</v>
      </c>
      <c r="Q885" s="79">
        <f t="shared" si="27"/>
        <v>0</v>
      </c>
      <c r="R885" s="102" t="str">
        <f t="shared" si="26"/>
        <v/>
      </c>
      <c r="S885" s="96" t="str">
        <f>IF(D885="","",IF(OR(D885=Plano!$A$1,D885=Plano!$B$1),"entrada","saída"))</f>
        <v/>
      </c>
    </row>
    <row r="886" spans="1:19" ht="13.2" hidden="1" x14ac:dyDescent="0.25">
      <c r="A886" s="119" t="str">
        <f>IF(B886="","",COUNT('Diário 2o PA'!$A$5:$A$1412)+COUNT('Diário 3o PA'!$A$5:$A$2004)+COUNT('Diário 4º PA'!$A$5:$A$2004)+ROW()-4)</f>
        <v/>
      </c>
      <c r="B886" s="104"/>
      <c r="C886" s="154"/>
      <c r="D886" s="105"/>
      <c r="E886" s="105"/>
      <c r="F886" s="106"/>
      <c r="G886" s="105"/>
      <c r="H886" s="105"/>
      <c r="I886" s="108"/>
      <c r="J886" s="105"/>
      <c r="K886" s="105"/>
      <c r="L886" s="108"/>
      <c r="M886" s="105"/>
      <c r="N886" s="103"/>
      <c r="O886" s="456"/>
      <c r="P886" s="79">
        <f t="shared" si="27"/>
        <v>0</v>
      </c>
      <c r="Q886" s="79">
        <f t="shared" si="27"/>
        <v>0</v>
      </c>
      <c r="R886" s="102" t="str">
        <f t="shared" si="26"/>
        <v/>
      </c>
      <c r="S886" s="96" t="str">
        <f>IF(D886="","",IF(OR(D886=Plano!$A$1,D886=Plano!$B$1),"entrada","saída"))</f>
        <v/>
      </c>
    </row>
    <row r="887" spans="1:19" ht="13.2" hidden="1" x14ac:dyDescent="0.25">
      <c r="A887" s="119" t="str">
        <f>IF(B887="","",COUNT('Diário 2o PA'!$A$5:$A$1412)+COUNT('Diário 3o PA'!$A$5:$A$2004)+COUNT('Diário 4º PA'!$A$5:$A$2004)+ROW()-4)</f>
        <v/>
      </c>
      <c r="B887" s="104"/>
      <c r="C887" s="154"/>
      <c r="D887" s="105"/>
      <c r="E887" s="105"/>
      <c r="F887" s="106"/>
      <c r="G887" s="105"/>
      <c r="H887" s="105"/>
      <c r="I887" s="108"/>
      <c r="J887" s="105"/>
      <c r="K887" s="105"/>
      <c r="L887" s="108"/>
      <c r="M887" s="105"/>
      <c r="N887" s="103"/>
      <c r="O887" s="456"/>
      <c r="P887" s="79">
        <f t="shared" si="27"/>
        <v>0</v>
      </c>
      <c r="Q887" s="79">
        <f t="shared" si="27"/>
        <v>0</v>
      </c>
      <c r="R887" s="102" t="str">
        <f t="shared" si="26"/>
        <v/>
      </c>
      <c r="S887" s="96" t="str">
        <f>IF(D887="","",IF(OR(D887=Plano!$A$1,D887=Plano!$B$1),"entrada","saída"))</f>
        <v/>
      </c>
    </row>
    <row r="888" spans="1:19" ht="13.2" hidden="1" x14ac:dyDescent="0.25">
      <c r="A888" s="119" t="str">
        <f>IF(B888="","",COUNT('Diário 2o PA'!$A$5:$A$1412)+COUNT('Diário 3o PA'!$A$5:$A$2004)+COUNT('Diário 4º PA'!$A$5:$A$2004)+ROW()-4)</f>
        <v/>
      </c>
      <c r="B888" s="104"/>
      <c r="C888" s="154"/>
      <c r="D888" s="105"/>
      <c r="E888" s="105"/>
      <c r="F888" s="106"/>
      <c r="G888" s="105"/>
      <c r="H888" s="105"/>
      <c r="I888" s="108"/>
      <c r="J888" s="105"/>
      <c r="K888" s="105"/>
      <c r="L888" s="108"/>
      <c r="M888" s="105"/>
      <c r="N888" s="103"/>
      <c r="O888" s="456"/>
      <c r="P888" s="79">
        <f t="shared" si="27"/>
        <v>0</v>
      </c>
      <c r="Q888" s="79">
        <f t="shared" si="27"/>
        <v>0</v>
      </c>
      <c r="R888" s="102" t="str">
        <f t="shared" si="26"/>
        <v/>
      </c>
      <c r="S888" s="96" t="str">
        <f>IF(D888="","",IF(OR(D888=Plano!$A$1,D888=Plano!$B$1),"entrada","saída"))</f>
        <v/>
      </c>
    </row>
    <row r="889" spans="1:19" ht="13.2" hidden="1" x14ac:dyDescent="0.25">
      <c r="A889" s="119" t="str">
        <f>IF(B889="","",COUNT('Diário 2o PA'!$A$5:$A$1412)+COUNT('Diário 3o PA'!$A$5:$A$2004)+COUNT('Diário 4º PA'!$A$5:$A$2004)+ROW()-4)</f>
        <v/>
      </c>
      <c r="B889" s="104"/>
      <c r="C889" s="154"/>
      <c r="D889" s="105"/>
      <c r="E889" s="105"/>
      <c r="F889" s="106"/>
      <c r="G889" s="105"/>
      <c r="H889" s="105"/>
      <c r="I889" s="108"/>
      <c r="J889" s="105"/>
      <c r="K889" s="105"/>
      <c r="L889" s="108"/>
      <c r="M889" s="105"/>
      <c r="N889" s="103"/>
      <c r="O889" s="456"/>
      <c r="P889" s="79">
        <f t="shared" si="27"/>
        <v>0</v>
      </c>
      <c r="Q889" s="79">
        <f t="shared" si="27"/>
        <v>0</v>
      </c>
      <c r="R889" s="102" t="str">
        <f t="shared" si="26"/>
        <v/>
      </c>
      <c r="S889" s="96" t="str">
        <f>IF(D889="","",IF(OR(D889=Plano!$A$1,D889=Plano!$B$1),"entrada","saída"))</f>
        <v/>
      </c>
    </row>
    <row r="890" spans="1:19" ht="13.2" hidden="1" x14ac:dyDescent="0.25">
      <c r="A890" s="119" t="str">
        <f>IF(B890="","",COUNT('Diário 2o PA'!$A$5:$A$1412)+COUNT('Diário 3o PA'!$A$5:$A$2004)+COUNT('Diário 4º PA'!$A$5:$A$2004)+ROW()-4)</f>
        <v/>
      </c>
      <c r="B890" s="104"/>
      <c r="C890" s="154"/>
      <c r="D890" s="105"/>
      <c r="E890" s="105"/>
      <c r="F890" s="106"/>
      <c r="G890" s="105"/>
      <c r="H890" s="105"/>
      <c r="I890" s="108"/>
      <c r="J890" s="105"/>
      <c r="K890" s="105"/>
      <c r="L890" s="108"/>
      <c r="M890" s="105"/>
      <c r="N890" s="103"/>
      <c r="O890" s="456"/>
      <c r="P890" s="79">
        <f t="shared" si="27"/>
        <v>0</v>
      </c>
      <c r="Q890" s="79">
        <f t="shared" si="27"/>
        <v>0</v>
      </c>
      <c r="R890" s="102" t="str">
        <f t="shared" si="26"/>
        <v/>
      </c>
      <c r="S890" s="96" t="str">
        <f>IF(D890="","",IF(OR(D890=Plano!$A$1,D890=Plano!$B$1),"entrada","saída"))</f>
        <v/>
      </c>
    </row>
    <row r="891" spans="1:19" ht="13.2" hidden="1" x14ac:dyDescent="0.25">
      <c r="A891" s="119" t="str">
        <f>IF(B891="","",COUNT('Diário 2o PA'!$A$5:$A$1412)+COUNT('Diário 3o PA'!$A$5:$A$2004)+COUNT('Diário 4º PA'!$A$5:$A$2004)+ROW()-4)</f>
        <v/>
      </c>
      <c r="B891" s="104"/>
      <c r="C891" s="154"/>
      <c r="D891" s="105"/>
      <c r="E891" s="105"/>
      <c r="F891" s="106"/>
      <c r="G891" s="105"/>
      <c r="H891" s="105"/>
      <c r="I891" s="108"/>
      <c r="J891" s="105"/>
      <c r="K891" s="105"/>
      <c r="L891" s="108"/>
      <c r="M891" s="105"/>
      <c r="N891" s="103"/>
      <c r="O891" s="456"/>
      <c r="P891" s="79">
        <f t="shared" si="27"/>
        <v>0</v>
      </c>
      <c r="Q891" s="79">
        <f t="shared" si="27"/>
        <v>0</v>
      </c>
      <c r="R891" s="102" t="str">
        <f t="shared" si="26"/>
        <v/>
      </c>
      <c r="S891" s="96" t="str">
        <f>IF(D891="","",IF(OR(D891=Plano!$A$1,D891=Plano!$B$1),"entrada","saída"))</f>
        <v/>
      </c>
    </row>
    <row r="892" spans="1:19" ht="13.2" hidden="1" x14ac:dyDescent="0.25">
      <c r="A892" s="119" t="str">
        <f>IF(B892="","",COUNT('Diário 2o PA'!$A$5:$A$1412)+COUNT('Diário 3o PA'!$A$5:$A$2004)+COUNT('Diário 4º PA'!$A$5:$A$2004)+ROW()-4)</f>
        <v/>
      </c>
      <c r="B892" s="104"/>
      <c r="C892" s="154"/>
      <c r="D892" s="105"/>
      <c r="E892" s="105"/>
      <c r="F892" s="106"/>
      <c r="G892" s="105"/>
      <c r="H892" s="105"/>
      <c r="I892" s="108"/>
      <c r="J892" s="105"/>
      <c r="K892" s="105"/>
      <c r="L892" s="108"/>
      <c r="M892" s="105"/>
      <c r="N892" s="103"/>
      <c r="O892" s="456"/>
      <c r="P892" s="79">
        <f t="shared" si="27"/>
        <v>0</v>
      </c>
      <c r="Q892" s="79">
        <f t="shared" si="27"/>
        <v>0</v>
      </c>
      <c r="R892" s="102" t="str">
        <f t="shared" si="26"/>
        <v/>
      </c>
      <c r="S892" s="96" t="str">
        <f>IF(D892="","",IF(OR(D892=Plano!$A$1,D892=Plano!$B$1),"entrada","saída"))</f>
        <v/>
      </c>
    </row>
    <row r="893" spans="1:19" ht="13.2" hidden="1" x14ac:dyDescent="0.25">
      <c r="A893" s="119" t="str">
        <f>IF(B893="","",COUNT('Diário 2o PA'!$A$5:$A$1412)+COUNT('Diário 3o PA'!$A$5:$A$2004)+COUNT('Diário 4º PA'!$A$5:$A$2004)+ROW()-4)</f>
        <v/>
      </c>
      <c r="B893" s="104"/>
      <c r="C893" s="154"/>
      <c r="D893" s="105"/>
      <c r="E893" s="105"/>
      <c r="F893" s="106"/>
      <c r="G893" s="105"/>
      <c r="H893" s="105"/>
      <c r="I893" s="108"/>
      <c r="J893" s="105"/>
      <c r="K893" s="105"/>
      <c r="L893" s="108"/>
      <c r="M893" s="105"/>
      <c r="N893" s="103"/>
      <c r="O893" s="456"/>
      <c r="P893" s="79">
        <f t="shared" si="27"/>
        <v>0</v>
      </c>
      <c r="Q893" s="79">
        <f t="shared" si="27"/>
        <v>0</v>
      </c>
      <c r="R893" s="102" t="str">
        <f t="shared" si="26"/>
        <v/>
      </c>
      <c r="S893" s="96" t="str">
        <f>IF(D893="","",IF(OR(D893=Plano!$A$1,D893=Plano!$B$1),"entrada","saída"))</f>
        <v/>
      </c>
    </row>
    <row r="894" spans="1:19" ht="13.2" hidden="1" x14ac:dyDescent="0.25">
      <c r="A894" s="119" t="str">
        <f>IF(B894="","",COUNT('Diário 2o PA'!$A$5:$A$1412)+COUNT('Diário 3o PA'!$A$5:$A$2004)+COUNT('Diário 4º PA'!$A$5:$A$2004)+ROW()-4)</f>
        <v/>
      </c>
      <c r="B894" s="104"/>
      <c r="C894" s="154"/>
      <c r="D894" s="105"/>
      <c r="E894" s="105"/>
      <c r="F894" s="106"/>
      <c r="G894" s="105"/>
      <c r="H894" s="105"/>
      <c r="I894" s="108"/>
      <c r="J894" s="105"/>
      <c r="K894" s="105"/>
      <c r="L894" s="108"/>
      <c r="M894" s="105"/>
      <c r="N894" s="103"/>
      <c r="O894" s="456"/>
      <c r="P894" s="79">
        <f t="shared" si="27"/>
        <v>0</v>
      </c>
      <c r="Q894" s="79">
        <f t="shared" si="27"/>
        <v>0</v>
      </c>
      <c r="R894" s="102" t="str">
        <f t="shared" si="26"/>
        <v/>
      </c>
      <c r="S894" s="96" t="str">
        <f>IF(D894="","",IF(OR(D894=Plano!$A$1,D894=Plano!$B$1),"entrada","saída"))</f>
        <v/>
      </c>
    </row>
    <row r="895" spans="1:19" ht="13.2" hidden="1" x14ac:dyDescent="0.25">
      <c r="A895" s="119" t="str">
        <f>IF(B895="","",COUNT('Diário 2o PA'!$A$5:$A$1412)+COUNT('Diário 3o PA'!$A$5:$A$2004)+COUNT('Diário 4º PA'!$A$5:$A$2004)+ROW()-4)</f>
        <v/>
      </c>
      <c r="B895" s="104"/>
      <c r="C895" s="154"/>
      <c r="D895" s="105"/>
      <c r="E895" s="105"/>
      <c r="F895" s="106"/>
      <c r="G895" s="105"/>
      <c r="H895" s="105"/>
      <c r="I895" s="108"/>
      <c r="J895" s="105"/>
      <c r="K895" s="105"/>
      <c r="L895" s="108"/>
      <c r="M895" s="105"/>
      <c r="N895" s="103"/>
      <c r="O895" s="456"/>
      <c r="P895" s="79">
        <f t="shared" si="27"/>
        <v>0</v>
      </c>
      <c r="Q895" s="79">
        <f t="shared" si="27"/>
        <v>0</v>
      </c>
      <c r="R895" s="102" t="str">
        <f t="shared" si="26"/>
        <v/>
      </c>
      <c r="S895" s="96" t="str">
        <f>IF(D895="","",IF(OR(D895=Plano!$A$1,D895=Plano!$B$1),"entrada","saída"))</f>
        <v/>
      </c>
    </row>
    <row r="896" spans="1:19" ht="13.2" hidden="1" x14ac:dyDescent="0.25">
      <c r="A896" s="119" t="str">
        <f>IF(B896="","",COUNT('Diário 2o PA'!$A$5:$A$1412)+COUNT('Diário 3o PA'!$A$5:$A$2004)+COUNT('Diário 4º PA'!$A$5:$A$2004)+ROW()-4)</f>
        <v/>
      </c>
      <c r="B896" s="104"/>
      <c r="C896" s="154"/>
      <c r="D896" s="105"/>
      <c r="E896" s="105"/>
      <c r="F896" s="106"/>
      <c r="G896" s="105"/>
      <c r="H896" s="105"/>
      <c r="I896" s="108"/>
      <c r="J896" s="105"/>
      <c r="K896" s="105"/>
      <c r="L896" s="108"/>
      <c r="M896" s="105"/>
      <c r="N896" s="103"/>
      <c r="O896" s="456"/>
      <c r="P896" s="79">
        <f t="shared" si="27"/>
        <v>0</v>
      </c>
      <c r="Q896" s="79">
        <f t="shared" si="27"/>
        <v>0</v>
      </c>
      <c r="R896" s="102" t="str">
        <f t="shared" si="26"/>
        <v/>
      </c>
      <c r="S896" s="96" t="str">
        <f>IF(D896="","",IF(OR(D896=Plano!$A$1,D896=Plano!$B$1),"entrada","saída"))</f>
        <v/>
      </c>
    </row>
    <row r="897" spans="1:19" ht="13.2" hidden="1" x14ac:dyDescent="0.25">
      <c r="A897" s="119" t="str">
        <f>IF(B897="","",COUNT('Diário 2o PA'!$A$5:$A$1412)+COUNT('Diário 3o PA'!$A$5:$A$2004)+COUNT('Diário 4º PA'!$A$5:$A$2004)+ROW()-4)</f>
        <v/>
      </c>
      <c r="B897" s="104"/>
      <c r="C897" s="154"/>
      <c r="D897" s="105"/>
      <c r="E897" s="105"/>
      <c r="F897" s="106"/>
      <c r="G897" s="105"/>
      <c r="H897" s="105"/>
      <c r="I897" s="108"/>
      <c r="J897" s="105"/>
      <c r="K897" s="105"/>
      <c r="L897" s="108"/>
      <c r="M897" s="105"/>
      <c r="N897" s="103"/>
      <c r="O897" s="456"/>
      <c r="P897" s="79">
        <f t="shared" si="27"/>
        <v>0</v>
      </c>
      <c r="Q897" s="79">
        <f t="shared" si="27"/>
        <v>0</v>
      </c>
      <c r="R897" s="102" t="str">
        <f t="shared" si="26"/>
        <v/>
      </c>
      <c r="S897" s="96" t="str">
        <f>IF(D897="","",IF(OR(D897=Plano!$A$1,D897=Plano!$B$1),"entrada","saída"))</f>
        <v/>
      </c>
    </row>
    <row r="898" spans="1:19" ht="13.2" hidden="1" x14ac:dyDescent="0.25">
      <c r="A898" s="119" t="str">
        <f>IF(B898="","",COUNT('Diário 2o PA'!$A$5:$A$1412)+COUNT('Diário 3o PA'!$A$5:$A$2004)+COUNT('Diário 4º PA'!$A$5:$A$2004)+ROW()-4)</f>
        <v/>
      </c>
      <c r="B898" s="104"/>
      <c r="C898" s="154"/>
      <c r="D898" s="105"/>
      <c r="E898" s="105"/>
      <c r="F898" s="106"/>
      <c r="G898" s="105"/>
      <c r="H898" s="105"/>
      <c r="I898" s="108"/>
      <c r="J898" s="105"/>
      <c r="K898" s="105"/>
      <c r="L898" s="108"/>
      <c r="M898" s="105"/>
      <c r="N898" s="103"/>
      <c r="O898" s="456"/>
      <c r="P898" s="79">
        <f t="shared" si="27"/>
        <v>0</v>
      </c>
      <c r="Q898" s="79">
        <f t="shared" si="27"/>
        <v>0</v>
      </c>
      <c r="R898" s="102" t="str">
        <f t="shared" si="26"/>
        <v/>
      </c>
      <c r="S898" s="96" t="str">
        <f>IF(D898="","",IF(OR(D898=Plano!$A$1,D898=Plano!$B$1),"entrada","saída"))</f>
        <v/>
      </c>
    </row>
    <row r="899" spans="1:19" ht="13.2" hidden="1" x14ac:dyDescent="0.25">
      <c r="A899" s="119" t="str">
        <f>IF(B899="","",COUNT('Diário 2o PA'!$A$5:$A$1412)+COUNT('Diário 3o PA'!$A$5:$A$2004)+COUNT('Diário 4º PA'!$A$5:$A$2004)+ROW()-4)</f>
        <v/>
      </c>
      <c r="B899" s="104"/>
      <c r="C899" s="154"/>
      <c r="D899" s="105"/>
      <c r="E899" s="105"/>
      <c r="F899" s="106"/>
      <c r="G899" s="105"/>
      <c r="H899" s="105"/>
      <c r="I899" s="108"/>
      <c r="J899" s="105"/>
      <c r="K899" s="105"/>
      <c r="L899" s="108"/>
      <c r="M899" s="105"/>
      <c r="N899" s="103"/>
      <c r="O899" s="456"/>
      <c r="P899" s="79">
        <f t="shared" si="27"/>
        <v>0</v>
      </c>
      <c r="Q899" s="79">
        <f t="shared" si="27"/>
        <v>0</v>
      </c>
      <c r="R899" s="102" t="str">
        <f t="shared" si="26"/>
        <v/>
      </c>
      <c r="S899" s="96" t="str">
        <f>IF(D899="","",IF(OR(D899=Plano!$A$1,D899=Plano!$B$1),"entrada","saída"))</f>
        <v/>
      </c>
    </row>
    <row r="900" spans="1:19" ht="13.2" hidden="1" x14ac:dyDescent="0.25">
      <c r="A900" s="119" t="str">
        <f>IF(B900="","",COUNT('Diário 2o PA'!$A$5:$A$1412)+COUNT('Diário 3o PA'!$A$5:$A$2004)+COUNT('Diário 4º PA'!$A$5:$A$2004)+ROW()-4)</f>
        <v/>
      </c>
      <c r="B900" s="104"/>
      <c r="C900" s="154"/>
      <c r="D900" s="105"/>
      <c r="E900" s="105"/>
      <c r="F900" s="106"/>
      <c r="G900" s="105"/>
      <c r="H900" s="105"/>
      <c r="I900" s="108"/>
      <c r="J900" s="105"/>
      <c r="K900" s="105"/>
      <c r="L900" s="108"/>
      <c r="M900" s="105"/>
      <c r="N900" s="103"/>
      <c r="O900" s="456"/>
      <c r="P900" s="79">
        <f t="shared" si="27"/>
        <v>0</v>
      </c>
      <c r="Q900" s="79">
        <f t="shared" si="27"/>
        <v>0</v>
      </c>
      <c r="R900" s="102" t="str">
        <f t="shared" si="26"/>
        <v/>
      </c>
      <c r="S900" s="96" t="str">
        <f>IF(D900="","",IF(OR(D900=Plano!$A$1,D900=Plano!$B$1),"entrada","saída"))</f>
        <v/>
      </c>
    </row>
    <row r="901" spans="1:19" ht="13.2" hidden="1" x14ac:dyDescent="0.25">
      <c r="A901" s="119" t="str">
        <f>IF(B901="","",COUNT('Diário 2o PA'!$A$5:$A$1412)+COUNT('Diário 3o PA'!$A$5:$A$2004)+COUNT('Diário 4º PA'!$A$5:$A$2004)+ROW()-4)</f>
        <v/>
      </c>
      <c r="B901" s="104"/>
      <c r="C901" s="154"/>
      <c r="D901" s="105"/>
      <c r="E901" s="105"/>
      <c r="F901" s="106"/>
      <c r="G901" s="105"/>
      <c r="H901" s="105"/>
      <c r="I901" s="108"/>
      <c r="J901" s="105"/>
      <c r="K901" s="105"/>
      <c r="L901" s="108"/>
      <c r="M901" s="105"/>
      <c r="N901" s="103"/>
      <c r="O901" s="456"/>
      <c r="P901" s="79">
        <f t="shared" si="27"/>
        <v>0</v>
      </c>
      <c r="Q901" s="79">
        <f t="shared" si="27"/>
        <v>0</v>
      </c>
      <c r="R901" s="102" t="str">
        <f t="shared" ref="R901:R964" si="28">SUBSTITUTE(D901," ","_")</f>
        <v/>
      </c>
      <c r="S901" s="96" t="str">
        <f>IF(D901="","",IF(OR(D901=Plano!$A$1,D901=Plano!$B$1),"entrada","saída"))</f>
        <v/>
      </c>
    </row>
    <row r="902" spans="1:19" ht="13.2" hidden="1" x14ac:dyDescent="0.25">
      <c r="A902" s="119" t="str">
        <f>IF(B902="","",COUNT('Diário 2o PA'!$A$5:$A$1412)+COUNT('Diário 3o PA'!$A$5:$A$2004)+COUNT('Diário 4º PA'!$A$5:$A$2004)+ROW()-4)</f>
        <v/>
      </c>
      <c r="B902" s="104"/>
      <c r="C902" s="154"/>
      <c r="D902" s="105"/>
      <c r="E902" s="105"/>
      <c r="F902" s="106"/>
      <c r="G902" s="105"/>
      <c r="H902" s="105"/>
      <c r="I902" s="108"/>
      <c r="J902" s="105"/>
      <c r="K902" s="105"/>
      <c r="L902" s="108"/>
      <c r="M902" s="105"/>
      <c r="N902" s="103"/>
      <c r="O902" s="456"/>
      <c r="P902" s="79">
        <f t="shared" ref="P902:Q965" si="29">IF(B902=0,0,IF(YEAR(B902)=$Q$1,MONTH(B902)-$P$1+1,(YEAR(B902)-$Q$1)*12-$P$1+1+MONTH(B902)))</f>
        <v>0</v>
      </c>
      <c r="Q902" s="79">
        <f t="shared" si="29"/>
        <v>0</v>
      </c>
      <c r="R902" s="102" t="str">
        <f t="shared" si="28"/>
        <v/>
      </c>
      <c r="S902" s="96" t="str">
        <f>IF(D902="","",IF(OR(D902=Plano!$A$1,D902=Plano!$B$1),"entrada","saída"))</f>
        <v/>
      </c>
    </row>
    <row r="903" spans="1:19" ht="13.2" hidden="1" x14ac:dyDescent="0.25">
      <c r="A903" s="119" t="str">
        <f>IF(B903="","",COUNT('Diário 2o PA'!$A$5:$A$1412)+COUNT('Diário 3o PA'!$A$5:$A$2004)+COUNT('Diário 4º PA'!$A$5:$A$2004)+ROW()-4)</f>
        <v/>
      </c>
      <c r="B903" s="104"/>
      <c r="C903" s="154"/>
      <c r="D903" s="105"/>
      <c r="E903" s="105"/>
      <c r="F903" s="106"/>
      <c r="G903" s="105"/>
      <c r="H903" s="105"/>
      <c r="I903" s="108"/>
      <c r="J903" s="105"/>
      <c r="K903" s="105"/>
      <c r="L903" s="108"/>
      <c r="M903" s="105"/>
      <c r="N903" s="103"/>
      <c r="O903" s="456"/>
      <c r="P903" s="79">
        <f t="shared" si="29"/>
        <v>0</v>
      </c>
      <c r="Q903" s="79">
        <f t="shared" si="29"/>
        <v>0</v>
      </c>
      <c r="R903" s="102" t="str">
        <f t="shared" si="28"/>
        <v/>
      </c>
      <c r="S903" s="96" t="str">
        <f>IF(D903="","",IF(OR(D903=Plano!$A$1,D903=Plano!$B$1),"entrada","saída"))</f>
        <v/>
      </c>
    </row>
    <row r="904" spans="1:19" ht="13.2" hidden="1" x14ac:dyDescent="0.25">
      <c r="A904" s="119" t="str">
        <f>IF(B904="","",COUNT('Diário 2o PA'!$A$5:$A$1412)+COUNT('Diário 3o PA'!$A$5:$A$2004)+COUNT('Diário 4º PA'!$A$5:$A$2004)+ROW()-4)</f>
        <v/>
      </c>
      <c r="B904" s="104"/>
      <c r="C904" s="154"/>
      <c r="D904" s="105"/>
      <c r="E904" s="105"/>
      <c r="F904" s="106"/>
      <c r="G904" s="105"/>
      <c r="H904" s="105"/>
      <c r="I904" s="108"/>
      <c r="J904" s="105"/>
      <c r="K904" s="105"/>
      <c r="L904" s="108"/>
      <c r="M904" s="105"/>
      <c r="N904" s="103"/>
      <c r="O904" s="456"/>
      <c r="P904" s="79">
        <f t="shared" si="29"/>
        <v>0</v>
      </c>
      <c r="Q904" s="79">
        <f t="shared" si="29"/>
        <v>0</v>
      </c>
      <c r="R904" s="102" t="str">
        <f t="shared" si="28"/>
        <v/>
      </c>
      <c r="S904" s="96" t="str">
        <f>IF(D904="","",IF(OR(D904=Plano!$A$1,D904=Plano!$B$1),"entrada","saída"))</f>
        <v/>
      </c>
    </row>
    <row r="905" spans="1:19" ht="13.2" hidden="1" x14ac:dyDescent="0.25">
      <c r="A905" s="119" t="str">
        <f>IF(B905="","",COUNT('Diário 2o PA'!$A$5:$A$1412)+COUNT('Diário 3o PA'!$A$5:$A$2004)+COUNT('Diário 4º PA'!$A$5:$A$2004)+ROW()-4)</f>
        <v/>
      </c>
      <c r="B905" s="104"/>
      <c r="C905" s="154"/>
      <c r="D905" s="105"/>
      <c r="E905" s="105"/>
      <c r="F905" s="106"/>
      <c r="G905" s="105"/>
      <c r="H905" s="105"/>
      <c r="I905" s="108"/>
      <c r="J905" s="105"/>
      <c r="K905" s="105"/>
      <c r="L905" s="108"/>
      <c r="M905" s="105"/>
      <c r="N905" s="103"/>
      <c r="O905" s="456"/>
      <c r="P905" s="79">
        <f t="shared" si="29"/>
        <v>0</v>
      </c>
      <c r="Q905" s="79">
        <f t="shared" si="29"/>
        <v>0</v>
      </c>
      <c r="R905" s="102" t="str">
        <f t="shared" si="28"/>
        <v/>
      </c>
      <c r="S905" s="96" t="str">
        <f>IF(D905="","",IF(OR(D905=Plano!$A$1,D905=Plano!$B$1),"entrada","saída"))</f>
        <v/>
      </c>
    </row>
    <row r="906" spans="1:19" ht="13.2" hidden="1" x14ac:dyDescent="0.25">
      <c r="A906" s="119" t="str">
        <f>IF(B906="","",COUNT('Diário 2o PA'!$A$5:$A$1412)+COUNT('Diário 3o PA'!$A$5:$A$2004)+COUNT('Diário 4º PA'!$A$5:$A$2004)+ROW()-4)</f>
        <v/>
      </c>
      <c r="B906" s="104"/>
      <c r="C906" s="154"/>
      <c r="D906" s="105"/>
      <c r="E906" s="105"/>
      <c r="F906" s="106"/>
      <c r="G906" s="105"/>
      <c r="H906" s="105"/>
      <c r="I906" s="108"/>
      <c r="J906" s="105"/>
      <c r="K906" s="105"/>
      <c r="L906" s="108"/>
      <c r="M906" s="105"/>
      <c r="N906" s="103"/>
      <c r="O906" s="456"/>
      <c r="P906" s="79">
        <f t="shared" si="29"/>
        <v>0</v>
      </c>
      <c r="Q906" s="79">
        <f t="shared" si="29"/>
        <v>0</v>
      </c>
      <c r="R906" s="102" t="str">
        <f t="shared" si="28"/>
        <v/>
      </c>
      <c r="S906" s="96" t="str">
        <f>IF(D906="","",IF(OR(D906=Plano!$A$1,D906=Plano!$B$1),"entrada","saída"))</f>
        <v/>
      </c>
    </row>
    <row r="907" spans="1:19" ht="13.2" hidden="1" x14ac:dyDescent="0.25">
      <c r="A907" s="119" t="str">
        <f>IF(B907="","",COUNT('Diário 2o PA'!$A$5:$A$1412)+COUNT('Diário 3o PA'!$A$5:$A$2004)+COUNT('Diário 4º PA'!$A$5:$A$2004)+ROW()-4)</f>
        <v/>
      </c>
      <c r="B907" s="104"/>
      <c r="C907" s="154"/>
      <c r="D907" s="105"/>
      <c r="E907" s="105"/>
      <c r="F907" s="106"/>
      <c r="G907" s="105"/>
      <c r="H907" s="105"/>
      <c r="I907" s="108"/>
      <c r="J907" s="105"/>
      <c r="K907" s="105"/>
      <c r="L907" s="108"/>
      <c r="M907" s="105"/>
      <c r="N907" s="103"/>
      <c r="O907" s="456"/>
      <c r="P907" s="79">
        <f t="shared" si="29"/>
        <v>0</v>
      </c>
      <c r="Q907" s="79">
        <f t="shared" si="29"/>
        <v>0</v>
      </c>
      <c r="R907" s="102" t="str">
        <f t="shared" si="28"/>
        <v/>
      </c>
      <c r="S907" s="96" t="str">
        <f>IF(D907="","",IF(OR(D907=Plano!$A$1,D907=Plano!$B$1),"entrada","saída"))</f>
        <v/>
      </c>
    </row>
    <row r="908" spans="1:19" ht="13.2" hidden="1" x14ac:dyDescent="0.25">
      <c r="A908" s="119" t="str">
        <f>IF(B908="","",COUNT('Diário 2o PA'!$A$5:$A$1412)+COUNT('Diário 3o PA'!$A$5:$A$2004)+COUNT('Diário 4º PA'!$A$5:$A$2004)+ROW()-4)</f>
        <v/>
      </c>
      <c r="B908" s="104"/>
      <c r="C908" s="154"/>
      <c r="D908" s="105"/>
      <c r="E908" s="105"/>
      <c r="F908" s="106"/>
      <c r="G908" s="105"/>
      <c r="H908" s="105"/>
      <c r="I908" s="108"/>
      <c r="J908" s="105"/>
      <c r="K908" s="105"/>
      <c r="L908" s="108"/>
      <c r="M908" s="105"/>
      <c r="N908" s="103"/>
      <c r="O908" s="456"/>
      <c r="P908" s="79">
        <f t="shared" si="29"/>
        <v>0</v>
      </c>
      <c r="Q908" s="79">
        <f t="shared" si="29"/>
        <v>0</v>
      </c>
      <c r="R908" s="102" t="str">
        <f t="shared" si="28"/>
        <v/>
      </c>
      <c r="S908" s="96" t="str">
        <f>IF(D908="","",IF(OR(D908=Plano!$A$1,D908=Plano!$B$1),"entrada","saída"))</f>
        <v/>
      </c>
    </row>
    <row r="909" spans="1:19" ht="13.2" hidden="1" x14ac:dyDescent="0.25">
      <c r="A909" s="119" t="str">
        <f>IF(B909="","",COUNT('Diário 2o PA'!$A$5:$A$1412)+COUNT('Diário 3o PA'!$A$5:$A$2004)+COUNT('Diário 4º PA'!$A$5:$A$2004)+ROW()-4)</f>
        <v/>
      </c>
      <c r="B909" s="104"/>
      <c r="C909" s="154"/>
      <c r="D909" s="105"/>
      <c r="E909" s="105"/>
      <c r="F909" s="106"/>
      <c r="G909" s="105"/>
      <c r="H909" s="105"/>
      <c r="I909" s="108"/>
      <c r="J909" s="105"/>
      <c r="K909" s="105"/>
      <c r="L909" s="108"/>
      <c r="M909" s="105"/>
      <c r="N909" s="103"/>
      <c r="O909" s="456"/>
      <c r="P909" s="79">
        <f t="shared" si="29"/>
        <v>0</v>
      </c>
      <c r="Q909" s="79">
        <f t="shared" si="29"/>
        <v>0</v>
      </c>
      <c r="R909" s="102" t="str">
        <f t="shared" si="28"/>
        <v/>
      </c>
      <c r="S909" s="96" t="str">
        <f>IF(D909="","",IF(OR(D909=Plano!$A$1,D909=Plano!$B$1),"entrada","saída"))</f>
        <v/>
      </c>
    </row>
    <row r="910" spans="1:19" ht="13.2" hidden="1" x14ac:dyDescent="0.25">
      <c r="A910" s="119" t="str">
        <f>IF(B910="","",COUNT('Diário 2o PA'!$A$5:$A$1412)+COUNT('Diário 3o PA'!$A$5:$A$2004)+COUNT('Diário 4º PA'!$A$5:$A$2004)+ROW()-4)</f>
        <v/>
      </c>
      <c r="B910" s="104"/>
      <c r="C910" s="154"/>
      <c r="D910" s="105"/>
      <c r="E910" s="105"/>
      <c r="F910" s="106"/>
      <c r="G910" s="105"/>
      <c r="H910" s="105"/>
      <c r="I910" s="108"/>
      <c r="J910" s="105"/>
      <c r="K910" s="105"/>
      <c r="L910" s="108"/>
      <c r="M910" s="105"/>
      <c r="N910" s="103"/>
      <c r="O910" s="456"/>
      <c r="P910" s="79">
        <f t="shared" si="29"/>
        <v>0</v>
      </c>
      <c r="Q910" s="79">
        <f t="shared" si="29"/>
        <v>0</v>
      </c>
      <c r="R910" s="102" t="str">
        <f t="shared" si="28"/>
        <v/>
      </c>
      <c r="S910" s="96" t="str">
        <f>IF(D910="","",IF(OR(D910=Plano!$A$1,D910=Plano!$B$1),"entrada","saída"))</f>
        <v/>
      </c>
    </row>
    <row r="911" spans="1:19" ht="13.2" hidden="1" x14ac:dyDescent="0.25">
      <c r="A911" s="119" t="str">
        <f>IF(B911="","",COUNT('Diário 2o PA'!$A$5:$A$1412)+COUNT('Diário 3o PA'!$A$5:$A$2004)+COUNT('Diário 4º PA'!$A$5:$A$2004)+ROW()-4)</f>
        <v/>
      </c>
      <c r="B911" s="104"/>
      <c r="C911" s="154"/>
      <c r="D911" s="105"/>
      <c r="E911" s="105"/>
      <c r="F911" s="106"/>
      <c r="G911" s="105"/>
      <c r="H911" s="105"/>
      <c r="I911" s="108"/>
      <c r="J911" s="105"/>
      <c r="K911" s="105"/>
      <c r="L911" s="108"/>
      <c r="M911" s="105"/>
      <c r="N911" s="103"/>
      <c r="O911" s="456"/>
      <c r="P911" s="79">
        <f t="shared" si="29"/>
        <v>0</v>
      </c>
      <c r="Q911" s="79">
        <f t="shared" si="29"/>
        <v>0</v>
      </c>
      <c r="R911" s="102" t="str">
        <f t="shared" si="28"/>
        <v/>
      </c>
      <c r="S911" s="96" t="str">
        <f>IF(D911="","",IF(OR(D911=Plano!$A$1,D911=Plano!$B$1),"entrada","saída"))</f>
        <v/>
      </c>
    </row>
    <row r="912" spans="1:19" ht="13.2" hidden="1" x14ac:dyDescent="0.25">
      <c r="A912" s="119" t="str">
        <f>IF(B912="","",COUNT('Diário 2o PA'!$A$5:$A$1412)+COUNT('Diário 3o PA'!$A$5:$A$2004)+COUNT('Diário 4º PA'!$A$5:$A$2004)+ROW()-4)</f>
        <v/>
      </c>
      <c r="B912" s="104"/>
      <c r="C912" s="154"/>
      <c r="D912" s="105"/>
      <c r="E912" s="105"/>
      <c r="F912" s="106"/>
      <c r="G912" s="105"/>
      <c r="H912" s="105"/>
      <c r="I912" s="108"/>
      <c r="J912" s="105"/>
      <c r="K912" s="105"/>
      <c r="L912" s="108"/>
      <c r="M912" s="105"/>
      <c r="N912" s="103"/>
      <c r="O912" s="456"/>
      <c r="P912" s="79">
        <f t="shared" si="29"/>
        <v>0</v>
      </c>
      <c r="Q912" s="79">
        <f t="shared" si="29"/>
        <v>0</v>
      </c>
      <c r="R912" s="102" t="str">
        <f t="shared" si="28"/>
        <v/>
      </c>
      <c r="S912" s="96" t="str">
        <f>IF(D912="","",IF(OR(D912=Plano!$A$1,D912=Plano!$B$1),"entrada","saída"))</f>
        <v/>
      </c>
    </row>
    <row r="913" spans="1:19" ht="13.2" hidden="1" x14ac:dyDescent="0.25">
      <c r="A913" s="119" t="str">
        <f>IF(B913="","",COUNT('Diário 2o PA'!$A$5:$A$1412)+COUNT('Diário 3o PA'!$A$5:$A$2004)+COUNT('Diário 4º PA'!$A$5:$A$2004)+ROW()-4)</f>
        <v/>
      </c>
      <c r="B913" s="104"/>
      <c r="C913" s="154"/>
      <c r="D913" s="105"/>
      <c r="E913" s="105"/>
      <c r="F913" s="106"/>
      <c r="G913" s="105"/>
      <c r="H913" s="105"/>
      <c r="I913" s="108"/>
      <c r="J913" s="105"/>
      <c r="K913" s="105"/>
      <c r="L913" s="108"/>
      <c r="M913" s="105"/>
      <c r="N913" s="103"/>
      <c r="O913" s="456"/>
      <c r="P913" s="79">
        <f t="shared" si="29"/>
        <v>0</v>
      </c>
      <c r="Q913" s="79">
        <f t="shared" si="29"/>
        <v>0</v>
      </c>
      <c r="R913" s="102" t="str">
        <f t="shared" si="28"/>
        <v/>
      </c>
      <c r="S913" s="96" t="str">
        <f>IF(D913="","",IF(OR(D913=Plano!$A$1,D913=Plano!$B$1),"entrada","saída"))</f>
        <v/>
      </c>
    </row>
    <row r="914" spans="1:19" ht="13.2" hidden="1" x14ac:dyDescent="0.25">
      <c r="A914" s="119" t="str">
        <f>IF(B914="","",COUNT('Diário 2o PA'!$A$5:$A$1412)+COUNT('Diário 3o PA'!$A$5:$A$2004)+COUNT('Diário 4º PA'!$A$5:$A$2004)+ROW()-4)</f>
        <v/>
      </c>
      <c r="B914" s="104"/>
      <c r="C914" s="154"/>
      <c r="D914" s="105"/>
      <c r="E914" s="105"/>
      <c r="F914" s="106"/>
      <c r="G914" s="105"/>
      <c r="H914" s="105"/>
      <c r="I914" s="108"/>
      <c r="J914" s="105"/>
      <c r="K914" s="105"/>
      <c r="L914" s="108"/>
      <c r="M914" s="105"/>
      <c r="N914" s="103"/>
      <c r="O914" s="456"/>
      <c r="P914" s="79">
        <f t="shared" si="29"/>
        <v>0</v>
      </c>
      <c r="Q914" s="79">
        <f t="shared" si="29"/>
        <v>0</v>
      </c>
      <c r="R914" s="102" t="str">
        <f t="shared" si="28"/>
        <v/>
      </c>
      <c r="S914" s="96" t="str">
        <f>IF(D914="","",IF(OR(D914=Plano!$A$1,D914=Plano!$B$1),"entrada","saída"))</f>
        <v/>
      </c>
    </row>
    <row r="915" spans="1:19" ht="13.2" hidden="1" x14ac:dyDescent="0.25">
      <c r="A915" s="119" t="str">
        <f>IF(B915="","",COUNT('Diário 2o PA'!$A$5:$A$1412)+COUNT('Diário 3o PA'!$A$5:$A$2004)+COUNT('Diário 4º PA'!$A$5:$A$2004)+ROW()-4)</f>
        <v/>
      </c>
      <c r="B915" s="104"/>
      <c r="C915" s="154"/>
      <c r="D915" s="105"/>
      <c r="E915" s="105"/>
      <c r="F915" s="106"/>
      <c r="G915" s="105"/>
      <c r="H915" s="105"/>
      <c r="I915" s="108"/>
      <c r="J915" s="105"/>
      <c r="K915" s="105"/>
      <c r="L915" s="108"/>
      <c r="M915" s="105"/>
      <c r="N915" s="103"/>
      <c r="O915" s="456"/>
      <c r="P915" s="79">
        <f t="shared" si="29"/>
        <v>0</v>
      </c>
      <c r="Q915" s="79">
        <f t="shared" si="29"/>
        <v>0</v>
      </c>
      <c r="R915" s="102" t="str">
        <f t="shared" si="28"/>
        <v/>
      </c>
      <c r="S915" s="96" t="str">
        <f>IF(D915="","",IF(OR(D915=Plano!$A$1,D915=Plano!$B$1),"entrada","saída"))</f>
        <v/>
      </c>
    </row>
    <row r="916" spans="1:19" ht="13.2" hidden="1" x14ac:dyDescent="0.25">
      <c r="A916" s="119" t="str">
        <f>IF(B916="","",COUNT('Diário 2o PA'!$A$5:$A$1412)+COUNT('Diário 3o PA'!$A$5:$A$2004)+COUNT('Diário 4º PA'!$A$5:$A$2004)+ROW()-4)</f>
        <v/>
      </c>
      <c r="B916" s="104"/>
      <c r="C916" s="154"/>
      <c r="D916" s="105"/>
      <c r="E916" s="105"/>
      <c r="F916" s="106"/>
      <c r="G916" s="105"/>
      <c r="H916" s="105"/>
      <c r="I916" s="108"/>
      <c r="J916" s="105"/>
      <c r="K916" s="105"/>
      <c r="L916" s="108"/>
      <c r="M916" s="105"/>
      <c r="N916" s="103"/>
      <c r="O916" s="456"/>
      <c r="P916" s="79">
        <f t="shared" si="29"/>
        <v>0</v>
      </c>
      <c r="Q916" s="79">
        <f t="shared" si="29"/>
        <v>0</v>
      </c>
      <c r="R916" s="102" t="str">
        <f t="shared" si="28"/>
        <v/>
      </c>
      <c r="S916" s="96" t="str">
        <f>IF(D916="","",IF(OR(D916=Plano!$A$1,D916=Plano!$B$1),"entrada","saída"))</f>
        <v/>
      </c>
    </row>
    <row r="917" spans="1:19" ht="13.2" hidden="1" x14ac:dyDescent="0.25">
      <c r="A917" s="119" t="str">
        <f>IF(B917="","",COUNT('Diário 2o PA'!$A$5:$A$1412)+COUNT('Diário 3o PA'!$A$5:$A$2004)+COUNT('Diário 4º PA'!$A$5:$A$2004)+ROW()-4)</f>
        <v/>
      </c>
      <c r="B917" s="104"/>
      <c r="C917" s="154"/>
      <c r="D917" s="105"/>
      <c r="E917" s="105"/>
      <c r="F917" s="106"/>
      <c r="G917" s="105"/>
      <c r="H917" s="105"/>
      <c r="I917" s="108"/>
      <c r="J917" s="105"/>
      <c r="K917" s="105"/>
      <c r="L917" s="108"/>
      <c r="M917" s="105"/>
      <c r="N917" s="103"/>
      <c r="O917" s="456"/>
      <c r="P917" s="79">
        <f t="shared" si="29"/>
        <v>0</v>
      </c>
      <c r="Q917" s="79">
        <f t="shared" si="29"/>
        <v>0</v>
      </c>
      <c r="R917" s="102" t="str">
        <f t="shared" si="28"/>
        <v/>
      </c>
      <c r="S917" s="96" t="str">
        <f>IF(D917="","",IF(OR(D917=Plano!$A$1,D917=Plano!$B$1),"entrada","saída"))</f>
        <v/>
      </c>
    </row>
    <row r="918" spans="1:19" ht="13.2" hidden="1" x14ac:dyDescent="0.25">
      <c r="A918" s="119" t="str">
        <f>IF(B918="","",COUNT('Diário 2o PA'!$A$5:$A$1412)+COUNT('Diário 3o PA'!$A$5:$A$2004)+COUNT('Diário 4º PA'!$A$5:$A$2004)+ROW()-4)</f>
        <v/>
      </c>
      <c r="B918" s="104"/>
      <c r="C918" s="154"/>
      <c r="D918" s="105"/>
      <c r="E918" s="105"/>
      <c r="F918" s="106"/>
      <c r="G918" s="105"/>
      <c r="H918" s="105"/>
      <c r="I918" s="108"/>
      <c r="J918" s="105"/>
      <c r="K918" s="105"/>
      <c r="L918" s="108"/>
      <c r="M918" s="105"/>
      <c r="N918" s="103"/>
      <c r="O918" s="456"/>
      <c r="P918" s="79">
        <f t="shared" si="29"/>
        <v>0</v>
      </c>
      <c r="Q918" s="79">
        <f t="shared" si="29"/>
        <v>0</v>
      </c>
      <c r="R918" s="102" t="str">
        <f t="shared" si="28"/>
        <v/>
      </c>
      <c r="S918" s="96" t="str">
        <f>IF(D918="","",IF(OR(D918=Plano!$A$1,D918=Plano!$B$1),"entrada","saída"))</f>
        <v/>
      </c>
    </row>
    <row r="919" spans="1:19" ht="13.2" hidden="1" x14ac:dyDescent="0.25">
      <c r="A919" s="119" t="str">
        <f>IF(B919="","",COUNT('Diário 2o PA'!$A$5:$A$1412)+COUNT('Diário 3o PA'!$A$5:$A$2004)+COUNT('Diário 4º PA'!$A$5:$A$2004)+ROW()-4)</f>
        <v/>
      </c>
      <c r="B919" s="104"/>
      <c r="C919" s="154"/>
      <c r="D919" s="105"/>
      <c r="E919" s="105"/>
      <c r="F919" s="106"/>
      <c r="G919" s="105"/>
      <c r="H919" s="105"/>
      <c r="I919" s="108"/>
      <c r="J919" s="105"/>
      <c r="K919" s="105"/>
      <c r="L919" s="108"/>
      <c r="M919" s="105"/>
      <c r="N919" s="103"/>
      <c r="O919" s="456"/>
      <c r="P919" s="79">
        <f t="shared" si="29"/>
        <v>0</v>
      </c>
      <c r="Q919" s="79">
        <f t="shared" si="29"/>
        <v>0</v>
      </c>
      <c r="R919" s="102" t="str">
        <f t="shared" si="28"/>
        <v/>
      </c>
      <c r="S919" s="96" t="str">
        <f>IF(D919="","",IF(OR(D919=Plano!$A$1,D919=Plano!$B$1),"entrada","saída"))</f>
        <v/>
      </c>
    </row>
    <row r="920" spans="1:19" ht="13.2" hidden="1" x14ac:dyDescent="0.25">
      <c r="A920" s="119" t="str">
        <f>IF(B920="","",COUNT('Diário 2o PA'!$A$5:$A$1412)+COUNT('Diário 3o PA'!$A$5:$A$2004)+COUNT('Diário 4º PA'!$A$5:$A$2004)+ROW()-4)</f>
        <v/>
      </c>
      <c r="B920" s="104"/>
      <c r="C920" s="154"/>
      <c r="D920" s="105"/>
      <c r="E920" s="105"/>
      <c r="F920" s="106"/>
      <c r="G920" s="105"/>
      <c r="H920" s="105"/>
      <c r="I920" s="108"/>
      <c r="J920" s="105"/>
      <c r="K920" s="105"/>
      <c r="L920" s="108"/>
      <c r="M920" s="105"/>
      <c r="N920" s="103"/>
      <c r="O920" s="456"/>
      <c r="P920" s="79">
        <f t="shared" si="29"/>
        <v>0</v>
      </c>
      <c r="Q920" s="79">
        <f t="shared" si="29"/>
        <v>0</v>
      </c>
      <c r="R920" s="102" t="str">
        <f t="shared" si="28"/>
        <v/>
      </c>
      <c r="S920" s="96" t="str">
        <f>IF(D920="","",IF(OR(D920=Plano!$A$1,D920=Plano!$B$1),"entrada","saída"))</f>
        <v/>
      </c>
    </row>
    <row r="921" spans="1:19" ht="13.2" hidden="1" x14ac:dyDescent="0.25">
      <c r="A921" s="119" t="str">
        <f>IF(B921="","",COUNT('Diário 2o PA'!$A$5:$A$1412)+COUNT('Diário 3o PA'!$A$5:$A$2004)+COUNT('Diário 4º PA'!$A$5:$A$2004)+ROW()-4)</f>
        <v/>
      </c>
      <c r="B921" s="104"/>
      <c r="C921" s="154"/>
      <c r="D921" s="105"/>
      <c r="E921" s="105"/>
      <c r="F921" s="106"/>
      <c r="G921" s="105"/>
      <c r="H921" s="105"/>
      <c r="I921" s="108"/>
      <c r="J921" s="105"/>
      <c r="K921" s="105"/>
      <c r="L921" s="108"/>
      <c r="M921" s="105"/>
      <c r="N921" s="103"/>
      <c r="O921" s="456"/>
      <c r="P921" s="79">
        <f t="shared" si="29"/>
        <v>0</v>
      </c>
      <c r="Q921" s="79">
        <f t="shared" si="29"/>
        <v>0</v>
      </c>
      <c r="R921" s="102" t="str">
        <f t="shared" si="28"/>
        <v/>
      </c>
      <c r="S921" s="96" t="str">
        <f>IF(D921="","",IF(OR(D921=Plano!$A$1,D921=Plano!$B$1),"entrada","saída"))</f>
        <v/>
      </c>
    </row>
    <row r="922" spans="1:19" ht="13.2" hidden="1" x14ac:dyDescent="0.25">
      <c r="A922" s="119" t="str">
        <f>IF(B922="","",COUNT('Diário 2o PA'!$A$5:$A$1412)+COUNT('Diário 3o PA'!$A$5:$A$2004)+COUNT('Diário 4º PA'!$A$5:$A$2004)+ROW()-4)</f>
        <v/>
      </c>
      <c r="B922" s="104"/>
      <c r="C922" s="154"/>
      <c r="D922" s="105"/>
      <c r="E922" s="105"/>
      <c r="F922" s="106"/>
      <c r="G922" s="105"/>
      <c r="H922" s="105"/>
      <c r="I922" s="108"/>
      <c r="J922" s="105"/>
      <c r="K922" s="105"/>
      <c r="L922" s="108"/>
      <c r="M922" s="105"/>
      <c r="N922" s="103"/>
      <c r="O922" s="456"/>
      <c r="P922" s="79">
        <f t="shared" si="29"/>
        <v>0</v>
      </c>
      <c r="Q922" s="79">
        <f t="shared" si="29"/>
        <v>0</v>
      </c>
      <c r="R922" s="102" t="str">
        <f t="shared" si="28"/>
        <v/>
      </c>
      <c r="S922" s="96" t="str">
        <f>IF(D922="","",IF(OR(D922=Plano!$A$1,D922=Plano!$B$1),"entrada","saída"))</f>
        <v/>
      </c>
    </row>
    <row r="923" spans="1:19" ht="13.2" hidden="1" x14ac:dyDescent="0.25">
      <c r="A923" s="119" t="str">
        <f>IF(B923="","",COUNT('Diário 2o PA'!$A$5:$A$1412)+COUNT('Diário 3o PA'!$A$5:$A$2004)+COUNT('Diário 4º PA'!$A$5:$A$2004)+ROW()-4)</f>
        <v/>
      </c>
      <c r="B923" s="104"/>
      <c r="C923" s="154"/>
      <c r="D923" s="105"/>
      <c r="E923" s="105"/>
      <c r="F923" s="106"/>
      <c r="G923" s="105"/>
      <c r="H923" s="105"/>
      <c r="I923" s="108"/>
      <c r="J923" s="105"/>
      <c r="K923" s="105"/>
      <c r="L923" s="108"/>
      <c r="M923" s="105"/>
      <c r="N923" s="103"/>
      <c r="O923" s="456"/>
      <c r="P923" s="79">
        <f t="shared" si="29"/>
        <v>0</v>
      </c>
      <c r="Q923" s="79">
        <f t="shared" si="29"/>
        <v>0</v>
      </c>
      <c r="R923" s="102" t="str">
        <f t="shared" si="28"/>
        <v/>
      </c>
      <c r="S923" s="96" t="str">
        <f>IF(D923="","",IF(OR(D923=Plano!$A$1,D923=Plano!$B$1),"entrada","saída"))</f>
        <v/>
      </c>
    </row>
    <row r="924" spans="1:19" ht="13.2" hidden="1" x14ac:dyDescent="0.25">
      <c r="A924" s="119" t="str">
        <f>IF(B924="","",COUNT('Diário 2o PA'!$A$5:$A$1412)+COUNT('Diário 3o PA'!$A$5:$A$2004)+COUNT('Diário 4º PA'!$A$5:$A$2004)+ROW()-4)</f>
        <v/>
      </c>
      <c r="B924" s="104"/>
      <c r="C924" s="154"/>
      <c r="D924" s="105"/>
      <c r="E924" s="105"/>
      <c r="F924" s="106"/>
      <c r="G924" s="105"/>
      <c r="H924" s="105"/>
      <c r="I924" s="108"/>
      <c r="J924" s="105"/>
      <c r="K924" s="105"/>
      <c r="L924" s="108"/>
      <c r="M924" s="105"/>
      <c r="N924" s="103"/>
      <c r="O924" s="456"/>
      <c r="P924" s="79">
        <f t="shared" si="29"/>
        <v>0</v>
      </c>
      <c r="Q924" s="79">
        <f t="shared" si="29"/>
        <v>0</v>
      </c>
      <c r="R924" s="102" t="str">
        <f t="shared" si="28"/>
        <v/>
      </c>
      <c r="S924" s="96" t="str">
        <f>IF(D924="","",IF(OR(D924=Plano!$A$1,D924=Plano!$B$1),"entrada","saída"))</f>
        <v/>
      </c>
    </row>
    <row r="925" spans="1:19" ht="13.2" hidden="1" x14ac:dyDescent="0.25">
      <c r="A925" s="119" t="str">
        <f>IF(B925="","",COUNT('Diário 2o PA'!$A$5:$A$1412)+COUNT('Diário 3o PA'!$A$5:$A$2004)+COUNT('Diário 4º PA'!$A$5:$A$2004)+ROW()-4)</f>
        <v/>
      </c>
      <c r="B925" s="104"/>
      <c r="C925" s="154"/>
      <c r="D925" s="105"/>
      <c r="E925" s="105"/>
      <c r="F925" s="106"/>
      <c r="G925" s="105"/>
      <c r="H925" s="105"/>
      <c r="I925" s="108"/>
      <c r="J925" s="105"/>
      <c r="K925" s="105"/>
      <c r="L925" s="108"/>
      <c r="M925" s="105"/>
      <c r="N925" s="103"/>
      <c r="O925" s="456"/>
      <c r="P925" s="79">
        <f t="shared" si="29"/>
        <v>0</v>
      </c>
      <c r="Q925" s="79">
        <f t="shared" si="29"/>
        <v>0</v>
      </c>
      <c r="R925" s="102" t="str">
        <f t="shared" si="28"/>
        <v/>
      </c>
      <c r="S925" s="96" t="str">
        <f>IF(D925="","",IF(OR(D925=Plano!$A$1,D925=Plano!$B$1),"entrada","saída"))</f>
        <v/>
      </c>
    </row>
    <row r="926" spans="1:19" ht="13.2" hidden="1" x14ac:dyDescent="0.25">
      <c r="A926" s="119" t="str">
        <f>IF(B926="","",COUNT('Diário 2o PA'!$A$5:$A$1412)+COUNT('Diário 3o PA'!$A$5:$A$2004)+COUNT('Diário 4º PA'!$A$5:$A$2004)+ROW()-4)</f>
        <v/>
      </c>
      <c r="B926" s="104"/>
      <c r="C926" s="154"/>
      <c r="D926" s="105"/>
      <c r="E926" s="105"/>
      <c r="F926" s="106"/>
      <c r="G926" s="105"/>
      <c r="H926" s="105"/>
      <c r="I926" s="108"/>
      <c r="J926" s="105"/>
      <c r="K926" s="105"/>
      <c r="L926" s="108"/>
      <c r="M926" s="105"/>
      <c r="N926" s="103"/>
      <c r="O926" s="456"/>
      <c r="P926" s="79">
        <f t="shared" si="29"/>
        <v>0</v>
      </c>
      <c r="Q926" s="79">
        <f t="shared" si="29"/>
        <v>0</v>
      </c>
      <c r="R926" s="102" t="str">
        <f t="shared" si="28"/>
        <v/>
      </c>
      <c r="S926" s="96" t="str">
        <f>IF(D926="","",IF(OR(D926=Plano!$A$1,D926=Plano!$B$1),"entrada","saída"))</f>
        <v/>
      </c>
    </row>
    <row r="927" spans="1:19" ht="13.2" hidden="1" x14ac:dyDescent="0.25">
      <c r="A927" s="119" t="str">
        <f>IF(B927="","",COUNT('Diário 2o PA'!$A$5:$A$1412)+COUNT('Diário 3o PA'!$A$5:$A$2004)+COUNT('Diário 4º PA'!$A$5:$A$2004)+ROW()-4)</f>
        <v/>
      </c>
      <c r="B927" s="104"/>
      <c r="C927" s="154"/>
      <c r="D927" s="105"/>
      <c r="E927" s="105"/>
      <c r="F927" s="106"/>
      <c r="G927" s="105"/>
      <c r="H927" s="105"/>
      <c r="I927" s="108"/>
      <c r="J927" s="105"/>
      <c r="K927" s="105"/>
      <c r="L927" s="108"/>
      <c r="M927" s="105"/>
      <c r="N927" s="103"/>
      <c r="O927" s="456"/>
      <c r="P927" s="79">
        <f t="shared" si="29"/>
        <v>0</v>
      </c>
      <c r="Q927" s="79">
        <f t="shared" si="29"/>
        <v>0</v>
      </c>
      <c r="R927" s="102" t="str">
        <f t="shared" si="28"/>
        <v/>
      </c>
      <c r="S927" s="96" t="str">
        <f>IF(D927="","",IF(OR(D927=Plano!$A$1,D927=Plano!$B$1),"entrada","saída"))</f>
        <v/>
      </c>
    </row>
    <row r="928" spans="1:19" ht="13.2" hidden="1" x14ac:dyDescent="0.25">
      <c r="A928" s="119" t="str">
        <f>IF(B928="","",COUNT('Diário 2o PA'!$A$5:$A$1412)+COUNT('Diário 3o PA'!$A$5:$A$2004)+COUNT('Diário 4º PA'!$A$5:$A$2004)+ROW()-4)</f>
        <v/>
      </c>
      <c r="B928" s="104"/>
      <c r="C928" s="154"/>
      <c r="D928" s="105"/>
      <c r="E928" s="105"/>
      <c r="F928" s="106"/>
      <c r="G928" s="105"/>
      <c r="H928" s="105"/>
      <c r="I928" s="108"/>
      <c r="J928" s="105"/>
      <c r="K928" s="105"/>
      <c r="L928" s="108"/>
      <c r="M928" s="105"/>
      <c r="N928" s="103"/>
      <c r="O928" s="456"/>
      <c r="P928" s="79">
        <f t="shared" si="29"/>
        <v>0</v>
      </c>
      <c r="Q928" s="79">
        <f t="shared" si="29"/>
        <v>0</v>
      </c>
      <c r="R928" s="102" t="str">
        <f t="shared" si="28"/>
        <v/>
      </c>
      <c r="S928" s="96" t="str">
        <f>IF(D928="","",IF(OR(D928=Plano!$A$1,D928=Plano!$B$1),"entrada","saída"))</f>
        <v/>
      </c>
    </row>
    <row r="929" spans="1:19" ht="13.2" hidden="1" x14ac:dyDescent="0.25">
      <c r="A929" s="119" t="str">
        <f>IF(B929="","",COUNT('Diário 2o PA'!$A$5:$A$1412)+COUNT('Diário 3o PA'!$A$5:$A$2004)+COUNT('Diário 4º PA'!$A$5:$A$2004)+ROW()-4)</f>
        <v/>
      </c>
      <c r="B929" s="104"/>
      <c r="C929" s="154"/>
      <c r="D929" s="105"/>
      <c r="E929" s="105"/>
      <c r="F929" s="106"/>
      <c r="G929" s="105"/>
      <c r="H929" s="105"/>
      <c r="I929" s="108"/>
      <c r="J929" s="105"/>
      <c r="K929" s="105"/>
      <c r="L929" s="108"/>
      <c r="M929" s="105"/>
      <c r="N929" s="103"/>
      <c r="O929" s="456"/>
      <c r="P929" s="79">
        <f t="shared" si="29"/>
        <v>0</v>
      </c>
      <c r="Q929" s="79">
        <f t="shared" si="29"/>
        <v>0</v>
      </c>
      <c r="R929" s="102" t="str">
        <f t="shared" si="28"/>
        <v/>
      </c>
      <c r="S929" s="96" t="str">
        <f>IF(D929="","",IF(OR(D929=Plano!$A$1,D929=Plano!$B$1),"entrada","saída"))</f>
        <v/>
      </c>
    </row>
    <row r="930" spans="1:19" ht="13.2" hidden="1" x14ac:dyDescent="0.25">
      <c r="A930" s="119" t="str">
        <f>IF(B930="","",COUNT('Diário 2o PA'!$A$5:$A$1412)+COUNT('Diário 3o PA'!$A$5:$A$2004)+COUNT('Diário 4º PA'!$A$5:$A$2004)+ROW()-4)</f>
        <v/>
      </c>
      <c r="B930" s="104"/>
      <c r="C930" s="154"/>
      <c r="D930" s="105"/>
      <c r="E930" s="105"/>
      <c r="F930" s="106"/>
      <c r="G930" s="105"/>
      <c r="H930" s="105"/>
      <c r="I930" s="108"/>
      <c r="J930" s="105"/>
      <c r="K930" s="105"/>
      <c r="L930" s="108"/>
      <c r="M930" s="105"/>
      <c r="N930" s="103"/>
      <c r="O930" s="456"/>
      <c r="P930" s="79">
        <f t="shared" si="29"/>
        <v>0</v>
      </c>
      <c r="Q930" s="79">
        <f t="shared" si="29"/>
        <v>0</v>
      </c>
      <c r="R930" s="102" t="str">
        <f t="shared" si="28"/>
        <v/>
      </c>
      <c r="S930" s="96" t="str">
        <f>IF(D930="","",IF(OR(D930=Plano!$A$1,D930=Plano!$B$1),"entrada","saída"))</f>
        <v/>
      </c>
    </row>
    <row r="931" spans="1:19" ht="13.2" hidden="1" x14ac:dyDescent="0.25">
      <c r="A931" s="119" t="str">
        <f>IF(B931="","",COUNT('Diário 2o PA'!$A$5:$A$1412)+COUNT('Diário 3o PA'!$A$5:$A$2004)+COUNT('Diário 4º PA'!$A$5:$A$2004)+ROW()-4)</f>
        <v/>
      </c>
      <c r="B931" s="104"/>
      <c r="C931" s="154"/>
      <c r="D931" s="105"/>
      <c r="E931" s="105"/>
      <c r="F931" s="106"/>
      <c r="G931" s="105"/>
      <c r="H931" s="105"/>
      <c r="I931" s="108"/>
      <c r="J931" s="105"/>
      <c r="K931" s="105"/>
      <c r="L931" s="108"/>
      <c r="M931" s="105"/>
      <c r="N931" s="103"/>
      <c r="O931" s="456"/>
      <c r="P931" s="79">
        <f t="shared" si="29"/>
        <v>0</v>
      </c>
      <c r="Q931" s="79">
        <f t="shared" si="29"/>
        <v>0</v>
      </c>
      <c r="R931" s="102" t="str">
        <f t="shared" si="28"/>
        <v/>
      </c>
      <c r="S931" s="96" t="str">
        <f>IF(D931="","",IF(OR(D931=Plano!$A$1,D931=Plano!$B$1),"entrada","saída"))</f>
        <v/>
      </c>
    </row>
    <row r="932" spans="1:19" ht="13.2" hidden="1" x14ac:dyDescent="0.25">
      <c r="A932" s="119" t="str">
        <f>IF(B932="","",COUNT('Diário 2o PA'!$A$5:$A$1412)+COUNT('Diário 3o PA'!$A$5:$A$2004)+COUNT('Diário 4º PA'!$A$5:$A$2004)+ROW()-4)</f>
        <v/>
      </c>
      <c r="B932" s="104"/>
      <c r="C932" s="154"/>
      <c r="D932" s="105"/>
      <c r="E932" s="105"/>
      <c r="F932" s="106"/>
      <c r="G932" s="105"/>
      <c r="H932" s="105"/>
      <c r="I932" s="108"/>
      <c r="J932" s="105"/>
      <c r="K932" s="105"/>
      <c r="L932" s="108"/>
      <c r="M932" s="105"/>
      <c r="N932" s="103"/>
      <c r="O932" s="456"/>
      <c r="P932" s="79">
        <f t="shared" si="29"/>
        <v>0</v>
      </c>
      <c r="Q932" s="79">
        <f t="shared" si="29"/>
        <v>0</v>
      </c>
      <c r="R932" s="102" t="str">
        <f t="shared" si="28"/>
        <v/>
      </c>
      <c r="S932" s="96" t="str">
        <f>IF(D932="","",IF(OR(D932=Plano!$A$1,D932=Plano!$B$1),"entrada","saída"))</f>
        <v/>
      </c>
    </row>
    <row r="933" spans="1:19" ht="13.2" hidden="1" x14ac:dyDescent="0.25">
      <c r="A933" s="119" t="str">
        <f>IF(B933="","",COUNT('Diário 2o PA'!$A$5:$A$1412)+COUNT('Diário 3o PA'!$A$5:$A$2004)+COUNT('Diário 4º PA'!$A$5:$A$2004)+ROW()-4)</f>
        <v/>
      </c>
      <c r="B933" s="104"/>
      <c r="C933" s="154"/>
      <c r="D933" s="105"/>
      <c r="E933" s="105"/>
      <c r="F933" s="106"/>
      <c r="G933" s="105"/>
      <c r="H933" s="105"/>
      <c r="I933" s="108"/>
      <c r="J933" s="105"/>
      <c r="K933" s="105"/>
      <c r="L933" s="108"/>
      <c r="M933" s="105"/>
      <c r="N933" s="103"/>
      <c r="O933" s="456"/>
      <c r="P933" s="79">
        <f t="shared" si="29"/>
        <v>0</v>
      </c>
      <c r="Q933" s="79">
        <f t="shared" si="29"/>
        <v>0</v>
      </c>
      <c r="R933" s="102" t="str">
        <f t="shared" si="28"/>
        <v/>
      </c>
      <c r="S933" s="96" t="str">
        <f>IF(D933="","",IF(OR(D933=Plano!$A$1,D933=Plano!$B$1),"entrada","saída"))</f>
        <v/>
      </c>
    </row>
    <row r="934" spans="1:19" ht="13.2" hidden="1" x14ac:dyDescent="0.25">
      <c r="A934" s="119" t="str">
        <f>IF(B934="","",COUNT('Diário 2o PA'!$A$5:$A$1412)+COUNT('Diário 3o PA'!$A$5:$A$2004)+COUNT('Diário 4º PA'!$A$5:$A$2004)+ROW()-4)</f>
        <v/>
      </c>
      <c r="B934" s="104"/>
      <c r="C934" s="154"/>
      <c r="D934" s="105"/>
      <c r="E934" s="105"/>
      <c r="F934" s="106"/>
      <c r="G934" s="105"/>
      <c r="H934" s="105"/>
      <c r="I934" s="108"/>
      <c r="J934" s="105"/>
      <c r="K934" s="105"/>
      <c r="L934" s="108"/>
      <c r="M934" s="105"/>
      <c r="N934" s="103"/>
      <c r="O934" s="456"/>
      <c r="P934" s="79">
        <f t="shared" si="29"/>
        <v>0</v>
      </c>
      <c r="Q934" s="79">
        <f t="shared" si="29"/>
        <v>0</v>
      </c>
      <c r="R934" s="102" t="str">
        <f t="shared" si="28"/>
        <v/>
      </c>
      <c r="S934" s="96" t="str">
        <f>IF(D934="","",IF(OR(D934=Plano!$A$1,D934=Plano!$B$1),"entrada","saída"))</f>
        <v/>
      </c>
    </row>
    <row r="935" spans="1:19" ht="13.2" hidden="1" x14ac:dyDescent="0.25">
      <c r="A935" s="119" t="str">
        <f>IF(B935="","",COUNT('Diário 2o PA'!$A$5:$A$1412)+COUNT('Diário 3o PA'!$A$5:$A$2004)+COUNT('Diário 4º PA'!$A$5:$A$2004)+ROW()-4)</f>
        <v/>
      </c>
      <c r="B935" s="104"/>
      <c r="C935" s="154"/>
      <c r="D935" s="105"/>
      <c r="E935" s="105"/>
      <c r="F935" s="106"/>
      <c r="G935" s="105"/>
      <c r="H935" s="105"/>
      <c r="I935" s="108"/>
      <c r="J935" s="105"/>
      <c r="K935" s="105"/>
      <c r="L935" s="108"/>
      <c r="M935" s="105"/>
      <c r="N935" s="103"/>
      <c r="O935" s="456"/>
      <c r="P935" s="79">
        <f t="shared" si="29"/>
        <v>0</v>
      </c>
      <c r="Q935" s="79">
        <f t="shared" si="29"/>
        <v>0</v>
      </c>
      <c r="R935" s="102" t="str">
        <f t="shared" si="28"/>
        <v/>
      </c>
      <c r="S935" s="96" t="str">
        <f>IF(D935="","",IF(OR(D935=Plano!$A$1,D935=Plano!$B$1),"entrada","saída"))</f>
        <v/>
      </c>
    </row>
    <row r="936" spans="1:19" ht="13.2" hidden="1" x14ac:dyDescent="0.25">
      <c r="A936" s="119" t="str">
        <f>IF(B936="","",COUNT('Diário 2o PA'!$A$5:$A$1412)+COUNT('Diário 3o PA'!$A$5:$A$2004)+COUNT('Diário 4º PA'!$A$5:$A$2004)+ROW()-4)</f>
        <v/>
      </c>
      <c r="B936" s="104"/>
      <c r="C936" s="154"/>
      <c r="D936" s="105"/>
      <c r="E936" s="105"/>
      <c r="F936" s="106"/>
      <c r="G936" s="105"/>
      <c r="H936" s="105"/>
      <c r="I936" s="108"/>
      <c r="J936" s="105"/>
      <c r="K936" s="105"/>
      <c r="L936" s="108"/>
      <c r="M936" s="105"/>
      <c r="N936" s="103"/>
      <c r="O936" s="456"/>
      <c r="P936" s="79">
        <f t="shared" si="29"/>
        <v>0</v>
      </c>
      <c r="Q936" s="79">
        <f t="shared" si="29"/>
        <v>0</v>
      </c>
      <c r="R936" s="102" t="str">
        <f t="shared" si="28"/>
        <v/>
      </c>
      <c r="S936" s="96" t="str">
        <f>IF(D936="","",IF(OR(D936=Plano!$A$1,D936=Plano!$B$1),"entrada","saída"))</f>
        <v/>
      </c>
    </row>
    <row r="937" spans="1:19" ht="13.2" hidden="1" x14ac:dyDescent="0.25">
      <c r="A937" s="119" t="str">
        <f>IF(B937="","",COUNT('Diário 2o PA'!$A$5:$A$1412)+COUNT('Diário 3o PA'!$A$5:$A$2004)+COUNT('Diário 4º PA'!$A$5:$A$2004)+ROW()-4)</f>
        <v/>
      </c>
      <c r="B937" s="104"/>
      <c r="C937" s="154"/>
      <c r="D937" s="105"/>
      <c r="E937" s="105"/>
      <c r="F937" s="106"/>
      <c r="G937" s="105"/>
      <c r="H937" s="105"/>
      <c r="I937" s="108"/>
      <c r="J937" s="105"/>
      <c r="K937" s="105"/>
      <c r="L937" s="108"/>
      <c r="M937" s="105"/>
      <c r="N937" s="103"/>
      <c r="O937" s="456"/>
      <c r="P937" s="79">
        <f t="shared" si="29"/>
        <v>0</v>
      </c>
      <c r="Q937" s="79">
        <f t="shared" si="29"/>
        <v>0</v>
      </c>
      <c r="R937" s="102" t="str">
        <f t="shared" si="28"/>
        <v/>
      </c>
      <c r="S937" s="96" t="str">
        <f>IF(D937="","",IF(OR(D937=Plano!$A$1,D937=Plano!$B$1),"entrada","saída"))</f>
        <v/>
      </c>
    </row>
    <row r="938" spans="1:19" ht="13.2" hidden="1" x14ac:dyDescent="0.25">
      <c r="A938" s="119" t="str">
        <f>IF(B938="","",COUNT('Diário 2o PA'!$A$5:$A$1412)+COUNT('Diário 3o PA'!$A$5:$A$2004)+COUNT('Diário 4º PA'!$A$5:$A$2004)+ROW()-4)</f>
        <v/>
      </c>
      <c r="B938" s="104"/>
      <c r="C938" s="154"/>
      <c r="D938" s="105"/>
      <c r="E938" s="105"/>
      <c r="F938" s="106"/>
      <c r="G938" s="105"/>
      <c r="H938" s="105"/>
      <c r="I938" s="108"/>
      <c r="J938" s="105"/>
      <c r="K938" s="105"/>
      <c r="L938" s="108"/>
      <c r="M938" s="105"/>
      <c r="N938" s="103"/>
      <c r="O938" s="456"/>
      <c r="P938" s="79">
        <f t="shared" si="29"/>
        <v>0</v>
      </c>
      <c r="Q938" s="79">
        <f t="shared" si="29"/>
        <v>0</v>
      </c>
      <c r="R938" s="102" t="str">
        <f t="shared" si="28"/>
        <v/>
      </c>
      <c r="S938" s="96" t="str">
        <f>IF(D938="","",IF(OR(D938=Plano!$A$1,D938=Plano!$B$1),"entrada","saída"))</f>
        <v/>
      </c>
    </row>
    <row r="939" spans="1:19" ht="13.2" hidden="1" x14ac:dyDescent="0.25">
      <c r="A939" s="119" t="str">
        <f>IF(B939="","",COUNT('Diário 2o PA'!$A$5:$A$1412)+COUNT('Diário 3o PA'!$A$5:$A$2004)+COUNT('Diário 4º PA'!$A$5:$A$2004)+ROW()-4)</f>
        <v/>
      </c>
      <c r="B939" s="104"/>
      <c r="C939" s="154"/>
      <c r="D939" s="105"/>
      <c r="E939" s="105"/>
      <c r="F939" s="106"/>
      <c r="G939" s="105"/>
      <c r="H939" s="105"/>
      <c r="I939" s="108"/>
      <c r="J939" s="105"/>
      <c r="K939" s="105"/>
      <c r="L939" s="108"/>
      <c r="M939" s="105"/>
      <c r="N939" s="103"/>
      <c r="O939" s="456"/>
      <c r="P939" s="79">
        <f t="shared" si="29"/>
        <v>0</v>
      </c>
      <c r="Q939" s="79">
        <f t="shared" si="29"/>
        <v>0</v>
      </c>
      <c r="R939" s="102" t="str">
        <f t="shared" si="28"/>
        <v/>
      </c>
      <c r="S939" s="96" t="str">
        <f>IF(D939="","",IF(OR(D939=Plano!$A$1,D939=Plano!$B$1),"entrada","saída"))</f>
        <v/>
      </c>
    </row>
    <row r="940" spans="1:19" ht="13.2" hidden="1" x14ac:dyDescent="0.25">
      <c r="A940" s="119" t="str">
        <f>IF(B940="","",COUNT('Diário 2o PA'!$A$5:$A$1412)+COUNT('Diário 3o PA'!$A$5:$A$2004)+COUNT('Diário 4º PA'!$A$5:$A$2004)+ROW()-4)</f>
        <v/>
      </c>
      <c r="B940" s="104"/>
      <c r="C940" s="154"/>
      <c r="D940" s="105"/>
      <c r="E940" s="105"/>
      <c r="F940" s="106"/>
      <c r="G940" s="105"/>
      <c r="H940" s="105"/>
      <c r="I940" s="108"/>
      <c r="J940" s="105"/>
      <c r="K940" s="105"/>
      <c r="L940" s="108"/>
      <c r="M940" s="105"/>
      <c r="N940" s="103"/>
      <c r="O940" s="456"/>
      <c r="P940" s="79">
        <f t="shared" si="29"/>
        <v>0</v>
      </c>
      <c r="Q940" s="79">
        <f t="shared" si="29"/>
        <v>0</v>
      </c>
      <c r="R940" s="102" t="str">
        <f t="shared" si="28"/>
        <v/>
      </c>
      <c r="S940" s="96" t="str">
        <f>IF(D940="","",IF(OR(D940=Plano!$A$1,D940=Plano!$B$1),"entrada","saída"))</f>
        <v/>
      </c>
    </row>
    <row r="941" spans="1:19" ht="13.2" hidden="1" x14ac:dyDescent="0.25">
      <c r="A941" s="119" t="str">
        <f>IF(B941="","",COUNT('Diário 2o PA'!$A$5:$A$1412)+COUNT('Diário 3o PA'!$A$5:$A$2004)+COUNT('Diário 4º PA'!$A$5:$A$2004)+ROW()-4)</f>
        <v/>
      </c>
      <c r="B941" s="104"/>
      <c r="C941" s="154"/>
      <c r="D941" s="105"/>
      <c r="E941" s="105"/>
      <c r="F941" s="106"/>
      <c r="G941" s="105"/>
      <c r="H941" s="105"/>
      <c r="I941" s="108"/>
      <c r="J941" s="105"/>
      <c r="K941" s="105"/>
      <c r="L941" s="108"/>
      <c r="M941" s="105"/>
      <c r="N941" s="103"/>
      <c r="O941" s="456"/>
      <c r="P941" s="79">
        <f t="shared" si="29"/>
        <v>0</v>
      </c>
      <c r="Q941" s="79">
        <f t="shared" si="29"/>
        <v>0</v>
      </c>
      <c r="R941" s="102" t="str">
        <f t="shared" si="28"/>
        <v/>
      </c>
      <c r="S941" s="96" t="str">
        <f>IF(D941="","",IF(OR(D941=Plano!$A$1,D941=Plano!$B$1),"entrada","saída"))</f>
        <v/>
      </c>
    </row>
    <row r="942" spans="1:19" ht="13.2" hidden="1" x14ac:dyDescent="0.25">
      <c r="A942" s="119" t="str">
        <f>IF(B942="","",COUNT('Diário 2o PA'!$A$5:$A$1412)+COUNT('Diário 3o PA'!$A$5:$A$2004)+COUNT('Diário 4º PA'!$A$5:$A$2004)+ROW()-4)</f>
        <v/>
      </c>
      <c r="B942" s="104"/>
      <c r="C942" s="154"/>
      <c r="D942" s="105"/>
      <c r="E942" s="105"/>
      <c r="F942" s="106"/>
      <c r="G942" s="105"/>
      <c r="H942" s="105"/>
      <c r="I942" s="108"/>
      <c r="J942" s="105"/>
      <c r="K942" s="105"/>
      <c r="L942" s="108"/>
      <c r="M942" s="105"/>
      <c r="N942" s="103"/>
      <c r="O942" s="456"/>
      <c r="P942" s="79">
        <f t="shared" si="29"/>
        <v>0</v>
      </c>
      <c r="Q942" s="79">
        <f t="shared" si="29"/>
        <v>0</v>
      </c>
      <c r="R942" s="102" t="str">
        <f t="shared" si="28"/>
        <v/>
      </c>
      <c r="S942" s="96" t="str">
        <f>IF(D942="","",IF(OR(D942=Plano!$A$1,D942=Plano!$B$1),"entrada","saída"))</f>
        <v/>
      </c>
    </row>
    <row r="943" spans="1:19" ht="13.2" hidden="1" x14ac:dyDescent="0.25">
      <c r="A943" s="119" t="str">
        <f>IF(B943="","",COUNT('Diário 2o PA'!$A$5:$A$1412)+COUNT('Diário 3o PA'!$A$5:$A$2004)+COUNT('Diário 4º PA'!$A$5:$A$2004)+ROW()-4)</f>
        <v/>
      </c>
      <c r="B943" s="104"/>
      <c r="C943" s="154"/>
      <c r="D943" s="105"/>
      <c r="E943" s="105"/>
      <c r="F943" s="106"/>
      <c r="G943" s="105"/>
      <c r="H943" s="105"/>
      <c r="I943" s="108"/>
      <c r="J943" s="105"/>
      <c r="K943" s="105"/>
      <c r="L943" s="108"/>
      <c r="M943" s="105"/>
      <c r="N943" s="103"/>
      <c r="O943" s="456"/>
      <c r="P943" s="79">
        <f t="shared" si="29"/>
        <v>0</v>
      </c>
      <c r="Q943" s="79">
        <f t="shared" si="29"/>
        <v>0</v>
      </c>
      <c r="R943" s="102" t="str">
        <f t="shared" si="28"/>
        <v/>
      </c>
      <c r="S943" s="96" t="str">
        <f>IF(D943="","",IF(OR(D943=Plano!$A$1,D943=Plano!$B$1),"entrada","saída"))</f>
        <v/>
      </c>
    </row>
    <row r="944" spans="1:19" ht="13.2" hidden="1" x14ac:dyDescent="0.25">
      <c r="A944" s="119" t="str">
        <f>IF(B944="","",COUNT('Diário 2o PA'!$A$5:$A$1412)+COUNT('Diário 3o PA'!$A$5:$A$2004)+COUNT('Diário 4º PA'!$A$5:$A$2004)+ROW()-4)</f>
        <v/>
      </c>
      <c r="B944" s="104"/>
      <c r="C944" s="154"/>
      <c r="D944" s="105"/>
      <c r="E944" s="105"/>
      <c r="F944" s="106"/>
      <c r="G944" s="105"/>
      <c r="H944" s="105"/>
      <c r="I944" s="108"/>
      <c r="J944" s="105"/>
      <c r="K944" s="105"/>
      <c r="L944" s="108"/>
      <c r="M944" s="105"/>
      <c r="N944" s="103"/>
      <c r="O944" s="456"/>
      <c r="P944" s="79">
        <f t="shared" si="29"/>
        <v>0</v>
      </c>
      <c r="Q944" s="79">
        <f t="shared" si="29"/>
        <v>0</v>
      </c>
      <c r="R944" s="102" t="str">
        <f t="shared" si="28"/>
        <v/>
      </c>
      <c r="S944" s="96" t="str">
        <f>IF(D944="","",IF(OR(D944=Plano!$A$1,D944=Plano!$B$1),"entrada","saída"))</f>
        <v/>
      </c>
    </row>
    <row r="945" spans="1:19" ht="13.2" hidden="1" x14ac:dyDescent="0.25">
      <c r="A945" s="119" t="str">
        <f>IF(B945="","",COUNT('Diário 2o PA'!$A$5:$A$1412)+COUNT('Diário 3o PA'!$A$5:$A$2004)+COUNT('Diário 4º PA'!$A$5:$A$2004)+ROW()-4)</f>
        <v/>
      </c>
      <c r="B945" s="104"/>
      <c r="C945" s="154"/>
      <c r="D945" s="105"/>
      <c r="E945" s="105"/>
      <c r="F945" s="106"/>
      <c r="G945" s="105"/>
      <c r="H945" s="105"/>
      <c r="I945" s="108"/>
      <c r="J945" s="105"/>
      <c r="K945" s="105"/>
      <c r="L945" s="108"/>
      <c r="M945" s="105"/>
      <c r="N945" s="103"/>
      <c r="O945" s="456"/>
      <c r="P945" s="79">
        <f t="shared" si="29"/>
        <v>0</v>
      </c>
      <c r="Q945" s="79">
        <f t="shared" si="29"/>
        <v>0</v>
      </c>
      <c r="R945" s="102" t="str">
        <f t="shared" si="28"/>
        <v/>
      </c>
      <c r="S945" s="96" t="str">
        <f>IF(D945="","",IF(OR(D945=Plano!$A$1,D945=Plano!$B$1),"entrada","saída"))</f>
        <v/>
      </c>
    </row>
    <row r="946" spans="1:19" ht="13.2" hidden="1" x14ac:dyDescent="0.25">
      <c r="A946" s="119" t="str">
        <f>IF(B946="","",COUNT('Diário 2o PA'!$A$5:$A$1412)+COUNT('Diário 3o PA'!$A$5:$A$2004)+COUNT('Diário 4º PA'!$A$5:$A$2004)+ROW()-4)</f>
        <v/>
      </c>
      <c r="B946" s="104"/>
      <c r="C946" s="154"/>
      <c r="D946" s="105"/>
      <c r="E946" s="105"/>
      <c r="F946" s="106"/>
      <c r="G946" s="105"/>
      <c r="H946" s="105"/>
      <c r="I946" s="108"/>
      <c r="J946" s="105"/>
      <c r="K946" s="105"/>
      <c r="L946" s="108"/>
      <c r="M946" s="105"/>
      <c r="N946" s="103"/>
      <c r="O946" s="456"/>
      <c r="P946" s="79">
        <f t="shared" si="29"/>
        <v>0</v>
      </c>
      <c r="Q946" s="79">
        <f t="shared" si="29"/>
        <v>0</v>
      </c>
      <c r="R946" s="102" t="str">
        <f t="shared" si="28"/>
        <v/>
      </c>
      <c r="S946" s="96" t="str">
        <f>IF(D946="","",IF(OR(D946=Plano!$A$1,D946=Plano!$B$1),"entrada","saída"))</f>
        <v/>
      </c>
    </row>
    <row r="947" spans="1:19" ht="13.2" hidden="1" x14ac:dyDescent="0.25">
      <c r="A947" s="119" t="str">
        <f>IF(B947="","",COUNT('Diário 2o PA'!$A$5:$A$1412)+COUNT('Diário 3o PA'!$A$5:$A$2004)+COUNT('Diário 4º PA'!$A$5:$A$2004)+ROW()-4)</f>
        <v/>
      </c>
      <c r="B947" s="104"/>
      <c r="C947" s="154"/>
      <c r="D947" s="105"/>
      <c r="E947" s="105"/>
      <c r="F947" s="106"/>
      <c r="G947" s="105"/>
      <c r="H947" s="105"/>
      <c r="I947" s="108"/>
      <c r="J947" s="105"/>
      <c r="K947" s="105"/>
      <c r="L947" s="108"/>
      <c r="M947" s="105"/>
      <c r="N947" s="103"/>
      <c r="O947" s="456"/>
      <c r="P947" s="79">
        <f t="shared" si="29"/>
        <v>0</v>
      </c>
      <c r="Q947" s="79">
        <f t="shared" si="29"/>
        <v>0</v>
      </c>
      <c r="R947" s="102" t="str">
        <f t="shared" si="28"/>
        <v/>
      </c>
      <c r="S947" s="96" t="str">
        <f>IF(D947="","",IF(OR(D947=Plano!$A$1,D947=Plano!$B$1),"entrada","saída"))</f>
        <v/>
      </c>
    </row>
    <row r="948" spans="1:19" ht="13.2" hidden="1" x14ac:dyDescent="0.25">
      <c r="A948" s="119" t="str">
        <f>IF(B948="","",COUNT('Diário 2o PA'!$A$5:$A$1412)+COUNT('Diário 3o PA'!$A$5:$A$2004)+COUNT('Diário 4º PA'!$A$5:$A$2004)+ROW()-4)</f>
        <v/>
      </c>
      <c r="B948" s="104"/>
      <c r="C948" s="154"/>
      <c r="D948" s="105"/>
      <c r="E948" s="105"/>
      <c r="F948" s="106"/>
      <c r="G948" s="105"/>
      <c r="H948" s="105"/>
      <c r="I948" s="108"/>
      <c r="J948" s="105"/>
      <c r="K948" s="105"/>
      <c r="L948" s="108"/>
      <c r="M948" s="105"/>
      <c r="N948" s="103"/>
      <c r="O948" s="456"/>
      <c r="P948" s="79">
        <f t="shared" si="29"/>
        <v>0</v>
      </c>
      <c r="Q948" s="79">
        <f t="shared" si="29"/>
        <v>0</v>
      </c>
      <c r="R948" s="102" t="str">
        <f t="shared" si="28"/>
        <v/>
      </c>
      <c r="S948" s="96" t="str">
        <f>IF(D948="","",IF(OR(D948=Plano!$A$1,D948=Plano!$B$1),"entrada","saída"))</f>
        <v/>
      </c>
    </row>
    <row r="949" spans="1:19" ht="13.2" hidden="1" x14ac:dyDescent="0.25">
      <c r="A949" s="119" t="str">
        <f>IF(B949="","",COUNT('Diário 2o PA'!$A$5:$A$1412)+COUNT('Diário 3o PA'!$A$5:$A$2004)+COUNT('Diário 4º PA'!$A$5:$A$2004)+ROW()-4)</f>
        <v/>
      </c>
      <c r="B949" s="104"/>
      <c r="C949" s="154"/>
      <c r="D949" s="105"/>
      <c r="E949" s="105"/>
      <c r="F949" s="106"/>
      <c r="G949" s="105"/>
      <c r="H949" s="105"/>
      <c r="I949" s="108"/>
      <c r="J949" s="105"/>
      <c r="K949" s="105"/>
      <c r="L949" s="108"/>
      <c r="M949" s="105"/>
      <c r="N949" s="103"/>
      <c r="O949" s="456"/>
      <c r="P949" s="79">
        <f t="shared" si="29"/>
        <v>0</v>
      </c>
      <c r="Q949" s="79">
        <f t="shared" si="29"/>
        <v>0</v>
      </c>
      <c r="R949" s="102" t="str">
        <f t="shared" si="28"/>
        <v/>
      </c>
      <c r="S949" s="96" t="str">
        <f>IF(D949="","",IF(OR(D949=Plano!$A$1,D949=Plano!$B$1),"entrada","saída"))</f>
        <v/>
      </c>
    </row>
    <row r="950" spans="1:19" ht="13.2" hidden="1" x14ac:dyDescent="0.25">
      <c r="A950" s="119" t="str">
        <f>IF(B950="","",COUNT('Diário 2o PA'!$A$5:$A$1412)+COUNT('Diário 3o PA'!$A$5:$A$2004)+COUNT('Diário 4º PA'!$A$5:$A$2004)+ROW()-4)</f>
        <v/>
      </c>
      <c r="B950" s="104"/>
      <c r="C950" s="154"/>
      <c r="D950" s="105"/>
      <c r="E950" s="105"/>
      <c r="F950" s="106"/>
      <c r="G950" s="105"/>
      <c r="H950" s="105"/>
      <c r="I950" s="108"/>
      <c r="J950" s="105"/>
      <c r="K950" s="105"/>
      <c r="L950" s="108"/>
      <c r="M950" s="105"/>
      <c r="N950" s="103"/>
      <c r="O950" s="456"/>
      <c r="P950" s="79">
        <f t="shared" si="29"/>
        <v>0</v>
      </c>
      <c r="Q950" s="79">
        <f t="shared" si="29"/>
        <v>0</v>
      </c>
      <c r="R950" s="102" t="str">
        <f t="shared" si="28"/>
        <v/>
      </c>
      <c r="S950" s="96" t="str">
        <f>IF(D950="","",IF(OR(D950=Plano!$A$1,D950=Plano!$B$1),"entrada","saída"))</f>
        <v/>
      </c>
    </row>
    <row r="951" spans="1:19" ht="13.2" hidden="1" x14ac:dyDescent="0.25">
      <c r="A951" s="119" t="str">
        <f>IF(B951="","",COUNT('Diário 2o PA'!$A$5:$A$1412)+COUNT('Diário 3o PA'!$A$5:$A$2004)+COUNT('Diário 4º PA'!$A$5:$A$2004)+ROW()-4)</f>
        <v/>
      </c>
      <c r="B951" s="104"/>
      <c r="C951" s="154"/>
      <c r="D951" s="105"/>
      <c r="E951" s="105"/>
      <c r="F951" s="106"/>
      <c r="G951" s="105"/>
      <c r="H951" s="105"/>
      <c r="I951" s="108"/>
      <c r="J951" s="105"/>
      <c r="K951" s="105"/>
      <c r="L951" s="108"/>
      <c r="M951" s="105"/>
      <c r="N951" s="103"/>
      <c r="O951" s="456"/>
      <c r="P951" s="79">
        <f t="shared" si="29"/>
        <v>0</v>
      </c>
      <c r="Q951" s="79">
        <f t="shared" si="29"/>
        <v>0</v>
      </c>
      <c r="R951" s="102" t="str">
        <f t="shared" si="28"/>
        <v/>
      </c>
      <c r="S951" s="96" t="str">
        <f>IF(D951="","",IF(OR(D951=Plano!$A$1,D951=Plano!$B$1),"entrada","saída"))</f>
        <v/>
      </c>
    </row>
    <row r="952" spans="1:19" ht="13.2" hidden="1" x14ac:dyDescent="0.25">
      <c r="A952" s="119" t="str">
        <f>IF(B952="","",COUNT('Diário 2o PA'!$A$5:$A$1412)+COUNT('Diário 3o PA'!$A$5:$A$2004)+COUNT('Diário 4º PA'!$A$5:$A$2004)+ROW()-4)</f>
        <v/>
      </c>
      <c r="B952" s="104"/>
      <c r="C952" s="154"/>
      <c r="D952" s="105"/>
      <c r="E952" s="105"/>
      <c r="F952" s="106"/>
      <c r="G952" s="105"/>
      <c r="H952" s="105"/>
      <c r="I952" s="108"/>
      <c r="J952" s="105"/>
      <c r="K952" s="105"/>
      <c r="L952" s="108"/>
      <c r="M952" s="105"/>
      <c r="N952" s="103"/>
      <c r="O952" s="456"/>
      <c r="P952" s="79">
        <f t="shared" si="29"/>
        <v>0</v>
      </c>
      <c r="Q952" s="79">
        <f t="shared" si="29"/>
        <v>0</v>
      </c>
      <c r="R952" s="102" t="str">
        <f t="shared" si="28"/>
        <v/>
      </c>
      <c r="S952" s="96" t="str">
        <f>IF(D952="","",IF(OR(D952=Plano!$A$1,D952=Plano!$B$1),"entrada","saída"))</f>
        <v/>
      </c>
    </row>
    <row r="953" spans="1:19" ht="13.2" hidden="1" x14ac:dyDescent="0.25">
      <c r="A953" s="119" t="str">
        <f>IF(B953="","",COUNT('Diário 2o PA'!$A$5:$A$1412)+COUNT('Diário 3o PA'!$A$5:$A$2004)+COUNT('Diário 4º PA'!$A$5:$A$2004)+ROW()-4)</f>
        <v/>
      </c>
      <c r="B953" s="104"/>
      <c r="C953" s="154"/>
      <c r="D953" s="105"/>
      <c r="E953" s="105"/>
      <c r="F953" s="106"/>
      <c r="G953" s="105"/>
      <c r="H953" s="105"/>
      <c r="I953" s="108"/>
      <c r="J953" s="105"/>
      <c r="K953" s="105"/>
      <c r="L953" s="108"/>
      <c r="M953" s="105"/>
      <c r="N953" s="103"/>
      <c r="O953" s="456"/>
      <c r="P953" s="79">
        <f t="shared" si="29"/>
        <v>0</v>
      </c>
      <c r="Q953" s="79">
        <f t="shared" si="29"/>
        <v>0</v>
      </c>
      <c r="R953" s="102" t="str">
        <f t="shared" si="28"/>
        <v/>
      </c>
      <c r="S953" s="96" t="str">
        <f>IF(D953="","",IF(OR(D953=Plano!$A$1,D953=Plano!$B$1),"entrada","saída"))</f>
        <v/>
      </c>
    </row>
    <row r="954" spans="1:19" ht="13.2" hidden="1" x14ac:dyDescent="0.25">
      <c r="A954" s="119" t="str">
        <f>IF(B954="","",COUNT('Diário 2o PA'!$A$5:$A$1412)+COUNT('Diário 3o PA'!$A$5:$A$2004)+COUNT('Diário 4º PA'!$A$5:$A$2004)+ROW()-4)</f>
        <v/>
      </c>
      <c r="B954" s="104"/>
      <c r="C954" s="154"/>
      <c r="D954" s="105"/>
      <c r="E954" s="105"/>
      <c r="F954" s="106"/>
      <c r="G954" s="105"/>
      <c r="H954" s="105"/>
      <c r="I954" s="108"/>
      <c r="J954" s="105"/>
      <c r="K954" s="105"/>
      <c r="L954" s="108"/>
      <c r="M954" s="105"/>
      <c r="N954" s="103"/>
      <c r="O954" s="456"/>
      <c r="P954" s="79">
        <f t="shared" si="29"/>
        <v>0</v>
      </c>
      <c r="Q954" s="79">
        <f t="shared" si="29"/>
        <v>0</v>
      </c>
      <c r="R954" s="102" t="str">
        <f t="shared" si="28"/>
        <v/>
      </c>
      <c r="S954" s="96" t="str">
        <f>IF(D954="","",IF(OR(D954=Plano!$A$1,D954=Plano!$B$1),"entrada","saída"))</f>
        <v/>
      </c>
    </row>
    <row r="955" spans="1:19" ht="13.2" hidden="1" x14ac:dyDescent="0.25">
      <c r="A955" s="119" t="str">
        <f>IF(B955="","",COUNT('Diário 2o PA'!$A$5:$A$1412)+COUNT('Diário 3o PA'!$A$5:$A$2004)+COUNT('Diário 4º PA'!$A$5:$A$2004)+ROW()-4)</f>
        <v/>
      </c>
      <c r="B955" s="104"/>
      <c r="C955" s="154"/>
      <c r="D955" s="105"/>
      <c r="E955" s="105"/>
      <c r="F955" s="106"/>
      <c r="G955" s="105"/>
      <c r="H955" s="105"/>
      <c r="I955" s="108"/>
      <c r="J955" s="105"/>
      <c r="K955" s="105"/>
      <c r="L955" s="108"/>
      <c r="M955" s="105"/>
      <c r="N955" s="103"/>
      <c r="O955" s="456"/>
      <c r="P955" s="79">
        <f t="shared" si="29"/>
        <v>0</v>
      </c>
      <c r="Q955" s="79">
        <f t="shared" si="29"/>
        <v>0</v>
      </c>
      <c r="R955" s="102" t="str">
        <f t="shared" si="28"/>
        <v/>
      </c>
      <c r="S955" s="96" t="str">
        <f>IF(D955="","",IF(OR(D955=Plano!$A$1,D955=Plano!$B$1),"entrada","saída"))</f>
        <v/>
      </c>
    </row>
    <row r="956" spans="1:19" ht="13.2" hidden="1" x14ac:dyDescent="0.25">
      <c r="A956" s="119" t="str">
        <f>IF(B956="","",COUNT('Diário 2o PA'!$A$5:$A$1412)+COUNT('Diário 3o PA'!$A$5:$A$2004)+COUNT('Diário 4º PA'!$A$5:$A$2004)+ROW()-4)</f>
        <v/>
      </c>
      <c r="B956" s="104"/>
      <c r="C956" s="154"/>
      <c r="D956" s="105"/>
      <c r="E956" s="105"/>
      <c r="F956" s="106"/>
      <c r="G956" s="105"/>
      <c r="H956" s="105"/>
      <c r="I956" s="108"/>
      <c r="J956" s="105"/>
      <c r="K956" s="105"/>
      <c r="L956" s="108"/>
      <c r="M956" s="105"/>
      <c r="N956" s="103"/>
      <c r="O956" s="456"/>
      <c r="P956" s="79">
        <f t="shared" si="29"/>
        <v>0</v>
      </c>
      <c r="Q956" s="79">
        <f t="shared" si="29"/>
        <v>0</v>
      </c>
      <c r="R956" s="102" t="str">
        <f t="shared" si="28"/>
        <v/>
      </c>
      <c r="S956" s="96" t="str">
        <f>IF(D956="","",IF(OR(D956=Plano!$A$1,D956=Plano!$B$1),"entrada","saída"))</f>
        <v/>
      </c>
    </row>
    <row r="957" spans="1:19" ht="13.2" hidden="1" x14ac:dyDescent="0.25">
      <c r="A957" s="119" t="str">
        <f>IF(B957="","",COUNT('Diário 2o PA'!$A$5:$A$1412)+COUNT('Diário 3o PA'!$A$5:$A$2004)+COUNT('Diário 4º PA'!$A$5:$A$2004)+ROW()-4)</f>
        <v/>
      </c>
      <c r="B957" s="104"/>
      <c r="C957" s="154"/>
      <c r="D957" s="105"/>
      <c r="E957" s="105"/>
      <c r="F957" s="106"/>
      <c r="G957" s="105"/>
      <c r="H957" s="105"/>
      <c r="I957" s="108"/>
      <c r="J957" s="105"/>
      <c r="K957" s="105"/>
      <c r="L957" s="108"/>
      <c r="M957" s="105"/>
      <c r="N957" s="103"/>
      <c r="O957" s="456"/>
      <c r="P957" s="79">
        <f t="shared" si="29"/>
        <v>0</v>
      </c>
      <c r="Q957" s="79">
        <f t="shared" si="29"/>
        <v>0</v>
      </c>
      <c r="R957" s="102" t="str">
        <f t="shared" si="28"/>
        <v/>
      </c>
      <c r="S957" s="96" t="str">
        <f>IF(D957="","",IF(OR(D957=Plano!$A$1,D957=Plano!$B$1),"entrada","saída"))</f>
        <v/>
      </c>
    </row>
    <row r="958" spans="1:19" ht="13.2" hidden="1" x14ac:dyDescent="0.25">
      <c r="A958" s="119" t="str">
        <f>IF(B958="","",COUNT('Diário 2o PA'!$A$5:$A$1412)+COUNT('Diário 3o PA'!$A$5:$A$2004)+COUNT('Diário 4º PA'!$A$5:$A$2004)+ROW()-4)</f>
        <v/>
      </c>
      <c r="B958" s="104"/>
      <c r="C958" s="154"/>
      <c r="D958" s="105"/>
      <c r="E958" s="105"/>
      <c r="F958" s="106"/>
      <c r="G958" s="105"/>
      <c r="H958" s="105"/>
      <c r="I958" s="108"/>
      <c r="J958" s="105"/>
      <c r="K958" s="105"/>
      <c r="L958" s="108"/>
      <c r="M958" s="105"/>
      <c r="N958" s="103"/>
      <c r="O958" s="456"/>
      <c r="P958" s="79">
        <f t="shared" si="29"/>
        <v>0</v>
      </c>
      <c r="Q958" s="79">
        <f t="shared" si="29"/>
        <v>0</v>
      </c>
      <c r="R958" s="102" t="str">
        <f t="shared" si="28"/>
        <v/>
      </c>
      <c r="S958" s="96" t="str">
        <f>IF(D958="","",IF(OR(D958=Plano!$A$1,D958=Plano!$B$1),"entrada","saída"))</f>
        <v/>
      </c>
    </row>
    <row r="959" spans="1:19" ht="13.2" hidden="1" x14ac:dyDescent="0.25">
      <c r="A959" s="119" t="str">
        <f>IF(B959="","",COUNT('Diário 2o PA'!$A$5:$A$1412)+COUNT('Diário 3o PA'!$A$5:$A$2004)+COUNT('Diário 4º PA'!$A$5:$A$2004)+ROW()-4)</f>
        <v/>
      </c>
      <c r="B959" s="104"/>
      <c r="C959" s="154"/>
      <c r="D959" s="105"/>
      <c r="E959" s="105"/>
      <c r="F959" s="106"/>
      <c r="G959" s="105"/>
      <c r="H959" s="105"/>
      <c r="I959" s="108"/>
      <c r="J959" s="105"/>
      <c r="K959" s="105"/>
      <c r="L959" s="108"/>
      <c r="M959" s="105"/>
      <c r="N959" s="103"/>
      <c r="O959" s="456"/>
      <c r="P959" s="79">
        <f t="shared" si="29"/>
        <v>0</v>
      </c>
      <c r="Q959" s="79">
        <f t="shared" si="29"/>
        <v>0</v>
      </c>
      <c r="R959" s="102" t="str">
        <f t="shared" si="28"/>
        <v/>
      </c>
      <c r="S959" s="96" t="str">
        <f>IF(D959="","",IF(OR(D959=Plano!$A$1,D959=Plano!$B$1),"entrada","saída"))</f>
        <v/>
      </c>
    </row>
    <row r="960" spans="1:19" ht="13.2" hidden="1" x14ac:dyDescent="0.25">
      <c r="A960" s="119" t="str">
        <f>IF(B960="","",COUNT('Diário 2o PA'!$A$5:$A$1412)+COUNT('Diário 3o PA'!$A$5:$A$2004)+COUNT('Diário 4º PA'!$A$5:$A$2004)+ROW()-4)</f>
        <v/>
      </c>
      <c r="B960" s="104"/>
      <c r="C960" s="154"/>
      <c r="D960" s="105"/>
      <c r="E960" s="105"/>
      <c r="F960" s="106"/>
      <c r="G960" s="105"/>
      <c r="H960" s="105"/>
      <c r="I960" s="108"/>
      <c r="J960" s="105"/>
      <c r="K960" s="105"/>
      <c r="L960" s="108"/>
      <c r="M960" s="105"/>
      <c r="N960" s="103"/>
      <c r="O960" s="456"/>
      <c r="P960" s="79">
        <f t="shared" si="29"/>
        <v>0</v>
      </c>
      <c r="Q960" s="79">
        <f t="shared" si="29"/>
        <v>0</v>
      </c>
      <c r="R960" s="102" t="str">
        <f t="shared" si="28"/>
        <v/>
      </c>
      <c r="S960" s="96" t="str">
        <f>IF(D960="","",IF(OR(D960=Plano!$A$1,D960=Plano!$B$1),"entrada","saída"))</f>
        <v/>
      </c>
    </row>
    <row r="961" spans="1:19" ht="13.2" hidden="1" x14ac:dyDescent="0.25">
      <c r="A961" s="119" t="str">
        <f>IF(B961="","",COUNT('Diário 2o PA'!$A$5:$A$1412)+COUNT('Diário 3o PA'!$A$5:$A$2004)+COUNT('Diário 4º PA'!$A$5:$A$2004)+ROW()-4)</f>
        <v/>
      </c>
      <c r="B961" s="104"/>
      <c r="C961" s="154"/>
      <c r="D961" s="105"/>
      <c r="E961" s="105"/>
      <c r="F961" s="106"/>
      <c r="G961" s="105"/>
      <c r="H961" s="105"/>
      <c r="I961" s="108"/>
      <c r="J961" s="105"/>
      <c r="K961" s="105"/>
      <c r="L961" s="108"/>
      <c r="M961" s="105"/>
      <c r="N961" s="103"/>
      <c r="O961" s="456"/>
      <c r="P961" s="79">
        <f t="shared" si="29"/>
        <v>0</v>
      </c>
      <c r="Q961" s="79">
        <f t="shared" si="29"/>
        <v>0</v>
      </c>
      <c r="R961" s="102" t="str">
        <f t="shared" si="28"/>
        <v/>
      </c>
      <c r="S961" s="96" t="str">
        <f>IF(D961="","",IF(OR(D961=Plano!$A$1,D961=Plano!$B$1),"entrada","saída"))</f>
        <v/>
      </c>
    </row>
    <row r="962" spans="1:19" ht="13.2" hidden="1" x14ac:dyDescent="0.25">
      <c r="A962" s="119" t="str">
        <f>IF(B962="","",COUNT('Diário 2o PA'!$A$5:$A$1412)+COUNT('Diário 3o PA'!$A$5:$A$2004)+COUNT('Diário 4º PA'!$A$5:$A$2004)+ROW()-4)</f>
        <v/>
      </c>
      <c r="B962" s="104"/>
      <c r="C962" s="154"/>
      <c r="D962" s="105"/>
      <c r="E962" s="105"/>
      <c r="F962" s="106"/>
      <c r="G962" s="105"/>
      <c r="H962" s="105"/>
      <c r="I962" s="108"/>
      <c r="J962" s="105"/>
      <c r="K962" s="105"/>
      <c r="L962" s="108"/>
      <c r="M962" s="105"/>
      <c r="N962" s="103"/>
      <c r="O962" s="456"/>
      <c r="P962" s="79">
        <f t="shared" si="29"/>
        <v>0</v>
      </c>
      <c r="Q962" s="79">
        <f t="shared" si="29"/>
        <v>0</v>
      </c>
      <c r="R962" s="102" t="str">
        <f t="shared" si="28"/>
        <v/>
      </c>
      <c r="S962" s="96" t="str">
        <f>IF(D962="","",IF(OR(D962=Plano!$A$1,D962=Plano!$B$1),"entrada","saída"))</f>
        <v/>
      </c>
    </row>
    <row r="963" spans="1:19" ht="13.2" hidden="1" x14ac:dyDescent="0.25">
      <c r="A963" s="119" t="str">
        <f>IF(B963="","",COUNT('Diário 2o PA'!$A$5:$A$1412)+COUNT('Diário 3o PA'!$A$5:$A$2004)+COUNT('Diário 4º PA'!$A$5:$A$2004)+ROW()-4)</f>
        <v/>
      </c>
      <c r="B963" s="104"/>
      <c r="C963" s="154"/>
      <c r="D963" s="105"/>
      <c r="E963" s="105"/>
      <c r="F963" s="106"/>
      <c r="G963" s="105"/>
      <c r="H963" s="105"/>
      <c r="I963" s="108"/>
      <c r="J963" s="105"/>
      <c r="K963" s="105"/>
      <c r="L963" s="108"/>
      <c r="M963" s="105"/>
      <c r="N963" s="103"/>
      <c r="O963" s="456"/>
      <c r="P963" s="79">
        <f t="shared" si="29"/>
        <v>0</v>
      </c>
      <c r="Q963" s="79">
        <f t="shared" si="29"/>
        <v>0</v>
      </c>
      <c r="R963" s="102" t="str">
        <f t="shared" si="28"/>
        <v/>
      </c>
      <c r="S963" s="96" t="str">
        <f>IF(D963="","",IF(OR(D963=Plano!$A$1,D963=Plano!$B$1),"entrada","saída"))</f>
        <v/>
      </c>
    </row>
    <row r="964" spans="1:19" ht="13.2" hidden="1" x14ac:dyDescent="0.25">
      <c r="A964" s="119" t="str">
        <f>IF(B964="","",COUNT('Diário 2o PA'!$A$5:$A$1412)+COUNT('Diário 3o PA'!$A$5:$A$2004)+COUNT('Diário 4º PA'!$A$5:$A$2004)+ROW()-4)</f>
        <v/>
      </c>
      <c r="B964" s="104"/>
      <c r="C964" s="154"/>
      <c r="D964" s="105"/>
      <c r="E964" s="105"/>
      <c r="F964" s="106"/>
      <c r="G964" s="105"/>
      <c r="H964" s="105"/>
      <c r="I964" s="108"/>
      <c r="J964" s="105"/>
      <c r="K964" s="105"/>
      <c r="L964" s="108"/>
      <c r="M964" s="105"/>
      <c r="N964" s="103"/>
      <c r="O964" s="456"/>
      <c r="P964" s="79">
        <f t="shared" si="29"/>
        <v>0</v>
      </c>
      <c r="Q964" s="79">
        <f t="shared" si="29"/>
        <v>0</v>
      </c>
      <c r="R964" s="102" t="str">
        <f t="shared" si="28"/>
        <v/>
      </c>
      <c r="S964" s="96" t="str">
        <f>IF(D964="","",IF(OR(D964=Plano!$A$1,D964=Plano!$B$1),"entrada","saída"))</f>
        <v/>
      </c>
    </row>
    <row r="965" spans="1:19" ht="13.2" hidden="1" x14ac:dyDescent="0.25">
      <c r="A965" s="119" t="str">
        <f>IF(B965="","",COUNT('Diário 2o PA'!$A$5:$A$1412)+COUNT('Diário 3o PA'!$A$5:$A$2004)+COUNT('Diário 4º PA'!$A$5:$A$2004)+ROW()-4)</f>
        <v/>
      </c>
      <c r="B965" s="104"/>
      <c r="C965" s="154"/>
      <c r="D965" s="105"/>
      <c r="E965" s="105"/>
      <c r="F965" s="106"/>
      <c r="G965" s="105"/>
      <c r="H965" s="105"/>
      <c r="I965" s="108"/>
      <c r="J965" s="105"/>
      <c r="K965" s="105"/>
      <c r="L965" s="108"/>
      <c r="M965" s="105"/>
      <c r="N965" s="103"/>
      <c r="O965" s="456"/>
      <c r="P965" s="79">
        <f t="shared" si="29"/>
        <v>0</v>
      </c>
      <c r="Q965" s="79">
        <f t="shared" si="29"/>
        <v>0</v>
      </c>
      <c r="R965" s="102" t="str">
        <f t="shared" ref="R965:R1028" si="30">SUBSTITUTE(D965," ","_")</f>
        <v/>
      </c>
      <c r="S965" s="96" t="str">
        <f>IF(D965="","",IF(OR(D965=Plano!$A$1,D965=Plano!$B$1),"entrada","saída"))</f>
        <v/>
      </c>
    </row>
    <row r="966" spans="1:19" ht="13.2" hidden="1" x14ac:dyDescent="0.25">
      <c r="A966" s="119" t="str">
        <f>IF(B966="","",COUNT('Diário 2o PA'!$A$5:$A$1412)+COUNT('Diário 3o PA'!$A$5:$A$2004)+COUNT('Diário 4º PA'!$A$5:$A$2004)+ROW()-4)</f>
        <v/>
      </c>
      <c r="B966" s="104"/>
      <c r="C966" s="154"/>
      <c r="D966" s="105"/>
      <c r="E966" s="105"/>
      <c r="F966" s="106"/>
      <c r="G966" s="105"/>
      <c r="H966" s="105"/>
      <c r="I966" s="108"/>
      <c r="J966" s="105"/>
      <c r="K966" s="105"/>
      <c r="L966" s="108"/>
      <c r="M966" s="105"/>
      <c r="N966" s="103"/>
      <c r="O966" s="456"/>
      <c r="P966" s="79">
        <f t="shared" ref="P966:Q1029" si="31">IF(B966=0,0,IF(YEAR(B966)=$Q$1,MONTH(B966)-$P$1+1,(YEAR(B966)-$Q$1)*12-$P$1+1+MONTH(B966)))</f>
        <v>0</v>
      </c>
      <c r="Q966" s="79">
        <f t="shared" si="31"/>
        <v>0</v>
      </c>
      <c r="R966" s="102" t="str">
        <f t="shared" si="30"/>
        <v/>
      </c>
      <c r="S966" s="96" t="str">
        <f>IF(D966="","",IF(OR(D966=Plano!$A$1,D966=Plano!$B$1),"entrada","saída"))</f>
        <v/>
      </c>
    </row>
    <row r="967" spans="1:19" ht="13.2" hidden="1" x14ac:dyDescent="0.25">
      <c r="A967" s="119" t="str">
        <f>IF(B967="","",COUNT('Diário 2o PA'!$A$5:$A$1412)+COUNT('Diário 3o PA'!$A$5:$A$2004)+COUNT('Diário 4º PA'!$A$5:$A$2004)+ROW()-4)</f>
        <v/>
      </c>
      <c r="B967" s="104"/>
      <c r="C967" s="154"/>
      <c r="D967" s="105"/>
      <c r="E967" s="105"/>
      <c r="F967" s="106"/>
      <c r="G967" s="105"/>
      <c r="H967" s="105"/>
      <c r="I967" s="108"/>
      <c r="J967" s="105"/>
      <c r="K967" s="105"/>
      <c r="L967" s="108"/>
      <c r="M967" s="105"/>
      <c r="N967" s="103"/>
      <c r="O967" s="456"/>
      <c r="P967" s="79">
        <f t="shared" si="31"/>
        <v>0</v>
      </c>
      <c r="Q967" s="79">
        <f t="shared" si="31"/>
        <v>0</v>
      </c>
      <c r="R967" s="102" t="str">
        <f t="shared" si="30"/>
        <v/>
      </c>
      <c r="S967" s="96" t="str">
        <f>IF(D967="","",IF(OR(D967=Plano!$A$1,D967=Plano!$B$1),"entrada","saída"))</f>
        <v/>
      </c>
    </row>
    <row r="968" spans="1:19" ht="13.2" hidden="1" x14ac:dyDescent="0.25">
      <c r="A968" s="119" t="str">
        <f>IF(B968="","",COUNT('Diário 2o PA'!$A$5:$A$1412)+COUNT('Diário 3o PA'!$A$5:$A$2004)+COUNT('Diário 4º PA'!$A$5:$A$2004)+ROW()-4)</f>
        <v/>
      </c>
      <c r="B968" s="104"/>
      <c r="C968" s="154"/>
      <c r="D968" s="105"/>
      <c r="E968" s="105"/>
      <c r="F968" s="106"/>
      <c r="G968" s="105"/>
      <c r="H968" s="105"/>
      <c r="I968" s="108"/>
      <c r="J968" s="105"/>
      <c r="K968" s="105"/>
      <c r="L968" s="108"/>
      <c r="M968" s="105"/>
      <c r="N968" s="103"/>
      <c r="O968" s="456"/>
      <c r="P968" s="79">
        <f t="shared" si="31"/>
        <v>0</v>
      </c>
      <c r="Q968" s="79">
        <f t="shared" si="31"/>
        <v>0</v>
      </c>
      <c r="R968" s="102" t="str">
        <f t="shared" si="30"/>
        <v/>
      </c>
      <c r="S968" s="96" t="str">
        <f>IF(D968="","",IF(OR(D968=Plano!$A$1,D968=Plano!$B$1),"entrada","saída"))</f>
        <v/>
      </c>
    </row>
    <row r="969" spans="1:19" ht="13.2" hidden="1" x14ac:dyDescent="0.25">
      <c r="A969" s="119" t="str">
        <f>IF(B969="","",COUNT('Diário 2o PA'!$A$5:$A$1412)+COUNT('Diário 3o PA'!$A$5:$A$2004)+COUNT('Diário 4º PA'!$A$5:$A$2004)+ROW()-4)</f>
        <v/>
      </c>
      <c r="B969" s="104"/>
      <c r="C969" s="154"/>
      <c r="D969" s="105"/>
      <c r="E969" s="105"/>
      <c r="F969" s="106"/>
      <c r="G969" s="105"/>
      <c r="H969" s="105"/>
      <c r="I969" s="108"/>
      <c r="J969" s="105"/>
      <c r="K969" s="105"/>
      <c r="L969" s="108"/>
      <c r="M969" s="105"/>
      <c r="N969" s="103"/>
      <c r="O969" s="456"/>
      <c r="P969" s="79">
        <f t="shared" si="31"/>
        <v>0</v>
      </c>
      <c r="Q969" s="79">
        <f t="shared" si="31"/>
        <v>0</v>
      </c>
      <c r="R969" s="102" t="str">
        <f t="shared" si="30"/>
        <v/>
      </c>
      <c r="S969" s="96" t="str">
        <f>IF(D969="","",IF(OR(D969=Plano!$A$1,D969=Plano!$B$1),"entrada","saída"))</f>
        <v/>
      </c>
    </row>
    <row r="970" spans="1:19" ht="13.2" hidden="1" x14ac:dyDescent="0.25">
      <c r="A970" s="119" t="str">
        <f>IF(B970="","",COUNT('Diário 2o PA'!$A$5:$A$1412)+COUNT('Diário 3o PA'!$A$5:$A$2004)+COUNT('Diário 4º PA'!$A$5:$A$2004)+ROW()-4)</f>
        <v/>
      </c>
      <c r="B970" s="104"/>
      <c r="C970" s="154"/>
      <c r="D970" s="105"/>
      <c r="E970" s="105"/>
      <c r="F970" s="106"/>
      <c r="G970" s="105"/>
      <c r="H970" s="105"/>
      <c r="I970" s="108"/>
      <c r="J970" s="105"/>
      <c r="K970" s="105"/>
      <c r="L970" s="108"/>
      <c r="M970" s="105"/>
      <c r="N970" s="103"/>
      <c r="O970" s="456"/>
      <c r="P970" s="79">
        <f t="shared" si="31"/>
        <v>0</v>
      </c>
      <c r="Q970" s="79">
        <f t="shared" si="31"/>
        <v>0</v>
      </c>
      <c r="R970" s="102" t="str">
        <f t="shared" si="30"/>
        <v/>
      </c>
      <c r="S970" s="96" t="str">
        <f>IF(D970="","",IF(OR(D970=Plano!$A$1,D970=Plano!$B$1),"entrada","saída"))</f>
        <v/>
      </c>
    </row>
    <row r="971" spans="1:19" ht="13.2" hidden="1" x14ac:dyDescent="0.25">
      <c r="A971" s="119" t="str">
        <f>IF(B971="","",COUNT('Diário 2o PA'!$A$5:$A$1412)+COUNT('Diário 3o PA'!$A$5:$A$2004)+COUNT('Diário 4º PA'!$A$5:$A$2004)+ROW()-4)</f>
        <v/>
      </c>
      <c r="B971" s="104"/>
      <c r="C971" s="154"/>
      <c r="D971" s="105"/>
      <c r="E971" s="105"/>
      <c r="F971" s="106"/>
      <c r="G971" s="105"/>
      <c r="H971" s="105"/>
      <c r="I971" s="108"/>
      <c r="J971" s="105"/>
      <c r="K971" s="105"/>
      <c r="L971" s="108"/>
      <c r="M971" s="105"/>
      <c r="N971" s="103"/>
      <c r="O971" s="456"/>
      <c r="P971" s="79">
        <f t="shared" si="31"/>
        <v>0</v>
      </c>
      <c r="Q971" s="79">
        <f t="shared" si="31"/>
        <v>0</v>
      </c>
      <c r="R971" s="102" t="str">
        <f t="shared" si="30"/>
        <v/>
      </c>
      <c r="S971" s="96" t="str">
        <f>IF(D971="","",IF(OR(D971=Plano!$A$1,D971=Plano!$B$1),"entrada","saída"))</f>
        <v/>
      </c>
    </row>
    <row r="972" spans="1:19" ht="13.2" hidden="1" x14ac:dyDescent="0.25">
      <c r="A972" s="119" t="str">
        <f>IF(B972="","",COUNT('Diário 2o PA'!$A$5:$A$1412)+COUNT('Diário 3o PA'!$A$5:$A$2004)+COUNT('Diário 4º PA'!$A$5:$A$2004)+ROW()-4)</f>
        <v/>
      </c>
      <c r="B972" s="104"/>
      <c r="C972" s="154"/>
      <c r="D972" s="105"/>
      <c r="E972" s="105"/>
      <c r="F972" s="106"/>
      <c r="G972" s="105"/>
      <c r="H972" s="105"/>
      <c r="I972" s="108"/>
      <c r="J972" s="105"/>
      <c r="K972" s="105"/>
      <c r="L972" s="108"/>
      <c r="M972" s="105"/>
      <c r="N972" s="103"/>
      <c r="O972" s="456"/>
      <c r="P972" s="79">
        <f t="shared" si="31"/>
        <v>0</v>
      </c>
      <c r="Q972" s="79">
        <f t="shared" si="31"/>
        <v>0</v>
      </c>
      <c r="R972" s="102" t="str">
        <f t="shared" si="30"/>
        <v/>
      </c>
      <c r="S972" s="96" t="str">
        <f>IF(D972="","",IF(OR(D972=Plano!$A$1,D972=Plano!$B$1),"entrada","saída"))</f>
        <v/>
      </c>
    </row>
    <row r="973" spans="1:19" ht="13.2" hidden="1" x14ac:dyDescent="0.25">
      <c r="A973" s="119" t="str">
        <f>IF(B973="","",COUNT('Diário 2o PA'!$A$5:$A$1412)+COUNT('Diário 3o PA'!$A$5:$A$2004)+COUNT('Diário 4º PA'!$A$5:$A$2004)+ROW()-4)</f>
        <v/>
      </c>
      <c r="B973" s="104"/>
      <c r="C973" s="154"/>
      <c r="D973" s="105"/>
      <c r="E973" s="105"/>
      <c r="F973" s="106"/>
      <c r="G973" s="105"/>
      <c r="H973" s="105"/>
      <c r="I973" s="108"/>
      <c r="J973" s="105"/>
      <c r="K973" s="105"/>
      <c r="L973" s="108"/>
      <c r="M973" s="105"/>
      <c r="N973" s="103"/>
      <c r="O973" s="456"/>
      <c r="P973" s="79">
        <f t="shared" si="31"/>
        <v>0</v>
      </c>
      <c r="Q973" s="79">
        <f t="shared" si="31"/>
        <v>0</v>
      </c>
      <c r="R973" s="102" t="str">
        <f t="shared" si="30"/>
        <v/>
      </c>
      <c r="S973" s="96" t="str">
        <f>IF(D973="","",IF(OR(D973=Plano!$A$1,D973=Plano!$B$1),"entrada","saída"))</f>
        <v/>
      </c>
    </row>
    <row r="974" spans="1:19" ht="13.2" hidden="1" x14ac:dyDescent="0.25">
      <c r="A974" s="119" t="str">
        <f>IF(B974="","",COUNT('Diário 2o PA'!$A$5:$A$1412)+COUNT('Diário 3o PA'!$A$5:$A$2004)+COUNT('Diário 4º PA'!$A$5:$A$2004)+ROW()-4)</f>
        <v/>
      </c>
      <c r="B974" s="104"/>
      <c r="C974" s="154"/>
      <c r="D974" s="105"/>
      <c r="E974" s="105"/>
      <c r="F974" s="106"/>
      <c r="G974" s="105"/>
      <c r="H974" s="105"/>
      <c r="I974" s="108"/>
      <c r="J974" s="105"/>
      <c r="K974" s="105"/>
      <c r="L974" s="108"/>
      <c r="M974" s="105"/>
      <c r="N974" s="103"/>
      <c r="O974" s="456"/>
      <c r="P974" s="79">
        <f t="shared" si="31"/>
        <v>0</v>
      </c>
      <c r="Q974" s="79">
        <f t="shared" si="31"/>
        <v>0</v>
      </c>
      <c r="R974" s="102" t="str">
        <f t="shared" si="30"/>
        <v/>
      </c>
      <c r="S974" s="96" t="str">
        <f>IF(D974="","",IF(OR(D974=Plano!$A$1,D974=Plano!$B$1),"entrada","saída"))</f>
        <v/>
      </c>
    </row>
    <row r="975" spans="1:19" ht="13.2" hidden="1" x14ac:dyDescent="0.25">
      <c r="A975" s="119" t="str">
        <f>IF(B975="","",COUNT('Diário 2o PA'!$A$5:$A$1412)+COUNT('Diário 3o PA'!$A$5:$A$2004)+COUNT('Diário 4º PA'!$A$5:$A$2004)+ROW()-4)</f>
        <v/>
      </c>
      <c r="B975" s="104"/>
      <c r="C975" s="154"/>
      <c r="D975" s="105"/>
      <c r="E975" s="105"/>
      <c r="F975" s="106"/>
      <c r="G975" s="105"/>
      <c r="H975" s="105"/>
      <c r="I975" s="108"/>
      <c r="J975" s="105"/>
      <c r="K975" s="105"/>
      <c r="L975" s="108"/>
      <c r="M975" s="105"/>
      <c r="N975" s="103"/>
      <c r="O975" s="456"/>
      <c r="P975" s="79">
        <f t="shared" si="31"/>
        <v>0</v>
      </c>
      <c r="Q975" s="79">
        <f t="shared" si="31"/>
        <v>0</v>
      </c>
      <c r="R975" s="102" t="str">
        <f t="shared" si="30"/>
        <v/>
      </c>
      <c r="S975" s="96" t="str">
        <f>IF(D975="","",IF(OR(D975=Plano!$A$1,D975=Plano!$B$1),"entrada","saída"))</f>
        <v/>
      </c>
    </row>
    <row r="976" spans="1:19" ht="13.2" hidden="1" x14ac:dyDescent="0.25">
      <c r="A976" s="119" t="str">
        <f>IF(B976="","",COUNT('Diário 2o PA'!$A$5:$A$1412)+COUNT('Diário 3o PA'!$A$5:$A$2004)+COUNT('Diário 4º PA'!$A$5:$A$2004)+ROW()-4)</f>
        <v/>
      </c>
      <c r="B976" s="104"/>
      <c r="C976" s="154"/>
      <c r="D976" s="105"/>
      <c r="E976" s="105"/>
      <c r="F976" s="106"/>
      <c r="G976" s="105"/>
      <c r="H976" s="105"/>
      <c r="I976" s="108"/>
      <c r="J976" s="105"/>
      <c r="K976" s="105"/>
      <c r="L976" s="108"/>
      <c r="M976" s="105"/>
      <c r="N976" s="103"/>
      <c r="O976" s="456"/>
      <c r="P976" s="79">
        <f t="shared" si="31"/>
        <v>0</v>
      </c>
      <c r="Q976" s="79">
        <f t="shared" si="31"/>
        <v>0</v>
      </c>
      <c r="R976" s="102" t="str">
        <f t="shared" si="30"/>
        <v/>
      </c>
      <c r="S976" s="96" t="str">
        <f>IF(D976="","",IF(OR(D976=Plano!$A$1,D976=Plano!$B$1),"entrada","saída"))</f>
        <v/>
      </c>
    </row>
    <row r="977" spans="1:19" ht="13.2" hidden="1" x14ac:dyDescent="0.25">
      <c r="A977" s="119" t="str">
        <f>IF(B977="","",COUNT('Diário 2o PA'!$A$5:$A$1412)+COUNT('Diário 3o PA'!$A$5:$A$2004)+COUNT('Diário 4º PA'!$A$5:$A$2004)+ROW()-4)</f>
        <v/>
      </c>
      <c r="B977" s="104"/>
      <c r="C977" s="154"/>
      <c r="D977" s="105"/>
      <c r="E977" s="105"/>
      <c r="F977" s="106"/>
      <c r="G977" s="105"/>
      <c r="H977" s="105"/>
      <c r="I977" s="108"/>
      <c r="J977" s="105"/>
      <c r="K977" s="105"/>
      <c r="L977" s="108"/>
      <c r="M977" s="105"/>
      <c r="N977" s="103"/>
      <c r="O977" s="456"/>
      <c r="P977" s="79">
        <f t="shared" si="31"/>
        <v>0</v>
      </c>
      <c r="Q977" s="79">
        <f t="shared" si="31"/>
        <v>0</v>
      </c>
      <c r="R977" s="102" t="str">
        <f t="shared" si="30"/>
        <v/>
      </c>
      <c r="S977" s="96" t="str">
        <f>IF(D977="","",IF(OR(D977=Plano!$A$1,D977=Plano!$B$1),"entrada","saída"))</f>
        <v/>
      </c>
    </row>
    <row r="978" spans="1:19" ht="13.2" hidden="1" x14ac:dyDescent="0.25">
      <c r="A978" s="119" t="str">
        <f>IF(B978="","",COUNT('Diário 2o PA'!$A$5:$A$1412)+COUNT('Diário 3o PA'!$A$5:$A$2004)+COUNT('Diário 4º PA'!$A$5:$A$2004)+ROW()-4)</f>
        <v/>
      </c>
      <c r="B978" s="104"/>
      <c r="C978" s="154"/>
      <c r="D978" s="105"/>
      <c r="E978" s="105"/>
      <c r="F978" s="106"/>
      <c r="G978" s="105"/>
      <c r="H978" s="105"/>
      <c r="I978" s="108"/>
      <c r="J978" s="105"/>
      <c r="K978" s="105"/>
      <c r="L978" s="108"/>
      <c r="M978" s="105"/>
      <c r="N978" s="103"/>
      <c r="O978" s="456"/>
      <c r="P978" s="79">
        <f t="shared" si="31"/>
        <v>0</v>
      </c>
      <c r="Q978" s="79">
        <f t="shared" si="31"/>
        <v>0</v>
      </c>
      <c r="R978" s="102" t="str">
        <f t="shared" si="30"/>
        <v/>
      </c>
      <c r="S978" s="96" t="str">
        <f>IF(D978="","",IF(OR(D978=Plano!$A$1,D978=Plano!$B$1),"entrada","saída"))</f>
        <v/>
      </c>
    </row>
    <row r="979" spans="1:19" ht="13.2" hidden="1" x14ac:dyDescent="0.25">
      <c r="A979" s="119" t="str">
        <f>IF(B979="","",COUNT('Diário 2o PA'!$A$5:$A$1412)+COUNT('Diário 3o PA'!$A$5:$A$2004)+COUNT('Diário 4º PA'!$A$5:$A$2004)+ROW()-4)</f>
        <v/>
      </c>
      <c r="B979" s="104"/>
      <c r="C979" s="154"/>
      <c r="D979" s="105"/>
      <c r="E979" s="105"/>
      <c r="F979" s="106"/>
      <c r="G979" s="105"/>
      <c r="H979" s="105"/>
      <c r="I979" s="108"/>
      <c r="J979" s="105"/>
      <c r="K979" s="105"/>
      <c r="L979" s="108"/>
      <c r="M979" s="105"/>
      <c r="N979" s="103"/>
      <c r="O979" s="456"/>
      <c r="P979" s="79">
        <f t="shared" si="31"/>
        <v>0</v>
      </c>
      <c r="Q979" s="79">
        <f t="shared" si="31"/>
        <v>0</v>
      </c>
      <c r="R979" s="102" t="str">
        <f t="shared" si="30"/>
        <v/>
      </c>
      <c r="S979" s="96" t="str">
        <f>IF(D979="","",IF(OR(D979=Plano!$A$1,D979=Plano!$B$1),"entrada","saída"))</f>
        <v/>
      </c>
    </row>
    <row r="980" spans="1:19" ht="13.2" hidden="1" x14ac:dyDescent="0.25">
      <c r="A980" s="119" t="str">
        <f>IF(B980="","",COUNT('Diário 2o PA'!$A$5:$A$1412)+COUNT('Diário 3o PA'!$A$5:$A$2004)+COUNT('Diário 4º PA'!$A$5:$A$2004)+ROW()-4)</f>
        <v/>
      </c>
      <c r="B980" s="104"/>
      <c r="C980" s="154"/>
      <c r="D980" s="105"/>
      <c r="E980" s="105"/>
      <c r="F980" s="106"/>
      <c r="G980" s="105"/>
      <c r="H980" s="105"/>
      <c r="I980" s="108"/>
      <c r="J980" s="105"/>
      <c r="K980" s="105"/>
      <c r="L980" s="108"/>
      <c r="M980" s="105"/>
      <c r="N980" s="103"/>
      <c r="O980" s="456"/>
      <c r="P980" s="79">
        <f t="shared" si="31"/>
        <v>0</v>
      </c>
      <c r="Q980" s="79">
        <f t="shared" si="31"/>
        <v>0</v>
      </c>
      <c r="R980" s="102" t="str">
        <f t="shared" si="30"/>
        <v/>
      </c>
      <c r="S980" s="96" t="str">
        <f>IF(D980="","",IF(OR(D980=Plano!$A$1,D980=Plano!$B$1),"entrada","saída"))</f>
        <v/>
      </c>
    </row>
    <row r="981" spans="1:19" ht="13.2" hidden="1" x14ac:dyDescent="0.25">
      <c r="A981" s="119" t="str">
        <f>IF(B981="","",COUNT('Diário 2o PA'!$A$5:$A$1412)+COUNT('Diário 3o PA'!$A$5:$A$2004)+COUNT('Diário 4º PA'!$A$5:$A$2004)+ROW()-4)</f>
        <v/>
      </c>
      <c r="B981" s="104"/>
      <c r="C981" s="154"/>
      <c r="D981" s="105"/>
      <c r="E981" s="105"/>
      <c r="F981" s="106"/>
      <c r="G981" s="105"/>
      <c r="H981" s="105"/>
      <c r="I981" s="108"/>
      <c r="J981" s="105"/>
      <c r="K981" s="105"/>
      <c r="L981" s="108"/>
      <c r="M981" s="105"/>
      <c r="N981" s="103"/>
      <c r="O981" s="456"/>
      <c r="P981" s="79">
        <f t="shared" si="31"/>
        <v>0</v>
      </c>
      <c r="Q981" s="79">
        <f t="shared" si="31"/>
        <v>0</v>
      </c>
      <c r="R981" s="102" t="str">
        <f t="shared" si="30"/>
        <v/>
      </c>
      <c r="S981" s="96" t="str">
        <f>IF(D981="","",IF(OR(D981=Plano!$A$1,D981=Plano!$B$1),"entrada","saída"))</f>
        <v/>
      </c>
    </row>
    <row r="982" spans="1:19" ht="13.2" hidden="1" x14ac:dyDescent="0.25">
      <c r="A982" s="119" t="str">
        <f>IF(B982="","",COUNT('Diário 2o PA'!$A$5:$A$1412)+COUNT('Diário 3o PA'!$A$5:$A$2004)+COUNT('Diário 4º PA'!$A$5:$A$2004)+ROW()-4)</f>
        <v/>
      </c>
      <c r="B982" s="104"/>
      <c r="C982" s="154"/>
      <c r="D982" s="105"/>
      <c r="E982" s="105"/>
      <c r="F982" s="106"/>
      <c r="G982" s="105"/>
      <c r="H982" s="105"/>
      <c r="I982" s="108"/>
      <c r="J982" s="105"/>
      <c r="K982" s="105"/>
      <c r="L982" s="108"/>
      <c r="M982" s="105"/>
      <c r="N982" s="103"/>
      <c r="O982" s="456"/>
      <c r="P982" s="79">
        <f t="shared" si="31"/>
        <v>0</v>
      </c>
      <c r="Q982" s="79">
        <f t="shared" si="31"/>
        <v>0</v>
      </c>
      <c r="R982" s="102" t="str">
        <f t="shared" si="30"/>
        <v/>
      </c>
      <c r="S982" s="96" t="str">
        <f>IF(D982="","",IF(OR(D982=Plano!$A$1,D982=Plano!$B$1),"entrada","saída"))</f>
        <v/>
      </c>
    </row>
    <row r="983" spans="1:19" ht="13.2" hidden="1" x14ac:dyDescent="0.25">
      <c r="A983" s="119" t="str">
        <f>IF(B983="","",COUNT('Diário 2o PA'!$A$5:$A$1412)+COUNT('Diário 3o PA'!$A$5:$A$2004)+COUNT('Diário 4º PA'!$A$5:$A$2004)+ROW()-4)</f>
        <v/>
      </c>
      <c r="B983" s="104"/>
      <c r="C983" s="154"/>
      <c r="D983" s="105"/>
      <c r="E983" s="105"/>
      <c r="F983" s="106"/>
      <c r="G983" s="105"/>
      <c r="H983" s="105"/>
      <c r="I983" s="108"/>
      <c r="J983" s="105"/>
      <c r="K983" s="105"/>
      <c r="L983" s="108"/>
      <c r="M983" s="105"/>
      <c r="N983" s="103"/>
      <c r="O983" s="456"/>
      <c r="P983" s="79">
        <f t="shared" si="31"/>
        <v>0</v>
      </c>
      <c r="Q983" s="79">
        <f t="shared" si="31"/>
        <v>0</v>
      </c>
      <c r="R983" s="102" t="str">
        <f t="shared" si="30"/>
        <v/>
      </c>
      <c r="S983" s="96" t="str">
        <f>IF(D983="","",IF(OR(D983=Plano!$A$1,D983=Plano!$B$1),"entrada","saída"))</f>
        <v/>
      </c>
    </row>
    <row r="984" spans="1:19" ht="13.2" hidden="1" x14ac:dyDescent="0.25">
      <c r="A984" s="119" t="str">
        <f>IF(B984="","",COUNT('Diário 2o PA'!$A$5:$A$1412)+COUNT('Diário 3o PA'!$A$5:$A$2004)+COUNT('Diário 4º PA'!$A$5:$A$2004)+ROW()-4)</f>
        <v/>
      </c>
      <c r="B984" s="104"/>
      <c r="C984" s="154"/>
      <c r="D984" s="105"/>
      <c r="E984" s="105"/>
      <c r="F984" s="106"/>
      <c r="G984" s="105"/>
      <c r="H984" s="105"/>
      <c r="I984" s="108"/>
      <c r="J984" s="105"/>
      <c r="K984" s="105"/>
      <c r="L984" s="108"/>
      <c r="M984" s="105"/>
      <c r="N984" s="103"/>
      <c r="O984" s="456"/>
      <c r="P984" s="79">
        <f t="shared" si="31"/>
        <v>0</v>
      </c>
      <c r="Q984" s="79">
        <f t="shared" si="31"/>
        <v>0</v>
      </c>
      <c r="R984" s="102" t="str">
        <f t="shared" si="30"/>
        <v/>
      </c>
      <c r="S984" s="96" t="str">
        <f>IF(D984="","",IF(OR(D984=Plano!$A$1,D984=Plano!$B$1),"entrada","saída"))</f>
        <v/>
      </c>
    </row>
    <row r="985" spans="1:19" ht="13.2" hidden="1" x14ac:dyDescent="0.25">
      <c r="A985" s="119" t="str">
        <f>IF(B985="","",COUNT('Diário 2o PA'!$A$5:$A$1412)+COUNT('Diário 3o PA'!$A$5:$A$2004)+COUNT('Diário 4º PA'!$A$5:$A$2004)+ROW()-4)</f>
        <v/>
      </c>
      <c r="B985" s="104"/>
      <c r="C985" s="154"/>
      <c r="D985" s="105"/>
      <c r="E985" s="105"/>
      <c r="F985" s="106"/>
      <c r="G985" s="105"/>
      <c r="H985" s="105"/>
      <c r="I985" s="108"/>
      <c r="J985" s="105"/>
      <c r="K985" s="105"/>
      <c r="L985" s="108"/>
      <c r="M985" s="105"/>
      <c r="N985" s="103"/>
      <c r="O985" s="456"/>
      <c r="P985" s="79">
        <f t="shared" si="31"/>
        <v>0</v>
      </c>
      <c r="Q985" s="79">
        <f t="shared" si="31"/>
        <v>0</v>
      </c>
      <c r="R985" s="102" t="str">
        <f t="shared" si="30"/>
        <v/>
      </c>
      <c r="S985" s="96" t="str">
        <f>IF(D985="","",IF(OR(D985=Plano!$A$1,D985=Plano!$B$1),"entrada","saída"))</f>
        <v/>
      </c>
    </row>
    <row r="986" spans="1:19" ht="13.2" hidden="1" x14ac:dyDescent="0.25">
      <c r="A986" s="119" t="str">
        <f>IF(B986="","",COUNT('Diário 2o PA'!$A$5:$A$1412)+COUNT('Diário 3o PA'!$A$5:$A$2004)+COUNT('Diário 4º PA'!$A$5:$A$2004)+ROW()-4)</f>
        <v/>
      </c>
      <c r="B986" s="104"/>
      <c r="C986" s="154"/>
      <c r="D986" s="105"/>
      <c r="E986" s="105"/>
      <c r="F986" s="106"/>
      <c r="G986" s="105"/>
      <c r="H986" s="105"/>
      <c r="I986" s="108"/>
      <c r="J986" s="105"/>
      <c r="K986" s="105"/>
      <c r="L986" s="108"/>
      <c r="M986" s="105"/>
      <c r="N986" s="103"/>
      <c r="O986" s="456"/>
      <c r="P986" s="79">
        <f t="shared" si="31"/>
        <v>0</v>
      </c>
      <c r="Q986" s="79">
        <f t="shared" si="31"/>
        <v>0</v>
      </c>
      <c r="R986" s="102" t="str">
        <f t="shared" si="30"/>
        <v/>
      </c>
      <c r="S986" s="96" t="str">
        <f>IF(D986="","",IF(OR(D986=Plano!$A$1,D986=Plano!$B$1),"entrada","saída"))</f>
        <v/>
      </c>
    </row>
    <row r="987" spans="1:19" ht="13.2" hidden="1" x14ac:dyDescent="0.25">
      <c r="A987" s="119" t="str">
        <f>IF(B987="","",COUNT('Diário 2o PA'!$A$5:$A$1412)+COUNT('Diário 3o PA'!$A$5:$A$2004)+COUNT('Diário 4º PA'!$A$5:$A$2004)+ROW()-4)</f>
        <v/>
      </c>
      <c r="B987" s="104"/>
      <c r="C987" s="154"/>
      <c r="D987" s="105"/>
      <c r="E987" s="105"/>
      <c r="F987" s="106"/>
      <c r="G987" s="105"/>
      <c r="H987" s="105"/>
      <c r="I987" s="108"/>
      <c r="J987" s="105"/>
      <c r="K987" s="105"/>
      <c r="L987" s="108"/>
      <c r="M987" s="105"/>
      <c r="N987" s="103"/>
      <c r="O987" s="456"/>
      <c r="P987" s="79">
        <f t="shared" si="31"/>
        <v>0</v>
      </c>
      <c r="Q987" s="79">
        <f t="shared" si="31"/>
        <v>0</v>
      </c>
      <c r="R987" s="102" t="str">
        <f t="shared" si="30"/>
        <v/>
      </c>
      <c r="S987" s="96" t="str">
        <f>IF(D987="","",IF(OR(D987=Plano!$A$1,D987=Plano!$B$1),"entrada","saída"))</f>
        <v/>
      </c>
    </row>
    <row r="988" spans="1:19" ht="13.2" hidden="1" x14ac:dyDescent="0.25">
      <c r="A988" s="119" t="str">
        <f>IF(B988="","",COUNT('Diário 2o PA'!$A$5:$A$1412)+COUNT('Diário 3o PA'!$A$5:$A$2004)+COUNT('Diário 4º PA'!$A$5:$A$2004)+ROW()-4)</f>
        <v/>
      </c>
      <c r="B988" s="104"/>
      <c r="C988" s="154"/>
      <c r="D988" s="105"/>
      <c r="E988" s="105"/>
      <c r="F988" s="106"/>
      <c r="G988" s="105"/>
      <c r="H988" s="105"/>
      <c r="I988" s="108"/>
      <c r="J988" s="105"/>
      <c r="K988" s="105"/>
      <c r="L988" s="108"/>
      <c r="M988" s="105"/>
      <c r="N988" s="103"/>
      <c r="O988" s="456"/>
      <c r="P988" s="79">
        <f t="shared" si="31"/>
        <v>0</v>
      </c>
      <c r="Q988" s="79">
        <f t="shared" si="31"/>
        <v>0</v>
      </c>
      <c r="R988" s="102" t="str">
        <f t="shared" si="30"/>
        <v/>
      </c>
      <c r="S988" s="96" t="str">
        <f>IF(D988="","",IF(OR(D988=Plano!$A$1,D988=Plano!$B$1),"entrada","saída"))</f>
        <v/>
      </c>
    </row>
    <row r="989" spans="1:19" ht="13.2" hidden="1" x14ac:dyDescent="0.25">
      <c r="A989" s="119" t="str">
        <f>IF(B989="","",COUNT('Diário 2o PA'!$A$5:$A$1412)+COUNT('Diário 3o PA'!$A$5:$A$2004)+COUNT('Diário 4º PA'!$A$5:$A$2004)+ROW()-4)</f>
        <v/>
      </c>
      <c r="B989" s="104"/>
      <c r="C989" s="154"/>
      <c r="D989" s="105"/>
      <c r="E989" s="105"/>
      <c r="F989" s="106"/>
      <c r="G989" s="105"/>
      <c r="H989" s="105"/>
      <c r="I989" s="108"/>
      <c r="J989" s="105"/>
      <c r="K989" s="105"/>
      <c r="L989" s="108"/>
      <c r="M989" s="105"/>
      <c r="N989" s="103"/>
      <c r="O989" s="456"/>
      <c r="P989" s="79">
        <f t="shared" si="31"/>
        <v>0</v>
      </c>
      <c r="Q989" s="79">
        <f t="shared" si="31"/>
        <v>0</v>
      </c>
      <c r="R989" s="102" t="str">
        <f t="shared" si="30"/>
        <v/>
      </c>
      <c r="S989" s="96" t="str">
        <f>IF(D989="","",IF(OR(D989=Plano!$A$1,D989=Plano!$B$1),"entrada","saída"))</f>
        <v/>
      </c>
    </row>
    <row r="990" spans="1:19" ht="13.2" hidden="1" x14ac:dyDescent="0.25">
      <c r="A990" s="119" t="str">
        <f>IF(B990="","",COUNT('Diário 2o PA'!$A$5:$A$1412)+COUNT('Diário 3o PA'!$A$5:$A$2004)+COUNT('Diário 4º PA'!$A$5:$A$2004)+ROW()-4)</f>
        <v/>
      </c>
      <c r="B990" s="104"/>
      <c r="C990" s="154"/>
      <c r="D990" s="105"/>
      <c r="E990" s="105"/>
      <c r="F990" s="106"/>
      <c r="G990" s="105"/>
      <c r="H990" s="105"/>
      <c r="I990" s="108"/>
      <c r="J990" s="105"/>
      <c r="K990" s="105"/>
      <c r="L990" s="108"/>
      <c r="M990" s="105"/>
      <c r="N990" s="103"/>
      <c r="O990" s="456"/>
      <c r="P990" s="79">
        <f t="shared" si="31"/>
        <v>0</v>
      </c>
      <c r="Q990" s="79">
        <f t="shared" si="31"/>
        <v>0</v>
      </c>
      <c r="R990" s="102" t="str">
        <f t="shared" si="30"/>
        <v/>
      </c>
      <c r="S990" s="96" t="str">
        <f>IF(D990="","",IF(OR(D990=Plano!$A$1,D990=Plano!$B$1),"entrada","saída"))</f>
        <v/>
      </c>
    </row>
    <row r="991" spans="1:19" ht="13.2" hidden="1" x14ac:dyDescent="0.25">
      <c r="A991" s="119" t="str">
        <f>IF(B991="","",COUNT('Diário 2o PA'!$A$5:$A$1412)+COUNT('Diário 3o PA'!$A$5:$A$2004)+COUNT('Diário 4º PA'!$A$5:$A$2004)+ROW()-4)</f>
        <v/>
      </c>
      <c r="B991" s="104"/>
      <c r="C991" s="154"/>
      <c r="D991" s="105"/>
      <c r="E991" s="105"/>
      <c r="F991" s="106"/>
      <c r="G991" s="105"/>
      <c r="H991" s="105"/>
      <c r="I991" s="108"/>
      <c r="J991" s="105"/>
      <c r="K991" s="105"/>
      <c r="L991" s="108"/>
      <c r="M991" s="105"/>
      <c r="N991" s="103"/>
      <c r="O991" s="456"/>
      <c r="P991" s="79">
        <f t="shared" si="31"/>
        <v>0</v>
      </c>
      <c r="Q991" s="79">
        <f t="shared" si="31"/>
        <v>0</v>
      </c>
      <c r="R991" s="102" t="str">
        <f t="shared" si="30"/>
        <v/>
      </c>
      <c r="S991" s="96" t="str">
        <f>IF(D991="","",IF(OR(D991=Plano!$A$1,D991=Plano!$B$1),"entrada","saída"))</f>
        <v/>
      </c>
    </row>
    <row r="992" spans="1:19" ht="13.2" hidden="1" x14ac:dyDescent="0.25">
      <c r="A992" s="119" t="str">
        <f>IF(B992="","",COUNT('Diário 2o PA'!$A$5:$A$1412)+COUNT('Diário 3o PA'!$A$5:$A$2004)+COUNT('Diário 4º PA'!$A$5:$A$2004)+ROW()-4)</f>
        <v/>
      </c>
      <c r="B992" s="104"/>
      <c r="C992" s="154"/>
      <c r="D992" s="105"/>
      <c r="E992" s="105"/>
      <c r="F992" s="106"/>
      <c r="G992" s="105"/>
      <c r="H992" s="105"/>
      <c r="I992" s="108"/>
      <c r="J992" s="105"/>
      <c r="K992" s="105"/>
      <c r="L992" s="108"/>
      <c r="M992" s="105"/>
      <c r="N992" s="103"/>
      <c r="O992" s="456"/>
      <c r="P992" s="79">
        <f t="shared" si="31"/>
        <v>0</v>
      </c>
      <c r="Q992" s="79">
        <f t="shared" si="31"/>
        <v>0</v>
      </c>
      <c r="R992" s="102" t="str">
        <f t="shared" si="30"/>
        <v/>
      </c>
      <c r="S992" s="96" t="str">
        <f>IF(D992="","",IF(OR(D992=Plano!$A$1,D992=Plano!$B$1),"entrada","saída"))</f>
        <v/>
      </c>
    </row>
    <row r="993" spans="1:19" ht="13.2" hidden="1" x14ac:dyDescent="0.25">
      <c r="A993" s="119" t="str">
        <f>IF(B993="","",COUNT('Diário 2o PA'!$A$5:$A$1412)+COUNT('Diário 3o PA'!$A$5:$A$2004)+COUNT('Diário 4º PA'!$A$5:$A$2004)+ROW()-4)</f>
        <v/>
      </c>
      <c r="B993" s="104"/>
      <c r="C993" s="154"/>
      <c r="D993" s="105"/>
      <c r="E993" s="105"/>
      <c r="F993" s="106"/>
      <c r="G993" s="105"/>
      <c r="H993" s="105"/>
      <c r="I993" s="108"/>
      <c r="J993" s="105"/>
      <c r="K993" s="105"/>
      <c r="L993" s="108"/>
      <c r="M993" s="105"/>
      <c r="N993" s="103"/>
      <c r="O993" s="456"/>
      <c r="P993" s="79">
        <f t="shared" si="31"/>
        <v>0</v>
      </c>
      <c r="Q993" s="79">
        <f t="shared" si="31"/>
        <v>0</v>
      </c>
      <c r="R993" s="102" t="str">
        <f t="shared" si="30"/>
        <v/>
      </c>
      <c r="S993" s="96" t="str">
        <f>IF(D993="","",IF(OR(D993=Plano!$A$1,D993=Plano!$B$1),"entrada","saída"))</f>
        <v/>
      </c>
    </row>
    <row r="994" spans="1:19" ht="13.2" hidden="1" x14ac:dyDescent="0.25">
      <c r="A994" s="119" t="str">
        <f>IF(B994="","",COUNT('Diário 2o PA'!$A$5:$A$1412)+COUNT('Diário 3o PA'!$A$5:$A$2004)+COUNT('Diário 4º PA'!$A$5:$A$2004)+ROW()-4)</f>
        <v/>
      </c>
      <c r="B994" s="104"/>
      <c r="C994" s="154"/>
      <c r="D994" s="105"/>
      <c r="E994" s="105"/>
      <c r="F994" s="106"/>
      <c r="G994" s="105"/>
      <c r="H994" s="105"/>
      <c r="I994" s="108"/>
      <c r="J994" s="105"/>
      <c r="K994" s="105"/>
      <c r="L994" s="108"/>
      <c r="M994" s="105"/>
      <c r="N994" s="103"/>
      <c r="O994" s="456"/>
      <c r="P994" s="79">
        <f t="shared" si="31"/>
        <v>0</v>
      </c>
      <c r="Q994" s="79">
        <f t="shared" si="31"/>
        <v>0</v>
      </c>
      <c r="R994" s="102" t="str">
        <f t="shared" si="30"/>
        <v/>
      </c>
      <c r="S994" s="96" t="str">
        <f>IF(D994="","",IF(OR(D994=Plano!$A$1,D994=Plano!$B$1),"entrada","saída"))</f>
        <v/>
      </c>
    </row>
    <row r="995" spans="1:19" ht="13.2" hidden="1" x14ac:dyDescent="0.25">
      <c r="A995" s="119" t="str">
        <f>IF(B995="","",COUNT('Diário 2o PA'!$A$5:$A$1412)+COUNT('Diário 3o PA'!$A$5:$A$2004)+COUNT('Diário 4º PA'!$A$5:$A$2004)+ROW()-4)</f>
        <v/>
      </c>
      <c r="B995" s="104"/>
      <c r="C995" s="154"/>
      <c r="D995" s="105"/>
      <c r="E995" s="105"/>
      <c r="F995" s="106"/>
      <c r="G995" s="105"/>
      <c r="H995" s="105"/>
      <c r="I995" s="108"/>
      <c r="J995" s="105"/>
      <c r="K995" s="105"/>
      <c r="L995" s="108"/>
      <c r="M995" s="105"/>
      <c r="N995" s="103"/>
      <c r="O995" s="456"/>
      <c r="P995" s="79">
        <f t="shared" si="31"/>
        <v>0</v>
      </c>
      <c r="Q995" s="79">
        <f t="shared" si="31"/>
        <v>0</v>
      </c>
      <c r="R995" s="102" t="str">
        <f t="shared" si="30"/>
        <v/>
      </c>
      <c r="S995" s="96" t="str">
        <f>IF(D995="","",IF(OR(D995=Plano!$A$1,D995=Plano!$B$1),"entrada","saída"))</f>
        <v/>
      </c>
    </row>
    <row r="996" spans="1:19" ht="13.2" hidden="1" x14ac:dyDescent="0.25">
      <c r="A996" s="119" t="str">
        <f>IF(B996="","",COUNT('Diário 2o PA'!$A$5:$A$1412)+COUNT('Diário 3o PA'!$A$5:$A$2004)+COUNT('Diário 4º PA'!$A$5:$A$2004)+ROW()-4)</f>
        <v/>
      </c>
      <c r="B996" s="104"/>
      <c r="C996" s="154"/>
      <c r="D996" s="105"/>
      <c r="E996" s="105"/>
      <c r="F996" s="106"/>
      <c r="G996" s="105"/>
      <c r="H996" s="105"/>
      <c r="I996" s="108"/>
      <c r="J996" s="105"/>
      <c r="K996" s="105"/>
      <c r="L996" s="108"/>
      <c r="M996" s="105"/>
      <c r="N996" s="103"/>
      <c r="O996" s="456"/>
      <c r="P996" s="79">
        <f t="shared" si="31"/>
        <v>0</v>
      </c>
      <c r="Q996" s="79">
        <f t="shared" si="31"/>
        <v>0</v>
      </c>
      <c r="R996" s="102" t="str">
        <f t="shared" si="30"/>
        <v/>
      </c>
      <c r="S996" s="96" t="str">
        <f>IF(D996="","",IF(OR(D996=Plano!$A$1,D996=Plano!$B$1),"entrada","saída"))</f>
        <v/>
      </c>
    </row>
    <row r="997" spans="1:19" ht="13.2" hidden="1" x14ac:dyDescent="0.25">
      <c r="A997" s="119" t="str">
        <f>IF(B997="","",COUNT('Diário 2o PA'!$A$5:$A$1412)+COUNT('Diário 3o PA'!$A$5:$A$2004)+COUNT('Diário 4º PA'!$A$5:$A$2004)+ROW()-4)</f>
        <v/>
      </c>
      <c r="B997" s="104"/>
      <c r="C997" s="154"/>
      <c r="D997" s="105"/>
      <c r="E997" s="105"/>
      <c r="F997" s="106"/>
      <c r="G997" s="105"/>
      <c r="H997" s="105"/>
      <c r="I997" s="108"/>
      <c r="J997" s="105"/>
      <c r="K997" s="105"/>
      <c r="L997" s="108"/>
      <c r="M997" s="105"/>
      <c r="N997" s="103"/>
      <c r="O997" s="456"/>
      <c r="P997" s="79">
        <f t="shared" si="31"/>
        <v>0</v>
      </c>
      <c r="Q997" s="79">
        <f t="shared" si="31"/>
        <v>0</v>
      </c>
      <c r="R997" s="102" t="str">
        <f t="shared" si="30"/>
        <v/>
      </c>
      <c r="S997" s="96" t="str">
        <f>IF(D997="","",IF(OR(D997=Plano!$A$1,D997=Plano!$B$1),"entrada","saída"))</f>
        <v/>
      </c>
    </row>
    <row r="998" spans="1:19" ht="13.2" hidden="1" x14ac:dyDescent="0.25">
      <c r="A998" s="119" t="str">
        <f>IF(B998="","",COUNT('Diário 2o PA'!$A$5:$A$1412)+COUNT('Diário 3o PA'!$A$5:$A$2004)+COUNT('Diário 4º PA'!$A$5:$A$2004)+ROW()-4)</f>
        <v/>
      </c>
      <c r="B998" s="104"/>
      <c r="C998" s="154"/>
      <c r="D998" s="105"/>
      <c r="E998" s="105"/>
      <c r="F998" s="106"/>
      <c r="G998" s="105"/>
      <c r="H998" s="105"/>
      <c r="I998" s="108"/>
      <c r="J998" s="105"/>
      <c r="K998" s="105"/>
      <c r="L998" s="108"/>
      <c r="M998" s="105"/>
      <c r="N998" s="103"/>
      <c r="O998" s="456"/>
      <c r="P998" s="79">
        <f t="shared" si="31"/>
        <v>0</v>
      </c>
      <c r="Q998" s="79">
        <f t="shared" si="31"/>
        <v>0</v>
      </c>
      <c r="R998" s="102" t="str">
        <f t="shared" si="30"/>
        <v/>
      </c>
      <c r="S998" s="96" t="str">
        <f>IF(D998="","",IF(OR(D998=Plano!$A$1,D998=Plano!$B$1),"entrada","saída"))</f>
        <v/>
      </c>
    </row>
    <row r="999" spans="1:19" ht="13.2" hidden="1" x14ac:dyDescent="0.25">
      <c r="A999" s="119" t="str">
        <f>IF(B999="","",COUNT('Diário 2o PA'!$A$5:$A$1412)+COUNT('Diário 3o PA'!$A$5:$A$2004)+COUNT('Diário 4º PA'!$A$5:$A$2004)+ROW()-4)</f>
        <v/>
      </c>
      <c r="B999" s="104"/>
      <c r="C999" s="154"/>
      <c r="D999" s="105"/>
      <c r="E999" s="105"/>
      <c r="F999" s="106"/>
      <c r="G999" s="105"/>
      <c r="H999" s="105"/>
      <c r="I999" s="108"/>
      <c r="J999" s="105"/>
      <c r="K999" s="105"/>
      <c r="L999" s="108"/>
      <c r="M999" s="105"/>
      <c r="N999" s="103"/>
      <c r="O999" s="456"/>
      <c r="P999" s="79">
        <f t="shared" si="31"/>
        <v>0</v>
      </c>
      <c r="Q999" s="79">
        <f t="shared" si="31"/>
        <v>0</v>
      </c>
      <c r="R999" s="102" t="str">
        <f t="shared" si="30"/>
        <v/>
      </c>
      <c r="S999" s="96" t="str">
        <f>IF(D999="","",IF(OR(D999=Plano!$A$1,D999=Plano!$B$1),"entrada","saída"))</f>
        <v/>
      </c>
    </row>
    <row r="1000" spans="1:19" ht="13.2" hidden="1" x14ac:dyDescent="0.25">
      <c r="A1000" s="119" t="str">
        <f>IF(B1000="","",COUNT('Diário 2o PA'!$A$5:$A$1412)+COUNT('Diário 3o PA'!$A$5:$A$2004)+COUNT('Diário 4º PA'!$A$5:$A$2004)+ROW()-4)</f>
        <v/>
      </c>
      <c r="B1000" s="104"/>
      <c r="C1000" s="154"/>
      <c r="D1000" s="105"/>
      <c r="E1000" s="105"/>
      <c r="F1000" s="106"/>
      <c r="G1000" s="105"/>
      <c r="H1000" s="105"/>
      <c r="I1000" s="108"/>
      <c r="J1000" s="105"/>
      <c r="K1000" s="105"/>
      <c r="L1000" s="108"/>
      <c r="M1000" s="105"/>
      <c r="N1000" s="103"/>
      <c r="O1000" s="456"/>
      <c r="P1000" s="79">
        <f t="shared" si="31"/>
        <v>0</v>
      </c>
      <c r="Q1000" s="79">
        <f t="shared" si="31"/>
        <v>0</v>
      </c>
      <c r="R1000" s="102" t="str">
        <f t="shared" si="30"/>
        <v/>
      </c>
      <c r="S1000" s="96" t="str">
        <f>IF(D1000="","",IF(OR(D1000=Plano!$A$1,D1000=Plano!$B$1),"entrada","saída"))</f>
        <v/>
      </c>
    </row>
    <row r="1001" spans="1:19" ht="13.2" hidden="1" x14ac:dyDescent="0.25">
      <c r="A1001" s="119" t="str">
        <f>IF(B1001="","",COUNT('Diário 2o PA'!$A$5:$A$1412)+COUNT('Diário 3o PA'!$A$5:$A$2004)+COUNT('Diário 4º PA'!$A$5:$A$2004)+ROW()-4)</f>
        <v/>
      </c>
      <c r="B1001" s="104"/>
      <c r="C1001" s="154"/>
      <c r="D1001" s="105"/>
      <c r="E1001" s="105"/>
      <c r="F1001" s="106"/>
      <c r="G1001" s="105"/>
      <c r="H1001" s="105"/>
      <c r="I1001" s="108"/>
      <c r="J1001" s="105"/>
      <c r="K1001" s="105"/>
      <c r="L1001" s="108"/>
      <c r="M1001" s="105"/>
      <c r="N1001" s="103"/>
      <c r="O1001" s="456"/>
      <c r="P1001" s="79">
        <f t="shared" si="31"/>
        <v>0</v>
      </c>
      <c r="Q1001" s="79">
        <f t="shared" si="31"/>
        <v>0</v>
      </c>
      <c r="R1001" s="102" t="str">
        <f t="shared" si="30"/>
        <v/>
      </c>
      <c r="S1001" s="96" t="str">
        <f>IF(D1001="","",IF(OR(D1001=Plano!$A$1,D1001=Plano!$B$1),"entrada","saída"))</f>
        <v/>
      </c>
    </row>
    <row r="1002" spans="1:19" ht="13.2" hidden="1" x14ac:dyDescent="0.25">
      <c r="A1002" s="119" t="str">
        <f>IF(B1002="","",COUNT('Diário 2o PA'!$A$5:$A$1412)+COUNT('Diário 3o PA'!$A$5:$A$2004)+COUNT('Diário 4º PA'!$A$5:$A$2004)+ROW()-4)</f>
        <v/>
      </c>
      <c r="B1002" s="104"/>
      <c r="C1002" s="154"/>
      <c r="D1002" s="105"/>
      <c r="E1002" s="105"/>
      <c r="F1002" s="106"/>
      <c r="G1002" s="105"/>
      <c r="H1002" s="105"/>
      <c r="I1002" s="108"/>
      <c r="J1002" s="105"/>
      <c r="K1002" s="105"/>
      <c r="L1002" s="108"/>
      <c r="M1002" s="105"/>
      <c r="N1002" s="103"/>
      <c r="O1002" s="456"/>
      <c r="P1002" s="79">
        <f t="shared" si="31"/>
        <v>0</v>
      </c>
      <c r="Q1002" s="79">
        <f t="shared" si="31"/>
        <v>0</v>
      </c>
      <c r="R1002" s="102" t="str">
        <f t="shared" si="30"/>
        <v/>
      </c>
      <c r="S1002" s="96" t="str">
        <f>IF(D1002="","",IF(OR(D1002=Plano!$A$1,D1002=Plano!$B$1),"entrada","saída"))</f>
        <v/>
      </c>
    </row>
    <row r="1003" spans="1:19" ht="13.2" hidden="1" x14ac:dyDescent="0.25">
      <c r="A1003" s="119" t="str">
        <f>IF(B1003="","",COUNT('Diário 2o PA'!$A$5:$A$1412)+COUNT('Diário 3o PA'!$A$5:$A$2004)+COUNT('Diário 4º PA'!$A$5:$A$2004)+ROW()-4)</f>
        <v/>
      </c>
      <c r="B1003" s="104"/>
      <c r="C1003" s="154"/>
      <c r="D1003" s="105"/>
      <c r="E1003" s="105"/>
      <c r="F1003" s="106"/>
      <c r="G1003" s="105"/>
      <c r="H1003" s="105"/>
      <c r="I1003" s="108"/>
      <c r="J1003" s="105"/>
      <c r="K1003" s="105"/>
      <c r="L1003" s="108"/>
      <c r="M1003" s="105"/>
      <c r="N1003" s="103"/>
      <c r="O1003" s="456"/>
      <c r="P1003" s="79">
        <f t="shared" si="31"/>
        <v>0</v>
      </c>
      <c r="Q1003" s="79">
        <f t="shared" si="31"/>
        <v>0</v>
      </c>
      <c r="R1003" s="102" t="str">
        <f t="shared" si="30"/>
        <v/>
      </c>
      <c r="S1003" s="96" t="str">
        <f>IF(D1003="","",IF(OR(D1003=Plano!$A$1,D1003=Plano!$B$1),"entrada","saída"))</f>
        <v/>
      </c>
    </row>
    <row r="1004" spans="1:19" ht="13.2" hidden="1" x14ac:dyDescent="0.25">
      <c r="A1004" s="119" t="str">
        <f>IF(B1004="","",COUNT('Diário 2o PA'!$A$5:$A$1412)+COUNT('Diário 3o PA'!$A$5:$A$2004)+COUNT('Diário 4º PA'!$A$5:$A$2004)+ROW()-4)</f>
        <v/>
      </c>
      <c r="B1004" s="104"/>
      <c r="C1004" s="154"/>
      <c r="D1004" s="105"/>
      <c r="E1004" s="105"/>
      <c r="F1004" s="106"/>
      <c r="G1004" s="105"/>
      <c r="H1004" s="105"/>
      <c r="I1004" s="108"/>
      <c r="J1004" s="105"/>
      <c r="K1004" s="105"/>
      <c r="L1004" s="108"/>
      <c r="M1004" s="105"/>
      <c r="N1004" s="103"/>
      <c r="O1004" s="456"/>
      <c r="P1004" s="79">
        <f t="shared" si="31"/>
        <v>0</v>
      </c>
      <c r="Q1004" s="79">
        <f t="shared" si="31"/>
        <v>0</v>
      </c>
      <c r="R1004" s="102" t="str">
        <f t="shared" si="30"/>
        <v/>
      </c>
      <c r="S1004" s="96" t="str">
        <f>IF(D1004="","",IF(OR(D1004=Plano!$A$1,D1004=Plano!$B$1),"entrada","saída"))</f>
        <v/>
      </c>
    </row>
    <row r="1005" spans="1:19" ht="13.2" hidden="1" x14ac:dyDescent="0.25">
      <c r="A1005" s="119" t="str">
        <f>IF(B1005="","",COUNT('Diário 2o PA'!$A$5:$A$1412)+COUNT('Diário 3o PA'!$A$5:$A$2004)+COUNT('Diário 4º PA'!$A$5:$A$2004)+ROW()-4)</f>
        <v/>
      </c>
      <c r="B1005" s="104"/>
      <c r="C1005" s="154"/>
      <c r="D1005" s="105"/>
      <c r="E1005" s="105"/>
      <c r="F1005" s="106"/>
      <c r="G1005" s="105"/>
      <c r="H1005" s="105"/>
      <c r="I1005" s="108"/>
      <c r="J1005" s="105"/>
      <c r="K1005" s="105"/>
      <c r="L1005" s="108"/>
      <c r="M1005" s="105"/>
      <c r="N1005" s="104"/>
      <c r="O1005" s="456"/>
      <c r="P1005" s="79">
        <f t="shared" si="31"/>
        <v>0</v>
      </c>
      <c r="Q1005" s="79">
        <f t="shared" si="31"/>
        <v>0</v>
      </c>
      <c r="R1005" s="102" t="str">
        <f t="shared" si="30"/>
        <v/>
      </c>
      <c r="S1005" s="96" t="str">
        <f>IF(D1005="","",IF(OR(D1005=Plano!$A$1,D1005=Plano!$B$1),"entrada","saída"))</f>
        <v/>
      </c>
    </row>
    <row r="1006" spans="1:19" ht="13.2" hidden="1" x14ac:dyDescent="0.25">
      <c r="A1006" s="119" t="str">
        <f>IF(B1006="","",COUNT('Diário 2o PA'!$A$5:$A$1412)+COUNT('Diário 3o PA'!$A$5:$A$2004)+COUNT('Diário 4º PA'!$A$5:$A$2004)+ROW()-4)</f>
        <v/>
      </c>
      <c r="B1006" s="104"/>
      <c r="C1006" s="154"/>
      <c r="D1006" s="105"/>
      <c r="E1006" s="105"/>
      <c r="F1006" s="106"/>
      <c r="G1006" s="105"/>
      <c r="H1006" s="105"/>
      <c r="I1006" s="108"/>
      <c r="J1006" s="105"/>
      <c r="K1006" s="105"/>
      <c r="L1006" s="108"/>
      <c r="M1006" s="105"/>
      <c r="N1006" s="104"/>
      <c r="O1006" s="456"/>
      <c r="P1006" s="79">
        <f t="shared" si="31"/>
        <v>0</v>
      </c>
      <c r="Q1006" s="79">
        <f t="shared" si="31"/>
        <v>0</v>
      </c>
      <c r="R1006" s="102" t="str">
        <f t="shared" si="30"/>
        <v/>
      </c>
      <c r="S1006" s="96" t="str">
        <f>IF(D1006="","",IF(OR(D1006=Plano!$A$1,D1006=Plano!$B$1),"entrada","saída"))</f>
        <v/>
      </c>
    </row>
    <row r="1007" spans="1:19" ht="13.2" hidden="1" x14ac:dyDescent="0.25">
      <c r="A1007" s="119" t="str">
        <f>IF(B1007="","",COUNT('Diário 2o PA'!$A$5:$A$1412)+COUNT('Diário 3o PA'!$A$5:$A$2004)+COUNT('Diário 4º PA'!$A$5:$A$2004)+ROW()-4)</f>
        <v/>
      </c>
      <c r="B1007" s="104"/>
      <c r="C1007" s="154"/>
      <c r="D1007" s="105"/>
      <c r="E1007" s="105"/>
      <c r="F1007" s="106"/>
      <c r="G1007" s="105"/>
      <c r="H1007" s="105"/>
      <c r="I1007" s="108"/>
      <c r="J1007" s="105"/>
      <c r="K1007" s="105"/>
      <c r="L1007" s="108"/>
      <c r="M1007" s="105"/>
      <c r="N1007" s="104"/>
      <c r="O1007" s="456"/>
      <c r="P1007" s="79">
        <f t="shared" si="31"/>
        <v>0</v>
      </c>
      <c r="Q1007" s="79">
        <f t="shared" si="31"/>
        <v>0</v>
      </c>
      <c r="R1007" s="102" t="str">
        <f t="shared" si="30"/>
        <v/>
      </c>
      <c r="S1007" s="96" t="str">
        <f>IF(D1007="","",IF(OR(D1007=Plano!$A$1,D1007=Plano!$B$1),"entrada","saída"))</f>
        <v/>
      </c>
    </row>
    <row r="1008" spans="1:19" ht="13.2" hidden="1" x14ac:dyDescent="0.25">
      <c r="A1008" s="119" t="str">
        <f>IF(B1008="","",COUNT('Diário 2o PA'!$A$5:$A$1412)+COUNT('Diário 3o PA'!$A$5:$A$2004)+COUNT('Diário 4º PA'!$A$5:$A$2004)+ROW()-4)</f>
        <v/>
      </c>
      <c r="B1008" s="104"/>
      <c r="C1008" s="154"/>
      <c r="D1008" s="105"/>
      <c r="E1008" s="105"/>
      <c r="F1008" s="106"/>
      <c r="G1008" s="105"/>
      <c r="H1008" s="105"/>
      <c r="I1008" s="108"/>
      <c r="J1008" s="105"/>
      <c r="K1008" s="105"/>
      <c r="L1008" s="108"/>
      <c r="M1008" s="105"/>
      <c r="N1008" s="104"/>
      <c r="O1008" s="456"/>
      <c r="P1008" s="79">
        <f t="shared" si="31"/>
        <v>0</v>
      </c>
      <c r="Q1008" s="79">
        <f t="shared" si="31"/>
        <v>0</v>
      </c>
      <c r="R1008" s="102" t="str">
        <f t="shared" si="30"/>
        <v/>
      </c>
      <c r="S1008" s="96" t="str">
        <f>IF(D1008="","",IF(OR(D1008=Plano!$A$1,D1008=Plano!$B$1),"entrada","saída"))</f>
        <v/>
      </c>
    </row>
    <row r="1009" spans="1:19" ht="13.2" hidden="1" x14ac:dyDescent="0.25">
      <c r="A1009" s="119" t="str">
        <f>IF(B1009="","",COUNT('Diário 2o PA'!$A$5:$A$1412)+COUNT('Diário 3o PA'!$A$5:$A$2004)+COUNT('Diário 4º PA'!$A$5:$A$2004)+ROW()-4)</f>
        <v/>
      </c>
      <c r="B1009" s="104"/>
      <c r="C1009" s="154"/>
      <c r="D1009" s="105"/>
      <c r="E1009" s="105"/>
      <c r="F1009" s="106"/>
      <c r="G1009" s="105"/>
      <c r="H1009" s="105"/>
      <c r="I1009" s="108"/>
      <c r="J1009" s="105"/>
      <c r="K1009" s="105"/>
      <c r="L1009" s="108"/>
      <c r="M1009" s="105"/>
      <c r="N1009" s="104"/>
      <c r="O1009" s="456"/>
      <c r="P1009" s="79">
        <f t="shared" si="31"/>
        <v>0</v>
      </c>
      <c r="Q1009" s="79">
        <f t="shared" si="31"/>
        <v>0</v>
      </c>
      <c r="R1009" s="102" t="str">
        <f t="shared" si="30"/>
        <v/>
      </c>
      <c r="S1009" s="96" t="str">
        <f>IF(D1009="","",IF(OR(D1009=Plano!$A$1,D1009=Plano!$B$1),"entrada","saída"))</f>
        <v/>
      </c>
    </row>
    <row r="1010" spans="1:19" ht="13.2" hidden="1" x14ac:dyDescent="0.25">
      <c r="A1010" s="119" t="str">
        <f>IF(B1010="","",COUNT('Diário 2o PA'!$A$5:$A$1412)+COUNT('Diário 3o PA'!$A$5:$A$2004)+COUNT('Diário 4º PA'!$A$5:$A$2004)+ROW()-4)</f>
        <v/>
      </c>
      <c r="B1010" s="104"/>
      <c r="C1010" s="154"/>
      <c r="D1010" s="105"/>
      <c r="E1010" s="105"/>
      <c r="F1010" s="106"/>
      <c r="G1010" s="105"/>
      <c r="H1010" s="105"/>
      <c r="I1010" s="108"/>
      <c r="J1010" s="105"/>
      <c r="K1010" s="105"/>
      <c r="L1010" s="108"/>
      <c r="M1010" s="105"/>
      <c r="N1010" s="104"/>
      <c r="O1010" s="456"/>
      <c r="P1010" s="79">
        <f t="shared" si="31"/>
        <v>0</v>
      </c>
      <c r="Q1010" s="79">
        <f t="shared" si="31"/>
        <v>0</v>
      </c>
      <c r="R1010" s="102" t="str">
        <f t="shared" si="30"/>
        <v/>
      </c>
      <c r="S1010" s="96" t="str">
        <f>IF(D1010="","",IF(OR(D1010=Plano!$A$1,D1010=Plano!$B$1),"entrada","saída"))</f>
        <v/>
      </c>
    </row>
    <row r="1011" spans="1:19" ht="13.2" hidden="1" x14ac:dyDescent="0.25">
      <c r="A1011" s="119" t="str">
        <f>IF(B1011="","",COUNT('Diário 2o PA'!$A$5:$A$1412)+COUNT('Diário 3o PA'!$A$5:$A$2004)+COUNT('Diário 4º PA'!$A$5:$A$2004)+ROW()-4)</f>
        <v/>
      </c>
      <c r="B1011" s="104"/>
      <c r="C1011" s="154"/>
      <c r="D1011" s="105"/>
      <c r="E1011" s="105"/>
      <c r="F1011" s="106"/>
      <c r="G1011" s="105"/>
      <c r="H1011" s="105"/>
      <c r="I1011" s="108"/>
      <c r="J1011" s="105"/>
      <c r="K1011" s="105"/>
      <c r="L1011" s="108"/>
      <c r="M1011" s="105"/>
      <c r="N1011" s="104"/>
      <c r="O1011" s="456"/>
      <c r="P1011" s="79">
        <f t="shared" si="31"/>
        <v>0</v>
      </c>
      <c r="Q1011" s="79">
        <f t="shared" si="31"/>
        <v>0</v>
      </c>
      <c r="R1011" s="102" t="str">
        <f t="shared" si="30"/>
        <v/>
      </c>
      <c r="S1011" s="96" t="str">
        <f>IF(D1011="","",IF(OR(D1011=Plano!$A$1,D1011=Plano!$B$1),"entrada","saída"))</f>
        <v/>
      </c>
    </row>
    <row r="1012" spans="1:19" ht="13.2" hidden="1" x14ac:dyDescent="0.25">
      <c r="A1012" s="119" t="str">
        <f>IF(B1012="","",COUNT('Diário 2o PA'!$A$5:$A$1412)+COUNT('Diário 3o PA'!$A$5:$A$2004)+COUNT('Diário 4º PA'!$A$5:$A$2004)+ROW()-4)</f>
        <v/>
      </c>
      <c r="B1012" s="104"/>
      <c r="C1012" s="154"/>
      <c r="D1012" s="105"/>
      <c r="E1012" s="105"/>
      <c r="F1012" s="106"/>
      <c r="G1012" s="105"/>
      <c r="H1012" s="105"/>
      <c r="I1012" s="108"/>
      <c r="J1012" s="105"/>
      <c r="K1012" s="105"/>
      <c r="L1012" s="108"/>
      <c r="M1012" s="105"/>
      <c r="N1012" s="104"/>
      <c r="O1012" s="456"/>
      <c r="P1012" s="79">
        <f t="shared" si="31"/>
        <v>0</v>
      </c>
      <c r="Q1012" s="79">
        <f t="shared" si="31"/>
        <v>0</v>
      </c>
      <c r="R1012" s="102" t="str">
        <f t="shared" si="30"/>
        <v/>
      </c>
      <c r="S1012" s="96" t="str">
        <f>IF(D1012="","",IF(OR(D1012=Plano!$A$1,D1012=Plano!$B$1),"entrada","saída"))</f>
        <v/>
      </c>
    </row>
    <row r="1013" spans="1:19" ht="13.2" hidden="1" x14ac:dyDescent="0.25">
      <c r="A1013" s="119" t="str">
        <f>IF(B1013="","",COUNT('Diário 2o PA'!$A$5:$A$1412)+COUNT('Diário 3o PA'!$A$5:$A$2004)+COUNT('Diário 4º PA'!$A$5:$A$2004)+ROW()-4)</f>
        <v/>
      </c>
      <c r="B1013" s="104"/>
      <c r="C1013" s="154"/>
      <c r="D1013" s="105"/>
      <c r="E1013" s="105"/>
      <c r="F1013" s="106"/>
      <c r="G1013" s="105"/>
      <c r="H1013" s="105"/>
      <c r="I1013" s="108"/>
      <c r="J1013" s="105"/>
      <c r="K1013" s="105"/>
      <c r="L1013" s="108"/>
      <c r="M1013" s="105"/>
      <c r="N1013" s="104"/>
      <c r="O1013" s="456"/>
      <c r="P1013" s="79">
        <f t="shared" si="31"/>
        <v>0</v>
      </c>
      <c r="Q1013" s="79">
        <f t="shared" si="31"/>
        <v>0</v>
      </c>
      <c r="R1013" s="102" t="str">
        <f t="shared" si="30"/>
        <v/>
      </c>
      <c r="S1013" s="96" t="str">
        <f>IF(D1013="","",IF(OR(D1013=Plano!$A$1,D1013=Plano!$B$1),"entrada","saída"))</f>
        <v/>
      </c>
    </row>
    <row r="1014" spans="1:19" ht="13.2" hidden="1" x14ac:dyDescent="0.25">
      <c r="A1014" s="119" t="str">
        <f>IF(B1014="","",COUNT('Diário 2o PA'!$A$5:$A$1412)+COUNT('Diário 3o PA'!$A$5:$A$2004)+COUNT('Diário 4º PA'!$A$5:$A$2004)+ROW()-4)</f>
        <v/>
      </c>
      <c r="B1014" s="104"/>
      <c r="C1014" s="154"/>
      <c r="D1014" s="105"/>
      <c r="E1014" s="105"/>
      <c r="F1014" s="106"/>
      <c r="G1014" s="105"/>
      <c r="H1014" s="105"/>
      <c r="I1014" s="108"/>
      <c r="J1014" s="105"/>
      <c r="K1014" s="105"/>
      <c r="L1014" s="108"/>
      <c r="M1014" s="105"/>
      <c r="N1014" s="104"/>
      <c r="O1014" s="456"/>
      <c r="P1014" s="79">
        <f t="shared" si="31"/>
        <v>0</v>
      </c>
      <c r="Q1014" s="79">
        <f t="shared" si="31"/>
        <v>0</v>
      </c>
      <c r="R1014" s="102" t="str">
        <f t="shared" si="30"/>
        <v/>
      </c>
      <c r="S1014" s="96" t="str">
        <f>IF(D1014="","",IF(OR(D1014=Plano!$A$1,D1014=Plano!$B$1),"entrada","saída"))</f>
        <v/>
      </c>
    </row>
    <row r="1015" spans="1:19" ht="13.2" hidden="1" x14ac:dyDescent="0.25">
      <c r="A1015" s="119" t="str">
        <f>IF(B1015="","",COUNT('Diário 2o PA'!$A$5:$A$1412)+COUNT('Diário 3o PA'!$A$5:$A$2004)+COUNT('Diário 4º PA'!$A$5:$A$2004)+ROW()-4)</f>
        <v/>
      </c>
      <c r="B1015" s="104"/>
      <c r="C1015" s="154"/>
      <c r="D1015" s="105"/>
      <c r="E1015" s="105"/>
      <c r="F1015" s="106"/>
      <c r="G1015" s="105"/>
      <c r="H1015" s="105"/>
      <c r="I1015" s="108"/>
      <c r="J1015" s="105"/>
      <c r="K1015" s="105"/>
      <c r="L1015" s="108"/>
      <c r="M1015" s="105"/>
      <c r="N1015" s="104"/>
      <c r="O1015" s="456"/>
      <c r="P1015" s="79">
        <f t="shared" si="31"/>
        <v>0</v>
      </c>
      <c r="Q1015" s="79">
        <f t="shared" si="31"/>
        <v>0</v>
      </c>
      <c r="R1015" s="102" t="str">
        <f t="shared" si="30"/>
        <v/>
      </c>
      <c r="S1015" s="96" t="str">
        <f>IF(D1015="","",IF(OR(D1015=Plano!$A$1,D1015=Plano!$B$1),"entrada","saída"))</f>
        <v/>
      </c>
    </row>
    <row r="1016" spans="1:19" ht="13.2" hidden="1" x14ac:dyDescent="0.25">
      <c r="A1016" s="119" t="str">
        <f>IF(B1016="","",COUNT('Diário 2o PA'!$A$5:$A$1412)+COUNT('Diário 3o PA'!$A$5:$A$2004)+COUNT('Diário 4º PA'!$A$5:$A$2004)+ROW()-4)</f>
        <v/>
      </c>
      <c r="B1016" s="104"/>
      <c r="C1016" s="154"/>
      <c r="D1016" s="105"/>
      <c r="E1016" s="105"/>
      <c r="F1016" s="106"/>
      <c r="G1016" s="105"/>
      <c r="H1016" s="105"/>
      <c r="I1016" s="108"/>
      <c r="J1016" s="105"/>
      <c r="K1016" s="105"/>
      <c r="L1016" s="108"/>
      <c r="M1016" s="105"/>
      <c r="N1016" s="104"/>
      <c r="O1016" s="456"/>
      <c r="P1016" s="79">
        <f t="shared" si="31"/>
        <v>0</v>
      </c>
      <c r="Q1016" s="79">
        <f t="shared" si="31"/>
        <v>0</v>
      </c>
      <c r="R1016" s="102" t="str">
        <f t="shared" si="30"/>
        <v/>
      </c>
      <c r="S1016" s="96" t="str">
        <f>IF(D1016="","",IF(OR(D1016=Plano!$A$1,D1016=Plano!$B$1),"entrada","saída"))</f>
        <v/>
      </c>
    </row>
    <row r="1017" spans="1:19" ht="13.2" hidden="1" x14ac:dyDescent="0.25">
      <c r="A1017" s="119" t="str">
        <f>IF(B1017="","",COUNT('Diário 2o PA'!$A$5:$A$1412)+COUNT('Diário 3o PA'!$A$5:$A$2004)+COUNT('Diário 4º PA'!$A$5:$A$2004)+ROW()-4)</f>
        <v/>
      </c>
      <c r="B1017" s="104"/>
      <c r="C1017" s="154"/>
      <c r="D1017" s="105"/>
      <c r="E1017" s="105"/>
      <c r="F1017" s="106"/>
      <c r="G1017" s="105"/>
      <c r="H1017" s="105"/>
      <c r="I1017" s="108"/>
      <c r="J1017" s="105"/>
      <c r="K1017" s="105"/>
      <c r="L1017" s="108"/>
      <c r="M1017" s="105"/>
      <c r="N1017" s="104"/>
      <c r="O1017" s="456"/>
      <c r="P1017" s="79">
        <f t="shared" si="31"/>
        <v>0</v>
      </c>
      <c r="Q1017" s="79">
        <f t="shared" si="31"/>
        <v>0</v>
      </c>
      <c r="R1017" s="102" t="str">
        <f t="shared" si="30"/>
        <v/>
      </c>
      <c r="S1017" s="96" t="str">
        <f>IF(D1017="","",IF(OR(D1017=Plano!$A$1,D1017=Plano!$B$1),"entrada","saída"))</f>
        <v/>
      </c>
    </row>
    <row r="1018" spans="1:19" ht="13.2" hidden="1" x14ac:dyDescent="0.25">
      <c r="A1018" s="119" t="str">
        <f>IF(B1018="","",COUNT('Diário 2o PA'!$A$5:$A$1412)+COUNT('Diário 3o PA'!$A$5:$A$2004)+COUNT('Diário 4º PA'!$A$5:$A$2004)+ROW()-4)</f>
        <v/>
      </c>
      <c r="B1018" s="104"/>
      <c r="C1018" s="154"/>
      <c r="D1018" s="105"/>
      <c r="E1018" s="105"/>
      <c r="F1018" s="106"/>
      <c r="G1018" s="105"/>
      <c r="H1018" s="105"/>
      <c r="I1018" s="108"/>
      <c r="J1018" s="105"/>
      <c r="K1018" s="105"/>
      <c r="L1018" s="108"/>
      <c r="M1018" s="105"/>
      <c r="N1018" s="104"/>
      <c r="O1018" s="456"/>
      <c r="P1018" s="79">
        <f t="shared" si="31"/>
        <v>0</v>
      </c>
      <c r="Q1018" s="79">
        <f t="shared" si="31"/>
        <v>0</v>
      </c>
      <c r="R1018" s="102" t="str">
        <f t="shared" si="30"/>
        <v/>
      </c>
      <c r="S1018" s="96" t="str">
        <f>IF(D1018="","",IF(OR(D1018=Plano!$A$1,D1018=Plano!$B$1),"entrada","saída"))</f>
        <v/>
      </c>
    </row>
    <row r="1019" spans="1:19" ht="13.2" hidden="1" x14ac:dyDescent="0.25">
      <c r="A1019" s="119" t="str">
        <f>IF(B1019="","",COUNT('Diário 2o PA'!$A$5:$A$1412)+COUNT('Diário 3o PA'!$A$5:$A$2004)+COUNT('Diário 4º PA'!$A$5:$A$2004)+ROW()-4)</f>
        <v/>
      </c>
      <c r="B1019" s="104"/>
      <c r="C1019" s="154"/>
      <c r="D1019" s="105"/>
      <c r="E1019" s="105"/>
      <c r="F1019" s="106"/>
      <c r="G1019" s="105"/>
      <c r="H1019" s="105"/>
      <c r="I1019" s="108"/>
      <c r="J1019" s="105"/>
      <c r="K1019" s="105"/>
      <c r="L1019" s="108"/>
      <c r="M1019" s="105"/>
      <c r="N1019" s="104"/>
      <c r="O1019" s="456"/>
      <c r="P1019" s="79">
        <f t="shared" si="31"/>
        <v>0</v>
      </c>
      <c r="Q1019" s="79">
        <f t="shared" si="31"/>
        <v>0</v>
      </c>
      <c r="R1019" s="102" t="str">
        <f t="shared" si="30"/>
        <v/>
      </c>
      <c r="S1019" s="96" t="str">
        <f>IF(D1019="","",IF(OR(D1019=Plano!$A$1,D1019=Plano!$B$1),"entrada","saída"))</f>
        <v/>
      </c>
    </row>
    <row r="1020" spans="1:19" ht="13.2" hidden="1" x14ac:dyDescent="0.25">
      <c r="A1020" s="119" t="str">
        <f>IF(B1020="","",COUNT('Diário 2o PA'!$A$5:$A$1412)+COUNT('Diário 3o PA'!$A$5:$A$2004)+COUNT('Diário 4º PA'!$A$5:$A$2004)+ROW()-4)</f>
        <v/>
      </c>
      <c r="B1020" s="104"/>
      <c r="C1020" s="154"/>
      <c r="D1020" s="105"/>
      <c r="E1020" s="105"/>
      <c r="F1020" s="106"/>
      <c r="G1020" s="105"/>
      <c r="H1020" s="105"/>
      <c r="I1020" s="108"/>
      <c r="J1020" s="105"/>
      <c r="K1020" s="105"/>
      <c r="L1020" s="108"/>
      <c r="M1020" s="105"/>
      <c r="N1020" s="104"/>
      <c r="O1020" s="456"/>
      <c r="P1020" s="79">
        <f t="shared" si="31"/>
        <v>0</v>
      </c>
      <c r="Q1020" s="79">
        <f t="shared" si="31"/>
        <v>0</v>
      </c>
      <c r="R1020" s="102" t="str">
        <f t="shared" si="30"/>
        <v/>
      </c>
      <c r="S1020" s="96" t="str">
        <f>IF(D1020="","",IF(OR(D1020=Plano!$A$1,D1020=Plano!$B$1),"entrada","saída"))</f>
        <v/>
      </c>
    </row>
    <row r="1021" spans="1:19" ht="13.2" hidden="1" x14ac:dyDescent="0.25">
      <c r="A1021" s="119" t="str">
        <f>IF(B1021="","",COUNT('Diário 2o PA'!$A$5:$A$1412)+COUNT('Diário 3o PA'!$A$5:$A$2004)+COUNT('Diário 4º PA'!$A$5:$A$2004)+ROW()-4)</f>
        <v/>
      </c>
      <c r="B1021" s="104"/>
      <c r="C1021" s="154"/>
      <c r="D1021" s="105"/>
      <c r="E1021" s="105"/>
      <c r="F1021" s="106"/>
      <c r="G1021" s="105"/>
      <c r="H1021" s="105"/>
      <c r="I1021" s="108"/>
      <c r="J1021" s="105"/>
      <c r="K1021" s="105"/>
      <c r="L1021" s="108"/>
      <c r="M1021" s="105"/>
      <c r="N1021" s="104"/>
      <c r="O1021" s="456"/>
      <c r="P1021" s="79">
        <f t="shared" si="31"/>
        <v>0</v>
      </c>
      <c r="Q1021" s="79">
        <f t="shared" si="31"/>
        <v>0</v>
      </c>
      <c r="R1021" s="102" t="str">
        <f t="shared" si="30"/>
        <v/>
      </c>
      <c r="S1021" s="96" t="str">
        <f>IF(D1021="","",IF(OR(D1021=Plano!$A$1,D1021=Plano!$B$1),"entrada","saída"))</f>
        <v/>
      </c>
    </row>
    <row r="1022" spans="1:19" ht="13.2" hidden="1" x14ac:dyDescent="0.25">
      <c r="A1022" s="119" t="str">
        <f>IF(B1022="","",COUNT('Diário 2o PA'!$A$5:$A$1412)+COUNT('Diário 3o PA'!$A$5:$A$2004)+COUNT('Diário 4º PA'!$A$5:$A$2004)+ROW()-4)</f>
        <v/>
      </c>
      <c r="B1022" s="104"/>
      <c r="C1022" s="154"/>
      <c r="D1022" s="105"/>
      <c r="E1022" s="105"/>
      <c r="F1022" s="106"/>
      <c r="G1022" s="105"/>
      <c r="H1022" s="105"/>
      <c r="I1022" s="108"/>
      <c r="J1022" s="105"/>
      <c r="K1022" s="105"/>
      <c r="L1022" s="108"/>
      <c r="M1022" s="105"/>
      <c r="N1022" s="104"/>
      <c r="O1022" s="456"/>
      <c r="P1022" s="79">
        <f t="shared" si="31"/>
        <v>0</v>
      </c>
      <c r="Q1022" s="79">
        <f t="shared" si="31"/>
        <v>0</v>
      </c>
      <c r="R1022" s="102" t="str">
        <f t="shared" si="30"/>
        <v/>
      </c>
      <c r="S1022" s="96" t="str">
        <f>IF(D1022="","",IF(OR(D1022=Plano!$A$1,D1022=Plano!$B$1),"entrada","saída"))</f>
        <v/>
      </c>
    </row>
    <row r="1023" spans="1:19" ht="13.2" hidden="1" x14ac:dyDescent="0.25">
      <c r="A1023" s="119" t="str">
        <f>IF(B1023="","",COUNT('Diário 2o PA'!$A$5:$A$1412)+COUNT('Diário 3o PA'!$A$5:$A$2004)+COUNT('Diário 4º PA'!$A$5:$A$2004)+ROW()-4)</f>
        <v/>
      </c>
      <c r="B1023" s="104"/>
      <c r="C1023" s="154"/>
      <c r="D1023" s="105"/>
      <c r="E1023" s="105"/>
      <c r="F1023" s="106"/>
      <c r="G1023" s="105"/>
      <c r="H1023" s="105"/>
      <c r="I1023" s="108"/>
      <c r="J1023" s="105"/>
      <c r="K1023" s="105"/>
      <c r="L1023" s="108"/>
      <c r="M1023" s="105"/>
      <c r="N1023" s="104"/>
      <c r="O1023" s="456"/>
      <c r="P1023" s="79">
        <f t="shared" si="31"/>
        <v>0</v>
      </c>
      <c r="Q1023" s="79">
        <f t="shared" si="31"/>
        <v>0</v>
      </c>
      <c r="R1023" s="102" t="str">
        <f t="shared" si="30"/>
        <v/>
      </c>
      <c r="S1023" s="96" t="str">
        <f>IF(D1023="","",IF(OR(D1023=Plano!$A$1,D1023=Plano!$B$1),"entrada","saída"))</f>
        <v/>
      </c>
    </row>
    <row r="1024" spans="1:19" ht="13.2" hidden="1" x14ac:dyDescent="0.25">
      <c r="A1024" s="119" t="str">
        <f>IF(B1024="","",COUNT('Diário 2o PA'!$A$5:$A$1412)+COUNT('Diário 3o PA'!$A$5:$A$2004)+COUNT('Diário 4º PA'!$A$5:$A$2004)+ROW()-4)</f>
        <v/>
      </c>
      <c r="B1024" s="104"/>
      <c r="C1024" s="154"/>
      <c r="D1024" s="105"/>
      <c r="E1024" s="105"/>
      <c r="F1024" s="106"/>
      <c r="G1024" s="105"/>
      <c r="H1024" s="105"/>
      <c r="I1024" s="108"/>
      <c r="J1024" s="105"/>
      <c r="K1024" s="105"/>
      <c r="L1024" s="108"/>
      <c r="M1024" s="105"/>
      <c r="N1024" s="104"/>
      <c r="O1024" s="456"/>
      <c r="P1024" s="79">
        <f t="shared" si="31"/>
        <v>0</v>
      </c>
      <c r="Q1024" s="79">
        <f t="shared" si="31"/>
        <v>0</v>
      </c>
      <c r="R1024" s="102" t="str">
        <f t="shared" si="30"/>
        <v/>
      </c>
      <c r="S1024" s="96" t="str">
        <f>IF(D1024="","",IF(OR(D1024=Plano!$A$1,D1024=Plano!$B$1),"entrada","saída"))</f>
        <v/>
      </c>
    </row>
    <row r="1025" spans="1:19" ht="13.2" hidden="1" x14ac:dyDescent="0.25">
      <c r="A1025" s="119" t="str">
        <f>IF(B1025="","",COUNT('Diário 2o PA'!$A$5:$A$1412)+COUNT('Diário 3o PA'!$A$5:$A$2004)+COUNT('Diário 4º PA'!$A$5:$A$2004)+ROW()-4)</f>
        <v/>
      </c>
      <c r="B1025" s="104"/>
      <c r="C1025" s="154"/>
      <c r="D1025" s="105"/>
      <c r="E1025" s="105"/>
      <c r="F1025" s="106"/>
      <c r="G1025" s="105"/>
      <c r="H1025" s="105"/>
      <c r="I1025" s="108"/>
      <c r="J1025" s="105"/>
      <c r="K1025" s="105"/>
      <c r="L1025" s="108"/>
      <c r="M1025" s="105"/>
      <c r="N1025" s="104"/>
      <c r="O1025" s="456"/>
      <c r="P1025" s="79">
        <f t="shared" si="31"/>
        <v>0</v>
      </c>
      <c r="Q1025" s="79">
        <f t="shared" si="31"/>
        <v>0</v>
      </c>
      <c r="R1025" s="102" t="str">
        <f t="shared" si="30"/>
        <v/>
      </c>
      <c r="S1025" s="96" t="str">
        <f>IF(D1025="","",IF(OR(D1025=Plano!$A$1,D1025=Plano!$B$1),"entrada","saída"))</f>
        <v/>
      </c>
    </row>
    <row r="1026" spans="1:19" ht="13.2" hidden="1" x14ac:dyDescent="0.25">
      <c r="A1026" s="119" t="str">
        <f>IF(B1026="","",COUNT('Diário 2o PA'!$A$5:$A$1412)+COUNT('Diário 3o PA'!$A$5:$A$2004)+COUNT('Diário 4º PA'!$A$5:$A$2004)+ROW()-4)</f>
        <v/>
      </c>
      <c r="B1026" s="104"/>
      <c r="C1026" s="154"/>
      <c r="D1026" s="105"/>
      <c r="E1026" s="105"/>
      <c r="F1026" s="106"/>
      <c r="G1026" s="105"/>
      <c r="H1026" s="105"/>
      <c r="I1026" s="108"/>
      <c r="J1026" s="105"/>
      <c r="K1026" s="105"/>
      <c r="L1026" s="108"/>
      <c r="M1026" s="105"/>
      <c r="N1026" s="104"/>
      <c r="O1026" s="456"/>
      <c r="P1026" s="79">
        <f t="shared" si="31"/>
        <v>0</v>
      </c>
      <c r="Q1026" s="79">
        <f t="shared" si="31"/>
        <v>0</v>
      </c>
      <c r="R1026" s="102" t="str">
        <f t="shared" si="30"/>
        <v/>
      </c>
      <c r="S1026" s="96" t="str">
        <f>IF(D1026="","",IF(OR(D1026=Plano!$A$1,D1026=Plano!$B$1),"entrada","saída"))</f>
        <v/>
      </c>
    </row>
    <row r="1027" spans="1:19" ht="13.2" hidden="1" x14ac:dyDescent="0.25">
      <c r="A1027" s="119" t="str">
        <f>IF(B1027="","",COUNT('Diário 2o PA'!$A$5:$A$1412)+COUNT('Diário 3o PA'!$A$5:$A$2004)+COUNT('Diário 4º PA'!$A$5:$A$2004)+ROW()-4)</f>
        <v/>
      </c>
      <c r="B1027" s="104"/>
      <c r="C1027" s="154"/>
      <c r="D1027" s="105"/>
      <c r="E1027" s="105"/>
      <c r="F1027" s="106"/>
      <c r="G1027" s="105"/>
      <c r="H1027" s="105"/>
      <c r="I1027" s="108"/>
      <c r="J1027" s="105"/>
      <c r="K1027" s="105"/>
      <c r="L1027" s="108"/>
      <c r="M1027" s="105"/>
      <c r="N1027" s="104"/>
      <c r="O1027" s="456"/>
      <c r="P1027" s="79">
        <f t="shared" si="31"/>
        <v>0</v>
      </c>
      <c r="Q1027" s="79">
        <f t="shared" si="31"/>
        <v>0</v>
      </c>
      <c r="R1027" s="102" t="str">
        <f t="shared" si="30"/>
        <v/>
      </c>
      <c r="S1027" s="96" t="str">
        <f>IF(D1027="","",IF(OR(D1027=Plano!$A$1,D1027=Plano!$B$1),"entrada","saída"))</f>
        <v/>
      </c>
    </row>
    <row r="1028" spans="1:19" ht="13.2" hidden="1" x14ac:dyDescent="0.25">
      <c r="A1028" s="119" t="str">
        <f>IF(B1028="","",COUNT('Diário 2o PA'!$A$5:$A$1412)+COUNT('Diário 3o PA'!$A$5:$A$2004)+COUNT('Diário 4º PA'!$A$5:$A$2004)+ROW()-4)</f>
        <v/>
      </c>
      <c r="B1028" s="104"/>
      <c r="C1028" s="154"/>
      <c r="D1028" s="105"/>
      <c r="E1028" s="105"/>
      <c r="F1028" s="106"/>
      <c r="G1028" s="105"/>
      <c r="H1028" s="105"/>
      <c r="I1028" s="108"/>
      <c r="J1028" s="105"/>
      <c r="K1028" s="105"/>
      <c r="L1028" s="108"/>
      <c r="M1028" s="105"/>
      <c r="N1028" s="104"/>
      <c r="O1028" s="456"/>
      <c r="P1028" s="79">
        <f t="shared" si="31"/>
        <v>0</v>
      </c>
      <c r="Q1028" s="79">
        <f t="shared" si="31"/>
        <v>0</v>
      </c>
      <c r="R1028" s="102" t="str">
        <f t="shared" si="30"/>
        <v/>
      </c>
      <c r="S1028" s="96" t="str">
        <f>IF(D1028="","",IF(OR(D1028=Plano!$A$1,D1028=Plano!$B$1),"entrada","saída"))</f>
        <v/>
      </c>
    </row>
    <row r="1029" spans="1:19" ht="13.2" hidden="1" x14ac:dyDescent="0.25">
      <c r="A1029" s="119" t="str">
        <f>IF(B1029="","",COUNT('Diário 2o PA'!$A$5:$A$1412)+COUNT('Diário 3o PA'!$A$5:$A$2004)+COUNT('Diário 4º PA'!$A$5:$A$2004)+ROW()-4)</f>
        <v/>
      </c>
      <c r="B1029" s="104"/>
      <c r="C1029" s="154"/>
      <c r="D1029" s="105"/>
      <c r="E1029" s="105"/>
      <c r="F1029" s="106"/>
      <c r="G1029" s="105"/>
      <c r="H1029" s="105"/>
      <c r="I1029" s="108"/>
      <c r="J1029" s="105"/>
      <c r="K1029" s="105"/>
      <c r="L1029" s="108"/>
      <c r="M1029" s="105"/>
      <c r="N1029" s="104"/>
      <c r="O1029" s="456"/>
      <c r="P1029" s="79">
        <f t="shared" si="31"/>
        <v>0</v>
      </c>
      <c r="Q1029" s="79">
        <f t="shared" si="31"/>
        <v>0</v>
      </c>
      <c r="R1029" s="102" t="str">
        <f t="shared" ref="R1029:R1092" si="32">SUBSTITUTE(D1029," ","_")</f>
        <v/>
      </c>
      <c r="S1029" s="96" t="str">
        <f>IF(D1029="","",IF(OR(D1029=Plano!$A$1,D1029=Plano!$B$1),"entrada","saída"))</f>
        <v/>
      </c>
    </row>
    <row r="1030" spans="1:19" ht="13.2" hidden="1" x14ac:dyDescent="0.25">
      <c r="A1030" s="119" t="str">
        <f>IF(B1030="","",COUNT('Diário 2o PA'!$A$5:$A$1412)+COUNT('Diário 3o PA'!$A$5:$A$2004)+COUNT('Diário 4º PA'!$A$5:$A$2004)+ROW()-4)</f>
        <v/>
      </c>
      <c r="B1030" s="104"/>
      <c r="C1030" s="154"/>
      <c r="D1030" s="105"/>
      <c r="E1030" s="105"/>
      <c r="F1030" s="106"/>
      <c r="G1030" s="105"/>
      <c r="H1030" s="105"/>
      <c r="I1030" s="108"/>
      <c r="J1030" s="105"/>
      <c r="K1030" s="105"/>
      <c r="L1030" s="108"/>
      <c r="M1030" s="105"/>
      <c r="N1030" s="104"/>
      <c r="O1030" s="456"/>
      <c r="P1030" s="79">
        <f t="shared" ref="P1030:Q1093" si="33">IF(B1030=0,0,IF(YEAR(B1030)=$Q$1,MONTH(B1030)-$P$1+1,(YEAR(B1030)-$Q$1)*12-$P$1+1+MONTH(B1030)))</f>
        <v>0</v>
      </c>
      <c r="Q1030" s="79">
        <f t="shared" si="33"/>
        <v>0</v>
      </c>
      <c r="R1030" s="102" t="str">
        <f t="shared" si="32"/>
        <v/>
      </c>
      <c r="S1030" s="96" t="str">
        <f>IF(D1030="","",IF(OR(D1030=Plano!$A$1,D1030=Plano!$B$1),"entrada","saída"))</f>
        <v/>
      </c>
    </row>
    <row r="1031" spans="1:19" ht="13.2" hidden="1" x14ac:dyDescent="0.25">
      <c r="A1031" s="119" t="str">
        <f>IF(B1031="","",COUNT('Diário 2o PA'!$A$5:$A$1412)+COUNT('Diário 3o PA'!$A$5:$A$2004)+COUNT('Diário 4º PA'!$A$5:$A$2004)+ROW()-4)</f>
        <v/>
      </c>
      <c r="B1031" s="104"/>
      <c r="C1031" s="154"/>
      <c r="D1031" s="105"/>
      <c r="E1031" s="105"/>
      <c r="F1031" s="106"/>
      <c r="G1031" s="105"/>
      <c r="H1031" s="105"/>
      <c r="I1031" s="108"/>
      <c r="J1031" s="105"/>
      <c r="K1031" s="105"/>
      <c r="L1031" s="108"/>
      <c r="M1031" s="105"/>
      <c r="N1031" s="103"/>
      <c r="O1031" s="456"/>
      <c r="P1031" s="79">
        <f t="shared" si="33"/>
        <v>0</v>
      </c>
      <c r="Q1031" s="79">
        <f t="shared" si="33"/>
        <v>0</v>
      </c>
      <c r="R1031" s="102" t="str">
        <f t="shared" si="32"/>
        <v/>
      </c>
      <c r="S1031" s="96" t="str">
        <f>IF(D1031="","",IF(OR(D1031=Plano!$A$1,D1031=Plano!$B$1),"entrada","saída"))</f>
        <v/>
      </c>
    </row>
    <row r="1032" spans="1:19" ht="13.2" hidden="1" x14ac:dyDescent="0.25">
      <c r="A1032" s="119" t="str">
        <f>IF(B1032="","",COUNT('Diário 2o PA'!$A$5:$A$1412)+COUNT('Diário 3o PA'!$A$5:$A$2004)+COUNT('Diário 4º PA'!$A$5:$A$2004)+ROW()-4)</f>
        <v/>
      </c>
      <c r="B1032" s="104"/>
      <c r="C1032" s="154"/>
      <c r="D1032" s="105"/>
      <c r="E1032" s="105"/>
      <c r="F1032" s="106"/>
      <c r="G1032" s="105"/>
      <c r="H1032" s="105"/>
      <c r="I1032" s="108"/>
      <c r="J1032" s="105"/>
      <c r="K1032" s="105"/>
      <c r="L1032" s="108"/>
      <c r="M1032" s="105"/>
      <c r="N1032" s="103"/>
      <c r="O1032" s="456"/>
      <c r="P1032" s="79">
        <f t="shared" si="33"/>
        <v>0</v>
      </c>
      <c r="Q1032" s="79">
        <f t="shared" si="33"/>
        <v>0</v>
      </c>
      <c r="R1032" s="102" t="str">
        <f t="shared" si="32"/>
        <v/>
      </c>
      <c r="S1032" s="96" t="str">
        <f>IF(D1032="","",IF(OR(D1032=Plano!$A$1,D1032=Plano!$B$1),"entrada","saída"))</f>
        <v/>
      </c>
    </row>
    <row r="1033" spans="1:19" ht="13.2" hidden="1" x14ac:dyDescent="0.25">
      <c r="A1033" s="119" t="str">
        <f>IF(B1033="","",COUNT('Diário 2o PA'!$A$5:$A$1412)+COUNT('Diário 3o PA'!$A$5:$A$2004)+COUNT('Diário 4º PA'!$A$5:$A$2004)+ROW()-4)</f>
        <v/>
      </c>
      <c r="B1033" s="104"/>
      <c r="C1033" s="154"/>
      <c r="D1033" s="105"/>
      <c r="E1033" s="105"/>
      <c r="F1033" s="106"/>
      <c r="G1033" s="105"/>
      <c r="H1033" s="105"/>
      <c r="I1033" s="108"/>
      <c r="J1033" s="105"/>
      <c r="K1033" s="105"/>
      <c r="L1033" s="108"/>
      <c r="M1033" s="105"/>
      <c r="N1033" s="103"/>
      <c r="O1033" s="456"/>
      <c r="P1033" s="79">
        <f t="shared" si="33"/>
        <v>0</v>
      </c>
      <c r="Q1033" s="79">
        <f t="shared" si="33"/>
        <v>0</v>
      </c>
      <c r="R1033" s="102" t="str">
        <f t="shared" si="32"/>
        <v/>
      </c>
      <c r="S1033" s="96" t="str">
        <f>IF(D1033="","",IF(OR(D1033=Plano!$A$1,D1033=Plano!$B$1),"entrada","saída"))</f>
        <v/>
      </c>
    </row>
    <row r="1034" spans="1:19" ht="13.2" hidden="1" x14ac:dyDescent="0.25">
      <c r="A1034" s="119" t="str">
        <f>IF(B1034="","",COUNT('Diário 2o PA'!$A$5:$A$1412)+COUNT('Diário 3o PA'!$A$5:$A$2004)+COUNT('Diário 4º PA'!$A$5:$A$2004)+ROW()-4)</f>
        <v/>
      </c>
      <c r="B1034" s="104"/>
      <c r="C1034" s="154"/>
      <c r="D1034" s="105"/>
      <c r="E1034" s="105"/>
      <c r="F1034" s="106"/>
      <c r="G1034" s="105"/>
      <c r="H1034" s="105"/>
      <c r="I1034" s="108"/>
      <c r="J1034" s="105"/>
      <c r="K1034" s="105"/>
      <c r="L1034" s="108"/>
      <c r="M1034" s="105"/>
      <c r="N1034" s="103"/>
      <c r="O1034" s="456"/>
      <c r="P1034" s="79">
        <f t="shared" si="33"/>
        <v>0</v>
      </c>
      <c r="Q1034" s="79">
        <f t="shared" si="33"/>
        <v>0</v>
      </c>
      <c r="R1034" s="102" t="str">
        <f t="shared" si="32"/>
        <v/>
      </c>
      <c r="S1034" s="96" t="str">
        <f>IF(D1034="","",IF(OR(D1034=Plano!$A$1,D1034=Plano!$B$1),"entrada","saída"))</f>
        <v/>
      </c>
    </row>
    <row r="1035" spans="1:19" ht="13.2" hidden="1" x14ac:dyDescent="0.25">
      <c r="A1035" s="119" t="str">
        <f>IF(B1035="","",COUNT('Diário 2o PA'!$A$5:$A$1412)+COUNT('Diário 3o PA'!$A$5:$A$2004)+COUNT('Diário 4º PA'!$A$5:$A$2004)+ROW()-4)</f>
        <v/>
      </c>
      <c r="B1035" s="104"/>
      <c r="C1035" s="154"/>
      <c r="D1035" s="105"/>
      <c r="E1035" s="105"/>
      <c r="F1035" s="106"/>
      <c r="G1035" s="105"/>
      <c r="H1035" s="105"/>
      <c r="I1035" s="108"/>
      <c r="J1035" s="105"/>
      <c r="K1035" s="105"/>
      <c r="L1035" s="108"/>
      <c r="M1035" s="105"/>
      <c r="N1035" s="103"/>
      <c r="O1035" s="456"/>
      <c r="P1035" s="79">
        <f t="shared" si="33"/>
        <v>0</v>
      </c>
      <c r="Q1035" s="79">
        <f t="shared" si="33"/>
        <v>0</v>
      </c>
      <c r="R1035" s="102" t="str">
        <f t="shared" si="32"/>
        <v/>
      </c>
      <c r="S1035" s="96" t="str">
        <f>IF(D1035="","",IF(OR(D1035=Plano!$A$1,D1035=Plano!$B$1),"entrada","saída"))</f>
        <v/>
      </c>
    </row>
    <row r="1036" spans="1:19" ht="13.2" hidden="1" x14ac:dyDescent="0.25">
      <c r="A1036" s="119" t="str">
        <f>IF(B1036="","",COUNT('Diário 2o PA'!$A$5:$A$1412)+COUNT('Diário 3o PA'!$A$5:$A$2004)+COUNT('Diário 4º PA'!$A$5:$A$2004)+ROW()-4)</f>
        <v/>
      </c>
      <c r="B1036" s="104"/>
      <c r="C1036" s="154"/>
      <c r="D1036" s="105"/>
      <c r="E1036" s="105"/>
      <c r="F1036" s="106"/>
      <c r="G1036" s="105"/>
      <c r="H1036" s="105"/>
      <c r="I1036" s="108"/>
      <c r="J1036" s="105"/>
      <c r="K1036" s="105"/>
      <c r="L1036" s="108"/>
      <c r="M1036" s="105"/>
      <c r="N1036" s="103"/>
      <c r="O1036" s="456"/>
      <c r="P1036" s="79">
        <f t="shared" si="33"/>
        <v>0</v>
      </c>
      <c r="Q1036" s="79">
        <f t="shared" si="33"/>
        <v>0</v>
      </c>
      <c r="R1036" s="102" t="str">
        <f t="shared" si="32"/>
        <v/>
      </c>
      <c r="S1036" s="96" t="str">
        <f>IF(D1036="","",IF(OR(D1036=Plano!$A$1,D1036=Plano!$B$1),"entrada","saída"))</f>
        <v/>
      </c>
    </row>
    <row r="1037" spans="1:19" ht="13.2" hidden="1" x14ac:dyDescent="0.25">
      <c r="A1037" s="119" t="str">
        <f>IF(B1037="","",COUNT('Diário 2o PA'!$A$5:$A$1412)+COUNT('Diário 3o PA'!$A$5:$A$2004)+COUNT('Diário 4º PA'!$A$5:$A$2004)+ROW()-4)</f>
        <v/>
      </c>
      <c r="B1037" s="104"/>
      <c r="C1037" s="154"/>
      <c r="D1037" s="105"/>
      <c r="E1037" s="105"/>
      <c r="F1037" s="106"/>
      <c r="G1037" s="105"/>
      <c r="H1037" s="105"/>
      <c r="I1037" s="108"/>
      <c r="J1037" s="105"/>
      <c r="K1037" s="105"/>
      <c r="L1037" s="108"/>
      <c r="M1037" s="105"/>
      <c r="N1037" s="103"/>
      <c r="O1037" s="456"/>
      <c r="P1037" s="79">
        <f t="shared" si="33"/>
        <v>0</v>
      </c>
      <c r="Q1037" s="79">
        <f t="shared" si="33"/>
        <v>0</v>
      </c>
      <c r="R1037" s="102" t="str">
        <f t="shared" si="32"/>
        <v/>
      </c>
      <c r="S1037" s="96" t="str">
        <f>IF(D1037="","",IF(OR(D1037=Plano!$A$1,D1037=Plano!$B$1),"entrada","saída"))</f>
        <v/>
      </c>
    </row>
    <row r="1038" spans="1:19" ht="13.2" hidden="1" x14ac:dyDescent="0.25">
      <c r="A1038" s="119" t="str">
        <f>IF(B1038="","",COUNT('Diário 2o PA'!$A$5:$A$1412)+COUNT('Diário 3o PA'!$A$5:$A$2004)+COUNT('Diário 4º PA'!$A$5:$A$2004)+ROW()-4)</f>
        <v/>
      </c>
      <c r="B1038" s="104"/>
      <c r="C1038" s="154"/>
      <c r="D1038" s="105"/>
      <c r="E1038" s="105"/>
      <c r="F1038" s="106"/>
      <c r="G1038" s="105"/>
      <c r="H1038" s="105"/>
      <c r="I1038" s="108"/>
      <c r="J1038" s="105"/>
      <c r="K1038" s="105"/>
      <c r="L1038" s="108"/>
      <c r="M1038" s="105"/>
      <c r="N1038" s="103"/>
      <c r="O1038" s="456"/>
      <c r="P1038" s="79">
        <f t="shared" si="33"/>
        <v>0</v>
      </c>
      <c r="Q1038" s="79">
        <f t="shared" si="33"/>
        <v>0</v>
      </c>
      <c r="R1038" s="102" t="str">
        <f t="shared" si="32"/>
        <v/>
      </c>
      <c r="S1038" s="96" t="str">
        <f>IF(D1038="","",IF(OR(D1038=Plano!$A$1,D1038=Plano!$B$1),"entrada","saída"))</f>
        <v/>
      </c>
    </row>
    <row r="1039" spans="1:19" ht="13.2" hidden="1" x14ac:dyDescent="0.25">
      <c r="A1039" s="119" t="str">
        <f>IF(B1039="","",COUNT('Diário 2o PA'!$A$5:$A$1412)+COUNT('Diário 3o PA'!$A$5:$A$2004)+COUNT('Diário 4º PA'!$A$5:$A$2004)+ROW()-4)</f>
        <v/>
      </c>
      <c r="B1039" s="104"/>
      <c r="C1039" s="154"/>
      <c r="D1039" s="105"/>
      <c r="E1039" s="105"/>
      <c r="F1039" s="106"/>
      <c r="G1039" s="105"/>
      <c r="H1039" s="105"/>
      <c r="I1039" s="108"/>
      <c r="J1039" s="105"/>
      <c r="K1039" s="105"/>
      <c r="L1039" s="108"/>
      <c r="M1039" s="105"/>
      <c r="N1039" s="103"/>
      <c r="O1039" s="456"/>
      <c r="P1039" s="79">
        <f t="shared" si="33"/>
        <v>0</v>
      </c>
      <c r="Q1039" s="79">
        <f t="shared" si="33"/>
        <v>0</v>
      </c>
      <c r="R1039" s="102" t="str">
        <f t="shared" si="32"/>
        <v/>
      </c>
      <c r="S1039" s="96" t="str">
        <f>IF(D1039="","",IF(OR(D1039=Plano!$A$1,D1039=Plano!$B$1),"entrada","saída"))</f>
        <v/>
      </c>
    </row>
    <row r="1040" spans="1:19" ht="13.2" hidden="1" x14ac:dyDescent="0.25">
      <c r="A1040" s="119" t="str">
        <f>IF(B1040="","",COUNT('Diário 2o PA'!$A$5:$A$1412)+COUNT('Diário 3o PA'!$A$5:$A$2004)+COUNT('Diário 4º PA'!$A$5:$A$2004)+ROW()-4)</f>
        <v/>
      </c>
      <c r="B1040" s="104"/>
      <c r="C1040" s="154"/>
      <c r="D1040" s="105"/>
      <c r="E1040" s="105"/>
      <c r="F1040" s="106"/>
      <c r="G1040" s="105"/>
      <c r="H1040" s="105"/>
      <c r="I1040" s="108"/>
      <c r="J1040" s="105"/>
      <c r="K1040" s="105"/>
      <c r="L1040" s="108"/>
      <c r="M1040" s="105"/>
      <c r="N1040" s="103"/>
      <c r="O1040" s="456"/>
      <c r="P1040" s="79">
        <f t="shared" si="33"/>
        <v>0</v>
      </c>
      <c r="Q1040" s="79">
        <f t="shared" si="33"/>
        <v>0</v>
      </c>
      <c r="R1040" s="102" t="str">
        <f t="shared" si="32"/>
        <v/>
      </c>
      <c r="S1040" s="96" t="str">
        <f>IF(D1040="","",IF(OR(D1040=Plano!$A$1,D1040=Plano!$B$1),"entrada","saída"))</f>
        <v/>
      </c>
    </row>
    <row r="1041" spans="1:19" ht="13.2" hidden="1" x14ac:dyDescent="0.25">
      <c r="A1041" s="119" t="str">
        <f>IF(B1041="","",COUNT('Diário 2o PA'!$A$5:$A$1412)+COUNT('Diário 3o PA'!$A$5:$A$2004)+COUNT('Diário 4º PA'!$A$5:$A$2004)+ROW()-4)</f>
        <v/>
      </c>
      <c r="B1041" s="104"/>
      <c r="C1041" s="154"/>
      <c r="D1041" s="105"/>
      <c r="E1041" s="105"/>
      <c r="F1041" s="106"/>
      <c r="G1041" s="105"/>
      <c r="H1041" s="105"/>
      <c r="I1041" s="108"/>
      <c r="J1041" s="105"/>
      <c r="K1041" s="105"/>
      <c r="L1041" s="108"/>
      <c r="M1041" s="105"/>
      <c r="N1041" s="103"/>
      <c r="O1041" s="456"/>
      <c r="P1041" s="79">
        <f t="shared" si="33"/>
        <v>0</v>
      </c>
      <c r="Q1041" s="79">
        <f t="shared" si="33"/>
        <v>0</v>
      </c>
      <c r="R1041" s="102" t="str">
        <f t="shared" si="32"/>
        <v/>
      </c>
      <c r="S1041" s="96" t="str">
        <f>IF(D1041="","",IF(OR(D1041=Plano!$A$1,D1041=Plano!$B$1),"entrada","saída"))</f>
        <v/>
      </c>
    </row>
    <row r="1042" spans="1:19" ht="13.2" hidden="1" x14ac:dyDescent="0.25">
      <c r="A1042" s="119" t="str">
        <f>IF(B1042="","",COUNT('Diário 2o PA'!$A$5:$A$1412)+COUNT('Diário 3o PA'!$A$5:$A$2004)+COUNT('Diário 4º PA'!$A$5:$A$2004)+ROW()-4)</f>
        <v/>
      </c>
      <c r="B1042" s="104"/>
      <c r="C1042" s="154"/>
      <c r="D1042" s="105"/>
      <c r="E1042" s="105"/>
      <c r="F1042" s="106"/>
      <c r="G1042" s="105"/>
      <c r="H1042" s="105"/>
      <c r="I1042" s="108"/>
      <c r="J1042" s="105"/>
      <c r="K1042" s="105"/>
      <c r="L1042" s="108"/>
      <c r="M1042" s="105"/>
      <c r="N1042" s="103"/>
      <c r="O1042" s="456"/>
      <c r="P1042" s="79">
        <f t="shared" si="33"/>
        <v>0</v>
      </c>
      <c r="Q1042" s="79">
        <f t="shared" si="33"/>
        <v>0</v>
      </c>
      <c r="R1042" s="102" t="str">
        <f t="shared" si="32"/>
        <v/>
      </c>
      <c r="S1042" s="96" t="str">
        <f>IF(D1042="","",IF(OR(D1042=Plano!$A$1,D1042=Plano!$B$1),"entrada","saída"))</f>
        <v/>
      </c>
    </row>
    <row r="1043" spans="1:19" ht="13.2" hidden="1" x14ac:dyDescent="0.25">
      <c r="A1043" s="119" t="str">
        <f>IF(B1043="","",COUNT('Diário 2o PA'!$A$5:$A$1412)+COUNT('Diário 3o PA'!$A$5:$A$2004)+COUNT('Diário 4º PA'!$A$5:$A$2004)+ROW()-4)</f>
        <v/>
      </c>
      <c r="B1043" s="104"/>
      <c r="C1043" s="154"/>
      <c r="D1043" s="105"/>
      <c r="E1043" s="105"/>
      <c r="F1043" s="106"/>
      <c r="G1043" s="105"/>
      <c r="H1043" s="105"/>
      <c r="I1043" s="108"/>
      <c r="J1043" s="105"/>
      <c r="K1043" s="105"/>
      <c r="L1043" s="108"/>
      <c r="M1043" s="105"/>
      <c r="N1043" s="103"/>
      <c r="O1043" s="456"/>
      <c r="P1043" s="79">
        <f t="shared" si="33"/>
        <v>0</v>
      </c>
      <c r="Q1043" s="79">
        <f t="shared" si="33"/>
        <v>0</v>
      </c>
      <c r="R1043" s="102" t="str">
        <f t="shared" si="32"/>
        <v/>
      </c>
      <c r="S1043" s="96" t="str">
        <f>IF(D1043="","",IF(OR(D1043=Plano!$A$1,D1043=Plano!$B$1),"entrada","saída"))</f>
        <v/>
      </c>
    </row>
    <row r="1044" spans="1:19" ht="13.2" hidden="1" x14ac:dyDescent="0.25">
      <c r="A1044" s="119" t="str">
        <f>IF(B1044="","",COUNT('Diário 2o PA'!$A$5:$A$1412)+COUNT('Diário 3o PA'!$A$5:$A$2004)+COUNT('Diário 4º PA'!$A$5:$A$2004)+ROW()-4)</f>
        <v/>
      </c>
      <c r="B1044" s="104"/>
      <c r="C1044" s="154"/>
      <c r="D1044" s="105"/>
      <c r="E1044" s="105"/>
      <c r="F1044" s="106"/>
      <c r="G1044" s="105"/>
      <c r="H1044" s="105"/>
      <c r="I1044" s="108"/>
      <c r="J1044" s="105"/>
      <c r="K1044" s="105"/>
      <c r="L1044" s="108"/>
      <c r="M1044" s="105"/>
      <c r="N1044" s="103"/>
      <c r="O1044" s="456"/>
      <c r="P1044" s="79">
        <f t="shared" si="33"/>
        <v>0</v>
      </c>
      <c r="Q1044" s="79">
        <f t="shared" si="33"/>
        <v>0</v>
      </c>
      <c r="R1044" s="102" t="str">
        <f t="shared" si="32"/>
        <v/>
      </c>
      <c r="S1044" s="96" t="str">
        <f>IF(D1044="","",IF(OR(D1044=Plano!$A$1,D1044=Plano!$B$1),"entrada","saída"))</f>
        <v/>
      </c>
    </row>
    <row r="1045" spans="1:19" ht="13.2" hidden="1" x14ac:dyDescent="0.25">
      <c r="A1045" s="119" t="str">
        <f>IF(B1045="","",COUNT('Diário 2o PA'!$A$5:$A$1412)+COUNT('Diário 3o PA'!$A$5:$A$2004)+COUNT('Diário 4º PA'!$A$5:$A$2004)+ROW()-4)</f>
        <v/>
      </c>
      <c r="B1045" s="104"/>
      <c r="C1045" s="154"/>
      <c r="D1045" s="105"/>
      <c r="E1045" s="105"/>
      <c r="F1045" s="106"/>
      <c r="G1045" s="105"/>
      <c r="H1045" s="105"/>
      <c r="I1045" s="108"/>
      <c r="J1045" s="105"/>
      <c r="K1045" s="105"/>
      <c r="L1045" s="108"/>
      <c r="M1045" s="105"/>
      <c r="N1045" s="103"/>
      <c r="O1045" s="456"/>
      <c r="P1045" s="79">
        <f t="shared" si="33"/>
        <v>0</v>
      </c>
      <c r="Q1045" s="79">
        <f t="shared" si="33"/>
        <v>0</v>
      </c>
      <c r="R1045" s="102" t="str">
        <f t="shared" si="32"/>
        <v/>
      </c>
      <c r="S1045" s="96" t="str">
        <f>IF(D1045="","",IF(OR(D1045=Plano!$A$1,D1045=Plano!$B$1),"entrada","saída"))</f>
        <v/>
      </c>
    </row>
    <row r="1046" spans="1:19" ht="13.2" hidden="1" x14ac:dyDescent="0.25">
      <c r="A1046" s="119" t="str">
        <f>IF(B1046="","",COUNT('Diário 2o PA'!$A$5:$A$1412)+COUNT('Diário 3o PA'!$A$5:$A$2004)+COUNT('Diário 4º PA'!$A$5:$A$2004)+ROW()-4)</f>
        <v/>
      </c>
      <c r="B1046" s="104"/>
      <c r="C1046" s="154"/>
      <c r="D1046" s="105"/>
      <c r="E1046" s="105"/>
      <c r="F1046" s="106"/>
      <c r="G1046" s="105"/>
      <c r="H1046" s="105"/>
      <c r="I1046" s="108"/>
      <c r="J1046" s="105"/>
      <c r="K1046" s="105"/>
      <c r="L1046" s="108"/>
      <c r="M1046" s="105"/>
      <c r="N1046" s="103"/>
      <c r="O1046" s="456"/>
      <c r="P1046" s="79">
        <f t="shared" si="33"/>
        <v>0</v>
      </c>
      <c r="Q1046" s="79">
        <f t="shared" si="33"/>
        <v>0</v>
      </c>
      <c r="R1046" s="102" t="str">
        <f t="shared" si="32"/>
        <v/>
      </c>
      <c r="S1046" s="96" t="str">
        <f>IF(D1046="","",IF(OR(D1046=Plano!$A$1,D1046=Plano!$B$1),"entrada","saída"))</f>
        <v/>
      </c>
    </row>
    <row r="1047" spans="1:19" ht="13.2" hidden="1" x14ac:dyDescent="0.25">
      <c r="A1047" s="119" t="str">
        <f>IF(B1047="","",COUNT('Diário 2o PA'!$A$5:$A$1412)+COUNT('Diário 3o PA'!$A$5:$A$2004)+COUNT('Diário 4º PA'!$A$5:$A$2004)+ROW()-4)</f>
        <v/>
      </c>
      <c r="B1047" s="104"/>
      <c r="C1047" s="154"/>
      <c r="D1047" s="105"/>
      <c r="E1047" s="105"/>
      <c r="F1047" s="106"/>
      <c r="G1047" s="105"/>
      <c r="H1047" s="105"/>
      <c r="I1047" s="108"/>
      <c r="J1047" s="105"/>
      <c r="K1047" s="105"/>
      <c r="L1047" s="108"/>
      <c r="M1047" s="105"/>
      <c r="N1047" s="103"/>
      <c r="O1047" s="456"/>
      <c r="P1047" s="79">
        <f t="shared" si="33"/>
        <v>0</v>
      </c>
      <c r="Q1047" s="79">
        <f t="shared" si="33"/>
        <v>0</v>
      </c>
      <c r="R1047" s="102" t="str">
        <f t="shared" si="32"/>
        <v/>
      </c>
      <c r="S1047" s="96" t="str">
        <f>IF(D1047="","",IF(OR(D1047=Plano!$A$1,D1047=Plano!$B$1),"entrada","saída"))</f>
        <v/>
      </c>
    </row>
    <row r="1048" spans="1:19" ht="13.2" hidden="1" x14ac:dyDescent="0.25">
      <c r="A1048" s="119" t="str">
        <f>IF(B1048="","",COUNT('Diário 2o PA'!$A$5:$A$1412)+COUNT('Diário 3o PA'!$A$5:$A$2004)+COUNT('Diário 4º PA'!$A$5:$A$2004)+ROW()-4)</f>
        <v/>
      </c>
      <c r="B1048" s="104"/>
      <c r="C1048" s="154"/>
      <c r="D1048" s="105"/>
      <c r="E1048" s="105"/>
      <c r="F1048" s="106"/>
      <c r="G1048" s="105"/>
      <c r="H1048" s="105"/>
      <c r="I1048" s="108"/>
      <c r="J1048" s="105"/>
      <c r="K1048" s="105"/>
      <c r="L1048" s="108"/>
      <c r="M1048" s="105"/>
      <c r="N1048" s="103"/>
      <c r="O1048" s="456"/>
      <c r="P1048" s="79">
        <f t="shared" si="33"/>
        <v>0</v>
      </c>
      <c r="Q1048" s="79">
        <f t="shared" si="33"/>
        <v>0</v>
      </c>
      <c r="R1048" s="102" t="str">
        <f t="shared" si="32"/>
        <v/>
      </c>
      <c r="S1048" s="96" t="str">
        <f>IF(D1048="","",IF(OR(D1048=Plano!$A$1,D1048=Plano!$B$1),"entrada","saída"))</f>
        <v/>
      </c>
    </row>
    <row r="1049" spans="1:19" ht="13.2" hidden="1" x14ac:dyDescent="0.25">
      <c r="A1049" s="119" t="str">
        <f>IF(B1049="","",COUNT('Diário 2o PA'!$A$5:$A$1412)+COUNT('Diário 3o PA'!$A$5:$A$2004)+COUNT('Diário 4º PA'!$A$5:$A$2004)+ROW()-4)</f>
        <v/>
      </c>
      <c r="B1049" s="104"/>
      <c r="C1049" s="154"/>
      <c r="D1049" s="105"/>
      <c r="E1049" s="105"/>
      <c r="F1049" s="106"/>
      <c r="G1049" s="105"/>
      <c r="H1049" s="105"/>
      <c r="I1049" s="108"/>
      <c r="J1049" s="105"/>
      <c r="K1049" s="105"/>
      <c r="L1049" s="108"/>
      <c r="M1049" s="105"/>
      <c r="N1049" s="103"/>
      <c r="O1049" s="456"/>
      <c r="P1049" s="79">
        <f t="shared" si="33"/>
        <v>0</v>
      </c>
      <c r="Q1049" s="79">
        <f t="shared" si="33"/>
        <v>0</v>
      </c>
      <c r="R1049" s="102" t="str">
        <f t="shared" si="32"/>
        <v/>
      </c>
      <c r="S1049" s="96" t="str">
        <f>IF(D1049="","",IF(OR(D1049=Plano!$A$1,D1049=Plano!$B$1),"entrada","saída"))</f>
        <v/>
      </c>
    </row>
    <row r="1050" spans="1:19" ht="13.2" hidden="1" x14ac:dyDescent="0.25">
      <c r="A1050" s="119" t="str">
        <f>IF(B1050="","",COUNT('Diário 2o PA'!$A$5:$A$1412)+COUNT('Diário 3o PA'!$A$5:$A$2004)+COUNT('Diário 4º PA'!$A$5:$A$2004)+ROW()-4)</f>
        <v/>
      </c>
      <c r="B1050" s="104"/>
      <c r="C1050" s="154"/>
      <c r="D1050" s="105"/>
      <c r="E1050" s="105"/>
      <c r="F1050" s="106"/>
      <c r="G1050" s="105"/>
      <c r="H1050" s="105"/>
      <c r="I1050" s="108"/>
      <c r="J1050" s="105"/>
      <c r="K1050" s="105"/>
      <c r="L1050" s="108"/>
      <c r="M1050" s="105"/>
      <c r="N1050" s="103"/>
      <c r="O1050" s="456"/>
      <c r="P1050" s="79">
        <f t="shared" si="33"/>
        <v>0</v>
      </c>
      <c r="Q1050" s="79">
        <f t="shared" si="33"/>
        <v>0</v>
      </c>
      <c r="R1050" s="102" t="str">
        <f t="shared" si="32"/>
        <v/>
      </c>
      <c r="S1050" s="96" t="str">
        <f>IF(D1050="","",IF(OR(D1050=Plano!$A$1,D1050=Plano!$B$1),"entrada","saída"))</f>
        <v/>
      </c>
    </row>
    <row r="1051" spans="1:19" ht="13.2" hidden="1" x14ac:dyDescent="0.25">
      <c r="A1051" s="119" t="str">
        <f>IF(B1051="","",COUNT('Diário 2o PA'!$A$5:$A$1412)+COUNT('Diário 3o PA'!$A$5:$A$2004)+COUNT('Diário 4º PA'!$A$5:$A$2004)+ROW()-4)</f>
        <v/>
      </c>
      <c r="B1051" s="104"/>
      <c r="C1051" s="154"/>
      <c r="D1051" s="105"/>
      <c r="E1051" s="105"/>
      <c r="F1051" s="106"/>
      <c r="G1051" s="105"/>
      <c r="H1051" s="105"/>
      <c r="I1051" s="108"/>
      <c r="J1051" s="105"/>
      <c r="K1051" s="105"/>
      <c r="L1051" s="108"/>
      <c r="M1051" s="105"/>
      <c r="N1051" s="103"/>
      <c r="O1051" s="456"/>
      <c r="P1051" s="79">
        <f t="shared" si="33"/>
        <v>0</v>
      </c>
      <c r="Q1051" s="79">
        <f t="shared" si="33"/>
        <v>0</v>
      </c>
      <c r="R1051" s="102" t="str">
        <f t="shared" si="32"/>
        <v/>
      </c>
      <c r="S1051" s="96" t="str">
        <f>IF(D1051="","",IF(OR(D1051=Plano!$A$1,D1051=Plano!$B$1),"entrada","saída"))</f>
        <v/>
      </c>
    </row>
    <row r="1052" spans="1:19" ht="13.2" hidden="1" x14ac:dyDescent="0.25">
      <c r="A1052" s="119" t="str">
        <f>IF(B1052="","",COUNT('Diário 2o PA'!$A$5:$A$1412)+COUNT('Diário 3o PA'!$A$5:$A$2004)+COUNT('Diário 4º PA'!$A$5:$A$2004)+ROW()-4)</f>
        <v/>
      </c>
      <c r="B1052" s="104"/>
      <c r="C1052" s="154"/>
      <c r="D1052" s="105"/>
      <c r="E1052" s="105"/>
      <c r="F1052" s="106"/>
      <c r="G1052" s="105"/>
      <c r="H1052" s="105"/>
      <c r="I1052" s="108"/>
      <c r="J1052" s="105"/>
      <c r="K1052" s="105"/>
      <c r="L1052" s="108"/>
      <c r="M1052" s="105"/>
      <c r="N1052" s="103"/>
      <c r="O1052" s="456"/>
      <c r="P1052" s="79">
        <f t="shared" si="33"/>
        <v>0</v>
      </c>
      <c r="Q1052" s="79">
        <f t="shared" si="33"/>
        <v>0</v>
      </c>
      <c r="R1052" s="102" t="str">
        <f t="shared" si="32"/>
        <v/>
      </c>
      <c r="S1052" s="96" t="str">
        <f>IF(D1052="","",IF(OR(D1052=Plano!$A$1,D1052=Plano!$B$1),"entrada","saída"))</f>
        <v/>
      </c>
    </row>
    <row r="1053" spans="1:19" ht="13.2" hidden="1" x14ac:dyDescent="0.25">
      <c r="A1053" s="119" t="str">
        <f>IF(B1053="","",COUNT('Diário 2o PA'!$A$5:$A$1412)+COUNT('Diário 3o PA'!$A$5:$A$2004)+COUNT('Diário 4º PA'!$A$5:$A$2004)+ROW()-4)</f>
        <v/>
      </c>
      <c r="B1053" s="104"/>
      <c r="C1053" s="154"/>
      <c r="D1053" s="105"/>
      <c r="E1053" s="105"/>
      <c r="F1053" s="106"/>
      <c r="G1053" s="105"/>
      <c r="H1053" s="105"/>
      <c r="I1053" s="108"/>
      <c r="J1053" s="105"/>
      <c r="K1053" s="105"/>
      <c r="L1053" s="108"/>
      <c r="M1053" s="105"/>
      <c r="N1053" s="103"/>
      <c r="O1053" s="456"/>
      <c r="P1053" s="79">
        <f t="shared" si="33"/>
        <v>0</v>
      </c>
      <c r="Q1053" s="79">
        <f t="shared" si="33"/>
        <v>0</v>
      </c>
      <c r="R1053" s="102" t="str">
        <f t="shared" si="32"/>
        <v/>
      </c>
      <c r="S1053" s="96" t="str">
        <f>IF(D1053="","",IF(OR(D1053=Plano!$A$1,D1053=Plano!$B$1),"entrada","saída"))</f>
        <v/>
      </c>
    </row>
    <row r="1054" spans="1:19" ht="13.2" hidden="1" x14ac:dyDescent="0.25">
      <c r="A1054" s="119" t="str">
        <f>IF(B1054="","",COUNT('Diário 2o PA'!$A$5:$A$1412)+COUNT('Diário 3o PA'!$A$5:$A$2004)+COUNT('Diário 4º PA'!$A$5:$A$2004)+ROW()-4)</f>
        <v/>
      </c>
      <c r="B1054" s="104"/>
      <c r="C1054" s="154"/>
      <c r="D1054" s="105"/>
      <c r="E1054" s="105"/>
      <c r="F1054" s="106"/>
      <c r="G1054" s="105"/>
      <c r="H1054" s="105"/>
      <c r="I1054" s="108"/>
      <c r="J1054" s="105"/>
      <c r="K1054" s="105"/>
      <c r="L1054" s="108"/>
      <c r="M1054" s="105"/>
      <c r="N1054" s="103"/>
      <c r="O1054" s="456"/>
      <c r="P1054" s="79">
        <f t="shared" si="33"/>
        <v>0</v>
      </c>
      <c r="Q1054" s="79">
        <f t="shared" si="33"/>
        <v>0</v>
      </c>
      <c r="R1054" s="102" t="str">
        <f t="shared" si="32"/>
        <v/>
      </c>
      <c r="S1054" s="96" t="str">
        <f>IF(D1054="","",IF(OR(D1054=Plano!$A$1,D1054=Plano!$B$1),"entrada","saída"))</f>
        <v/>
      </c>
    </row>
    <row r="1055" spans="1:19" ht="13.2" hidden="1" x14ac:dyDescent="0.25">
      <c r="A1055" s="119" t="str">
        <f>IF(B1055="","",COUNT('Diário 2o PA'!$A$5:$A$1412)+COUNT('Diário 3o PA'!$A$5:$A$2004)+COUNT('Diário 4º PA'!$A$5:$A$2004)+ROW()-4)</f>
        <v/>
      </c>
      <c r="B1055" s="104"/>
      <c r="C1055" s="154"/>
      <c r="D1055" s="105"/>
      <c r="E1055" s="105"/>
      <c r="F1055" s="106"/>
      <c r="G1055" s="105"/>
      <c r="H1055" s="105"/>
      <c r="I1055" s="108"/>
      <c r="J1055" s="105"/>
      <c r="K1055" s="105"/>
      <c r="L1055" s="108"/>
      <c r="M1055" s="105"/>
      <c r="N1055" s="103"/>
      <c r="O1055" s="456"/>
      <c r="P1055" s="79">
        <f t="shared" si="33"/>
        <v>0</v>
      </c>
      <c r="Q1055" s="79">
        <f t="shared" si="33"/>
        <v>0</v>
      </c>
      <c r="R1055" s="102" t="str">
        <f t="shared" si="32"/>
        <v/>
      </c>
      <c r="S1055" s="96" t="str">
        <f>IF(D1055="","",IF(OR(D1055=Plano!$A$1,D1055=Plano!$B$1),"entrada","saída"))</f>
        <v/>
      </c>
    </row>
    <row r="1056" spans="1:19" ht="13.2" hidden="1" x14ac:dyDescent="0.25">
      <c r="A1056" s="119" t="str">
        <f>IF(B1056="","",COUNT('Diário 2o PA'!$A$5:$A$1412)+COUNT('Diário 3o PA'!$A$5:$A$2004)+COUNT('Diário 4º PA'!$A$5:$A$2004)+ROW()-4)</f>
        <v/>
      </c>
      <c r="B1056" s="104"/>
      <c r="C1056" s="154"/>
      <c r="D1056" s="105"/>
      <c r="E1056" s="105"/>
      <c r="F1056" s="106"/>
      <c r="G1056" s="105"/>
      <c r="H1056" s="105"/>
      <c r="I1056" s="108"/>
      <c r="J1056" s="105"/>
      <c r="K1056" s="105"/>
      <c r="L1056" s="108"/>
      <c r="M1056" s="105"/>
      <c r="N1056" s="103"/>
      <c r="O1056" s="456"/>
      <c r="P1056" s="79">
        <f t="shared" si="33"/>
        <v>0</v>
      </c>
      <c r="Q1056" s="79">
        <f t="shared" si="33"/>
        <v>0</v>
      </c>
      <c r="R1056" s="102" t="str">
        <f t="shared" si="32"/>
        <v/>
      </c>
      <c r="S1056" s="96" t="str">
        <f>IF(D1056="","",IF(OR(D1056=Plano!$A$1,D1056=Plano!$B$1),"entrada","saída"))</f>
        <v/>
      </c>
    </row>
    <row r="1057" spans="1:19" ht="13.2" hidden="1" x14ac:dyDescent="0.25">
      <c r="A1057" s="119" t="str">
        <f>IF(B1057="","",COUNT('Diário 2o PA'!$A$5:$A$1412)+COUNT('Diário 3o PA'!$A$5:$A$2004)+COUNT('Diário 4º PA'!$A$5:$A$2004)+ROW()-4)</f>
        <v/>
      </c>
      <c r="B1057" s="104"/>
      <c r="C1057" s="154"/>
      <c r="D1057" s="105"/>
      <c r="E1057" s="105"/>
      <c r="F1057" s="106"/>
      <c r="G1057" s="105"/>
      <c r="H1057" s="105"/>
      <c r="I1057" s="108"/>
      <c r="J1057" s="105"/>
      <c r="K1057" s="105"/>
      <c r="L1057" s="108"/>
      <c r="M1057" s="105"/>
      <c r="N1057" s="103"/>
      <c r="O1057" s="456"/>
      <c r="P1057" s="79">
        <f t="shared" si="33"/>
        <v>0</v>
      </c>
      <c r="Q1057" s="79">
        <f t="shared" si="33"/>
        <v>0</v>
      </c>
      <c r="R1057" s="102" t="str">
        <f t="shared" si="32"/>
        <v/>
      </c>
      <c r="S1057" s="96" t="str">
        <f>IF(D1057="","",IF(OR(D1057=Plano!$A$1,D1057=Plano!$B$1),"entrada","saída"))</f>
        <v/>
      </c>
    </row>
    <row r="1058" spans="1:19" ht="13.2" hidden="1" x14ac:dyDescent="0.25">
      <c r="A1058" s="119" t="str">
        <f>IF(B1058="","",COUNT('Diário 2o PA'!$A$5:$A$1412)+COUNT('Diário 3o PA'!$A$5:$A$2004)+COUNT('Diário 4º PA'!$A$5:$A$2004)+ROW()-4)</f>
        <v/>
      </c>
      <c r="B1058" s="104"/>
      <c r="C1058" s="154"/>
      <c r="D1058" s="105"/>
      <c r="E1058" s="105"/>
      <c r="F1058" s="106"/>
      <c r="G1058" s="105"/>
      <c r="H1058" s="105"/>
      <c r="I1058" s="108"/>
      <c r="J1058" s="105"/>
      <c r="K1058" s="105"/>
      <c r="L1058" s="108"/>
      <c r="M1058" s="105"/>
      <c r="N1058" s="103"/>
      <c r="O1058" s="456"/>
      <c r="P1058" s="79">
        <f t="shared" si="33"/>
        <v>0</v>
      </c>
      <c r="Q1058" s="79">
        <f t="shared" si="33"/>
        <v>0</v>
      </c>
      <c r="R1058" s="102" t="str">
        <f t="shared" si="32"/>
        <v/>
      </c>
      <c r="S1058" s="96" t="str">
        <f>IF(D1058="","",IF(OR(D1058=Plano!$A$1,D1058=Plano!$B$1),"entrada","saída"))</f>
        <v/>
      </c>
    </row>
    <row r="1059" spans="1:19" ht="13.2" hidden="1" x14ac:dyDescent="0.25">
      <c r="A1059" s="119" t="str">
        <f>IF(B1059="","",COUNT('Diário 2o PA'!$A$5:$A$1412)+COUNT('Diário 3o PA'!$A$5:$A$2004)+COUNT('Diário 4º PA'!$A$5:$A$2004)+ROW()-4)</f>
        <v/>
      </c>
      <c r="B1059" s="104"/>
      <c r="C1059" s="154"/>
      <c r="D1059" s="105"/>
      <c r="E1059" s="105"/>
      <c r="F1059" s="106"/>
      <c r="G1059" s="105"/>
      <c r="H1059" s="105"/>
      <c r="I1059" s="108"/>
      <c r="J1059" s="105"/>
      <c r="K1059" s="105"/>
      <c r="L1059" s="108"/>
      <c r="M1059" s="105"/>
      <c r="N1059" s="103"/>
      <c r="O1059" s="456"/>
      <c r="P1059" s="79">
        <f t="shared" si="33"/>
        <v>0</v>
      </c>
      <c r="Q1059" s="79">
        <f t="shared" si="33"/>
        <v>0</v>
      </c>
      <c r="R1059" s="102" t="str">
        <f t="shared" si="32"/>
        <v/>
      </c>
      <c r="S1059" s="96" t="str">
        <f>IF(D1059="","",IF(OR(D1059=Plano!$A$1,D1059=Plano!$B$1),"entrada","saída"))</f>
        <v/>
      </c>
    </row>
    <row r="1060" spans="1:19" ht="13.2" hidden="1" x14ac:dyDescent="0.25">
      <c r="A1060" s="119" t="str">
        <f>IF(B1060="","",COUNT('Diário 2o PA'!$A$5:$A$1412)+COUNT('Diário 3o PA'!$A$5:$A$2004)+COUNT('Diário 4º PA'!$A$5:$A$2004)+ROW()-4)</f>
        <v/>
      </c>
      <c r="B1060" s="104"/>
      <c r="C1060" s="154"/>
      <c r="D1060" s="105"/>
      <c r="E1060" s="105"/>
      <c r="F1060" s="106"/>
      <c r="G1060" s="105"/>
      <c r="H1060" s="105"/>
      <c r="I1060" s="108"/>
      <c r="J1060" s="105"/>
      <c r="K1060" s="105"/>
      <c r="L1060" s="108"/>
      <c r="M1060" s="105"/>
      <c r="N1060" s="103"/>
      <c r="O1060" s="456"/>
      <c r="P1060" s="79">
        <f t="shared" si="33"/>
        <v>0</v>
      </c>
      <c r="Q1060" s="79">
        <f t="shared" si="33"/>
        <v>0</v>
      </c>
      <c r="R1060" s="102" t="str">
        <f t="shared" si="32"/>
        <v/>
      </c>
      <c r="S1060" s="96" t="str">
        <f>IF(D1060="","",IF(OR(D1060=Plano!$A$1,D1060=Plano!$B$1),"entrada","saída"))</f>
        <v/>
      </c>
    </row>
    <row r="1061" spans="1:19" ht="13.2" hidden="1" x14ac:dyDescent="0.25">
      <c r="A1061" s="119" t="str">
        <f>IF(B1061="","",COUNT('Diário 2o PA'!$A$5:$A$1412)+COUNT('Diário 3o PA'!$A$5:$A$2004)+COUNT('Diário 4º PA'!$A$5:$A$2004)+ROW()-4)</f>
        <v/>
      </c>
      <c r="B1061" s="104"/>
      <c r="C1061" s="154"/>
      <c r="D1061" s="105"/>
      <c r="E1061" s="105"/>
      <c r="F1061" s="106"/>
      <c r="G1061" s="105"/>
      <c r="H1061" s="105"/>
      <c r="I1061" s="108"/>
      <c r="J1061" s="105"/>
      <c r="K1061" s="105"/>
      <c r="L1061" s="108"/>
      <c r="M1061" s="105"/>
      <c r="N1061" s="103"/>
      <c r="O1061" s="456"/>
      <c r="P1061" s="79">
        <f t="shared" si="33"/>
        <v>0</v>
      </c>
      <c r="Q1061" s="79">
        <f t="shared" si="33"/>
        <v>0</v>
      </c>
      <c r="R1061" s="102" t="str">
        <f t="shared" si="32"/>
        <v/>
      </c>
      <c r="S1061" s="96" t="str">
        <f>IF(D1061="","",IF(OR(D1061=Plano!$A$1,D1061=Plano!$B$1),"entrada","saída"))</f>
        <v/>
      </c>
    </row>
    <row r="1062" spans="1:19" ht="13.2" hidden="1" x14ac:dyDescent="0.25">
      <c r="A1062" s="119" t="str">
        <f>IF(B1062="","",COUNT('Diário 2o PA'!$A$5:$A$1412)+COUNT('Diário 3o PA'!$A$5:$A$2004)+COUNT('Diário 4º PA'!$A$5:$A$2004)+ROW()-4)</f>
        <v/>
      </c>
      <c r="B1062" s="104"/>
      <c r="C1062" s="154"/>
      <c r="D1062" s="105"/>
      <c r="E1062" s="105"/>
      <c r="F1062" s="106"/>
      <c r="G1062" s="105"/>
      <c r="H1062" s="105"/>
      <c r="I1062" s="108"/>
      <c r="J1062" s="105"/>
      <c r="K1062" s="105"/>
      <c r="L1062" s="108"/>
      <c r="M1062" s="105"/>
      <c r="N1062" s="103"/>
      <c r="O1062" s="456"/>
      <c r="P1062" s="79">
        <f t="shared" si="33"/>
        <v>0</v>
      </c>
      <c r="Q1062" s="79">
        <f t="shared" si="33"/>
        <v>0</v>
      </c>
      <c r="R1062" s="102" t="str">
        <f t="shared" si="32"/>
        <v/>
      </c>
      <c r="S1062" s="96" t="str">
        <f>IF(D1062="","",IF(OR(D1062=Plano!$A$1,D1062=Plano!$B$1),"entrada","saída"))</f>
        <v/>
      </c>
    </row>
    <row r="1063" spans="1:19" ht="13.2" hidden="1" x14ac:dyDescent="0.25">
      <c r="A1063" s="119" t="str">
        <f>IF(B1063="","",COUNT('Diário 2o PA'!$A$5:$A$1412)+COUNT('Diário 3o PA'!$A$5:$A$2004)+COUNT('Diário 4º PA'!$A$5:$A$2004)+ROW()-4)</f>
        <v/>
      </c>
      <c r="B1063" s="104"/>
      <c r="C1063" s="154"/>
      <c r="D1063" s="105"/>
      <c r="E1063" s="105"/>
      <c r="F1063" s="106"/>
      <c r="G1063" s="105"/>
      <c r="H1063" s="105"/>
      <c r="I1063" s="108"/>
      <c r="J1063" s="105"/>
      <c r="K1063" s="105"/>
      <c r="L1063" s="108"/>
      <c r="M1063" s="105"/>
      <c r="N1063" s="103"/>
      <c r="O1063" s="456"/>
      <c r="P1063" s="79">
        <f t="shared" si="33"/>
        <v>0</v>
      </c>
      <c r="Q1063" s="79">
        <f t="shared" si="33"/>
        <v>0</v>
      </c>
      <c r="R1063" s="102" t="str">
        <f t="shared" si="32"/>
        <v/>
      </c>
      <c r="S1063" s="96" t="str">
        <f>IF(D1063="","",IF(OR(D1063=Plano!$A$1,D1063=Plano!$B$1),"entrada","saída"))</f>
        <v/>
      </c>
    </row>
    <row r="1064" spans="1:19" ht="13.2" hidden="1" x14ac:dyDescent="0.25">
      <c r="A1064" s="119" t="str">
        <f>IF(B1064="","",COUNT('Diário 2o PA'!$A$5:$A$1412)+COUNT('Diário 3o PA'!$A$5:$A$2004)+COUNT('Diário 4º PA'!$A$5:$A$2004)+ROW()-4)</f>
        <v/>
      </c>
      <c r="B1064" s="104"/>
      <c r="C1064" s="154"/>
      <c r="D1064" s="105"/>
      <c r="E1064" s="105"/>
      <c r="F1064" s="106"/>
      <c r="G1064" s="105"/>
      <c r="H1064" s="105"/>
      <c r="I1064" s="108"/>
      <c r="J1064" s="105"/>
      <c r="K1064" s="105"/>
      <c r="L1064" s="108"/>
      <c r="M1064" s="105"/>
      <c r="N1064" s="103"/>
      <c r="O1064" s="456"/>
      <c r="P1064" s="79">
        <f t="shared" si="33"/>
        <v>0</v>
      </c>
      <c r="Q1064" s="79">
        <f t="shared" si="33"/>
        <v>0</v>
      </c>
      <c r="R1064" s="102" t="str">
        <f t="shared" si="32"/>
        <v/>
      </c>
      <c r="S1064" s="96" t="str">
        <f>IF(D1064="","",IF(OR(D1064=Plano!$A$1,D1064=Plano!$B$1),"entrada","saída"))</f>
        <v/>
      </c>
    </row>
    <row r="1065" spans="1:19" ht="13.2" hidden="1" x14ac:dyDescent="0.25">
      <c r="A1065" s="119" t="str">
        <f>IF(B1065="","",COUNT('Diário 2o PA'!$A$5:$A$1412)+COUNT('Diário 3o PA'!$A$5:$A$2004)+COUNT('Diário 4º PA'!$A$5:$A$2004)+ROW()-4)</f>
        <v/>
      </c>
      <c r="B1065" s="104"/>
      <c r="C1065" s="154"/>
      <c r="D1065" s="105"/>
      <c r="E1065" s="105"/>
      <c r="F1065" s="106"/>
      <c r="G1065" s="105"/>
      <c r="H1065" s="105"/>
      <c r="I1065" s="108"/>
      <c r="J1065" s="105"/>
      <c r="K1065" s="105"/>
      <c r="L1065" s="108"/>
      <c r="M1065" s="105"/>
      <c r="N1065" s="103"/>
      <c r="O1065" s="456"/>
      <c r="P1065" s="79">
        <f t="shared" si="33"/>
        <v>0</v>
      </c>
      <c r="Q1065" s="79">
        <f t="shared" si="33"/>
        <v>0</v>
      </c>
      <c r="R1065" s="102" t="str">
        <f t="shared" si="32"/>
        <v/>
      </c>
      <c r="S1065" s="96" t="str">
        <f>IF(D1065="","",IF(OR(D1065=Plano!$A$1,D1065=Plano!$B$1),"entrada","saída"))</f>
        <v/>
      </c>
    </row>
    <row r="1066" spans="1:19" ht="13.2" hidden="1" x14ac:dyDescent="0.25">
      <c r="A1066" s="119" t="str">
        <f>IF(B1066="","",COUNT('Diário 2o PA'!$A$5:$A$1412)+COUNT('Diário 3o PA'!$A$5:$A$2004)+COUNT('Diário 4º PA'!$A$5:$A$2004)+ROW()-4)</f>
        <v/>
      </c>
      <c r="B1066" s="104"/>
      <c r="C1066" s="154"/>
      <c r="D1066" s="105"/>
      <c r="E1066" s="105"/>
      <c r="F1066" s="106"/>
      <c r="G1066" s="105"/>
      <c r="H1066" s="105"/>
      <c r="I1066" s="108"/>
      <c r="J1066" s="105"/>
      <c r="K1066" s="105"/>
      <c r="L1066" s="108"/>
      <c r="M1066" s="105"/>
      <c r="N1066" s="103"/>
      <c r="O1066" s="456"/>
      <c r="P1066" s="79">
        <f t="shared" si="33"/>
        <v>0</v>
      </c>
      <c r="Q1066" s="79">
        <f t="shared" si="33"/>
        <v>0</v>
      </c>
      <c r="R1066" s="102" t="str">
        <f t="shared" si="32"/>
        <v/>
      </c>
      <c r="S1066" s="96" t="str">
        <f>IF(D1066="","",IF(OR(D1066=Plano!$A$1,D1066=Plano!$B$1),"entrada","saída"))</f>
        <v/>
      </c>
    </row>
    <row r="1067" spans="1:19" ht="13.2" hidden="1" x14ac:dyDescent="0.25">
      <c r="A1067" s="119" t="str">
        <f>IF(B1067="","",COUNT('Diário 2o PA'!$A$5:$A$1412)+COUNT('Diário 3o PA'!$A$5:$A$2004)+COUNT('Diário 4º PA'!$A$5:$A$2004)+ROW()-4)</f>
        <v/>
      </c>
      <c r="B1067" s="104"/>
      <c r="C1067" s="154"/>
      <c r="D1067" s="105"/>
      <c r="E1067" s="105"/>
      <c r="F1067" s="106"/>
      <c r="G1067" s="105"/>
      <c r="H1067" s="105"/>
      <c r="I1067" s="108"/>
      <c r="J1067" s="105"/>
      <c r="K1067" s="105"/>
      <c r="L1067" s="108"/>
      <c r="M1067" s="105"/>
      <c r="N1067" s="103"/>
      <c r="O1067" s="456"/>
      <c r="P1067" s="79">
        <f t="shared" si="33"/>
        <v>0</v>
      </c>
      <c r="Q1067" s="79">
        <f t="shared" si="33"/>
        <v>0</v>
      </c>
      <c r="R1067" s="102" t="str">
        <f t="shared" si="32"/>
        <v/>
      </c>
      <c r="S1067" s="96" t="str">
        <f>IF(D1067="","",IF(OR(D1067=Plano!$A$1,D1067=Plano!$B$1),"entrada","saída"))</f>
        <v/>
      </c>
    </row>
    <row r="1068" spans="1:19" ht="13.2" hidden="1" x14ac:dyDescent="0.25">
      <c r="A1068" s="119" t="str">
        <f>IF(B1068="","",COUNT('Diário 2o PA'!$A$5:$A$1412)+COUNT('Diário 3o PA'!$A$5:$A$2004)+COUNT('Diário 4º PA'!$A$5:$A$2004)+ROW()-4)</f>
        <v/>
      </c>
      <c r="B1068" s="104"/>
      <c r="C1068" s="154"/>
      <c r="D1068" s="105"/>
      <c r="E1068" s="105"/>
      <c r="F1068" s="106"/>
      <c r="G1068" s="105"/>
      <c r="H1068" s="105"/>
      <c r="I1068" s="108"/>
      <c r="J1068" s="105"/>
      <c r="K1068" s="105"/>
      <c r="L1068" s="108"/>
      <c r="M1068" s="105"/>
      <c r="N1068" s="103"/>
      <c r="O1068" s="456"/>
      <c r="P1068" s="79">
        <f t="shared" si="33"/>
        <v>0</v>
      </c>
      <c r="Q1068" s="79">
        <f t="shared" si="33"/>
        <v>0</v>
      </c>
      <c r="R1068" s="102" t="str">
        <f t="shared" si="32"/>
        <v/>
      </c>
      <c r="S1068" s="96" t="str">
        <f>IF(D1068="","",IF(OR(D1068=Plano!$A$1,D1068=Plano!$B$1),"entrada","saída"))</f>
        <v/>
      </c>
    </row>
    <row r="1069" spans="1:19" ht="13.2" hidden="1" x14ac:dyDescent="0.25">
      <c r="A1069" s="119" t="str">
        <f>IF(B1069="","",COUNT('Diário 2o PA'!$A$5:$A$1412)+COUNT('Diário 3o PA'!$A$5:$A$2004)+COUNT('Diário 4º PA'!$A$5:$A$2004)+ROW()-4)</f>
        <v/>
      </c>
      <c r="B1069" s="104"/>
      <c r="C1069" s="154"/>
      <c r="D1069" s="105"/>
      <c r="E1069" s="105"/>
      <c r="F1069" s="106"/>
      <c r="G1069" s="105"/>
      <c r="H1069" s="105"/>
      <c r="I1069" s="108"/>
      <c r="J1069" s="105"/>
      <c r="K1069" s="105"/>
      <c r="L1069" s="108"/>
      <c r="M1069" s="105"/>
      <c r="N1069" s="103"/>
      <c r="O1069" s="456"/>
      <c r="P1069" s="79">
        <f t="shared" si="33"/>
        <v>0</v>
      </c>
      <c r="Q1069" s="79">
        <f t="shared" si="33"/>
        <v>0</v>
      </c>
      <c r="R1069" s="102" t="str">
        <f t="shared" si="32"/>
        <v/>
      </c>
      <c r="S1069" s="96" t="str">
        <f>IF(D1069="","",IF(OR(D1069=Plano!$A$1,D1069=Plano!$B$1),"entrada","saída"))</f>
        <v/>
      </c>
    </row>
    <row r="1070" spans="1:19" ht="13.2" hidden="1" x14ac:dyDescent="0.25">
      <c r="A1070" s="119" t="str">
        <f>IF(B1070="","",COUNT('Diário 2o PA'!$A$5:$A$1412)+COUNT('Diário 3o PA'!$A$5:$A$2004)+COUNT('Diário 4º PA'!$A$5:$A$2004)+ROW()-4)</f>
        <v/>
      </c>
      <c r="B1070" s="104"/>
      <c r="C1070" s="154"/>
      <c r="D1070" s="105"/>
      <c r="E1070" s="105"/>
      <c r="F1070" s="106"/>
      <c r="G1070" s="105"/>
      <c r="H1070" s="105"/>
      <c r="I1070" s="108"/>
      <c r="J1070" s="105"/>
      <c r="K1070" s="105"/>
      <c r="L1070" s="108"/>
      <c r="M1070" s="105"/>
      <c r="N1070" s="103"/>
      <c r="O1070" s="456"/>
      <c r="P1070" s="79">
        <f t="shared" si="33"/>
        <v>0</v>
      </c>
      <c r="Q1070" s="79">
        <f t="shared" si="33"/>
        <v>0</v>
      </c>
      <c r="R1070" s="102" t="str">
        <f t="shared" si="32"/>
        <v/>
      </c>
      <c r="S1070" s="96" t="str">
        <f>IF(D1070="","",IF(OR(D1070=Plano!$A$1,D1070=Plano!$B$1),"entrada","saída"))</f>
        <v/>
      </c>
    </row>
    <row r="1071" spans="1:19" ht="13.2" hidden="1" x14ac:dyDescent="0.25">
      <c r="A1071" s="119" t="str">
        <f>IF(B1071="","",COUNT('Diário 2o PA'!$A$5:$A$1412)+COUNT('Diário 3o PA'!$A$5:$A$2004)+COUNT('Diário 4º PA'!$A$5:$A$2004)+ROW()-4)</f>
        <v/>
      </c>
      <c r="B1071" s="104"/>
      <c r="C1071" s="154"/>
      <c r="D1071" s="105"/>
      <c r="E1071" s="105"/>
      <c r="F1071" s="106"/>
      <c r="G1071" s="105"/>
      <c r="H1071" s="105"/>
      <c r="I1071" s="108"/>
      <c r="J1071" s="105"/>
      <c r="K1071" s="105"/>
      <c r="L1071" s="108"/>
      <c r="M1071" s="105"/>
      <c r="N1071" s="103"/>
      <c r="O1071" s="456"/>
      <c r="P1071" s="79">
        <f t="shared" si="33"/>
        <v>0</v>
      </c>
      <c r="Q1071" s="79">
        <f t="shared" si="33"/>
        <v>0</v>
      </c>
      <c r="R1071" s="102" t="str">
        <f t="shared" si="32"/>
        <v/>
      </c>
      <c r="S1071" s="96" t="str">
        <f>IF(D1071="","",IF(OR(D1071=Plano!$A$1,D1071=Plano!$B$1),"entrada","saída"))</f>
        <v/>
      </c>
    </row>
    <row r="1072" spans="1:19" ht="13.2" hidden="1" x14ac:dyDescent="0.25">
      <c r="A1072" s="119" t="str">
        <f>IF(B1072="","",COUNT('Diário 2o PA'!$A$5:$A$1412)+COUNT('Diário 3o PA'!$A$5:$A$2004)+COUNT('Diário 4º PA'!$A$5:$A$2004)+ROW()-4)</f>
        <v/>
      </c>
      <c r="B1072" s="104"/>
      <c r="C1072" s="154"/>
      <c r="D1072" s="105"/>
      <c r="E1072" s="105"/>
      <c r="F1072" s="106"/>
      <c r="G1072" s="105"/>
      <c r="H1072" s="105"/>
      <c r="I1072" s="108"/>
      <c r="J1072" s="105"/>
      <c r="K1072" s="105"/>
      <c r="L1072" s="108"/>
      <c r="M1072" s="105"/>
      <c r="N1072" s="103"/>
      <c r="O1072" s="456"/>
      <c r="P1072" s="79">
        <f t="shared" si="33"/>
        <v>0</v>
      </c>
      <c r="Q1072" s="79">
        <f t="shared" si="33"/>
        <v>0</v>
      </c>
      <c r="R1072" s="102" t="str">
        <f t="shared" si="32"/>
        <v/>
      </c>
      <c r="S1072" s="96" t="str">
        <f>IF(D1072="","",IF(OR(D1072=Plano!$A$1,D1072=Plano!$B$1),"entrada","saída"))</f>
        <v/>
      </c>
    </row>
    <row r="1073" spans="1:19" ht="13.2" hidden="1" x14ac:dyDescent="0.25">
      <c r="A1073" s="119" t="str">
        <f>IF(B1073="","",COUNT('Diário 2o PA'!$A$5:$A$1412)+COUNT('Diário 3o PA'!$A$5:$A$2004)+COUNT('Diário 4º PA'!$A$5:$A$2004)+ROW()-4)</f>
        <v/>
      </c>
      <c r="B1073" s="104"/>
      <c r="C1073" s="154"/>
      <c r="D1073" s="105"/>
      <c r="E1073" s="105"/>
      <c r="F1073" s="106"/>
      <c r="G1073" s="105"/>
      <c r="H1073" s="105"/>
      <c r="I1073" s="108"/>
      <c r="J1073" s="105"/>
      <c r="K1073" s="105"/>
      <c r="L1073" s="108"/>
      <c r="M1073" s="105"/>
      <c r="N1073" s="103"/>
      <c r="O1073" s="456"/>
      <c r="P1073" s="79">
        <f t="shared" si="33"/>
        <v>0</v>
      </c>
      <c r="Q1073" s="79">
        <f t="shared" si="33"/>
        <v>0</v>
      </c>
      <c r="R1073" s="102" t="str">
        <f t="shared" si="32"/>
        <v/>
      </c>
      <c r="S1073" s="96" t="str">
        <f>IF(D1073="","",IF(OR(D1073=Plano!$A$1,D1073=Plano!$B$1),"entrada","saída"))</f>
        <v/>
      </c>
    </row>
    <row r="1074" spans="1:19" ht="13.2" hidden="1" x14ac:dyDescent="0.25">
      <c r="A1074" s="119" t="str">
        <f>IF(B1074="","",COUNT('Diário 2o PA'!$A$5:$A$1412)+COUNT('Diário 3o PA'!$A$5:$A$2004)+COUNT('Diário 4º PA'!$A$5:$A$2004)+ROW()-4)</f>
        <v/>
      </c>
      <c r="B1074" s="104"/>
      <c r="C1074" s="154"/>
      <c r="D1074" s="105"/>
      <c r="E1074" s="105"/>
      <c r="F1074" s="106"/>
      <c r="G1074" s="105"/>
      <c r="H1074" s="105"/>
      <c r="I1074" s="108"/>
      <c r="J1074" s="105"/>
      <c r="K1074" s="105"/>
      <c r="L1074" s="108"/>
      <c r="M1074" s="105"/>
      <c r="N1074" s="103"/>
      <c r="O1074" s="456"/>
      <c r="P1074" s="79">
        <f t="shared" si="33"/>
        <v>0</v>
      </c>
      <c r="Q1074" s="79">
        <f t="shared" si="33"/>
        <v>0</v>
      </c>
      <c r="R1074" s="102" t="str">
        <f t="shared" si="32"/>
        <v/>
      </c>
      <c r="S1074" s="96" t="str">
        <f>IF(D1074="","",IF(OR(D1074=Plano!$A$1,D1074=Plano!$B$1),"entrada","saída"))</f>
        <v/>
      </c>
    </row>
    <row r="1075" spans="1:19" ht="13.2" hidden="1" x14ac:dyDescent="0.25">
      <c r="A1075" s="119" t="str">
        <f>IF(B1075="","",COUNT('Diário 2o PA'!$A$5:$A$1412)+COUNT('Diário 3o PA'!$A$5:$A$2004)+COUNT('Diário 4º PA'!$A$5:$A$2004)+ROW()-4)</f>
        <v/>
      </c>
      <c r="B1075" s="104"/>
      <c r="C1075" s="154"/>
      <c r="D1075" s="105"/>
      <c r="E1075" s="105"/>
      <c r="F1075" s="106"/>
      <c r="G1075" s="105"/>
      <c r="H1075" s="105"/>
      <c r="I1075" s="108"/>
      <c r="J1075" s="105"/>
      <c r="K1075" s="105"/>
      <c r="L1075" s="108"/>
      <c r="M1075" s="105"/>
      <c r="N1075" s="103"/>
      <c r="O1075" s="456"/>
      <c r="P1075" s="79">
        <f t="shared" si="33"/>
        <v>0</v>
      </c>
      <c r="Q1075" s="79">
        <f t="shared" si="33"/>
        <v>0</v>
      </c>
      <c r="R1075" s="102" t="str">
        <f t="shared" si="32"/>
        <v/>
      </c>
      <c r="S1075" s="96" t="str">
        <f>IF(D1075="","",IF(OR(D1075=Plano!$A$1,D1075=Plano!$B$1),"entrada","saída"))</f>
        <v/>
      </c>
    </row>
    <row r="1076" spans="1:19" ht="13.2" hidden="1" x14ac:dyDescent="0.25">
      <c r="A1076" s="119" t="str">
        <f>IF(B1076="","",COUNT('Diário 2o PA'!$A$5:$A$1412)+COUNT('Diário 3o PA'!$A$5:$A$2004)+COUNT('Diário 4º PA'!$A$5:$A$2004)+ROW()-4)</f>
        <v/>
      </c>
      <c r="B1076" s="104"/>
      <c r="C1076" s="154"/>
      <c r="D1076" s="105"/>
      <c r="E1076" s="105"/>
      <c r="F1076" s="106"/>
      <c r="G1076" s="105"/>
      <c r="H1076" s="105"/>
      <c r="I1076" s="108"/>
      <c r="J1076" s="105"/>
      <c r="K1076" s="105"/>
      <c r="L1076" s="108"/>
      <c r="M1076" s="105"/>
      <c r="N1076" s="103"/>
      <c r="O1076" s="456"/>
      <c r="P1076" s="79">
        <f t="shared" si="33"/>
        <v>0</v>
      </c>
      <c r="Q1076" s="79">
        <f t="shared" si="33"/>
        <v>0</v>
      </c>
      <c r="R1076" s="102" t="str">
        <f t="shared" si="32"/>
        <v/>
      </c>
      <c r="S1076" s="96" t="str">
        <f>IF(D1076="","",IF(OR(D1076=Plano!$A$1,D1076=Plano!$B$1),"entrada","saída"))</f>
        <v/>
      </c>
    </row>
    <row r="1077" spans="1:19" ht="13.2" hidden="1" x14ac:dyDescent="0.25">
      <c r="A1077" s="119" t="str">
        <f>IF(B1077="","",COUNT('Diário 2o PA'!$A$5:$A$1412)+COUNT('Diário 3o PA'!$A$5:$A$2004)+COUNT('Diário 4º PA'!$A$5:$A$2004)+ROW()-4)</f>
        <v/>
      </c>
      <c r="B1077" s="104"/>
      <c r="C1077" s="154"/>
      <c r="D1077" s="105"/>
      <c r="E1077" s="105"/>
      <c r="F1077" s="106"/>
      <c r="G1077" s="105"/>
      <c r="H1077" s="105"/>
      <c r="I1077" s="108"/>
      <c r="J1077" s="105"/>
      <c r="K1077" s="105"/>
      <c r="L1077" s="108"/>
      <c r="M1077" s="105"/>
      <c r="N1077" s="103"/>
      <c r="O1077" s="456"/>
      <c r="P1077" s="79">
        <f t="shared" si="33"/>
        <v>0</v>
      </c>
      <c r="Q1077" s="79">
        <f t="shared" si="33"/>
        <v>0</v>
      </c>
      <c r="R1077" s="102" t="str">
        <f t="shared" si="32"/>
        <v/>
      </c>
      <c r="S1077" s="96" t="str">
        <f>IF(D1077="","",IF(OR(D1077=Plano!$A$1,D1077=Plano!$B$1),"entrada","saída"))</f>
        <v/>
      </c>
    </row>
    <row r="1078" spans="1:19" ht="13.2" hidden="1" x14ac:dyDescent="0.25">
      <c r="A1078" s="119" t="str">
        <f>IF(B1078="","",COUNT('Diário 2o PA'!$A$5:$A$1412)+COUNT('Diário 3o PA'!$A$5:$A$2004)+COUNT('Diário 4º PA'!$A$5:$A$2004)+ROW()-4)</f>
        <v/>
      </c>
      <c r="B1078" s="104"/>
      <c r="C1078" s="154"/>
      <c r="D1078" s="105"/>
      <c r="E1078" s="105"/>
      <c r="F1078" s="106"/>
      <c r="G1078" s="105"/>
      <c r="H1078" s="105"/>
      <c r="I1078" s="108"/>
      <c r="J1078" s="105"/>
      <c r="K1078" s="105"/>
      <c r="L1078" s="108"/>
      <c r="M1078" s="105"/>
      <c r="N1078" s="103"/>
      <c r="O1078" s="456"/>
      <c r="P1078" s="79">
        <f t="shared" si="33"/>
        <v>0</v>
      </c>
      <c r="Q1078" s="79">
        <f t="shared" si="33"/>
        <v>0</v>
      </c>
      <c r="R1078" s="102" t="str">
        <f t="shared" si="32"/>
        <v/>
      </c>
      <c r="S1078" s="96" t="str">
        <f>IF(D1078="","",IF(OR(D1078=Plano!$A$1,D1078=Plano!$B$1),"entrada","saída"))</f>
        <v/>
      </c>
    </row>
    <row r="1079" spans="1:19" ht="13.2" hidden="1" x14ac:dyDescent="0.25">
      <c r="A1079" s="119" t="str">
        <f>IF(B1079="","",COUNT('Diário 2o PA'!$A$5:$A$1412)+COUNT('Diário 3o PA'!$A$5:$A$2004)+COUNT('Diário 4º PA'!$A$5:$A$2004)+ROW()-4)</f>
        <v/>
      </c>
      <c r="B1079" s="104"/>
      <c r="C1079" s="154"/>
      <c r="D1079" s="105"/>
      <c r="E1079" s="105"/>
      <c r="F1079" s="106"/>
      <c r="G1079" s="105"/>
      <c r="H1079" s="105"/>
      <c r="I1079" s="108"/>
      <c r="J1079" s="105"/>
      <c r="K1079" s="105"/>
      <c r="L1079" s="108"/>
      <c r="M1079" s="105"/>
      <c r="N1079" s="103"/>
      <c r="O1079" s="456"/>
      <c r="P1079" s="79">
        <f t="shared" si="33"/>
        <v>0</v>
      </c>
      <c r="Q1079" s="79">
        <f t="shared" si="33"/>
        <v>0</v>
      </c>
      <c r="R1079" s="102" t="str">
        <f t="shared" si="32"/>
        <v/>
      </c>
      <c r="S1079" s="96" t="str">
        <f>IF(D1079="","",IF(OR(D1079=Plano!$A$1,D1079=Plano!$B$1),"entrada","saída"))</f>
        <v/>
      </c>
    </row>
    <row r="1080" spans="1:19" ht="13.2" hidden="1" x14ac:dyDescent="0.25">
      <c r="A1080" s="119" t="str">
        <f>IF(B1080="","",COUNT('Diário 2o PA'!$A$5:$A$1412)+COUNT('Diário 3o PA'!$A$5:$A$2004)+COUNT('Diário 4º PA'!$A$5:$A$2004)+ROW()-4)</f>
        <v/>
      </c>
      <c r="B1080" s="104"/>
      <c r="C1080" s="154"/>
      <c r="D1080" s="105"/>
      <c r="E1080" s="105"/>
      <c r="F1080" s="106"/>
      <c r="G1080" s="105"/>
      <c r="H1080" s="105"/>
      <c r="I1080" s="108"/>
      <c r="J1080" s="105"/>
      <c r="K1080" s="105"/>
      <c r="L1080" s="108"/>
      <c r="M1080" s="105"/>
      <c r="N1080" s="103"/>
      <c r="O1080" s="456"/>
      <c r="P1080" s="79">
        <f t="shared" si="33"/>
        <v>0</v>
      </c>
      <c r="Q1080" s="79">
        <f t="shared" si="33"/>
        <v>0</v>
      </c>
      <c r="R1080" s="102" t="str">
        <f t="shared" si="32"/>
        <v/>
      </c>
      <c r="S1080" s="96" t="str">
        <f>IF(D1080="","",IF(OR(D1080=Plano!$A$1,D1080=Plano!$B$1),"entrada","saída"))</f>
        <v/>
      </c>
    </row>
    <row r="1081" spans="1:19" ht="13.2" hidden="1" x14ac:dyDescent="0.25">
      <c r="A1081" s="119" t="str">
        <f>IF(B1081="","",COUNT('Diário 2o PA'!$A$5:$A$1412)+COUNT('Diário 3o PA'!$A$5:$A$2004)+COUNT('Diário 4º PA'!$A$5:$A$2004)+ROW()-4)</f>
        <v/>
      </c>
      <c r="B1081" s="104"/>
      <c r="C1081" s="154"/>
      <c r="D1081" s="105"/>
      <c r="E1081" s="105"/>
      <c r="F1081" s="106"/>
      <c r="G1081" s="105"/>
      <c r="H1081" s="105"/>
      <c r="I1081" s="108"/>
      <c r="J1081" s="105"/>
      <c r="K1081" s="105"/>
      <c r="L1081" s="108"/>
      <c r="M1081" s="105"/>
      <c r="N1081" s="103"/>
      <c r="O1081" s="456"/>
      <c r="P1081" s="79">
        <f t="shared" si="33"/>
        <v>0</v>
      </c>
      <c r="Q1081" s="79">
        <f t="shared" si="33"/>
        <v>0</v>
      </c>
      <c r="R1081" s="102" t="str">
        <f t="shared" si="32"/>
        <v/>
      </c>
      <c r="S1081" s="96" t="str">
        <f>IF(D1081="","",IF(OR(D1081=Plano!$A$1,D1081=Plano!$B$1),"entrada","saída"))</f>
        <v/>
      </c>
    </row>
    <row r="1082" spans="1:19" ht="13.2" hidden="1" x14ac:dyDescent="0.25">
      <c r="A1082" s="119" t="str">
        <f>IF(B1082="","",COUNT('Diário 2o PA'!$A$5:$A$1412)+COUNT('Diário 3o PA'!$A$5:$A$2004)+COUNT('Diário 4º PA'!$A$5:$A$2004)+ROW()-4)</f>
        <v/>
      </c>
      <c r="B1082" s="104"/>
      <c r="C1082" s="154"/>
      <c r="D1082" s="105"/>
      <c r="E1082" s="105"/>
      <c r="F1082" s="106"/>
      <c r="G1082" s="105"/>
      <c r="H1082" s="105"/>
      <c r="I1082" s="108"/>
      <c r="J1082" s="105"/>
      <c r="K1082" s="105"/>
      <c r="L1082" s="108"/>
      <c r="M1082" s="105"/>
      <c r="N1082" s="103"/>
      <c r="O1082" s="456"/>
      <c r="P1082" s="79">
        <f t="shared" si="33"/>
        <v>0</v>
      </c>
      <c r="Q1082" s="79">
        <f t="shared" si="33"/>
        <v>0</v>
      </c>
      <c r="R1082" s="102" t="str">
        <f t="shared" si="32"/>
        <v/>
      </c>
      <c r="S1082" s="96" t="str">
        <f>IF(D1082="","",IF(OR(D1082=Plano!$A$1,D1082=Plano!$B$1),"entrada","saída"))</f>
        <v/>
      </c>
    </row>
    <row r="1083" spans="1:19" ht="13.2" hidden="1" x14ac:dyDescent="0.25">
      <c r="A1083" s="119" t="str">
        <f>IF(B1083="","",COUNT('Diário 2o PA'!$A$5:$A$1412)+COUNT('Diário 3o PA'!$A$5:$A$2004)+COUNT('Diário 4º PA'!$A$5:$A$2004)+ROW()-4)</f>
        <v/>
      </c>
      <c r="B1083" s="104"/>
      <c r="C1083" s="154"/>
      <c r="D1083" s="105"/>
      <c r="E1083" s="105"/>
      <c r="F1083" s="106"/>
      <c r="G1083" s="105"/>
      <c r="H1083" s="105"/>
      <c r="I1083" s="108"/>
      <c r="J1083" s="105"/>
      <c r="K1083" s="105"/>
      <c r="L1083" s="108"/>
      <c r="M1083" s="105"/>
      <c r="N1083" s="103"/>
      <c r="O1083" s="456"/>
      <c r="P1083" s="79">
        <f t="shared" si="33"/>
        <v>0</v>
      </c>
      <c r="Q1083" s="79">
        <f t="shared" si="33"/>
        <v>0</v>
      </c>
      <c r="R1083" s="102" t="str">
        <f t="shared" si="32"/>
        <v/>
      </c>
      <c r="S1083" s="96" t="str">
        <f>IF(D1083="","",IF(OR(D1083=Plano!$A$1,D1083=Plano!$B$1),"entrada","saída"))</f>
        <v/>
      </c>
    </row>
    <row r="1084" spans="1:19" ht="13.2" hidden="1" x14ac:dyDescent="0.25">
      <c r="A1084" s="119" t="str">
        <f>IF(B1084="","",COUNT('Diário 2o PA'!$A$5:$A$1412)+COUNT('Diário 3o PA'!$A$5:$A$2004)+COUNT('Diário 4º PA'!$A$5:$A$2004)+ROW()-4)</f>
        <v/>
      </c>
      <c r="B1084" s="104"/>
      <c r="C1084" s="154"/>
      <c r="D1084" s="105"/>
      <c r="E1084" s="105"/>
      <c r="F1084" s="106"/>
      <c r="G1084" s="105"/>
      <c r="H1084" s="105"/>
      <c r="I1084" s="108"/>
      <c r="J1084" s="105"/>
      <c r="K1084" s="105"/>
      <c r="L1084" s="108"/>
      <c r="M1084" s="105"/>
      <c r="N1084" s="103"/>
      <c r="O1084" s="456"/>
      <c r="P1084" s="79">
        <f t="shared" si="33"/>
        <v>0</v>
      </c>
      <c r="Q1084" s="79">
        <f t="shared" si="33"/>
        <v>0</v>
      </c>
      <c r="R1084" s="102" t="str">
        <f t="shared" si="32"/>
        <v/>
      </c>
      <c r="S1084" s="96" t="str">
        <f>IF(D1084="","",IF(OR(D1084=Plano!$A$1,D1084=Plano!$B$1),"entrada","saída"))</f>
        <v/>
      </c>
    </row>
    <row r="1085" spans="1:19" ht="13.2" hidden="1" x14ac:dyDescent="0.25">
      <c r="A1085" s="119" t="str">
        <f>IF(B1085="","",COUNT('Diário 2o PA'!$A$5:$A$1412)+COUNT('Diário 3o PA'!$A$5:$A$2004)+COUNT('Diário 4º PA'!$A$5:$A$2004)+ROW()-4)</f>
        <v/>
      </c>
      <c r="B1085" s="104"/>
      <c r="C1085" s="154"/>
      <c r="D1085" s="105"/>
      <c r="E1085" s="105"/>
      <c r="F1085" s="106"/>
      <c r="G1085" s="105"/>
      <c r="H1085" s="105"/>
      <c r="I1085" s="108"/>
      <c r="J1085" s="105"/>
      <c r="K1085" s="105"/>
      <c r="L1085" s="108"/>
      <c r="M1085" s="105"/>
      <c r="N1085" s="103"/>
      <c r="O1085" s="456"/>
      <c r="P1085" s="79">
        <f t="shared" si="33"/>
        <v>0</v>
      </c>
      <c r="Q1085" s="79">
        <f t="shared" si="33"/>
        <v>0</v>
      </c>
      <c r="R1085" s="102" t="str">
        <f t="shared" si="32"/>
        <v/>
      </c>
      <c r="S1085" s="96" t="str">
        <f>IF(D1085="","",IF(OR(D1085=Plano!$A$1,D1085=Plano!$B$1),"entrada","saída"))</f>
        <v/>
      </c>
    </row>
    <row r="1086" spans="1:19" ht="13.2" hidden="1" x14ac:dyDescent="0.25">
      <c r="A1086" s="119" t="str">
        <f>IF(B1086="","",COUNT('Diário 2o PA'!$A$5:$A$1412)+COUNT('Diário 3o PA'!$A$5:$A$2004)+COUNT('Diário 4º PA'!$A$5:$A$2004)+ROW()-4)</f>
        <v/>
      </c>
      <c r="B1086" s="104"/>
      <c r="C1086" s="154"/>
      <c r="D1086" s="105"/>
      <c r="E1086" s="105"/>
      <c r="F1086" s="106"/>
      <c r="G1086" s="105"/>
      <c r="H1086" s="105"/>
      <c r="I1086" s="108"/>
      <c r="J1086" s="105"/>
      <c r="K1086" s="105"/>
      <c r="L1086" s="108"/>
      <c r="M1086" s="105"/>
      <c r="N1086" s="103"/>
      <c r="O1086" s="456"/>
      <c r="P1086" s="79">
        <f t="shared" si="33"/>
        <v>0</v>
      </c>
      <c r="Q1086" s="79">
        <f t="shared" si="33"/>
        <v>0</v>
      </c>
      <c r="R1086" s="102" t="str">
        <f t="shared" si="32"/>
        <v/>
      </c>
      <c r="S1086" s="96" t="str">
        <f>IF(D1086="","",IF(OR(D1086=Plano!$A$1,D1086=Plano!$B$1),"entrada","saída"))</f>
        <v/>
      </c>
    </row>
    <row r="1087" spans="1:19" ht="13.2" hidden="1" x14ac:dyDescent="0.25">
      <c r="A1087" s="119" t="str">
        <f>IF(B1087="","",COUNT('Diário 2o PA'!$A$5:$A$1412)+COUNT('Diário 3o PA'!$A$5:$A$2004)+COUNT('Diário 4º PA'!$A$5:$A$2004)+ROW()-4)</f>
        <v/>
      </c>
      <c r="B1087" s="104"/>
      <c r="C1087" s="154"/>
      <c r="D1087" s="105"/>
      <c r="E1087" s="105"/>
      <c r="F1087" s="106"/>
      <c r="G1087" s="105"/>
      <c r="H1087" s="105"/>
      <c r="I1087" s="108"/>
      <c r="J1087" s="105"/>
      <c r="K1087" s="105"/>
      <c r="L1087" s="108"/>
      <c r="M1087" s="105"/>
      <c r="N1087" s="103"/>
      <c r="O1087" s="456"/>
      <c r="P1087" s="79">
        <f t="shared" si="33"/>
        <v>0</v>
      </c>
      <c r="Q1087" s="79">
        <f t="shared" si="33"/>
        <v>0</v>
      </c>
      <c r="R1087" s="102" t="str">
        <f t="shared" si="32"/>
        <v/>
      </c>
      <c r="S1087" s="96" t="str">
        <f>IF(D1087="","",IF(OR(D1087=Plano!$A$1,D1087=Plano!$B$1),"entrada","saída"))</f>
        <v/>
      </c>
    </row>
    <row r="1088" spans="1:19" ht="13.2" hidden="1" x14ac:dyDescent="0.25">
      <c r="A1088" s="119" t="str">
        <f>IF(B1088="","",COUNT('Diário 2o PA'!$A$5:$A$1412)+COUNT('Diário 3o PA'!$A$5:$A$2004)+COUNT('Diário 4º PA'!$A$5:$A$2004)+ROW()-4)</f>
        <v/>
      </c>
      <c r="B1088" s="104"/>
      <c r="C1088" s="154"/>
      <c r="D1088" s="105"/>
      <c r="E1088" s="105"/>
      <c r="F1088" s="106"/>
      <c r="G1088" s="105"/>
      <c r="H1088" s="105"/>
      <c r="I1088" s="108"/>
      <c r="J1088" s="105"/>
      <c r="K1088" s="105"/>
      <c r="L1088" s="108"/>
      <c r="M1088" s="105"/>
      <c r="N1088" s="103"/>
      <c r="O1088" s="456"/>
      <c r="P1088" s="79">
        <f t="shared" si="33"/>
        <v>0</v>
      </c>
      <c r="Q1088" s="79">
        <f t="shared" si="33"/>
        <v>0</v>
      </c>
      <c r="R1088" s="102" t="str">
        <f t="shared" si="32"/>
        <v/>
      </c>
      <c r="S1088" s="96" t="str">
        <f>IF(D1088="","",IF(OR(D1088=Plano!$A$1,D1088=Plano!$B$1),"entrada","saída"))</f>
        <v/>
      </c>
    </row>
    <row r="1089" spans="1:19" ht="13.2" hidden="1" x14ac:dyDescent="0.25">
      <c r="A1089" s="119" t="str">
        <f>IF(B1089="","",COUNT('Diário 2o PA'!$A$5:$A$1412)+COUNT('Diário 3o PA'!$A$5:$A$2004)+COUNT('Diário 4º PA'!$A$5:$A$2004)+ROW()-4)</f>
        <v/>
      </c>
      <c r="B1089" s="104"/>
      <c r="C1089" s="154"/>
      <c r="D1089" s="105"/>
      <c r="E1089" s="105"/>
      <c r="F1089" s="106"/>
      <c r="G1089" s="105"/>
      <c r="H1089" s="105"/>
      <c r="I1089" s="108"/>
      <c r="J1089" s="105"/>
      <c r="K1089" s="105"/>
      <c r="L1089" s="108"/>
      <c r="M1089" s="105"/>
      <c r="N1089" s="103"/>
      <c r="O1089" s="456"/>
      <c r="P1089" s="79">
        <f t="shared" si="33"/>
        <v>0</v>
      </c>
      <c r="Q1089" s="79">
        <f t="shared" si="33"/>
        <v>0</v>
      </c>
      <c r="R1089" s="102" t="str">
        <f t="shared" si="32"/>
        <v/>
      </c>
      <c r="S1089" s="96" t="str">
        <f>IF(D1089="","",IF(OR(D1089=Plano!$A$1,D1089=Plano!$B$1),"entrada","saída"))</f>
        <v/>
      </c>
    </row>
    <row r="1090" spans="1:19" ht="13.2" hidden="1" x14ac:dyDescent="0.25">
      <c r="A1090" s="119" t="str">
        <f>IF(B1090="","",COUNT('Diário 2o PA'!$A$5:$A$1412)+COUNT('Diário 3o PA'!$A$5:$A$2004)+COUNT('Diário 4º PA'!$A$5:$A$2004)+ROW()-4)</f>
        <v/>
      </c>
      <c r="B1090" s="104"/>
      <c r="C1090" s="154"/>
      <c r="D1090" s="105"/>
      <c r="E1090" s="105"/>
      <c r="F1090" s="106"/>
      <c r="G1090" s="105"/>
      <c r="H1090" s="105"/>
      <c r="I1090" s="108"/>
      <c r="J1090" s="105"/>
      <c r="K1090" s="105"/>
      <c r="L1090" s="108"/>
      <c r="M1090" s="105"/>
      <c r="N1090" s="103"/>
      <c r="O1090" s="456"/>
      <c r="P1090" s="79">
        <f t="shared" si="33"/>
        <v>0</v>
      </c>
      <c r="Q1090" s="79">
        <f t="shared" si="33"/>
        <v>0</v>
      </c>
      <c r="R1090" s="102" t="str">
        <f t="shared" si="32"/>
        <v/>
      </c>
      <c r="S1090" s="96" t="str">
        <f>IF(D1090="","",IF(OR(D1090=Plano!$A$1,D1090=Plano!$B$1),"entrada","saída"))</f>
        <v/>
      </c>
    </row>
    <row r="1091" spans="1:19" ht="13.2" hidden="1" x14ac:dyDescent="0.25">
      <c r="A1091" s="119" t="str">
        <f>IF(B1091="","",COUNT('Diário 2o PA'!$A$5:$A$1412)+COUNT('Diário 3o PA'!$A$5:$A$2004)+COUNT('Diário 4º PA'!$A$5:$A$2004)+ROW()-4)</f>
        <v/>
      </c>
      <c r="B1091" s="104"/>
      <c r="C1091" s="154"/>
      <c r="D1091" s="105"/>
      <c r="E1091" s="105"/>
      <c r="F1091" s="106"/>
      <c r="G1091" s="105"/>
      <c r="H1091" s="105"/>
      <c r="I1091" s="108"/>
      <c r="J1091" s="105"/>
      <c r="K1091" s="105"/>
      <c r="L1091" s="108"/>
      <c r="M1091" s="105"/>
      <c r="N1091" s="103"/>
      <c r="O1091" s="456"/>
      <c r="P1091" s="79">
        <f t="shared" si="33"/>
        <v>0</v>
      </c>
      <c r="Q1091" s="79">
        <f t="shared" si="33"/>
        <v>0</v>
      </c>
      <c r="R1091" s="102" t="str">
        <f t="shared" si="32"/>
        <v/>
      </c>
      <c r="S1091" s="96" t="str">
        <f>IF(D1091="","",IF(OR(D1091=Plano!$A$1,D1091=Plano!$B$1),"entrada","saída"))</f>
        <v/>
      </c>
    </row>
    <row r="1092" spans="1:19" ht="13.2" hidden="1" x14ac:dyDescent="0.25">
      <c r="A1092" s="119" t="str">
        <f>IF(B1092="","",COUNT('Diário 2o PA'!$A$5:$A$1412)+COUNT('Diário 3o PA'!$A$5:$A$2004)+COUNT('Diário 4º PA'!$A$5:$A$2004)+ROW()-4)</f>
        <v/>
      </c>
      <c r="B1092" s="104"/>
      <c r="C1092" s="154"/>
      <c r="D1092" s="105"/>
      <c r="E1092" s="105"/>
      <c r="F1092" s="106"/>
      <c r="G1092" s="105"/>
      <c r="H1092" s="105"/>
      <c r="I1092" s="108"/>
      <c r="J1092" s="105"/>
      <c r="K1092" s="105"/>
      <c r="L1092" s="108"/>
      <c r="M1092" s="105"/>
      <c r="N1092" s="103"/>
      <c r="O1092" s="456"/>
      <c r="P1092" s="79">
        <f t="shared" si="33"/>
        <v>0</v>
      </c>
      <c r="Q1092" s="79">
        <f t="shared" si="33"/>
        <v>0</v>
      </c>
      <c r="R1092" s="102" t="str">
        <f t="shared" si="32"/>
        <v/>
      </c>
      <c r="S1092" s="96" t="str">
        <f>IF(D1092="","",IF(OR(D1092=Plano!$A$1,D1092=Plano!$B$1),"entrada","saída"))</f>
        <v/>
      </c>
    </row>
    <row r="1093" spans="1:19" ht="13.2" hidden="1" x14ac:dyDescent="0.25">
      <c r="A1093" s="119" t="str">
        <f>IF(B1093="","",COUNT('Diário 2o PA'!$A$5:$A$1412)+COUNT('Diário 3o PA'!$A$5:$A$2004)+COUNT('Diário 4º PA'!$A$5:$A$2004)+ROW()-4)</f>
        <v/>
      </c>
      <c r="B1093" s="104"/>
      <c r="C1093" s="154"/>
      <c r="D1093" s="105"/>
      <c r="E1093" s="105"/>
      <c r="F1093" s="106"/>
      <c r="G1093" s="105"/>
      <c r="H1093" s="105"/>
      <c r="I1093" s="108"/>
      <c r="J1093" s="105"/>
      <c r="K1093" s="105"/>
      <c r="L1093" s="108"/>
      <c r="M1093" s="105"/>
      <c r="N1093" s="103"/>
      <c r="O1093" s="456"/>
      <c r="P1093" s="79">
        <f t="shared" si="33"/>
        <v>0</v>
      </c>
      <c r="Q1093" s="79">
        <f t="shared" si="33"/>
        <v>0</v>
      </c>
      <c r="R1093" s="102" t="str">
        <f t="shared" ref="R1093:R1156" si="34">SUBSTITUTE(D1093," ","_")</f>
        <v/>
      </c>
      <c r="S1093" s="96" t="str">
        <f>IF(D1093="","",IF(OR(D1093=Plano!$A$1,D1093=Plano!$B$1),"entrada","saída"))</f>
        <v/>
      </c>
    </row>
    <row r="1094" spans="1:19" ht="13.2" hidden="1" x14ac:dyDescent="0.25">
      <c r="A1094" s="119" t="str">
        <f>IF(B1094="","",COUNT('Diário 2o PA'!$A$5:$A$1412)+COUNT('Diário 3o PA'!$A$5:$A$2004)+COUNT('Diário 4º PA'!$A$5:$A$2004)+ROW()-4)</f>
        <v/>
      </c>
      <c r="B1094" s="104"/>
      <c r="C1094" s="154"/>
      <c r="D1094" s="105"/>
      <c r="E1094" s="105"/>
      <c r="F1094" s="106"/>
      <c r="G1094" s="105"/>
      <c r="H1094" s="105"/>
      <c r="I1094" s="108"/>
      <c r="J1094" s="105"/>
      <c r="K1094" s="105"/>
      <c r="L1094" s="108"/>
      <c r="M1094" s="105"/>
      <c r="N1094" s="103"/>
      <c r="O1094" s="456"/>
      <c r="P1094" s="79">
        <f t="shared" ref="P1094:Q1157" si="35">IF(B1094=0,0,IF(YEAR(B1094)=$Q$1,MONTH(B1094)-$P$1+1,(YEAR(B1094)-$Q$1)*12-$P$1+1+MONTH(B1094)))</f>
        <v>0</v>
      </c>
      <c r="Q1094" s="79">
        <f t="shared" si="35"/>
        <v>0</v>
      </c>
      <c r="R1094" s="102" t="str">
        <f t="shared" si="34"/>
        <v/>
      </c>
      <c r="S1094" s="96" t="str">
        <f>IF(D1094="","",IF(OR(D1094=Plano!$A$1,D1094=Plano!$B$1),"entrada","saída"))</f>
        <v/>
      </c>
    </row>
    <row r="1095" spans="1:19" ht="13.2" hidden="1" x14ac:dyDescent="0.25">
      <c r="A1095" s="119" t="str">
        <f>IF(B1095="","",COUNT('Diário 2o PA'!$A$5:$A$1412)+COUNT('Diário 3o PA'!$A$5:$A$2004)+COUNT('Diário 4º PA'!$A$5:$A$2004)+ROW()-4)</f>
        <v/>
      </c>
      <c r="B1095" s="104"/>
      <c r="C1095" s="154"/>
      <c r="D1095" s="105"/>
      <c r="E1095" s="105"/>
      <c r="F1095" s="106"/>
      <c r="G1095" s="105"/>
      <c r="H1095" s="105"/>
      <c r="I1095" s="108"/>
      <c r="J1095" s="105"/>
      <c r="K1095" s="105"/>
      <c r="L1095" s="108"/>
      <c r="M1095" s="105"/>
      <c r="N1095" s="103"/>
      <c r="O1095" s="456"/>
      <c r="P1095" s="79">
        <f t="shared" si="35"/>
        <v>0</v>
      </c>
      <c r="Q1095" s="79">
        <f t="shared" si="35"/>
        <v>0</v>
      </c>
      <c r="R1095" s="102" t="str">
        <f t="shared" si="34"/>
        <v/>
      </c>
      <c r="S1095" s="96" t="str">
        <f>IF(D1095="","",IF(OR(D1095=Plano!$A$1,D1095=Plano!$B$1),"entrada","saída"))</f>
        <v/>
      </c>
    </row>
    <row r="1096" spans="1:19" ht="13.2" hidden="1" x14ac:dyDescent="0.25">
      <c r="A1096" s="119" t="str">
        <f>IF(B1096="","",COUNT('Diário 2o PA'!$A$5:$A$1412)+COUNT('Diário 3o PA'!$A$5:$A$2004)+COUNT('Diário 4º PA'!$A$5:$A$2004)+ROW()-4)</f>
        <v/>
      </c>
      <c r="B1096" s="104"/>
      <c r="C1096" s="154"/>
      <c r="D1096" s="105"/>
      <c r="E1096" s="105"/>
      <c r="F1096" s="106"/>
      <c r="G1096" s="105"/>
      <c r="H1096" s="105"/>
      <c r="I1096" s="108"/>
      <c r="J1096" s="105"/>
      <c r="K1096" s="105"/>
      <c r="L1096" s="108"/>
      <c r="M1096" s="105"/>
      <c r="N1096" s="103"/>
      <c r="O1096" s="456"/>
      <c r="P1096" s="79">
        <f t="shared" si="35"/>
        <v>0</v>
      </c>
      <c r="Q1096" s="79">
        <f t="shared" si="35"/>
        <v>0</v>
      </c>
      <c r="R1096" s="102" t="str">
        <f t="shared" si="34"/>
        <v/>
      </c>
      <c r="S1096" s="96" t="str">
        <f>IF(D1096="","",IF(OR(D1096=Plano!$A$1,D1096=Plano!$B$1),"entrada","saída"))</f>
        <v/>
      </c>
    </row>
    <row r="1097" spans="1:19" ht="13.2" hidden="1" x14ac:dyDescent="0.25">
      <c r="A1097" s="119" t="str">
        <f>IF(B1097="","",COUNT('Diário 2o PA'!$A$5:$A$1412)+COUNT('Diário 3o PA'!$A$5:$A$2004)+COUNT('Diário 4º PA'!$A$5:$A$2004)+ROW()-4)</f>
        <v/>
      </c>
      <c r="B1097" s="104"/>
      <c r="C1097" s="154"/>
      <c r="D1097" s="105"/>
      <c r="E1097" s="105"/>
      <c r="F1097" s="106"/>
      <c r="G1097" s="105"/>
      <c r="H1097" s="105"/>
      <c r="I1097" s="108"/>
      <c r="J1097" s="105"/>
      <c r="K1097" s="105"/>
      <c r="L1097" s="108"/>
      <c r="M1097" s="105"/>
      <c r="N1097" s="103"/>
      <c r="O1097" s="456"/>
      <c r="P1097" s="79">
        <f t="shared" si="35"/>
        <v>0</v>
      </c>
      <c r="Q1097" s="79">
        <f t="shared" si="35"/>
        <v>0</v>
      </c>
      <c r="R1097" s="102" t="str">
        <f t="shared" si="34"/>
        <v/>
      </c>
      <c r="S1097" s="96" t="str">
        <f>IF(D1097="","",IF(OR(D1097=Plano!$A$1,D1097=Plano!$B$1),"entrada","saída"))</f>
        <v/>
      </c>
    </row>
    <row r="1098" spans="1:19" ht="13.2" hidden="1" x14ac:dyDescent="0.25">
      <c r="A1098" s="119" t="str">
        <f>IF(B1098="","",COUNT('Diário 2o PA'!$A$5:$A$1412)+COUNT('Diário 3o PA'!$A$5:$A$2004)+COUNT('Diário 4º PA'!$A$5:$A$2004)+ROW()-4)</f>
        <v/>
      </c>
      <c r="B1098" s="104"/>
      <c r="C1098" s="154"/>
      <c r="D1098" s="105"/>
      <c r="E1098" s="105"/>
      <c r="F1098" s="106"/>
      <c r="G1098" s="105"/>
      <c r="H1098" s="105"/>
      <c r="I1098" s="108"/>
      <c r="J1098" s="105"/>
      <c r="K1098" s="105"/>
      <c r="L1098" s="108"/>
      <c r="M1098" s="105"/>
      <c r="N1098" s="103"/>
      <c r="O1098" s="456"/>
      <c r="P1098" s="79">
        <f t="shared" si="35"/>
        <v>0</v>
      </c>
      <c r="Q1098" s="79">
        <f t="shared" si="35"/>
        <v>0</v>
      </c>
      <c r="R1098" s="102" t="str">
        <f t="shared" si="34"/>
        <v/>
      </c>
      <c r="S1098" s="96" t="str">
        <f>IF(D1098="","",IF(OR(D1098=Plano!$A$1,D1098=Plano!$B$1),"entrada","saída"))</f>
        <v/>
      </c>
    </row>
    <row r="1099" spans="1:19" ht="13.2" hidden="1" x14ac:dyDescent="0.25">
      <c r="A1099" s="119" t="str">
        <f>IF(B1099="","",COUNT('Diário 2o PA'!$A$5:$A$1412)+COUNT('Diário 3o PA'!$A$5:$A$2004)+COUNT('Diário 4º PA'!$A$5:$A$2004)+ROW()-4)</f>
        <v/>
      </c>
      <c r="B1099" s="104"/>
      <c r="C1099" s="154"/>
      <c r="D1099" s="105"/>
      <c r="E1099" s="105"/>
      <c r="F1099" s="106"/>
      <c r="G1099" s="105"/>
      <c r="H1099" s="105"/>
      <c r="I1099" s="108"/>
      <c r="J1099" s="105"/>
      <c r="K1099" s="105"/>
      <c r="L1099" s="108"/>
      <c r="M1099" s="105"/>
      <c r="N1099" s="103"/>
      <c r="O1099" s="456"/>
      <c r="P1099" s="79">
        <f t="shared" si="35"/>
        <v>0</v>
      </c>
      <c r="Q1099" s="79">
        <f t="shared" si="35"/>
        <v>0</v>
      </c>
      <c r="R1099" s="102" t="str">
        <f t="shared" si="34"/>
        <v/>
      </c>
      <c r="S1099" s="96" t="str">
        <f>IF(D1099="","",IF(OR(D1099=Plano!$A$1,D1099=Plano!$B$1),"entrada","saída"))</f>
        <v/>
      </c>
    </row>
    <row r="1100" spans="1:19" ht="13.2" hidden="1" x14ac:dyDescent="0.25">
      <c r="A1100" s="119" t="str">
        <f>IF(B1100="","",COUNT('Diário 2o PA'!$A$5:$A$1412)+COUNT('Diário 3o PA'!$A$5:$A$2004)+COUNT('Diário 4º PA'!$A$5:$A$2004)+ROW()-4)</f>
        <v/>
      </c>
      <c r="B1100" s="104"/>
      <c r="C1100" s="154"/>
      <c r="D1100" s="105"/>
      <c r="E1100" s="105"/>
      <c r="F1100" s="106"/>
      <c r="G1100" s="105"/>
      <c r="H1100" s="105"/>
      <c r="I1100" s="108"/>
      <c r="J1100" s="105"/>
      <c r="K1100" s="105"/>
      <c r="L1100" s="108"/>
      <c r="M1100" s="105"/>
      <c r="N1100" s="103"/>
      <c r="O1100" s="456"/>
      <c r="P1100" s="79">
        <f t="shared" si="35"/>
        <v>0</v>
      </c>
      <c r="Q1100" s="79">
        <f t="shared" si="35"/>
        <v>0</v>
      </c>
      <c r="R1100" s="102" t="str">
        <f t="shared" si="34"/>
        <v/>
      </c>
      <c r="S1100" s="96" t="str">
        <f>IF(D1100="","",IF(OR(D1100=Plano!$A$1,D1100=Plano!$B$1),"entrada","saída"))</f>
        <v/>
      </c>
    </row>
    <row r="1101" spans="1:19" ht="13.2" hidden="1" x14ac:dyDescent="0.25">
      <c r="A1101" s="119" t="str">
        <f>IF(B1101="","",COUNT('Diário 2o PA'!$A$5:$A$1412)+COUNT('Diário 3o PA'!$A$5:$A$2004)+COUNT('Diário 4º PA'!$A$5:$A$2004)+ROW()-4)</f>
        <v/>
      </c>
      <c r="B1101" s="104"/>
      <c r="C1101" s="154"/>
      <c r="D1101" s="105"/>
      <c r="E1101" s="105"/>
      <c r="F1101" s="106"/>
      <c r="G1101" s="105"/>
      <c r="H1101" s="105"/>
      <c r="I1101" s="108"/>
      <c r="J1101" s="105"/>
      <c r="K1101" s="105"/>
      <c r="L1101" s="108"/>
      <c r="M1101" s="105"/>
      <c r="N1101" s="103"/>
      <c r="O1101" s="456"/>
      <c r="P1101" s="79">
        <f t="shared" si="35"/>
        <v>0</v>
      </c>
      <c r="Q1101" s="79">
        <f t="shared" si="35"/>
        <v>0</v>
      </c>
      <c r="R1101" s="102" t="str">
        <f t="shared" si="34"/>
        <v/>
      </c>
      <c r="S1101" s="96" t="str">
        <f>IF(D1101="","",IF(OR(D1101=Plano!$A$1,D1101=Plano!$B$1),"entrada","saída"))</f>
        <v/>
      </c>
    </row>
    <row r="1102" spans="1:19" ht="13.2" hidden="1" x14ac:dyDescent="0.25">
      <c r="A1102" s="119" t="str">
        <f>IF(B1102="","",COUNT('Diário 2o PA'!$A$5:$A$1412)+COUNT('Diário 3o PA'!$A$5:$A$2004)+COUNT('Diário 4º PA'!$A$5:$A$2004)+ROW()-4)</f>
        <v/>
      </c>
      <c r="B1102" s="104"/>
      <c r="C1102" s="154"/>
      <c r="D1102" s="105"/>
      <c r="E1102" s="105"/>
      <c r="F1102" s="106"/>
      <c r="G1102" s="105"/>
      <c r="H1102" s="105"/>
      <c r="I1102" s="108"/>
      <c r="J1102" s="105"/>
      <c r="K1102" s="105"/>
      <c r="L1102" s="108"/>
      <c r="M1102" s="105"/>
      <c r="N1102" s="103"/>
      <c r="O1102" s="456"/>
      <c r="P1102" s="79">
        <f t="shared" si="35"/>
        <v>0</v>
      </c>
      <c r="Q1102" s="79">
        <f t="shared" si="35"/>
        <v>0</v>
      </c>
      <c r="R1102" s="102" t="str">
        <f t="shared" si="34"/>
        <v/>
      </c>
      <c r="S1102" s="96" t="str">
        <f>IF(D1102="","",IF(OR(D1102=Plano!$A$1,D1102=Plano!$B$1),"entrada","saída"))</f>
        <v/>
      </c>
    </row>
    <row r="1103" spans="1:19" ht="13.2" hidden="1" x14ac:dyDescent="0.25">
      <c r="A1103" s="119" t="str">
        <f>IF(B1103="","",COUNT('Diário 2o PA'!$A$5:$A$1412)+COUNT('Diário 3o PA'!$A$5:$A$2004)+COUNT('Diário 4º PA'!$A$5:$A$2004)+ROW()-4)</f>
        <v/>
      </c>
      <c r="B1103" s="104"/>
      <c r="C1103" s="154"/>
      <c r="D1103" s="105"/>
      <c r="E1103" s="105"/>
      <c r="F1103" s="106"/>
      <c r="G1103" s="105"/>
      <c r="H1103" s="105"/>
      <c r="I1103" s="108"/>
      <c r="J1103" s="105"/>
      <c r="K1103" s="105"/>
      <c r="L1103" s="108"/>
      <c r="M1103" s="105"/>
      <c r="N1103" s="103"/>
      <c r="O1103" s="456"/>
      <c r="P1103" s="79">
        <f t="shared" si="35"/>
        <v>0</v>
      </c>
      <c r="Q1103" s="79">
        <f t="shared" si="35"/>
        <v>0</v>
      </c>
      <c r="R1103" s="102" t="str">
        <f t="shared" si="34"/>
        <v/>
      </c>
      <c r="S1103" s="96" t="str">
        <f>IF(D1103="","",IF(OR(D1103=Plano!$A$1,D1103=Plano!$B$1),"entrada","saída"))</f>
        <v/>
      </c>
    </row>
    <row r="1104" spans="1:19" ht="13.2" hidden="1" x14ac:dyDescent="0.25">
      <c r="A1104" s="119" t="str">
        <f>IF(B1104="","",COUNT('Diário 2o PA'!$A$5:$A$1412)+COUNT('Diário 3o PA'!$A$5:$A$2004)+COUNT('Diário 4º PA'!$A$5:$A$2004)+ROW()-4)</f>
        <v/>
      </c>
      <c r="B1104" s="104"/>
      <c r="C1104" s="154"/>
      <c r="D1104" s="105"/>
      <c r="E1104" s="105"/>
      <c r="F1104" s="106"/>
      <c r="G1104" s="105"/>
      <c r="H1104" s="105"/>
      <c r="I1104" s="108"/>
      <c r="J1104" s="105"/>
      <c r="K1104" s="105"/>
      <c r="L1104" s="108"/>
      <c r="M1104" s="105"/>
      <c r="N1104" s="103"/>
      <c r="O1104" s="456"/>
      <c r="P1104" s="79">
        <f t="shared" si="35"/>
        <v>0</v>
      </c>
      <c r="Q1104" s="79">
        <f t="shared" si="35"/>
        <v>0</v>
      </c>
      <c r="R1104" s="102" t="str">
        <f t="shared" si="34"/>
        <v/>
      </c>
      <c r="S1104" s="96" t="str">
        <f>IF(D1104="","",IF(OR(D1104=Plano!$A$1,D1104=Plano!$B$1),"entrada","saída"))</f>
        <v/>
      </c>
    </row>
    <row r="1105" spans="1:19" ht="13.2" hidden="1" x14ac:dyDescent="0.25">
      <c r="A1105" s="119" t="str">
        <f>IF(B1105="","",COUNT('Diário 2o PA'!$A$5:$A$1412)+COUNT('Diário 3o PA'!$A$5:$A$2004)+COUNT('Diário 4º PA'!$A$5:$A$2004)+ROW()-4)</f>
        <v/>
      </c>
      <c r="B1105" s="104"/>
      <c r="C1105" s="154"/>
      <c r="D1105" s="105"/>
      <c r="E1105" s="105"/>
      <c r="F1105" s="106"/>
      <c r="G1105" s="105"/>
      <c r="H1105" s="105"/>
      <c r="I1105" s="108"/>
      <c r="J1105" s="105"/>
      <c r="K1105" s="105"/>
      <c r="L1105" s="108"/>
      <c r="M1105" s="105"/>
      <c r="N1105" s="103"/>
      <c r="O1105" s="456"/>
      <c r="P1105" s="79">
        <f t="shared" si="35"/>
        <v>0</v>
      </c>
      <c r="Q1105" s="79">
        <f t="shared" si="35"/>
        <v>0</v>
      </c>
      <c r="R1105" s="102" t="str">
        <f t="shared" si="34"/>
        <v/>
      </c>
      <c r="S1105" s="96" t="str">
        <f>IF(D1105="","",IF(OR(D1105=Plano!$A$1,D1105=Plano!$B$1),"entrada","saída"))</f>
        <v/>
      </c>
    </row>
    <row r="1106" spans="1:19" ht="13.2" hidden="1" x14ac:dyDescent="0.25">
      <c r="A1106" s="119" t="str">
        <f>IF(B1106="","",COUNT('Diário 2o PA'!$A$5:$A$1412)+COUNT('Diário 3o PA'!$A$5:$A$2004)+COUNT('Diário 4º PA'!$A$5:$A$2004)+ROW()-4)</f>
        <v/>
      </c>
      <c r="B1106" s="104"/>
      <c r="C1106" s="154"/>
      <c r="D1106" s="105"/>
      <c r="E1106" s="105"/>
      <c r="F1106" s="106"/>
      <c r="G1106" s="105"/>
      <c r="H1106" s="105"/>
      <c r="I1106" s="108"/>
      <c r="J1106" s="105"/>
      <c r="K1106" s="105"/>
      <c r="L1106" s="108"/>
      <c r="M1106" s="105"/>
      <c r="N1106" s="103"/>
      <c r="O1106" s="456"/>
      <c r="P1106" s="79">
        <f t="shared" si="35"/>
        <v>0</v>
      </c>
      <c r="Q1106" s="79">
        <f t="shared" si="35"/>
        <v>0</v>
      </c>
      <c r="R1106" s="102" t="str">
        <f t="shared" si="34"/>
        <v/>
      </c>
      <c r="S1106" s="96" t="str">
        <f>IF(D1106="","",IF(OR(D1106=Plano!$A$1,D1106=Plano!$B$1),"entrada","saída"))</f>
        <v/>
      </c>
    </row>
    <row r="1107" spans="1:19" ht="13.2" hidden="1" x14ac:dyDescent="0.25">
      <c r="A1107" s="119" t="str">
        <f>IF(B1107="","",COUNT('Diário 2o PA'!$A$5:$A$1412)+COUNT('Diário 3o PA'!$A$5:$A$2004)+COUNT('Diário 4º PA'!$A$5:$A$2004)+ROW()-4)</f>
        <v/>
      </c>
      <c r="B1107" s="104"/>
      <c r="C1107" s="154"/>
      <c r="D1107" s="105"/>
      <c r="E1107" s="105"/>
      <c r="F1107" s="106"/>
      <c r="G1107" s="105"/>
      <c r="H1107" s="105"/>
      <c r="I1107" s="108"/>
      <c r="J1107" s="105"/>
      <c r="K1107" s="105"/>
      <c r="L1107" s="108"/>
      <c r="M1107" s="105"/>
      <c r="N1107" s="103"/>
      <c r="O1107" s="456"/>
      <c r="P1107" s="79">
        <f t="shared" si="35"/>
        <v>0</v>
      </c>
      <c r="Q1107" s="79">
        <f t="shared" si="35"/>
        <v>0</v>
      </c>
      <c r="R1107" s="102" t="str">
        <f t="shared" si="34"/>
        <v/>
      </c>
      <c r="S1107" s="96" t="str">
        <f>IF(D1107="","",IF(OR(D1107=Plano!$A$1,D1107=Plano!$B$1),"entrada","saída"))</f>
        <v/>
      </c>
    </row>
    <row r="1108" spans="1:19" ht="13.2" hidden="1" x14ac:dyDescent="0.25">
      <c r="A1108" s="119" t="str">
        <f>IF(B1108="","",COUNT('Diário 2o PA'!$A$5:$A$1412)+COUNT('Diário 3o PA'!$A$5:$A$2004)+COUNT('Diário 4º PA'!$A$5:$A$2004)+ROW()-4)</f>
        <v/>
      </c>
      <c r="B1108" s="104"/>
      <c r="C1108" s="154"/>
      <c r="D1108" s="105"/>
      <c r="E1108" s="105"/>
      <c r="F1108" s="106"/>
      <c r="G1108" s="105"/>
      <c r="H1108" s="105"/>
      <c r="I1108" s="108"/>
      <c r="J1108" s="105"/>
      <c r="K1108" s="105"/>
      <c r="L1108" s="108"/>
      <c r="M1108" s="105"/>
      <c r="N1108" s="103"/>
      <c r="O1108" s="456"/>
      <c r="P1108" s="79">
        <f t="shared" si="35"/>
        <v>0</v>
      </c>
      <c r="Q1108" s="79">
        <f t="shared" si="35"/>
        <v>0</v>
      </c>
      <c r="R1108" s="102" t="str">
        <f t="shared" si="34"/>
        <v/>
      </c>
      <c r="S1108" s="96" t="str">
        <f>IF(D1108="","",IF(OR(D1108=Plano!$A$1,D1108=Plano!$B$1),"entrada","saída"))</f>
        <v/>
      </c>
    </row>
    <row r="1109" spans="1:19" ht="13.2" hidden="1" x14ac:dyDescent="0.25">
      <c r="A1109" s="119" t="str">
        <f>IF(B1109="","",COUNT('Diário 2o PA'!$A$5:$A$1412)+COUNT('Diário 3o PA'!$A$5:$A$2004)+COUNT('Diário 4º PA'!$A$5:$A$2004)+ROW()-4)</f>
        <v/>
      </c>
      <c r="B1109" s="104"/>
      <c r="C1109" s="154"/>
      <c r="D1109" s="105"/>
      <c r="E1109" s="105"/>
      <c r="F1109" s="106"/>
      <c r="G1109" s="105"/>
      <c r="H1109" s="105"/>
      <c r="I1109" s="108"/>
      <c r="J1109" s="105"/>
      <c r="K1109" s="105"/>
      <c r="L1109" s="108"/>
      <c r="M1109" s="105"/>
      <c r="N1109" s="103"/>
      <c r="O1109" s="456"/>
      <c r="P1109" s="79">
        <f t="shared" si="35"/>
        <v>0</v>
      </c>
      <c r="Q1109" s="79">
        <f t="shared" si="35"/>
        <v>0</v>
      </c>
      <c r="R1109" s="102" t="str">
        <f t="shared" si="34"/>
        <v/>
      </c>
      <c r="S1109" s="96" t="str">
        <f>IF(D1109="","",IF(OR(D1109=Plano!$A$1,D1109=Plano!$B$1),"entrada","saída"))</f>
        <v/>
      </c>
    </row>
    <row r="1110" spans="1:19" ht="13.2" hidden="1" x14ac:dyDescent="0.25">
      <c r="A1110" s="119" t="str">
        <f>IF(B1110="","",COUNT('Diário 2o PA'!$A$5:$A$1412)+COUNT('Diário 3o PA'!$A$5:$A$2004)+COUNT('Diário 4º PA'!$A$5:$A$2004)+ROW()-4)</f>
        <v/>
      </c>
      <c r="B1110" s="104"/>
      <c r="C1110" s="154"/>
      <c r="D1110" s="105"/>
      <c r="E1110" s="105"/>
      <c r="F1110" s="106"/>
      <c r="G1110" s="105"/>
      <c r="H1110" s="105"/>
      <c r="I1110" s="108"/>
      <c r="J1110" s="105"/>
      <c r="K1110" s="105"/>
      <c r="L1110" s="108"/>
      <c r="M1110" s="105"/>
      <c r="N1110" s="103"/>
      <c r="O1110" s="456"/>
      <c r="P1110" s="79">
        <f t="shared" si="35"/>
        <v>0</v>
      </c>
      <c r="Q1110" s="79">
        <f t="shared" si="35"/>
        <v>0</v>
      </c>
      <c r="R1110" s="102" t="str">
        <f t="shared" si="34"/>
        <v/>
      </c>
      <c r="S1110" s="96" t="str">
        <f>IF(D1110="","",IF(OR(D1110=Plano!$A$1,D1110=Plano!$B$1),"entrada","saída"))</f>
        <v/>
      </c>
    </row>
    <row r="1111" spans="1:19" ht="13.2" hidden="1" x14ac:dyDescent="0.25">
      <c r="A1111" s="119" t="str">
        <f>IF(B1111="","",COUNT('Diário 2o PA'!$A$5:$A$1412)+COUNT('Diário 3o PA'!$A$5:$A$2004)+COUNT('Diário 4º PA'!$A$5:$A$2004)+ROW()-4)</f>
        <v/>
      </c>
      <c r="B1111" s="104"/>
      <c r="C1111" s="154"/>
      <c r="D1111" s="105"/>
      <c r="E1111" s="105"/>
      <c r="F1111" s="106"/>
      <c r="G1111" s="105"/>
      <c r="H1111" s="105"/>
      <c r="I1111" s="108"/>
      <c r="J1111" s="105"/>
      <c r="K1111" s="105"/>
      <c r="L1111" s="108"/>
      <c r="M1111" s="105"/>
      <c r="N1111" s="103"/>
      <c r="O1111" s="456"/>
      <c r="P1111" s="79">
        <f t="shared" si="35"/>
        <v>0</v>
      </c>
      <c r="Q1111" s="79">
        <f t="shared" si="35"/>
        <v>0</v>
      </c>
      <c r="R1111" s="102" t="str">
        <f t="shared" si="34"/>
        <v/>
      </c>
      <c r="S1111" s="96" t="str">
        <f>IF(D1111="","",IF(OR(D1111=Plano!$A$1,D1111=Plano!$B$1),"entrada","saída"))</f>
        <v/>
      </c>
    </row>
    <row r="1112" spans="1:19" ht="13.2" hidden="1" x14ac:dyDescent="0.25">
      <c r="A1112" s="119" t="str">
        <f>IF(B1112="","",COUNT('Diário 2o PA'!$A$5:$A$1412)+COUNT('Diário 3o PA'!$A$5:$A$2004)+COUNT('Diário 4º PA'!$A$5:$A$2004)+ROW()-4)</f>
        <v/>
      </c>
      <c r="B1112" s="104"/>
      <c r="C1112" s="154"/>
      <c r="D1112" s="105"/>
      <c r="E1112" s="105"/>
      <c r="F1112" s="106"/>
      <c r="G1112" s="105"/>
      <c r="H1112" s="105"/>
      <c r="I1112" s="108"/>
      <c r="J1112" s="105"/>
      <c r="K1112" s="105"/>
      <c r="L1112" s="108"/>
      <c r="M1112" s="105"/>
      <c r="N1112" s="103"/>
      <c r="O1112" s="456"/>
      <c r="P1112" s="79">
        <f t="shared" si="35"/>
        <v>0</v>
      </c>
      <c r="Q1112" s="79">
        <f t="shared" si="35"/>
        <v>0</v>
      </c>
      <c r="R1112" s="102" t="str">
        <f t="shared" si="34"/>
        <v/>
      </c>
      <c r="S1112" s="96" t="str">
        <f>IF(D1112="","",IF(OR(D1112=Plano!$A$1,D1112=Plano!$B$1),"entrada","saída"))</f>
        <v/>
      </c>
    </row>
    <row r="1113" spans="1:19" ht="13.2" hidden="1" x14ac:dyDescent="0.25">
      <c r="A1113" s="119" t="str">
        <f>IF(B1113="","",COUNT('Diário 2o PA'!$A$5:$A$1412)+COUNT('Diário 3o PA'!$A$5:$A$2004)+COUNT('Diário 4º PA'!$A$5:$A$2004)+ROW()-4)</f>
        <v/>
      </c>
      <c r="B1113" s="104"/>
      <c r="C1113" s="154"/>
      <c r="D1113" s="105"/>
      <c r="E1113" s="105"/>
      <c r="F1113" s="106"/>
      <c r="G1113" s="105"/>
      <c r="H1113" s="105"/>
      <c r="I1113" s="108"/>
      <c r="J1113" s="105"/>
      <c r="K1113" s="105"/>
      <c r="L1113" s="108"/>
      <c r="M1113" s="105"/>
      <c r="N1113" s="103"/>
      <c r="O1113" s="456"/>
      <c r="P1113" s="79">
        <f t="shared" si="35"/>
        <v>0</v>
      </c>
      <c r="Q1113" s="79">
        <f t="shared" si="35"/>
        <v>0</v>
      </c>
      <c r="R1113" s="102" t="str">
        <f t="shared" si="34"/>
        <v/>
      </c>
      <c r="S1113" s="96" t="str">
        <f>IF(D1113="","",IF(OR(D1113=Plano!$A$1,D1113=Plano!$B$1),"entrada","saída"))</f>
        <v/>
      </c>
    </row>
    <row r="1114" spans="1:19" ht="13.2" hidden="1" x14ac:dyDescent="0.25">
      <c r="A1114" s="119" t="str">
        <f>IF(B1114="","",COUNT('Diário 2o PA'!$A$5:$A$1412)+COUNT('Diário 3o PA'!$A$5:$A$2004)+COUNT('Diário 4º PA'!$A$5:$A$2004)+ROW()-4)</f>
        <v/>
      </c>
      <c r="B1114" s="104"/>
      <c r="C1114" s="154"/>
      <c r="D1114" s="105"/>
      <c r="E1114" s="105"/>
      <c r="F1114" s="106"/>
      <c r="G1114" s="105"/>
      <c r="H1114" s="105"/>
      <c r="I1114" s="108"/>
      <c r="J1114" s="105"/>
      <c r="K1114" s="105"/>
      <c r="L1114" s="108"/>
      <c r="M1114" s="105"/>
      <c r="N1114" s="103"/>
      <c r="O1114" s="456"/>
      <c r="P1114" s="79">
        <f t="shared" si="35"/>
        <v>0</v>
      </c>
      <c r="Q1114" s="79">
        <f t="shared" si="35"/>
        <v>0</v>
      </c>
      <c r="R1114" s="102" t="str">
        <f t="shared" si="34"/>
        <v/>
      </c>
      <c r="S1114" s="96" t="str">
        <f>IF(D1114="","",IF(OR(D1114=Plano!$A$1,D1114=Plano!$B$1),"entrada","saída"))</f>
        <v/>
      </c>
    </row>
    <row r="1115" spans="1:19" ht="13.2" hidden="1" x14ac:dyDescent="0.25">
      <c r="A1115" s="119" t="str">
        <f>IF(B1115="","",COUNT('Diário 2o PA'!$A$5:$A$1412)+COUNT('Diário 3o PA'!$A$5:$A$2004)+COUNT('Diário 4º PA'!$A$5:$A$2004)+ROW()-4)</f>
        <v/>
      </c>
      <c r="B1115" s="104"/>
      <c r="C1115" s="154"/>
      <c r="D1115" s="105"/>
      <c r="E1115" s="105"/>
      <c r="F1115" s="106"/>
      <c r="G1115" s="105"/>
      <c r="H1115" s="105"/>
      <c r="I1115" s="108"/>
      <c r="J1115" s="105"/>
      <c r="K1115" s="105"/>
      <c r="L1115" s="108"/>
      <c r="M1115" s="105"/>
      <c r="N1115" s="103"/>
      <c r="O1115" s="456"/>
      <c r="P1115" s="79">
        <f t="shared" si="35"/>
        <v>0</v>
      </c>
      <c r="Q1115" s="79">
        <f t="shared" si="35"/>
        <v>0</v>
      </c>
      <c r="R1115" s="102" t="str">
        <f t="shared" si="34"/>
        <v/>
      </c>
      <c r="S1115" s="96" t="str">
        <f>IF(D1115="","",IF(OR(D1115=Plano!$A$1,D1115=Plano!$B$1),"entrada","saída"))</f>
        <v/>
      </c>
    </row>
    <row r="1116" spans="1:19" ht="13.2" hidden="1" x14ac:dyDescent="0.25">
      <c r="A1116" s="119" t="str">
        <f>IF(B1116="","",COUNT('Diário 2o PA'!$A$5:$A$1412)+COUNT('Diário 3o PA'!$A$5:$A$2004)+COUNT('Diário 4º PA'!$A$5:$A$2004)+ROW()-4)</f>
        <v/>
      </c>
      <c r="B1116" s="104"/>
      <c r="C1116" s="154"/>
      <c r="D1116" s="105"/>
      <c r="E1116" s="105"/>
      <c r="F1116" s="106"/>
      <c r="G1116" s="105"/>
      <c r="H1116" s="105"/>
      <c r="I1116" s="108"/>
      <c r="J1116" s="105"/>
      <c r="K1116" s="105"/>
      <c r="L1116" s="108"/>
      <c r="M1116" s="105"/>
      <c r="N1116" s="103"/>
      <c r="O1116" s="456"/>
      <c r="P1116" s="79">
        <f t="shared" si="35"/>
        <v>0</v>
      </c>
      <c r="Q1116" s="79">
        <f t="shared" si="35"/>
        <v>0</v>
      </c>
      <c r="R1116" s="102" t="str">
        <f t="shared" si="34"/>
        <v/>
      </c>
      <c r="S1116" s="96" t="str">
        <f>IF(D1116="","",IF(OR(D1116=Plano!$A$1,D1116=Plano!$B$1),"entrada","saída"))</f>
        <v/>
      </c>
    </row>
    <row r="1117" spans="1:19" ht="13.2" hidden="1" x14ac:dyDescent="0.25">
      <c r="A1117" s="119" t="str">
        <f>IF(B1117="","",COUNT('Diário 2o PA'!$A$5:$A$1412)+COUNT('Diário 3o PA'!$A$5:$A$2004)+COUNT('Diário 4º PA'!$A$5:$A$2004)+ROW()-4)</f>
        <v/>
      </c>
      <c r="B1117" s="104"/>
      <c r="C1117" s="154"/>
      <c r="D1117" s="105"/>
      <c r="E1117" s="105"/>
      <c r="F1117" s="106"/>
      <c r="G1117" s="105"/>
      <c r="H1117" s="105"/>
      <c r="I1117" s="108"/>
      <c r="J1117" s="105"/>
      <c r="K1117" s="105"/>
      <c r="L1117" s="108"/>
      <c r="M1117" s="105"/>
      <c r="N1117" s="103"/>
      <c r="O1117" s="456"/>
      <c r="P1117" s="79">
        <f t="shared" si="35"/>
        <v>0</v>
      </c>
      <c r="Q1117" s="79">
        <f t="shared" si="35"/>
        <v>0</v>
      </c>
      <c r="R1117" s="102" t="str">
        <f t="shared" si="34"/>
        <v/>
      </c>
      <c r="S1117" s="96" t="str">
        <f>IF(D1117="","",IF(OR(D1117=Plano!$A$1,D1117=Plano!$B$1),"entrada","saída"))</f>
        <v/>
      </c>
    </row>
    <row r="1118" spans="1:19" ht="13.2" hidden="1" x14ac:dyDescent="0.25">
      <c r="A1118" s="119" t="str">
        <f>IF(B1118="","",COUNT('Diário 2o PA'!$A$5:$A$1412)+COUNT('Diário 3o PA'!$A$5:$A$2004)+COUNT('Diário 4º PA'!$A$5:$A$2004)+ROW()-4)</f>
        <v/>
      </c>
      <c r="B1118" s="104"/>
      <c r="C1118" s="154"/>
      <c r="D1118" s="105"/>
      <c r="E1118" s="105"/>
      <c r="F1118" s="106"/>
      <c r="G1118" s="105"/>
      <c r="H1118" s="105"/>
      <c r="I1118" s="108"/>
      <c r="J1118" s="105"/>
      <c r="K1118" s="105"/>
      <c r="L1118" s="108"/>
      <c r="M1118" s="105"/>
      <c r="N1118" s="103"/>
      <c r="O1118" s="456"/>
      <c r="P1118" s="79">
        <f t="shared" si="35"/>
        <v>0</v>
      </c>
      <c r="Q1118" s="79">
        <f t="shared" si="35"/>
        <v>0</v>
      </c>
      <c r="R1118" s="102" t="str">
        <f t="shared" si="34"/>
        <v/>
      </c>
      <c r="S1118" s="96" t="str">
        <f>IF(D1118="","",IF(OR(D1118=Plano!$A$1,D1118=Plano!$B$1),"entrada","saída"))</f>
        <v/>
      </c>
    </row>
    <row r="1119" spans="1:19" ht="13.2" hidden="1" x14ac:dyDescent="0.25">
      <c r="A1119" s="119" t="str">
        <f>IF(B1119="","",COUNT('Diário 2o PA'!$A$5:$A$1412)+COUNT('Diário 3o PA'!$A$5:$A$2004)+COUNT('Diário 4º PA'!$A$5:$A$2004)+ROW()-4)</f>
        <v/>
      </c>
      <c r="B1119" s="104"/>
      <c r="C1119" s="154"/>
      <c r="D1119" s="105"/>
      <c r="E1119" s="105"/>
      <c r="F1119" s="106"/>
      <c r="G1119" s="105"/>
      <c r="H1119" s="105"/>
      <c r="I1119" s="108"/>
      <c r="J1119" s="105"/>
      <c r="K1119" s="105"/>
      <c r="L1119" s="108"/>
      <c r="M1119" s="105"/>
      <c r="N1119" s="103"/>
      <c r="O1119" s="456"/>
      <c r="P1119" s="79">
        <f t="shared" si="35"/>
        <v>0</v>
      </c>
      <c r="Q1119" s="79">
        <f t="shared" si="35"/>
        <v>0</v>
      </c>
      <c r="R1119" s="102" t="str">
        <f t="shared" si="34"/>
        <v/>
      </c>
      <c r="S1119" s="96" t="str">
        <f>IF(D1119="","",IF(OR(D1119=Plano!$A$1,D1119=Plano!$B$1),"entrada","saída"))</f>
        <v/>
      </c>
    </row>
    <row r="1120" spans="1:19" ht="13.2" hidden="1" x14ac:dyDescent="0.25">
      <c r="A1120" s="119" t="str">
        <f>IF(B1120="","",COUNT('Diário 2o PA'!$A$5:$A$1412)+COUNT('Diário 3o PA'!$A$5:$A$2004)+COUNT('Diário 4º PA'!$A$5:$A$2004)+ROW()-4)</f>
        <v/>
      </c>
      <c r="B1120" s="104"/>
      <c r="C1120" s="154"/>
      <c r="D1120" s="105"/>
      <c r="E1120" s="105"/>
      <c r="F1120" s="106"/>
      <c r="G1120" s="105"/>
      <c r="H1120" s="105"/>
      <c r="I1120" s="108"/>
      <c r="J1120" s="105"/>
      <c r="K1120" s="105"/>
      <c r="L1120" s="108"/>
      <c r="M1120" s="105"/>
      <c r="N1120" s="103"/>
      <c r="O1120" s="456"/>
      <c r="P1120" s="79">
        <f t="shared" si="35"/>
        <v>0</v>
      </c>
      <c r="Q1120" s="79">
        <f t="shared" si="35"/>
        <v>0</v>
      </c>
      <c r="R1120" s="102" t="str">
        <f t="shared" si="34"/>
        <v/>
      </c>
      <c r="S1120" s="96" t="str">
        <f>IF(D1120="","",IF(OR(D1120=Plano!$A$1,D1120=Plano!$B$1),"entrada","saída"))</f>
        <v/>
      </c>
    </row>
    <row r="1121" spans="1:19" ht="13.2" hidden="1" x14ac:dyDescent="0.25">
      <c r="A1121" s="119" t="str">
        <f>IF(B1121="","",COUNT('Diário 2o PA'!$A$5:$A$1412)+COUNT('Diário 3o PA'!$A$5:$A$2004)+COUNT('Diário 4º PA'!$A$5:$A$2004)+ROW()-4)</f>
        <v/>
      </c>
      <c r="B1121" s="104"/>
      <c r="C1121" s="154"/>
      <c r="D1121" s="105"/>
      <c r="E1121" s="105"/>
      <c r="F1121" s="106"/>
      <c r="G1121" s="105"/>
      <c r="H1121" s="105"/>
      <c r="I1121" s="108"/>
      <c r="J1121" s="105"/>
      <c r="K1121" s="105"/>
      <c r="L1121" s="108"/>
      <c r="M1121" s="105"/>
      <c r="N1121" s="103"/>
      <c r="O1121" s="456"/>
      <c r="P1121" s="79">
        <f t="shared" si="35"/>
        <v>0</v>
      </c>
      <c r="Q1121" s="79">
        <f t="shared" si="35"/>
        <v>0</v>
      </c>
      <c r="R1121" s="102" t="str">
        <f t="shared" si="34"/>
        <v/>
      </c>
      <c r="S1121" s="96" t="str">
        <f>IF(D1121="","",IF(OR(D1121=Plano!$A$1,D1121=Plano!$B$1),"entrada","saída"))</f>
        <v/>
      </c>
    </row>
    <row r="1122" spans="1:19" ht="13.2" hidden="1" x14ac:dyDescent="0.25">
      <c r="A1122" s="119" t="str">
        <f>IF(B1122="","",COUNT('Diário 2o PA'!$A$5:$A$1412)+COUNT('Diário 3o PA'!$A$5:$A$2004)+COUNT('Diário 4º PA'!$A$5:$A$2004)+ROW()-4)</f>
        <v/>
      </c>
      <c r="B1122" s="104"/>
      <c r="C1122" s="154"/>
      <c r="D1122" s="105"/>
      <c r="E1122" s="105"/>
      <c r="F1122" s="106"/>
      <c r="G1122" s="105"/>
      <c r="H1122" s="105"/>
      <c r="I1122" s="108"/>
      <c r="J1122" s="105"/>
      <c r="K1122" s="105"/>
      <c r="L1122" s="108"/>
      <c r="M1122" s="105"/>
      <c r="N1122" s="103"/>
      <c r="O1122" s="456"/>
      <c r="P1122" s="79">
        <f t="shared" si="35"/>
        <v>0</v>
      </c>
      <c r="Q1122" s="79">
        <f t="shared" si="35"/>
        <v>0</v>
      </c>
      <c r="R1122" s="102" t="str">
        <f t="shared" si="34"/>
        <v/>
      </c>
      <c r="S1122" s="96" t="str">
        <f>IF(D1122="","",IF(OR(D1122=Plano!$A$1,D1122=Plano!$B$1),"entrada","saída"))</f>
        <v/>
      </c>
    </row>
    <row r="1123" spans="1:19" ht="13.2" hidden="1" x14ac:dyDescent="0.25">
      <c r="A1123" s="119" t="str">
        <f>IF(B1123="","",COUNT('Diário 2o PA'!$A$5:$A$1412)+COUNT('Diário 3o PA'!$A$5:$A$2004)+COUNT('Diário 4º PA'!$A$5:$A$2004)+ROW()-4)</f>
        <v/>
      </c>
      <c r="B1123" s="104"/>
      <c r="C1123" s="154"/>
      <c r="D1123" s="105"/>
      <c r="E1123" s="105"/>
      <c r="F1123" s="106"/>
      <c r="G1123" s="105"/>
      <c r="H1123" s="105"/>
      <c r="I1123" s="108"/>
      <c r="J1123" s="105"/>
      <c r="K1123" s="105"/>
      <c r="L1123" s="108"/>
      <c r="M1123" s="105"/>
      <c r="N1123" s="103"/>
      <c r="O1123" s="456"/>
      <c r="P1123" s="79">
        <f t="shared" si="35"/>
        <v>0</v>
      </c>
      <c r="Q1123" s="79">
        <f t="shared" si="35"/>
        <v>0</v>
      </c>
      <c r="R1123" s="102" t="str">
        <f t="shared" si="34"/>
        <v/>
      </c>
      <c r="S1123" s="96" t="str">
        <f>IF(D1123="","",IF(OR(D1123=Plano!$A$1,D1123=Plano!$B$1),"entrada","saída"))</f>
        <v/>
      </c>
    </row>
    <row r="1124" spans="1:19" ht="13.2" hidden="1" x14ac:dyDescent="0.25">
      <c r="A1124" s="119" t="str">
        <f>IF(B1124="","",COUNT('Diário 2o PA'!$A$5:$A$1412)+COUNT('Diário 3o PA'!$A$5:$A$2004)+COUNT('Diário 4º PA'!$A$5:$A$2004)+ROW()-4)</f>
        <v/>
      </c>
      <c r="B1124" s="104"/>
      <c r="C1124" s="154"/>
      <c r="D1124" s="105"/>
      <c r="E1124" s="105"/>
      <c r="F1124" s="106"/>
      <c r="G1124" s="105"/>
      <c r="H1124" s="105"/>
      <c r="I1124" s="108"/>
      <c r="J1124" s="105"/>
      <c r="K1124" s="105"/>
      <c r="L1124" s="108"/>
      <c r="M1124" s="105"/>
      <c r="N1124" s="103"/>
      <c r="O1124" s="456"/>
      <c r="P1124" s="79">
        <f t="shared" si="35"/>
        <v>0</v>
      </c>
      <c r="Q1124" s="79">
        <f t="shared" si="35"/>
        <v>0</v>
      </c>
      <c r="R1124" s="102" t="str">
        <f t="shared" si="34"/>
        <v/>
      </c>
      <c r="S1124" s="96" t="str">
        <f>IF(D1124="","",IF(OR(D1124=Plano!$A$1,D1124=Plano!$B$1),"entrada","saída"))</f>
        <v/>
      </c>
    </row>
    <row r="1125" spans="1:19" ht="13.2" hidden="1" x14ac:dyDescent="0.25">
      <c r="A1125" s="119" t="str">
        <f>IF(B1125="","",COUNT('Diário 2o PA'!$A$5:$A$1412)+COUNT('Diário 3o PA'!$A$5:$A$2004)+COUNT('Diário 4º PA'!$A$5:$A$2004)+ROW()-4)</f>
        <v/>
      </c>
      <c r="B1125" s="104"/>
      <c r="C1125" s="154"/>
      <c r="D1125" s="105"/>
      <c r="E1125" s="105"/>
      <c r="F1125" s="106"/>
      <c r="G1125" s="105"/>
      <c r="H1125" s="105"/>
      <c r="I1125" s="108"/>
      <c r="J1125" s="105"/>
      <c r="K1125" s="105"/>
      <c r="L1125" s="108"/>
      <c r="M1125" s="105"/>
      <c r="N1125" s="103"/>
      <c r="O1125" s="456"/>
      <c r="P1125" s="79">
        <f t="shared" si="35"/>
        <v>0</v>
      </c>
      <c r="Q1125" s="79">
        <f t="shared" si="35"/>
        <v>0</v>
      </c>
      <c r="R1125" s="102" t="str">
        <f t="shared" si="34"/>
        <v/>
      </c>
      <c r="S1125" s="96" t="str">
        <f>IF(D1125="","",IF(OR(D1125=Plano!$A$1,D1125=Plano!$B$1),"entrada","saída"))</f>
        <v/>
      </c>
    </row>
    <row r="1126" spans="1:19" ht="13.2" hidden="1" x14ac:dyDescent="0.25">
      <c r="A1126" s="119" t="str">
        <f>IF(B1126="","",COUNT('Diário 2o PA'!$A$5:$A$1412)+COUNT('Diário 3o PA'!$A$5:$A$2004)+COUNT('Diário 4º PA'!$A$5:$A$2004)+ROW()-4)</f>
        <v/>
      </c>
      <c r="B1126" s="104"/>
      <c r="C1126" s="154"/>
      <c r="D1126" s="105"/>
      <c r="E1126" s="105"/>
      <c r="F1126" s="106"/>
      <c r="G1126" s="105"/>
      <c r="H1126" s="105"/>
      <c r="I1126" s="108"/>
      <c r="J1126" s="105"/>
      <c r="K1126" s="105"/>
      <c r="L1126" s="108"/>
      <c r="M1126" s="105"/>
      <c r="N1126" s="103"/>
      <c r="O1126" s="456"/>
      <c r="P1126" s="79">
        <f t="shared" si="35"/>
        <v>0</v>
      </c>
      <c r="Q1126" s="79">
        <f t="shared" si="35"/>
        <v>0</v>
      </c>
      <c r="R1126" s="102" t="str">
        <f t="shared" si="34"/>
        <v/>
      </c>
      <c r="S1126" s="96" t="str">
        <f>IF(D1126="","",IF(OR(D1126=Plano!$A$1,D1126=Plano!$B$1),"entrada","saída"))</f>
        <v/>
      </c>
    </row>
    <row r="1127" spans="1:19" ht="13.2" hidden="1" x14ac:dyDescent="0.25">
      <c r="A1127" s="119" t="str">
        <f>IF(B1127="","",COUNT('Diário 2o PA'!$A$5:$A$1412)+COUNT('Diário 3o PA'!$A$5:$A$2004)+COUNT('Diário 4º PA'!$A$5:$A$2004)+ROW()-4)</f>
        <v/>
      </c>
      <c r="B1127" s="104"/>
      <c r="C1127" s="154"/>
      <c r="D1127" s="105"/>
      <c r="E1127" s="105"/>
      <c r="F1127" s="106"/>
      <c r="G1127" s="105"/>
      <c r="H1127" s="105"/>
      <c r="I1127" s="108"/>
      <c r="J1127" s="105"/>
      <c r="K1127" s="105"/>
      <c r="L1127" s="108"/>
      <c r="M1127" s="105"/>
      <c r="N1127" s="103"/>
      <c r="O1127" s="456"/>
      <c r="P1127" s="79">
        <f t="shared" si="35"/>
        <v>0</v>
      </c>
      <c r="Q1127" s="79">
        <f t="shared" si="35"/>
        <v>0</v>
      </c>
      <c r="R1127" s="102" t="str">
        <f t="shared" si="34"/>
        <v/>
      </c>
      <c r="S1127" s="96" t="str">
        <f>IF(D1127="","",IF(OR(D1127=Plano!$A$1,D1127=Plano!$B$1),"entrada","saída"))</f>
        <v/>
      </c>
    </row>
    <row r="1128" spans="1:19" ht="13.2" hidden="1" x14ac:dyDescent="0.25">
      <c r="A1128" s="119" t="str">
        <f>IF(B1128="","",COUNT('Diário 2o PA'!$A$5:$A$1412)+COUNT('Diário 3o PA'!$A$5:$A$2004)+COUNT('Diário 4º PA'!$A$5:$A$2004)+ROW()-4)</f>
        <v/>
      </c>
      <c r="B1128" s="104"/>
      <c r="C1128" s="154"/>
      <c r="D1128" s="105"/>
      <c r="E1128" s="105"/>
      <c r="F1128" s="106"/>
      <c r="G1128" s="105"/>
      <c r="H1128" s="105"/>
      <c r="I1128" s="108"/>
      <c r="J1128" s="105"/>
      <c r="K1128" s="105"/>
      <c r="L1128" s="108"/>
      <c r="M1128" s="105"/>
      <c r="N1128" s="103"/>
      <c r="O1128" s="456"/>
      <c r="P1128" s="79">
        <f t="shared" si="35"/>
        <v>0</v>
      </c>
      <c r="Q1128" s="79">
        <f t="shared" si="35"/>
        <v>0</v>
      </c>
      <c r="R1128" s="102" t="str">
        <f t="shared" si="34"/>
        <v/>
      </c>
      <c r="S1128" s="96" t="str">
        <f>IF(D1128="","",IF(OR(D1128=Plano!$A$1,D1128=Plano!$B$1),"entrada","saída"))</f>
        <v/>
      </c>
    </row>
    <row r="1129" spans="1:19" ht="13.2" hidden="1" x14ac:dyDescent="0.25">
      <c r="A1129" s="119" t="str">
        <f>IF(B1129="","",COUNT('Diário 2o PA'!$A$5:$A$1412)+COUNT('Diário 3o PA'!$A$5:$A$2004)+COUNT('Diário 4º PA'!$A$5:$A$2004)+ROW()-4)</f>
        <v/>
      </c>
      <c r="B1129" s="104"/>
      <c r="C1129" s="154"/>
      <c r="D1129" s="105"/>
      <c r="E1129" s="105"/>
      <c r="F1129" s="106"/>
      <c r="G1129" s="105"/>
      <c r="H1129" s="105"/>
      <c r="I1129" s="108"/>
      <c r="J1129" s="105"/>
      <c r="K1129" s="105"/>
      <c r="L1129" s="108"/>
      <c r="M1129" s="105"/>
      <c r="N1129" s="103"/>
      <c r="O1129" s="456"/>
      <c r="P1129" s="79">
        <f t="shared" si="35"/>
        <v>0</v>
      </c>
      <c r="Q1129" s="79">
        <f t="shared" si="35"/>
        <v>0</v>
      </c>
      <c r="R1129" s="102" t="str">
        <f t="shared" si="34"/>
        <v/>
      </c>
      <c r="S1129" s="96" t="str">
        <f>IF(D1129="","",IF(OR(D1129=Plano!$A$1,D1129=Plano!$B$1),"entrada","saída"))</f>
        <v/>
      </c>
    </row>
    <row r="1130" spans="1:19" ht="13.2" hidden="1" x14ac:dyDescent="0.25">
      <c r="A1130" s="119" t="str">
        <f>IF(B1130="","",COUNT('Diário 2o PA'!$A$5:$A$1412)+COUNT('Diário 3o PA'!$A$5:$A$2004)+COUNT('Diário 4º PA'!$A$5:$A$2004)+ROW()-4)</f>
        <v/>
      </c>
      <c r="B1130" s="104"/>
      <c r="C1130" s="154"/>
      <c r="D1130" s="105"/>
      <c r="E1130" s="105"/>
      <c r="F1130" s="106"/>
      <c r="G1130" s="105"/>
      <c r="H1130" s="105"/>
      <c r="I1130" s="108"/>
      <c r="J1130" s="105"/>
      <c r="K1130" s="105"/>
      <c r="L1130" s="108"/>
      <c r="M1130" s="105"/>
      <c r="N1130" s="103"/>
      <c r="O1130" s="456"/>
      <c r="P1130" s="79">
        <f t="shared" si="35"/>
        <v>0</v>
      </c>
      <c r="Q1130" s="79">
        <f t="shared" si="35"/>
        <v>0</v>
      </c>
      <c r="R1130" s="102" t="str">
        <f t="shared" si="34"/>
        <v/>
      </c>
      <c r="S1130" s="96" t="str">
        <f>IF(D1130="","",IF(OR(D1130=Plano!$A$1,D1130=Plano!$B$1),"entrada","saída"))</f>
        <v/>
      </c>
    </row>
    <row r="1131" spans="1:19" ht="13.2" hidden="1" x14ac:dyDescent="0.25">
      <c r="A1131" s="119" t="str">
        <f>IF(B1131="","",COUNT('Diário 2o PA'!$A$5:$A$1412)+COUNT('Diário 3o PA'!$A$5:$A$2004)+COUNT('Diário 4º PA'!$A$5:$A$2004)+ROW()-4)</f>
        <v/>
      </c>
      <c r="B1131" s="104"/>
      <c r="C1131" s="154"/>
      <c r="D1131" s="105"/>
      <c r="E1131" s="105"/>
      <c r="F1131" s="106"/>
      <c r="G1131" s="105"/>
      <c r="H1131" s="105"/>
      <c r="I1131" s="108"/>
      <c r="J1131" s="105"/>
      <c r="K1131" s="105"/>
      <c r="L1131" s="108"/>
      <c r="M1131" s="105"/>
      <c r="N1131" s="103"/>
      <c r="O1131" s="456"/>
      <c r="P1131" s="79">
        <f t="shared" si="35"/>
        <v>0</v>
      </c>
      <c r="Q1131" s="79">
        <f t="shared" si="35"/>
        <v>0</v>
      </c>
      <c r="R1131" s="102" t="str">
        <f t="shared" si="34"/>
        <v/>
      </c>
      <c r="S1131" s="96" t="str">
        <f>IF(D1131="","",IF(OR(D1131=Plano!$A$1,D1131=Plano!$B$1),"entrada","saída"))</f>
        <v/>
      </c>
    </row>
    <row r="1132" spans="1:19" ht="13.2" hidden="1" x14ac:dyDescent="0.25">
      <c r="A1132" s="119" t="str">
        <f>IF(B1132="","",COUNT('Diário 2o PA'!$A$5:$A$1412)+COUNT('Diário 3o PA'!$A$5:$A$2004)+COUNT('Diário 4º PA'!$A$5:$A$2004)+ROW()-4)</f>
        <v/>
      </c>
      <c r="B1132" s="104"/>
      <c r="C1132" s="154"/>
      <c r="D1132" s="105"/>
      <c r="E1132" s="105"/>
      <c r="F1132" s="106"/>
      <c r="G1132" s="105"/>
      <c r="H1132" s="105"/>
      <c r="I1132" s="108"/>
      <c r="J1132" s="105"/>
      <c r="K1132" s="105"/>
      <c r="L1132" s="108"/>
      <c r="M1132" s="105"/>
      <c r="N1132" s="103"/>
      <c r="O1132" s="456"/>
      <c r="P1132" s="79">
        <f t="shared" si="35"/>
        <v>0</v>
      </c>
      <c r="Q1132" s="79">
        <f t="shared" si="35"/>
        <v>0</v>
      </c>
      <c r="R1132" s="102" t="str">
        <f t="shared" si="34"/>
        <v/>
      </c>
      <c r="S1132" s="96" t="str">
        <f>IF(D1132="","",IF(OR(D1132=Plano!$A$1,D1132=Plano!$B$1),"entrada","saída"))</f>
        <v/>
      </c>
    </row>
    <row r="1133" spans="1:19" ht="13.2" hidden="1" x14ac:dyDescent="0.25">
      <c r="A1133" s="119" t="str">
        <f>IF(B1133="","",COUNT('Diário 2o PA'!$A$5:$A$1412)+COUNT('Diário 3o PA'!$A$5:$A$2004)+COUNT('Diário 4º PA'!$A$5:$A$2004)+ROW()-4)</f>
        <v/>
      </c>
      <c r="B1133" s="104"/>
      <c r="C1133" s="154"/>
      <c r="D1133" s="105"/>
      <c r="E1133" s="105"/>
      <c r="F1133" s="106"/>
      <c r="G1133" s="105"/>
      <c r="H1133" s="105"/>
      <c r="I1133" s="108"/>
      <c r="J1133" s="105"/>
      <c r="K1133" s="105"/>
      <c r="L1133" s="108"/>
      <c r="M1133" s="105"/>
      <c r="N1133" s="103"/>
      <c r="O1133" s="456"/>
      <c r="P1133" s="79">
        <f t="shared" si="35"/>
        <v>0</v>
      </c>
      <c r="Q1133" s="79">
        <f t="shared" si="35"/>
        <v>0</v>
      </c>
      <c r="R1133" s="102" t="str">
        <f t="shared" si="34"/>
        <v/>
      </c>
      <c r="S1133" s="96" t="str">
        <f>IF(D1133="","",IF(OR(D1133=Plano!$A$1,D1133=Plano!$B$1),"entrada","saída"))</f>
        <v/>
      </c>
    </row>
    <row r="1134" spans="1:19" ht="13.2" hidden="1" x14ac:dyDescent="0.25">
      <c r="A1134" s="119" t="str">
        <f>IF(B1134="","",COUNT('Diário 2o PA'!$A$5:$A$1412)+COUNT('Diário 3o PA'!$A$5:$A$2004)+COUNT('Diário 4º PA'!$A$5:$A$2004)+ROW()-4)</f>
        <v/>
      </c>
      <c r="B1134" s="104"/>
      <c r="C1134" s="154"/>
      <c r="D1134" s="105"/>
      <c r="E1134" s="105"/>
      <c r="F1134" s="106"/>
      <c r="G1134" s="105"/>
      <c r="H1134" s="105"/>
      <c r="I1134" s="108"/>
      <c r="J1134" s="105"/>
      <c r="K1134" s="105"/>
      <c r="L1134" s="108"/>
      <c r="M1134" s="105"/>
      <c r="N1134" s="103"/>
      <c r="O1134" s="456"/>
      <c r="P1134" s="79">
        <f t="shared" si="35"/>
        <v>0</v>
      </c>
      <c r="Q1134" s="79">
        <f t="shared" si="35"/>
        <v>0</v>
      </c>
      <c r="R1134" s="102" t="str">
        <f t="shared" si="34"/>
        <v/>
      </c>
      <c r="S1134" s="96" t="str">
        <f>IF(D1134="","",IF(OR(D1134=Plano!$A$1,D1134=Plano!$B$1),"entrada","saída"))</f>
        <v/>
      </c>
    </row>
    <row r="1135" spans="1:19" ht="13.2" hidden="1" x14ac:dyDescent="0.25">
      <c r="A1135" s="119" t="str">
        <f>IF(B1135="","",COUNT('Diário 2o PA'!$A$5:$A$1412)+COUNT('Diário 3o PA'!$A$5:$A$2004)+COUNT('Diário 4º PA'!$A$5:$A$2004)+ROW()-4)</f>
        <v/>
      </c>
      <c r="B1135" s="104"/>
      <c r="C1135" s="154"/>
      <c r="D1135" s="105"/>
      <c r="E1135" s="105"/>
      <c r="F1135" s="106"/>
      <c r="G1135" s="105"/>
      <c r="H1135" s="105"/>
      <c r="I1135" s="108"/>
      <c r="J1135" s="105"/>
      <c r="K1135" s="105"/>
      <c r="L1135" s="108"/>
      <c r="M1135" s="105"/>
      <c r="N1135" s="103"/>
      <c r="O1135" s="456"/>
      <c r="P1135" s="79">
        <f t="shared" si="35"/>
        <v>0</v>
      </c>
      <c r="Q1135" s="79">
        <f t="shared" si="35"/>
        <v>0</v>
      </c>
      <c r="R1135" s="102" t="str">
        <f t="shared" si="34"/>
        <v/>
      </c>
      <c r="S1135" s="96" t="str">
        <f>IF(D1135="","",IF(OR(D1135=Plano!$A$1,D1135=Plano!$B$1),"entrada","saída"))</f>
        <v/>
      </c>
    </row>
    <row r="1136" spans="1:19" ht="13.2" hidden="1" x14ac:dyDescent="0.25">
      <c r="A1136" s="119" t="str">
        <f>IF(B1136="","",COUNT('Diário 2o PA'!$A$5:$A$1412)+COUNT('Diário 3o PA'!$A$5:$A$2004)+COUNT('Diário 4º PA'!$A$5:$A$2004)+ROW()-4)</f>
        <v/>
      </c>
      <c r="B1136" s="104"/>
      <c r="C1136" s="154"/>
      <c r="D1136" s="105"/>
      <c r="E1136" s="105"/>
      <c r="F1136" s="106"/>
      <c r="G1136" s="105"/>
      <c r="H1136" s="105"/>
      <c r="I1136" s="108"/>
      <c r="J1136" s="105"/>
      <c r="K1136" s="105"/>
      <c r="L1136" s="108"/>
      <c r="M1136" s="105"/>
      <c r="N1136" s="103"/>
      <c r="O1136" s="456"/>
      <c r="P1136" s="79">
        <f t="shared" si="35"/>
        <v>0</v>
      </c>
      <c r="Q1136" s="79">
        <f t="shared" si="35"/>
        <v>0</v>
      </c>
      <c r="R1136" s="102" t="str">
        <f t="shared" si="34"/>
        <v/>
      </c>
      <c r="S1136" s="96" t="str">
        <f>IF(D1136="","",IF(OR(D1136=Plano!$A$1,D1136=Plano!$B$1),"entrada","saída"))</f>
        <v/>
      </c>
    </row>
    <row r="1137" spans="1:19" ht="13.2" hidden="1" x14ac:dyDescent="0.25">
      <c r="A1137" s="119" t="str">
        <f>IF(B1137="","",COUNT('Diário 2o PA'!$A$5:$A$1412)+COUNT('Diário 3o PA'!$A$5:$A$2004)+COUNT('Diário 4º PA'!$A$5:$A$2004)+ROW()-4)</f>
        <v/>
      </c>
      <c r="B1137" s="104"/>
      <c r="C1137" s="154"/>
      <c r="D1137" s="105"/>
      <c r="E1137" s="105"/>
      <c r="F1137" s="106"/>
      <c r="G1137" s="105"/>
      <c r="H1137" s="105"/>
      <c r="I1137" s="108"/>
      <c r="J1137" s="105"/>
      <c r="K1137" s="105"/>
      <c r="L1137" s="108"/>
      <c r="M1137" s="105"/>
      <c r="N1137" s="103"/>
      <c r="O1137" s="456"/>
      <c r="P1137" s="79">
        <f t="shared" si="35"/>
        <v>0</v>
      </c>
      <c r="Q1137" s="79">
        <f t="shared" si="35"/>
        <v>0</v>
      </c>
      <c r="R1137" s="102" t="str">
        <f t="shared" si="34"/>
        <v/>
      </c>
      <c r="S1137" s="96" t="str">
        <f>IF(D1137="","",IF(OR(D1137=Plano!$A$1,D1137=Plano!$B$1),"entrada","saída"))</f>
        <v/>
      </c>
    </row>
    <row r="1138" spans="1:19" ht="13.2" hidden="1" x14ac:dyDescent="0.25">
      <c r="A1138" s="119" t="str">
        <f>IF(B1138="","",COUNT('Diário 2o PA'!$A$5:$A$1412)+COUNT('Diário 3o PA'!$A$5:$A$2004)+COUNT('Diário 4º PA'!$A$5:$A$2004)+ROW()-4)</f>
        <v/>
      </c>
      <c r="B1138" s="104"/>
      <c r="C1138" s="154"/>
      <c r="D1138" s="105"/>
      <c r="E1138" s="105"/>
      <c r="F1138" s="106"/>
      <c r="G1138" s="105"/>
      <c r="H1138" s="105"/>
      <c r="I1138" s="108"/>
      <c r="J1138" s="105"/>
      <c r="K1138" s="105"/>
      <c r="L1138" s="108"/>
      <c r="M1138" s="105"/>
      <c r="N1138" s="103"/>
      <c r="O1138" s="456"/>
      <c r="P1138" s="79">
        <f t="shared" si="35"/>
        <v>0</v>
      </c>
      <c r="Q1138" s="79">
        <f t="shared" si="35"/>
        <v>0</v>
      </c>
      <c r="R1138" s="102" t="str">
        <f t="shared" si="34"/>
        <v/>
      </c>
      <c r="S1138" s="96" t="str">
        <f>IF(D1138="","",IF(OR(D1138=Plano!$A$1,D1138=Plano!$B$1),"entrada","saída"))</f>
        <v/>
      </c>
    </row>
    <row r="1139" spans="1:19" ht="13.2" hidden="1" x14ac:dyDescent="0.25">
      <c r="A1139" s="119" t="str">
        <f>IF(B1139="","",COUNT('Diário 2o PA'!$A$5:$A$1412)+COUNT('Diário 3o PA'!$A$5:$A$2004)+COUNT('Diário 4º PA'!$A$5:$A$2004)+ROW()-4)</f>
        <v/>
      </c>
      <c r="B1139" s="104"/>
      <c r="C1139" s="154"/>
      <c r="D1139" s="105"/>
      <c r="E1139" s="105"/>
      <c r="F1139" s="106"/>
      <c r="G1139" s="105"/>
      <c r="H1139" s="105"/>
      <c r="I1139" s="108"/>
      <c r="J1139" s="105"/>
      <c r="K1139" s="105"/>
      <c r="L1139" s="108"/>
      <c r="M1139" s="105"/>
      <c r="N1139" s="103"/>
      <c r="O1139" s="456"/>
      <c r="P1139" s="79">
        <f t="shared" si="35"/>
        <v>0</v>
      </c>
      <c r="Q1139" s="79">
        <f t="shared" si="35"/>
        <v>0</v>
      </c>
      <c r="R1139" s="102" t="str">
        <f t="shared" si="34"/>
        <v/>
      </c>
      <c r="S1139" s="96" t="str">
        <f>IF(D1139="","",IF(OR(D1139=Plano!$A$1,D1139=Plano!$B$1),"entrada","saída"))</f>
        <v/>
      </c>
    </row>
    <row r="1140" spans="1:19" ht="13.2" hidden="1" x14ac:dyDescent="0.25">
      <c r="A1140" s="119" t="str">
        <f>IF(B1140="","",COUNT('Diário 2o PA'!$A$5:$A$1412)+COUNT('Diário 3o PA'!$A$5:$A$2004)+COUNT('Diário 4º PA'!$A$5:$A$2004)+ROW()-4)</f>
        <v/>
      </c>
      <c r="B1140" s="104"/>
      <c r="C1140" s="154"/>
      <c r="D1140" s="105"/>
      <c r="E1140" s="105"/>
      <c r="F1140" s="106"/>
      <c r="G1140" s="105"/>
      <c r="H1140" s="105"/>
      <c r="I1140" s="108"/>
      <c r="J1140" s="105"/>
      <c r="K1140" s="105"/>
      <c r="L1140" s="108"/>
      <c r="M1140" s="105"/>
      <c r="N1140" s="103"/>
      <c r="O1140" s="456"/>
      <c r="P1140" s="79">
        <f t="shared" si="35"/>
        <v>0</v>
      </c>
      <c r="Q1140" s="79">
        <f t="shared" si="35"/>
        <v>0</v>
      </c>
      <c r="R1140" s="102" t="str">
        <f t="shared" si="34"/>
        <v/>
      </c>
      <c r="S1140" s="96" t="str">
        <f>IF(D1140="","",IF(OR(D1140=Plano!$A$1,D1140=Plano!$B$1),"entrada","saída"))</f>
        <v/>
      </c>
    </row>
    <row r="1141" spans="1:19" ht="13.2" hidden="1" x14ac:dyDescent="0.25">
      <c r="A1141" s="119" t="str">
        <f>IF(B1141="","",COUNT('Diário 2o PA'!$A$5:$A$1412)+COUNT('Diário 3o PA'!$A$5:$A$2004)+COUNT('Diário 4º PA'!$A$5:$A$2004)+ROW()-4)</f>
        <v/>
      </c>
      <c r="B1141" s="104"/>
      <c r="C1141" s="154"/>
      <c r="D1141" s="105"/>
      <c r="E1141" s="105"/>
      <c r="F1141" s="106"/>
      <c r="G1141" s="105"/>
      <c r="H1141" s="105"/>
      <c r="I1141" s="108"/>
      <c r="J1141" s="105"/>
      <c r="K1141" s="105"/>
      <c r="L1141" s="108"/>
      <c r="M1141" s="105"/>
      <c r="N1141" s="103"/>
      <c r="O1141" s="456"/>
      <c r="P1141" s="79">
        <f t="shared" si="35"/>
        <v>0</v>
      </c>
      <c r="Q1141" s="79">
        <f t="shared" si="35"/>
        <v>0</v>
      </c>
      <c r="R1141" s="102" t="str">
        <f t="shared" si="34"/>
        <v/>
      </c>
      <c r="S1141" s="96" t="str">
        <f>IF(D1141="","",IF(OR(D1141=Plano!$A$1,D1141=Plano!$B$1),"entrada","saída"))</f>
        <v/>
      </c>
    </row>
    <row r="1142" spans="1:19" ht="13.2" hidden="1" x14ac:dyDescent="0.25">
      <c r="A1142" s="119" t="str">
        <f>IF(B1142="","",COUNT('Diário 2o PA'!$A$5:$A$1412)+COUNT('Diário 3o PA'!$A$5:$A$2004)+COUNT('Diário 4º PA'!$A$5:$A$2004)+ROW()-4)</f>
        <v/>
      </c>
      <c r="B1142" s="104"/>
      <c r="C1142" s="154"/>
      <c r="D1142" s="105"/>
      <c r="E1142" s="105"/>
      <c r="F1142" s="106"/>
      <c r="G1142" s="105"/>
      <c r="H1142" s="105"/>
      <c r="I1142" s="108"/>
      <c r="J1142" s="105"/>
      <c r="K1142" s="105"/>
      <c r="L1142" s="108"/>
      <c r="M1142" s="105"/>
      <c r="N1142" s="103"/>
      <c r="O1142" s="456"/>
      <c r="P1142" s="79">
        <f t="shared" si="35"/>
        <v>0</v>
      </c>
      <c r="Q1142" s="79">
        <f t="shared" si="35"/>
        <v>0</v>
      </c>
      <c r="R1142" s="102" t="str">
        <f t="shared" si="34"/>
        <v/>
      </c>
      <c r="S1142" s="96" t="str">
        <f>IF(D1142="","",IF(OR(D1142=Plano!$A$1,D1142=Plano!$B$1),"entrada","saída"))</f>
        <v/>
      </c>
    </row>
    <row r="1143" spans="1:19" ht="13.2" hidden="1" x14ac:dyDescent="0.25">
      <c r="A1143" s="119" t="str">
        <f>IF(B1143="","",COUNT('Diário 2o PA'!$A$5:$A$1412)+COUNT('Diário 3o PA'!$A$5:$A$2004)+COUNT('Diário 4º PA'!$A$5:$A$2004)+ROW()-4)</f>
        <v/>
      </c>
      <c r="B1143" s="104"/>
      <c r="C1143" s="154"/>
      <c r="D1143" s="105"/>
      <c r="E1143" s="105"/>
      <c r="F1143" s="106"/>
      <c r="G1143" s="105"/>
      <c r="H1143" s="105"/>
      <c r="I1143" s="108"/>
      <c r="J1143" s="105"/>
      <c r="K1143" s="105"/>
      <c r="L1143" s="108"/>
      <c r="M1143" s="105"/>
      <c r="N1143" s="103"/>
      <c r="O1143" s="456"/>
      <c r="P1143" s="79">
        <f t="shared" si="35"/>
        <v>0</v>
      </c>
      <c r="Q1143" s="79">
        <f t="shared" si="35"/>
        <v>0</v>
      </c>
      <c r="R1143" s="102" t="str">
        <f t="shared" si="34"/>
        <v/>
      </c>
      <c r="S1143" s="96" t="str">
        <f>IF(D1143="","",IF(OR(D1143=Plano!$A$1,D1143=Plano!$B$1),"entrada","saída"))</f>
        <v/>
      </c>
    </row>
    <row r="1144" spans="1:19" ht="13.2" hidden="1" x14ac:dyDescent="0.25">
      <c r="A1144" s="119" t="str">
        <f>IF(B1144="","",COUNT('Diário 2o PA'!$A$5:$A$1412)+COUNT('Diário 3o PA'!$A$5:$A$2004)+COUNT('Diário 4º PA'!$A$5:$A$2004)+ROW()-4)</f>
        <v/>
      </c>
      <c r="B1144" s="104"/>
      <c r="C1144" s="154"/>
      <c r="D1144" s="105"/>
      <c r="E1144" s="105"/>
      <c r="F1144" s="106"/>
      <c r="G1144" s="105"/>
      <c r="H1144" s="105"/>
      <c r="I1144" s="108"/>
      <c r="J1144" s="105"/>
      <c r="K1144" s="105"/>
      <c r="L1144" s="108"/>
      <c r="M1144" s="105"/>
      <c r="N1144" s="103"/>
      <c r="O1144" s="456"/>
      <c r="P1144" s="79">
        <f t="shared" si="35"/>
        <v>0</v>
      </c>
      <c r="Q1144" s="79">
        <f t="shared" si="35"/>
        <v>0</v>
      </c>
      <c r="R1144" s="102" t="str">
        <f t="shared" si="34"/>
        <v/>
      </c>
      <c r="S1144" s="96" t="str">
        <f>IF(D1144="","",IF(OR(D1144=Plano!$A$1,D1144=Plano!$B$1),"entrada","saída"))</f>
        <v/>
      </c>
    </row>
    <row r="1145" spans="1:19" ht="13.2" hidden="1" x14ac:dyDescent="0.25">
      <c r="A1145" s="119" t="str">
        <f>IF(B1145="","",COUNT('Diário 2o PA'!$A$5:$A$1412)+COUNT('Diário 3o PA'!$A$5:$A$2004)+COUNT('Diário 4º PA'!$A$5:$A$2004)+ROW()-4)</f>
        <v/>
      </c>
      <c r="B1145" s="104"/>
      <c r="C1145" s="154"/>
      <c r="D1145" s="105"/>
      <c r="E1145" s="105"/>
      <c r="F1145" s="106"/>
      <c r="G1145" s="105"/>
      <c r="H1145" s="105"/>
      <c r="I1145" s="108"/>
      <c r="J1145" s="105"/>
      <c r="K1145" s="105"/>
      <c r="L1145" s="108"/>
      <c r="M1145" s="105"/>
      <c r="N1145" s="103"/>
      <c r="O1145" s="456"/>
      <c r="P1145" s="79">
        <f t="shared" si="35"/>
        <v>0</v>
      </c>
      <c r="Q1145" s="79">
        <f t="shared" si="35"/>
        <v>0</v>
      </c>
      <c r="R1145" s="102" t="str">
        <f t="shared" si="34"/>
        <v/>
      </c>
      <c r="S1145" s="96" t="str">
        <f>IF(D1145="","",IF(OR(D1145=Plano!$A$1,D1145=Plano!$B$1),"entrada","saída"))</f>
        <v/>
      </c>
    </row>
    <row r="1146" spans="1:19" ht="13.2" hidden="1" x14ac:dyDescent="0.25">
      <c r="A1146" s="119" t="str">
        <f>IF(B1146="","",COUNT('Diário 2o PA'!$A$5:$A$1412)+COUNT('Diário 3o PA'!$A$5:$A$2004)+COUNT('Diário 4º PA'!$A$5:$A$2004)+ROW()-4)</f>
        <v/>
      </c>
      <c r="B1146" s="104"/>
      <c r="C1146" s="154"/>
      <c r="D1146" s="105"/>
      <c r="E1146" s="105"/>
      <c r="F1146" s="106"/>
      <c r="G1146" s="105"/>
      <c r="H1146" s="105"/>
      <c r="I1146" s="108"/>
      <c r="J1146" s="105"/>
      <c r="K1146" s="105"/>
      <c r="L1146" s="108"/>
      <c r="M1146" s="105"/>
      <c r="N1146" s="103"/>
      <c r="O1146" s="456"/>
      <c r="P1146" s="79">
        <f t="shared" si="35"/>
        <v>0</v>
      </c>
      <c r="Q1146" s="79">
        <f t="shared" si="35"/>
        <v>0</v>
      </c>
      <c r="R1146" s="102" t="str">
        <f t="shared" si="34"/>
        <v/>
      </c>
      <c r="S1146" s="96" t="str">
        <f>IF(D1146="","",IF(OR(D1146=Plano!$A$1,D1146=Plano!$B$1),"entrada","saída"))</f>
        <v/>
      </c>
    </row>
    <row r="1147" spans="1:19" ht="13.2" hidden="1" x14ac:dyDescent="0.25">
      <c r="A1147" s="119" t="str">
        <f>IF(B1147="","",COUNT('Diário 2o PA'!$A$5:$A$1412)+COUNT('Diário 3o PA'!$A$5:$A$2004)+COUNT('Diário 4º PA'!$A$5:$A$2004)+ROW()-4)</f>
        <v/>
      </c>
      <c r="B1147" s="104"/>
      <c r="C1147" s="154"/>
      <c r="D1147" s="105"/>
      <c r="E1147" s="105"/>
      <c r="F1147" s="106"/>
      <c r="G1147" s="105"/>
      <c r="H1147" s="105"/>
      <c r="I1147" s="108"/>
      <c r="J1147" s="105"/>
      <c r="K1147" s="105"/>
      <c r="L1147" s="108"/>
      <c r="M1147" s="105"/>
      <c r="N1147" s="103"/>
      <c r="O1147" s="456"/>
      <c r="P1147" s="79">
        <f t="shared" si="35"/>
        <v>0</v>
      </c>
      <c r="Q1147" s="79">
        <f t="shared" si="35"/>
        <v>0</v>
      </c>
      <c r="R1147" s="102" t="str">
        <f t="shared" si="34"/>
        <v/>
      </c>
      <c r="S1147" s="96" t="str">
        <f>IF(D1147="","",IF(OR(D1147=Plano!$A$1,D1147=Plano!$B$1),"entrada","saída"))</f>
        <v/>
      </c>
    </row>
    <row r="1148" spans="1:19" ht="13.2" hidden="1" x14ac:dyDescent="0.25">
      <c r="A1148" s="119" t="str">
        <f>IF(B1148="","",COUNT('Diário 2o PA'!$A$5:$A$1412)+COUNT('Diário 3o PA'!$A$5:$A$2004)+COUNT('Diário 4º PA'!$A$5:$A$2004)+ROW()-4)</f>
        <v/>
      </c>
      <c r="B1148" s="104"/>
      <c r="C1148" s="154"/>
      <c r="D1148" s="105"/>
      <c r="E1148" s="105"/>
      <c r="F1148" s="106"/>
      <c r="G1148" s="105"/>
      <c r="H1148" s="105"/>
      <c r="I1148" s="108"/>
      <c r="J1148" s="105"/>
      <c r="K1148" s="105"/>
      <c r="L1148" s="108"/>
      <c r="M1148" s="105"/>
      <c r="N1148" s="103"/>
      <c r="O1148" s="456"/>
      <c r="P1148" s="79">
        <f t="shared" si="35"/>
        <v>0</v>
      </c>
      <c r="Q1148" s="79">
        <f t="shared" si="35"/>
        <v>0</v>
      </c>
      <c r="R1148" s="102" t="str">
        <f t="shared" si="34"/>
        <v/>
      </c>
      <c r="S1148" s="96" t="str">
        <f>IF(D1148="","",IF(OR(D1148=Plano!$A$1,D1148=Plano!$B$1),"entrada","saída"))</f>
        <v/>
      </c>
    </row>
    <row r="1149" spans="1:19" ht="13.2" hidden="1" x14ac:dyDescent="0.25">
      <c r="A1149" s="119" t="str">
        <f>IF(B1149="","",COUNT('Diário 2o PA'!$A$5:$A$1412)+COUNT('Diário 3o PA'!$A$5:$A$2004)+COUNT('Diário 4º PA'!$A$5:$A$2004)+ROW()-4)</f>
        <v/>
      </c>
      <c r="B1149" s="104"/>
      <c r="C1149" s="154"/>
      <c r="D1149" s="105"/>
      <c r="E1149" s="105"/>
      <c r="F1149" s="106"/>
      <c r="G1149" s="105"/>
      <c r="H1149" s="105"/>
      <c r="I1149" s="108"/>
      <c r="J1149" s="105"/>
      <c r="K1149" s="105"/>
      <c r="L1149" s="108"/>
      <c r="M1149" s="105"/>
      <c r="N1149" s="103"/>
      <c r="O1149" s="456"/>
      <c r="P1149" s="79">
        <f t="shared" si="35"/>
        <v>0</v>
      </c>
      <c r="Q1149" s="79">
        <f t="shared" si="35"/>
        <v>0</v>
      </c>
      <c r="R1149" s="102" t="str">
        <f t="shared" si="34"/>
        <v/>
      </c>
      <c r="S1149" s="96" t="str">
        <f>IF(D1149="","",IF(OR(D1149=Plano!$A$1,D1149=Plano!$B$1),"entrada","saída"))</f>
        <v/>
      </c>
    </row>
    <row r="1150" spans="1:19" ht="13.2" hidden="1" x14ac:dyDescent="0.25">
      <c r="A1150" s="119" t="str">
        <f>IF(B1150="","",COUNT('Diário 2o PA'!$A$5:$A$1412)+COUNT('Diário 3o PA'!$A$5:$A$2004)+COUNT('Diário 4º PA'!$A$5:$A$2004)+ROW()-4)</f>
        <v/>
      </c>
      <c r="B1150" s="104"/>
      <c r="C1150" s="154"/>
      <c r="D1150" s="105"/>
      <c r="E1150" s="105"/>
      <c r="F1150" s="106"/>
      <c r="G1150" s="105"/>
      <c r="H1150" s="105"/>
      <c r="I1150" s="108"/>
      <c r="J1150" s="105"/>
      <c r="K1150" s="105"/>
      <c r="L1150" s="108"/>
      <c r="M1150" s="105"/>
      <c r="N1150" s="103"/>
      <c r="O1150" s="456"/>
      <c r="P1150" s="79">
        <f t="shared" si="35"/>
        <v>0</v>
      </c>
      <c r="Q1150" s="79">
        <f t="shared" si="35"/>
        <v>0</v>
      </c>
      <c r="R1150" s="102" t="str">
        <f t="shared" si="34"/>
        <v/>
      </c>
      <c r="S1150" s="96" t="str">
        <f>IF(D1150="","",IF(OR(D1150=Plano!$A$1,D1150=Plano!$B$1),"entrada","saída"))</f>
        <v/>
      </c>
    </row>
    <row r="1151" spans="1:19" ht="13.2" hidden="1" x14ac:dyDescent="0.25">
      <c r="A1151" s="119" t="str">
        <f>IF(B1151="","",COUNT('Diário 2o PA'!$A$5:$A$1412)+COUNT('Diário 3o PA'!$A$5:$A$2004)+COUNT('Diário 4º PA'!$A$5:$A$2004)+ROW()-4)</f>
        <v/>
      </c>
      <c r="B1151" s="104"/>
      <c r="C1151" s="154"/>
      <c r="D1151" s="105"/>
      <c r="E1151" s="105"/>
      <c r="F1151" s="106"/>
      <c r="G1151" s="105"/>
      <c r="H1151" s="105"/>
      <c r="I1151" s="108"/>
      <c r="J1151" s="105"/>
      <c r="K1151" s="105"/>
      <c r="L1151" s="108"/>
      <c r="M1151" s="105"/>
      <c r="N1151" s="103"/>
      <c r="O1151" s="456"/>
      <c r="P1151" s="79">
        <f t="shared" si="35"/>
        <v>0</v>
      </c>
      <c r="Q1151" s="79">
        <f t="shared" si="35"/>
        <v>0</v>
      </c>
      <c r="R1151" s="102" t="str">
        <f t="shared" si="34"/>
        <v/>
      </c>
      <c r="S1151" s="96" t="str">
        <f>IF(D1151="","",IF(OR(D1151=Plano!$A$1,D1151=Plano!$B$1),"entrada","saída"))</f>
        <v/>
      </c>
    </row>
    <row r="1152" spans="1:19" ht="13.2" hidden="1" x14ac:dyDescent="0.25">
      <c r="A1152" s="119" t="str">
        <f>IF(B1152="","",COUNT('Diário 2o PA'!$A$5:$A$1412)+COUNT('Diário 3o PA'!$A$5:$A$2004)+COUNT('Diário 4º PA'!$A$5:$A$2004)+ROW()-4)</f>
        <v/>
      </c>
      <c r="B1152" s="104"/>
      <c r="C1152" s="154"/>
      <c r="D1152" s="105"/>
      <c r="E1152" s="105"/>
      <c r="F1152" s="106"/>
      <c r="G1152" s="105"/>
      <c r="H1152" s="105"/>
      <c r="I1152" s="108"/>
      <c r="J1152" s="105"/>
      <c r="K1152" s="105"/>
      <c r="L1152" s="108"/>
      <c r="M1152" s="105"/>
      <c r="N1152" s="103"/>
      <c r="O1152" s="456"/>
      <c r="P1152" s="79">
        <f t="shared" si="35"/>
        <v>0</v>
      </c>
      <c r="Q1152" s="79">
        <f t="shared" si="35"/>
        <v>0</v>
      </c>
      <c r="R1152" s="102" t="str">
        <f t="shared" si="34"/>
        <v/>
      </c>
      <c r="S1152" s="96" t="str">
        <f>IF(D1152="","",IF(OR(D1152=Plano!$A$1,D1152=Plano!$B$1),"entrada","saída"))</f>
        <v/>
      </c>
    </row>
    <row r="1153" spans="1:19" ht="13.2" hidden="1" x14ac:dyDescent="0.25">
      <c r="A1153" s="119" t="str">
        <f>IF(B1153="","",COUNT('Diário 2o PA'!$A$5:$A$1412)+COUNT('Diário 3o PA'!$A$5:$A$2004)+COUNT('Diário 4º PA'!$A$5:$A$2004)+ROW()-4)</f>
        <v/>
      </c>
      <c r="B1153" s="104"/>
      <c r="C1153" s="154"/>
      <c r="D1153" s="105"/>
      <c r="E1153" s="105"/>
      <c r="F1153" s="106"/>
      <c r="G1153" s="105"/>
      <c r="H1153" s="105"/>
      <c r="I1153" s="108"/>
      <c r="J1153" s="105"/>
      <c r="K1153" s="105"/>
      <c r="L1153" s="108"/>
      <c r="M1153" s="105"/>
      <c r="N1153" s="103"/>
      <c r="O1153" s="456"/>
      <c r="P1153" s="79">
        <f t="shared" si="35"/>
        <v>0</v>
      </c>
      <c r="Q1153" s="79">
        <f t="shared" si="35"/>
        <v>0</v>
      </c>
      <c r="R1153" s="102" t="str">
        <f t="shared" si="34"/>
        <v/>
      </c>
      <c r="S1153" s="96" t="str">
        <f>IF(D1153="","",IF(OR(D1153=Plano!$A$1,D1153=Plano!$B$1),"entrada","saída"))</f>
        <v/>
      </c>
    </row>
    <row r="1154" spans="1:19" ht="13.2" hidden="1" x14ac:dyDescent="0.25">
      <c r="A1154" s="119" t="str">
        <f>IF(B1154="","",COUNT('Diário 2o PA'!$A$5:$A$1412)+COUNT('Diário 3o PA'!$A$5:$A$2004)+COUNT('Diário 4º PA'!$A$5:$A$2004)+ROW()-4)</f>
        <v/>
      </c>
      <c r="B1154" s="104"/>
      <c r="C1154" s="154"/>
      <c r="D1154" s="105"/>
      <c r="E1154" s="105"/>
      <c r="F1154" s="106"/>
      <c r="G1154" s="105"/>
      <c r="H1154" s="105"/>
      <c r="I1154" s="108"/>
      <c r="J1154" s="105"/>
      <c r="K1154" s="105"/>
      <c r="L1154" s="108"/>
      <c r="M1154" s="105"/>
      <c r="N1154" s="103"/>
      <c r="O1154" s="456"/>
      <c r="P1154" s="79">
        <f t="shared" si="35"/>
        <v>0</v>
      </c>
      <c r="Q1154" s="79">
        <f t="shared" si="35"/>
        <v>0</v>
      </c>
      <c r="R1154" s="102" t="str">
        <f t="shared" si="34"/>
        <v/>
      </c>
      <c r="S1154" s="96" t="str">
        <f>IF(D1154="","",IF(OR(D1154=Plano!$A$1,D1154=Plano!$B$1),"entrada","saída"))</f>
        <v/>
      </c>
    </row>
    <row r="1155" spans="1:19" ht="13.2" hidden="1" x14ac:dyDescent="0.25">
      <c r="A1155" s="119" t="str">
        <f>IF(B1155="","",COUNT('Diário 2o PA'!$A$5:$A$1412)+COUNT('Diário 3o PA'!$A$5:$A$2004)+COUNT('Diário 4º PA'!$A$5:$A$2004)+ROW()-4)</f>
        <v/>
      </c>
      <c r="B1155" s="104"/>
      <c r="C1155" s="154"/>
      <c r="D1155" s="105"/>
      <c r="E1155" s="105"/>
      <c r="F1155" s="106"/>
      <c r="G1155" s="105"/>
      <c r="H1155" s="105"/>
      <c r="I1155" s="108"/>
      <c r="J1155" s="105"/>
      <c r="K1155" s="105"/>
      <c r="L1155" s="108"/>
      <c r="M1155" s="105"/>
      <c r="N1155" s="103"/>
      <c r="O1155" s="456"/>
      <c r="P1155" s="79">
        <f t="shared" si="35"/>
        <v>0</v>
      </c>
      <c r="Q1155" s="79">
        <f t="shared" si="35"/>
        <v>0</v>
      </c>
      <c r="R1155" s="102" t="str">
        <f t="shared" si="34"/>
        <v/>
      </c>
      <c r="S1155" s="96" t="str">
        <f>IF(D1155="","",IF(OR(D1155=Plano!$A$1,D1155=Plano!$B$1),"entrada","saída"))</f>
        <v/>
      </c>
    </row>
    <row r="1156" spans="1:19" ht="13.2" hidden="1" x14ac:dyDescent="0.25">
      <c r="A1156" s="119" t="str">
        <f>IF(B1156="","",COUNT('Diário 2o PA'!$A$5:$A$1412)+COUNT('Diário 3o PA'!$A$5:$A$2004)+COUNT('Diário 4º PA'!$A$5:$A$2004)+ROW()-4)</f>
        <v/>
      </c>
      <c r="B1156" s="104"/>
      <c r="C1156" s="154"/>
      <c r="D1156" s="105"/>
      <c r="E1156" s="105"/>
      <c r="F1156" s="106"/>
      <c r="G1156" s="105"/>
      <c r="H1156" s="105"/>
      <c r="I1156" s="108"/>
      <c r="J1156" s="105"/>
      <c r="K1156" s="105"/>
      <c r="L1156" s="108"/>
      <c r="M1156" s="105"/>
      <c r="N1156" s="103"/>
      <c r="O1156" s="456"/>
      <c r="P1156" s="79">
        <f t="shared" si="35"/>
        <v>0</v>
      </c>
      <c r="Q1156" s="79">
        <f t="shared" si="35"/>
        <v>0</v>
      </c>
      <c r="R1156" s="102" t="str">
        <f t="shared" si="34"/>
        <v/>
      </c>
      <c r="S1156" s="96" t="str">
        <f>IF(D1156="","",IF(OR(D1156=Plano!$A$1,D1156=Plano!$B$1),"entrada","saída"))</f>
        <v/>
      </c>
    </row>
    <row r="1157" spans="1:19" ht="13.2" hidden="1" x14ac:dyDescent="0.25">
      <c r="A1157" s="119" t="str">
        <f>IF(B1157="","",COUNT('Diário 2o PA'!$A$5:$A$1412)+COUNT('Diário 3o PA'!$A$5:$A$2004)+COUNT('Diário 4º PA'!$A$5:$A$2004)+ROW()-4)</f>
        <v/>
      </c>
      <c r="B1157" s="104"/>
      <c r="C1157" s="154"/>
      <c r="D1157" s="105"/>
      <c r="E1157" s="105"/>
      <c r="F1157" s="106"/>
      <c r="G1157" s="105"/>
      <c r="H1157" s="105"/>
      <c r="I1157" s="108"/>
      <c r="J1157" s="105"/>
      <c r="K1157" s="105"/>
      <c r="L1157" s="108"/>
      <c r="M1157" s="105"/>
      <c r="N1157" s="103"/>
      <c r="O1157" s="456"/>
      <c r="P1157" s="79">
        <f t="shared" si="35"/>
        <v>0</v>
      </c>
      <c r="Q1157" s="79">
        <f t="shared" si="35"/>
        <v>0</v>
      </c>
      <c r="R1157" s="102" t="str">
        <f t="shared" ref="R1157:R1220" si="36">SUBSTITUTE(D1157," ","_")</f>
        <v/>
      </c>
      <c r="S1157" s="96" t="str">
        <f>IF(D1157="","",IF(OR(D1157=Plano!$A$1,D1157=Plano!$B$1),"entrada","saída"))</f>
        <v/>
      </c>
    </row>
    <row r="1158" spans="1:19" ht="13.2" hidden="1" x14ac:dyDescent="0.25">
      <c r="A1158" s="119" t="str">
        <f>IF(B1158="","",COUNT('Diário 2o PA'!$A$5:$A$1412)+COUNT('Diário 3o PA'!$A$5:$A$2004)+COUNT('Diário 4º PA'!$A$5:$A$2004)+ROW()-4)</f>
        <v/>
      </c>
      <c r="B1158" s="104"/>
      <c r="C1158" s="154"/>
      <c r="D1158" s="105"/>
      <c r="E1158" s="105"/>
      <c r="F1158" s="106"/>
      <c r="G1158" s="105"/>
      <c r="H1158" s="105"/>
      <c r="I1158" s="108"/>
      <c r="J1158" s="105"/>
      <c r="K1158" s="105"/>
      <c r="L1158" s="108"/>
      <c r="M1158" s="105"/>
      <c r="N1158" s="103"/>
      <c r="O1158" s="456"/>
      <c r="P1158" s="79">
        <f t="shared" ref="P1158:Q1221" si="37">IF(B1158=0,0,IF(YEAR(B1158)=$Q$1,MONTH(B1158)-$P$1+1,(YEAR(B1158)-$Q$1)*12-$P$1+1+MONTH(B1158)))</f>
        <v>0</v>
      </c>
      <c r="Q1158" s="79">
        <f t="shared" si="37"/>
        <v>0</v>
      </c>
      <c r="R1158" s="102" t="str">
        <f t="shared" si="36"/>
        <v/>
      </c>
      <c r="S1158" s="96" t="str">
        <f>IF(D1158="","",IF(OR(D1158=Plano!$A$1,D1158=Plano!$B$1),"entrada","saída"))</f>
        <v/>
      </c>
    </row>
    <row r="1159" spans="1:19" ht="13.2" hidden="1" x14ac:dyDescent="0.25">
      <c r="A1159" s="119" t="str">
        <f>IF(B1159="","",COUNT('Diário 2o PA'!$A$5:$A$1412)+COUNT('Diário 3o PA'!$A$5:$A$2004)+COUNT('Diário 4º PA'!$A$5:$A$2004)+ROW()-4)</f>
        <v/>
      </c>
      <c r="B1159" s="104"/>
      <c r="C1159" s="154"/>
      <c r="D1159" s="105"/>
      <c r="E1159" s="105"/>
      <c r="F1159" s="106"/>
      <c r="G1159" s="105"/>
      <c r="H1159" s="105"/>
      <c r="I1159" s="108"/>
      <c r="J1159" s="105"/>
      <c r="K1159" s="105"/>
      <c r="L1159" s="108"/>
      <c r="M1159" s="105"/>
      <c r="N1159" s="103"/>
      <c r="O1159" s="456"/>
      <c r="P1159" s="79">
        <f t="shared" si="37"/>
        <v>0</v>
      </c>
      <c r="Q1159" s="79">
        <f t="shared" si="37"/>
        <v>0</v>
      </c>
      <c r="R1159" s="102" t="str">
        <f t="shared" si="36"/>
        <v/>
      </c>
      <c r="S1159" s="96" t="str">
        <f>IF(D1159="","",IF(OR(D1159=Plano!$A$1,D1159=Plano!$B$1),"entrada","saída"))</f>
        <v/>
      </c>
    </row>
    <row r="1160" spans="1:19" ht="13.2" hidden="1" x14ac:dyDescent="0.25">
      <c r="A1160" s="119" t="str">
        <f>IF(B1160="","",COUNT('Diário 2o PA'!$A$5:$A$1412)+COUNT('Diário 3o PA'!$A$5:$A$2004)+COUNT('Diário 4º PA'!$A$5:$A$2004)+ROW()-4)</f>
        <v/>
      </c>
      <c r="B1160" s="104"/>
      <c r="C1160" s="154"/>
      <c r="D1160" s="105"/>
      <c r="E1160" s="105"/>
      <c r="F1160" s="106"/>
      <c r="G1160" s="105"/>
      <c r="H1160" s="105"/>
      <c r="I1160" s="108"/>
      <c r="J1160" s="105"/>
      <c r="K1160" s="105"/>
      <c r="L1160" s="108"/>
      <c r="M1160" s="105"/>
      <c r="N1160" s="103"/>
      <c r="O1160" s="456"/>
      <c r="P1160" s="79">
        <f t="shared" si="37"/>
        <v>0</v>
      </c>
      <c r="Q1160" s="79">
        <f t="shared" si="37"/>
        <v>0</v>
      </c>
      <c r="R1160" s="102" t="str">
        <f t="shared" si="36"/>
        <v/>
      </c>
      <c r="S1160" s="96" t="str">
        <f>IF(D1160="","",IF(OR(D1160=Plano!$A$1,D1160=Plano!$B$1),"entrada","saída"))</f>
        <v/>
      </c>
    </row>
    <row r="1161" spans="1:19" ht="13.2" hidden="1" x14ac:dyDescent="0.25">
      <c r="A1161" s="119" t="str">
        <f>IF(B1161="","",COUNT('Diário 2o PA'!$A$5:$A$1412)+COUNT('Diário 3o PA'!$A$5:$A$2004)+COUNT('Diário 4º PA'!$A$5:$A$2004)+ROW()-4)</f>
        <v/>
      </c>
      <c r="B1161" s="104"/>
      <c r="C1161" s="154"/>
      <c r="D1161" s="105"/>
      <c r="E1161" s="105"/>
      <c r="F1161" s="106"/>
      <c r="G1161" s="105"/>
      <c r="H1161" s="105"/>
      <c r="I1161" s="108"/>
      <c r="J1161" s="105"/>
      <c r="K1161" s="105"/>
      <c r="L1161" s="108"/>
      <c r="M1161" s="105"/>
      <c r="N1161" s="103"/>
      <c r="O1161" s="456"/>
      <c r="P1161" s="79">
        <f t="shared" si="37"/>
        <v>0</v>
      </c>
      <c r="Q1161" s="79">
        <f t="shared" si="37"/>
        <v>0</v>
      </c>
      <c r="R1161" s="102" t="str">
        <f t="shared" si="36"/>
        <v/>
      </c>
      <c r="S1161" s="96" t="str">
        <f>IF(D1161="","",IF(OR(D1161=Plano!$A$1,D1161=Plano!$B$1),"entrada","saída"))</f>
        <v/>
      </c>
    </row>
    <row r="1162" spans="1:19" ht="13.2" hidden="1" x14ac:dyDescent="0.25">
      <c r="A1162" s="119" t="str">
        <f>IF(B1162="","",COUNT('Diário 2o PA'!$A$5:$A$1412)+COUNT('Diário 3o PA'!$A$5:$A$2004)+COUNT('Diário 4º PA'!$A$5:$A$2004)+ROW()-4)</f>
        <v/>
      </c>
      <c r="B1162" s="104"/>
      <c r="C1162" s="154"/>
      <c r="D1162" s="105"/>
      <c r="E1162" s="105"/>
      <c r="F1162" s="106"/>
      <c r="G1162" s="105"/>
      <c r="H1162" s="105"/>
      <c r="I1162" s="108"/>
      <c r="J1162" s="105"/>
      <c r="K1162" s="105"/>
      <c r="L1162" s="108"/>
      <c r="M1162" s="105"/>
      <c r="N1162" s="103"/>
      <c r="O1162" s="456"/>
      <c r="P1162" s="79">
        <f t="shared" si="37"/>
        <v>0</v>
      </c>
      <c r="Q1162" s="79">
        <f t="shared" si="37"/>
        <v>0</v>
      </c>
      <c r="R1162" s="102" t="str">
        <f t="shared" si="36"/>
        <v/>
      </c>
      <c r="S1162" s="96" t="str">
        <f>IF(D1162="","",IF(OR(D1162=Plano!$A$1,D1162=Plano!$B$1),"entrada","saída"))</f>
        <v/>
      </c>
    </row>
    <row r="1163" spans="1:19" ht="13.2" hidden="1" x14ac:dyDescent="0.25">
      <c r="A1163" s="119" t="str">
        <f>IF(B1163="","",COUNT('Diário 2o PA'!$A$5:$A$1412)+COUNT('Diário 3o PA'!$A$5:$A$2004)+COUNT('Diário 4º PA'!$A$5:$A$2004)+ROW()-4)</f>
        <v/>
      </c>
      <c r="B1163" s="104"/>
      <c r="C1163" s="154"/>
      <c r="D1163" s="105"/>
      <c r="E1163" s="105"/>
      <c r="F1163" s="106"/>
      <c r="G1163" s="105"/>
      <c r="H1163" s="105"/>
      <c r="I1163" s="108"/>
      <c r="J1163" s="105"/>
      <c r="K1163" s="105"/>
      <c r="L1163" s="108"/>
      <c r="M1163" s="105"/>
      <c r="N1163" s="103"/>
      <c r="O1163" s="456"/>
      <c r="P1163" s="79">
        <f t="shared" si="37"/>
        <v>0</v>
      </c>
      <c r="Q1163" s="79">
        <f t="shared" si="37"/>
        <v>0</v>
      </c>
      <c r="R1163" s="102" t="str">
        <f t="shared" si="36"/>
        <v/>
      </c>
      <c r="S1163" s="96" t="str">
        <f>IF(D1163="","",IF(OR(D1163=Plano!$A$1,D1163=Plano!$B$1),"entrada","saída"))</f>
        <v/>
      </c>
    </row>
    <row r="1164" spans="1:19" ht="13.2" hidden="1" x14ac:dyDescent="0.25">
      <c r="A1164" s="119" t="str">
        <f>IF(B1164="","",COUNT('Diário 2o PA'!$A$5:$A$1412)+COUNT('Diário 3o PA'!$A$5:$A$2004)+COUNT('Diário 4º PA'!$A$5:$A$2004)+ROW()-4)</f>
        <v/>
      </c>
      <c r="B1164" s="104"/>
      <c r="C1164" s="154"/>
      <c r="D1164" s="105"/>
      <c r="E1164" s="105"/>
      <c r="F1164" s="106"/>
      <c r="G1164" s="105"/>
      <c r="H1164" s="105"/>
      <c r="I1164" s="108"/>
      <c r="J1164" s="105"/>
      <c r="K1164" s="105"/>
      <c r="L1164" s="108"/>
      <c r="M1164" s="105"/>
      <c r="N1164" s="103"/>
      <c r="O1164" s="456"/>
      <c r="P1164" s="79">
        <f t="shared" si="37"/>
        <v>0</v>
      </c>
      <c r="Q1164" s="79">
        <f t="shared" si="37"/>
        <v>0</v>
      </c>
      <c r="R1164" s="102" t="str">
        <f t="shared" si="36"/>
        <v/>
      </c>
      <c r="S1164" s="96" t="str">
        <f>IF(D1164="","",IF(OR(D1164=Plano!$A$1,D1164=Plano!$B$1),"entrada","saída"))</f>
        <v/>
      </c>
    </row>
    <row r="1165" spans="1:19" ht="13.2" hidden="1" x14ac:dyDescent="0.25">
      <c r="A1165" s="119" t="str">
        <f>IF(B1165="","",COUNT('Diário 2o PA'!$A$5:$A$1412)+COUNT('Diário 3o PA'!$A$5:$A$2004)+COUNT('Diário 4º PA'!$A$5:$A$2004)+ROW()-4)</f>
        <v/>
      </c>
      <c r="B1165" s="104"/>
      <c r="C1165" s="154"/>
      <c r="D1165" s="105"/>
      <c r="E1165" s="105"/>
      <c r="F1165" s="106"/>
      <c r="G1165" s="105"/>
      <c r="H1165" s="105"/>
      <c r="I1165" s="108"/>
      <c r="J1165" s="105"/>
      <c r="K1165" s="105"/>
      <c r="L1165" s="108"/>
      <c r="M1165" s="105"/>
      <c r="N1165" s="103"/>
      <c r="O1165" s="456"/>
      <c r="P1165" s="79">
        <f t="shared" si="37"/>
        <v>0</v>
      </c>
      <c r="Q1165" s="79">
        <f t="shared" si="37"/>
        <v>0</v>
      </c>
      <c r="R1165" s="102" t="str">
        <f t="shared" si="36"/>
        <v/>
      </c>
      <c r="S1165" s="96" t="str">
        <f>IF(D1165="","",IF(OR(D1165=Plano!$A$1,D1165=Plano!$B$1),"entrada","saída"))</f>
        <v/>
      </c>
    </row>
    <row r="1166" spans="1:19" ht="13.2" hidden="1" x14ac:dyDescent="0.25">
      <c r="A1166" s="119" t="str">
        <f>IF(B1166="","",COUNT('Diário 2o PA'!$A$5:$A$1412)+COUNT('Diário 3o PA'!$A$5:$A$2004)+COUNT('Diário 4º PA'!$A$5:$A$2004)+ROW()-4)</f>
        <v/>
      </c>
      <c r="B1166" s="104"/>
      <c r="C1166" s="154"/>
      <c r="D1166" s="105"/>
      <c r="E1166" s="105"/>
      <c r="F1166" s="106"/>
      <c r="G1166" s="105"/>
      <c r="H1166" s="105"/>
      <c r="I1166" s="108"/>
      <c r="J1166" s="105"/>
      <c r="K1166" s="105"/>
      <c r="L1166" s="108"/>
      <c r="M1166" s="105"/>
      <c r="N1166" s="103"/>
      <c r="O1166" s="456"/>
      <c r="P1166" s="79">
        <f t="shared" si="37"/>
        <v>0</v>
      </c>
      <c r="Q1166" s="79">
        <f t="shared" si="37"/>
        <v>0</v>
      </c>
      <c r="R1166" s="102" t="str">
        <f t="shared" si="36"/>
        <v/>
      </c>
      <c r="S1166" s="96" t="str">
        <f>IF(D1166="","",IF(OR(D1166=Plano!$A$1,D1166=Plano!$B$1),"entrada","saída"))</f>
        <v/>
      </c>
    </row>
    <row r="1167" spans="1:19" ht="13.2" hidden="1" x14ac:dyDescent="0.25">
      <c r="A1167" s="119" t="str">
        <f>IF(B1167="","",COUNT('Diário 2o PA'!$A$5:$A$1412)+COUNT('Diário 3o PA'!$A$5:$A$2004)+COUNT('Diário 4º PA'!$A$5:$A$2004)+ROW()-4)</f>
        <v/>
      </c>
      <c r="B1167" s="104"/>
      <c r="C1167" s="154"/>
      <c r="D1167" s="105"/>
      <c r="E1167" s="105"/>
      <c r="F1167" s="106"/>
      <c r="G1167" s="105"/>
      <c r="H1167" s="105"/>
      <c r="I1167" s="108"/>
      <c r="J1167" s="105"/>
      <c r="K1167" s="105"/>
      <c r="L1167" s="108"/>
      <c r="M1167" s="105"/>
      <c r="N1167" s="103"/>
      <c r="O1167" s="456"/>
      <c r="P1167" s="79">
        <f t="shared" si="37"/>
        <v>0</v>
      </c>
      <c r="Q1167" s="79">
        <f t="shared" si="37"/>
        <v>0</v>
      </c>
      <c r="R1167" s="102" t="str">
        <f t="shared" si="36"/>
        <v/>
      </c>
      <c r="S1167" s="96" t="str">
        <f>IF(D1167="","",IF(OR(D1167=Plano!$A$1,D1167=Plano!$B$1),"entrada","saída"))</f>
        <v/>
      </c>
    </row>
    <row r="1168" spans="1:19" ht="13.2" hidden="1" x14ac:dyDescent="0.25">
      <c r="A1168" s="119" t="str">
        <f>IF(B1168="","",COUNT('Diário 2o PA'!$A$5:$A$1412)+COUNT('Diário 3o PA'!$A$5:$A$2004)+COUNT('Diário 4º PA'!$A$5:$A$2004)+ROW()-4)</f>
        <v/>
      </c>
      <c r="B1168" s="104"/>
      <c r="C1168" s="154"/>
      <c r="D1168" s="105"/>
      <c r="E1168" s="105"/>
      <c r="F1168" s="106"/>
      <c r="G1168" s="105"/>
      <c r="H1168" s="105"/>
      <c r="I1168" s="108"/>
      <c r="J1168" s="105"/>
      <c r="K1168" s="105"/>
      <c r="L1168" s="108"/>
      <c r="M1168" s="105"/>
      <c r="N1168" s="103"/>
      <c r="O1168" s="456"/>
      <c r="P1168" s="79">
        <f t="shared" si="37"/>
        <v>0</v>
      </c>
      <c r="Q1168" s="79">
        <f t="shared" si="37"/>
        <v>0</v>
      </c>
      <c r="R1168" s="102" t="str">
        <f t="shared" si="36"/>
        <v/>
      </c>
      <c r="S1168" s="96" t="str">
        <f>IF(D1168="","",IF(OR(D1168=Plano!$A$1,D1168=Plano!$B$1),"entrada","saída"))</f>
        <v/>
      </c>
    </row>
    <row r="1169" spans="1:19" ht="13.2" hidden="1" x14ac:dyDescent="0.25">
      <c r="A1169" s="119" t="str">
        <f>IF(B1169="","",COUNT('Diário 2o PA'!$A$5:$A$1412)+COUNT('Diário 3o PA'!$A$5:$A$2004)+COUNT('Diário 4º PA'!$A$5:$A$2004)+ROW()-4)</f>
        <v/>
      </c>
      <c r="B1169" s="104"/>
      <c r="C1169" s="154"/>
      <c r="D1169" s="105"/>
      <c r="E1169" s="105"/>
      <c r="F1169" s="106"/>
      <c r="G1169" s="105"/>
      <c r="H1169" s="105"/>
      <c r="I1169" s="108"/>
      <c r="J1169" s="105"/>
      <c r="K1169" s="105"/>
      <c r="L1169" s="108"/>
      <c r="M1169" s="105"/>
      <c r="N1169" s="103"/>
      <c r="O1169" s="456"/>
      <c r="P1169" s="79">
        <f t="shared" si="37"/>
        <v>0</v>
      </c>
      <c r="Q1169" s="79">
        <f t="shared" si="37"/>
        <v>0</v>
      </c>
      <c r="R1169" s="102" t="str">
        <f t="shared" si="36"/>
        <v/>
      </c>
      <c r="S1169" s="96" t="str">
        <f>IF(D1169="","",IF(OR(D1169=Plano!$A$1,D1169=Plano!$B$1),"entrada","saída"))</f>
        <v/>
      </c>
    </row>
    <row r="1170" spans="1:19" ht="13.2" hidden="1" x14ac:dyDescent="0.25">
      <c r="A1170" s="119" t="str">
        <f>IF(B1170="","",COUNT('Diário 2o PA'!$A$5:$A$1412)+COUNT('Diário 3o PA'!$A$5:$A$2004)+COUNT('Diário 4º PA'!$A$5:$A$2004)+ROW()-4)</f>
        <v/>
      </c>
      <c r="B1170" s="104"/>
      <c r="C1170" s="154"/>
      <c r="D1170" s="105"/>
      <c r="E1170" s="105"/>
      <c r="F1170" s="106"/>
      <c r="G1170" s="105"/>
      <c r="H1170" s="105"/>
      <c r="I1170" s="108"/>
      <c r="J1170" s="105"/>
      <c r="K1170" s="105"/>
      <c r="L1170" s="108"/>
      <c r="M1170" s="105"/>
      <c r="N1170" s="103"/>
      <c r="O1170" s="456"/>
      <c r="P1170" s="79">
        <f t="shared" si="37"/>
        <v>0</v>
      </c>
      <c r="Q1170" s="79">
        <f t="shared" si="37"/>
        <v>0</v>
      </c>
      <c r="R1170" s="102" t="str">
        <f t="shared" si="36"/>
        <v/>
      </c>
      <c r="S1170" s="96" t="str">
        <f>IF(D1170="","",IF(OR(D1170=Plano!$A$1,D1170=Plano!$B$1),"entrada","saída"))</f>
        <v/>
      </c>
    </row>
    <row r="1171" spans="1:19" ht="13.2" hidden="1" x14ac:dyDescent="0.25">
      <c r="A1171" s="119" t="str">
        <f>IF(B1171="","",COUNT('Diário 2o PA'!$A$5:$A$1412)+COUNT('Diário 3o PA'!$A$5:$A$2004)+COUNT('Diário 4º PA'!$A$5:$A$2004)+ROW()-4)</f>
        <v/>
      </c>
      <c r="B1171" s="104"/>
      <c r="C1171" s="154"/>
      <c r="D1171" s="105"/>
      <c r="E1171" s="105"/>
      <c r="F1171" s="106"/>
      <c r="G1171" s="105"/>
      <c r="H1171" s="105"/>
      <c r="I1171" s="108"/>
      <c r="J1171" s="105"/>
      <c r="K1171" s="105"/>
      <c r="L1171" s="108"/>
      <c r="M1171" s="105"/>
      <c r="N1171" s="103"/>
      <c r="O1171" s="456"/>
      <c r="P1171" s="79">
        <f t="shared" si="37"/>
        <v>0</v>
      </c>
      <c r="Q1171" s="79">
        <f t="shared" si="37"/>
        <v>0</v>
      </c>
      <c r="R1171" s="102" t="str">
        <f t="shared" si="36"/>
        <v/>
      </c>
      <c r="S1171" s="96" t="str">
        <f>IF(D1171="","",IF(OR(D1171=Plano!$A$1,D1171=Plano!$B$1),"entrada","saída"))</f>
        <v/>
      </c>
    </row>
    <row r="1172" spans="1:19" ht="13.2" hidden="1" x14ac:dyDescent="0.25">
      <c r="A1172" s="119" t="str">
        <f>IF(B1172="","",COUNT('Diário 2o PA'!$A$5:$A$1412)+COUNT('Diário 3o PA'!$A$5:$A$2004)+COUNT('Diário 4º PA'!$A$5:$A$2004)+ROW()-4)</f>
        <v/>
      </c>
      <c r="B1172" s="104"/>
      <c r="C1172" s="154"/>
      <c r="D1172" s="105"/>
      <c r="E1172" s="105"/>
      <c r="F1172" s="106"/>
      <c r="G1172" s="105"/>
      <c r="H1172" s="105"/>
      <c r="I1172" s="108"/>
      <c r="J1172" s="105"/>
      <c r="K1172" s="105"/>
      <c r="L1172" s="108"/>
      <c r="M1172" s="105"/>
      <c r="N1172" s="103"/>
      <c r="O1172" s="456"/>
      <c r="P1172" s="79">
        <f t="shared" si="37"/>
        <v>0</v>
      </c>
      <c r="Q1172" s="79">
        <f t="shared" si="37"/>
        <v>0</v>
      </c>
      <c r="R1172" s="102" t="str">
        <f t="shared" si="36"/>
        <v/>
      </c>
      <c r="S1172" s="96" t="str">
        <f>IF(D1172="","",IF(OR(D1172=Plano!$A$1,D1172=Plano!$B$1),"entrada","saída"))</f>
        <v/>
      </c>
    </row>
    <row r="1173" spans="1:19" ht="13.2" hidden="1" x14ac:dyDescent="0.25">
      <c r="A1173" s="119" t="str">
        <f>IF(B1173="","",COUNT('Diário 2o PA'!$A$5:$A$1412)+COUNT('Diário 3o PA'!$A$5:$A$2004)+COUNT('Diário 4º PA'!$A$5:$A$2004)+ROW()-4)</f>
        <v/>
      </c>
      <c r="B1173" s="104"/>
      <c r="C1173" s="154"/>
      <c r="D1173" s="105"/>
      <c r="E1173" s="105"/>
      <c r="F1173" s="106"/>
      <c r="G1173" s="105"/>
      <c r="H1173" s="105"/>
      <c r="I1173" s="108"/>
      <c r="J1173" s="105"/>
      <c r="K1173" s="105"/>
      <c r="L1173" s="108"/>
      <c r="M1173" s="105"/>
      <c r="N1173" s="103"/>
      <c r="O1173" s="456"/>
      <c r="P1173" s="79">
        <f t="shared" si="37"/>
        <v>0</v>
      </c>
      <c r="Q1173" s="79">
        <f t="shared" si="37"/>
        <v>0</v>
      </c>
      <c r="R1173" s="102" t="str">
        <f t="shared" si="36"/>
        <v/>
      </c>
      <c r="S1173" s="96" t="str">
        <f>IF(D1173="","",IF(OR(D1173=Plano!$A$1,D1173=Plano!$B$1),"entrada","saída"))</f>
        <v/>
      </c>
    </row>
    <row r="1174" spans="1:19" ht="13.2" hidden="1" x14ac:dyDescent="0.25">
      <c r="A1174" s="119" t="str">
        <f>IF(B1174="","",COUNT('Diário 2o PA'!$A$5:$A$1412)+COUNT('Diário 3o PA'!$A$5:$A$2004)+COUNT('Diário 4º PA'!$A$5:$A$2004)+ROW()-4)</f>
        <v/>
      </c>
      <c r="B1174" s="104"/>
      <c r="C1174" s="154"/>
      <c r="D1174" s="105"/>
      <c r="E1174" s="105"/>
      <c r="F1174" s="106"/>
      <c r="G1174" s="105"/>
      <c r="H1174" s="105"/>
      <c r="I1174" s="108"/>
      <c r="J1174" s="105"/>
      <c r="K1174" s="105"/>
      <c r="L1174" s="108"/>
      <c r="M1174" s="105"/>
      <c r="N1174" s="103"/>
      <c r="O1174" s="456"/>
      <c r="P1174" s="79">
        <f t="shared" si="37"/>
        <v>0</v>
      </c>
      <c r="Q1174" s="79">
        <f t="shared" si="37"/>
        <v>0</v>
      </c>
      <c r="R1174" s="102" t="str">
        <f t="shared" si="36"/>
        <v/>
      </c>
      <c r="S1174" s="96" t="str">
        <f>IF(D1174="","",IF(OR(D1174=Plano!$A$1,D1174=Plano!$B$1),"entrada","saída"))</f>
        <v/>
      </c>
    </row>
    <row r="1175" spans="1:19" ht="13.2" hidden="1" x14ac:dyDescent="0.25">
      <c r="A1175" s="119" t="str">
        <f>IF(B1175="","",COUNT('Diário 2o PA'!$A$5:$A$1412)+COUNT('Diário 3o PA'!$A$5:$A$2004)+COUNT('Diário 4º PA'!$A$5:$A$2004)+ROW()-4)</f>
        <v/>
      </c>
      <c r="B1175" s="104"/>
      <c r="C1175" s="154"/>
      <c r="D1175" s="105"/>
      <c r="E1175" s="105"/>
      <c r="F1175" s="106"/>
      <c r="G1175" s="105"/>
      <c r="H1175" s="105"/>
      <c r="I1175" s="108"/>
      <c r="J1175" s="105"/>
      <c r="K1175" s="105"/>
      <c r="L1175" s="108"/>
      <c r="M1175" s="105"/>
      <c r="N1175" s="103"/>
      <c r="O1175" s="456"/>
      <c r="P1175" s="79">
        <f t="shared" si="37"/>
        <v>0</v>
      </c>
      <c r="Q1175" s="79">
        <f t="shared" si="37"/>
        <v>0</v>
      </c>
      <c r="R1175" s="102" t="str">
        <f t="shared" si="36"/>
        <v/>
      </c>
      <c r="S1175" s="96" t="str">
        <f>IF(D1175="","",IF(OR(D1175=Plano!$A$1,D1175=Plano!$B$1),"entrada","saída"))</f>
        <v/>
      </c>
    </row>
    <row r="1176" spans="1:19" ht="13.2" hidden="1" x14ac:dyDescent="0.25">
      <c r="A1176" s="119" t="str">
        <f>IF(B1176="","",COUNT('Diário 2o PA'!$A$5:$A$1412)+COUNT('Diário 3o PA'!$A$5:$A$2004)+COUNT('Diário 4º PA'!$A$5:$A$2004)+ROW()-4)</f>
        <v/>
      </c>
      <c r="B1176" s="104"/>
      <c r="C1176" s="154"/>
      <c r="D1176" s="105"/>
      <c r="E1176" s="105"/>
      <c r="F1176" s="106"/>
      <c r="G1176" s="105"/>
      <c r="H1176" s="105"/>
      <c r="I1176" s="108"/>
      <c r="J1176" s="105"/>
      <c r="K1176" s="105"/>
      <c r="L1176" s="108"/>
      <c r="M1176" s="105"/>
      <c r="N1176" s="103"/>
      <c r="O1176" s="456"/>
      <c r="P1176" s="79">
        <f t="shared" si="37"/>
        <v>0</v>
      </c>
      <c r="Q1176" s="79">
        <f t="shared" si="37"/>
        <v>0</v>
      </c>
      <c r="R1176" s="102" t="str">
        <f t="shared" si="36"/>
        <v/>
      </c>
      <c r="S1176" s="96" t="str">
        <f>IF(D1176="","",IF(OR(D1176=Plano!$A$1,D1176=Plano!$B$1),"entrada","saída"))</f>
        <v/>
      </c>
    </row>
    <row r="1177" spans="1:19" ht="13.2" hidden="1" x14ac:dyDescent="0.25">
      <c r="A1177" s="119" t="str">
        <f>IF(B1177="","",COUNT('Diário 2o PA'!$A$5:$A$1412)+COUNT('Diário 3o PA'!$A$5:$A$2004)+COUNT('Diário 4º PA'!$A$5:$A$2004)+ROW()-4)</f>
        <v/>
      </c>
      <c r="B1177" s="104"/>
      <c r="C1177" s="154"/>
      <c r="D1177" s="105"/>
      <c r="E1177" s="105"/>
      <c r="F1177" s="106"/>
      <c r="G1177" s="105"/>
      <c r="H1177" s="105"/>
      <c r="I1177" s="108"/>
      <c r="J1177" s="105"/>
      <c r="K1177" s="105"/>
      <c r="L1177" s="108"/>
      <c r="M1177" s="105"/>
      <c r="N1177" s="103"/>
      <c r="O1177" s="456"/>
      <c r="P1177" s="79">
        <f t="shared" si="37"/>
        <v>0</v>
      </c>
      <c r="Q1177" s="79">
        <f t="shared" si="37"/>
        <v>0</v>
      </c>
      <c r="R1177" s="102" t="str">
        <f t="shared" si="36"/>
        <v/>
      </c>
      <c r="S1177" s="96" t="str">
        <f>IF(D1177="","",IF(OR(D1177=Plano!$A$1,D1177=Plano!$B$1),"entrada","saída"))</f>
        <v/>
      </c>
    </row>
    <row r="1178" spans="1:19" ht="13.2" hidden="1" x14ac:dyDescent="0.25">
      <c r="A1178" s="119" t="str">
        <f>IF(B1178="","",COUNT('Diário 2o PA'!$A$5:$A$1412)+COUNT('Diário 3o PA'!$A$5:$A$2004)+COUNT('Diário 4º PA'!$A$5:$A$2004)+ROW()-4)</f>
        <v/>
      </c>
      <c r="B1178" s="104"/>
      <c r="C1178" s="154"/>
      <c r="D1178" s="105"/>
      <c r="E1178" s="105"/>
      <c r="F1178" s="106"/>
      <c r="G1178" s="105"/>
      <c r="H1178" s="105"/>
      <c r="I1178" s="108"/>
      <c r="J1178" s="105"/>
      <c r="K1178" s="105"/>
      <c r="L1178" s="108"/>
      <c r="M1178" s="105"/>
      <c r="N1178" s="103"/>
      <c r="O1178" s="456"/>
      <c r="P1178" s="79">
        <f t="shared" si="37"/>
        <v>0</v>
      </c>
      <c r="Q1178" s="79">
        <f t="shared" si="37"/>
        <v>0</v>
      </c>
      <c r="R1178" s="102" t="str">
        <f t="shared" si="36"/>
        <v/>
      </c>
      <c r="S1178" s="96" t="str">
        <f>IF(D1178="","",IF(OR(D1178=Plano!$A$1,D1178=Plano!$B$1),"entrada","saída"))</f>
        <v/>
      </c>
    </row>
    <row r="1179" spans="1:19" ht="13.2" hidden="1" x14ac:dyDescent="0.25">
      <c r="A1179" s="119" t="str">
        <f>IF(B1179="","",COUNT('Diário 2o PA'!$A$5:$A$1412)+COUNT('Diário 3o PA'!$A$5:$A$2004)+COUNT('Diário 4º PA'!$A$5:$A$2004)+ROW()-4)</f>
        <v/>
      </c>
      <c r="B1179" s="104"/>
      <c r="C1179" s="154"/>
      <c r="D1179" s="105"/>
      <c r="E1179" s="105"/>
      <c r="F1179" s="106"/>
      <c r="G1179" s="105"/>
      <c r="H1179" s="105"/>
      <c r="I1179" s="108"/>
      <c r="J1179" s="105"/>
      <c r="K1179" s="105"/>
      <c r="L1179" s="108"/>
      <c r="M1179" s="105"/>
      <c r="N1179" s="103"/>
      <c r="O1179" s="456"/>
      <c r="P1179" s="79">
        <f t="shared" si="37"/>
        <v>0</v>
      </c>
      <c r="Q1179" s="79">
        <f t="shared" si="37"/>
        <v>0</v>
      </c>
      <c r="R1179" s="102" t="str">
        <f t="shared" si="36"/>
        <v/>
      </c>
      <c r="S1179" s="96" t="str">
        <f>IF(D1179="","",IF(OR(D1179=Plano!$A$1,D1179=Plano!$B$1),"entrada","saída"))</f>
        <v/>
      </c>
    </row>
    <row r="1180" spans="1:19" ht="13.2" hidden="1" x14ac:dyDescent="0.25">
      <c r="A1180" s="119" t="str">
        <f>IF(B1180="","",COUNT('Diário 2o PA'!$A$5:$A$1412)+COUNT('Diário 3o PA'!$A$5:$A$2004)+COUNT('Diário 4º PA'!$A$5:$A$2004)+ROW()-4)</f>
        <v/>
      </c>
      <c r="B1180" s="104"/>
      <c r="C1180" s="154"/>
      <c r="D1180" s="105"/>
      <c r="E1180" s="105"/>
      <c r="F1180" s="106"/>
      <c r="G1180" s="105"/>
      <c r="H1180" s="105"/>
      <c r="I1180" s="108"/>
      <c r="J1180" s="105"/>
      <c r="K1180" s="105"/>
      <c r="L1180" s="108"/>
      <c r="M1180" s="105"/>
      <c r="N1180" s="103"/>
      <c r="O1180" s="456"/>
      <c r="P1180" s="79">
        <f t="shared" si="37"/>
        <v>0</v>
      </c>
      <c r="Q1180" s="79">
        <f t="shared" si="37"/>
        <v>0</v>
      </c>
      <c r="R1180" s="102" t="str">
        <f t="shared" si="36"/>
        <v/>
      </c>
      <c r="S1180" s="96" t="str">
        <f>IF(D1180="","",IF(OR(D1180=Plano!$A$1,D1180=Plano!$B$1),"entrada","saída"))</f>
        <v/>
      </c>
    </row>
    <row r="1181" spans="1:19" ht="13.2" hidden="1" x14ac:dyDescent="0.25">
      <c r="A1181" s="119" t="str">
        <f>IF(B1181="","",COUNT('Diário 2o PA'!$A$5:$A$1412)+COUNT('Diário 3o PA'!$A$5:$A$2004)+COUNT('Diário 4º PA'!$A$5:$A$2004)+ROW()-4)</f>
        <v/>
      </c>
      <c r="B1181" s="104"/>
      <c r="C1181" s="154"/>
      <c r="D1181" s="105"/>
      <c r="E1181" s="105"/>
      <c r="F1181" s="106"/>
      <c r="G1181" s="105"/>
      <c r="H1181" s="105"/>
      <c r="I1181" s="108"/>
      <c r="J1181" s="105"/>
      <c r="K1181" s="105"/>
      <c r="L1181" s="108"/>
      <c r="M1181" s="105"/>
      <c r="N1181" s="103"/>
      <c r="O1181" s="456"/>
      <c r="P1181" s="79">
        <f t="shared" si="37"/>
        <v>0</v>
      </c>
      <c r="Q1181" s="79">
        <f t="shared" si="37"/>
        <v>0</v>
      </c>
      <c r="R1181" s="102" t="str">
        <f t="shared" si="36"/>
        <v/>
      </c>
      <c r="S1181" s="96" t="str">
        <f>IF(D1181="","",IF(OR(D1181=Plano!$A$1,D1181=Plano!$B$1),"entrada","saída"))</f>
        <v/>
      </c>
    </row>
    <row r="1182" spans="1:19" ht="13.2" hidden="1" x14ac:dyDescent="0.25">
      <c r="A1182" s="119" t="str">
        <f>IF(B1182="","",COUNT('Diário 2o PA'!$A$5:$A$1412)+COUNT('Diário 3o PA'!$A$5:$A$2004)+COUNT('Diário 4º PA'!$A$5:$A$2004)+ROW()-4)</f>
        <v/>
      </c>
      <c r="B1182" s="104"/>
      <c r="C1182" s="154"/>
      <c r="D1182" s="105"/>
      <c r="E1182" s="105"/>
      <c r="F1182" s="106"/>
      <c r="G1182" s="105"/>
      <c r="H1182" s="105"/>
      <c r="I1182" s="108"/>
      <c r="J1182" s="105"/>
      <c r="K1182" s="105"/>
      <c r="L1182" s="108"/>
      <c r="M1182" s="105"/>
      <c r="N1182" s="103"/>
      <c r="O1182" s="456"/>
      <c r="P1182" s="79">
        <f t="shared" si="37"/>
        <v>0</v>
      </c>
      <c r="Q1182" s="79">
        <f t="shared" si="37"/>
        <v>0</v>
      </c>
      <c r="R1182" s="102" t="str">
        <f t="shared" si="36"/>
        <v/>
      </c>
      <c r="S1182" s="96" t="str">
        <f>IF(D1182="","",IF(OR(D1182=Plano!$A$1,D1182=Plano!$B$1),"entrada","saída"))</f>
        <v/>
      </c>
    </row>
    <row r="1183" spans="1:19" ht="13.2" hidden="1" x14ac:dyDescent="0.25">
      <c r="A1183" s="119" t="str">
        <f>IF(B1183="","",COUNT('Diário 2o PA'!$A$5:$A$1412)+COUNT('Diário 3o PA'!$A$5:$A$2004)+COUNT('Diário 4º PA'!$A$5:$A$2004)+ROW()-4)</f>
        <v/>
      </c>
      <c r="B1183" s="104"/>
      <c r="C1183" s="154"/>
      <c r="D1183" s="105"/>
      <c r="E1183" s="105"/>
      <c r="F1183" s="106"/>
      <c r="G1183" s="105"/>
      <c r="H1183" s="105"/>
      <c r="I1183" s="108"/>
      <c r="J1183" s="105"/>
      <c r="K1183" s="105"/>
      <c r="L1183" s="108"/>
      <c r="M1183" s="105"/>
      <c r="N1183" s="103"/>
      <c r="O1183" s="456"/>
      <c r="P1183" s="79">
        <f t="shared" si="37"/>
        <v>0</v>
      </c>
      <c r="Q1183" s="79">
        <f t="shared" si="37"/>
        <v>0</v>
      </c>
      <c r="R1183" s="102" t="str">
        <f t="shared" si="36"/>
        <v/>
      </c>
      <c r="S1183" s="96" t="str">
        <f>IF(D1183="","",IF(OR(D1183=Plano!$A$1,D1183=Plano!$B$1),"entrada","saída"))</f>
        <v/>
      </c>
    </row>
    <row r="1184" spans="1:19" ht="13.2" hidden="1" x14ac:dyDescent="0.25">
      <c r="A1184" s="119" t="str">
        <f>IF(B1184="","",COUNT('Diário 2o PA'!$A$5:$A$1412)+COUNT('Diário 3o PA'!$A$5:$A$2004)+COUNT('Diário 4º PA'!$A$5:$A$2004)+ROW()-4)</f>
        <v/>
      </c>
      <c r="B1184" s="104"/>
      <c r="C1184" s="154"/>
      <c r="D1184" s="105"/>
      <c r="E1184" s="105"/>
      <c r="F1184" s="106"/>
      <c r="G1184" s="105"/>
      <c r="H1184" s="105"/>
      <c r="I1184" s="108"/>
      <c r="J1184" s="105"/>
      <c r="K1184" s="105"/>
      <c r="L1184" s="108"/>
      <c r="M1184" s="105"/>
      <c r="N1184" s="103"/>
      <c r="O1184" s="456"/>
      <c r="P1184" s="79">
        <f t="shared" si="37"/>
        <v>0</v>
      </c>
      <c r="Q1184" s="79">
        <f t="shared" si="37"/>
        <v>0</v>
      </c>
      <c r="R1184" s="102" t="str">
        <f t="shared" si="36"/>
        <v/>
      </c>
      <c r="S1184" s="96" t="str">
        <f>IF(D1184="","",IF(OR(D1184=Plano!$A$1,D1184=Plano!$B$1),"entrada","saída"))</f>
        <v/>
      </c>
    </row>
    <row r="1185" spans="1:19" ht="13.2" hidden="1" x14ac:dyDescent="0.25">
      <c r="A1185" s="119" t="str">
        <f>IF(B1185="","",COUNT('Diário 2o PA'!$A$5:$A$1412)+COUNT('Diário 3o PA'!$A$5:$A$2004)+COUNT('Diário 4º PA'!$A$5:$A$2004)+ROW()-4)</f>
        <v/>
      </c>
      <c r="B1185" s="104"/>
      <c r="C1185" s="154"/>
      <c r="D1185" s="105"/>
      <c r="E1185" s="105"/>
      <c r="F1185" s="106"/>
      <c r="G1185" s="105"/>
      <c r="H1185" s="105"/>
      <c r="I1185" s="108"/>
      <c r="J1185" s="105"/>
      <c r="K1185" s="105"/>
      <c r="L1185" s="108"/>
      <c r="M1185" s="105"/>
      <c r="N1185" s="103"/>
      <c r="O1185" s="456"/>
      <c r="P1185" s="79">
        <f t="shared" si="37"/>
        <v>0</v>
      </c>
      <c r="Q1185" s="79">
        <f t="shared" si="37"/>
        <v>0</v>
      </c>
      <c r="R1185" s="102" t="str">
        <f t="shared" si="36"/>
        <v/>
      </c>
      <c r="S1185" s="96" t="str">
        <f>IF(D1185="","",IF(OR(D1185=Plano!$A$1,D1185=Plano!$B$1),"entrada","saída"))</f>
        <v/>
      </c>
    </row>
    <row r="1186" spans="1:19" ht="13.2" hidden="1" x14ac:dyDescent="0.25">
      <c r="A1186" s="119" t="str">
        <f>IF(B1186="","",COUNT('Diário 2o PA'!$A$5:$A$1412)+COUNT('Diário 3o PA'!$A$5:$A$2004)+COUNT('Diário 4º PA'!$A$5:$A$2004)+ROW()-4)</f>
        <v/>
      </c>
      <c r="B1186" s="104"/>
      <c r="C1186" s="154"/>
      <c r="D1186" s="105"/>
      <c r="E1186" s="105"/>
      <c r="F1186" s="106"/>
      <c r="G1186" s="105"/>
      <c r="H1186" s="105"/>
      <c r="I1186" s="108"/>
      <c r="J1186" s="105"/>
      <c r="K1186" s="105"/>
      <c r="L1186" s="108"/>
      <c r="M1186" s="105"/>
      <c r="N1186" s="103"/>
      <c r="O1186" s="456"/>
      <c r="P1186" s="79">
        <f t="shared" si="37"/>
        <v>0</v>
      </c>
      <c r="Q1186" s="79">
        <f t="shared" si="37"/>
        <v>0</v>
      </c>
      <c r="R1186" s="102" t="str">
        <f t="shared" si="36"/>
        <v/>
      </c>
      <c r="S1186" s="96" t="str">
        <f>IF(D1186="","",IF(OR(D1186=Plano!$A$1,D1186=Plano!$B$1),"entrada","saída"))</f>
        <v/>
      </c>
    </row>
    <row r="1187" spans="1:19" ht="13.2" hidden="1" x14ac:dyDescent="0.25">
      <c r="A1187" s="119" t="str">
        <f>IF(B1187="","",COUNT('Diário 2o PA'!$A$5:$A$1412)+COUNT('Diário 3o PA'!$A$5:$A$2004)+COUNT('Diário 4º PA'!$A$5:$A$2004)+ROW()-4)</f>
        <v/>
      </c>
      <c r="B1187" s="104"/>
      <c r="C1187" s="154"/>
      <c r="D1187" s="105"/>
      <c r="E1187" s="105"/>
      <c r="F1187" s="106"/>
      <c r="G1187" s="105"/>
      <c r="H1187" s="105"/>
      <c r="I1187" s="108"/>
      <c r="J1187" s="105"/>
      <c r="K1187" s="105"/>
      <c r="L1187" s="108"/>
      <c r="M1187" s="105"/>
      <c r="N1187" s="103"/>
      <c r="O1187" s="456"/>
      <c r="P1187" s="79">
        <f t="shared" si="37"/>
        <v>0</v>
      </c>
      <c r="Q1187" s="79">
        <f t="shared" si="37"/>
        <v>0</v>
      </c>
      <c r="R1187" s="102" t="str">
        <f t="shared" si="36"/>
        <v/>
      </c>
      <c r="S1187" s="96" t="str">
        <f>IF(D1187="","",IF(OR(D1187=Plano!$A$1,D1187=Plano!$B$1),"entrada","saída"))</f>
        <v/>
      </c>
    </row>
    <row r="1188" spans="1:19" ht="13.2" hidden="1" x14ac:dyDescent="0.25">
      <c r="A1188" s="119" t="str">
        <f>IF(B1188="","",COUNT('Diário 2o PA'!$A$5:$A$1412)+COUNT('Diário 3o PA'!$A$5:$A$2004)+COUNT('Diário 4º PA'!$A$5:$A$2004)+ROW()-4)</f>
        <v/>
      </c>
      <c r="B1188" s="104"/>
      <c r="C1188" s="154"/>
      <c r="D1188" s="105"/>
      <c r="E1188" s="105"/>
      <c r="F1188" s="106"/>
      <c r="G1188" s="105"/>
      <c r="H1188" s="105"/>
      <c r="I1188" s="108"/>
      <c r="J1188" s="105"/>
      <c r="K1188" s="105"/>
      <c r="L1188" s="108"/>
      <c r="M1188" s="105"/>
      <c r="N1188" s="103"/>
      <c r="O1188" s="456"/>
      <c r="P1188" s="79">
        <f t="shared" si="37"/>
        <v>0</v>
      </c>
      <c r="Q1188" s="79">
        <f t="shared" si="37"/>
        <v>0</v>
      </c>
      <c r="R1188" s="102" t="str">
        <f t="shared" si="36"/>
        <v/>
      </c>
      <c r="S1188" s="96" t="str">
        <f>IF(D1188="","",IF(OR(D1188=Plano!$A$1,D1188=Plano!$B$1),"entrada","saída"))</f>
        <v/>
      </c>
    </row>
    <row r="1189" spans="1:19" ht="13.2" hidden="1" x14ac:dyDescent="0.25">
      <c r="A1189" s="119" t="str">
        <f>IF(B1189="","",COUNT('Diário 2o PA'!$A$5:$A$1412)+COUNT('Diário 3o PA'!$A$5:$A$2004)+COUNT('Diário 4º PA'!$A$5:$A$2004)+ROW()-4)</f>
        <v/>
      </c>
      <c r="B1189" s="104"/>
      <c r="C1189" s="154"/>
      <c r="D1189" s="105"/>
      <c r="E1189" s="105"/>
      <c r="F1189" s="106"/>
      <c r="G1189" s="105"/>
      <c r="H1189" s="105"/>
      <c r="I1189" s="108"/>
      <c r="J1189" s="105"/>
      <c r="K1189" s="105"/>
      <c r="L1189" s="108"/>
      <c r="M1189" s="105"/>
      <c r="N1189" s="103"/>
      <c r="O1189" s="456"/>
      <c r="P1189" s="79">
        <f t="shared" si="37"/>
        <v>0</v>
      </c>
      <c r="Q1189" s="79">
        <f t="shared" si="37"/>
        <v>0</v>
      </c>
      <c r="R1189" s="102" t="str">
        <f t="shared" si="36"/>
        <v/>
      </c>
      <c r="S1189" s="96" t="str">
        <f>IF(D1189="","",IF(OR(D1189=Plano!$A$1,D1189=Plano!$B$1),"entrada","saída"))</f>
        <v/>
      </c>
    </row>
    <row r="1190" spans="1:19" ht="13.2" hidden="1" x14ac:dyDescent="0.25">
      <c r="A1190" s="119" t="str">
        <f>IF(B1190="","",COUNT('Diário 2o PA'!$A$5:$A$1412)+COUNT('Diário 3o PA'!$A$5:$A$2004)+COUNT('Diário 4º PA'!$A$5:$A$2004)+ROW()-4)</f>
        <v/>
      </c>
      <c r="B1190" s="104"/>
      <c r="C1190" s="154"/>
      <c r="D1190" s="105"/>
      <c r="E1190" s="105"/>
      <c r="F1190" s="106"/>
      <c r="G1190" s="105"/>
      <c r="H1190" s="105"/>
      <c r="I1190" s="108"/>
      <c r="J1190" s="105"/>
      <c r="K1190" s="105"/>
      <c r="L1190" s="108"/>
      <c r="M1190" s="105"/>
      <c r="N1190" s="103"/>
      <c r="O1190" s="456"/>
      <c r="P1190" s="79">
        <f t="shared" si="37"/>
        <v>0</v>
      </c>
      <c r="Q1190" s="79">
        <f t="shared" si="37"/>
        <v>0</v>
      </c>
      <c r="R1190" s="102" t="str">
        <f t="shared" si="36"/>
        <v/>
      </c>
      <c r="S1190" s="96" t="str">
        <f>IF(D1190="","",IF(OR(D1190=Plano!$A$1,D1190=Plano!$B$1),"entrada","saída"))</f>
        <v/>
      </c>
    </row>
    <row r="1191" spans="1:19" ht="13.2" hidden="1" x14ac:dyDescent="0.25">
      <c r="A1191" s="119" t="str">
        <f>IF(B1191="","",COUNT('Diário 2o PA'!$A$5:$A$1412)+COUNT('Diário 3o PA'!$A$5:$A$2004)+COUNT('Diário 4º PA'!$A$5:$A$2004)+ROW()-4)</f>
        <v/>
      </c>
      <c r="B1191" s="104"/>
      <c r="C1191" s="154"/>
      <c r="D1191" s="105"/>
      <c r="E1191" s="105"/>
      <c r="F1191" s="106"/>
      <c r="G1191" s="105"/>
      <c r="H1191" s="105"/>
      <c r="I1191" s="108"/>
      <c r="J1191" s="105"/>
      <c r="K1191" s="105"/>
      <c r="L1191" s="108"/>
      <c r="M1191" s="105"/>
      <c r="N1191" s="103"/>
      <c r="O1191" s="456"/>
      <c r="P1191" s="79">
        <f t="shared" si="37"/>
        <v>0</v>
      </c>
      <c r="Q1191" s="79">
        <f t="shared" si="37"/>
        <v>0</v>
      </c>
      <c r="R1191" s="102" t="str">
        <f t="shared" si="36"/>
        <v/>
      </c>
      <c r="S1191" s="96" t="str">
        <f>IF(D1191="","",IF(OR(D1191=Plano!$A$1,D1191=Plano!$B$1),"entrada","saída"))</f>
        <v/>
      </c>
    </row>
    <row r="1192" spans="1:19" ht="13.2" hidden="1" x14ac:dyDescent="0.25">
      <c r="A1192" s="119" t="str">
        <f>IF(B1192="","",COUNT('Diário 2o PA'!$A$5:$A$1412)+COUNT('Diário 3o PA'!$A$5:$A$2004)+COUNT('Diário 4º PA'!$A$5:$A$2004)+ROW()-4)</f>
        <v/>
      </c>
      <c r="B1192" s="104"/>
      <c r="C1192" s="154"/>
      <c r="D1192" s="105"/>
      <c r="E1192" s="105"/>
      <c r="F1192" s="106"/>
      <c r="G1192" s="105"/>
      <c r="H1192" s="105"/>
      <c r="I1192" s="108"/>
      <c r="J1192" s="105"/>
      <c r="K1192" s="105"/>
      <c r="L1192" s="108"/>
      <c r="M1192" s="105"/>
      <c r="N1192" s="103"/>
      <c r="O1192" s="456"/>
      <c r="P1192" s="79">
        <f t="shared" si="37"/>
        <v>0</v>
      </c>
      <c r="Q1192" s="79">
        <f t="shared" si="37"/>
        <v>0</v>
      </c>
      <c r="R1192" s="102" t="str">
        <f t="shared" si="36"/>
        <v/>
      </c>
      <c r="S1192" s="96" t="str">
        <f>IF(D1192="","",IF(OR(D1192=Plano!$A$1,D1192=Plano!$B$1),"entrada","saída"))</f>
        <v/>
      </c>
    </row>
    <row r="1193" spans="1:19" ht="13.2" hidden="1" x14ac:dyDescent="0.25">
      <c r="A1193" s="119" t="str">
        <f>IF(B1193="","",COUNT('Diário 2o PA'!$A$5:$A$1412)+COUNT('Diário 3o PA'!$A$5:$A$2004)+COUNT('Diário 4º PA'!$A$5:$A$2004)+ROW()-4)</f>
        <v/>
      </c>
      <c r="B1193" s="104"/>
      <c r="C1193" s="154"/>
      <c r="D1193" s="105"/>
      <c r="E1193" s="105"/>
      <c r="F1193" s="106"/>
      <c r="G1193" s="105"/>
      <c r="H1193" s="105"/>
      <c r="I1193" s="108"/>
      <c r="J1193" s="105"/>
      <c r="K1193" s="105"/>
      <c r="L1193" s="108"/>
      <c r="M1193" s="105"/>
      <c r="N1193" s="103"/>
      <c r="O1193" s="456"/>
      <c r="P1193" s="79">
        <f t="shared" si="37"/>
        <v>0</v>
      </c>
      <c r="Q1193" s="79">
        <f t="shared" si="37"/>
        <v>0</v>
      </c>
      <c r="R1193" s="102" t="str">
        <f t="shared" si="36"/>
        <v/>
      </c>
      <c r="S1193" s="96" t="str">
        <f>IF(D1193="","",IF(OR(D1193=Plano!$A$1,D1193=Plano!$B$1),"entrada","saída"))</f>
        <v/>
      </c>
    </row>
    <row r="1194" spans="1:19" ht="13.2" hidden="1" x14ac:dyDescent="0.25">
      <c r="A1194" s="119" t="str">
        <f>IF(B1194="","",COUNT('Diário 2o PA'!$A$5:$A$1412)+COUNT('Diário 3o PA'!$A$5:$A$2004)+COUNT('Diário 4º PA'!$A$5:$A$2004)+ROW()-4)</f>
        <v/>
      </c>
      <c r="B1194" s="104"/>
      <c r="C1194" s="154"/>
      <c r="D1194" s="105"/>
      <c r="E1194" s="105"/>
      <c r="F1194" s="106"/>
      <c r="G1194" s="105"/>
      <c r="H1194" s="105"/>
      <c r="I1194" s="108"/>
      <c r="J1194" s="105"/>
      <c r="K1194" s="105"/>
      <c r="L1194" s="108"/>
      <c r="M1194" s="105"/>
      <c r="N1194" s="103"/>
      <c r="O1194" s="456"/>
      <c r="P1194" s="79">
        <f t="shared" si="37"/>
        <v>0</v>
      </c>
      <c r="Q1194" s="79">
        <f t="shared" si="37"/>
        <v>0</v>
      </c>
      <c r="R1194" s="102" t="str">
        <f t="shared" si="36"/>
        <v/>
      </c>
      <c r="S1194" s="96" t="str">
        <f>IF(D1194="","",IF(OR(D1194=Plano!$A$1,D1194=Plano!$B$1),"entrada","saída"))</f>
        <v/>
      </c>
    </row>
    <row r="1195" spans="1:19" ht="13.2" hidden="1" x14ac:dyDescent="0.25">
      <c r="A1195" s="119" t="str">
        <f>IF(B1195="","",COUNT('Diário 2o PA'!$A$5:$A$1412)+COUNT('Diário 3o PA'!$A$5:$A$2004)+COUNT('Diário 4º PA'!$A$5:$A$2004)+ROW()-4)</f>
        <v/>
      </c>
      <c r="B1195" s="104"/>
      <c r="C1195" s="154"/>
      <c r="D1195" s="105"/>
      <c r="E1195" s="105"/>
      <c r="F1195" s="106"/>
      <c r="G1195" s="105"/>
      <c r="H1195" s="105"/>
      <c r="I1195" s="108"/>
      <c r="J1195" s="105"/>
      <c r="K1195" s="105"/>
      <c r="L1195" s="108"/>
      <c r="M1195" s="105"/>
      <c r="N1195" s="103"/>
      <c r="O1195" s="456"/>
      <c r="P1195" s="79">
        <f t="shared" si="37"/>
        <v>0</v>
      </c>
      <c r="Q1195" s="79">
        <f t="shared" si="37"/>
        <v>0</v>
      </c>
      <c r="R1195" s="102" t="str">
        <f t="shared" si="36"/>
        <v/>
      </c>
      <c r="S1195" s="96" t="str">
        <f>IF(D1195="","",IF(OR(D1195=Plano!$A$1,D1195=Plano!$B$1),"entrada","saída"))</f>
        <v/>
      </c>
    </row>
    <row r="1196" spans="1:19" ht="13.2" hidden="1" x14ac:dyDescent="0.25">
      <c r="A1196" s="119" t="str">
        <f>IF(B1196="","",COUNT('Diário 2o PA'!$A$5:$A$1412)+COUNT('Diário 3o PA'!$A$5:$A$2004)+COUNT('Diário 4º PA'!$A$5:$A$2004)+ROW()-4)</f>
        <v/>
      </c>
      <c r="B1196" s="104"/>
      <c r="C1196" s="154"/>
      <c r="D1196" s="105"/>
      <c r="E1196" s="105"/>
      <c r="F1196" s="106"/>
      <c r="G1196" s="105"/>
      <c r="H1196" s="105"/>
      <c r="I1196" s="108"/>
      <c r="J1196" s="105"/>
      <c r="K1196" s="105"/>
      <c r="L1196" s="108"/>
      <c r="M1196" s="105"/>
      <c r="N1196" s="103"/>
      <c r="O1196" s="456"/>
      <c r="P1196" s="79">
        <f t="shared" si="37"/>
        <v>0</v>
      </c>
      <c r="Q1196" s="79">
        <f t="shared" si="37"/>
        <v>0</v>
      </c>
      <c r="R1196" s="102" t="str">
        <f t="shared" si="36"/>
        <v/>
      </c>
      <c r="S1196" s="96" t="str">
        <f>IF(D1196="","",IF(OR(D1196=Plano!$A$1,D1196=Plano!$B$1),"entrada","saída"))</f>
        <v/>
      </c>
    </row>
    <row r="1197" spans="1:19" ht="13.2" hidden="1" x14ac:dyDescent="0.25">
      <c r="A1197" s="119" t="str">
        <f>IF(B1197="","",COUNT('Diário 2o PA'!$A$5:$A$1412)+COUNT('Diário 3o PA'!$A$5:$A$2004)+COUNT('Diário 4º PA'!$A$5:$A$2004)+ROW()-4)</f>
        <v/>
      </c>
      <c r="B1197" s="104"/>
      <c r="C1197" s="154"/>
      <c r="D1197" s="105"/>
      <c r="E1197" s="105"/>
      <c r="F1197" s="106"/>
      <c r="G1197" s="105"/>
      <c r="H1197" s="105"/>
      <c r="I1197" s="108"/>
      <c r="J1197" s="105"/>
      <c r="K1197" s="105"/>
      <c r="L1197" s="108"/>
      <c r="M1197" s="105"/>
      <c r="N1197" s="103"/>
      <c r="O1197" s="456"/>
      <c r="P1197" s="79">
        <f t="shared" si="37"/>
        <v>0</v>
      </c>
      <c r="Q1197" s="79">
        <f t="shared" si="37"/>
        <v>0</v>
      </c>
      <c r="R1197" s="102" t="str">
        <f t="shared" si="36"/>
        <v/>
      </c>
      <c r="S1197" s="96" t="str">
        <f>IF(D1197="","",IF(OR(D1197=Plano!$A$1,D1197=Plano!$B$1),"entrada","saída"))</f>
        <v/>
      </c>
    </row>
    <row r="1198" spans="1:19" ht="13.2" hidden="1" x14ac:dyDescent="0.25">
      <c r="A1198" s="119" t="str">
        <f>IF(B1198="","",COUNT('Diário 2o PA'!$A$5:$A$1412)+COUNT('Diário 3o PA'!$A$5:$A$2004)+COUNT('Diário 4º PA'!$A$5:$A$2004)+ROW()-4)</f>
        <v/>
      </c>
      <c r="B1198" s="104"/>
      <c r="C1198" s="154"/>
      <c r="D1198" s="105"/>
      <c r="E1198" s="105"/>
      <c r="F1198" s="106"/>
      <c r="G1198" s="105"/>
      <c r="H1198" s="105"/>
      <c r="I1198" s="108"/>
      <c r="J1198" s="105"/>
      <c r="K1198" s="105"/>
      <c r="L1198" s="108"/>
      <c r="M1198" s="105"/>
      <c r="N1198" s="103"/>
      <c r="O1198" s="456"/>
      <c r="P1198" s="79">
        <f t="shared" si="37"/>
        <v>0</v>
      </c>
      <c r="Q1198" s="79">
        <f t="shared" si="37"/>
        <v>0</v>
      </c>
      <c r="R1198" s="102" t="str">
        <f t="shared" si="36"/>
        <v/>
      </c>
      <c r="S1198" s="96" t="str">
        <f>IF(D1198="","",IF(OR(D1198=Plano!$A$1,D1198=Plano!$B$1),"entrada","saída"))</f>
        <v/>
      </c>
    </row>
    <row r="1199" spans="1:19" ht="13.2" hidden="1" x14ac:dyDescent="0.25">
      <c r="A1199" s="119" t="str">
        <f>IF(B1199="","",COUNT('Diário 2o PA'!$A$5:$A$1412)+COUNT('Diário 3o PA'!$A$5:$A$2004)+COUNT('Diário 4º PA'!$A$5:$A$2004)+ROW()-4)</f>
        <v/>
      </c>
      <c r="B1199" s="104"/>
      <c r="C1199" s="154"/>
      <c r="D1199" s="105"/>
      <c r="E1199" s="105"/>
      <c r="F1199" s="106"/>
      <c r="G1199" s="105"/>
      <c r="H1199" s="105"/>
      <c r="I1199" s="108"/>
      <c r="J1199" s="105"/>
      <c r="K1199" s="105"/>
      <c r="L1199" s="108"/>
      <c r="M1199" s="105"/>
      <c r="N1199" s="103"/>
      <c r="O1199" s="456"/>
      <c r="P1199" s="79">
        <f t="shared" si="37"/>
        <v>0</v>
      </c>
      <c r="Q1199" s="79">
        <f t="shared" si="37"/>
        <v>0</v>
      </c>
      <c r="R1199" s="102" t="str">
        <f t="shared" si="36"/>
        <v/>
      </c>
      <c r="S1199" s="96" t="str">
        <f>IF(D1199="","",IF(OR(D1199=Plano!$A$1,D1199=Plano!$B$1),"entrada","saída"))</f>
        <v/>
      </c>
    </row>
    <row r="1200" spans="1:19" ht="13.2" hidden="1" x14ac:dyDescent="0.25">
      <c r="A1200" s="119" t="str">
        <f>IF(B1200="","",COUNT('Diário 2o PA'!$A$5:$A$1412)+COUNT('Diário 3o PA'!$A$5:$A$2004)+COUNT('Diário 4º PA'!$A$5:$A$2004)+ROW()-4)</f>
        <v/>
      </c>
      <c r="B1200" s="104"/>
      <c r="C1200" s="154"/>
      <c r="D1200" s="105"/>
      <c r="E1200" s="105"/>
      <c r="F1200" s="106"/>
      <c r="G1200" s="105"/>
      <c r="H1200" s="105"/>
      <c r="I1200" s="108"/>
      <c r="J1200" s="105"/>
      <c r="K1200" s="105"/>
      <c r="L1200" s="108"/>
      <c r="M1200" s="105"/>
      <c r="N1200" s="103"/>
      <c r="O1200" s="456"/>
      <c r="P1200" s="79">
        <f t="shared" si="37"/>
        <v>0</v>
      </c>
      <c r="Q1200" s="79">
        <f t="shared" si="37"/>
        <v>0</v>
      </c>
      <c r="R1200" s="102" t="str">
        <f t="shared" si="36"/>
        <v/>
      </c>
      <c r="S1200" s="96" t="str">
        <f>IF(D1200="","",IF(OR(D1200=Plano!$A$1,D1200=Plano!$B$1),"entrada","saída"))</f>
        <v/>
      </c>
    </row>
    <row r="1201" spans="1:19" ht="13.2" hidden="1" x14ac:dyDescent="0.25">
      <c r="A1201" s="119" t="str">
        <f>IF(B1201="","",COUNT('Diário 2o PA'!$A$5:$A$1412)+COUNT('Diário 3o PA'!$A$5:$A$2004)+COUNT('Diário 4º PA'!$A$5:$A$2004)+ROW()-4)</f>
        <v/>
      </c>
      <c r="B1201" s="104"/>
      <c r="C1201" s="154"/>
      <c r="D1201" s="105"/>
      <c r="E1201" s="105"/>
      <c r="F1201" s="106"/>
      <c r="G1201" s="105"/>
      <c r="H1201" s="105"/>
      <c r="I1201" s="108"/>
      <c r="J1201" s="105"/>
      <c r="K1201" s="105"/>
      <c r="L1201" s="108"/>
      <c r="M1201" s="105"/>
      <c r="N1201" s="103"/>
      <c r="O1201" s="456"/>
      <c r="P1201" s="79">
        <f t="shared" si="37"/>
        <v>0</v>
      </c>
      <c r="Q1201" s="79">
        <f t="shared" si="37"/>
        <v>0</v>
      </c>
      <c r="R1201" s="102" t="str">
        <f t="shared" si="36"/>
        <v/>
      </c>
      <c r="S1201" s="96" t="str">
        <f>IF(D1201="","",IF(OR(D1201=Plano!$A$1,D1201=Plano!$B$1),"entrada","saída"))</f>
        <v/>
      </c>
    </row>
    <row r="1202" spans="1:19" ht="13.2" hidden="1" x14ac:dyDescent="0.25">
      <c r="A1202" s="119" t="str">
        <f>IF(B1202="","",COUNT('Diário 2o PA'!$A$5:$A$1412)+COUNT('Diário 3o PA'!$A$5:$A$2004)+COUNT('Diário 4º PA'!$A$5:$A$2004)+ROW()-4)</f>
        <v/>
      </c>
      <c r="B1202" s="104"/>
      <c r="C1202" s="154"/>
      <c r="D1202" s="105"/>
      <c r="E1202" s="105"/>
      <c r="F1202" s="106"/>
      <c r="G1202" s="105"/>
      <c r="H1202" s="105"/>
      <c r="I1202" s="108"/>
      <c r="J1202" s="105"/>
      <c r="K1202" s="105"/>
      <c r="L1202" s="108"/>
      <c r="M1202" s="105"/>
      <c r="N1202" s="103"/>
      <c r="O1202" s="456"/>
      <c r="P1202" s="79">
        <f t="shared" si="37"/>
        <v>0</v>
      </c>
      <c r="Q1202" s="79">
        <f t="shared" si="37"/>
        <v>0</v>
      </c>
      <c r="R1202" s="102" t="str">
        <f t="shared" si="36"/>
        <v/>
      </c>
      <c r="S1202" s="96" t="str">
        <f>IF(D1202="","",IF(OR(D1202=Plano!$A$1,D1202=Plano!$B$1),"entrada","saída"))</f>
        <v/>
      </c>
    </row>
    <row r="1203" spans="1:19" ht="13.2" hidden="1" x14ac:dyDescent="0.25">
      <c r="A1203" s="119" t="str">
        <f>IF(B1203="","",COUNT('Diário 2o PA'!$A$5:$A$1412)+COUNT('Diário 3o PA'!$A$5:$A$2004)+COUNT('Diário 4º PA'!$A$5:$A$2004)+ROW()-4)</f>
        <v/>
      </c>
      <c r="B1203" s="104"/>
      <c r="C1203" s="154"/>
      <c r="D1203" s="105"/>
      <c r="E1203" s="105"/>
      <c r="F1203" s="106"/>
      <c r="G1203" s="105"/>
      <c r="H1203" s="105"/>
      <c r="I1203" s="108"/>
      <c r="J1203" s="105"/>
      <c r="K1203" s="105"/>
      <c r="L1203" s="108"/>
      <c r="M1203" s="105"/>
      <c r="N1203" s="103"/>
      <c r="O1203" s="456"/>
      <c r="P1203" s="79">
        <f t="shared" si="37"/>
        <v>0</v>
      </c>
      <c r="Q1203" s="79">
        <f t="shared" si="37"/>
        <v>0</v>
      </c>
      <c r="R1203" s="102" t="str">
        <f t="shared" si="36"/>
        <v/>
      </c>
      <c r="S1203" s="96" t="str">
        <f>IF(D1203="","",IF(OR(D1203=Plano!$A$1,D1203=Plano!$B$1),"entrada","saída"))</f>
        <v/>
      </c>
    </row>
    <row r="1204" spans="1:19" ht="13.2" hidden="1" x14ac:dyDescent="0.25">
      <c r="A1204" s="119" t="str">
        <f>IF(B1204="","",COUNT('Diário 2o PA'!$A$5:$A$1412)+COUNT('Diário 3o PA'!$A$5:$A$2004)+COUNT('Diário 4º PA'!$A$5:$A$2004)+ROW()-4)</f>
        <v/>
      </c>
      <c r="B1204" s="104"/>
      <c r="C1204" s="154"/>
      <c r="D1204" s="105"/>
      <c r="E1204" s="105"/>
      <c r="F1204" s="106"/>
      <c r="G1204" s="105"/>
      <c r="H1204" s="105"/>
      <c r="I1204" s="108"/>
      <c r="J1204" s="105"/>
      <c r="K1204" s="105"/>
      <c r="L1204" s="108"/>
      <c r="M1204" s="105"/>
      <c r="N1204" s="103"/>
      <c r="O1204" s="456"/>
      <c r="P1204" s="79">
        <f t="shared" si="37"/>
        <v>0</v>
      </c>
      <c r="Q1204" s="79">
        <f t="shared" si="37"/>
        <v>0</v>
      </c>
      <c r="R1204" s="102" t="str">
        <f t="shared" si="36"/>
        <v/>
      </c>
      <c r="S1204" s="96" t="str">
        <f>IF(D1204="","",IF(OR(D1204=Plano!$A$1,D1204=Plano!$B$1),"entrada","saída"))</f>
        <v/>
      </c>
    </row>
    <row r="1205" spans="1:19" ht="13.2" hidden="1" x14ac:dyDescent="0.25">
      <c r="A1205" s="119" t="str">
        <f>IF(B1205="","",COUNT('Diário 2o PA'!$A$5:$A$1412)+COUNT('Diário 3o PA'!$A$5:$A$2004)+COUNT('Diário 4º PA'!$A$5:$A$2004)+ROW()-4)</f>
        <v/>
      </c>
      <c r="B1205" s="104"/>
      <c r="C1205" s="154"/>
      <c r="D1205" s="105"/>
      <c r="E1205" s="105"/>
      <c r="F1205" s="106"/>
      <c r="G1205" s="105"/>
      <c r="H1205" s="105"/>
      <c r="I1205" s="108"/>
      <c r="J1205" s="105"/>
      <c r="K1205" s="105"/>
      <c r="L1205" s="108"/>
      <c r="M1205" s="105"/>
      <c r="N1205" s="103"/>
      <c r="O1205" s="456"/>
      <c r="P1205" s="79">
        <f t="shared" si="37"/>
        <v>0</v>
      </c>
      <c r="Q1205" s="79">
        <f t="shared" si="37"/>
        <v>0</v>
      </c>
      <c r="R1205" s="102" t="str">
        <f t="shared" si="36"/>
        <v/>
      </c>
      <c r="S1205" s="96" t="str">
        <f>IF(D1205="","",IF(OR(D1205=Plano!$A$1,D1205=Plano!$B$1),"entrada","saída"))</f>
        <v/>
      </c>
    </row>
    <row r="1206" spans="1:19" ht="13.2" hidden="1" x14ac:dyDescent="0.25">
      <c r="A1206" s="119" t="str">
        <f>IF(B1206="","",COUNT('Diário 2o PA'!$A$5:$A$1412)+COUNT('Diário 3o PA'!$A$5:$A$2004)+COUNT('Diário 4º PA'!$A$5:$A$2004)+ROW()-4)</f>
        <v/>
      </c>
      <c r="B1206" s="104"/>
      <c r="C1206" s="154"/>
      <c r="D1206" s="105"/>
      <c r="E1206" s="105"/>
      <c r="F1206" s="106"/>
      <c r="G1206" s="105"/>
      <c r="H1206" s="105"/>
      <c r="I1206" s="108"/>
      <c r="J1206" s="105"/>
      <c r="K1206" s="105"/>
      <c r="L1206" s="108"/>
      <c r="M1206" s="105"/>
      <c r="N1206" s="103"/>
      <c r="O1206" s="456"/>
      <c r="P1206" s="79">
        <f t="shared" si="37"/>
        <v>0</v>
      </c>
      <c r="Q1206" s="79">
        <f t="shared" si="37"/>
        <v>0</v>
      </c>
      <c r="R1206" s="102" t="str">
        <f t="shared" si="36"/>
        <v/>
      </c>
      <c r="S1206" s="96" t="str">
        <f>IF(D1206="","",IF(OR(D1206=Plano!$A$1,D1206=Plano!$B$1),"entrada","saída"))</f>
        <v/>
      </c>
    </row>
    <row r="1207" spans="1:19" ht="13.2" hidden="1" x14ac:dyDescent="0.25">
      <c r="A1207" s="119" t="str">
        <f>IF(B1207="","",COUNT('Diário 2o PA'!$A$5:$A$1412)+COUNT('Diário 3o PA'!$A$5:$A$2004)+COUNT('Diário 4º PA'!$A$5:$A$2004)+ROW()-4)</f>
        <v/>
      </c>
      <c r="B1207" s="104"/>
      <c r="C1207" s="154"/>
      <c r="D1207" s="105"/>
      <c r="E1207" s="105"/>
      <c r="F1207" s="106"/>
      <c r="G1207" s="105"/>
      <c r="H1207" s="105"/>
      <c r="I1207" s="108"/>
      <c r="J1207" s="105"/>
      <c r="K1207" s="105"/>
      <c r="L1207" s="108"/>
      <c r="M1207" s="105"/>
      <c r="N1207" s="103"/>
      <c r="O1207" s="456"/>
      <c r="P1207" s="79">
        <f t="shared" si="37"/>
        <v>0</v>
      </c>
      <c r="Q1207" s="79">
        <f t="shared" si="37"/>
        <v>0</v>
      </c>
      <c r="R1207" s="102" t="str">
        <f t="shared" si="36"/>
        <v/>
      </c>
      <c r="S1207" s="96" t="str">
        <f>IF(D1207="","",IF(OR(D1207=Plano!$A$1,D1207=Plano!$B$1),"entrada","saída"))</f>
        <v/>
      </c>
    </row>
    <row r="1208" spans="1:19" ht="13.2" hidden="1" x14ac:dyDescent="0.25">
      <c r="A1208" s="119" t="str">
        <f>IF(B1208="","",COUNT('Diário 2o PA'!$A$5:$A$1412)+COUNT('Diário 3o PA'!$A$5:$A$2004)+COUNT('Diário 4º PA'!$A$5:$A$2004)+ROW()-4)</f>
        <v/>
      </c>
      <c r="B1208" s="104"/>
      <c r="C1208" s="154"/>
      <c r="D1208" s="105"/>
      <c r="E1208" s="105"/>
      <c r="F1208" s="106"/>
      <c r="G1208" s="105"/>
      <c r="H1208" s="105"/>
      <c r="I1208" s="108"/>
      <c r="J1208" s="105"/>
      <c r="K1208" s="105"/>
      <c r="L1208" s="108"/>
      <c r="M1208" s="105"/>
      <c r="N1208" s="103"/>
      <c r="O1208" s="456"/>
      <c r="P1208" s="79">
        <f t="shared" si="37"/>
        <v>0</v>
      </c>
      <c r="Q1208" s="79">
        <f t="shared" si="37"/>
        <v>0</v>
      </c>
      <c r="R1208" s="102" t="str">
        <f t="shared" si="36"/>
        <v/>
      </c>
      <c r="S1208" s="96" t="str">
        <f>IF(D1208="","",IF(OR(D1208=Plano!$A$1,D1208=Plano!$B$1),"entrada","saída"))</f>
        <v/>
      </c>
    </row>
    <row r="1209" spans="1:19" ht="13.2" hidden="1" x14ac:dyDescent="0.25">
      <c r="A1209" s="119" t="str">
        <f>IF(B1209="","",COUNT('Diário 2o PA'!$A$5:$A$1412)+COUNT('Diário 3o PA'!$A$5:$A$2004)+COUNT('Diário 4º PA'!$A$5:$A$2004)+ROW()-4)</f>
        <v/>
      </c>
      <c r="B1209" s="104"/>
      <c r="C1209" s="154"/>
      <c r="D1209" s="105"/>
      <c r="E1209" s="105"/>
      <c r="F1209" s="106"/>
      <c r="G1209" s="105"/>
      <c r="H1209" s="105"/>
      <c r="I1209" s="108"/>
      <c r="J1209" s="105"/>
      <c r="K1209" s="105"/>
      <c r="L1209" s="108"/>
      <c r="M1209" s="105"/>
      <c r="N1209" s="103"/>
      <c r="O1209" s="456"/>
      <c r="P1209" s="79">
        <f t="shared" si="37"/>
        <v>0</v>
      </c>
      <c r="Q1209" s="79">
        <f t="shared" si="37"/>
        <v>0</v>
      </c>
      <c r="R1209" s="102" t="str">
        <f t="shared" si="36"/>
        <v/>
      </c>
      <c r="S1209" s="96" t="str">
        <f>IF(D1209="","",IF(OR(D1209=Plano!$A$1,D1209=Plano!$B$1),"entrada","saída"))</f>
        <v/>
      </c>
    </row>
    <row r="1210" spans="1:19" ht="13.2" hidden="1" x14ac:dyDescent="0.25">
      <c r="A1210" s="119" t="str">
        <f>IF(B1210="","",COUNT('Diário 2o PA'!$A$5:$A$1412)+COUNT('Diário 3o PA'!$A$5:$A$2004)+COUNT('Diário 4º PA'!$A$5:$A$2004)+ROW()-4)</f>
        <v/>
      </c>
      <c r="B1210" s="104"/>
      <c r="C1210" s="154"/>
      <c r="D1210" s="105"/>
      <c r="E1210" s="105"/>
      <c r="F1210" s="106"/>
      <c r="G1210" s="105"/>
      <c r="H1210" s="105"/>
      <c r="I1210" s="108"/>
      <c r="J1210" s="105"/>
      <c r="K1210" s="105"/>
      <c r="L1210" s="108"/>
      <c r="M1210" s="105"/>
      <c r="N1210" s="103"/>
      <c r="O1210" s="456"/>
      <c r="P1210" s="79">
        <f t="shared" si="37"/>
        <v>0</v>
      </c>
      <c r="Q1210" s="79">
        <f t="shared" si="37"/>
        <v>0</v>
      </c>
      <c r="R1210" s="102" t="str">
        <f t="shared" si="36"/>
        <v/>
      </c>
      <c r="S1210" s="96" t="str">
        <f>IF(D1210="","",IF(OR(D1210=Plano!$A$1,D1210=Plano!$B$1),"entrada","saída"))</f>
        <v/>
      </c>
    </row>
    <row r="1211" spans="1:19" ht="13.2" hidden="1" x14ac:dyDescent="0.25">
      <c r="A1211" s="119" t="str">
        <f>IF(B1211="","",COUNT('Diário 2o PA'!$A$5:$A$1412)+COUNT('Diário 3o PA'!$A$5:$A$2004)+COUNT('Diário 4º PA'!$A$5:$A$2004)+ROW()-4)</f>
        <v/>
      </c>
      <c r="B1211" s="104"/>
      <c r="C1211" s="154"/>
      <c r="D1211" s="105"/>
      <c r="E1211" s="105"/>
      <c r="F1211" s="106"/>
      <c r="G1211" s="105"/>
      <c r="H1211" s="105"/>
      <c r="I1211" s="108"/>
      <c r="J1211" s="105"/>
      <c r="K1211" s="105"/>
      <c r="L1211" s="108"/>
      <c r="M1211" s="105"/>
      <c r="N1211" s="103"/>
      <c r="O1211" s="456"/>
      <c r="P1211" s="79">
        <f t="shared" si="37"/>
        <v>0</v>
      </c>
      <c r="Q1211" s="79">
        <f t="shared" si="37"/>
        <v>0</v>
      </c>
      <c r="R1211" s="102" t="str">
        <f t="shared" si="36"/>
        <v/>
      </c>
      <c r="S1211" s="96" t="str">
        <f>IF(D1211="","",IF(OR(D1211=Plano!$A$1,D1211=Plano!$B$1),"entrada","saída"))</f>
        <v/>
      </c>
    </row>
    <row r="1212" spans="1:19" ht="13.2" hidden="1" x14ac:dyDescent="0.25">
      <c r="A1212" s="119" t="str">
        <f>IF(B1212="","",COUNT('Diário 2o PA'!$A$5:$A$1412)+COUNT('Diário 3o PA'!$A$5:$A$2004)+COUNT('Diário 4º PA'!$A$5:$A$2004)+ROW()-4)</f>
        <v/>
      </c>
      <c r="B1212" s="104"/>
      <c r="C1212" s="154"/>
      <c r="D1212" s="105"/>
      <c r="E1212" s="105"/>
      <c r="F1212" s="106"/>
      <c r="G1212" s="105"/>
      <c r="H1212" s="105"/>
      <c r="I1212" s="108"/>
      <c r="J1212" s="105"/>
      <c r="K1212" s="105"/>
      <c r="L1212" s="108"/>
      <c r="M1212" s="105"/>
      <c r="N1212" s="103"/>
      <c r="O1212" s="456"/>
      <c r="P1212" s="79">
        <f t="shared" si="37"/>
        <v>0</v>
      </c>
      <c r="Q1212" s="79">
        <f t="shared" si="37"/>
        <v>0</v>
      </c>
      <c r="R1212" s="102" t="str">
        <f t="shared" si="36"/>
        <v/>
      </c>
      <c r="S1212" s="96" t="str">
        <f>IF(D1212="","",IF(OR(D1212=Plano!$A$1,D1212=Plano!$B$1),"entrada","saída"))</f>
        <v/>
      </c>
    </row>
    <row r="1213" spans="1:19" ht="13.2" hidden="1" x14ac:dyDescent="0.25">
      <c r="A1213" s="119" t="str">
        <f>IF(B1213="","",COUNT('Diário 2o PA'!$A$5:$A$1412)+COUNT('Diário 3o PA'!$A$5:$A$2004)+COUNT('Diário 4º PA'!$A$5:$A$2004)+ROW()-4)</f>
        <v/>
      </c>
      <c r="B1213" s="104"/>
      <c r="C1213" s="154"/>
      <c r="D1213" s="105"/>
      <c r="E1213" s="105"/>
      <c r="F1213" s="106"/>
      <c r="G1213" s="105"/>
      <c r="H1213" s="105"/>
      <c r="I1213" s="108"/>
      <c r="J1213" s="105"/>
      <c r="K1213" s="105"/>
      <c r="L1213" s="108"/>
      <c r="M1213" s="105"/>
      <c r="N1213" s="103"/>
      <c r="O1213" s="456"/>
      <c r="P1213" s="79">
        <f t="shared" si="37"/>
        <v>0</v>
      </c>
      <c r="Q1213" s="79">
        <f t="shared" si="37"/>
        <v>0</v>
      </c>
      <c r="R1213" s="102" t="str">
        <f t="shared" si="36"/>
        <v/>
      </c>
      <c r="S1213" s="96" t="str">
        <f>IF(D1213="","",IF(OR(D1213=Plano!$A$1,D1213=Plano!$B$1),"entrada","saída"))</f>
        <v/>
      </c>
    </row>
    <row r="1214" spans="1:19" ht="13.2" hidden="1" x14ac:dyDescent="0.25">
      <c r="A1214" s="119" t="str">
        <f>IF(B1214="","",COUNT('Diário 2o PA'!$A$5:$A$1412)+COUNT('Diário 3o PA'!$A$5:$A$2004)+COUNT('Diário 4º PA'!$A$5:$A$2004)+ROW()-4)</f>
        <v/>
      </c>
      <c r="B1214" s="104"/>
      <c r="C1214" s="154"/>
      <c r="D1214" s="105"/>
      <c r="E1214" s="105"/>
      <c r="F1214" s="106"/>
      <c r="G1214" s="105"/>
      <c r="H1214" s="105"/>
      <c r="I1214" s="108"/>
      <c r="J1214" s="105"/>
      <c r="K1214" s="105"/>
      <c r="L1214" s="108"/>
      <c r="M1214" s="105"/>
      <c r="N1214" s="103"/>
      <c r="O1214" s="456"/>
      <c r="P1214" s="79">
        <f t="shared" si="37"/>
        <v>0</v>
      </c>
      <c r="Q1214" s="79">
        <f t="shared" si="37"/>
        <v>0</v>
      </c>
      <c r="R1214" s="102" t="str">
        <f t="shared" si="36"/>
        <v/>
      </c>
      <c r="S1214" s="96" t="str">
        <f>IF(D1214="","",IF(OR(D1214=Plano!$A$1,D1214=Plano!$B$1),"entrada","saída"))</f>
        <v/>
      </c>
    </row>
    <row r="1215" spans="1:19" ht="13.2" hidden="1" x14ac:dyDescent="0.25">
      <c r="A1215" s="119" t="str">
        <f>IF(B1215="","",COUNT('Diário 2o PA'!$A$5:$A$1412)+COUNT('Diário 3o PA'!$A$5:$A$2004)+COUNT('Diário 4º PA'!$A$5:$A$2004)+ROW()-4)</f>
        <v/>
      </c>
      <c r="B1215" s="104"/>
      <c r="C1215" s="154"/>
      <c r="D1215" s="105"/>
      <c r="E1215" s="105"/>
      <c r="F1215" s="106"/>
      <c r="G1215" s="105"/>
      <c r="H1215" s="105"/>
      <c r="I1215" s="108"/>
      <c r="J1215" s="105"/>
      <c r="K1215" s="105"/>
      <c r="L1215" s="108"/>
      <c r="M1215" s="105"/>
      <c r="N1215" s="103"/>
      <c r="O1215" s="456"/>
      <c r="P1215" s="79">
        <f t="shared" si="37"/>
        <v>0</v>
      </c>
      <c r="Q1215" s="79">
        <f t="shared" si="37"/>
        <v>0</v>
      </c>
      <c r="R1215" s="102" t="str">
        <f t="shared" si="36"/>
        <v/>
      </c>
      <c r="S1215" s="96" t="str">
        <f>IF(D1215="","",IF(OR(D1215=Plano!$A$1,D1215=Plano!$B$1),"entrada","saída"))</f>
        <v/>
      </c>
    </row>
    <row r="1216" spans="1:19" ht="13.2" hidden="1" x14ac:dyDescent="0.25">
      <c r="A1216" s="119" t="str">
        <f>IF(B1216="","",COUNT('Diário 2o PA'!$A$5:$A$1412)+COUNT('Diário 3o PA'!$A$5:$A$2004)+COUNT('Diário 4º PA'!$A$5:$A$2004)+ROW()-4)</f>
        <v/>
      </c>
      <c r="B1216" s="104"/>
      <c r="C1216" s="154"/>
      <c r="D1216" s="105"/>
      <c r="E1216" s="105"/>
      <c r="F1216" s="106"/>
      <c r="G1216" s="105"/>
      <c r="H1216" s="105"/>
      <c r="I1216" s="108"/>
      <c r="J1216" s="105"/>
      <c r="K1216" s="105"/>
      <c r="L1216" s="108"/>
      <c r="M1216" s="105"/>
      <c r="N1216" s="103"/>
      <c r="O1216" s="456"/>
      <c r="P1216" s="79">
        <f t="shared" si="37"/>
        <v>0</v>
      </c>
      <c r="Q1216" s="79">
        <f t="shared" si="37"/>
        <v>0</v>
      </c>
      <c r="R1216" s="102" t="str">
        <f t="shared" si="36"/>
        <v/>
      </c>
      <c r="S1216" s="96" t="str">
        <f>IF(D1216="","",IF(OR(D1216=Plano!$A$1,D1216=Plano!$B$1),"entrada","saída"))</f>
        <v/>
      </c>
    </row>
    <row r="1217" spans="1:19" ht="13.2" hidden="1" x14ac:dyDescent="0.25">
      <c r="A1217" s="119" t="str">
        <f>IF(B1217="","",COUNT('Diário 2o PA'!$A$5:$A$1412)+COUNT('Diário 3o PA'!$A$5:$A$2004)+COUNT('Diário 4º PA'!$A$5:$A$2004)+ROW()-4)</f>
        <v/>
      </c>
      <c r="B1217" s="104"/>
      <c r="C1217" s="154"/>
      <c r="D1217" s="105"/>
      <c r="E1217" s="105"/>
      <c r="F1217" s="106"/>
      <c r="G1217" s="105"/>
      <c r="H1217" s="105"/>
      <c r="I1217" s="108"/>
      <c r="J1217" s="105"/>
      <c r="K1217" s="105"/>
      <c r="L1217" s="108"/>
      <c r="M1217" s="105"/>
      <c r="N1217" s="103"/>
      <c r="O1217" s="456"/>
      <c r="P1217" s="79">
        <f t="shared" si="37"/>
        <v>0</v>
      </c>
      <c r="Q1217" s="79">
        <f t="shared" si="37"/>
        <v>0</v>
      </c>
      <c r="R1217" s="102" t="str">
        <f t="shared" si="36"/>
        <v/>
      </c>
      <c r="S1217" s="96" t="str">
        <f>IF(D1217="","",IF(OR(D1217=Plano!$A$1,D1217=Plano!$B$1),"entrada","saída"))</f>
        <v/>
      </c>
    </row>
    <row r="1218" spans="1:19" ht="13.2" hidden="1" x14ac:dyDescent="0.25">
      <c r="A1218" s="119" t="str">
        <f>IF(B1218="","",COUNT('Diário 2o PA'!$A$5:$A$1412)+COUNT('Diário 3o PA'!$A$5:$A$2004)+COUNT('Diário 4º PA'!$A$5:$A$2004)+ROW()-4)</f>
        <v/>
      </c>
      <c r="B1218" s="104"/>
      <c r="C1218" s="154"/>
      <c r="D1218" s="105"/>
      <c r="E1218" s="105"/>
      <c r="F1218" s="106"/>
      <c r="G1218" s="105"/>
      <c r="H1218" s="105"/>
      <c r="I1218" s="108"/>
      <c r="J1218" s="105"/>
      <c r="K1218" s="105"/>
      <c r="L1218" s="108"/>
      <c r="M1218" s="105"/>
      <c r="N1218" s="103"/>
      <c r="O1218" s="456"/>
      <c r="P1218" s="79">
        <f t="shared" si="37"/>
        <v>0</v>
      </c>
      <c r="Q1218" s="79">
        <f t="shared" si="37"/>
        <v>0</v>
      </c>
      <c r="R1218" s="102" t="str">
        <f t="shared" si="36"/>
        <v/>
      </c>
      <c r="S1218" s="96" t="str">
        <f>IF(D1218="","",IF(OR(D1218=Plano!$A$1,D1218=Plano!$B$1),"entrada","saída"))</f>
        <v/>
      </c>
    </row>
    <row r="1219" spans="1:19" ht="13.2" hidden="1" x14ac:dyDescent="0.25">
      <c r="A1219" s="119" t="str">
        <f>IF(B1219="","",COUNT('Diário 2o PA'!$A$5:$A$1412)+COUNT('Diário 3o PA'!$A$5:$A$2004)+COUNT('Diário 4º PA'!$A$5:$A$2004)+ROW()-4)</f>
        <v/>
      </c>
      <c r="B1219" s="104"/>
      <c r="C1219" s="154"/>
      <c r="D1219" s="105"/>
      <c r="E1219" s="105"/>
      <c r="F1219" s="106"/>
      <c r="G1219" s="105"/>
      <c r="H1219" s="105"/>
      <c r="I1219" s="108"/>
      <c r="J1219" s="105"/>
      <c r="K1219" s="105"/>
      <c r="L1219" s="108"/>
      <c r="M1219" s="105"/>
      <c r="N1219" s="103"/>
      <c r="O1219" s="456"/>
      <c r="P1219" s="79">
        <f t="shared" si="37"/>
        <v>0</v>
      </c>
      <c r="Q1219" s="79">
        <f t="shared" si="37"/>
        <v>0</v>
      </c>
      <c r="R1219" s="102" t="str">
        <f t="shared" si="36"/>
        <v/>
      </c>
      <c r="S1219" s="96" t="str">
        <f>IF(D1219="","",IF(OR(D1219=Plano!$A$1,D1219=Plano!$B$1),"entrada","saída"))</f>
        <v/>
      </c>
    </row>
    <row r="1220" spans="1:19" ht="13.2" hidden="1" x14ac:dyDescent="0.25">
      <c r="A1220" s="119" t="str">
        <f>IF(B1220="","",COUNT('Diário 2o PA'!$A$5:$A$1412)+COUNT('Diário 3o PA'!$A$5:$A$2004)+COUNT('Diário 4º PA'!$A$5:$A$2004)+ROW()-4)</f>
        <v/>
      </c>
      <c r="B1220" s="104"/>
      <c r="C1220" s="154"/>
      <c r="D1220" s="105"/>
      <c r="E1220" s="105"/>
      <c r="F1220" s="106"/>
      <c r="G1220" s="105"/>
      <c r="H1220" s="105"/>
      <c r="I1220" s="108"/>
      <c r="J1220" s="105"/>
      <c r="K1220" s="105"/>
      <c r="L1220" s="108"/>
      <c r="M1220" s="105"/>
      <c r="N1220" s="103"/>
      <c r="O1220" s="456"/>
      <c r="P1220" s="79">
        <f t="shared" si="37"/>
        <v>0</v>
      </c>
      <c r="Q1220" s="79">
        <f t="shared" si="37"/>
        <v>0</v>
      </c>
      <c r="R1220" s="102" t="str">
        <f t="shared" si="36"/>
        <v/>
      </c>
      <c r="S1220" s="96" t="str">
        <f>IF(D1220="","",IF(OR(D1220=Plano!$A$1,D1220=Plano!$B$1),"entrada","saída"))</f>
        <v/>
      </c>
    </row>
    <row r="1221" spans="1:19" ht="13.2" hidden="1" x14ac:dyDescent="0.25">
      <c r="A1221" s="119" t="str">
        <f>IF(B1221="","",COUNT('Diário 2o PA'!$A$5:$A$1412)+COUNT('Diário 3o PA'!$A$5:$A$2004)+COUNT('Diário 4º PA'!$A$5:$A$2004)+ROW()-4)</f>
        <v/>
      </c>
      <c r="B1221" s="104"/>
      <c r="C1221" s="154"/>
      <c r="D1221" s="105"/>
      <c r="E1221" s="105"/>
      <c r="F1221" s="106"/>
      <c r="G1221" s="105"/>
      <c r="H1221" s="105"/>
      <c r="I1221" s="108"/>
      <c r="J1221" s="105"/>
      <c r="K1221" s="105"/>
      <c r="L1221" s="108"/>
      <c r="M1221" s="105"/>
      <c r="N1221" s="103"/>
      <c r="O1221" s="456"/>
      <c r="P1221" s="79">
        <f t="shared" si="37"/>
        <v>0</v>
      </c>
      <c r="Q1221" s="79">
        <f t="shared" si="37"/>
        <v>0</v>
      </c>
      <c r="R1221" s="102" t="str">
        <f t="shared" ref="R1221:R1284" si="38">SUBSTITUTE(D1221," ","_")</f>
        <v/>
      </c>
      <c r="S1221" s="96" t="str">
        <f>IF(D1221="","",IF(OR(D1221=Plano!$A$1,D1221=Plano!$B$1),"entrada","saída"))</f>
        <v/>
      </c>
    </row>
    <row r="1222" spans="1:19" ht="13.2" hidden="1" x14ac:dyDescent="0.25">
      <c r="A1222" s="119" t="str">
        <f>IF(B1222="","",COUNT('Diário 2o PA'!$A$5:$A$1412)+COUNT('Diário 3o PA'!$A$5:$A$2004)+COUNT('Diário 4º PA'!$A$5:$A$2004)+ROW()-4)</f>
        <v/>
      </c>
      <c r="B1222" s="104"/>
      <c r="C1222" s="154"/>
      <c r="D1222" s="105"/>
      <c r="E1222" s="105"/>
      <c r="F1222" s="106"/>
      <c r="G1222" s="105"/>
      <c r="H1222" s="105"/>
      <c r="I1222" s="108"/>
      <c r="J1222" s="105"/>
      <c r="K1222" s="105"/>
      <c r="L1222" s="108"/>
      <c r="M1222" s="105"/>
      <c r="N1222" s="103"/>
      <c r="O1222" s="456"/>
      <c r="P1222" s="79">
        <f t="shared" ref="P1222:Q1285" si="39">IF(B1222=0,0,IF(YEAR(B1222)=$Q$1,MONTH(B1222)-$P$1+1,(YEAR(B1222)-$Q$1)*12-$P$1+1+MONTH(B1222)))</f>
        <v>0</v>
      </c>
      <c r="Q1222" s="79">
        <f t="shared" si="39"/>
        <v>0</v>
      </c>
      <c r="R1222" s="102" t="str">
        <f t="shared" si="38"/>
        <v/>
      </c>
      <c r="S1222" s="96" t="str">
        <f>IF(D1222="","",IF(OR(D1222=Plano!$A$1,D1222=Plano!$B$1),"entrada","saída"))</f>
        <v/>
      </c>
    </row>
    <row r="1223" spans="1:19" ht="13.2" hidden="1" x14ac:dyDescent="0.25">
      <c r="A1223" s="119" t="str">
        <f>IF(B1223="","",COUNT('Diário 2o PA'!$A$5:$A$1412)+COUNT('Diário 3o PA'!$A$5:$A$2004)+COUNT('Diário 4º PA'!$A$5:$A$2004)+ROW()-4)</f>
        <v/>
      </c>
      <c r="B1223" s="104"/>
      <c r="C1223" s="154"/>
      <c r="D1223" s="105"/>
      <c r="E1223" s="105"/>
      <c r="F1223" s="106"/>
      <c r="G1223" s="105"/>
      <c r="H1223" s="105"/>
      <c r="I1223" s="108"/>
      <c r="J1223" s="105"/>
      <c r="K1223" s="105"/>
      <c r="L1223" s="108"/>
      <c r="M1223" s="105"/>
      <c r="N1223" s="103"/>
      <c r="O1223" s="456"/>
      <c r="P1223" s="79">
        <f t="shared" si="39"/>
        <v>0</v>
      </c>
      <c r="Q1223" s="79">
        <f t="shared" si="39"/>
        <v>0</v>
      </c>
      <c r="R1223" s="102" t="str">
        <f t="shared" si="38"/>
        <v/>
      </c>
      <c r="S1223" s="96" t="str">
        <f>IF(D1223="","",IF(OR(D1223=Plano!$A$1,D1223=Plano!$B$1),"entrada","saída"))</f>
        <v/>
      </c>
    </row>
    <row r="1224" spans="1:19" ht="13.2" hidden="1" x14ac:dyDescent="0.25">
      <c r="A1224" s="119" t="str">
        <f>IF(B1224="","",COUNT('Diário 2o PA'!$A$5:$A$1412)+COUNT('Diário 3o PA'!$A$5:$A$2004)+COUNT('Diário 4º PA'!$A$5:$A$2004)+ROW()-4)</f>
        <v/>
      </c>
      <c r="B1224" s="104"/>
      <c r="C1224" s="154"/>
      <c r="D1224" s="105"/>
      <c r="E1224" s="105"/>
      <c r="F1224" s="106"/>
      <c r="G1224" s="105"/>
      <c r="H1224" s="105"/>
      <c r="I1224" s="108"/>
      <c r="J1224" s="105"/>
      <c r="K1224" s="105"/>
      <c r="L1224" s="108"/>
      <c r="M1224" s="105"/>
      <c r="N1224" s="103"/>
      <c r="O1224" s="456"/>
      <c r="P1224" s="79">
        <f t="shared" si="39"/>
        <v>0</v>
      </c>
      <c r="Q1224" s="79">
        <f t="shared" si="39"/>
        <v>0</v>
      </c>
      <c r="R1224" s="102" t="str">
        <f t="shared" si="38"/>
        <v/>
      </c>
      <c r="S1224" s="96" t="str">
        <f>IF(D1224="","",IF(OR(D1224=Plano!$A$1,D1224=Plano!$B$1),"entrada","saída"))</f>
        <v/>
      </c>
    </row>
    <row r="1225" spans="1:19" ht="13.2" hidden="1" x14ac:dyDescent="0.25">
      <c r="A1225" s="119" t="str">
        <f>IF(B1225="","",COUNT('Diário 2o PA'!$A$5:$A$1412)+COUNT('Diário 3o PA'!$A$5:$A$2004)+COUNT('Diário 4º PA'!$A$5:$A$2004)+ROW()-4)</f>
        <v/>
      </c>
      <c r="B1225" s="104"/>
      <c r="C1225" s="154"/>
      <c r="D1225" s="105"/>
      <c r="E1225" s="105"/>
      <c r="F1225" s="106"/>
      <c r="G1225" s="105"/>
      <c r="H1225" s="105"/>
      <c r="I1225" s="108"/>
      <c r="J1225" s="105"/>
      <c r="K1225" s="105"/>
      <c r="L1225" s="108"/>
      <c r="M1225" s="105"/>
      <c r="N1225" s="103"/>
      <c r="O1225" s="456"/>
      <c r="P1225" s="79">
        <f t="shared" si="39"/>
        <v>0</v>
      </c>
      <c r="Q1225" s="79">
        <f t="shared" si="39"/>
        <v>0</v>
      </c>
      <c r="R1225" s="102" t="str">
        <f t="shared" si="38"/>
        <v/>
      </c>
      <c r="S1225" s="96" t="str">
        <f>IF(D1225="","",IF(OR(D1225=Plano!$A$1,D1225=Plano!$B$1),"entrada","saída"))</f>
        <v/>
      </c>
    </row>
    <row r="1226" spans="1:19" ht="13.2" hidden="1" x14ac:dyDescent="0.25">
      <c r="A1226" s="119" t="str">
        <f>IF(B1226="","",COUNT('Diário 2o PA'!$A$5:$A$1412)+COUNT('Diário 3o PA'!$A$5:$A$2004)+COUNT('Diário 4º PA'!$A$5:$A$2004)+ROW()-4)</f>
        <v/>
      </c>
      <c r="B1226" s="104"/>
      <c r="C1226" s="154"/>
      <c r="D1226" s="105"/>
      <c r="E1226" s="105"/>
      <c r="F1226" s="106"/>
      <c r="G1226" s="105"/>
      <c r="H1226" s="105"/>
      <c r="I1226" s="108"/>
      <c r="J1226" s="105"/>
      <c r="K1226" s="105"/>
      <c r="L1226" s="108"/>
      <c r="M1226" s="105"/>
      <c r="N1226" s="103"/>
      <c r="O1226" s="456"/>
      <c r="P1226" s="79">
        <f t="shared" si="39"/>
        <v>0</v>
      </c>
      <c r="Q1226" s="79">
        <f t="shared" si="39"/>
        <v>0</v>
      </c>
      <c r="R1226" s="102" t="str">
        <f t="shared" si="38"/>
        <v/>
      </c>
      <c r="S1226" s="96" t="str">
        <f>IF(D1226="","",IF(OR(D1226=Plano!$A$1,D1226=Plano!$B$1),"entrada","saída"))</f>
        <v/>
      </c>
    </row>
    <row r="1227" spans="1:19" ht="13.2" hidden="1" x14ac:dyDescent="0.25">
      <c r="A1227" s="119" t="str">
        <f>IF(B1227="","",COUNT('Diário 2o PA'!$A$5:$A$1412)+COUNT('Diário 3o PA'!$A$5:$A$2004)+COUNT('Diário 4º PA'!$A$5:$A$2004)+ROW()-4)</f>
        <v/>
      </c>
      <c r="B1227" s="104"/>
      <c r="C1227" s="154"/>
      <c r="D1227" s="105"/>
      <c r="E1227" s="105"/>
      <c r="F1227" s="106"/>
      <c r="G1227" s="105"/>
      <c r="H1227" s="105"/>
      <c r="I1227" s="108"/>
      <c r="J1227" s="105"/>
      <c r="K1227" s="105"/>
      <c r="L1227" s="108"/>
      <c r="M1227" s="105"/>
      <c r="N1227" s="103"/>
      <c r="O1227" s="456"/>
      <c r="P1227" s="79">
        <f t="shared" si="39"/>
        <v>0</v>
      </c>
      <c r="Q1227" s="79">
        <f t="shared" si="39"/>
        <v>0</v>
      </c>
      <c r="R1227" s="102" t="str">
        <f t="shared" si="38"/>
        <v/>
      </c>
      <c r="S1227" s="96" t="str">
        <f>IF(D1227="","",IF(OR(D1227=Plano!$A$1,D1227=Plano!$B$1),"entrada","saída"))</f>
        <v/>
      </c>
    </row>
    <row r="1228" spans="1:19" ht="13.2" hidden="1" x14ac:dyDescent="0.25">
      <c r="A1228" s="119" t="str">
        <f>IF(B1228="","",COUNT('Diário 2o PA'!$A$5:$A$1412)+COUNT('Diário 3o PA'!$A$5:$A$2004)+COUNT('Diário 4º PA'!$A$5:$A$2004)+ROW()-4)</f>
        <v/>
      </c>
      <c r="B1228" s="104"/>
      <c r="C1228" s="154"/>
      <c r="D1228" s="105"/>
      <c r="E1228" s="105"/>
      <c r="F1228" s="106"/>
      <c r="G1228" s="105"/>
      <c r="H1228" s="105"/>
      <c r="I1228" s="108"/>
      <c r="J1228" s="105"/>
      <c r="K1228" s="105"/>
      <c r="L1228" s="108"/>
      <c r="M1228" s="105"/>
      <c r="N1228" s="103"/>
      <c r="O1228" s="456"/>
      <c r="P1228" s="79">
        <f t="shared" si="39"/>
        <v>0</v>
      </c>
      <c r="Q1228" s="79">
        <f t="shared" si="39"/>
        <v>0</v>
      </c>
      <c r="R1228" s="102" t="str">
        <f t="shared" si="38"/>
        <v/>
      </c>
      <c r="S1228" s="96" t="str">
        <f>IF(D1228="","",IF(OR(D1228=Plano!$A$1,D1228=Plano!$B$1),"entrada","saída"))</f>
        <v/>
      </c>
    </row>
    <row r="1229" spans="1:19" ht="13.2" hidden="1" x14ac:dyDescent="0.25">
      <c r="A1229" s="119" t="str">
        <f>IF(B1229="","",COUNT('Diário 2o PA'!$A$5:$A$1412)+COUNT('Diário 3o PA'!$A$5:$A$2004)+COUNT('Diário 4º PA'!$A$5:$A$2004)+ROW()-4)</f>
        <v/>
      </c>
      <c r="B1229" s="104"/>
      <c r="C1229" s="154"/>
      <c r="D1229" s="105"/>
      <c r="E1229" s="105"/>
      <c r="F1229" s="106"/>
      <c r="G1229" s="105"/>
      <c r="H1229" s="105"/>
      <c r="I1229" s="108"/>
      <c r="J1229" s="105"/>
      <c r="K1229" s="105"/>
      <c r="L1229" s="108"/>
      <c r="M1229" s="105"/>
      <c r="N1229" s="103"/>
      <c r="O1229" s="456"/>
      <c r="P1229" s="79">
        <f t="shared" si="39"/>
        <v>0</v>
      </c>
      <c r="Q1229" s="79">
        <f t="shared" si="39"/>
        <v>0</v>
      </c>
      <c r="R1229" s="102" t="str">
        <f t="shared" si="38"/>
        <v/>
      </c>
      <c r="S1229" s="96" t="str">
        <f>IF(D1229="","",IF(OR(D1229=Plano!$A$1,D1229=Plano!$B$1),"entrada","saída"))</f>
        <v/>
      </c>
    </row>
    <row r="1230" spans="1:19" ht="13.2" hidden="1" x14ac:dyDescent="0.25">
      <c r="A1230" s="119" t="str">
        <f>IF(B1230="","",COUNT('Diário 2o PA'!$A$5:$A$1412)+COUNT('Diário 3o PA'!$A$5:$A$2004)+COUNT('Diário 4º PA'!$A$5:$A$2004)+ROW()-4)</f>
        <v/>
      </c>
      <c r="B1230" s="104"/>
      <c r="C1230" s="154"/>
      <c r="D1230" s="105"/>
      <c r="E1230" s="105"/>
      <c r="F1230" s="106"/>
      <c r="G1230" s="105"/>
      <c r="H1230" s="105"/>
      <c r="I1230" s="108"/>
      <c r="J1230" s="105"/>
      <c r="K1230" s="105"/>
      <c r="L1230" s="108"/>
      <c r="M1230" s="105"/>
      <c r="N1230" s="103"/>
      <c r="O1230" s="456"/>
      <c r="P1230" s="79">
        <f t="shared" si="39"/>
        <v>0</v>
      </c>
      <c r="Q1230" s="79">
        <f t="shared" si="39"/>
        <v>0</v>
      </c>
      <c r="R1230" s="102" t="str">
        <f t="shared" si="38"/>
        <v/>
      </c>
      <c r="S1230" s="96" t="str">
        <f>IF(D1230="","",IF(OR(D1230=Plano!$A$1,D1230=Plano!$B$1),"entrada","saída"))</f>
        <v/>
      </c>
    </row>
    <row r="1231" spans="1:19" ht="13.2" hidden="1" x14ac:dyDescent="0.25">
      <c r="A1231" s="119" t="str">
        <f>IF(B1231="","",COUNT('Diário 2o PA'!$A$5:$A$1412)+COUNT('Diário 3o PA'!$A$5:$A$2004)+COUNT('Diário 4º PA'!$A$5:$A$2004)+ROW()-4)</f>
        <v/>
      </c>
      <c r="B1231" s="104"/>
      <c r="C1231" s="154"/>
      <c r="D1231" s="105"/>
      <c r="E1231" s="105"/>
      <c r="F1231" s="106"/>
      <c r="G1231" s="105"/>
      <c r="H1231" s="105"/>
      <c r="I1231" s="108"/>
      <c r="J1231" s="105"/>
      <c r="K1231" s="105"/>
      <c r="L1231" s="108"/>
      <c r="M1231" s="105"/>
      <c r="N1231" s="103"/>
      <c r="O1231" s="456"/>
      <c r="P1231" s="79">
        <f t="shared" si="39"/>
        <v>0</v>
      </c>
      <c r="Q1231" s="79">
        <f t="shared" si="39"/>
        <v>0</v>
      </c>
      <c r="R1231" s="102" t="str">
        <f t="shared" si="38"/>
        <v/>
      </c>
      <c r="S1231" s="96" t="str">
        <f>IF(D1231="","",IF(OR(D1231=Plano!$A$1,D1231=Plano!$B$1),"entrada","saída"))</f>
        <v/>
      </c>
    </row>
    <row r="1232" spans="1:19" ht="13.2" hidden="1" x14ac:dyDescent="0.25">
      <c r="A1232" s="119" t="str">
        <f>IF(B1232="","",COUNT('Diário 2o PA'!$A$5:$A$1412)+COUNT('Diário 3o PA'!$A$5:$A$2004)+COUNT('Diário 4º PA'!$A$5:$A$2004)+ROW()-4)</f>
        <v/>
      </c>
      <c r="B1232" s="104"/>
      <c r="C1232" s="154"/>
      <c r="D1232" s="105"/>
      <c r="E1232" s="105"/>
      <c r="F1232" s="106"/>
      <c r="G1232" s="105"/>
      <c r="H1232" s="105"/>
      <c r="I1232" s="108"/>
      <c r="J1232" s="105"/>
      <c r="K1232" s="105"/>
      <c r="L1232" s="108"/>
      <c r="M1232" s="105"/>
      <c r="N1232" s="103"/>
      <c r="O1232" s="456"/>
      <c r="P1232" s="79">
        <f t="shared" si="39"/>
        <v>0</v>
      </c>
      <c r="Q1232" s="79">
        <f t="shared" si="39"/>
        <v>0</v>
      </c>
      <c r="R1232" s="102" t="str">
        <f t="shared" si="38"/>
        <v/>
      </c>
      <c r="S1232" s="96" t="str">
        <f>IF(D1232="","",IF(OR(D1232=Plano!$A$1,D1232=Plano!$B$1),"entrada","saída"))</f>
        <v/>
      </c>
    </row>
    <row r="1233" spans="1:19" ht="13.2" hidden="1" x14ac:dyDescent="0.25">
      <c r="A1233" s="119" t="str">
        <f>IF(B1233="","",COUNT('Diário 2o PA'!$A$5:$A$1412)+COUNT('Diário 3o PA'!$A$5:$A$2004)+COUNT('Diário 4º PA'!$A$5:$A$2004)+ROW()-4)</f>
        <v/>
      </c>
      <c r="B1233" s="104"/>
      <c r="C1233" s="154"/>
      <c r="D1233" s="105"/>
      <c r="E1233" s="105"/>
      <c r="F1233" s="106"/>
      <c r="G1233" s="105"/>
      <c r="H1233" s="105"/>
      <c r="I1233" s="108"/>
      <c r="J1233" s="105"/>
      <c r="K1233" s="105"/>
      <c r="L1233" s="108"/>
      <c r="M1233" s="105"/>
      <c r="N1233" s="103"/>
      <c r="O1233" s="456"/>
      <c r="P1233" s="79">
        <f t="shared" si="39"/>
        <v>0</v>
      </c>
      <c r="Q1233" s="79">
        <f t="shared" si="39"/>
        <v>0</v>
      </c>
      <c r="R1233" s="102" t="str">
        <f t="shared" si="38"/>
        <v/>
      </c>
      <c r="S1233" s="96" t="str">
        <f>IF(D1233="","",IF(OR(D1233=Plano!$A$1,D1233=Plano!$B$1),"entrada","saída"))</f>
        <v/>
      </c>
    </row>
    <row r="1234" spans="1:19" ht="13.2" hidden="1" x14ac:dyDescent="0.25">
      <c r="A1234" s="119" t="str">
        <f>IF(B1234="","",COUNT('Diário 2o PA'!$A$5:$A$1412)+COUNT('Diário 3o PA'!$A$5:$A$2004)+COUNT('Diário 4º PA'!$A$5:$A$2004)+ROW()-4)</f>
        <v/>
      </c>
      <c r="B1234" s="104"/>
      <c r="C1234" s="154"/>
      <c r="D1234" s="105"/>
      <c r="E1234" s="105"/>
      <c r="F1234" s="106"/>
      <c r="G1234" s="105"/>
      <c r="H1234" s="105"/>
      <c r="I1234" s="108"/>
      <c r="J1234" s="105"/>
      <c r="K1234" s="105"/>
      <c r="L1234" s="108"/>
      <c r="M1234" s="105"/>
      <c r="N1234" s="103"/>
      <c r="O1234" s="456"/>
      <c r="P1234" s="79">
        <f t="shared" si="39"/>
        <v>0</v>
      </c>
      <c r="Q1234" s="79">
        <f t="shared" si="39"/>
        <v>0</v>
      </c>
      <c r="R1234" s="102" t="str">
        <f t="shared" si="38"/>
        <v/>
      </c>
      <c r="S1234" s="96" t="str">
        <f>IF(D1234="","",IF(OR(D1234=Plano!$A$1,D1234=Plano!$B$1),"entrada","saída"))</f>
        <v/>
      </c>
    </row>
    <row r="1235" spans="1:19" ht="13.2" hidden="1" x14ac:dyDescent="0.25">
      <c r="A1235" s="119" t="str">
        <f>IF(B1235="","",COUNT('Diário 2o PA'!$A$5:$A$1412)+COUNT('Diário 3o PA'!$A$5:$A$2004)+COUNT('Diário 4º PA'!$A$5:$A$2004)+ROW()-4)</f>
        <v/>
      </c>
      <c r="B1235" s="104"/>
      <c r="C1235" s="154"/>
      <c r="D1235" s="105"/>
      <c r="E1235" s="105"/>
      <c r="F1235" s="106"/>
      <c r="G1235" s="105"/>
      <c r="H1235" s="105"/>
      <c r="I1235" s="108"/>
      <c r="J1235" s="105"/>
      <c r="K1235" s="105"/>
      <c r="L1235" s="108"/>
      <c r="M1235" s="105"/>
      <c r="N1235" s="103"/>
      <c r="O1235" s="456"/>
      <c r="P1235" s="79">
        <f t="shared" si="39"/>
        <v>0</v>
      </c>
      <c r="Q1235" s="79">
        <f t="shared" si="39"/>
        <v>0</v>
      </c>
      <c r="R1235" s="102" t="str">
        <f t="shared" si="38"/>
        <v/>
      </c>
      <c r="S1235" s="96" t="str">
        <f>IF(D1235="","",IF(OR(D1235=Plano!$A$1,D1235=Plano!$B$1),"entrada","saída"))</f>
        <v/>
      </c>
    </row>
    <row r="1236" spans="1:19" ht="13.2" hidden="1" x14ac:dyDescent="0.25">
      <c r="A1236" s="119" t="str">
        <f>IF(B1236="","",COUNT('Diário 2o PA'!$A$5:$A$1412)+COUNT('Diário 3o PA'!$A$5:$A$2004)+COUNT('Diário 4º PA'!$A$5:$A$2004)+ROW()-4)</f>
        <v/>
      </c>
      <c r="B1236" s="104"/>
      <c r="C1236" s="154"/>
      <c r="D1236" s="105"/>
      <c r="E1236" s="105"/>
      <c r="F1236" s="106"/>
      <c r="G1236" s="105"/>
      <c r="H1236" s="105"/>
      <c r="I1236" s="108"/>
      <c r="J1236" s="105"/>
      <c r="K1236" s="105"/>
      <c r="L1236" s="108"/>
      <c r="M1236" s="105"/>
      <c r="N1236" s="103"/>
      <c r="O1236" s="456"/>
      <c r="P1236" s="79">
        <f t="shared" si="39"/>
        <v>0</v>
      </c>
      <c r="Q1236" s="79">
        <f t="shared" si="39"/>
        <v>0</v>
      </c>
      <c r="R1236" s="102" t="str">
        <f t="shared" si="38"/>
        <v/>
      </c>
      <c r="S1236" s="96" t="str">
        <f>IF(D1236="","",IF(OR(D1236=Plano!$A$1,D1236=Plano!$B$1),"entrada","saída"))</f>
        <v/>
      </c>
    </row>
    <row r="1237" spans="1:19" ht="13.2" hidden="1" x14ac:dyDescent="0.25">
      <c r="A1237" s="119" t="str">
        <f>IF(B1237="","",COUNT('Diário 2o PA'!$A$5:$A$1412)+COUNT('Diário 3o PA'!$A$5:$A$2004)+COUNT('Diário 4º PA'!$A$5:$A$2004)+ROW()-4)</f>
        <v/>
      </c>
      <c r="B1237" s="104"/>
      <c r="C1237" s="154"/>
      <c r="D1237" s="105"/>
      <c r="E1237" s="105"/>
      <c r="F1237" s="106"/>
      <c r="G1237" s="105"/>
      <c r="H1237" s="105"/>
      <c r="I1237" s="108"/>
      <c r="J1237" s="105"/>
      <c r="K1237" s="105"/>
      <c r="L1237" s="108"/>
      <c r="M1237" s="105"/>
      <c r="N1237" s="103"/>
      <c r="O1237" s="456"/>
      <c r="P1237" s="79">
        <f t="shared" si="39"/>
        <v>0</v>
      </c>
      <c r="Q1237" s="79">
        <f t="shared" si="39"/>
        <v>0</v>
      </c>
      <c r="R1237" s="102" t="str">
        <f t="shared" si="38"/>
        <v/>
      </c>
      <c r="S1237" s="96" t="str">
        <f>IF(D1237="","",IF(OR(D1237=Plano!$A$1,D1237=Plano!$B$1),"entrada","saída"))</f>
        <v/>
      </c>
    </row>
    <row r="1238" spans="1:19" ht="13.2" hidden="1" x14ac:dyDescent="0.25">
      <c r="A1238" s="119" t="str">
        <f>IF(B1238="","",COUNT('Diário 2o PA'!$A$5:$A$1412)+COUNT('Diário 3o PA'!$A$5:$A$2004)+COUNT('Diário 4º PA'!$A$5:$A$2004)+ROW()-4)</f>
        <v/>
      </c>
      <c r="B1238" s="104"/>
      <c r="C1238" s="154"/>
      <c r="D1238" s="105"/>
      <c r="E1238" s="105"/>
      <c r="F1238" s="106"/>
      <c r="G1238" s="105"/>
      <c r="H1238" s="105"/>
      <c r="I1238" s="108"/>
      <c r="J1238" s="105"/>
      <c r="K1238" s="105"/>
      <c r="L1238" s="108"/>
      <c r="M1238" s="105"/>
      <c r="N1238" s="103"/>
      <c r="O1238" s="456"/>
      <c r="P1238" s="79">
        <f t="shared" si="39"/>
        <v>0</v>
      </c>
      <c r="Q1238" s="79">
        <f t="shared" si="39"/>
        <v>0</v>
      </c>
      <c r="R1238" s="102" t="str">
        <f t="shared" si="38"/>
        <v/>
      </c>
      <c r="S1238" s="96" t="str">
        <f>IF(D1238="","",IF(OR(D1238=Plano!$A$1,D1238=Plano!$B$1),"entrada","saída"))</f>
        <v/>
      </c>
    </row>
    <row r="1239" spans="1:19" ht="13.2" hidden="1" x14ac:dyDescent="0.25">
      <c r="A1239" s="119" t="str">
        <f>IF(B1239="","",COUNT('Diário 2o PA'!$A$5:$A$1412)+COUNT('Diário 3o PA'!$A$5:$A$2004)+COUNT('Diário 4º PA'!$A$5:$A$2004)+ROW()-4)</f>
        <v/>
      </c>
      <c r="B1239" s="104"/>
      <c r="C1239" s="154"/>
      <c r="D1239" s="105"/>
      <c r="E1239" s="105"/>
      <c r="F1239" s="106"/>
      <c r="G1239" s="105"/>
      <c r="H1239" s="105"/>
      <c r="I1239" s="108"/>
      <c r="J1239" s="105"/>
      <c r="K1239" s="105"/>
      <c r="L1239" s="108"/>
      <c r="M1239" s="105"/>
      <c r="N1239" s="103"/>
      <c r="O1239" s="456"/>
      <c r="P1239" s="79">
        <f t="shared" si="39"/>
        <v>0</v>
      </c>
      <c r="Q1239" s="79">
        <f t="shared" si="39"/>
        <v>0</v>
      </c>
      <c r="R1239" s="102" t="str">
        <f t="shared" si="38"/>
        <v/>
      </c>
      <c r="S1239" s="96" t="str">
        <f>IF(D1239="","",IF(OR(D1239=Plano!$A$1,D1239=Plano!$B$1),"entrada","saída"))</f>
        <v/>
      </c>
    </row>
    <row r="1240" spans="1:19" ht="13.2" hidden="1" x14ac:dyDescent="0.25">
      <c r="A1240" s="119" t="str">
        <f>IF(B1240="","",COUNT('Diário 2o PA'!$A$5:$A$1412)+COUNT('Diário 3o PA'!$A$5:$A$2004)+COUNT('Diário 4º PA'!$A$5:$A$2004)+ROW()-4)</f>
        <v/>
      </c>
      <c r="B1240" s="104"/>
      <c r="C1240" s="154"/>
      <c r="D1240" s="105"/>
      <c r="E1240" s="105"/>
      <c r="F1240" s="106"/>
      <c r="G1240" s="105"/>
      <c r="H1240" s="105"/>
      <c r="I1240" s="108"/>
      <c r="J1240" s="105"/>
      <c r="K1240" s="105"/>
      <c r="L1240" s="108"/>
      <c r="M1240" s="105"/>
      <c r="N1240" s="103"/>
      <c r="O1240" s="456"/>
      <c r="P1240" s="79">
        <f t="shared" si="39"/>
        <v>0</v>
      </c>
      <c r="Q1240" s="79">
        <f t="shared" si="39"/>
        <v>0</v>
      </c>
      <c r="R1240" s="102" t="str">
        <f t="shared" si="38"/>
        <v/>
      </c>
      <c r="S1240" s="96" t="str">
        <f>IF(D1240="","",IF(OR(D1240=Plano!$A$1,D1240=Plano!$B$1),"entrada","saída"))</f>
        <v/>
      </c>
    </row>
    <row r="1241" spans="1:19" ht="13.2" hidden="1" x14ac:dyDescent="0.25">
      <c r="A1241" s="119" t="str">
        <f>IF(B1241="","",COUNT('Diário 2o PA'!$A$5:$A$1412)+COUNT('Diário 3o PA'!$A$5:$A$2004)+COUNT('Diário 4º PA'!$A$5:$A$2004)+ROW()-4)</f>
        <v/>
      </c>
      <c r="B1241" s="104"/>
      <c r="C1241" s="154"/>
      <c r="D1241" s="105"/>
      <c r="E1241" s="105"/>
      <c r="F1241" s="106"/>
      <c r="G1241" s="105"/>
      <c r="H1241" s="105"/>
      <c r="I1241" s="108"/>
      <c r="J1241" s="105"/>
      <c r="K1241" s="105"/>
      <c r="L1241" s="108"/>
      <c r="M1241" s="105"/>
      <c r="N1241" s="103"/>
      <c r="O1241" s="456"/>
      <c r="P1241" s="79">
        <f t="shared" si="39"/>
        <v>0</v>
      </c>
      <c r="Q1241" s="79">
        <f t="shared" si="39"/>
        <v>0</v>
      </c>
      <c r="R1241" s="102" t="str">
        <f t="shared" si="38"/>
        <v/>
      </c>
      <c r="S1241" s="96" t="str">
        <f>IF(D1241="","",IF(OR(D1241=Plano!$A$1,D1241=Plano!$B$1),"entrada","saída"))</f>
        <v/>
      </c>
    </row>
    <row r="1242" spans="1:19" ht="13.2" hidden="1" x14ac:dyDescent="0.25">
      <c r="A1242" s="119" t="str">
        <f>IF(B1242="","",COUNT('Diário 2o PA'!$A$5:$A$1412)+COUNT('Diário 3o PA'!$A$5:$A$2004)+COUNT('Diário 4º PA'!$A$5:$A$2004)+ROW()-4)</f>
        <v/>
      </c>
      <c r="B1242" s="104"/>
      <c r="C1242" s="154"/>
      <c r="D1242" s="105"/>
      <c r="E1242" s="105"/>
      <c r="F1242" s="106"/>
      <c r="G1242" s="105"/>
      <c r="H1242" s="105"/>
      <c r="I1242" s="108"/>
      <c r="J1242" s="105"/>
      <c r="K1242" s="105"/>
      <c r="L1242" s="108"/>
      <c r="M1242" s="105"/>
      <c r="N1242" s="103"/>
      <c r="O1242" s="456"/>
      <c r="P1242" s="79">
        <f t="shared" si="39"/>
        <v>0</v>
      </c>
      <c r="Q1242" s="79">
        <f t="shared" si="39"/>
        <v>0</v>
      </c>
      <c r="R1242" s="102" t="str">
        <f t="shared" si="38"/>
        <v/>
      </c>
      <c r="S1242" s="96" t="str">
        <f>IF(D1242="","",IF(OR(D1242=Plano!$A$1,D1242=Plano!$B$1),"entrada","saída"))</f>
        <v/>
      </c>
    </row>
    <row r="1243" spans="1:19" ht="13.2" hidden="1" x14ac:dyDescent="0.25">
      <c r="A1243" s="119" t="str">
        <f>IF(B1243="","",COUNT('Diário 2o PA'!$A$5:$A$1412)+COUNT('Diário 3o PA'!$A$5:$A$2004)+COUNT('Diário 4º PA'!$A$5:$A$2004)+ROW()-4)</f>
        <v/>
      </c>
      <c r="B1243" s="104"/>
      <c r="C1243" s="154"/>
      <c r="D1243" s="105"/>
      <c r="E1243" s="105"/>
      <c r="F1243" s="106"/>
      <c r="G1243" s="105"/>
      <c r="H1243" s="105"/>
      <c r="I1243" s="108"/>
      <c r="J1243" s="105"/>
      <c r="K1243" s="105"/>
      <c r="L1243" s="108"/>
      <c r="M1243" s="105"/>
      <c r="N1243" s="103"/>
      <c r="O1243" s="456"/>
      <c r="P1243" s="79">
        <f t="shared" si="39"/>
        <v>0</v>
      </c>
      <c r="Q1243" s="79">
        <f t="shared" si="39"/>
        <v>0</v>
      </c>
      <c r="R1243" s="102" t="str">
        <f t="shared" si="38"/>
        <v/>
      </c>
      <c r="S1243" s="96" t="str">
        <f>IF(D1243="","",IF(OR(D1243=Plano!$A$1,D1243=Plano!$B$1),"entrada","saída"))</f>
        <v/>
      </c>
    </row>
    <row r="1244" spans="1:19" ht="13.2" hidden="1" x14ac:dyDescent="0.25">
      <c r="A1244" s="119" t="str">
        <f>IF(B1244="","",COUNT('Diário 2o PA'!$A$5:$A$1412)+COUNT('Diário 3o PA'!$A$5:$A$2004)+COUNT('Diário 4º PA'!$A$5:$A$2004)+ROW()-4)</f>
        <v/>
      </c>
      <c r="B1244" s="104"/>
      <c r="C1244" s="154"/>
      <c r="D1244" s="105"/>
      <c r="E1244" s="105"/>
      <c r="F1244" s="106"/>
      <c r="G1244" s="105"/>
      <c r="H1244" s="105"/>
      <c r="I1244" s="108"/>
      <c r="J1244" s="105"/>
      <c r="K1244" s="105"/>
      <c r="L1244" s="108"/>
      <c r="M1244" s="105"/>
      <c r="N1244" s="103"/>
      <c r="O1244" s="456"/>
      <c r="P1244" s="79">
        <f t="shared" si="39"/>
        <v>0</v>
      </c>
      <c r="Q1244" s="79">
        <f t="shared" si="39"/>
        <v>0</v>
      </c>
      <c r="R1244" s="102" t="str">
        <f t="shared" si="38"/>
        <v/>
      </c>
      <c r="S1244" s="96" t="str">
        <f>IF(D1244="","",IF(OR(D1244=Plano!$A$1,D1244=Plano!$B$1),"entrada","saída"))</f>
        <v/>
      </c>
    </row>
    <row r="1245" spans="1:19" ht="13.2" hidden="1" x14ac:dyDescent="0.25">
      <c r="A1245" s="119" t="str">
        <f>IF(B1245="","",COUNT('Diário 2o PA'!$A$5:$A$1412)+COUNT('Diário 3o PA'!$A$5:$A$2004)+COUNT('Diário 4º PA'!$A$5:$A$2004)+ROW()-4)</f>
        <v/>
      </c>
      <c r="B1245" s="104"/>
      <c r="C1245" s="154"/>
      <c r="D1245" s="105"/>
      <c r="E1245" s="105"/>
      <c r="F1245" s="106"/>
      <c r="G1245" s="105"/>
      <c r="H1245" s="105"/>
      <c r="I1245" s="108"/>
      <c r="J1245" s="105"/>
      <c r="K1245" s="105"/>
      <c r="L1245" s="108"/>
      <c r="M1245" s="105"/>
      <c r="N1245" s="103"/>
      <c r="O1245" s="456"/>
      <c r="P1245" s="79">
        <f t="shared" si="39"/>
        <v>0</v>
      </c>
      <c r="Q1245" s="79">
        <f t="shared" si="39"/>
        <v>0</v>
      </c>
      <c r="R1245" s="102" t="str">
        <f t="shared" si="38"/>
        <v/>
      </c>
      <c r="S1245" s="96" t="str">
        <f>IF(D1245="","",IF(OR(D1245=Plano!$A$1,D1245=Plano!$B$1),"entrada","saída"))</f>
        <v/>
      </c>
    </row>
    <row r="1246" spans="1:19" ht="13.2" hidden="1" x14ac:dyDescent="0.25">
      <c r="A1246" s="119" t="str">
        <f>IF(B1246="","",COUNT('Diário 2o PA'!$A$5:$A$1412)+COUNT('Diário 3o PA'!$A$5:$A$2004)+COUNT('Diário 4º PA'!$A$5:$A$2004)+ROW()-4)</f>
        <v/>
      </c>
      <c r="B1246" s="104"/>
      <c r="C1246" s="154"/>
      <c r="D1246" s="105"/>
      <c r="E1246" s="105"/>
      <c r="F1246" s="106"/>
      <c r="G1246" s="105"/>
      <c r="H1246" s="105"/>
      <c r="I1246" s="108"/>
      <c r="J1246" s="105"/>
      <c r="K1246" s="105"/>
      <c r="L1246" s="108"/>
      <c r="M1246" s="105"/>
      <c r="N1246" s="103"/>
      <c r="O1246" s="456"/>
      <c r="P1246" s="79">
        <f t="shared" si="39"/>
        <v>0</v>
      </c>
      <c r="Q1246" s="79">
        <f t="shared" si="39"/>
        <v>0</v>
      </c>
      <c r="R1246" s="102" t="str">
        <f t="shared" si="38"/>
        <v/>
      </c>
      <c r="S1246" s="96" t="str">
        <f>IF(D1246="","",IF(OR(D1246=Plano!$A$1,D1246=Plano!$B$1),"entrada","saída"))</f>
        <v/>
      </c>
    </row>
    <row r="1247" spans="1:19" ht="13.2" hidden="1" x14ac:dyDescent="0.25">
      <c r="A1247" s="119" t="str">
        <f>IF(B1247="","",COUNT('Diário 2o PA'!$A$5:$A$1412)+COUNT('Diário 3o PA'!$A$5:$A$2004)+COUNT('Diário 4º PA'!$A$5:$A$2004)+ROW()-4)</f>
        <v/>
      </c>
      <c r="B1247" s="104"/>
      <c r="C1247" s="154"/>
      <c r="D1247" s="105"/>
      <c r="E1247" s="105"/>
      <c r="F1247" s="106"/>
      <c r="G1247" s="105"/>
      <c r="H1247" s="105"/>
      <c r="I1247" s="108"/>
      <c r="J1247" s="105"/>
      <c r="K1247" s="105"/>
      <c r="L1247" s="108"/>
      <c r="M1247" s="105"/>
      <c r="N1247" s="103"/>
      <c r="O1247" s="456"/>
      <c r="P1247" s="79">
        <f t="shared" si="39"/>
        <v>0</v>
      </c>
      <c r="Q1247" s="79">
        <f t="shared" si="39"/>
        <v>0</v>
      </c>
      <c r="R1247" s="102" t="str">
        <f t="shared" si="38"/>
        <v/>
      </c>
      <c r="S1247" s="96" t="str">
        <f>IF(D1247="","",IF(OR(D1247=Plano!$A$1,D1247=Plano!$B$1),"entrada","saída"))</f>
        <v/>
      </c>
    </row>
    <row r="1248" spans="1:19" ht="13.2" hidden="1" x14ac:dyDescent="0.25">
      <c r="A1248" s="119" t="str">
        <f>IF(B1248="","",COUNT('Diário 2o PA'!$A$5:$A$1412)+COUNT('Diário 3o PA'!$A$5:$A$2004)+COUNT('Diário 4º PA'!$A$5:$A$2004)+ROW()-4)</f>
        <v/>
      </c>
      <c r="B1248" s="104"/>
      <c r="C1248" s="154"/>
      <c r="D1248" s="105"/>
      <c r="E1248" s="105"/>
      <c r="F1248" s="106"/>
      <c r="G1248" s="105"/>
      <c r="H1248" s="105"/>
      <c r="I1248" s="108"/>
      <c r="J1248" s="105"/>
      <c r="K1248" s="105"/>
      <c r="L1248" s="108"/>
      <c r="M1248" s="105"/>
      <c r="N1248" s="103"/>
      <c r="O1248" s="456"/>
      <c r="P1248" s="79">
        <f t="shared" si="39"/>
        <v>0</v>
      </c>
      <c r="Q1248" s="79">
        <f t="shared" si="39"/>
        <v>0</v>
      </c>
      <c r="R1248" s="102" t="str">
        <f t="shared" si="38"/>
        <v/>
      </c>
      <c r="S1248" s="96" t="str">
        <f>IF(D1248="","",IF(OR(D1248=Plano!$A$1,D1248=Plano!$B$1),"entrada","saída"))</f>
        <v/>
      </c>
    </row>
    <row r="1249" spans="1:19" ht="13.2" hidden="1" x14ac:dyDescent="0.25">
      <c r="A1249" s="119" t="str">
        <f>IF(B1249="","",COUNT('Diário 2o PA'!$A$5:$A$1412)+COUNT('Diário 3o PA'!$A$5:$A$2004)+COUNT('Diário 4º PA'!$A$5:$A$2004)+ROW()-4)</f>
        <v/>
      </c>
      <c r="B1249" s="104"/>
      <c r="C1249" s="154"/>
      <c r="D1249" s="105"/>
      <c r="E1249" s="105"/>
      <c r="F1249" s="106"/>
      <c r="G1249" s="105"/>
      <c r="H1249" s="105"/>
      <c r="I1249" s="108"/>
      <c r="J1249" s="105"/>
      <c r="K1249" s="105"/>
      <c r="L1249" s="108"/>
      <c r="M1249" s="105"/>
      <c r="N1249" s="103"/>
      <c r="O1249" s="456"/>
      <c r="P1249" s="79">
        <f t="shared" si="39"/>
        <v>0</v>
      </c>
      <c r="Q1249" s="79">
        <f t="shared" si="39"/>
        <v>0</v>
      </c>
      <c r="R1249" s="102" t="str">
        <f t="shared" si="38"/>
        <v/>
      </c>
      <c r="S1249" s="96" t="str">
        <f>IF(D1249="","",IF(OR(D1249=Plano!$A$1,D1249=Plano!$B$1),"entrada","saída"))</f>
        <v/>
      </c>
    </row>
    <row r="1250" spans="1:19" ht="13.2" hidden="1" x14ac:dyDescent="0.25">
      <c r="A1250" s="119" t="str">
        <f>IF(B1250="","",COUNT('Diário 2o PA'!$A$5:$A$1412)+COUNT('Diário 3o PA'!$A$5:$A$2004)+COUNT('Diário 4º PA'!$A$5:$A$2004)+ROW()-4)</f>
        <v/>
      </c>
      <c r="B1250" s="104"/>
      <c r="C1250" s="154"/>
      <c r="D1250" s="105"/>
      <c r="E1250" s="105"/>
      <c r="F1250" s="106"/>
      <c r="G1250" s="105"/>
      <c r="H1250" s="105"/>
      <c r="I1250" s="108"/>
      <c r="J1250" s="105"/>
      <c r="K1250" s="105"/>
      <c r="L1250" s="108"/>
      <c r="M1250" s="105"/>
      <c r="N1250" s="103"/>
      <c r="O1250" s="456"/>
      <c r="P1250" s="79">
        <f t="shared" si="39"/>
        <v>0</v>
      </c>
      <c r="Q1250" s="79">
        <f t="shared" si="39"/>
        <v>0</v>
      </c>
      <c r="R1250" s="102" t="str">
        <f t="shared" si="38"/>
        <v/>
      </c>
      <c r="S1250" s="96" t="str">
        <f>IF(D1250="","",IF(OR(D1250=Plano!$A$1,D1250=Plano!$B$1),"entrada","saída"))</f>
        <v/>
      </c>
    </row>
    <row r="1251" spans="1:19" ht="13.2" hidden="1" x14ac:dyDescent="0.25">
      <c r="A1251" s="119" t="str">
        <f>IF(B1251="","",COUNT('Diário 2o PA'!$A$5:$A$1412)+COUNT('Diário 3o PA'!$A$5:$A$2004)+COUNT('Diário 4º PA'!$A$5:$A$2004)+ROW()-4)</f>
        <v/>
      </c>
      <c r="B1251" s="104"/>
      <c r="C1251" s="154"/>
      <c r="D1251" s="105"/>
      <c r="E1251" s="105"/>
      <c r="F1251" s="106"/>
      <c r="G1251" s="105"/>
      <c r="H1251" s="105"/>
      <c r="I1251" s="108"/>
      <c r="J1251" s="105"/>
      <c r="K1251" s="105"/>
      <c r="L1251" s="108"/>
      <c r="M1251" s="105"/>
      <c r="N1251" s="103"/>
      <c r="O1251" s="456"/>
      <c r="P1251" s="79">
        <f t="shared" si="39"/>
        <v>0</v>
      </c>
      <c r="Q1251" s="79">
        <f t="shared" si="39"/>
        <v>0</v>
      </c>
      <c r="R1251" s="102" t="str">
        <f t="shared" si="38"/>
        <v/>
      </c>
      <c r="S1251" s="96" t="str">
        <f>IF(D1251="","",IF(OR(D1251=Plano!$A$1,D1251=Plano!$B$1),"entrada","saída"))</f>
        <v/>
      </c>
    </row>
    <row r="1252" spans="1:19" ht="13.2" hidden="1" x14ac:dyDescent="0.25">
      <c r="A1252" s="119" t="str">
        <f>IF(B1252="","",COUNT('Diário 2o PA'!$A$5:$A$1412)+COUNT('Diário 3o PA'!$A$5:$A$2004)+COUNT('Diário 4º PA'!$A$5:$A$2004)+ROW()-4)</f>
        <v/>
      </c>
      <c r="B1252" s="104"/>
      <c r="C1252" s="154"/>
      <c r="D1252" s="105"/>
      <c r="E1252" s="105"/>
      <c r="F1252" s="106"/>
      <c r="G1252" s="105"/>
      <c r="H1252" s="105"/>
      <c r="I1252" s="108"/>
      <c r="J1252" s="105"/>
      <c r="K1252" s="105"/>
      <c r="L1252" s="108"/>
      <c r="M1252" s="105"/>
      <c r="N1252" s="103"/>
      <c r="O1252" s="456"/>
      <c r="P1252" s="79">
        <f t="shared" si="39"/>
        <v>0</v>
      </c>
      <c r="Q1252" s="79">
        <f t="shared" si="39"/>
        <v>0</v>
      </c>
      <c r="R1252" s="102" t="str">
        <f t="shared" si="38"/>
        <v/>
      </c>
      <c r="S1252" s="96" t="str">
        <f>IF(D1252="","",IF(OR(D1252=Plano!$A$1,D1252=Plano!$B$1),"entrada","saída"))</f>
        <v/>
      </c>
    </row>
    <row r="1253" spans="1:19" ht="13.2" hidden="1" x14ac:dyDescent="0.25">
      <c r="A1253" s="119" t="str">
        <f>IF(B1253="","",COUNT('Diário 2o PA'!$A$5:$A$1412)+COUNT('Diário 3o PA'!$A$5:$A$2004)+COUNT('Diário 4º PA'!$A$5:$A$2004)+ROW()-4)</f>
        <v/>
      </c>
      <c r="B1253" s="104"/>
      <c r="C1253" s="154"/>
      <c r="D1253" s="105"/>
      <c r="E1253" s="105"/>
      <c r="F1253" s="106"/>
      <c r="G1253" s="105"/>
      <c r="H1253" s="105"/>
      <c r="I1253" s="108"/>
      <c r="J1253" s="105"/>
      <c r="K1253" s="105"/>
      <c r="L1253" s="108"/>
      <c r="M1253" s="105"/>
      <c r="N1253" s="103"/>
      <c r="O1253" s="456"/>
      <c r="P1253" s="79">
        <f t="shared" si="39"/>
        <v>0</v>
      </c>
      <c r="Q1253" s="79">
        <f t="shared" si="39"/>
        <v>0</v>
      </c>
      <c r="R1253" s="102" t="str">
        <f t="shared" si="38"/>
        <v/>
      </c>
      <c r="S1253" s="96" t="str">
        <f>IF(D1253="","",IF(OR(D1253=Plano!$A$1,D1253=Plano!$B$1),"entrada","saída"))</f>
        <v/>
      </c>
    </row>
    <row r="1254" spans="1:19" ht="13.2" hidden="1" x14ac:dyDescent="0.25">
      <c r="A1254" s="119" t="str">
        <f>IF(B1254="","",COUNT('Diário 2o PA'!$A$5:$A$1412)+COUNT('Diário 3o PA'!$A$5:$A$2004)+COUNT('Diário 4º PA'!$A$5:$A$2004)+ROW()-4)</f>
        <v/>
      </c>
      <c r="B1254" s="104"/>
      <c r="C1254" s="154"/>
      <c r="D1254" s="105"/>
      <c r="E1254" s="105"/>
      <c r="F1254" s="106"/>
      <c r="G1254" s="105"/>
      <c r="H1254" s="105"/>
      <c r="I1254" s="108"/>
      <c r="J1254" s="105"/>
      <c r="K1254" s="105"/>
      <c r="L1254" s="108"/>
      <c r="M1254" s="105"/>
      <c r="N1254" s="103"/>
      <c r="O1254" s="456"/>
      <c r="P1254" s="79">
        <f t="shared" si="39"/>
        <v>0</v>
      </c>
      <c r="Q1254" s="79">
        <f t="shared" si="39"/>
        <v>0</v>
      </c>
      <c r="R1254" s="102" t="str">
        <f t="shared" si="38"/>
        <v/>
      </c>
      <c r="S1254" s="96" t="str">
        <f>IF(D1254="","",IF(OR(D1254=Plano!$A$1,D1254=Plano!$B$1),"entrada","saída"))</f>
        <v/>
      </c>
    </row>
    <row r="1255" spans="1:19" ht="13.2" hidden="1" x14ac:dyDescent="0.25">
      <c r="A1255" s="119" t="str">
        <f>IF(B1255="","",COUNT('Diário 2o PA'!$A$5:$A$1412)+COUNT('Diário 3o PA'!$A$5:$A$2004)+COUNT('Diário 4º PA'!$A$5:$A$2004)+ROW()-4)</f>
        <v/>
      </c>
      <c r="B1255" s="104"/>
      <c r="C1255" s="154"/>
      <c r="D1255" s="105"/>
      <c r="E1255" s="105"/>
      <c r="F1255" s="106"/>
      <c r="G1255" s="105"/>
      <c r="H1255" s="105"/>
      <c r="I1255" s="108"/>
      <c r="J1255" s="105"/>
      <c r="K1255" s="105"/>
      <c r="L1255" s="108"/>
      <c r="M1255" s="105"/>
      <c r="N1255" s="103"/>
      <c r="O1255" s="456"/>
      <c r="P1255" s="79">
        <f t="shared" si="39"/>
        <v>0</v>
      </c>
      <c r="Q1255" s="79">
        <f t="shared" si="39"/>
        <v>0</v>
      </c>
      <c r="R1255" s="102" t="str">
        <f t="shared" si="38"/>
        <v/>
      </c>
      <c r="S1255" s="96" t="str">
        <f>IF(D1255="","",IF(OR(D1255=Plano!$A$1,D1255=Plano!$B$1),"entrada","saída"))</f>
        <v/>
      </c>
    </row>
    <row r="1256" spans="1:19" ht="13.2" hidden="1" x14ac:dyDescent="0.25">
      <c r="A1256" s="119" t="str">
        <f>IF(B1256="","",COUNT('Diário 2o PA'!$A$5:$A$1412)+COUNT('Diário 3o PA'!$A$5:$A$2004)+COUNT('Diário 4º PA'!$A$5:$A$2004)+ROW()-4)</f>
        <v/>
      </c>
      <c r="B1256" s="104"/>
      <c r="C1256" s="154"/>
      <c r="D1256" s="105"/>
      <c r="E1256" s="105"/>
      <c r="F1256" s="106"/>
      <c r="G1256" s="105"/>
      <c r="H1256" s="105"/>
      <c r="I1256" s="108"/>
      <c r="J1256" s="105"/>
      <c r="K1256" s="105"/>
      <c r="L1256" s="108"/>
      <c r="M1256" s="105"/>
      <c r="N1256" s="103"/>
      <c r="O1256" s="456"/>
      <c r="P1256" s="79">
        <f t="shared" si="39"/>
        <v>0</v>
      </c>
      <c r="Q1256" s="79">
        <f t="shared" si="39"/>
        <v>0</v>
      </c>
      <c r="R1256" s="102" t="str">
        <f t="shared" si="38"/>
        <v/>
      </c>
      <c r="S1256" s="96" t="str">
        <f>IF(D1256="","",IF(OR(D1256=Plano!$A$1,D1256=Plano!$B$1),"entrada","saída"))</f>
        <v/>
      </c>
    </row>
    <row r="1257" spans="1:19" ht="13.2" hidden="1" x14ac:dyDescent="0.25">
      <c r="A1257" s="119" t="str">
        <f>IF(B1257="","",COUNT('Diário 2o PA'!$A$5:$A$1412)+COUNT('Diário 3o PA'!$A$5:$A$2004)+COUNT('Diário 4º PA'!$A$5:$A$2004)+ROW()-4)</f>
        <v/>
      </c>
      <c r="B1257" s="104"/>
      <c r="C1257" s="154"/>
      <c r="D1257" s="105"/>
      <c r="E1257" s="105"/>
      <c r="F1257" s="106"/>
      <c r="G1257" s="105"/>
      <c r="H1257" s="105"/>
      <c r="I1257" s="108"/>
      <c r="J1257" s="105"/>
      <c r="K1257" s="105"/>
      <c r="L1257" s="108"/>
      <c r="M1257" s="105"/>
      <c r="N1257" s="103"/>
      <c r="O1257" s="456"/>
      <c r="P1257" s="79">
        <f t="shared" si="39"/>
        <v>0</v>
      </c>
      <c r="Q1257" s="79">
        <f t="shared" si="39"/>
        <v>0</v>
      </c>
      <c r="R1257" s="102" t="str">
        <f t="shared" si="38"/>
        <v/>
      </c>
      <c r="S1257" s="96" t="str">
        <f>IF(D1257="","",IF(OR(D1257=Plano!$A$1,D1257=Plano!$B$1),"entrada","saída"))</f>
        <v/>
      </c>
    </row>
    <row r="1258" spans="1:19" ht="13.2" hidden="1" x14ac:dyDescent="0.25">
      <c r="A1258" s="119" t="str">
        <f>IF(B1258="","",COUNT('Diário 2o PA'!$A$5:$A$1412)+COUNT('Diário 3o PA'!$A$5:$A$2004)+COUNT('Diário 4º PA'!$A$5:$A$2004)+ROW()-4)</f>
        <v/>
      </c>
      <c r="B1258" s="104"/>
      <c r="C1258" s="154"/>
      <c r="D1258" s="105"/>
      <c r="E1258" s="105"/>
      <c r="F1258" s="106"/>
      <c r="G1258" s="105"/>
      <c r="H1258" s="105"/>
      <c r="I1258" s="108"/>
      <c r="J1258" s="105"/>
      <c r="K1258" s="105"/>
      <c r="L1258" s="108"/>
      <c r="M1258" s="105"/>
      <c r="N1258" s="103"/>
      <c r="O1258" s="456"/>
      <c r="P1258" s="79">
        <f t="shared" si="39"/>
        <v>0</v>
      </c>
      <c r="Q1258" s="79">
        <f t="shared" si="39"/>
        <v>0</v>
      </c>
      <c r="R1258" s="102" t="str">
        <f t="shared" si="38"/>
        <v/>
      </c>
      <c r="S1258" s="96" t="str">
        <f>IF(D1258="","",IF(OR(D1258=Plano!$A$1,D1258=Plano!$B$1),"entrada","saída"))</f>
        <v/>
      </c>
    </row>
    <row r="1259" spans="1:19" ht="13.2" hidden="1" x14ac:dyDescent="0.25">
      <c r="A1259" s="119" t="str">
        <f>IF(B1259="","",COUNT('Diário 2o PA'!$A$5:$A$1412)+COUNT('Diário 3o PA'!$A$5:$A$2004)+COUNT('Diário 4º PA'!$A$5:$A$2004)+ROW()-4)</f>
        <v/>
      </c>
      <c r="B1259" s="104"/>
      <c r="C1259" s="154"/>
      <c r="D1259" s="105"/>
      <c r="E1259" s="105"/>
      <c r="F1259" s="106"/>
      <c r="G1259" s="105"/>
      <c r="H1259" s="105"/>
      <c r="I1259" s="108"/>
      <c r="J1259" s="105"/>
      <c r="K1259" s="105"/>
      <c r="L1259" s="108"/>
      <c r="M1259" s="105"/>
      <c r="N1259" s="103"/>
      <c r="O1259" s="456"/>
      <c r="P1259" s="79">
        <f t="shared" si="39"/>
        <v>0</v>
      </c>
      <c r="Q1259" s="79">
        <f t="shared" si="39"/>
        <v>0</v>
      </c>
      <c r="R1259" s="102" t="str">
        <f t="shared" si="38"/>
        <v/>
      </c>
      <c r="S1259" s="96" t="str">
        <f>IF(D1259="","",IF(OR(D1259=Plano!$A$1,D1259=Plano!$B$1),"entrada","saída"))</f>
        <v/>
      </c>
    </row>
    <row r="1260" spans="1:19" ht="13.2" hidden="1" x14ac:dyDescent="0.25">
      <c r="A1260" s="119" t="str">
        <f>IF(B1260="","",COUNT('Diário 2o PA'!$A$5:$A$1412)+COUNT('Diário 3o PA'!$A$5:$A$2004)+COUNT('Diário 4º PA'!$A$5:$A$2004)+ROW()-4)</f>
        <v/>
      </c>
      <c r="B1260" s="104"/>
      <c r="C1260" s="154"/>
      <c r="D1260" s="105"/>
      <c r="E1260" s="105"/>
      <c r="F1260" s="106"/>
      <c r="G1260" s="105"/>
      <c r="H1260" s="105"/>
      <c r="I1260" s="108"/>
      <c r="J1260" s="105"/>
      <c r="K1260" s="105"/>
      <c r="L1260" s="108"/>
      <c r="M1260" s="105"/>
      <c r="N1260" s="103"/>
      <c r="O1260" s="456"/>
      <c r="P1260" s="79">
        <f t="shared" si="39"/>
        <v>0</v>
      </c>
      <c r="Q1260" s="79">
        <f t="shared" si="39"/>
        <v>0</v>
      </c>
      <c r="R1260" s="102" t="str">
        <f t="shared" si="38"/>
        <v/>
      </c>
      <c r="S1260" s="96" t="str">
        <f>IF(D1260="","",IF(OR(D1260=Plano!$A$1,D1260=Plano!$B$1),"entrada","saída"))</f>
        <v/>
      </c>
    </row>
    <row r="1261" spans="1:19" ht="13.2" hidden="1" x14ac:dyDescent="0.25">
      <c r="A1261" s="119" t="str">
        <f>IF(B1261="","",COUNT('Diário 2o PA'!$A$5:$A$1412)+COUNT('Diário 3o PA'!$A$5:$A$2004)+COUNT('Diário 4º PA'!$A$5:$A$2004)+ROW()-4)</f>
        <v/>
      </c>
      <c r="B1261" s="104"/>
      <c r="C1261" s="154"/>
      <c r="D1261" s="105"/>
      <c r="E1261" s="105"/>
      <c r="F1261" s="106"/>
      <c r="G1261" s="105"/>
      <c r="H1261" s="105"/>
      <c r="I1261" s="108"/>
      <c r="J1261" s="105"/>
      <c r="K1261" s="105"/>
      <c r="L1261" s="108"/>
      <c r="M1261" s="105"/>
      <c r="N1261" s="103"/>
      <c r="O1261" s="456"/>
      <c r="P1261" s="79">
        <f t="shared" si="39"/>
        <v>0</v>
      </c>
      <c r="Q1261" s="79">
        <f t="shared" si="39"/>
        <v>0</v>
      </c>
      <c r="R1261" s="102" t="str">
        <f t="shared" si="38"/>
        <v/>
      </c>
      <c r="S1261" s="96" t="str">
        <f>IF(D1261="","",IF(OR(D1261=Plano!$A$1,D1261=Plano!$B$1),"entrada","saída"))</f>
        <v/>
      </c>
    </row>
    <row r="1262" spans="1:19" ht="13.2" hidden="1" x14ac:dyDescent="0.25">
      <c r="A1262" s="119" t="str">
        <f>IF(B1262="","",COUNT('Diário 2o PA'!$A$5:$A$1412)+COUNT('Diário 3o PA'!$A$5:$A$2004)+COUNT('Diário 4º PA'!$A$5:$A$2004)+ROW()-4)</f>
        <v/>
      </c>
      <c r="B1262" s="104"/>
      <c r="C1262" s="154"/>
      <c r="D1262" s="105"/>
      <c r="E1262" s="105"/>
      <c r="F1262" s="106"/>
      <c r="G1262" s="105"/>
      <c r="H1262" s="105"/>
      <c r="I1262" s="108"/>
      <c r="J1262" s="105"/>
      <c r="K1262" s="105"/>
      <c r="L1262" s="108"/>
      <c r="M1262" s="105"/>
      <c r="N1262" s="103"/>
      <c r="O1262" s="456"/>
      <c r="P1262" s="79">
        <f t="shared" si="39"/>
        <v>0</v>
      </c>
      <c r="Q1262" s="79">
        <f t="shared" si="39"/>
        <v>0</v>
      </c>
      <c r="R1262" s="102" t="str">
        <f t="shared" si="38"/>
        <v/>
      </c>
      <c r="S1262" s="96" t="str">
        <f>IF(D1262="","",IF(OR(D1262=Plano!$A$1,D1262=Plano!$B$1),"entrada","saída"))</f>
        <v/>
      </c>
    </row>
    <row r="1263" spans="1:19" ht="13.2" hidden="1" x14ac:dyDescent="0.25">
      <c r="A1263" s="119" t="str">
        <f>IF(B1263="","",COUNT('Diário 2o PA'!$A$5:$A$1412)+COUNT('Diário 3o PA'!$A$5:$A$2004)+COUNT('Diário 4º PA'!$A$5:$A$2004)+ROW()-4)</f>
        <v/>
      </c>
      <c r="B1263" s="104"/>
      <c r="C1263" s="154"/>
      <c r="D1263" s="105"/>
      <c r="E1263" s="105"/>
      <c r="F1263" s="106"/>
      <c r="G1263" s="105"/>
      <c r="H1263" s="105"/>
      <c r="I1263" s="108"/>
      <c r="J1263" s="105"/>
      <c r="K1263" s="105"/>
      <c r="L1263" s="108"/>
      <c r="M1263" s="105"/>
      <c r="N1263" s="103"/>
      <c r="O1263" s="456"/>
      <c r="P1263" s="79">
        <f t="shared" si="39"/>
        <v>0</v>
      </c>
      <c r="Q1263" s="79">
        <f t="shared" si="39"/>
        <v>0</v>
      </c>
      <c r="R1263" s="102" t="str">
        <f t="shared" si="38"/>
        <v/>
      </c>
      <c r="S1263" s="96" t="str">
        <f>IF(D1263="","",IF(OR(D1263=Plano!$A$1,D1263=Plano!$B$1),"entrada","saída"))</f>
        <v/>
      </c>
    </row>
    <row r="1264" spans="1:19" ht="13.2" hidden="1" x14ac:dyDescent="0.25">
      <c r="A1264" s="119" t="str">
        <f>IF(B1264="","",COUNT('Diário 2o PA'!$A$5:$A$1412)+COUNT('Diário 3o PA'!$A$5:$A$2004)+COUNT('Diário 4º PA'!$A$5:$A$2004)+ROW()-4)</f>
        <v/>
      </c>
      <c r="B1264" s="104"/>
      <c r="C1264" s="154"/>
      <c r="D1264" s="105"/>
      <c r="E1264" s="105"/>
      <c r="F1264" s="106"/>
      <c r="G1264" s="105"/>
      <c r="H1264" s="105"/>
      <c r="I1264" s="108"/>
      <c r="J1264" s="105"/>
      <c r="K1264" s="105"/>
      <c r="L1264" s="108"/>
      <c r="M1264" s="105"/>
      <c r="N1264" s="103"/>
      <c r="O1264" s="456"/>
      <c r="P1264" s="79">
        <f t="shared" si="39"/>
        <v>0</v>
      </c>
      <c r="Q1264" s="79">
        <f t="shared" si="39"/>
        <v>0</v>
      </c>
      <c r="R1264" s="102" t="str">
        <f t="shared" si="38"/>
        <v/>
      </c>
      <c r="S1264" s="96" t="str">
        <f>IF(D1264="","",IF(OR(D1264=Plano!$A$1,D1264=Plano!$B$1),"entrada","saída"))</f>
        <v/>
      </c>
    </row>
    <row r="1265" spans="1:19" ht="13.2" hidden="1" x14ac:dyDescent="0.25">
      <c r="A1265" s="119" t="str">
        <f>IF(B1265="","",COUNT('Diário 2o PA'!$A$5:$A$1412)+COUNT('Diário 3o PA'!$A$5:$A$2004)+COUNT('Diário 4º PA'!$A$5:$A$2004)+ROW()-4)</f>
        <v/>
      </c>
      <c r="B1265" s="104"/>
      <c r="C1265" s="154"/>
      <c r="D1265" s="105"/>
      <c r="E1265" s="105"/>
      <c r="F1265" s="106"/>
      <c r="G1265" s="105"/>
      <c r="H1265" s="105"/>
      <c r="I1265" s="108"/>
      <c r="J1265" s="105"/>
      <c r="K1265" s="105"/>
      <c r="L1265" s="108"/>
      <c r="M1265" s="105"/>
      <c r="N1265" s="103"/>
      <c r="O1265" s="456"/>
      <c r="P1265" s="79">
        <f t="shared" si="39"/>
        <v>0</v>
      </c>
      <c r="Q1265" s="79">
        <f t="shared" si="39"/>
        <v>0</v>
      </c>
      <c r="R1265" s="102" t="str">
        <f t="shared" si="38"/>
        <v/>
      </c>
      <c r="S1265" s="96" t="str">
        <f>IF(D1265="","",IF(OR(D1265=Plano!$A$1,D1265=Plano!$B$1),"entrada","saída"))</f>
        <v/>
      </c>
    </row>
    <row r="1266" spans="1:19" ht="13.2" hidden="1" x14ac:dyDescent="0.25">
      <c r="A1266" s="119" t="str">
        <f>IF(B1266="","",COUNT('Diário 2o PA'!$A$5:$A$1412)+COUNT('Diário 3o PA'!$A$5:$A$2004)+COUNT('Diário 4º PA'!$A$5:$A$2004)+ROW()-4)</f>
        <v/>
      </c>
      <c r="B1266" s="104"/>
      <c r="C1266" s="154"/>
      <c r="D1266" s="105"/>
      <c r="E1266" s="105"/>
      <c r="F1266" s="106"/>
      <c r="G1266" s="105"/>
      <c r="H1266" s="105"/>
      <c r="I1266" s="108"/>
      <c r="J1266" s="105"/>
      <c r="K1266" s="105"/>
      <c r="L1266" s="108"/>
      <c r="M1266" s="105"/>
      <c r="N1266" s="103"/>
      <c r="O1266" s="456"/>
      <c r="P1266" s="79">
        <f t="shared" si="39"/>
        <v>0</v>
      </c>
      <c r="Q1266" s="79">
        <f t="shared" si="39"/>
        <v>0</v>
      </c>
      <c r="R1266" s="102" t="str">
        <f t="shared" si="38"/>
        <v/>
      </c>
      <c r="S1266" s="96" t="str">
        <f>IF(D1266="","",IF(OR(D1266=Plano!$A$1,D1266=Plano!$B$1),"entrada","saída"))</f>
        <v/>
      </c>
    </row>
    <row r="1267" spans="1:19" ht="13.2" hidden="1" x14ac:dyDescent="0.25">
      <c r="A1267" s="119" t="str">
        <f>IF(B1267="","",COUNT('Diário 2o PA'!$A$5:$A$1412)+COUNT('Diário 3o PA'!$A$5:$A$2004)+COUNT('Diário 4º PA'!$A$5:$A$2004)+ROW()-4)</f>
        <v/>
      </c>
      <c r="B1267" s="104"/>
      <c r="C1267" s="154"/>
      <c r="D1267" s="105"/>
      <c r="E1267" s="105"/>
      <c r="F1267" s="106"/>
      <c r="G1267" s="105"/>
      <c r="H1267" s="105"/>
      <c r="I1267" s="108"/>
      <c r="J1267" s="105"/>
      <c r="K1267" s="105"/>
      <c r="L1267" s="108"/>
      <c r="M1267" s="105"/>
      <c r="N1267" s="103"/>
      <c r="O1267" s="456"/>
      <c r="P1267" s="79">
        <f t="shared" si="39"/>
        <v>0</v>
      </c>
      <c r="Q1267" s="79">
        <f t="shared" si="39"/>
        <v>0</v>
      </c>
      <c r="R1267" s="102" t="str">
        <f t="shared" si="38"/>
        <v/>
      </c>
      <c r="S1267" s="96" t="str">
        <f>IF(D1267="","",IF(OR(D1267=Plano!$A$1,D1267=Plano!$B$1),"entrada","saída"))</f>
        <v/>
      </c>
    </row>
    <row r="1268" spans="1:19" ht="13.2" hidden="1" x14ac:dyDescent="0.25">
      <c r="A1268" s="119" t="str">
        <f>IF(B1268="","",COUNT('Diário 2o PA'!$A$5:$A$1412)+COUNT('Diário 3o PA'!$A$5:$A$2004)+COUNT('Diário 4º PA'!$A$5:$A$2004)+ROW()-4)</f>
        <v/>
      </c>
      <c r="B1268" s="104"/>
      <c r="C1268" s="154"/>
      <c r="D1268" s="105"/>
      <c r="E1268" s="105"/>
      <c r="F1268" s="106"/>
      <c r="G1268" s="105"/>
      <c r="H1268" s="105"/>
      <c r="I1268" s="108"/>
      <c r="J1268" s="105"/>
      <c r="K1268" s="105"/>
      <c r="L1268" s="108"/>
      <c r="M1268" s="105"/>
      <c r="N1268" s="103"/>
      <c r="O1268" s="456"/>
      <c r="P1268" s="79">
        <f t="shared" si="39"/>
        <v>0</v>
      </c>
      <c r="Q1268" s="79">
        <f t="shared" si="39"/>
        <v>0</v>
      </c>
      <c r="R1268" s="102" t="str">
        <f t="shared" si="38"/>
        <v/>
      </c>
      <c r="S1268" s="96" t="str">
        <f>IF(D1268="","",IF(OR(D1268=Plano!$A$1,D1268=Plano!$B$1),"entrada","saída"))</f>
        <v/>
      </c>
    </row>
    <row r="1269" spans="1:19" ht="13.2" hidden="1" x14ac:dyDescent="0.25">
      <c r="A1269" s="119" t="str">
        <f>IF(B1269="","",COUNT('Diário 2o PA'!$A$5:$A$1412)+COUNT('Diário 3o PA'!$A$5:$A$2004)+COUNT('Diário 4º PA'!$A$5:$A$2004)+ROW()-4)</f>
        <v/>
      </c>
      <c r="B1269" s="104"/>
      <c r="C1269" s="154"/>
      <c r="D1269" s="105"/>
      <c r="E1269" s="105"/>
      <c r="F1269" s="106"/>
      <c r="G1269" s="105"/>
      <c r="H1269" s="105"/>
      <c r="I1269" s="108"/>
      <c r="J1269" s="105"/>
      <c r="K1269" s="105"/>
      <c r="L1269" s="108"/>
      <c r="M1269" s="105"/>
      <c r="N1269" s="103"/>
      <c r="O1269" s="456"/>
      <c r="P1269" s="79">
        <f t="shared" si="39"/>
        <v>0</v>
      </c>
      <c r="Q1269" s="79">
        <f t="shared" si="39"/>
        <v>0</v>
      </c>
      <c r="R1269" s="102" t="str">
        <f t="shared" si="38"/>
        <v/>
      </c>
      <c r="S1269" s="96" t="str">
        <f>IF(D1269="","",IF(OR(D1269=Plano!$A$1,D1269=Plano!$B$1),"entrada","saída"))</f>
        <v/>
      </c>
    </row>
    <row r="1270" spans="1:19" ht="13.2" hidden="1" x14ac:dyDescent="0.25">
      <c r="A1270" s="119" t="str">
        <f>IF(B1270="","",COUNT('Diário 2o PA'!$A$5:$A$1412)+COUNT('Diário 3o PA'!$A$5:$A$2004)+COUNT('Diário 4º PA'!$A$5:$A$2004)+ROW()-4)</f>
        <v/>
      </c>
      <c r="B1270" s="104"/>
      <c r="C1270" s="154"/>
      <c r="D1270" s="105"/>
      <c r="E1270" s="105"/>
      <c r="F1270" s="106"/>
      <c r="G1270" s="105"/>
      <c r="H1270" s="105"/>
      <c r="I1270" s="108"/>
      <c r="J1270" s="105"/>
      <c r="K1270" s="105"/>
      <c r="L1270" s="108"/>
      <c r="M1270" s="105"/>
      <c r="N1270" s="103"/>
      <c r="O1270" s="456"/>
      <c r="P1270" s="79">
        <f t="shared" si="39"/>
        <v>0</v>
      </c>
      <c r="Q1270" s="79">
        <f t="shared" si="39"/>
        <v>0</v>
      </c>
      <c r="R1270" s="102" t="str">
        <f t="shared" si="38"/>
        <v/>
      </c>
      <c r="S1270" s="96" t="str">
        <f>IF(D1270="","",IF(OR(D1270=Plano!$A$1,D1270=Plano!$B$1),"entrada","saída"))</f>
        <v/>
      </c>
    </row>
    <row r="1271" spans="1:19" ht="13.2" hidden="1" x14ac:dyDescent="0.25">
      <c r="A1271" s="119" t="str">
        <f>IF(B1271="","",COUNT('Diário 2o PA'!$A$5:$A$1412)+COUNT('Diário 3o PA'!$A$5:$A$2004)+COUNT('Diário 4º PA'!$A$5:$A$2004)+ROW()-4)</f>
        <v/>
      </c>
      <c r="B1271" s="104"/>
      <c r="C1271" s="154"/>
      <c r="D1271" s="105"/>
      <c r="E1271" s="105"/>
      <c r="F1271" s="106"/>
      <c r="G1271" s="105"/>
      <c r="H1271" s="105"/>
      <c r="I1271" s="108"/>
      <c r="J1271" s="105"/>
      <c r="K1271" s="105"/>
      <c r="L1271" s="108"/>
      <c r="M1271" s="105"/>
      <c r="N1271" s="103"/>
      <c r="O1271" s="456"/>
      <c r="P1271" s="79">
        <f t="shared" si="39"/>
        <v>0</v>
      </c>
      <c r="Q1271" s="79">
        <f t="shared" si="39"/>
        <v>0</v>
      </c>
      <c r="R1271" s="102" t="str">
        <f t="shared" si="38"/>
        <v/>
      </c>
      <c r="S1271" s="96" t="str">
        <f>IF(D1271="","",IF(OR(D1271=Plano!$A$1,D1271=Plano!$B$1),"entrada","saída"))</f>
        <v/>
      </c>
    </row>
    <row r="1272" spans="1:19" ht="13.2" hidden="1" x14ac:dyDescent="0.25">
      <c r="A1272" s="119" t="str">
        <f>IF(B1272="","",COUNT('Diário 2o PA'!$A$5:$A$1412)+COUNT('Diário 3o PA'!$A$5:$A$2004)+COUNT('Diário 4º PA'!$A$5:$A$2004)+ROW()-4)</f>
        <v/>
      </c>
      <c r="B1272" s="104"/>
      <c r="C1272" s="154"/>
      <c r="D1272" s="105"/>
      <c r="E1272" s="105"/>
      <c r="F1272" s="106"/>
      <c r="G1272" s="105"/>
      <c r="H1272" s="105"/>
      <c r="I1272" s="108"/>
      <c r="J1272" s="105"/>
      <c r="K1272" s="105"/>
      <c r="L1272" s="108"/>
      <c r="M1272" s="105"/>
      <c r="N1272" s="103"/>
      <c r="O1272" s="456"/>
      <c r="P1272" s="79">
        <f t="shared" si="39"/>
        <v>0</v>
      </c>
      <c r="Q1272" s="79">
        <f t="shared" si="39"/>
        <v>0</v>
      </c>
      <c r="R1272" s="102" t="str">
        <f t="shared" si="38"/>
        <v/>
      </c>
      <c r="S1272" s="96" t="str">
        <f>IF(D1272="","",IF(OR(D1272=Plano!$A$1,D1272=Plano!$B$1),"entrada","saída"))</f>
        <v/>
      </c>
    </row>
    <row r="1273" spans="1:19" ht="13.2" hidden="1" x14ac:dyDescent="0.25">
      <c r="A1273" s="119" t="str">
        <f>IF(B1273="","",COUNT('Diário 2o PA'!$A$5:$A$1412)+COUNT('Diário 3o PA'!$A$5:$A$2004)+COUNT('Diário 4º PA'!$A$5:$A$2004)+ROW()-4)</f>
        <v/>
      </c>
      <c r="B1273" s="104"/>
      <c r="C1273" s="154"/>
      <c r="D1273" s="105"/>
      <c r="E1273" s="105"/>
      <c r="F1273" s="106"/>
      <c r="G1273" s="105"/>
      <c r="H1273" s="105"/>
      <c r="I1273" s="108"/>
      <c r="J1273" s="105"/>
      <c r="K1273" s="105"/>
      <c r="L1273" s="108"/>
      <c r="M1273" s="105"/>
      <c r="N1273" s="103"/>
      <c r="O1273" s="456"/>
      <c r="P1273" s="79">
        <f t="shared" si="39"/>
        <v>0</v>
      </c>
      <c r="Q1273" s="79">
        <f t="shared" si="39"/>
        <v>0</v>
      </c>
      <c r="R1273" s="102" t="str">
        <f t="shared" si="38"/>
        <v/>
      </c>
      <c r="S1273" s="96" t="str">
        <f>IF(D1273="","",IF(OR(D1273=Plano!$A$1,D1273=Plano!$B$1),"entrada","saída"))</f>
        <v/>
      </c>
    </row>
    <row r="1274" spans="1:19" ht="13.2" hidden="1" x14ac:dyDescent="0.25">
      <c r="A1274" s="119" t="str">
        <f>IF(B1274="","",COUNT('Diário 2o PA'!$A$5:$A$1412)+COUNT('Diário 3o PA'!$A$5:$A$2004)+COUNT('Diário 4º PA'!$A$5:$A$2004)+ROW()-4)</f>
        <v/>
      </c>
      <c r="B1274" s="104"/>
      <c r="C1274" s="154"/>
      <c r="D1274" s="105"/>
      <c r="E1274" s="105"/>
      <c r="F1274" s="106"/>
      <c r="G1274" s="105"/>
      <c r="H1274" s="105"/>
      <c r="I1274" s="108"/>
      <c r="J1274" s="105"/>
      <c r="K1274" s="105"/>
      <c r="L1274" s="108"/>
      <c r="M1274" s="105"/>
      <c r="N1274" s="103"/>
      <c r="O1274" s="456"/>
      <c r="P1274" s="79">
        <f t="shared" si="39"/>
        <v>0</v>
      </c>
      <c r="Q1274" s="79">
        <f t="shared" si="39"/>
        <v>0</v>
      </c>
      <c r="R1274" s="102" t="str">
        <f t="shared" si="38"/>
        <v/>
      </c>
      <c r="S1274" s="96" t="str">
        <f>IF(D1274="","",IF(OR(D1274=Plano!$A$1,D1274=Plano!$B$1),"entrada","saída"))</f>
        <v/>
      </c>
    </row>
    <row r="1275" spans="1:19" ht="13.2" hidden="1" x14ac:dyDescent="0.25">
      <c r="A1275" s="119" t="str">
        <f>IF(B1275="","",COUNT('Diário 2o PA'!$A$5:$A$1412)+COUNT('Diário 3o PA'!$A$5:$A$2004)+COUNT('Diário 4º PA'!$A$5:$A$2004)+ROW()-4)</f>
        <v/>
      </c>
      <c r="B1275" s="104"/>
      <c r="C1275" s="154"/>
      <c r="D1275" s="105"/>
      <c r="E1275" s="105"/>
      <c r="F1275" s="106"/>
      <c r="G1275" s="105"/>
      <c r="H1275" s="105"/>
      <c r="I1275" s="108"/>
      <c r="J1275" s="105"/>
      <c r="K1275" s="105"/>
      <c r="L1275" s="108"/>
      <c r="M1275" s="105"/>
      <c r="N1275" s="103"/>
      <c r="O1275" s="456"/>
      <c r="P1275" s="79">
        <f t="shared" si="39"/>
        <v>0</v>
      </c>
      <c r="Q1275" s="79">
        <f t="shared" si="39"/>
        <v>0</v>
      </c>
      <c r="R1275" s="102" t="str">
        <f t="shared" si="38"/>
        <v/>
      </c>
      <c r="S1275" s="96" t="str">
        <f>IF(D1275="","",IF(OR(D1275=Plano!$A$1,D1275=Plano!$B$1),"entrada","saída"))</f>
        <v/>
      </c>
    </row>
    <row r="1276" spans="1:19" ht="13.2" hidden="1" x14ac:dyDescent="0.25">
      <c r="A1276" s="119" t="str">
        <f>IF(B1276="","",COUNT('Diário 2o PA'!$A$5:$A$1412)+COUNT('Diário 3o PA'!$A$5:$A$2004)+COUNT('Diário 4º PA'!$A$5:$A$2004)+ROW()-4)</f>
        <v/>
      </c>
      <c r="B1276" s="104"/>
      <c r="C1276" s="154"/>
      <c r="D1276" s="105"/>
      <c r="E1276" s="105"/>
      <c r="F1276" s="106"/>
      <c r="G1276" s="105"/>
      <c r="H1276" s="105"/>
      <c r="I1276" s="108"/>
      <c r="J1276" s="105"/>
      <c r="K1276" s="105"/>
      <c r="L1276" s="108"/>
      <c r="M1276" s="105"/>
      <c r="N1276" s="103"/>
      <c r="O1276" s="456"/>
      <c r="P1276" s="79">
        <f t="shared" si="39"/>
        <v>0</v>
      </c>
      <c r="Q1276" s="79">
        <f t="shared" si="39"/>
        <v>0</v>
      </c>
      <c r="R1276" s="102" t="str">
        <f t="shared" si="38"/>
        <v/>
      </c>
      <c r="S1276" s="96" t="str">
        <f>IF(D1276="","",IF(OR(D1276=Plano!$A$1,D1276=Plano!$B$1),"entrada","saída"))</f>
        <v/>
      </c>
    </row>
    <row r="1277" spans="1:19" ht="13.2" hidden="1" x14ac:dyDescent="0.25">
      <c r="A1277" s="119" t="str">
        <f>IF(B1277="","",COUNT('Diário 2o PA'!$A$5:$A$1412)+COUNT('Diário 3o PA'!$A$5:$A$2004)+COUNT('Diário 4º PA'!$A$5:$A$2004)+ROW()-4)</f>
        <v/>
      </c>
      <c r="B1277" s="104"/>
      <c r="C1277" s="154"/>
      <c r="D1277" s="105"/>
      <c r="E1277" s="105"/>
      <c r="F1277" s="106"/>
      <c r="G1277" s="105"/>
      <c r="H1277" s="105"/>
      <c r="I1277" s="108"/>
      <c r="J1277" s="105"/>
      <c r="K1277" s="105"/>
      <c r="L1277" s="108"/>
      <c r="M1277" s="105"/>
      <c r="N1277" s="103"/>
      <c r="O1277" s="456"/>
      <c r="P1277" s="79">
        <f t="shared" si="39"/>
        <v>0</v>
      </c>
      <c r="Q1277" s="79">
        <f t="shared" si="39"/>
        <v>0</v>
      </c>
      <c r="R1277" s="102" t="str">
        <f t="shared" si="38"/>
        <v/>
      </c>
      <c r="S1277" s="96" t="str">
        <f>IF(D1277="","",IF(OR(D1277=Plano!$A$1,D1277=Plano!$B$1),"entrada","saída"))</f>
        <v/>
      </c>
    </row>
    <row r="1278" spans="1:19" ht="13.2" hidden="1" x14ac:dyDescent="0.25">
      <c r="A1278" s="119" t="str">
        <f>IF(B1278="","",COUNT('Diário 2o PA'!$A$5:$A$1412)+COUNT('Diário 3o PA'!$A$5:$A$2004)+COUNT('Diário 4º PA'!$A$5:$A$2004)+ROW()-4)</f>
        <v/>
      </c>
      <c r="B1278" s="104"/>
      <c r="C1278" s="154"/>
      <c r="D1278" s="105"/>
      <c r="E1278" s="105"/>
      <c r="F1278" s="106"/>
      <c r="G1278" s="105"/>
      <c r="H1278" s="105"/>
      <c r="I1278" s="108"/>
      <c r="J1278" s="105"/>
      <c r="K1278" s="105"/>
      <c r="L1278" s="108"/>
      <c r="M1278" s="105"/>
      <c r="N1278" s="103"/>
      <c r="O1278" s="456"/>
      <c r="P1278" s="79">
        <f t="shared" si="39"/>
        <v>0</v>
      </c>
      <c r="Q1278" s="79">
        <f t="shared" si="39"/>
        <v>0</v>
      </c>
      <c r="R1278" s="102" t="str">
        <f t="shared" si="38"/>
        <v/>
      </c>
      <c r="S1278" s="96" t="str">
        <f>IF(D1278="","",IF(OR(D1278=Plano!$A$1,D1278=Plano!$B$1),"entrada","saída"))</f>
        <v/>
      </c>
    </row>
    <row r="1279" spans="1:19" ht="13.2" hidden="1" x14ac:dyDescent="0.25">
      <c r="A1279" s="119" t="str">
        <f>IF(B1279="","",COUNT('Diário 2o PA'!$A$5:$A$1412)+COUNT('Diário 3o PA'!$A$5:$A$2004)+COUNT('Diário 4º PA'!$A$5:$A$2004)+ROW()-4)</f>
        <v/>
      </c>
      <c r="B1279" s="104"/>
      <c r="C1279" s="154"/>
      <c r="D1279" s="105"/>
      <c r="E1279" s="105"/>
      <c r="F1279" s="106"/>
      <c r="G1279" s="105"/>
      <c r="H1279" s="105"/>
      <c r="I1279" s="108"/>
      <c r="J1279" s="105"/>
      <c r="K1279" s="105"/>
      <c r="L1279" s="108"/>
      <c r="M1279" s="105"/>
      <c r="N1279" s="103"/>
      <c r="O1279" s="456"/>
      <c r="P1279" s="79">
        <f t="shared" si="39"/>
        <v>0</v>
      </c>
      <c r="Q1279" s="79">
        <f t="shared" si="39"/>
        <v>0</v>
      </c>
      <c r="R1279" s="102" t="str">
        <f t="shared" si="38"/>
        <v/>
      </c>
      <c r="S1279" s="96" t="str">
        <f>IF(D1279="","",IF(OR(D1279=Plano!$A$1,D1279=Plano!$B$1),"entrada","saída"))</f>
        <v/>
      </c>
    </row>
    <row r="1280" spans="1:19" ht="13.2" hidden="1" x14ac:dyDescent="0.25">
      <c r="A1280" s="119" t="str">
        <f>IF(B1280="","",COUNT('Diário 2o PA'!$A$5:$A$1412)+COUNT('Diário 3o PA'!$A$5:$A$2004)+COUNT('Diário 4º PA'!$A$5:$A$2004)+ROW()-4)</f>
        <v/>
      </c>
      <c r="B1280" s="104"/>
      <c r="C1280" s="154"/>
      <c r="D1280" s="105"/>
      <c r="E1280" s="105"/>
      <c r="F1280" s="106"/>
      <c r="G1280" s="105"/>
      <c r="H1280" s="105"/>
      <c r="I1280" s="108"/>
      <c r="J1280" s="105"/>
      <c r="K1280" s="105"/>
      <c r="L1280" s="108"/>
      <c r="M1280" s="105"/>
      <c r="N1280" s="103"/>
      <c r="O1280" s="456"/>
      <c r="P1280" s="79">
        <f t="shared" si="39"/>
        <v>0</v>
      </c>
      <c r="Q1280" s="79">
        <f t="shared" si="39"/>
        <v>0</v>
      </c>
      <c r="R1280" s="102" t="str">
        <f t="shared" si="38"/>
        <v/>
      </c>
      <c r="S1280" s="96" t="str">
        <f>IF(D1280="","",IF(OR(D1280=Plano!$A$1,D1280=Plano!$B$1),"entrada","saída"))</f>
        <v/>
      </c>
    </row>
    <row r="1281" spans="1:19" ht="13.2" hidden="1" x14ac:dyDescent="0.25">
      <c r="A1281" s="119" t="str">
        <f>IF(B1281="","",COUNT('Diário 2o PA'!$A$5:$A$1412)+COUNT('Diário 3o PA'!$A$5:$A$2004)+COUNT('Diário 4º PA'!$A$5:$A$2004)+ROW()-4)</f>
        <v/>
      </c>
      <c r="B1281" s="104"/>
      <c r="C1281" s="154"/>
      <c r="D1281" s="105"/>
      <c r="E1281" s="105"/>
      <c r="F1281" s="106"/>
      <c r="G1281" s="105"/>
      <c r="H1281" s="105"/>
      <c r="I1281" s="108"/>
      <c r="J1281" s="105"/>
      <c r="K1281" s="105"/>
      <c r="L1281" s="108"/>
      <c r="M1281" s="105"/>
      <c r="N1281" s="103"/>
      <c r="O1281" s="456"/>
      <c r="P1281" s="79">
        <f t="shared" si="39"/>
        <v>0</v>
      </c>
      <c r="Q1281" s="79">
        <f t="shared" si="39"/>
        <v>0</v>
      </c>
      <c r="R1281" s="102" t="str">
        <f t="shared" si="38"/>
        <v/>
      </c>
      <c r="S1281" s="96" t="str">
        <f>IF(D1281="","",IF(OR(D1281=Plano!$A$1,D1281=Plano!$B$1),"entrada","saída"))</f>
        <v/>
      </c>
    </row>
    <row r="1282" spans="1:19" ht="13.2" hidden="1" x14ac:dyDescent="0.25">
      <c r="A1282" s="119" t="str">
        <f>IF(B1282="","",COUNT('Diário 2o PA'!$A$5:$A$1412)+COUNT('Diário 3o PA'!$A$5:$A$2004)+COUNT('Diário 4º PA'!$A$5:$A$2004)+ROW()-4)</f>
        <v/>
      </c>
      <c r="B1282" s="104"/>
      <c r="C1282" s="154"/>
      <c r="D1282" s="105"/>
      <c r="E1282" s="105"/>
      <c r="F1282" s="106"/>
      <c r="G1282" s="105"/>
      <c r="H1282" s="105"/>
      <c r="I1282" s="108"/>
      <c r="J1282" s="105"/>
      <c r="K1282" s="105"/>
      <c r="L1282" s="108"/>
      <c r="M1282" s="105"/>
      <c r="N1282" s="103"/>
      <c r="O1282" s="456"/>
      <c r="P1282" s="79">
        <f t="shared" si="39"/>
        <v>0</v>
      </c>
      <c r="Q1282" s="79">
        <f t="shared" si="39"/>
        <v>0</v>
      </c>
      <c r="R1282" s="102" t="str">
        <f t="shared" si="38"/>
        <v/>
      </c>
      <c r="S1282" s="96" t="str">
        <f>IF(D1282="","",IF(OR(D1282=Plano!$A$1,D1282=Plano!$B$1),"entrada","saída"))</f>
        <v/>
      </c>
    </row>
    <row r="1283" spans="1:19" ht="13.2" hidden="1" x14ac:dyDescent="0.25">
      <c r="A1283" s="119" t="str">
        <f>IF(B1283="","",COUNT('Diário 2o PA'!$A$5:$A$1412)+COUNT('Diário 3o PA'!$A$5:$A$2004)+COUNT('Diário 4º PA'!$A$5:$A$2004)+ROW()-4)</f>
        <v/>
      </c>
      <c r="B1283" s="104"/>
      <c r="C1283" s="154"/>
      <c r="D1283" s="105"/>
      <c r="E1283" s="105"/>
      <c r="F1283" s="106"/>
      <c r="G1283" s="105"/>
      <c r="H1283" s="105"/>
      <c r="I1283" s="108"/>
      <c r="J1283" s="105"/>
      <c r="K1283" s="105"/>
      <c r="L1283" s="108"/>
      <c r="M1283" s="105"/>
      <c r="N1283" s="103"/>
      <c r="O1283" s="456"/>
      <c r="P1283" s="79">
        <f t="shared" si="39"/>
        <v>0</v>
      </c>
      <c r="Q1283" s="79">
        <f t="shared" si="39"/>
        <v>0</v>
      </c>
      <c r="R1283" s="102" t="str">
        <f t="shared" si="38"/>
        <v/>
      </c>
      <c r="S1283" s="96" t="str">
        <f>IF(D1283="","",IF(OR(D1283=Plano!$A$1,D1283=Plano!$B$1),"entrada","saída"))</f>
        <v/>
      </c>
    </row>
    <row r="1284" spans="1:19" ht="13.2" hidden="1" x14ac:dyDescent="0.25">
      <c r="A1284" s="119" t="str">
        <f>IF(B1284="","",COUNT('Diário 2o PA'!$A$5:$A$1412)+COUNT('Diário 3o PA'!$A$5:$A$2004)+COUNT('Diário 4º PA'!$A$5:$A$2004)+ROW()-4)</f>
        <v/>
      </c>
      <c r="B1284" s="104"/>
      <c r="C1284" s="154"/>
      <c r="D1284" s="105"/>
      <c r="E1284" s="105"/>
      <c r="F1284" s="106"/>
      <c r="G1284" s="105"/>
      <c r="H1284" s="105"/>
      <c r="I1284" s="108"/>
      <c r="J1284" s="105"/>
      <c r="K1284" s="105"/>
      <c r="L1284" s="108"/>
      <c r="M1284" s="105"/>
      <c r="N1284" s="103"/>
      <c r="O1284" s="456"/>
      <c r="P1284" s="79">
        <f t="shared" si="39"/>
        <v>0</v>
      </c>
      <c r="Q1284" s="79">
        <f t="shared" si="39"/>
        <v>0</v>
      </c>
      <c r="R1284" s="102" t="str">
        <f t="shared" si="38"/>
        <v/>
      </c>
      <c r="S1284" s="96" t="str">
        <f>IF(D1284="","",IF(OR(D1284=Plano!$A$1,D1284=Plano!$B$1),"entrada","saída"))</f>
        <v/>
      </c>
    </row>
    <row r="1285" spans="1:19" ht="13.2" hidden="1" x14ac:dyDescent="0.25">
      <c r="A1285" s="119" t="str">
        <f>IF(B1285="","",COUNT('Diário 2o PA'!$A$5:$A$1412)+COUNT('Diário 3o PA'!$A$5:$A$2004)+COUNT('Diário 4º PA'!$A$5:$A$2004)+ROW()-4)</f>
        <v/>
      </c>
      <c r="B1285" s="104"/>
      <c r="C1285" s="154"/>
      <c r="D1285" s="105"/>
      <c r="E1285" s="105"/>
      <c r="F1285" s="106"/>
      <c r="G1285" s="105"/>
      <c r="H1285" s="105"/>
      <c r="I1285" s="108"/>
      <c r="J1285" s="105"/>
      <c r="K1285" s="105"/>
      <c r="L1285" s="108"/>
      <c r="M1285" s="105"/>
      <c r="N1285" s="103"/>
      <c r="O1285" s="456"/>
      <c r="P1285" s="79">
        <f t="shared" si="39"/>
        <v>0</v>
      </c>
      <c r="Q1285" s="79">
        <f t="shared" si="39"/>
        <v>0</v>
      </c>
      <c r="R1285" s="102" t="str">
        <f t="shared" ref="R1285:R1348" si="40">SUBSTITUTE(D1285," ","_")</f>
        <v/>
      </c>
      <c r="S1285" s="96" t="str">
        <f>IF(D1285="","",IF(OR(D1285=Plano!$A$1,D1285=Plano!$B$1),"entrada","saída"))</f>
        <v/>
      </c>
    </row>
    <row r="1286" spans="1:19" ht="13.2" hidden="1" x14ac:dyDescent="0.25">
      <c r="A1286" s="119" t="str">
        <f>IF(B1286="","",COUNT('Diário 2o PA'!$A$5:$A$1412)+COUNT('Diário 3o PA'!$A$5:$A$2004)+COUNT('Diário 4º PA'!$A$5:$A$2004)+ROW()-4)</f>
        <v/>
      </c>
      <c r="B1286" s="104"/>
      <c r="C1286" s="154"/>
      <c r="D1286" s="105"/>
      <c r="E1286" s="105"/>
      <c r="F1286" s="106"/>
      <c r="G1286" s="105"/>
      <c r="H1286" s="105"/>
      <c r="I1286" s="108"/>
      <c r="J1286" s="105"/>
      <c r="K1286" s="105"/>
      <c r="L1286" s="108"/>
      <c r="M1286" s="105"/>
      <c r="N1286" s="103"/>
      <c r="O1286" s="456"/>
      <c r="P1286" s="79">
        <f t="shared" ref="P1286:Q1349" si="41">IF(B1286=0,0,IF(YEAR(B1286)=$Q$1,MONTH(B1286)-$P$1+1,(YEAR(B1286)-$Q$1)*12-$P$1+1+MONTH(B1286)))</f>
        <v>0</v>
      </c>
      <c r="Q1286" s="79">
        <f t="shared" si="41"/>
        <v>0</v>
      </c>
      <c r="R1286" s="102" t="str">
        <f t="shared" si="40"/>
        <v/>
      </c>
      <c r="S1286" s="96" t="str">
        <f>IF(D1286="","",IF(OR(D1286=Plano!$A$1,D1286=Plano!$B$1),"entrada","saída"))</f>
        <v/>
      </c>
    </row>
    <row r="1287" spans="1:19" ht="13.2" hidden="1" x14ac:dyDescent="0.25">
      <c r="A1287" s="119" t="str">
        <f>IF(B1287="","",COUNT('Diário 2o PA'!$A$5:$A$1412)+COUNT('Diário 3o PA'!$A$5:$A$2004)+COUNT('Diário 4º PA'!$A$5:$A$2004)+ROW()-4)</f>
        <v/>
      </c>
      <c r="B1287" s="104"/>
      <c r="C1287" s="154"/>
      <c r="D1287" s="105"/>
      <c r="E1287" s="105"/>
      <c r="F1287" s="106"/>
      <c r="G1287" s="105"/>
      <c r="H1287" s="105"/>
      <c r="I1287" s="108"/>
      <c r="J1287" s="105"/>
      <c r="K1287" s="105"/>
      <c r="L1287" s="108"/>
      <c r="M1287" s="105"/>
      <c r="N1287" s="103"/>
      <c r="O1287" s="456"/>
      <c r="P1287" s="79">
        <f t="shared" si="41"/>
        <v>0</v>
      </c>
      <c r="Q1287" s="79">
        <f t="shared" si="41"/>
        <v>0</v>
      </c>
      <c r="R1287" s="102" t="str">
        <f t="shared" si="40"/>
        <v/>
      </c>
      <c r="S1287" s="96" t="str">
        <f>IF(D1287="","",IF(OR(D1287=Plano!$A$1,D1287=Plano!$B$1),"entrada","saída"))</f>
        <v/>
      </c>
    </row>
    <row r="1288" spans="1:19" ht="13.2" hidden="1" x14ac:dyDescent="0.25">
      <c r="A1288" s="119" t="str">
        <f>IF(B1288="","",COUNT('Diário 2o PA'!$A$5:$A$1412)+COUNT('Diário 3o PA'!$A$5:$A$2004)+COUNT('Diário 4º PA'!$A$5:$A$2004)+ROW()-4)</f>
        <v/>
      </c>
      <c r="B1288" s="104"/>
      <c r="C1288" s="154"/>
      <c r="D1288" s="105"/>
      <c r="E1288" s="105"/>
      <c r="F1288" s="106"/>
      <c r="G1288" s="105"/>
      <c r="H1288" s="105"/>
      <c r="I1288" s="108"/>
      <c r="J1288" s="105"/>
      <c r="K1288" s="105"/>
      <c r="L1288" s="108"/>
      <c r="M1288" s="105"/>
      <c r="N1288" s="103"/>
      <c r="O1288" s="456"/>
      <c r="P1288" s="79">
        <f t="shared" si="41"/>
        <v>0</v>
      </c>
      <c r="Q1288" s="79">
        <f t="shared" si="41"/>
        <v>0</v>
      </c>
      <c r="R1288" s="102" t="str">
        <f t="shared" si="40"/>
        <v/>
      </c>
      <c r="S1288" s="96" t="str">
        <f>IF(D1288="","",IF(OR(D1288=Plano!$A$1,D1288=Plano!$B$1),"entrada","saída"))</f>
        <v/>
      </c>
    </row>
    <row r="1289" spans="1:19" ht="13.2" hidden="1" x14ac:dyDescent="0.25">
      <c r="A1289" s="119" t="str">
        <f>IF(B1289="","",COUNT('Diário 2o PA'!$A$5:$A$1412)+COUNT('Diário 3o PA'!$A$5:$A$2004)+COUNT('Diário 4º PA'!$A$5:$A$2004)+ROW()-4)</f>
        <v/>
      </c>
      <c r="B1289" s="104"/>
      <c r="C1289" s="154"/>
      <c r="D1289" s="105"/>
      <c r="E1289" s="105"/>
      <c r="F1289" s="106"/>
      <c r="G1289" s="105"/>
      <c r="H1289" s="105"/>
      <c r="I1289" s="108"/>
      <c r="J1289" s="105"/>
      <c r="K1289" s="105"/>
      <c r="L1289" s="108"/>
      <c r="M1289" s="105"/>
      <c r="N1289" s="103"/>
      <c r="O1289" s="456"/>
      <c r="P1289" s="79">
        <f t="shared" si="41"/>
        <v>0</v>
      </c>
      <c r="Q1289" s="79">
        <f t="shared" si="41"/>
        <v>0</v>
      </c>
      <c r="R1289" s="102" t="str">
        <f t="shared" si="40"/>
        <v/>
      </c>
      <c r="S1289" s="96" t="str">
        <f>IF(D1289="","",IF(OR(D1289=Plano!$A$1,D1289=Plano!$B$1),"entrada","saída"))</f>
        <v/>
      </c>
    </row>
    <row r="1290" spans="1:19" ht="13.2" hidden="1" x14ac:dyDescent="0.25">
      <c r="A1290" s="119" t="str">
        <f>IF(B1290="","",COUNT('Diário 2o PA'!$A$5:$A$1412)+COUNT('Diário 3o PA'!$A$5:$A$2004)+COUNT('Diário 4º PA'!$A$5:$A$2004)+ROW()-4)</f>
        <v/>
      </c>
      <c r="B1290" s="104"/>
      <c r="C1290" s="154"/>
      <c r="D1290" s="105"/>
      <c r="E1290" s="105"/>
      <c r="F1290" s="106"/>
      <c r="G1290" s="105"/>
      <c r="H1290" s="105"/>
      <c r="I1290" s="108"/>
      <c r="J1290" s="105"/>
      <c r="K1290" s="105"/>
      <c r="L1290" s="108"/>
      <c r="M1290" s="105"/>
      <c r="N1290" s="103"/>
      <c r="O1290" s="456"/>
      <c r="P1290" s="79">
        <f t="shared" si="41"/>
        <v>0</v>
      </c>
      <c r="Q1290" s="79">
        <f t="shared" si="41"/>
        <v>0</v>
      </c>
      <c r="R1290" s="102" t="str">
        <f t="shared" si="40"/>
        <v/>
      </c>
      <c r="S1290" s="96" t="str">
        <f>IF(D1290="","",IF(OR(D1290=Plano!$A$1,D1290=Plano!$B$1),"entrada","saída"))</f>
        <v/>
      </c>
    </row>
    <row r="1291" spans="1:19" ht="13.2" hidden="1" x14ac:dyDescent="0.25">
      <c r="A1291" s="119" t="str">
        <f>IF(B1291="","",COUNT('Diário 2o PA'!$A$5:$A$1412)+COUNT('Diário 3o PA'!$A$5:$A$2004)+COUNT('Diário 4º PA'!$A$5:$A$2004)+ROW()-4)</f>
        <v/>
      </c>
      <c r="B1291" s="104"/>
      <c r="C1291" s="154"/>
      <c r="D1291" s="105"/>
      <c r="E1291" s="105"/>
      <c r="F1291" s="106"/>
      <c r="G1291" s="105"/>
      <c r="H1291" s="105"/>
      <c r="I1291" s="108"/>
      <c r="J1291" s="105"/>
      <c r="K1291" s="105"/>
      <c r="L1291" s="108"/>
      <c r="M1291" s="105"/>
      <c r="N1291" s="103"/>
      <c r="O1291" s="456"/>
      <c r="P1291" s="79">
        <f t="shared" si="41"/>
        <v>0</v>
      </c>
      <c r="Q1291" s="79">
        <f t="shared" si="41"/>
        <v>0</v>
      </c>
      <c r="R1291" s="102" t="str">
        <f t="shared" si="40"/>
        <v/>
      </c>
      <c r="S1291" s="96" t="str">
        <f>IF(D1291="","",IF(OR(D1291=Plano!$A$1,D1291=Plano!$B$1),"entrada","saída"))</f>
        <v/>
      </c>
    </row>
    <row r="1292" spans="1:19" ht="13.2" hidden="1" x14ac:dyDescent="0.25">
      <c r="A1292" s="119" t="str">
        <f>IF(B1292="","",COUNT('Diário 2o PA'!$A$5:$A$1412)+COUNT('Diário 3o PA'!$A$5:$A$2004)+COUNT('Diário 4º PA'!$A$5:$A$2004)+ROW()-4)</f>
        <v/>
      </c>
      <c r="B1292" s="104"/>
      <c r="C1292" s="154"/>
      <c r="D1292" s="105"/>
      <c r="E1292" s="105"/>
      <c r="F1292" s="106"/>
      <c r="G1292" s="105"/>
      <c r="H1292" s="105"/>
      <c r="I1292" s="108"/>
      <c r="J1292" s="105"/>
      <c r="K1292" s="105"/>
      <c r="L1292" s="108"/>
      <c r="M1292" s="105"/>
      <c r="N1292" s="103"/>
      <c r="O1292" s="456"/>
      <c r="P1292" s="79">
        <f t="shared" si="41"/>
        <v>0</v>
      </c>
      <c r="Q1292" s="79">
        <f t="shared" si="41"/>
        <v>0</v>
      </c>
      <c r="R1292" s="102" t="str">
        <f t="shared" si="40"/>
        <v/>
      </c>
      <c r="S1292" s="96" t="str">
        <f>IF(D1292="","",IF(OR(D1292=Plano!$A$1,D1292=Plano!$B$1),"entrada","saída"))</f>
        <v/>
      </c>
    </row>
    <row r="1293" spans="1:19" ht="13.2" hidden="1" x14ac:dyDescent="0.25">
      <c r="A1293" s="119" t="str">
        <f>IF(B1293="","",COUNT('Diário 2o PA'!$A$5:$A$1412)+COUNT('Diário 3o PA'!$A$5:$A$2004)+COUNT('Diário 4º PA'!$A$5:$A$2004)+ROW()-4)</f>
        <v/>
      </c>
      <c r="B1293" s="104"/>
      <c r="C1293" s="154"/>
      <c r="D1293" s="105"/>
      <c r="E1293" s="105"/>
      <c r="F1293" s="106"/>
      <c r="G1293" s="105"/>
      <c r="H1293" s="105"/>
      <c r="I1293" s="108"/>
      <c r="J1293" s="105"/>
      <c r="K1293" s="105"/>
      <c r="L1293" s="108"/>
      <c r="M1293" s="105"/>
      <c r="N1293" s="103"/>
      <c r="O1293" s="456"/>
      <c r="P1293" s="79">
        <f t="shared" si="41"/>
        <v>0</v>
      </c>
      <c r="Q1293" s="79">
        <f t="shared" si="41"/>
        <v>0</v>
      </c>
      <c r="R1293" s="102" t="str">
        <f t="shared" si="40"/>
        <v/>
      </c>
      <c r="S1293" s="96" t="str">
        <f>IF(D1293="","",IF(OR(D1293=Plano!$A$1,D1293=Plano!$B$1),"entrada","saída"))</f>
        <v/>
      </c>
    </row>
    <row r="1294" spans="1:19" ht="13.2" hidden="1" x14ac:dyDescent="0.25">
      <c r="A1294" s="119" t="str">
        <f>IF(B1294="","",COUNT('Diário 2o PA'!$A$5:$A$1412)+COUNT('Diário 3o PA'!$A$5:$A$2004)+COUNT('Diário 4º PA'!$A$5:$A$2004)+ROW()-4)</f>
        <v/>
      </c>
      <c r="B1294" s="104"/>
      <c r="C1294" s="154"/>
      <c r="D1294" s="105"/>
      <c r="E1294" s="105"/>
      <c r="F1294" s="106"/>
      <c r="G1294" s="105"/>
      <c r="H1294" s="105"/>
      <c r="I1294" s="108"/>
      <c r="J1294" s="105"/>
      <c r="K1294" s="105"/>
      <c r="L1294" s="108"/>
      <c r="M1294" s="105"/>
      <c r="N1294" s="103"/>
      <c r="O1294" s="456"/>
      <c r="P1294" s="79">
        <f t="shared" si="41"/>
        <v>0</v>
      </c>
      <c r="Q1294" s="79">
        <f t="shared" si="41"/>
        <v>0</v>
      </c>
      <c r="R1294" s="102" t="str">
        <f t="shared" si="40"/>
        <v/>
      </c>
      <c r="S1294" s="96" t="str">
        <f>IF(D1294="","",IF(OR(D1294=Plano!$A$1,D1294=Plano!$B$1),"entrada","saída"))</f>
        <v/>
      </c>
    </row>
    <row r="1295" spans="1:19" ht="13.2" hidden="1" x14ac:dyDescent="0.25">
      <c r="A1295" s="119" t="str">
        <f>IF(B1295="","",COUNT('Diário 2o PA'!$A$5:$A$1412)+COUNT('Diário 3o PA'!$A$5:$A$2004)+COUNT('Diário 4º PA'!$A$5:$A$2004)+ROW()-4)</f>
        <v/>
      </c>
      <c r="B1295" s="104"/>
      <c r="C1295" s="154"/>
      <c r="D1295" s="105"/>
      <c r="E1295" s="105"/>
      <c r="F1295" s="106"/>
      <c r="G1295" s="105"/>
      <c r="H1295" s="105"/>
      <c r="I1295" s="108"/>
      <c r="J1295" s="105"/>
      <c r="K1295" s="105"/>
      <c r="L1295" s="108"/>
      <c r="M1295" s="105"/>
      <c r="N1295" s="103"/>
      <c r="O1295" s="456"/>
      <c r="P1295" s="79">
        <f t="shared" si="41"/>
        <v>0</v>
      </c>
      <c r="Q1295" s="79">
        <f t="shared" si="41"/>
        <v>0</v>
      </c>
      <c r="R1295" s="102" t="str">
        <f t="shared" si="40"/>
        <v/>
      </c>
      <c r="S1295" s="96" t="str">
        <f>IF(D1295="","",IF(OR(D1295=Plano!$A$1,D1295=Plano!$B$1),"entrada","saída"))</f>
        <v/>
      </c>
    </row>
    <row r="1296" spans="1:19" ht="13.2" hidden="1" x14ac:dyDescent="0.25">
      <c r="A1296" s="119" t="str">
        <f>IF(B1296="","",COUNT('Diário 2o PA'!$A$5:$A$1412)+COUNT('Diário 3o PA'!$A$5:$A$2004)+COUNT('Diário 4º PA'!$A$5:$A$2004)+ROW()-4)</f>
        <v/>
      </c>
      <c r="B1296" s="104"/>
      <c r="C1296" s="154"/>
      <c r="D1296" s="105"/>
      <c r="E1296" s="105"/>
      <c r="F1296" s="106"/>
      <c r="G1296" s="105"/>
      <c r="H1296" s="105"/>
      <c r="I1296" s="108"/>
      <c r="J1296" s="105"/>
      <c r="K1296" s="105"/>
      <c r="L1296" s="108"/>
      <c r="M1296" s="105"/>
      <c r="N1296" s="103"/>
      <c r="O1296" s="456"/>
      <c r="P1296" s="79">
        <f t="shared" si="41"/>
        <v>0</v>
      </c>
      <c r="Q1296" s="79">
        <f t="shared" si="41"/>
        <v>0</v>
      </c>
      <c r="R1296" s="102" t="str">
        <f t="shared" si="40"/>
        <v/>
      </c>
      <c r="S1296" s="96" t="str">
        <f>IF(D1296="","",IF(OR(D1296=Plano!$A$1,D1296=Plano!$B$1),"entrada","saída"))</f>
        <v/>
      </c>
    </row>
    <row r="1297" spans="1:19" ht="13.2" hidden="1" x14ac:dyDescent="0.25">
      <c r="A1297" s="119" t="str">
        <f>IF(B1297="","",COUNT('Diário 2o PA'!$A$5:$A$1412)+COUNT('Diário 3o PA'!$A$5:$A$2004)+COUNT('Diário 4º PA'!$A$5:$A$2004)+ROW()-4)</f>
        <v/>
      </c>
      <c r="B1297" s="104"/>
      <c r="C1297" s="154"/>
      <c r="D1297" s="105"/>
      <c r="E1297" s="105"/>
      <c r="F1297" s="106"/>
      <c r="G1297" s="105"/>
      <c r="H1297" s="105"/>
      <c r="I1297" s="108"/>
      <c r="J1297" s="105"/>
      <c r="K1297" s="105"/>
      <c r="L1297" s="108"/>
      <c r="M1297" s="105"/>
      <c r="N1297" s="103"/>
      <c r="O1297" s="456"/>
      <c r="P1297" s="79">
        <f t="shared" si="41"/>
        <v>0</v>
      </c>
      <c r="Q1297" s="79">
        <f t="shared" si="41"/>
        <v>0</v>
      </c>
      <c r="R1297" s="102" t="str">
        <f t="shared" si="40"/>
        <v/>
      </c>
      <c r="S1297" s="96" t="str">
        <f>IF(D1297="","",IF(OR(D1297=Plano!$A$1,D1297=Plano!$B$1),"entrada","saída"))</f>
        <v/>
      </c>
    </row>
    <row r="1298" spans="1:19" ht="13.2" hidden="1" x14ac:dyDescent="0.25">
      <c r="A1298" s="119" t="str">
        <f>IF(B1298="","",COUNT('Diário 2o PA'!$A$5:$A$1412)+COUNT('Diário 3o PA'!$A$5:$A$2004)+COUNT('Diário 4º PA'!$A$5:$A$2004)+ROW()-4)</f>
        <v/>
      </c>
      <c r="B1298" s="104"/>
      <c r="C1298" s="154"/>
      <c r="D1298" s="105"/>
      <c r="E1298" s="105"/>
      <c r="F1298" s="106"/>
      <c r="G1298" s="105"/>
      <c r="H1298" s="105"/>
      <c r="I1298" s="108"/>
      <c r="J1298" s="105"/>
      <c r="K1298" s="105"/>
      <c r="L1298" s="108"/>
      <c r="M1298" s="105"/>
      <c r="N1298" s="103"/>
      <c r="O1298" s="456"/>
      <c r="P1298" s="79">
        <f t="shared" si="41"/>
        <v>0</v>
      </c>
      <c r="Q1298" s="79">
        <f t="shared" si="41"/>
        <v>0</v>
      </c>
      <c r="R1298" s="102" t="str">
        <f t="shared" si="40"/>
        <v/>
      </c>
      <c r="S1298" s="96" t="str">
        <f>IF(D1298="","",IF(OR(D1298=Plano!$A$1,D1298=Plano!$B$1),"entrada","saída"))</f>
        <v/>
      </c>
    </row>
    <row r="1299" spans="1:19" ht="13.2" hidden="1" x14ac:dyDescent="0.25">
      <c r="A1299" s="119" t="str">
        <f>IF(B1299="","",COUNT('Diário 2o PA'!$A$5:$A$1412)+COUNT('Diário 3o PA'!$A$5:$A$2004)+COUNT('Diário 4º PA'!$A$5:$A$2004)+ROW()-4)</f>
        <v/>
      </c>
      <c r="B1299" s="104"/>
      <c r="C1299" s="154"/>
      <c r="D1299" s="105"/>
      <c r="E1299" s="105"/>
      <c r="F1299" s="106"/>
      <c r="G1299" s="105"/>
      <c r="H1299" s="105"/>
      <c r="I1299" s="108"/>
      <c r="J1299" s="105"/>
      <c r="K1299" s="105"/>
      <c r="L1299" s="108"/>
      <c r="M1299" s="105"/>
      <c r="N1299" s="103"/>
      <c r="O1299" s="456"/>
      <c r="P1299" s="79">
        <f t="shared" si="41"/>
        <v>0</v>
      </c>
      <c r="Q1299" s="79">
        <f t="shared" si="41"/>
        <v>0</v>
      </c>
      <c r="R1299" s="102" t="str">
        <f t="shared" si="40"/>
        <v/>
      </c>
      <c r="S1299" s="96" t="str">
        <f>IF(D1299="","",IF(OR(D1299=Plano!$A$1,D1299=Plano!$B$1),"entrada","saída"))</f>
        <v/>
      </c>
    </row>
    <row r="1300" spans="1:19" ht="13.2" hidden="1" x14ac:dyDescent="0.25">
      <c r="A1300" s="119" t="str">
        <f>IF(B1300="","",COUNT('Diário 2o PA'!$A$5:$A$1412)+COUNT('Diário 3o PA'!$A$5:$A$2004)+COUNT('Diário 4º PA'!$A$5:$A$2004)+ROW()-4)</f>
        <v/>
      </c>
      <c r="B1300" s="104"/>
      <c r="C1300" s="154"/>
      <c r="D1300" s="105"/>
      <c r="E1300" s="105"/>
      <c r="F1300" s="106"/>
      <c r="G1300" s="105"/>
      <c r="H1300" s="105"/>
      <c r="I1300" s="108"/>
      <c r="J1300" s="105"/>
      <c r="K1300" s="105"/>
      <c r="L1300" s="108"/>
      <c r="M1300" s="105"/>
      <c r="N1300" s="103"/>
      <c r="O1300" s="456"/>
      <c r="P1300" s="79">
        <f t="shared" si="41"/>
        <v>0</v>
      </c>
      <c r="Q1300" s="79">
        <f t="shared" si="41"/>
        <v>0</v>
      </c>
      <c r="R1300" s="102" t="str">
        <f t="shared" si="40"/>
        <v/>
      </c>
      <c r="S1300" s="96" t="str">
        <f>IF(D1300="","",IF(OR(D1300=Plano!$A$1,D1300=Plano!$B$1),"entrada","saída"))</f>
        <v/>
      </c>
    </row>
    <row r="1301" spans="1:19" ht="13.2" hidden="1" x14ac:dyDescent="0.25">
      <c r="A1301" s="119" t="str">
        <f>IF(B1301="","",COUNT('Diário 2o PA'!$A$5:$A$1412)+COUNT('Diário 3o PA'!$A$5:$A$2004)+COUNT('Diário 4º PA'!$A$5:$A$2004)+ROW()-4)</f>
        <v/>
      </c>
      <c r="B1301" s="104"/>
      <c r="C1301" s="154"/>
      <c r="D1301" s="105"/>
      <c r="E1301" s="105"/>
      <c r="F1301" s="106"/>
      <c r="G1301" s="105"/>
      <c r="H1301" s="105"/>
      <c r="I1301" s="108"/>
      <c r="J1301" s="105"/>
      <c r="K1301" s="105"/>
      <c r="L1301" s="108"/>
      <c r="M1301" s="105"/>
      <c r="N1301" s="103"/>
      <c r="O1301" s="456"/>
      <c r="P1301" s="79">
        <f t="shared" si="41"/>
        <v>0</v>
      </c>
      <c r="Q1301" s="79">
        <f t="shared" si="41"/>
        <v>0</v>
      </c>
      <c r="R1301" s="102" t="str">
        <f t="shared" si="40"/>
        <v/>
      </c>
      <c r="S1301" s="96" t="str">
        <f>IF(D1301="","",IF(OR(D1301=Plano!$A$1,D1301=Plano!$B$1),"entrada","saída"))</f>
        <v/>
      </c>
    </row>
    <row r="1302" spans="1:19" ht="13.2" hidden="1" x14ac:dyDescent="0.25">
      <c r="A1302" s="119" t="str">
        <f>IF(B1302="","",COUNT('Diário 2o PA'!$A$5:$A$1412)+COUNT('Diário 3o PA'!$A$5:$A$2004)+COUNT('Diário 4º PA'!$A$5:$A$2004)+ROW()-4)</f>
        <v/>
      </c>
      <c r="B1302" s="104"/>
      <c r="C1302" s="154"/>
      <c r="D1302" s="105"/>
      <c r="E1302" s="105"/>
      <c r="F1302" s="106"/>
      <c r="G1302" s="105"/>
      <c r="H1302" s="105"/>
      <c r="I1302" s="108"/>
      <c r="J1302" s="105"/>
      <c r="K1302" s="105"/>
      <c r="L1302" s="108"/>
      <c r="M1302" s="105"/>
      <c r="N1302" s="103"/>
      <c r="O1302" s="456"/>
      <c r="P1302" s="79">
        <f t="shared" si="41"/>
        <v>0</v>
      </c>
      <c r="Q1302" s="79">
        <f t="shared" si="41"/>
        <v>0</v>
      </c>
      <c r="R1302" s="102" t="str">
        <f t="shared" si="40"/>
        <v/>
      </c>
      <c r="S1302" s="96" t="str">
        <f>IF(D1302="","",IF(OR(D1302=Plano!$A$1,D1302=Plano!$B$1),"entrada","saída"))</f>
        <v/>
      </c>
    </row>
    <row r="1303" spans="1:19" ht="13.2" hidden="1" x14ac:dyDescent="0.25">
      <c r="A1303" s="119" t="str">
        <f>IF(B1303="","",COUNT('Diário 2o PA'!$A$5:$A$1412)+COUNT('Diário 3o PA'!$A$5:$A$2004)+COUNT('Diário 4º PA'!$A$5:$A$2004)+ROW()-4)</f>
        <v/>
      </c>
      <c r="B1303" s="104"/>
      <c r="C1303" s="154"/>
      <c r="D1303" s="105"/>
      <c r="E1303" s="105"/>
      <c r="F1303" s="106"/>
      <c r="G1303" s="105"/>
      <c r="H1303" s="105"/>
      <c r="I1303" s="108"/>
      <c r="J1303" s="105"/>
      <c r="K1303" s="105"/>
      <c r="L1303" s="108"/>
      <c r="M1303" s="105"/>
      <c r="N1303" s="103"/>
      <c r="O1303" s="456"/>
      <c r="P1303" s="79">
        <f t="shared" si="41"/>
        <v>0</v>
      </c>
      <c r="Q1303" s="79">
        <f t="shared" si="41"/>
        <v>0</v>
      </c>
      <c r="R1303" s="102" t="str">
        <f t="shared" si="40"/>
        <v/>
      </c>
      <c r="S1303" s="96" t="str">
        <f>IF(D1303="","",IF(OR(D1303=Plano!$A$1,D1303=Plano!$B$1),"entrada","saída"))</f>
        <v/>
      </c>
    </row>
    <row r="1304" spans="1:19" ht="13.2" hidden="1" x14ac:dyDescent="0.25">
      <c r="A1304" s="119" t="str">
        <f>IF(B1304="","",COUNT('Diário 2o PA'!$A$5:$A$1412)+COUNT('Diário 3o PA'!$A$5:$A$2004)+COUNT('Diário 4º PA'!$A$5:$A$2004)+ROW()-4)</f>
        <v/>
      </c>
      <c r="B1304" s="104"/>
      <c r="C1304" s="154"/>
      <c r="D1304" s="105"/>
      <c r="E1304" s="105"/>
      <c r="F1304" s="106"/>
      <c r="G1304" s="105"/>
      <c r="H1304" s="105"/>
      <c r="I1304" s="108"/>
      <c r="J1304" s="105"/>
      <c r="K1304" s="105"/>
      <c r="L1304" s="108"/>
      <c r="M1304" s="105"/>
      <c r="N1304" s="103"/>
      <c r="O1304" s="456"/>
      <c r="P1304" s="79">
        <f t="shared" si="41"/>
        <v>0</v>
      </c>
      <c r="Q1304" s="79">
        <f t="shared" si="41"/>
        <v>0</v>
      </c>
      <c r="R1304" s="102" t="str">
        <f t="shared" si="40"/>
        <v/>
      </c>
      <c r="S1304" s="96" t="str">
        <f>IF(D1304="","",IF(OR(D1304=Plano!$A$1,D1304=Plano!$B$1),"entrada","saída"))</f>
        <v/>
      </c>
    </row>
    <row r="1305" spans="1:19" ht="13.2" hidden="1" x14ac:dyDescent="0.25">
      <c r="A1305" s="119" t="str">
        <f>IF(B1305="","",COUNT('Diário 2o PA'!$A$5:$A$1412)+COUNT('Diário 3o PA'!$A$5:$A$2004)+COUNT('Diário 4º PA'!$A$5:$A$2004)+ROW()-4)</f>
        <v/>
      </c>
      <c r="B1305" s="104"/>
      <c r="C1305" s="154"/>
      <c r="D1305" s="105"/>
      <c r="E1305" s="105"/>
      <c r="F1305" s="106"/>
      <c r="G1305" s="105"/>
      <c r="H1305" s="105"/>
      <c r="I1305" s="108"/>
      <c r="J1305" s="105"/>
      <c r="K1305" s="105"/>
      <c r="L1305" s="108"/>
      <c r="M1305" s="105"/>
      <c r="N1305" s="103"/>
      <c r="O1305" s="456"/>
      <c r="P1305" s="79">
        <f t="shared" si="41"/>
        <v>0</v>
      </c>
      <c r="Q1305" s="79">
        <f t="shared" si="41"/>
        <v>0</v>
      </c>
      <c r="R1305" s="102" t="str">
        <f t="shared" si="40"/>
        <v/>
      </c>
      <c r="S1305" s="96" t="str">
        <f>IF(D1305="","",IF(OR(D1305=Plano!$A$1,D1305=Plano!$B$1),"entrada","saída"))</f>
        <v/>
      </c>
    </row>
    <row r="1306" spans="1:19" ht="13.2" hidden="1" x14ac:dyDescent="0.25">
      <c r="A1306" s="119" t="str">
        <f>IF(B1306="","",COUNT('Diário 2o PA'!$A$5:$A$1412)+COUNT('Diário 3o PA'!$A$5:$A$2004)+COUNT('Diário 4º PA'!$A$5:$A$2004)+ROW()-4)</f>
        <v/>
      </c>
      <c r="B1306" s="104"/>
      <c r="C1306" s="154"/>
      <c r="D1306" s="105"/>
      <c r="E1306" s="105"/>
      <c r="F1306" s="106"/>
      <c r="G1306" s="105"/>
      <c r="H1306" s="105"/>
      <c r="I1306" s="108"/>
      <c r="J1306" s="105"/>
      <c r="K1306" s="105"/>
      <c r="L1306" s="108"/>
      <c r="M1306" s="105"/>
      <c r="N1306" s="103"/>
      <c r="O1306" s="456"/>
      <c r="P1306" s="79">
        <f t="shared" si="41"/>
        <v>0</v>
      </c>
      <c r="Q1306" s="79">
        <f t="shared" si="41"/>
        <v>0</v>
      </c>
      <c r="R1306" s="102" t="str">
        <f t="shared" si="40"/>
        <v/>
      </c>
      <c r="S1306" s="96" t="str">
        <f>IF(D1306="","",IF(OR(D1306=Plano!$A$1,D1306=Plano!$B$1),"entrada","saída"))</f>
        <v/>
      </c>
    </row>
    <row r="1307" spans="1:19" ht="13.2" hidden="1" x14ac:dyDescent="0.25">
      <c r="A1307" s="119" t="str">
        <f>IF(B1307="","",COUNT('Diário 2o PA'!$A$5:$A$1412)+COUNT('Diário 3o PA'!$A$5:$A$2004)+COUNT('Diário 4º PA'!$A$5:$A$2004)+ROW()-4)</f>
        <v/>
      </c>
      <c r="B1307" s="104"/>
      <c r="C1307" s="154"/>
      <c r="D1307" s="105"/>
      <c r="E1307" s="105"/>
      <c r="F1307" s="106"/>
      <c r="G1307" s="105"/>
      <c r="H1307" s="105"/>
      <c r="I1307" s="108"/>
      <c r="J1307" s="105"/>
      <c r="K1307" s="105"/>
      <c r="L1307" s="108"/>
      <c r="M1307" s="105"/>
      <c r="N1307" s="103"/>
      <c r="O1307" s="456"/>
      <c r="P1307" s="79">
        <f t="shared" si="41"/>
        <v>0</v>
      </c>
      <c r="Q1307" s="79">
        <f t="shared" si="41"/>
        <v>0</v>
      </c>
      <c r="R1307" s="102" t="str">
        <f t="shared" si="40"/>
        <v/>
      </c>
      <c r="S1307" s="96" t="str">
        <f>IF(D1307="","",IF(OR(D1307=Plano!$A$1,D1307=Plano!$B$1),"entrada","saída"))</f>
        <v/>
      </c>
    </row>
    <row r="1308" spans="1:19" ht="13.2" hidden="1" x14ac:dyDescent="0.25">
      <c r="A1308" s="119" t="str">
        <f>IF(B1308="","",COUNT('Diário 2o PA'!$A$5:$A$1412)+COUNT('Diário 3o PA'!$A$5:$A$2004)+COUNT('Diário 4º PA'!$A$5:$A$2004)+ROW()-4)</f>
        <v/>
      </c>
      <c r="B1308" s="104"/>
      <c r="C1308" s="154"/>
      <c r="D1308" s="105"/>
      <c r="E1308" s="105"/>
      <c r="F1308" s="106"/>
      <c r="G1308" s="105"/>
      <c r="H1308" s="105"/>
      <c r="I1308" s="108"/>
      <c r="J1308" s="105"/>
      <c r="K1308" s="105"/>
      <c r="L1308" s="108"/>
      <c r="M1308" s="105"/>
      <c r="N1308" s="103"/>
      <c r="O1308" s="456"/>
      <c r="P1308" s="79">
        <f t="shared" si="41"/>
        <v>0</v>
      </c>
      <c r="Q1308" s="79">
        <f t="shared" si="41"/>
        <v>0</v>
      </c>
      <c r="R1308" s="102" t="str">
        <f t="shared" si="40"/>
        <v/>
      </c>
      <c r="S1308" s="96" t="str">
        <f>IF(D1308="","",IF(OR(D1308=Plano!$A$1,D1308=Plano!$B$1),"entrada","saída"))</f>
        <v/>
      </c>
    </row>
    <row r="1309" spans="1:19" ht="13.2" hidden="1" x14ac:dyDescent="0.25">
      <c r="A1309" s="119" t="str">
        <f>IF(B1309="","",COUNT('Diário 2o PA'!$A$5:$A$1412)+COUNT('Diário 3o PA'!$A$5:$A$2004)+COUNT('Diário 4º PA'!$A$5:$A$2004)+ROW()-4)</f>
        <v/>
      </c>
      <c r="B1309" s="104"/>
      <c r="C1309" s="154"/>
      <c r="D1309" s="105"/>
      <c r="E1309" s="105"/>
      <c r="F1309" s="106"/>
      <c r="G1309" s="105"/>
      <c r="H1309" s="105"/>
      <c r="I1309" s="108"/>
      <c r="J1309" s="105"/>
      <c r="K1309" s="105"/>
      <c r="L1309" s="108"/>
      <c r="M1309" s="105"/>
      <c r="N1309" s="103"/>
      <c r="O1309" s="456"/>
      <c r="P1309" s="79">
        <f t="shared" si="41"/>
        <v>0</v>
      </c>
      <c r="Q1309" s="79">
        <f t="shared" si="41"/>
        <v>0</v>
      </c>
      <c r="R1309" s="102" t="str">
        <f t="shared" si="40"/>
        <v/>
      </c>
      <c r="S1309" s="96" t="str">
        <f>IF(D1309="","",IF(OR(D1309=Plano!$A$1,D1309=Plano!$B$1),"entrada","saída"))</f>
        <v/>
      </c>
    </row>
    <row r="1310" spans="1:19" ht="13.2" hidden="1" x14ac:dyDescent="0.25">
      <c r="A1310" s="119" t="str">
        <f>IF(B1310="","",COUNT('Diário 2o PA'!$A$5:$A$1412)+COUNT('Diário 3o PA'!$A$5:$A$2004)+COUNT('Diário 4º PA'!$A$5:$A$2004)+ROW()-4)</f>
        <v/>
      </c>
      <c r="B1310" s="104"/>
      <c r="C1310" s="154"/>
      <c r="D1310" s="105"/>
      <c r="E1310" s="105"/>
      <c r="F1310" s="106"/>
      <c r="G1310" s="105"/>
      <c r="H1310" s="105"/>
      <c r="I1310" s="108"/>
      <c r="J1310" s="105"/>
      <c r="K1310" s="105"/>
      <c r="L1310" s="108"/>
      <c r="M1310" s="105"/>
      <c r="N1310" s="103"/>
      <c r="O1310" s="456"/>
      <c r="P1310" s="79">
        <f t="shared" si="41"/>
        <v>0</v>
      </c>
      <c r="Q1310" s="79">
        <f t="shared" si="41"/>
        <v>0</v>
      </c>
      <c r="R1310" s="102" t="str">
        <f t="shared" si="40"/>
        <v/>
      </c>
      <c r="S1310" s="96" t="str">
        <f>IF(D1310="","",IF(OR(D1310=Plano!$A$1,D1310=Plano!$B$1),"entrada","saída"))</f>
        <v/>
      </c>
    </row>
    <row r="1311" spans="1:19" ht="13.2" hidden="1" x14ac:dyDescent="0.25">
      <c r="A1311" s="119" t="str">
        <f>IF(B1311="","",COUNT('Diário 2o PA'!$A$5:$A$1412)+COUNT('Diário 3o PA'!$A$5:$A$2004)+COUNT('Diário 4º PA'!$A$5:$A$2004)+ROW()-4)</f>
        <v/>
      </c>
      <c r="B1311" s="104"/>
      <c r="C1311" s="154"/>
      <c r="D1311" s="105"/>
      <c r="E1311" s="105"/>
      <c r="F1311" s="106"/>
      <c r="G1311" s="105"/>
      <c r="H1311" s="105"/>
      <c r="I1311" s="108"/>
      <c r="J1311" s="105"/>
      <c r="K1311" s="105"/>
      <c r="L1311" s="108"/>
      <c r="M1311" s="105"/>
      <c r="N1311" s="103"/>
      <c r="O1311" s="456"/>
      <c r="P1311" s="79">
        <f t="shared" si="41"/>
        <v>0</v>
      </c>
      <c r="Q1311" s="79">
        <f t="shared" si="41"/>
        <v>0</v>
      </c>
      <c r="R1311" s="102" t="str">
        <f t="shared" si="40"/>
        <v/>
      </c>
      <c r="S1311" s="96" t="str">
        <f>IF(D1311="","",IF(OR(D1311=Plano!$A$1,D1311=Plano!$B$1),"entrada","saída"))</f>
        <v/>
      </c>
    </row>
    <row r="1312" spans="1:19" ht="13.2" hidden="1" x14ac:dyDescent="0.25">
      <c r="A1312" s="119" t="str">
        <f>IF(B1312="","",COUNT('Diário 2o PA'!$A$5:$A$1412)+COUNT('Diário 3o PA'!$A$5:$A$2004)+COUNT('Diário 4º PA'!$A$5:$A$2004)+ROW()-4)</f>
        <v/>
      </c>
      <c r="B1312" s="104"/>
      <c r="C1312" s="154"/>
      <c r="D1312" s="105"/>
      <c r="E1312" s="105"/>
      <c r="F1312" s="106"/>
      <c r="G1312" s="105"/>
      <c r="H1312" s="105"/>
      <c r="I1312" s="108"/>
      <c r="J1312" s="105"/>
      <c r="K1312" s="105"/>
      <c r="L1312" s="108"/>
      <c r="M1312" s="105"/>
      <c r="N1312" s="103"/>
      <c r="O1312" s="456"/>
      <c r="P1312" s="79">
        <f t="shared" si="41"/>
        <v>0</v>
      </c>
      <c r="Q1312" s="79">
        <f t="shared" si="41"/>
        <v>0</v>
      </c>
      <c r="R1312" s="102" t="str">
        <f t="shared" si="40"/>
        <v/>
      </c>
      <c r="S1312" s="96" t="str">
        <f>IF(D1312="","",IF(OR(D1312=Plano!$A$1,D1312=Plano!$B$1),"entrada","saída"))</f>
        <v/>
      </c>
    </row>
    <row r="1313" spans="1:19" ht="13.2" hidden="1" x14ac:dyDescent="0.25">
      <c r="A1313" s="119" t="str">
        <f>IF(B1313="","",COUNT('Diário 2o PA'!$A$5:$A$1412)+COUNT('Diário 3o PA'!$A$5:$A$2004)+COUNT('Diário 4º PA'!$A$5:$A$2004)+ROW()-4)</f>
        <v/>
      </c>
      <c r="B1313" s="104"/>
      <c r="C1313" s="154"/>
      <c r="D1313" s="105"/>
      <c r="E1313" s="105"/>
      <c r="F1313" s="106"/>
      <c r="G1313" s="105"/>
      <c r="H1313" s="105"/>
      <c r="I1313" s="108"/>
      <c r="J1313" s="105"/>
      <c r="K1313" s="105"/>
      <c r="L1313" s="108"/>
      <c r="M1313" s="105"/>
      <c r="N1313" s="103"/>
      <c r="O1313" s="456"/>
      <c r="P1313" s="79">
        <f t="shared" si="41"/>
        <v>0</v>
      </c>
      <c r="Q1313" s="79">
        <f t="shared" si="41"/>
        <v>0</v>
      </c>
      <c r="R1313" s="102" t="str">
        <f t="shared" si="40"/>
        <v/>
      </c>
      <c r="S1313" s="96" t="str">
        <f>IF(D1313="","",IF(OR(D1313=Plano!$A$1,D1313=Plano!$B$1),"entrada","saída"))</f>
        <v/>
      </c>
    </row>
    <row r="1314" spans="1:19" ht="13.2" hidden="1" x14ac:dyDescent="0.25">
      <c r="A1314" s="119" t="str">
        <f>IF(B1314="","",COUNT('Diário 2o PA'!$A$5:$A$1412)+COUNT('Diário 3o PA'!$A$5:$A$2004)+COUNT('Diário 4º PA'!$A$5:$A$2004)+ROW()-4)</f>
        <v/>
      </c>
      <c r="B1314" s="104"/>
      <c r="C1314" s="154"/>
      <c r="D1314" s="105"/>
      <c r="E1314" s="105"/>
      <c r="F1314" s="106"/>
      <c r="G1314" s="105"/>
      <c r="H1314" s="105"/>
      <c r="I1314" s="108"/>
      <c r="J1314" s="105"/>
      <c r="K1314" s="105"/>
      <c r="L1314" s="108"/>
      <c r="M1314" s="105"/>
      <c r="N1314" s="103"/>
      <c r="O1314" s="456"/>
      <c r="P1314" s="79">
        <f t="shared" si="41"/>
        <v>0</v>
      </c>
      <c r="Q1314" s="79">
        <f t="shared" si="41"/>
        <v>0</v>
      </c>
      <c r="R1314" s="102" t="str">
        <f t="shared" si="40"/>
        <v/>
      </c>
      <c r="S1314" s="96" t="str">
        <f>IF(D1314="","",IF(OR(D1314=Plano!$A$1,D1314=Plano!$B$1),"entrada","saída"))</f>
        <v/>
      </c>
    </row>
    <row r="1315" spans="1:19" ht="13.2" hidden="1" x14ac:dyDescent="0.25">
      <c r="A1315" s="119" t="str">
        <f>IF(B1315="","",COUNT('Diário 2o PA'!$A$5:$A$1412)+COUNT('Diário 3o PA'!$A$5:$A$2004)+COUNT('Diário 4º PA'!$A$5:$A$2004)+ROW()-4)</f>
        <v/>
      </c>
      <c r="B1315" s="104"/>
      <c r="C1315" s="154"/>
      <c r="D1315" s="105"/>
      <c r="E1315" s="105"/>
      <c r="F1315" s="106"/>
      <c r="G1315" s="105"/>
      <c r="H1315" s="105"/>
      <c r="I1315" s="108"/>
      <c r="J1315" s="105"/>
      <c r="K1315" s="105"/>
      <c r="L1315" s="108"/>
      <c r="M1315" s="105"/>
      <c r="N1315" s="103"/>
      <c r="O1315" s="456"/>
      <c r="P1315" s="79">
        <f t="shared" si="41"/>
        <v>0</v>
      </c>
      <c r="Q1315" s="79">
        <f t="shared" si="41"/>
        <v>0</v>
      </c>
      <c r="R1315" s="102" t="str">
        <f t="shared" si="40"/>
        <v/>
      </c>
      <c r="S1315" s="96" t="str">
        <f>IF(D1315="","",IF(OR(D1315=Plano!$A$1,D1315=Plano!$B$1),"entrada","saída"))</f>
        <v/>
      </c>
    </row>
    <row r="1316" spans="1:19" ht="13.2" hidden="1" x14ac:dyDescent="0.25">
      <c r="A1316" s="119" t="str">
        <f>IF(B1316="","",COUNT('Diário 2o PA'!$A$5:$A$1412)+COUNT('Diário 3o PA'!$A$5:$A$2004)+COUNT('Diário 4º PA'!$A$5:$A$2004)+ROW()-4)</f>
        <v/>
      </c>
      <c r="B1316" s="104"/>
      <c r="C1316" s="154"/>
      <c r="D1316" s="105"/>
      <c r="E1316" s="105"/>
      <c r="F1316" s="106"/>
      <c r="G1316" s="105"/>
      <c r="H1316" s="105"/>
      <c r="I1316" s="108"/>
      <c r="J1316" s="105"/>
      <c r="K1316" s="105"/>
      <c r="L1316" s="108"/>
      <c r="M1316" s="105"/>
      <c r="N1316" s="103"/>
      <c r="O1316" s="456"/>
      <c r="P1316" s="79">
        <f t="shared" si="41"/>
        <v>0</v>
      </c>
      <c r="Q1316" s="79">
        <f t="shared" si="41"/>
        <v>0</v>
      </c>
      <c r="R1316" s="102" t="str">
        <f t="shared" si="40"/>
        <v/>
      </c>
      <c r="S1316" s="96" t="str">
        <f>IF(D1316="","",IF(OR(D1316=Plano!$A$1,D1316=Plano!$B$1),"entrada","saída"))</f>
        <v/>
      </c>
    </row>
    <row r="1317" spans="1:19" ht="13.2" hidden="1" x14ac:dyDescent="0.25">
      <c r="A1317" s="119" t="str">
        <f>IF(B1317="","",COUNT('Diário 2o PA'!$A$5:$A$1412)+COUNT('Diário 3o PA'!$A$5:$A$2004)+COUNT('Diário 4º PA'!$A$5:$A$2004)+ROW()-4)</f>
        <v/>
      </c>
      <c r="B1317" s="104"/>
      <c r="C1317" s="154"/>
      <c r="D1317" s="105"/>
      <c r="E1317" s="105"/>
      <c r="F1317" s="106"/>
      <c r="G1317" s="105"/>
      <c r="H1317" s="105"/>
      <c r="I1317" s="108"/>
      <c r="J1317" s="105"/>
      <c r="K1317" s="105"/>
      <c r="L1317" s="108"/>
      <c r="M1317" s="105"/>
      <c r="N1317" s="103"/>
      <c r="O1317" s="456"/>
      <c r="P1317" s="79">
        <f t="shared" si="41"/>
        <v>0</v>
      </c>
      <c r="Q1317" s="79">
        <f t="shared" si="41"/>
        <v>0</v>
      </c>
      <c r="R1317" s="102" t="str">
        <f t="shared" si="40"/>
        <v/>
      </c>
      <c r="S1317" s="96" t="str">
        <f>IF(D1317="","",IF(OR(D1317=Plano!$A$1,D1317=Plano!$B$1),"entrada","saída"))</f>
        <v/>
      </c>
    </row>
    <row r="1318" spans="1:19" ht="13.2" hidden="1" x14ac:dyDescent="0.25">
      <c r="A1318" s="119" t="str">
        <f>IF(B1318="","",COUNT('Diário 2o PA'!$A$5:$A$1412)+COUNT('Diário 3o PA'!$A$5:$A$2004)+COUNT('Diário 4º PA'!$A$5:$A$2004)+ROW()-4)</f>
        <v/>
      </c>
      <c r="B1318" s="104"/>
      <c r="C1318" s="154"/>
      <c r="D1318" s="105"/>
      <c r="E1318" s="105"/>
      <c r="F1318" s="106"/>
      <c r="G1318" s="105"/>
      <c r="H1318" s="105"/>
      <c r="I1318" s="108"/>
      <c r="J1318" s="105"/>
      <c r="K1318" s="105"/>
      <c r="L1318" s="108"/>
      <c r="M1318" s="105"/>
      <c r="N1318" s="103"/>
      <c r="O1318" s="456"/>
      <c r="P1318" s="79">
        <f t="shared" si="41"/>
        <v>0</v>
      </c>
      <c r="Q1318" s="79">
        <f t="shared" si="41"/>
        <v>0</v>
      </c>
      <c r="R1318" s="102" t="str">
        <f t="shared" si="40"/>
        <v/>
      </c>
      <c r="S1318" s="96" t="str">
        <f>IF(D1318="","",IF(OR(D1318=Plano!$A$1,D1318=Plano!$B$1),"entrada","saída"))</f>
        <v/>
      </c>
    </row>
    <row r="1319" spans="1:19" ht="13.2" hidden="1" x14ac:dyDescent="0.25">
      <c r="A1319" s="119" t="str">
        <f>IF(B1319="","",COUNT('Diário 2o PA'!$A$5:$A$1412)+COUNT('Diário 3o PA'!$A$5:$A$2004)+COUNT('Diário 4º PA'!$A$5:$A$2004)+ROW()-4)</f>
        <v/>
      </c>
      <c r="B1319" s="104"/>
      <c r="C1319" s="154"/>
      <c r="D1319" s="105"/>
      <c r="E1319" s="105"/>
      <c r="F1319" s="106"/>
      <c r="G1319" s="105"/>
      <c r="H1319" s="105"/>
      <c r="I1319" s="108"/>
      <c r="J1319" s="105"/>
      <c r="K1319" s="105"/>
      <c r="L1319" s="108"/>
      <c r="M1319" s="105"/>
      <c r="N1319" s="103"/>
      <c r="O1319" s="456"/>
      <c r="P1319" s="79">
        <f t="shared" si="41"/>
        <v>0</v>
      </c>
      <c r="Q1319" s="79">
        <f t="shared" si="41"/>
        <v>0</v>
      </c>
      <c r="R1319" s="102" t="str">
        <f t="shared" si="40"/>
        <v/>
      </c>
      <c r="S1319" s="96" t="str">
        <f>IF(D1319="","",IF(OR(D1319=Plano!$A$1,D1319=Plano!$B$1),"entrada","saída"))</f>
        <v/>
      </c>
    </row>
    <row r="1320" spans="1:19" ht="13.2" hidden="1" x14ac:dyDescent="0.25">
      <c r="A1320" s="119" t="str">
        <f>IF(B1320="","",COUNT('Diário 2o PA'!$A$5:$A$1412)+COUNT('Diário 3o PA'!$A$5:$A$2004)+COUNT('Diário 4º PA'!$A$5:$A$2004)+ROW()-4)</f>
        <v/>
      </c>
      <c r="B1320" s="104"/>
      <c r="C1320" s="154"/>
      <c r="D1320" s="105"/>
      <c r="E1320" s="105"/>
      <c r="F1320" s="106"/>
      <c r="G1320" s="105"/>
      <c r="H1320" s="105"/>
      <c r="I1320" s="108"/>
      <c r="J1320" s="105"/>
      <c r="K1320" s="105"/>
      <c r="L1320" s="108"/>
      <c r="M1320" s="105"/>
      <c r="N1320" s="103"/>
      <c r="O1320" s="456"/>
      <c r="P1320" s="79">
        <f t="shared" si="41"/>
        <v>0</v>
      </c>
      <c r="Q1320" s="79">
        <f t="shared" si="41"/>
        <v>0</v>
      </c>
      <c r="R1320" s="102" t="str">
        <f t="shared" si="40"/>
        <v/>
      </c>
      <c r="S1320" s="96" t="str">
        <f>IF(D1320="","",IF(OR(D1320=Plano!$A$1,D1320=Plano!$B$1),"entrada","saída"))</f>
        <v/>
      </c>
    </row>
    <row r="1321" spans="1:19" ht="13.2" hidden="1" x14ac:dyDescent="0.25">
      <c r="A1321" s="119" t="str">
        <f>IF(B1321="","",COUNT('Diário 2o PA'!$A$5:$A$1412)+COUNT('Diário 3o PA'!$A$5:$A$2004)+COUNT('Diário 4º PA'!$A$5:$A$2004)+ROW()-4)</f>
        <v/>
      </c>
      <c r="B1321" s="104"/>
      <c r="C1321" s="154"/>
      <c r="D1321" s="105"/>
      <c r="E1321" s="105"/>
      <c r="F1321" s="106"/>
      <c r="G1321" s="105"/>
      <c r="H1321" s="105"/>
      <c r="I1321" s="108"/>
      <c r="J1321" s="105"/>
      <c r="K1321" s="105"/>
      <c r="L1321" s="108"/>
      <c r="M1321" s="105"/>
      <c r="N1321" s="103"/>
      <c r="O1321" s="456"/>
      <c r="P1321" s="79">
        <f t="shared" si="41"/>
        <v>0</v>
      </c>
      <c r="Q1321" s="79">
        <f t="shared" si="41"/>
        <v>0</v>
      </c>
      <c r="R1321" s="102" t="str">
        <f t="shared" si="40"/>
        <v/>
      </c>
      <c r="S1321" s="96" t="str">
        <f>IF(D1321="","",IF(OR(D1321=Plano!$A$1,D1321=Plano!$B$1),"entrada","saída"))</f>
        <v/>
      </c>
    </row>
    <row r="1322" spans="1:19" ht="13.2" hidden="1" x14ac:dyDescent="0.25">
      <c r="A1322" s="119" t="str">
        <f>IF(B1322="","",COUNT('Diário 2o PA'!$A$5:$A$1412)+COUNT('Diário 3o PA'!$A$5:$A$2004)+COUNT('Diário 4º PA'!$A$5:$A$2004)+ROW()-4)</f>
        <v/>
      </c>
      <c r="B1322" s="104"/>
      <c r="C1322" s="154"/>
      <c r="D1322" s="105"/>
      <c r="E1322" s="105"/>
      <c r="F1322" s="106"/>
      <c r="G1322" s="105"/>
      <c r="H1322" s="105"/>
      <c r="I1322" s="108"/>
      <c r="J1322" s="105"/>
      <c r="K1322" s="105"/>
      <c r="L1322" s="108"/>
      <c r="M1322" s="105"/>
      <c r="N1322" s="103"/>
      <c r="O1322" s="456"/>
      <c r="P1322" s="79">
        <f t="shared" si="41"/>
        <v>0</v>
      </c>
      <c r="Q1322" s="79">
        <f t="shared" si="41"/>
        <v>0</v>
      </c>
      <c r="R1322" s="102" t="str">
        <f t="shared" si="40"/>
        <v/>
      </c>
      <c r="S1322" s="96" t="str">
        <f>IF(D1322="","",IF(OR(D1322=Plano!$A$1,D1322=Plano!$B$1),"entrada","saída"))</f>
        <v/>
      </c>
    </row>
    <row r="1323" spans="1:19" ht="13.2" hidden="1" x14ac:dyDescent="0.25">
      <c r="A1323" s="119" t="str">
        <f>IF(B1323="","",COUNT('Diário 2o PA'!$A$5:$A$1412)+COUNT('Diário 3o PA'!$A$5:$A$2004)+COUNT('Diário 4º PA'!$A$5:$A$2004)+ROW()-4)</f>
        <v/>
      </c>
      <c r="B1323" s="104"/>
      <c r="C1323" s="154"/>
      <c r="D1323" s="105"/>
      <c r="E1323" s="105"/>
      <c r="F1323" s="106"/>
      <c r="G1323" s="105"/>
      <c r="H1323" s="105"/>
      <c r="I1323" s="108"/>
      <c r="J1323" s="105"/>
      <c r="K1323" s="105"/>
      <c r="L1323" s="108"/>
      <c r="M1323" s="105"/>
      <c r="N1323" s="103"/>
      <c r="O1323" s="456"/>
      <c r="P1323" s="79">
        <f t="shared" si="41"/>
        <v>0</v>
      </c>
      <c r="Q1323" s="79">
        <f t="shared" si="41"/>
        <v>0</v>
      </c>
      <c r="R1323" s="102" t="str">
        <f t="shared" si="40"/>
        <v/>
      </c>
      <c r="S1323" s="96" t="str">
        <f>IF(D1323="","",IF(OR(D1323=Plano!$A$1,D1323=Plano!$B$1),"entrada","saída"))</f>
        <v/>
      </c>
    </row>
    <row r="1324" spans="1:19" ht="13.2" hidden="1" x14ac:dyDescent="0.25">
      <c r="A1324" s="119" t="str">
        <f>IF(B1324="","",COUNT('Diário 2o PA'!$A$5:$A$1412)+COUNT('Diário 3o PA'!$A$5:$A$2004)+COUNT('Diário 4º PA'!$A$5:$A$2004)+ROW()-4)</f>
        <v/>
      </c>
      <c r="B1324" s="104"/>
      <c r="C1324" s="154"/>
      <c r="D1324" s="105"/>
      <c r="E1324" s="105"/>
      <c r="F1324" s="106"/>
      <c r="G1324" s="105"/>
      <c r="H1324" s="105"/>
      <c r="I1324" s="108"/>
      <c r="J1324" s="105"/>
      <c r="K1324" s="105"/>
      <c r="L1324" s="108"/>
      <c r="M1324" s="105"/>
      <c r="N1324" s="103"/>
      <c r="O1324" s="456"/>
      <c r="P1324" s="79">
        <f t="shared" si="41"/>
        <v>0</v>
      </c>
      <c r="Q1324" s="79">
        <f t="shared" si="41"/>
        <v>0</v>
      </c>
      <c r="R1324" s="102" t="str">
        <f t="shared" si="40"/>
        <v/>
      </c>
      <c r="S1324" s="96" t="str">
        <f>IF(D1324="","",IF(OR(D1324=Plano!$A$1,D1324=Plano!$B$1),"entrada","saída"))</f>
        <v/>
      </c>
    </row>
    <row r="1325" spans="1:19" ht="13.2" hidden="1" x14ac:dyDescent="0.25">
      <c r="A1325" s="119" t="str">
        <f>IF(B1325="","",COUNT('Diário 2o PA'!$A$5:$A$1412)+COUNT('Diário 3o PA'!$A$5:$A$2004)+COUNT('Diário 4º PA'!$A$5:$A$2004)+ROW()-4)</f>
        <v/>
      </c>
      <c r="B1325" s="104"/>
      <c r="C1325" s="154"/>
      <c r="D1325" s="105"/>
      <c r="E1325" s="105"/>
      <c r="F1325" s="106"/>
      <c r="G1325" s="105"/>
      <c r="H1325" s="105"/>
      <c r="I1325" s="108"/>
      <c r="J1325" s="105"/>
      <c r="K1325" s="105"/>
      <c r="L1325" s="108"/>
      <c r="M1325" s="105"/>
      <c r="N1325" s="103"/>
      <c r="O1325" s="456"/>
      <c r="P1325" s="79">
        <f t="shared" si="41"/>
        <v>0</v>
      </c>
      <c r="Q1325" s="79">
        <f t="shared" si="41"/>
        <v>0</v>
      </c>
      <c r="R1325" s="102" t="str">
        <f t="shared" si="40"/>
        <v/>
      </c>
      <c r="S1325" s="96" t="str">
        <f>IF(D1325="","",IF(OR(D1325=Plano!$A$1,D1325=Plano!$B$1),"entrada","saída"))</f>
        <v/>
      </c>
    </row>
    <row r="1326" spans="1:19" ht="13.2" hidden="1" x14ac:dyDescent="0.25">
      <c r="A1326" s="119" t="str">
        <f>IF(B1326="","",COUNT('Diário 2o PA'!$A$5:$A$1412)+COUNT('Diário 3o PA'!$A$5:$A$2004)+COUNT('Diário 4º PA'!$A$5:$A$2004)+ROW()-4)</f>
        <v/>
      </c>
      <c r="B1326" s="104"/>
      <c r="C1326" s="154"/>
      <c r="D1326" s="105"/>
      <c r="E1326" s="105"/>
      <c r="F1326" s="106"/>
      <c r="G1326" s="105"/>
      <c r="H1326" s="105"/>
      <c r="I1326" s="108"/>
      <c r="J1326" s="105"/>
      <c r="K1326" s="105"/>
      <c r="L1326" s="108"/>
      <c r="M1326" s="105"/>
      <c r="N1326" s="103"/>
      <c r="O1326" s="456"/>
      <c r="P1326" s="79">
        <f t="shared" si="41"/>
        <v>0</v>
      </c>
      <c r="Q1326" s="79">
        <f t="shared" si="41"/>
        <v>0</v>
      </c>
      <c r="R1326" s="102" t="str">
        <f t="shared" si="40"/>
        <v/>
      </c>
      <c r="S1326" s="96" t="str">
        <f>IF(D1326="","",IF(OR(D1326=Plano!$A$1,D1326=Plano!$B$1),"entrada","saída"))</f>
        <v/>
      </c>
    </row>
    <row r="1327" spans="1:19" ht="13.2" hidden="1" x14ac:dyDescent="0.25">
      <c r="A1327" s="119" t="str">
        <f>IF(B1327="","",COUNT('Diário 2o PA'!$A$5:$A$1412)+COUNT('Diário 3o PA'!$A$5:$A$2004)+COUNT('Diário 4º PA'!$A$5:$A$2004)+ROW()-4)</f>
        <v/>
      </c>
      <c r="B1327" s="104"/>
      <c r="C1327" s="154"/>
      <c r="D1327" s="105"/>
      <c r="E1327" s="105"/>
      <c r="F1327" s="106"/>
      <c r="G1327" s="105"/>
      <c r="H1327" s="105"/>
      <c r="I1327" s="108"/>
      <c r="J1327" s="105"/>
      <c r="K1327" s="105"/>
      <c r="L1327" s="108"/>
      <c r="M1327" s="105"/>
      <c r="N1327" s="103"/>
      <c r="O1327" s="456"/>
      <c r="P1327" s="79">
        <f t="shared" si="41"/>
        <v>0</v>
      </c>
      <c r="Q1327" s="79">
        <f t="shared" si="41"/>
        <v>0</v>
      </c>
      <c r="R1327" s="102" t="str">
        <f t="shared" si="40"/>
        <v/>
      </c>
      <c r="S1327" s="96" t="str">
        <f>IF(D1327="","",IF(OR(D1327=Plano!$A$1,D1327=Plano!$B$1),"entrada","saída"))</f>
        <v/>
      </c>
    </row>
    <row r="1328" spans="1:19" ht="13.2" hidden="1" x14ac:dyDescent="0.25">
      <c r="A1328" s="119" t="str">
        <f>IF(B1328="","",COUNT('Diário 2o PA'!$A$5:$A$1412)+COUNT('Diário 3o PA'!$A$5:$A$2004)+COUNT('Diário 4º PA'!$A$5:$A$2004)+ROW()-4)</f>
        <v/>
      </c>
      <c r="B1328" s="104"/>
      <c r="C1328" s="154"/>
      <c r="D1328" s="105"/>
      <c r="E1328" s="105"/>
      <c r="F1328" s="106"/>
      <c r="G1328" s="105"/>
      <c r="H1328" s="105"/>
      <c r="I1328" s="108"/>
      <c r="J1328" s="105"/>
      <c r="K1328" s="105"/>
      <c r="L1328" s="108"/>
      <c r="M1328" s="105"/>
      <c r="N1328" s="103"/>
      <c r="O1328" s="456"/>
      <c r="P1328" s="79">
        <f t="shared" si="41"/>
        <v>0</v>
      </c>
      <c r="Q1328" s="79">
        <f t="shared" si="41"/>
        <v>0</v>
      </c>
      <c r="R1328" s="102" t="str">
        <f t="shared" si="40"/>
        <v/>
      </c>
      <c r="S1328" s="96" t="str">
        <f>IF(D1328="","",IF(OR(D1328=Plano!$A$1,D1328=Plano!$B$1),"entrada","saída"))</f>
        <v/>
      </c>
    </row>
    <row r="1329" spans="1:19" ht="13.2" hidden="1" x14ac:dyDescent="0.25">
      <c r="A1329" s="119" t="str">
        <f>IF(B1329="","",COUNT('Diário 2o PA'!$A$5:$A$1412)+COUNT('Diário 3o PA'!$A$5:$A$2004)+COUNT('Diário 4º PA'!$A$5:$A$2004)+ROW()-4)</f>
        <v/>
      </c>
      <c r="B1329" s="104"/>
      <c r="C1329" s="154"/>
      <c r="D1329" s="105"/>
      <c r="E1329" s="105"/>
      <c r="F1329" s="106"/>
      <c r="G1329" s="105"/>
      <c r="H1329" s="105"/>
      <c r="I1329" s="108"/>
      <c r="J1329" s="105"/>
      <c r="K1329" s="105"/>
      <c r="L1329" s="108"/>
      <c r="M1329" s="105"/>
      <c r="N1329" s="103"/>
      <c r="O1329" s="456"/>
      <c r="P1329" s="79">
        <f t="shared" si="41"/>
        <v>0</v>
      </c>
      <c r="Q1329" s="79">
        <f t="shared" si="41"/>
        <v>0</v>
      </c>
      <c r="R1329" s="102" t="str">
        <f t="shared" si="40"/>
        <v/>
      </c>
      <c r="S1329" s="96" t="str">
        <f>IF(D1329="","",IF(OR(D1329=Plano!$A$1,D1329=Plano!$B$1),"entrada","saída"))</f>
        <v/>
      </c>
    </row>
    <row r="1330" spans="1:19" ht="13.2" hidden="1" x14ac:dyDescent="0.25">
      <c r="A1330" s="119" t="str">
        <f>IF(B1330="","",COUNT('Diário 2o PA'!$A$5:$A$1412)+COUNT('Diário 3o PA'!$A$5:$A$2004)+COUNT('Diário 4º PA'!$A$5:$A$2004)+ROW()-4)</f>
        <v/>
      </c>
      <c r="B1330" s="104"/>
      <c r="C1330" s="154"/>
      <c r="D1330" s="105"/>
      <c r="E1330" s="105"/>
      <c r="F1330" s="106"/>
      <c r="G1330" s="105"/>
      <c r="H1330" s="105"/>
      <c r="I1330" s="108"/>
      <c r="J1330" s="105"/>
      <c r="K1330" s="105"/>
      <c r="L1330" s="108"/>
      <c r="M1330" s="105"/>
      <c r="N1330" s="103"/>
      <c r="O1330" s="456"/>
      <c r="P1330" s="79">
        <f t="shared" si="41"/>
        <v>0</v>
      </c>
      <c r="Q1330" s="79">
        <f t="shared" si="41"/>
        <v>0</v>
      </c>
      <c r="R1330" s="102" t="str">
        <f t="shared" si="40"/>
        <v/>
      </c>
      <c r="S1330" s="96" t="str">
        <f>IF(D1330="","",IF(OR(D1330=Plano!$A$1,D1330=Plano!$B$1),"entrada","saída"))</f>
        <v/>
      </c>
    </row>
    <row r="1331" spans="1:19" ht="13.2" hidden="1" x14ac:dyDescent="0.25">
      <c r="A1331" s="119" t="str">
        <f>IF(B1331="","",COUNT('Diário 2o PA'!$A$5:$A$1412)+COUNT('Diário 3o PA'!$A$5:$A$2004)+COUNT('Diário 4º PA'!$A$5:$A$2004)+ROW()-4)</f>
        <v/>
      </c>
      <c r="B1331" s="104"/>
      <c r="C1331" s="154"/>
      <c r="D1331" s="105"/>
      <c r="E1331" s="105"/>
      <c r="F1331" s="106"/>
      <c r="G1331" s="105"/>
      <c r="H1331" s="105"/>
      <c r="I1331" s="108"/>
      <c r="J1331" s="105"/>
      <c r="K1331" s="105"/>
      <c r="L1331" s="108"/>
      <c r="M1331" s="105"/>
      <c r="N1331" s="103"/>
      <c r="O1331" s="456"/>
      <c r="P1331" s="79">
        <f t="shared" si="41"/>
        <v>0</v>
      </c>
      <c r="Q1331" s="79">
        <f t="shared" si="41"/>
        <v>0</v>
      </c>
      <c r="R1331" s="102" t="str">
        <f t="shared" si="40"/>
        <v/>
      </c>
      <c r="S1331" s="96" t="str">
        <f>IF(D1331="","",IF(OR(D1331=Plano!$A$1,D1331=Plano!$B$1),"entrada","saída"))</f>
        <v/>
      </c>
    </row>
    <row r="1332" spans="1:19" ht="13.2" hidden="1" x14ac:dyDescent="0.25">
      <c r="A1332" s="119" t="str">
        <f>IF(B1332="","",COUNT('Diário 2o PA'!$A$5:$A$1412)+COUNT('Diário 3o PA'!$A$5:$A$2004)+COUNT('Diário 4º PA'!$A$5:$A$2004)+ROW()-4)</f>
        <v/>
      </c>
      <c r="B1332" s="104"/>
      <c r="C1332" s="154"/>
      <c r="D1332" s="105"/>
      <c r="E1332" s="105"/>
      <c r="F1332" s="106"/>
      <c r="G1332" s="105"/>
      <c r="H1332" s="105"/>
      <c r="I1332" s="108"/>
      <c r="J1332" s="105"/>
      <c r="K1332" s="105"/>
      <c r="L1332" s="108"/>
      <c r="M1332" s="105"/>
      <c r="N1332" s="103"/>
      <c r="O1332" s="456"/>
      <c r="P1332" s="79">
        <f t="shared" si="41"/>
        <v>0</v>
      </c>
      <c r="Q1332" s="79">
        <f t="shared" si="41"/>
        <v>0</v>
      </c>
      <c r="R1332" s="102" t="str">
        <f t="shared" si="40"/>
        <v/>
      </c>
      <c r="S1332" s="96" t="str">
        <f>IF(D1332="","",IF(OR(D1332=Plano!$A$1,D1332=Plano!$B$1),"entrada","saída"))</f>
        <v/>
      </c>
    </row>
    <row r="1333" spans="1:19" ht="13.2" hidden="1" x14ac:dyDescent="0.25">
      <c r="A1333" s="119" t="str">
        <f>IF(B1333="","",COUNT('Diário 2o PA'!$A$5:$A$1412)+COUNT('Diário 3o PA'!$A$5:$A$2004)+COUNT('Diário 4º PA'!$A$5:$A$2004)+ROW()-4)</f>
        <v/>
      </c>
      <c r="B1333" s="104"/>
      <c r="C1333" s="154"/>
      <c r="D1333" s="105"/>
      <c r="E1333" s="105"/>
      <c r="F1333" s="106"/>
      <c r="G1333" s="105"/>
      <c r="H1333" s="105"/>
      <c r="I1333" s="108"/>
      <c r="J1333" s="105"/>
      <c r="K1333" s="105"/>
      <c r="L1333" s="108"/>
      <c r="M1333" s="105"/>
      <c r="N1333" s="103"/>
      <c r="O1333" s="456"/>
      <c r="P1333" s="79">
        <f t="shared" si="41"/>
        <v>0</v>
      </c>
      <c r="Q1333" s="79">
        <f t="shared" si="41"/>
        <v>0</v>
      </c>
      <c r="R1333" s="102" t="str">
        <f t="shared" si="40"/>
        <v/>
      </c>
      <c r="S1333" s="96" t="str">
        <f>IF(D1333="","",IF(OR(D1333=Plano!$A$1,D1333=Plano!$B$1),"entrada","saída"))</f>
        <v/>
      </c>
    </row>
    <row r="1334" spans="1:19" ht="13.2" hidden="1" x14ac:dyDescent="0.25">
      <c r="A1334" s="119" t="str">
        <f>IF(B1334="","",COUNT('Diário 2o PA'!$A$5:$A$1412)+COUNT('Diário 3o PA'!$A$5:$A$2004)+COUNT('Diário 4º PA'!$A$5:$A$2004)+ROW()-4)</f>
        <v/>
      </c>
      <c r="B1334" s="104"/>
      <c r="C1334" s="154"/>
      <c r="D1334" s="105"/>
      <c r="E1334" s="105"/>
      <c r="F1334" s="106"/>
      <c r="G1334" s="105"/>
      <c r="H1334" s="105"/>
      <c r="I1334" s="108"/>
      <c r="J1334" s="105"/>
      <c r="K1334" s="105"/>
      <c r="L1334" s="108"/>
      <c r="M1334" s="105"/>
      <c r="N1334" s="103"/>
      <c r="O1334" s="456"/>
      <c r="P1334" s="79">
        <f t="shared" si="41"/>
        <v>0</v>
      </c>
      <c r="Q1334" s="79">
        <f t="shared" si="41"/>
        <v>0</v>
      </c>
      <c r="R1334" s="102" t="str">
        <f t="shared" si="40"/>
        <v/>
      </c>
      <c r="S1334" s="96" t="str">
        <f>IF(D1334="","",IF(OR(D1334=Plano!$A$1,D1334=Plano!$B$1),"entrada","saída"))</f>
        <v/>
      </c>
    </row>
    <row r="1335" spans="1:19" ht="13.2" hidden="1" x14ac:dyDescent="0.25">
      <c r="A1335" s="119" t="str">
        <f>IF(B1335="","",COUNT('Diário 2o PA'!$A$5:$A$1412)+COUNT('Diário 3o PA'!$A$5:$A$2004)+COUNT('Diário 4º PA'!$A$5:$A$2004)+ROW()-4)</f>
        <v/>
      </c>
      <c r="B1335" s="104"/>
      <c r="C1335" s="154"/>
      <c r="D1335" s="105"/>
      <c r="E1335" s="105"/>
      <c r="F1335" s="106"/>
      <c r="G1335" s="105"/>
      <c r="H1335" s="105"/>
      <c r="I1335" s="108"/>
      <c r="J1335" s="105"/>
      <c r="K1335" s="105"/>
      <c r="L1335" s="108"/>
      <c r="M1335" s="105"/>
      <c r="N1335" s="103"/>
      <c r="O1335" s="456"/>
      <c r="P1335" s="79">
        <f t="shared" si="41"/>
        <v>0</v>
      </c>
      <c r="Q1335" s="79">
        <f t="shared" si="41"/>
        <v>0</v>
      </c>
      <c r="R1335" s="102" t="str">
        <f t="shared" si="40"/>
        <v/>
      </c>
      <c r="S1335" s="96" t="str">
        <f>IF(D1335="","",IF(OR(D1335=Plano!$A$1,D1335=Plano!$B$1),"entrada","saída"))</f>
        <v/>
      </c>
    </row>
    <row r="1336" spans="1:19" ht="13.2" hidden="1" x14ac:dyDescent="0.25">
      <c r="A1336" s="119" t="str">
        <f>IF(B1336="","",COUNT('Diário 2o PA'!$A$5:$A$1412)+COUNT('Diário 3o PA'!$A$5:$A$2004)+COUNT('Diário 4º PA'!$A$5:$A$2004)+ROW()-4)</f>
        <v/>
      </c>
      <c r="B1336" s="104"/>
      <c r="C1336" s="154"/>
      <c r="D1336" s="105"/>
      <c r="E1336" s="105"/>
      <c r="F1336" s="106"/>
      <c r="G1336" s="105"/>
      <c r="H1336" s="105"/>
      <c r="I1336" s="108"/>
      <c r="J1336" s="105"/>
      <c r="K1336" s="105"/>
      <c r="L1336" s="108"/>
      <c r="M1336" s="105"/>
      <c r="N1336" s="103"/>
      <c r="O1336" s="456"/>
      <c r="P1336" s="79">
        <f t="shared" si="41"/>
        <v>0</v>
      </c>
      <c r="Q1336" s="79">
        <f t="shared" si="41"/>
        <v>0</v>
      </c>
      <c r="R1336" s="102" t="str">
        <f t="shared" si="40"/>
        <v/>
      </c>
      <c r="S1336" s="96" t="str">
        <f>IF(D1336="","",IF(OR(D1336=Plano!$A$1,D1336=Plano!$B$1),"entrada","saída"))</f>
        <v/>
      </c>
    </row>
    <row r="1337" spans="1:19" ht="13.2" hidden="1" x14ac:dyDescent="0.25">
      <c r="A1337" s="119" t="str">
        <f>IF(B1337="","",COUNT('Diário 2o PA'!$A$5:$A$1412)+COUNT('Diário 3o PA'!$A$5:$A$2004)+COUNT('Diário 4º PA'!$A$5:$A$2004)+ROW()-4)</f>
        <v/>
      </c>
      <c r="B1337" s="104"/>
      <c r="C1337" s="154"/>
      <c r="D1337" s="105"/>
      <c r="E1337" s="105"/>
      <c r="F1337" s="106"/>
      <c r="G1337" s="105"/>
      <c r="H1337" s="105"/>
      <c r="I1337" s="108"/>
      <c r="J1337" s="105"/>
      <c r="K1337" s="105"/>
      <c r="L1337" s="108"/>
      <c r="M1337" s="105"/>
      <c r="N1337" s="103"/>
      <c r="O1337" s="456"/>
      <c r="P1337" s="79">
        <f t="shared" si="41"/>
        <v>0</v>
      </c>
      <c r="Q1337" s="79">
        <f t="shared" si="41"/>
        <v>0</v>
      </c>
      <c r="R1337" s="102" t="str">
        <f t="shared" si="40"/>
        <v/>
      </c>
      <c r="S1337" s="96" t="str">
        <f>IF(D1337="","",IF(OR(D1337=Plano!$A$1,D1337=Plano!$B$1),"entrada","saída"))</f>
        <v/>
      </c>
    </row>
    <row r="1338" spans="1:19" ht="13.2" hidden="1" x14ac:dyDescent="0.25">
      <c r="A1338" s="119" t="str">
        <f>IF(B1338="","",COUNT('Diário 2o PA'!$A$5:$A$1412)+COUNT('Diário 3o PA'!$A$5:$A$2004)+COUNT('Diário 4º PA'!$A$5:$A$2004)+ROW()-4)</f>
        <v/>
      </c>
      <c r="B1338" s="104"/>
      <c r="C1338" s="154"/>
      <c r="D1338" s="105"/>
      <c r="E1338" s="105"/>
      <c r="F1338" s="106"/>
      <c r="G1338" s="105"/>
      <c r="H1338" s="105"/>
      <c r="I1338" s="108"/>
      <c r="J1338" s="105"/>
      <c r="K1338" s="105"/>
      <c r="L1338" s="108"/>
      <c r="M1338" s="105"/>
      <c r="N1338" s="103"/>
      <c r="O1338" s="456"/>
      <c r="P1338" s="79">
        <f t="shared" si="41"/>
        <v>0</v>
      </c>
      <c r="Q1338" s="79">
        <f t="shared" si="41"/>
        <v>0</v>
      </c>
      <c r="R1338" s="102" t="str">
        <f t="shared" si="40"/>
        <v/>
      </c>
      <c r="S1338" s="96" t="str">
        <f>IF(D1338="","",IF(OR(D1338=Plano!$A$1,D1338=Plano!$B$1),"entrada","saída"))</f>
        <v/>
      </c>
    </row>
    <row r="1339" spans="1:19" ht="13.2" hidden="1" x14ac:dyDescent="0.25">
      <c r="A1339" s="119" t="str">
        <f>IF(B1339="","",COUNT('Diário 2o PA'!$A$5:$A$1412)+COUNT('Diário 3o PA'!$A$5:$A$2004)+COUNT('Diário 4º PA'!$A$5:$A$2004)+ROW()-4)</f>
        <v/>
      </c>
      <c r="B1339" s="104"/>
      <c r="C1339" s="154"/>
      <c r="D1339" s="105"/>
      <c r="E1339" s="105"/>
      <c r="F1339" s="106"/>
      <c r="G1339" s="105"/>
      <c r="H1339" s="105"/>
      <c r="I1339" s="108"/>
      <c r="J1339" s="105"/>
      <c r="K1339" s="105"/>
      <c r="L1339" s="108"/>
      <c r="M1339" s="105"/>
      <c r="N1339" s="103"/>
      <c r="O1339" s="456"/>
      <c r="P1339" s="79">
        <f t="shared" si="41"/>
        <v>0</v>
      </c>
      <c r="Q1339" s="79">
        <f t="shared" si="41"/>
        <v>0</v>
      </c>
      <c r="R1339" s="102" t="str">
        <f t="shared" si="40"/>
        <v/>
      </c>
      <c r="S1339" s="96" t="str">
        <f>IF(D1339="","",IF(OR(D1339=Plano!$A$1,D1339=Plano!$B$1),"entrada","saída"))</f>
        <v/>
      </c>
    </row>
    <row r="1340" spans="1:19" ht="13.2" hidden="1" x14ac:dyDescent="0.25">
      <c r="A1340" s="119" t="str">
        <f>IF(B1340="","",COUNT('Diário 2o PA'!$A$5:$A$1412)+COUNT('Diário 3o PA'!$A$5:$A$2004)+COUNT('Diário 4º PA'!$A$5:$A$2004)+ROW()-4)</f>
        <v/>
      </c>
      <c r="B1340" s="104"/>
      <c r="C1340" s="154"/>
      <c r="D1340" s="105"/>
      <c r="E1340" s="105"/>
      <c r="F1340" s="106"/>
      <c r="G1340" s="105"/>
      <c r="H1340" s="105"/>
      <c r="I1340" s="108"/>
      <c r="J1340" s="105"/>
      <c r="K1340" s="105"/>
      <c r="L1340" s="108"/>
      <c r="M1340" s="105"/>
      <c r="N1340" s="103"/>
      <c r="O1340" s="456"/>
      <c r="P1340" s="79">
        <f t="shared" si="41"/>
        <v>0</v>
      </c>
      <c r="Q1340" s="79">
        <f t="shared" si="41"/>
        <v>0</v>
      </c>
      <c r="R1340" s="102" t="str">
        <f t="shared" si="40"/>
        <v/>
      </c>
      <c r="S1340" s="96" t="str">
        <f>IF(D1340="","",IF(OR(D1340=Plano!$A$1,D1340=Plano!$B$1),"entrada","saída"))</f>
        <v/>
      </c>
    </row>
    <row r="1341" spans="1:19" ht="13.2" hidden="1" x14ac:dyDescent="0.25">
      <c r="A1341" s="119" t="str">
        <f>IF(B1341="","",COUNT('Diário 2o PA'!$A$5:$A$1412)+COUNT('Diário 3o PA'!$A$5:$A$2004)+COUNT('Diário 4º PA'!$A$5:$A$2004)+ROW()-4)</f>
        <v/>
      </c>
      <c r="B1341" s="104"/>
      <c r="C1341" s="154"/>
      <c r="D1341" s="105"/>
      <c r="E1341" s="105"/>
      <c r="F1341" s="106"/>
      <c r="G1341" s="105"/>
      <c r="H1341" s="105"/>
      <c r="I1341" s="108"/>
      <c r="J1341" s="105"/>
      <c r="K1341" s="105"/>
      <c r="L1341" s="108"/>
      <c r="M1341" s="105"/>
      <c r="N1341" s="103"/>
      <c r="O1341" s="456"/>
      <c r="P1341" s="79">
        <f t="shared" si="41"/>
        <v>0</v>
      </c>
      <c r="Q1341" s="79">
        <f t="shared" si="41"/>
        <v>0</v>
      </c>
      <c r="R1341" s="102" t="str">
        <f t="shared" si="40"/>
        <v/>
      </c>
      <c r="S1341" s="96" t="str">
        <f>IF(D1341="","",IF(OR(D1341=Plano!$A$1,D1341=Plano!$B$1),"entrada","saída"))</f>
        <v/>
      </c>
    </row>
    <row r="1342" spans="1:19" ht="13.2" hidden="1" x14ac:dyDescent="0.25">
      <c r="A1342" s="119" t="str">
        <f>IF(B1342="","",COUNT('Diário 2o PA'!$A$5:$A$1412)+COUNT('Diário 3o PA'!$A$5:$A$2004)+COUNT('Diário 4º PA'!$A$5:$A$2004)+ROW()-4)</f>
        <v/>
      </c>
      <c r="B1342" s="104"/>
      <c r="C1342" s="154"/>
      <c r="D1342" s="105"/>
      <c r="E1342" s="105"/>
      <c r="F1342" s="106"/>
      <c r="G1342" s="105"/>
      <c r="H1342" s="105"/>
      <c r="I1342" s="108"/>
      <c r="J1342" s="105"/>
      <c r="K1342" s="105"/>
      <c r="L1342" s="108"/>
      <c r="M1342" s="105"/>
      <c r="N1342" s="103"/>
      <c r="O1342" s="456"/>
      <c r="P1342" s="79">
        <f t="shared" si="41"/>
        <v>0</v>
      </c>
      <c r="Q1342" s="79">
        <f t="shared" si="41"/>
        <v>0</v>
      </c>
      <c r="R1342" s="102" t="str">
        <f t="shared" si="40"/>
        <v/>
      </c>
      <c r="S1342" s="96" t="str">
        <f>IF(D1342="","",IF(OR(D1342=Plano!$A$1,D1342=Plano!$B$1),"entrada","saída"))</f>
        <v/>
      </c>
    </row>
    <row r="1343" spans="1:19" ht="13.2" hidden="1" x14ac:dyDescent="0.25">
      <c r="A1343" s="119" t="str">
        <f>IF(B1343="","",COUNT('Diário 2o PA'!$A$5:$A$1412)+COUNT('Diário 3o PA'!$A$5:$A$2004)+COUNT('Diário 4º PA'!$A$5:$A$2004)+ROW()-4)</f>
        <v/>
      </c>
      <c r="B1343" s="104"/>
      <c r="C1343" s="154"/>
      <c r="D1343" s="105"/>
      <c r="E1343" s="105"/>
      <c r="F1343" s="106"/>
      <c r="G1343" s="105"/>
      <c r="H1343" s="105"/>
      <c r="I1343" s="108"/>
      <c r="J1343" s="105"/>
      <c r="K1343" s="105"/>
      <c r="L1343" s="108"/>
      <c r="M1343" s="105"/>
      <c r="N1343" s="103"/>
      <c r="O1343" s="456"/>
      <c r="P1343" s="79">
        <f t="shared" si="41"/>
        <v>0</v>
      </c>
      <c r="Q1343" s="79">
        <f t="shared" si="41"/>
        <v>0</v>
      </c>
      <c r="R1343" s="102" t="str">
        <f t="shared" si="40"/>
        <v/>
      </c>
      <c r="S1343" s="96" t="str">
        <f>IF(D1343="","",IF(OR(D1343=Plano!$A$1,D1343=Plano!$B$1),"entrada","saída"))</f>
        <v/>
      </c>
    </row>
    <row r="1344" spans="1:19" ht="13.2" hidden="1" x14ac:dyDescent="0.25">
      <c r="A1344" s="119" t="str">
        <f>IF(B1344="","",COUNT('Diário 2o PA'!$A$5:$A$1412)+COUNT('Diário 3o PA'!$A$5:$A$2004)+COUNT('Diário 4º PA'!$A$5:$A$2004)+ROW()-4)</f>
        <v/>
      </c>
      <c r="B1344" s="104"/>
      <c r="C1344" s="154"/>
      <c r="D1344" s="105"/>
      <c r="E1344" s="105"/>
      <c r="F1344" s="106"/>
      <c r="G1344" s="105"/>
      <c r="H1344" s="105"/>
      <c r="I1344" s="108"/>
      <c r="J1344" s="105"/>
      <c r="K1344" s="105"/>
      <c r="L1344" s="108"/>
      <c r="M1344" s="105"/>
      <c r="N1344" s="103"/>
      <c r="O1344" s="456"/>
      <c r="P1344" s="79">
        <f t="shared" si="41"/>
        <v>0</v>
      </c>
      <c r="Q1344" s="79">
        <f t="shared" si="41"/>
        <v>0</v>
      </c>
      <c r="R1344" s="102" t="str">
        <f t="shared" si="40"/>
        <v/>
      </c>
      <c r="S1344" s="96" t="str">
        <f>IF(D1344="","",IF(OR(D1344=Plano!$A$1,D1344=Plano!$B$1),"entrada","saída"))</f>
        <v/>
      </c>
    </row>
    <row r="1345" spans="1:19" ht="13.2" hidden="1" x14ac:dyDescent="0.25">
      <c r="A1345" s="119" t="str">
        <f>IF(B1345="","",COUNT('Diário 2o PA'!$A$5:$A$1412)+COUNT('Diário 3o PA'!$A$5:$A$2004)+COUNT('Diário 4º PA'!$A$5:$A$2004)+ROW()-4)</f>
        <v/>
      </c>
      <c r="B1345" s="104"/>
      <c r="C1345" s="154"/>
      <c r="D1345" s="105"/>
      <c r="E1345" s="105"/>
      <c r="F1345" s="106"/>
      <c r="G1345" s="105"/>
      <c r="H1345" s="105"/>
      <c r="I1345" s="108"/>
      <c r="J1345" s="105"/>
      <c r="K1345" s="105"/>
      <c r="L1345" s="108"/>
      <c r="M1345" s="105"/>
      <c r="N1345" s="103"/>
      <c r="O1345" s="456"/>
      <c r="P1345" s="79">
        <f t="shared" si="41"/>
        <v>0</v>
      </c>
      <c r="Q1345" s="79">
        <f t="shared" si="41"/>
        <v>0</v>
      </c>
      <c r="R1345" s="102" t="str">
        <f t="shared" si="40"/>
        <v/>
      </c>
      <c r="S1345" s="96" t="str">
        <f>IF(D1345="","",IF(OR(D1345=Plano!$A$1,D1345=Plano!$B$1),"entrada","saída"))</f>
        <v/>
      </c>
    </row>
    <row r="1346" spans="1:19" ht="13.2" hidden="1" x14ac:dyDescent="0.25">
      <c r="A1346" s="119" t="str">
        <f>IF(B1346="","",COUNT('Diário 2o PA'!$A$5:$A$1412)+COUNT('Diário 3o PA'!$A$5:$A$2004)+COUNT('Diário 4º PA'!$A$5:$A$2004)+ROW()-4)</f>
        <v/>
      </c>
      <c r="B1346" s="104"/>
      <c r="C1346" s="154"/>
      <c r="D1346" s="105"/>
      <c r="E1346" s="105"/>
      <c r="F1346" s="106"/>
      <c r="G1346" s="105"/>
      <c r="H1346" s="105"/>
      <c r="I1346" s="108"/>
      <c r="J1346" s="105"/>
      <c r="K1346" s="105"/>
      <c r="L1346" s="108"/>
      <c r="M1346" s="105"/>
      <c r="N1346" s="103"/>
      <c r="O1346" s="456"/>
      <c r="P1346" s="79">
        <f t="shared" si="41"/>
        <v>0</v>
      </c>
      <c r="Q1346" s="79">
        <f t="shared" si="41"/>
        <v>0</v>
      </c>
      <c r="R1346" s="102" t="str">
        <f t="shared" si="40"/>
        <v/>
      </c>
      <c r="S1346" s="96" t="str">
        <f>IF(D1346="","",IF(OR(D1346=Plano!$A$1,D1346=Plano!$B$1),"entrada","saída"))</f>
        <v/>
      </c>
    </row>
    <row r="1347" spans="1:19" ht="13.2" hidden="1" x14ac:dyDescent="0.25">
      <c r="A1347" s="119" t="str">
        <f>IF(B1347="","",COUNT('Diário 2o PA'!$A$5:$A$1412)+COUNT('Diário 3o PA'!$A$5:$A$2004)+COUNT('Diário 4º PA'!$A$5:$A$2004)+ROW()-4)</f>
        <v/>
      </c>
      <c r="B1347" s="104"/>
      <c r="C1347" s="154"/>
      <c r="D1347" s="105"/>
      <c r="E1347" s="105"/>
      <c r="F1347" s="106"/>
      <c r="G1347" s="105"/>
      <c r="H1347" s="105"/>
      <c r="I1347" s="108"/>
      <c r="J1347" s="105"/>
      <c r="K1347" s="105"/>
      <c r="L1347" s="108"/>
      <c r="M1347" s="105"/>
      <c r="N1347" s="103"/>
      <c r="O1347" s="456"/>
      <c r="P1347" s="79">
        <f t="shared" si="41"/>
        <v>0</v>
      </c>
      <c r="Q1347" s="79">
        <f t="shared" si="41"/>
        <v>0</v>
      </c>
      <c r="R1347" s="102" t="str">
        <f t="shared" si="40"/>
        <v/>
      </c>
      <c r="S1347" s="96" t="str">
        <f>IF(D1347="","",IF(OR(D1347=Plano!$A$1,D1347=Plano!$B$1),"entrada","saída"))</f>
        <v/>
      </c>
    </row>
    <row r="1348" spans="1:19" ht="13.2" hidden="1" x14ac:dyDescent="0.25">
      <c r="A1348" s="119" t="str">
        <f>IF(B1348="","",COUNT('Diário 2o PA'!$A$5:$A$1412)+COUNT('Diário 3o PA'!$A$5:$A$2004)+COUNT('Diário 4º PA'!$A$5:$A$2004)+ROW()-4)</f>
        <v/>
      </c>
      <c r="B1348" s="104"/>
      <c r="C1348" s="154"/>
      <c r="D1348" s="105"/>
      <c r="E1348" s="105"/>
      <c r="F1348" s="106"/>
      <c r="G1348" s="105"/>
      <c r="H1348" s="105"/>
      <c r="I1348" s="108"/>
      <c r="J1348" s="105"/>
      <c r="K1348" s="105"/>
      <c r="L1348" s="108"/>
      <c r="M1348" s="105"/>
      <c r="N1348" s="103"/>
      <c r="O1348" s="456"/>
      <c r="P1348" s="79">
        <f t="shared" si="41"/>
        <v>0</v>
      </c>
      <c r="Q1348" s="79">
        <f t="shared" si="41"/>
        <v>0</v>
      </c>
      <c r="R1348" s="102" t="str">
        <f t="shared" si="40"/>
        <v/>
      </c>
      <c r="S1348" s="96" t="str">
        <f>IF(D1348="","",IF(OR(D1348=Plano!$A$1,D1348=Plano!$B$1),"entrada","saída"))</f>
        <v/>
      </c>
    </row>
    <row r="1349" spans="1:19" ht="13.2" hidden="1" x14ac:dyDescent="0.25">
      <c r="A1349" s="119" t="str">
        <f>IF(B1349="","",COUNT('Diário 2o PA'!$A$5:$A$1412)+COUNT('Diário 3o PA'!$A$5:$A$2004)+COUNT('Diário 4º PA'!$A$5:$A$2004)+ROW()-4)</f>
        <v/>
      </c>
      <c r="B1349" s="104"/>
      <c r="C1349" s="154"/>
      <c r="D1349" s="105"/>
      <c r="E1349" s="105"/>
      <c r="F1349" s="106"/>
      <c r="G1349" s="105"/>
      <c r="H1349" s="105"/>
      <c r="I1349" s="108"/>
      <c r="J1349" s="105"/>
      <c r="K1349" s="105"/>
      <c r="L1349" s="108"/>
      <c r="M1349" s="105"/>
      <c r="N1349" s="103"/>
      <c r="O1349" s="456"/>
      <c r="P1349" s="79">
        <f t="shared" si="41"/>
        <v>0</v>
      </c>
      <c r="Q1349" s="79">
        <f t="shared" si="41"/>
        <v>0</v>
      </c>
      <c r="R1349" s="102" t="str">
        <f t="shared" ref="R1349:R1412" si="42">SUBSTITUTE(D1349," ","_")</f>
        <v/>
      </c>
      <c r="S1349" s="96" t="str">
        <f>IF(D1349="","",IF(OR(D1349=Plano!$A$1,D1349=Plano!$B$1),"entrada","saída"))</f>
        <v/>
      </c>
    </row>
    <row r="1350" spans="1:19" ht="13.2" hidden="1" x14ac:dyDescent="0.25">
      <c r="A1350" s="119" t="str">
        <f>IF(B1350="","",COUNT('Diário 2o PA'!$A$5:$A$1412)+COUNT('Diário 3o PA'!$A$5:$A$2004)+COUNT('Diário 4º PA'!$A$5:$A$2004)+ROW()-4)</f>
        <v/>
      </c>
      <c r="B1350" s="104"/>
      <c r="C1350" s="154"/>
      <c r="D1350" s="105"/>
      <c r="E1350" s="105"/>
      <c r="F1350" s="106"/>
      <c r="G1350" s="105"/>
      <c r="H1350" s="105"/>
      <c r="I1350" s="108"/>
      <c r="J1350" s="105"/>
      <c r="K1350" s="105"/>
      <c r="L1350" s="108"/>
      <c r="M1350" s="105"/>
      <c r="N1350" s="103"/>
      <c r="O1350" s="456"/>
      <c r="P1350" s="79">
        <f t="shared" ref="P1350:Q1413" si="43">IF(B1350=0,0,IF(YEAR(B1350)=$Q$1,MONTH(B1350)-$P$1+1,(YEAR(B1350)-$Q$1)*12-$P$1+1+MONTH(B1350)))</f>
        <v>0</v>
      </c>
      <c r="Q1350" s="79">
        <f t="shared" si="43"/>
        <v>0</v>
      </c>
      <c r="R1350" s="102" t="str">
        <f t="shared" si="42"/>
        <v/>
      </c>
      <c r="S1350" s="96" t="str">
        <f>IF(D1350="","",IF(OR(D1350=Plano!$A$1,D1350=Plano!$B$1),"entrada","saída"))</f>
        <v/>
      </c>
    </row>
    <row r="1351" spans="1:19" ht="13.2" hidden="1" x14ac:dyDescent="0.25">
      <c r="A1351" s="119" t="str">
        <f>IF(B1351="","",COUNT('Diário 2o PA'!$A$5:$A$1412)+COUNT('Diário 3o PA'!$A$5:$A$2004)+COUNT('Diário 4º PA'!$A$5:$A$2004)+ROW()-4)</f>
        <v/>
      </c>
      <c r="B1351" s="104"/>
      <c r="C1351" s="154"/>
      <c r="D1351" s="105"/>
      <c r="E1351" s="105"/>
      <c r="F1351" s="106"/>
      <c r="G1351" s="105"/>
      <c r="H1351" s="105"/>
      <c r="I1351" s="108"/>
      <c r="J1351" s="105"/>
      <c r="K1351" s="105"/>
      <c r="L1351" s="108"/>
      <c r="M1351" s="105"/>
      <c r="N1351" s="103"/>
      <c r="O1351" s="456"/>
      <c r="P1351" s="79">
        <f t="shared" si="43"/>
        <v>0</v>
      </c>
      <c r="Q1351" s="79">
        <f t="shared" si="43"/>
        <v>0</v>
      </c>
      <c r="R1351" s="102" t="str">
        <f t="shared" si="42"/>
        <v/>
      </c>
      <c r="S1351" s="96" t="str">
        <f>IF(D1351="","",IF(OR(D1351=Plano!$A$1,D1351=Plano!$B$1),"entrada","saída"))</f>
        <v/>
      </c>
    </row>
    <row r="1352" spans="1:19" ht="13.2" hidden="1" x14ac:dyDescent="0.25">
      <c r="A1352" s="119" t="str">
        <f>IF(B1352="","",COUNT('Diário 2o PA'!$A$5:$A$1412)+COUNT('Diário 3o PA'!$A$5:$A$2004)+COUNT('Diário 4º PA'!$A$5:$A$2004)+ROW()-4)</f>
        <v/>
      </c>
      <c r="B1352" s="104"/>
      <c r="C1352" s="154"/>
      <c r="D1352" s="105"/>
      <c r="E1352" s="105"/>
      <c r="F1352" s="106"/>
      <c r="G1352" s="105"/>
      <c r="H1352" s="105"/>
      <c r="I1352" s="108"/>
      <c r="J1352" s="105"/>
      <c r="K1352" s="105"/>
      <c r="L1352" s="108"/>
      <c r="M1352" s="105"/>
      <c r="N1352" s="103"/>
      <c r="O1352" s="456"/>
      <c r="P1352" s="79">
        <f t="shared" si="43"/>
        <v>0</v>
      </c>
      <c r="Q1352" s="79">
        <f t="shared" si="43"/>
        <v>0</v>
      </c>
      <c r="R1352" s="102" t="str">
        <f t="shared" si="42"/>
        <v/>
      </c>
      <c r="S1352" s="96" t="str">
        <f>IF(D1352="","",IF(OR(D1352=Plano!$A$1,D1352=Plano!$B$1),"entrada","saída"))</f>
        <v/>
      </c>
    </row>
    <row r="1353" spans="1:19" ht="13.2" hidden="1" x14ac:dyDescent="0.25">
      <c r="A1353" s="119" t="str">
        <f>IF(B1353="","",COUNT('Diário 2o PA'!$A$5:$A$1412)+COUNT('Diário 3o PA'!$A$5:$A$2004)+COUNT('Diário 4º PA'!$A$5:$A$2004)+ROW()-4)</f>
        <v/>
      </c>
      <c r="B1353" s="104"/>
      <c r="C1353" s="154"/>
      <c r="D1353" s="105"/>
      <c r="E1353" s="105"/>
      <c r="F1353" s="106"/>
      <c r="G1353" s="105"/>
      <c r="H1353" s="105"/>
      <c r="I1353" s="108"/>
      <c r="J1353" s="105"/>
      <c r="K1353" s="105"/>
      <c r="L1353" s="108"/>
      <c r="M1353" s="105"/>
      <c r="N1353" s="103"/>
      <c r="O1353" s="456"/>
      <c r="P1353" s="79">
        <f t="shared" si="43"/>
        <v>0</v>
      </c>
      <c r="Q1353" s="79">
        <f t="shared" si="43"/>
        <v>0</v>
      </c>
      <c r="R1353" s="102" t="str">
        <f t="shared" si="42"/>
        <v/>
      </c>
      <c r="S1353" s="96" t="str">
        <f>IF(D1353="","",IF(OR(D1353=Plano!$A$1,D1353=Plano!$B$1),"entrada","saída"))</f>
        <v/>
      </c>
    </row>
    <row r="1354" spans="1:19" ht="13.2" hidden="1" x14ac:dyDescent="0.25">
      <c r="A1354" s="119" t="str">
        <f>IF(B1354="","",COUNT('Diário 2o PA'!$A$5:$A$1412)+COUNT('Diário 3o PA'!$A$5:$A$2004)+COUNT('Diário 4º PA'!$A$5:$A$2004)+ROW()-4)</f>
        <v/>
      </c>
      <c r="B1354" s="104"/>
      <c r="C1354" s="154"/>
      <c r="D1354" s="105"/>
      <c r="E1354" s="105"/>
      <c r="F1354" s="106"/>
      <c r="G1354" s="105"/>
      <c r="H1354" s="105"/>
      <c r="I1354" s="108"/>
      <c r="J1354" s="105"/>
      <c r="K1354" s="105"/>
      <c r="L1354" s="108"/>
      <c r="M1354" s="105"/>
      <c r="N1354" s="103"/>
      <c r="O1354" s="456"/>
      <c r="P1354" s="79">
        <f t="shared" si="43"/>
        <v>0</v>
      </c>
      <c r="Q1354" s="79">
        <f t="shared" si="43"/>
        <v>0</v>
      </c>
      <c r="R1354" s="102" t="str">
        <f t="shared" si="42"/>
        <v/>
      </c>
      <c r="S1354" s="96" t="str">
        <f>IF(D1354="","",IF(OR(D1354=Plano!$A$1,D1354=Plano!$B$1),"entrada","saída"))</f>
        <v/>
      </c>
    </row>
    <row r="1355" spans="1:19" ht="13.2" hidden="1" x14ac:dyDescent="0.25">
      <c r="A1355" s="119" t="str">
        <f>IF(B1355="","",COUNT('Diário 2o PA'!$A$5:$A$1412)+COUNT('Diário 3o PA'!$A$5:$A$2004)+COUNT('Diário 4º PA'!$A$5:$A$2004)+ROW()-4)</f>
        <v/>
      </c>
      <c r="B1355" s="104"/>
      <c r="C1355" s="154"/>
      <c r="D1355" s="105"/>
      <c r="E1355" s="105"/>
      <c r="F1355" s="106"/>
      <c r="G1355" s="105"/>
      <c r="H1355" s="105"/>
      <c r="I1355" s="108"/>
      <c r="J1355" s="105"/>
      <c r="K1355" s="105"/>
      <c r="L1355" s="108"/>
      <c r="M1355" s="105"/>
      <c r="N1355" s="103"/>
      <c r="O1355" s="456"/>
      <c r="P1355" s="79">
        <f t="shared" si="43"/>
        <v>0</v>
      </c>
      <c r="Q1355" s="79">
        <f t="shared" si="43"/>
        <v>0</v>
      </c>
      <c r="R1355" s="102" t="str">
        <f t="shared" si="42"/>
        <v/>
      </c>
      <c r="S1355" s="96" t="str">
        <f>IF(D1355="","",IF(OR(D1355=Plano!$A$1,D1355=Plano!$B$1),"entrada","saída"))</f>
        <v/>
      </c>
    </row>
    <row r="1356" spans="1:19" ht="13.2" hidden="1" x14ac:dyDescent="0.25">
      <c r="A1356" s="119" t="str">
        <f>IF(B1356="","",COUNT('Diário 2o PA'!$A$5:$A$1412)+COUNT('Diário 3o PA'!$A$5:$A$2004)+COUNT('Diário 4º PA'!$A$5:$A$2004)+ROW()-4)</f>
        <v/>
      </c>
      <c r="B1356" s="104"/>
      <c r="C1356" s="154"/>
      <c r="D1356" s="105"/>
      <c r="E1356" s="105"/>
      <c r="F1356" s="106"/>
      <c r="G1356" s="105"/>
      <c r="H1356" s="105"/>
      <c r="I1356" s="108"/>
      <c r="J1356" s="105"/>
      <c r="K1356" s="105"/>
      <c r="L1356" s="108"/>
      <c r="M1356" s="105"/>
      <c r="N1356" s="103"/>
      <c r="O1356" s="456"/>
      <c r="P1356" s="79">
        <f t="shared" si="43"/>
        <v>0</v>
      </c>
      <c r="Q1356" s="79">
        <f t="shared" si="43"/>
        <v>0</v>
      </c>
      <c r="R1356" s="102" t="str">
        <f t="shared" si="42"/>
        <v/>
      </c>
      <c r="S1356" s="96" t="str">
        <f>IF(D1356="","",IF(OR(D1356=Plano!$A$1,D1356=Plano!$B$1),"entrada","saída"))</f>
        <v/>
      </c>
    </row>
    <row r="1357" spans="1:19" ht="13.2" hidden="1" x14ac:dyDescent="0.25">
      <c r="A1357" s="119" t="str">
        <f>IF(B1357="","",COUNT('Diário 2o PA'!$A$5:$A$1412)+COUNT('Diário 3o PA'!$A$5:$A$2004)+COUNT('Diário 4º PA'!$A$5:$A$2004)+ROW()-4)</f>
        <v/>
      </c>
      <c r="B1357" s="104"/>
      <c r="C1357" s="154"/>
      <c r="D1357" s="105"/>
      <c r="E1357" s="105"/>
      <c r="F1357" s="106"/>
      <c r="G1357" s="105"/>
      <c r="H1357" s="105"/>
      <c r="I1357" s="108"/>
      <c r="J1357" s="105"/>
      <c r="K1357" s="105"/>
      <c r="L1357" s="108"/>
      <c r="M1357" s="105"/>
      <c r="N1357" s="103"/>
      <c r="O1357" s="456"/>
      <c r="P1357" s="79">
        <f t="shared" si="43"/>
        <v>0</v>
      </c>
      <c r="Q1357" s="79">
        <f t="shared" si="43"/>
        <v>0</v>
      </c>
      <c r="R1357" s="102" t="str">
        <f t="shared" si="42"/>
        <v/>
      </c>
      <c r="S1357" s="96" t="str">
        <f>IF(D1357="","",IF(OR(D1357=Plano!$A$1,D1357=Plano!$B$1),"entrada","saída"))</f>
        <v/>
      </c>
    </row>
    <row r="1358" spans="1:19" ht="13.2" hidden="1" x14ac:dyDescent="0.25">
      <c r="A1358" s="119" t="str">
        <f>IF(B1358="","",COUNT('Diário 2o PA'!$A$5:$A$1412)+COUNT('Diário 3o PA'!$A$5:$A$2004)+COUNT('Diário 4º PA'!$A$5:$A$2004)+ROW()-4)</f>
        <v/>
      </c>
      <c r="B1358" s="104"/>
      <c r="C1358" s="154"/>
      <c r="D1358" s="105"/>
      <c r="E1358" s="105"/>
      <c r="F1358" s="106"/>
      <c r="G1358" s="105"/>
      <c r="H1358" s="105"/>
      <c r="I1358" s="108"/>
      <c r="J1358" s="105"/>
      <c r="K1358" s="105"/>
      <c r="L1358" s="108"/>
      <c r="M1358" s="105"/>
      <c r="N1358" s="103"/>
      <c r="O1358" s="456"/>
      <c r="P1358" s="79">
        <f t="shared" si="43"/>
        <v>0</v>
      </c>
      <c r="Q1358" s="79">
        <f t="shared" si="43"/>
        <v>0</v>
      </c>
      <c r="R1358" s="102" t="str">
        <f t="shared" si="42"/>
        <v/>
      </c>
      <c r="S1358" s="96" t="str">
        <f>IF(D1358="","",IF(OR(D1358=Plano!$A$1,D1358=Plano!$B$1),"entrada","saída"))</f>
        <v/>
      </c>
    </row>
    <row r="1359" spans="1:19" ht="13.2" hidden="1" x14ac:dyDescent="0.25">
      <c r="A1359" s="119" t="str">
        <f>IF(B1359="","",COUNT('Diário 2o PA'!$A$5:$A$1412)+COUNT('Diário 3o PA'!$A$5:$A$2004)+COUNT('Diário 4º PA'!$A$5:$A$2004)+ROW()-4)</f>
        <v/>
      </c>
      <c r="B1359" s="104"/>
      <c r="C1359" s="154"/>
      <c r="D1359" s="105"/>
      <c r="E1359" s="105"/>
      <c r="F1359" s="106"/>
      <c r="G1359" s="105"/>
      <c r="H1359" s="105"/>
      <c r="I1359" s="108"/>
      <c r="J1359" s="105"/>
      <c r="K1359" s="105"/>
      <c r="L1359" s="108"/>
      <c r="M1359" s="105"/>
      <c r="N1359" s="103"/>
      <c r="O1359" s="456"/>
      <c r="P1359" s="79">
        <f t="shared" si="43"/>
        <v>0</v>
      </c>
      <c r="Q1359" s="79">
        <f t="shared" si="43"/>
        <v>0</v>
      </c>
      <c r="R1359" s="102" t="str">
        <f t="shared" si="42"/>
        <v/>
      </c>
      <c r="S1359" s="96" t="str">
        <f>IF(D1359="","",IF(OR(D1359=Plano!$A$1,D1359=Plano!$B$1),"entrada","saída"))</f>
        <v/>
      </c>
    </row>
    <row r="1360" spans="1:19" ht="13.2" hidden="1" x14ac:dyDescent="0.25">
      <c r="A1360" s="119" t="str">
        <f>IF(B1360="","",COUNT('Diário 2o PA'!$A$5:$A$1412)+COUNT('Diário 3o PA'!$A$5:$A$2004)+COUNT('Diário 4º PA'!$A$5:$A$2004)+ROW()-4)</f>
        <v/>
      </c>
      <c r="B1360" s="104"/>
      <c r="C1360" s="154"/>
      <c r="D1360" s="105"/>
      <c r="E1360" s="105"/>
      <c r="F1360" s="106"/>
      <c r="G1360" s="105"/>
      <c r="H1360" s="105"/>
      <c r="I1360" s="108"/>
      <c r="J1360" s="105"/>
      <c r="K1360" s="105"/>
      <c r="L1360" s="108"/>
      <c r="M1360" s="105"/>
      <c r="N1360" s="103"/>
      <c r="O1360" s="456"/>
      <c r="P1360" s="79">
        <f t="shared" si="43"/>
        <v>0</v>
      </c>
      <c r="Q1360" s="79">
        <f t="shared" si="43"/>
        <v>0</v>
      </c>
      <c r="R1360" s="102" t="str">
        <f t="shared" si="42"/>
        <v/>
      </c>
      <c r="S1360" s="96" t="str">
        <f>IF(D1360="","",IF(OR(D1360=Plano!$A$1,D1360=Plano!$B$1),"entrada","saída"))</f>
        <v/>
      </c>
    </row>
    <row r="1361" spans="1:19" ht="13.2" hidden="1" x14ac:dyDescent="0.25">
      <c r="A1361" s="119" t="str">
        <f>IF(B1361="","",COUNT('Diário 2o PA'!$A$5:$A$1412)+COUNT('Diário 3o PA'!$A$5:$A$2004)+COUNT('Diário 4º PA'!$A$5:$A$2004)+ROW()-4)</f>
        <v/>
      </c>
      <c r="B1361" s="104"/>
      <c r="C1361" s="154"/>
      <c r="D1361" s="105"/>
      <c r="E1361" s="105"/>
      <c r="F1361" s="106"/>
      <c r="G1361" s="105"/>
      <c r="H1361" s="105"/>
      <c r="I1361" s="108"/>
      <c r="J1361" s="105"/>
      <c r="K1361" s="105"/>
      <c r="L1361" s="108"/>
      <c r="M1361" s="105"/>
      <c r="N1361" s="103"/>
      <c r="O1361" s="456"/>
      <c r="P1361" s="79">
        <f t="shared" si="43"/>
        <v>0</v>
      </c>
      <c r="Q1361" s="79">
        <f t="shared" si="43"/>
        <v>0</v>
      </c>
      <c r="R1361" s="102" t="str">
        <f t="shared" si="42"/>
        <v/>
      </c>
      <c r="S1361" s="96" t="str">
        <f>IF(D1361="","",IF(OR(D1361=Plano!$A$1,D1361=Plano!$B$1),"entrada","saída"))</f>
        <v/>
      </c>
    </row>
    <row r="1362" spans="1:19" ht="13.2" hidden="1" x14ac:dyDescent="0.25">
      <c r="A1362" s="119" t="str">
        <f>IF(B1362="","",COUNT('Diário 2o PA'!$A$5:$A$1412)+COUNT('Diário 3o PA'!$A$5:$A$2004)+COUNT('Diário 4º PA'!$A$5:$A$2004)+ROW()-4)</f>
        <v/>
      </c>
      <c r="B1362" s="104"/>
      <c r="C1362" s="154"/>
      <c r="D1362" s="105"/>
      <c r="E1362" s="105"/>
      <c r="F1362" s="106"/>
      <c r="G1362" s="105"/>
      <c r="H1362" s="105"/>
      <c r="I1362" s="108"/>
      <c r="J1362" s="105"/>
      <c r="K1362" s="105"/>
      <c r="L1362" s="108"/>
      <c r="M1362" s="105"/>
      <c r="N1362" s="103"/>
      <c r="O1362" s="456"/>
      <c r="P1362" s="79">
        <f t="shared" si="43"/>
        <v>0</v>
      </c>
      <c r="Q1362" s="79">
        <f t="shared" si="43"/>
        <v>0</v>
      </c>
      <c r="R1362" s="102" t="str">
        <f t="shared" si="42"/>
        <v/>
      </c>
      <c r="S1362" s="96" t="str">
        <f>IF(D1362="","",IF(OR(D1362=Plano!$A$1,D1362=Plano!$B$1),"entrada","saída"))</f>
        <v/>
      </c>
    </row>
    <row r="1363" spans="1:19" ht="13.2" hidden="1" x14ac:dyDescent="0.25">
      <c r="A1363" s="119" t="str">
        <f>IF(B1363="","",COUNT('Diário 2o PA'!$A$5:$A$1412)+COUNT('Diário 3o PA'!$A$5:$A$2004)+COUNT('Diário 4º PA'!$A$5:$A$2004)+ROW()-4)</f>
        <v/>
      </c>
      <c r="B1363" s="104"/>
      <c r="C1363" s="154"/>
      <c r="D1363" s="105"/>
      <c r="E1363" s="105"/>
      <c r="F1363" s="106"/>
      <c r="G1363" s="105"/>
      <c r="H1363" s="105"/>
      <c r="I1363" s="108"/>
      <c r="J1363" s="105"/>
      <c r="K1363" s="105"/>
      <c r="L1363" s="108"/>
      <c r="M1363" s="105"/>
      <c r="N1363" s="103"/>
      <c r="O1363" s="456"/>
      <c r="P1363" s="79">
        <f t="shared" si="43"/>
        <v>0</v>
      </c>
      <c r="Q1363" s="79">
        <f t="shared" si="43"/>
        <v>0</v>
      </c>
      <c r="R1363" s="102" t="str">
        <f t="shared" si="42"/>
        <v/>
      </c>
      <c r="S1363" s="96" t="str">
        <f>IF(D1363="","",IF(OR(D1363=Plano!$A$1,D1363=Plano!$B$1),"entrada","saída"))</f>
        <v/>
      </c>
    </row>
    <row r="1364" spans="1:19" ht="13.2" hidden="1" x14ac:dyDescent="0.25">
      <c r="A1364" s="119" t="str">
        <f>IF(B1364="","",COUNT('Diário 2o PA'!$A$5:$A$1412)+COUNT('Diário 3o PA'!$A$5:$A$2004)+COUNT('Diário 4º PA'!$A$5:$A$2004)+ROW()-4)</f>
        <v/>
      </c>
      <c r="B1364" s="104"/>
      <c r="C1364" s="154"/>
      <c r="D1364" s="105"/>
      <c r="E1364" s="105"/>
      <c r="F1364" s="106"/>
      <c r="G1364" s="105"/>
      <c r="H1364" s="105"/>
      <c r="I1364" s="108"/>
      <c r="J1364" s="105"/>
      <c r="K1364" s="105"/>
      <c r="L1364" s="108"/>
      <c r="M1364" s="105"/>
      <c r="N1364" s="103"/>
      <c r="O1364" s="456"/>
      <c r="P1364" s="79">
        <f t="shared" si="43"/>
        <v>0</v>
      </c>
      <c r="Q1364" s="79">
        <f t="shared" si="43"/>
        <v>0</v>
      </c>
      <c r="R1364" s="102" t="str">
        <f t="shared" si="42"/>
        <v/>
      </c>
      <c r="S1364" s="96" t="str">
        <f>IF(D1364="","",IF(OR(D1364=Plano!$A$1,D1364=Plano!$B$1),"entrada","saída"))</f>
        <v/>
      </c>
    </row>
    <row r="1365" spans="1:19" ht="13.2" hidden="1" x14ac:dyDescent="0.25">
      <c r="A1365" s="119" t="str">
        <f>IF(B1365="","",COUNT('Diário 2o PA'!$A$5:$A$1412)+COUNT('Diário 3o PA'!$A$5:$A$2004)+COUNT('Diário 4º PA'!$A$5:$A$2004)+ROW()-4)</f>
        <v/>
      </c>
      <c r="B1365" s="104"/>
      <c r="C1365" s="154"/>
      <c r="D1365" s="105"/>
      <c r="E1365" s="105"/>
      <c r="F1365" s="106"/>
      <c r="G1365" s="105"/>
      <c r="H1365" s="105"/>
      <c r="I1365" s="108"/>
      <c r="J1365" s="105"/>
      <c r="K1365" s="105"/>
      <c r="L1365" s="108"/>
      <c r="M1365" s="105"/>
      <c r="N1365" s="103"/>
      <c r="O1365" s="456"/>
      <c r="P1365" s="79">
        <f t="shared" si="43"/>
        <v>0</v>
      </c>
      <c r="Q1365" s="79">
        <f t="shared" si="43"/>
        <v>0</v>
      </c>
      <c r="R1365" s="102" t="str">
        <f t="shared" si="42"/>
        <v/>
      </c>
      <c r="S1365" s="96" t="str">
        <f>IF(D1365="","",IF(OR(D1365=Plano!$A$1,D1365=Plano!$B$1),"entrada","saída"))</f>
        <v/>
      </c>
    </row>
    <row r="1366" spans="1:19" ht="13.2" hidden="1" x14ac:dyDescent="0.25">
      <c r="A1366" s="119" t="str">
        <f>IF(B1366="","",COUNT('Diário 2o PA'!$A$5:$A$1412)+COUNT('Diário 3o PA'!$A$5:$A$2004)+COUNT('Diário 4º PA'!$A$5:$A$2004)+ROW()-4)</f>
        <v/>
      </c>
      <c r="B1366" s="104"/>
      <c r="C1366" s="154"/>
      <c r="D1366" s="105"/>
      <c r="E1366" s="105"/>
      <c r="F1366" s="106"/>
      <c r="G1366" s="105"/>
      <c r="H1366" s="105"/>
      <c r="I1366" s="108"/>
      <c r="J1366" s="105"/>
      <c r="K1366" s="105"/>
      <c r="L1366" s="108"/>
      <c r="M1366" s="105"/>
      <c r="N1366" s="103"/>
      <c r="O1366" s="456"/>
      <c r="P1366" s="79">
        <f t="shared" si="43"/>
        <v>0</v>
      </c>
      <c r="Q1366" s="79">
        <f t="shared" si="43"/>
        <v>0</v>
      </c>
      <c r="R1366" s="102" t="str">
        <f t="shared" si="42"/>
        <v/>
      </c>
      <c r="S1366" s="96" t="str">
        <f>IF(D1366="","",IF(OR(D1366=Plano!$A$1,D1366=Plano!$B$1),"entrada","saída"))</f>
        <v/>
      </c>
    </row>
    <row r="1367" spans="1:19" ht="13.2" hidden="1" x14ac:dyDescent="0.25">
      <c r="A1367" s="119" t="str">
        <f>IF(B1367="","",COUNT('Diário 2o PA'!$A$5:$A$1412)+COUNT('Diário 3o PA'!$A$5:$A$2004)+COUNT('Diário 4º PA'!$A$5:$A$2004)+ROW()-4)</f>
        <v/>
      </c>
      <c r="B1367" s="104"/>
      <c r="C1367" s="154"/>
      <c r="D1367" s="105"/>
      <c r="E1367" s="105"/>
      <c r="F1367" s="106"/>
      <c r="G1367" s="105"/>
      <c r="H1367" s="105"/>
      <c r="I1367" s="108"/>
      <c r="J1367" s="105"/>
      <c r="K1367" s="105"/>
      <c r="L1367" s="108"/>
      <c r="M1367" s="105"/>
      <c r="N1367" s="103"/>
      <c r="O1367" s="456"/>
      <c r="P1367" s="79">
        <f t="shared" si="43"/>
        <v>0</v>
      </c>
      <c r="Q1367" s="79">
        <f t="shared" si="43"/>
        <v>0</v>
      </c>
      <c r="R1367" s="102" t="str">
        <f t="shared" si="42"/>
        <v/>
      </c>
      <c r="S1367" s="96" t="str">
        <f>IF(D1367="","",IF(OR(D1367=Plano!$A$1,D1367=Plano!$B$1),"entrada","saída"))</f>
        <v/>
      </c>
    </row>
    <row r="1368" spans="1:19" ht="13.2" hidden="1" x14ac:dyDescent="0.25">
      <c r="A1368" s="119" t="str">
        <f>IF(B1368="","",COUNT('Diário 2o PA'!$A$5:$A$1412)+COUNT('Diário 3o PA'!$A$5:$A$2004)+COUNT('Diário 4º PA'!$A$5:$A$2004)+ROW()-4)</f>
        <v/>
      </c>
      <c r="B1368" s="104"/>
      <c r="C1368" s="154"/>
      <c r="D1368" s="105"/>
      <c r="E1368" s="105"/>
      <c r="F1368" s="106"/>
      <c r="G1368" s="105"/>
      <c r="H1368" s="105"/>
      <c r="I1368" s="108"/>
      <c r="J1368" s="105"/>
      <c r="K1368" s="105"/>
      <c r="L1368" s="108"/>
      <c r="M1368" s="105"/>
      <c r="N1368" s="103"/>
      <c r="O1368" s="456"/>
      <c r="P1368" s="79">
        <f t="shared" si="43"/>
        <v>0</v>
      </c>
      <c r="Q1368" s="79">
        <f t="shared" si="43"/>
        <v>0</v>
      </c>
      <c r="R1368" s="102" t="str">
        <f t="shared" si="42"/>
        <v/>
      </c>
      <c r="S1368" s="96" t="str">
        <f>IF(D1368="","",IF(OR(D1368=Plano!$A$1,D1368=Plano!$B$1),"entrada","saída"))</f>
        <v/>
      </c>
    </row>
    <row r="1369" spans="1:19" ht="13.2" hidden="1" x14ac:dyDescent="0.25">
      <c r="A1369" s="119" t="str">
        <f>IF(B1369="","",COUNT('Diário 2o PA'!$A$5:$A$1412)+COUNT('Diário 3o PA'!$A$5:$A$2004)+COUNT('Diário 4º PA'!$A$5:$A$2004)+ROW()-4)</f>
        <v/>
      </c>
      <c r="B1369" s="104"/>
      <c r="C1369" s="154"/>
      <c r="D1369" s="105"/>
      <c r="E1369" s="105"/>
      <c r="F1369" s="106"/>
      <c r="G1369" s="105"/>
      <c r="H1369" s="105"/>
      <c r="I1369" s="108"/>
      <c r="J1369" s="105"/>
      <c r="K1369" s="105"/>
      <c r="L1369" s="108"/>
      <c r="M1369" s="105"/>
      <c r="N1369" s="103"/>
      <c r="O1369" s="456"/>
      <c r="P1369" s="79">
        <f t="shared" si="43"/>
        <v>0</v>
      </c>
      <c r="Q1369" s="79">
        <f t="shared" si="43"/>
        <v>0</v>
      </c>
      <c r="R1369" s="102" t="str">
        <f t="shared" si="42"/>
        <v/>
      </c>
      <c r="S1369" s="96" t="str">
        <f>IF(D1369="","",IF(OR(D1369=Plano!$A$1,D1369=Plano!$B$1),"entrada","saída"))</f>
        <v/>
      </c>
    </row>
    <row r="1370" spans="1:19" ht="13.2" hidden="1" x14ac:dyDescent="0.25">
      <c r="A1370" s="119" t="str">
        <f>IF(B1370="","",COUNT('Diário 2o PA'!$A$5:$A$1412)+COUNT('Diário 3o PA'!$A$5:$A$2004)+COUNT('Diário 4º PA'!$A$5:$A$2004)+ROW()-4)</f>
        <v/>
      </c>
      <c r="B1370" s="104"/>
      <c r="C1370" s="154"/>
      <c r="D1370" s="105"/>
      <c r="E1370" s="105"/>
      <c r="F1370" s="106"/>
      <c r="G1370" s="105"/>
      <c r="H1370" s="105"/>
      <c r="I1370" s="108"/>
      <c r="J1370" s="105"/>
      <c r="K1370" s="105"/>
      <c r="L1370" s="108"/>
      <c r="M1370" s="105"/>
      <c r="N1370" s="103"/>
      <c r="O1370" s="456"/>
      <c r="P1370" s="79">
        <f t="shared" si="43"/>
        <v>0</v>
      </c>
      <c r="Q1370" s="79">
        <f t="shared" si="43"/>
        <v>0</v>
      </c>
      <c r="R1370" s="102" t="str">
        <f t="shared" si="42"/>
        <v/>
      </c>
      <c r="S1370" s="96" t="str">
        <f>IF(D1370="","",IF(OR(D1370=Plano!$A$1,D1370=Plano!$B$1),"entrada","saída"))</f>
        <v/>
      </c>
    </row>
    <row r="1371" spans="1:19" ht="13.2" hidden="1" x14ac:dyDescent="0.25">
      <c r="A1371" s="119" t="str">
        <f>IF(B1371="","",COUNT('Diário 2o PA'!$A$5:$A$1412)+COUNT('Diário 3o PA'!$A$5:$A$2004)+COUNT('Diário 4º PA'!$A$5:$A$2004)+ROW()-4)</f>
        <v/>
      </c>
      <c r="B1371" s="104"/>
      <c r="C1371" s="154"/>
      <c r="D1371" s="105"/>
      <c r="E1371" s="105"/>
      <c r="F1371" s="106"/>
      <c r="G1371" s="105"/>
      <c r="H1371" s="105"/>
      <c r="I1371" s="108"/>
      <c r="J1371" s="105"/>
      <c r="K1371" s="105"/>
      <c r="L1371" s="108"/>
      <c r="M1371" s="105"/>
      <c r="N1371" s="103"/>
      <c r="O1371" s="456"/>
      <c r="P1371" s="79">
        <f t="shared" si="43"/>
        <v>0</v>
      </c>
      <c r="Q1371" s="79">
        <f t="shared" si="43"/>
        <v>0</v>
      </c>
      <c r="R1371" s="102" t="str">
        <f t="shared" si="42"/>
        <v/>
      </c>
      <c r="S1371" s="96" t="str">
        <f>IF(D1371="","",IF(OR(D1371=Plano!$A$1,D1371=Plano!$B$1),"entrada","saída"))</f>
        <v/>
      </c>
    </row>
    <row r="1372" spans="1:19" ht="13.2" hidden="1" x14ac:dyDescent="0.25">
      <c r="A1372" s="119" t="str">
        <f>IF(B1372="","",COUNT('Diário 2o PA'!$A$5:$A$1412)+COUNT('Diário 3o PA'!$A$5:$A$2004)+COUNT('Diário 4º PA'!$A$5:$A$2004)+ROW()-4)</f>
        <v/>
      </c>
      <c r="B1372" s="104"/>
      <c r="C1372" s="154"/>
      <c r="D1372" s="105"/>
      <c r="E1372" s="105"/>
      <c r="F1372" s="106"/>
      <c r="G1372" s="105"/>
      <c r="H1372" s="105"/>
      <c r="I1372" s="108"/>
      <c r="J1372" s="105"/>
      <c r="K1372" s="105"/>
      <c r="L1372" s="108"/>
      <c r="M1372" s="105"/>
      <c r="N1372" s="103"/>
      <c r="O1372" s="456"/>
      <c r="P1372" s="79">
        <f t="shared" si="43"/>
        <v>0</v>
      </c>
      <c r="Q1372" s="79">
        <f t="shared" si="43"/>
        <v>0</v>
      </c>
      <c r="R1372" s="102" t="str">
        <f t="shared" si="42"/>
        <v/>
      </c>
      <c r="S1372" s="96" t="str">
        <f>IF(D1372="","",IF(OR(D1372=Plano!$A$1,D1372=Plano!$B$1),"entrada","saída"))</f>
        <v/>
      </c>
    </row>
    <row r="1373" spans="1:19" ht="13.2" hidden="1" x14ac:dyDescent="0.25">
      <c r="A1373" s="119" t="str">
        <f>IF(B1373="","",COUNT('Diário 2o PA'!$A$5:$A$1412)+COUNT('Diário 3o PA'!$A$5:$A$2004)+COUNT('Diário 4º PA'!$A$5:$A$2004)+ROW()-4)</f>
        <v/>
      </c>
      <c r="B1373" s="104"/>
      <c r="C1373" s="154"/>
      <c r="D1373" s="105"/>
      <c r="E1373" s="105"/>
      <c r="F1373" s="106"/>
      <c r="G1373" s="105"/>
      <c r="H1373" s="105"/>
      <c r="I1373" s="108"/>
      <c r="J1373" s="105"/>
      <c r="K1373" s="105"/>
      <c r="L1373" s="108"/>
      <c r="M1373" s="105"/>
      <c r="N1373" s="103"/>
      <c r="O1373" s="456"/>
      <c r="P1373" s="79">
        <f t="shared" si="43"/>
        <v>0</v>
      </c>
      <c r="Q1373" s="79">
        <f t="shared" si="43"/>
        <v>0</v>
      </c>
      <c r="R1373" s="102" t="str">
        <f t="shared" si="42"/>
        <v/>
      </c>
      <c r="S1373" s="96" t="str">
        <f>IF(D1373="","",IF(OR(D1373=Plano!$A$1,D1373=Plano!$B$1),"entrada","saída"))</f>
        <v/>
      </c>
    </row>
    <row r="1374" spans="1:19" ht="13.2" hidden="1" x14ac:dyDescent="0.25">
      <c r="A1374" s="119" t="str">
        <f>IF(B1374="","",COUNT('Diário 2o PA'!$A$5:$A$1412)+COUNT('Diário 3o PA'!$A$5:$A$2004)+COUNT('Diário 4º PA'!$A$5:$A$2004)+ROW()-4)</f>
        <v/>
      </c>
      <c r="B1374" s="104"/>
      <c r="C1374" s="154"/>
      <c r="D1374" s="105"/>
      <c r="E1374" s="105"/>
      <c r="F1374" s="106"/>
      <c r="G1374" s="105"/>
      <c r="H1374" s="105"/>
      <c r="I1374" s="108"/>
      <c r="J1374" s="105"/>
      <c r="K1374" s="105"/>
      <c r="L1374" s="108"/>
      <c r="M1374" s="105"/>
      <c r="N1374" s="103"/>
      <c r="O1374" s="456"/>
      <c r="P1374" s="79">
        <f t="shared" si="43"/>
        <v>0</v>
      </c>
      <c r="Q1374" s="79">
        <f t="shared" si="43"/>
        <v>0</v>
      </c>
      <c r="R1374" s="102" t="str">
        <f t="shared" si="42"/>
        <v/>
      </c>
      <c r="S1374" s="96" t="str">
        <f>IF(D1374="","",IF(OR(D1374=Plano!$A$1,D1374=Plano!$B$1),"entrada","saída"))</f>
        <v/>
      </c>
    </row>
    <row r="1375" spans="1:19" ht="13.2" hidden="1" x14ac:dyDescent="0.25">
      <c r="A1375" s="119" t="str">
        <f>IF(B1375="","",COUNT('Diário 2o PA'!$A$5:$A$1412)+COUNT('Diário 3o PA'!$A$5:$A$2004)+COUNT('Diário 4º PA'!$A$5:$A$2004)+ROW()-4)</f>
        <v/>
      </c>
      <c r="B1375" s="104"/>
      <c r="C1375" s="154"/>
      <c r="D1375" s="105"/>
      <c r="E1375" s="105"/>
      <c r="F1375" s="106"/>
      <c r="G1375" s="105"/>
      <c r="H1375" s="105"/>
      <c r="I1375" s="108"/>
      <c r="J1375" s="105"/>
      <c r="K1375" s="105"/>
      <c r="L1375" s="108"/>
      <c r="M1375" s="105"/>
      <c r="N1375" s="103"/>
      <c r="O1375" s="456"/>
      <c r="P1375" s="79">
        <f t="shared" si="43"/>
        <v>0</v>
      </c>
      <c r="Q1375" s="79">
        <f t="shared" si="43"/>
        <v>0</v>
      </c>
      <c r="R1375" s="102" t="str">
        <f t="shared" si="42"/>
        <v/>
      </c>
      <c r="S1375" s="96" t="str">
        <f>IF(D1375="","",IF(OR(D1375=Plano!$A$1,D1375=Plano!$B$1),"entrada","saída"))</f>
        <v/>
      </c>
    </row>
    <row r="1376" spans="1:19" ht="13.2" hidden="1" x14ac:dyDescent="0.25">
      <c r="A1376" s="119" t="str">
        <f>IF(B1376="","",COUNT('Diário 2o PA'!$A$5:$A$1412)+COUNT('Diário 3o PA'!$A$5:$A$2004)+COUNT('Diário 4º PA'!$A$5:$A$2004)+ROW()-4)</f>
        <v/>
      </c>
      <c r="B1376" s="104"/>
      <c r="C1376" s="154"/>
      <c r="D1376" s="105"/>
      <c r="E1376" s="105"/>
      <c r="F1376" s="106"/>
      <c r="G1376" s="105"/>
      <c r="H1376" s="105"/>
      <c r="I1376" s="108"/>
      <c r="J1376" s="105"/>
      <c r="K1376" s="105"/>
      <c r="L1376" s="108"/>
      <c r="M1376" s="105"/>
      <c r="N1376" s="103"/>
      <c r="O1376" s="456"/>
      <c r="P1376" s="79">
        <f t="shared" si="43"/>
        <v>0</v>
      </c>
      <c r="Q1376" s="79">
        <f t="shared" si="43"/>
        <v>0</v>
      </c>
      <c r="R1376" s="102" t="str">
        <f t="shared" si="42"/>
        <v/>
      </c>
      <c r="S1376" s="96" t="str">
        <f>IF(D1376="","",IF(OR(D1376=Plano!$A$1,D1376=Plano!$B$1),"entrada","saída"))</f>
        <v/>
      </c>
    </row>
    <row r="1377" spans="1:19" ht="13.2" hidden="1" x14ac:dyDescent="0.25">
      <c r="A1377" s="119" t="str">
        <f>IF(B1377="","",COUNT('Diário 2o PA'!$A$5:$A$1412)+COUNT('Diário 3o PA'!$A$5:$A$2004)+COUNT('Diário 4º PA'!$A$5:$A$2004)+ROW()-4)</f>
        <v/>
      </c>
      <c r="B1377" s="104"/>
      <c r="C1377" s="154"/>
      <c r="D1377" s="105"/>
      <c r="E1377" s="105"/>
      <c r="F1377" s="106"/>
      <c r="G1377" s="105"/>
      <c r="H1377" s="105"/>
      <c r="I1377" s="108"/>
      <c r="J1377" s="105"/>
      <c r="K1377" s="105"/>
      <c r="L1377" s="108"/>
      <c r="M1377" s="105"/>
      <c r="N1377" s="103"/>
      <c r="O1377" s="456"/>
      <c r="P1377" s="79">
        <f t="shared" si="43"/>
        <v>0</v>
      </c>
      <c r="Q1377" s="79">
        <f t="shared" si="43"/>
        <v>0</v>
      </c>
      <c r="R1377" s="102" t="str">
        <f t="shared" si="42"/>
        <v/>
      </c>
      <c r="S1377" s="96" t="str">
        <f>IF(D1377="","",IF(OR(D1377=Plano!$A$1,D1377=Plano!$B$1),"entrada","saída"))</f>
        <v/>
      </c>
    </row>
    <row r="1378" spans="1:19" ht="13.2" hidden="1" x14ac:dyDescent="0.25">
      <c r="A1378" s="119" t="str">
        <f>IF(B1378="","",COUNT('Diário 2o PA'!$A$5:$A$1412)+COUNT('Diário 3o PA'!$A$5:$A$2004)+COUNT('Diário 4º PA'!$A$5:$A$2004)+ROW()-4)</f>
        <v/>
      </c>
      <c r="B1378" s="104"/>
      <c r="C1378" s="154"/>
      <c r="D1378" s="105"/>
      <c r="E1378" s="105"/>
      <c r="F1378" s="106"/>
      <c r="G1378" s="105"/>
      <c r="H1378" s="105"/>
      <c r="I1378" s="108"/>
      <c r="J1378" s="105"/>
      <c r="K1378" s="105"/>
      <c r="L1378" s="108"/>
      <c r="M1378" s="105"/>
      <c r="N1378" s="103"/>
      <c r="O1378" s="456"/>
      <c r="P1378" s="79">
        <f t="shared" si="43"/>
        <v>0</v>
      </c>
      <c r="Q1378" s="79">
        <f t="shared" si="43"/>
        <v>0</v>
      </c>
      <c r="R1378" s="102" t="str">
        <f t="shared" si="42"/>
        <v/>
      </c>
      <c r="S1378" s="96" t="str">
        <f>IF(D1378="","",IF(OR(D1378=Plano!$A$1,D1378=Plano!$B$1),"entrada","saída"))</f>
        <v/>
      </c>
    </row>
    <row r="1379" spans="1:19" ht="13.2" hidden="1" x14ac:dyDescent="0.25">
      <c r="A1379" s="119" t="str">
        <f>IF(B1379="","",COUNT('Diário 2o PA'!$A$5:$A$1412)+COUNT('Diário 3o PA'!$A$5:$A$2004)+COUNT('Diário 4º PA'!$A$5:$A$2004)+ROW()-4)</f>
        <v/>
      </c>
      <c r="B1379" s="104"/>
      <c r="C1379" s="154"/>
      <c r="D1379" s="105"/>
      <c r="E1379" s="105"/>
      <c r="F1379" s="106"/>
      <c r="G1379" s="105"/>
      <c r="H1379" s="105"/>
      <c r="I1379" s="108"/>
      <c r="J1379" s="105"/>
      <c r="K1379" s="105"/>
      <c r="L1379" s="108"/>
      <c r="M1379" s="105"/>
      <c r="N1379" s="103"/>
      <c r="O1379" s="456"/>
      <c r="P1379" s="79">
        <f t="shared" si="43"/>
        <v>0</v>
      </c>
      <c r="Q1379" s="79">
        <f t="shared" si="43"/>
        <v>0</v>
      </c>
      <c r="R1379" s="102" t="str">
        <f t="shared" si="42"/>
        <v/>
      </c>
      <c r="S1379" s="96" t="str">
        <f>IF(D1379="","",IF(OR(D1379=Plano!$A$1,D1379=Plano!$B$1),"entrada","saída"))</f>
        <v/>
      </c>
    </row>
    <row r="1380" spans="1:19" ht="13.2" hidden="1" x14ac:dyDescent="0.25">
      <c r="A1380" s="119" t="str">
        <f>IF(B1380="","",COUNT('Diário 2o PA'!$A$5:$A$1412)+COUNT('Diário 3o PA'!$A$5:$A$2004)+COUNT('Diário 4º PA'!$A$5:$A$2004)+ROW()-4)</f>
        <v/>
      </c>
      <c r="B1380" s="104"/>
      <c r="C1380" s="154"/>
      <c r="D1380" s="105"/>
      <c r="E1380" s="105"/>
      <c r="F1380" s="106"/>
      <c r="G1380" s="105"/>
      <c r="H1380" s="105"/>
      <c r="I1380" s="108"/>
      <c r="J1380" s="105"/>
      <c r="K1380" s="105"/>
      <c r="L1380" s="108"/>
      <c r="M1380" s="105"/>
      <c r="N1380" s="103"/>
      <c r="O1380" s="456"/>
      <c r="P1380" s="79">
        <f t="shared" si="43"/>
        <v>0</v>
      </c>
      <c r="Q1380" s="79">
        <f t="shared" si="43"/>
        <v>0</v>
      </c>
      <c r="R1380" s="102" t="str">
        <f t="shared" si="42"/>
        <v/>
      </c>
      <c r="S1380" s="96" t="str">
        <f>IF(D1380="","",IF(OR(D1380=Plano!$A$1,D1380=Plano!$B$1),"entrada","saída"))</f>
        <v/>
      </c>
    </row>
    <row r="1381" spans="1:19" ht="13.2" hidden="1" x14ac:dyDescent="0.25">
      <c r="A1381" s="119" t="str">
        <f>IF(B1381="","",COUNT('Diário 2o PA'!$A$5:$A$1412)+COUNT('Diário 3o PA'!$A$5:$A$2004)+COUNT('Diário 4º PA'!$A$5:$A$2004)+ROW()-4)</f>
        <v/>
      </c>
      <c r="B1381" s="104"/>
      <c r="C1381" s="154"/>
      <c r="D1381" s="105"/>
      <c r="E1381" s="105"/>
      <c r="F1381" s="106"/>
      <c r="G1381" s="105"/>
      <c r="H1381" s="105"/>
      <c r="I1381" s="108"/>
      <c r="J1381" s="105"/>
      <c r="K1381" s="105"/>
      <c r="L1381" s="108"/>
      <c r="M1381" s="105"/>
      <c r="N1381" s="103"/>
      <c r="O1381" s="456"/>
      <c r="P1381" s="79">
        <f t="shared" si="43"/>
        <v>0</v>
      </c>
      <c r="Q1381" s="79">
        <f t="shared" si="43"/>
        <v>0</v>
      </c>
      <c r="R1381" s="102" t="str">
        <f t="shared" si="42"/>
        <v/>
      </c>
      <c r="S1381" s="96" t="str">
        <f>IF(D1381="","",IF(OR(D1381=Plano!$A$1,D1381=Plano!$B$1),"entrada","saída"))</f>
        <v/>
      </c>
    </row>
    <row r="1382" spans="1:19" ht="13.2" hidden="1" x14ac:dyDescent="0.25">
      <c r="A1382" s="119" t="str">
        <f>IF(B1382="","",COUNT('Diário 2o PA'!$A$5:$A$1412)+COUNT('Diário 3o PA'!$A$5:$A$2004)+COUNT('Diário 4º PA'!$A$5:$A$2004)+ROW()-4)</f>
        <v/>
      </c>
      <c r="B1382" s="104"/>
      <c r="C1382" s="154"/>
      <c r="D1382" s="105"/>
      <c r="E1382" s="105"/>
      <c r="F1382" s="106"/>
      <c r="G1382" s="105"/>
      <c r="H1382" s="105"/>
      <c r="I1382" s="108"/>
      <c r="J1382" s="105"/>
      <c r="K1382" s="105"/>
      <c r="L1382" s="108"/>
      <c r="M1382" s="105"/>
      <c r="N1382" s="103"/>
      <c r="O1382" s="456"/>
      <c r="P1382" s="79">
        <f t="shared" si="43"/>
        <v>0</v>
      </c>
      <c r="Q1382" s="79">
        <f t="shared" si="43"/>
        <v>0</v>
      </c>
      <c r="R1382" s="102" t="str">
        <f t="shared" si="42"/>
        <v/>
      </c>
      <c r="S1382" s="96" t="str">
        <f>IF(D1382="","",IF(OR(D1382=Plano!$A$1,D1382=Plano!$B$1),"entrada","saída"))</f>
        <v/>
      </c>
    </row>
    <row r="1383" spans="1:19" ht="13.2" hidden="1" x14ac:dyDescent="0.25">
      <c r="A1383" s="119" t="str">
        <f>IF(B1383="","",COUNT('Diário 2o PA'!$A$5:$A$1412)+COUNT('Diário 3o PA'!$A$5:$A$2004)+COUNT('Diário 4º PA'!$A$5:$A$2004)+ROW()-4)</f>
        <v/>
      </c>
      <c r="B1383" s="104"/>
      <c r="C1383" s="154"/>
      <c r="D1383" s="105"/>
      <c r="E1383" s="105"/>
      <c r="F1383" s="106"/>
      <c r="G1383" s="105"/>
      <c r="H1383" s="105"/>
      <c r="I1383" s="108"/>
      <c r="J1383" s="105"/>
      <c r="K1383" s="105"/>
      <c r="L1383" s="108"/>
      <c r="M1383" s="105"/>
      <c r="N1383" s="103"/>
      <c r="O1383" s="456"/>
      <c r="P1383" s="79">
        <f t="shared" si="43"/>
        <v>0</v>
      </c>
      <c r="Q1383" s="79">
        <f t="shared" si="43"/>
        <v>0</v>
      </c>
      <c r="R1383" s="102" t="str">
        <f t="shared" si="42"/>
        <v/>
      </c>
      <c r="S1383" s="96" t="str">
        <f>IF(D1383="","",IF(OR(D1383=Plano!$A$1,D1383=Plano!$B$1),"entrada","saída"))</f>
        <v/>
      </c>
    </row>
    <row r="1384" spans="1:19" ht="13.2" hidden="1" x14ac:dyDescent="0.25">
      <c r="A1384" s="119" t="str">
        <f>IF(B1384="","",COUNT('Diário 2o PA'!$A$5:$A$1412)+COUNT('Diário 3o PA'!$A$5:$A$2004)+COUNT('Diário 4º PA'!$A$5:$A$2004)+ROW()-4)</f>
        <v/>
      </c>
      <c r="B1384" s="104"/>
      <c r="C1384" s="154"/>
      <c r="D1384" s="105"/>
      <c r="E1384" s="105"/>
      <c r="F1384" s="106"/>
      <c r="G1384" s="105"/>
      <c r="H1384" s="105"/>
      <c r="I1384" s="108"/>
      <c r="J1384" s="105"/>
      <c r="K1384" s="105"/>
      <c r="L1384" s="108"/>
      <c r="M1384" s="105"/>
      <c r="N1384" s="103"/>
      <c r="O1384" s="456"/>
      <c r="P1384" s="79">
        <f t="shared" si="43"/>
        <v>0</v>
      </c>
      <c r="Q1384" s="79">
        <f t="shared" si="43"/>
        <v>0</v>
      </c>
      <c r="R1384" s="102" t="str">
        <f t="shared" si="42"/>
        <v/>
      </c>
      <c r="S1384" s="96" t="str">
        <f>IF(D1384="","",IF(OR(D1384=Plano!$A$1,D1384=Plano!$B$1),"entrada","saída"))</f>
        <v/>
      </c>
    </row>
    <row r="1385" spans="1:19" ht="13.2" hidden="1" x14ac:dyDescent="0.25">
      <c r="A1385" s="119" t="str">
        <f>IF(B1385="","",COUNT('Diário 2o PA'!$A$5:$A$1412)+COUNT('Diário 3o PA'!$A$5:$A$2004)+COUNT('Diário 4º PA'!$A$5:$A$2004)+ROW()-4)</f>
        <v/>
      </c>
      <c r="B1385" s="104"/>
      <c r="C1385" s="154"/>
      <c r="D1385" s="105"/>
      <c r="E1385" s="105"/>
      <c r="F1385" s="106"/>
      <c r="G1385" s="105"/>
      <c r="H1385" s="105"/>
      <c r="I1385" s="108"/>
      <c r="J1385" s="105"/>
      <c r="K1385" s="105"/>
      <c r="L1385" s="108"/>
      <c r="M1385" s="105"/>
      <c r="N1385" s="103"/>
      <c r="O1385" s="456"/>
      <c r="P1385" s="79">
        <f t="shared" si="43"/>
        <v>0</v>
      </c>
      <c r="Q1385" s="79">
        <f t="shared" si="43"/>
        <v>0</v>
      </c>
      <c r="R1385" s="102" t="str">
        <f t="shared" si="42"/>
        <v/>
      </c>
      <c r="S1385" s="96" t="str">
        <f>IF(D1385="","",IF(OR(D1385=Plano!$A$1,D1385=Plano!$B$1),"entrada","saída"))</f>
        <v/>
      </c>
    </row>
    <row r="1386" spans="1:19" ht="13.2" hidden="1" x14ac:dyDescent="0.25">
      <c r="A1386" s="119" t="str">
        <f>IF(B1386="","",COUNT('Diário 2o PA'!$A$5:$A$1412)+COUNT('Diário 3o PA'!$A$5:$A$2004)+COUNT('Diário 4º PA'!$A$5:$A$2004)+ROW()-4)</f>
        <v/>
      </c>
      <c r="B1386" s="104"/>
      <c r="C1386" s="154"/>
      <c r="D1386" s="105"/>
      <c r="E1386" s="105"/>
      <c r="F1386" s="106"/>
      <c r="G1386" s="105"/>
      <c r="H1386" s="105"/>
      <c r="I1386" s="108"/>
      <c r="J1386" s="105"/>
      <c r="K1386" s="105"/>
      <c r="L1386" s="108"/>
      <c r="M1386" s="105"/>
      <c r="N1386" s="103"/>
      <c r="O1386" s="456"/>
      <c r="P1386" s="79">
        <f t="shared" si="43"/>
        <v>0</v>
      </c>
      <c r="Q1386" s="79">
        <f t="shared" si="43"/>
        <v>0</v>
      </c>
      <c r="R1386" s="102" t="str">
        <f t="shared" si="42"/>
        <v/>
      </c>
      <c r="S1386" s="96" t="str">
        <f>IF(D1386="","",IF(OR(D1386=Plano!$A$1,D1386=Plano!$B$1),"entrada","saída"))</f>
        <v/>
      </c>
    </row>
    <row r="1387" spans="1:19" ht="13.2" hidden="1" x14ac:dyDescent="0.25">
      <c r="A1387" s="119" t="str">
        <f>IF(B1387="","",COUNT('Diário 2o PA'!$A$5:$A$1412)+COUNT('Diário 3o PA'!$A$5:$A$2004)+COUNT('Diário 4º PA'!$A$5:$A$2004)+ROW()-4)</f>
        <v/>
      </c>
      <c r="B1387" s="104"/>
      <c r="C1387" s="154"/>
      <c r="D1387" s="105"/>
      <c r="E1387" s="105"/>
      <c r="F1387" s="106"/>
      <c r="G1387" s="105"/>
      <c r="H1387" s="105"/>
      <c r="I1387" s="108"/>
      <c r="J1387" s="105"/>
      <c r="K1387" s="105"/>
      <c r="L1387" s="108"/>
      <c r="M1387" s="105"/>
      <c r="N1387" s="103"/>
      <c r="O1387" s="456"/>
      <c r="P1387" s="79">
        <f t="shared" si="43"/>
        <v>0</v>
      </c>
      <c r="Q1387" s="79">
        <f t="shared" si="43"/>
        <v>0</v>
      </c>
      <c r="R1387" s="102" t="str">
        <f t="shared" si="42"/>
        <v/>
      </c>
      <c r="S1387" s="96" t="str">
        <f>IF(D1387="","",IF(OR(D1387=Plano!$A$1,D1387=Plano!$B$1),"entrada","saída"))</f>
        <v/>
      </c>
    </row>
    <row r="1388" spans="1:19" ht="13.2" hidden="1" x14ac:dyDescent="0.25">
      <c r="A1388" s="119" t="str">
        <f>IF(B1388="","",COUNT('Diário 2o PA'!$A$5:$A$1412)+COUNT('Diário 3o PA'!$A$5:$A$2004)+COUNT('Diário 4º PA'!$A$5:$A$2004)+ROW()-4)</f>
        <v/>
      </c>
      <c r="B1388" s="104"/>
      <c r="C1388" s="154"/>
      <c r="D1388" s="105"/>
      <c r="E1388" s="105"/>
      <c r="F1388" s="106"/>
      <c r="G1388" s="105"/>
      <c r="H1388" s="105"/>
      <c r="I1388" s="108"/>
      <c r="J1388" s="105"/>
      <c r="K1388" s="105"/>
      <c r="L1388" s="108"/>
      <c r="M1388" s="105"/>
      <c r="N1388" s="103"/>
      <c r="O1388" s="456"/>
      <c r="P1388" s="79">
        <f t="shared" si="43"/>
        <v>0</v>
      </c>
      <c r="Q1388" s="79">
        <f t="shared" si="43"/>
        <v>0</v>
      </c>
      <c r="R1388" s="102" t="str">
        <f t="shared" si="42"/>
        <v/>
      </c>
      <c r="S1388" s="96" t="str">
        <f>IF(D1388="","",IF(OR(D1388=Plano!$A$1,D1388=Plano!$B$1),"entrada","saída"))</f>
        <v/>
      </c>
    </row>
    <row r="1389" spans="1:19" ht="13.2" hidden="1" x14ac:dyDescent="0.25">
      <c r="A1389" s="119" t="str">
        <f>IF(B1389="","",COUNT('Diário 2o PA'!$A$5:$A$1412)+COUNT('Diário 3o PA'!$A$5:$A$2004)+COUNT('Diário 4º PA'!$A$5:$A$2004)+ROW()-4)</f>
        <v/>
      </c>
      <c r="B1389" s="104"/>
      <c r="C1389" s="154"/>
      <c r="D1389" s="105"/>
      <c r="E1389" s="105"/>
      <c r="F1389" s="106"/>
      <c r="G1389" s="105"/>
      <c r="H1389" s="105"/>
      <c r="I1389" s="108"/>
      <c r="J1389" s="105"/>
      <c r="K1389" s="105"/>
      <c r="L1389" s="108"/>
      <c r="M1389" s="105"/>
      <c r="N1389" s="103"/>
      <c r="O1389" s="456"/>
      <c r="P1389" s="79">
        <f t="shared" si="43"/>
        <v>0</v>
      </c>
      <c r="Q1389" s="79">
        <f t="shared" si="43"/>
        <v>0</v>
      </c>
      <c r="R1389" s="102" t="str">
        <f t="shared" si="42"/>
        <v/>
      </c>
      <c r="S1389" s="96" t="str">
        <f>IF(D1389="","",IF(OR(D1389=Plano!$A$1,D1389=Plano!$B$1),"entrada","saída"))</f>
        <v/>
      </c>
    </row>
    <row r="1390" spans="1:19" ht="13.2" hidden="1" x14ac:dyDescent="0.25">
      <c r="A1390" s="119" t="str">
        <f>IF(B1390="","",COUNT('Diário 2o PA'!$A$5:$A$1412)+COUNT('Diário 3o PA'!$A$5:$A$2004)+COUNT('Diário 4º PA'!$A$5:$A$2004)+ROW()-4)</f>
        <v/>
      </c>
      <c r="B1390" s="104"/>
      <c r="C1390" s="154"/>
      <c r="D1390" s="105"/>
      <c r="E1390" s="105"/>
      <c r="F1390" s="106"/>
      <c r="G1390" s="105"/>
      <c r="H1390" s="105"/>
      <c r="I1390" s="108"/>
      <c r="J1390" s="105"/>
      <c r="K1390" s="105"/>
      <c r="L1390" s="108"/>
      <c r="M1390" s="105"/>
      <c r="N1390" s="103"/>
      <c r="O1390" s="456"/>
      <c r="P1390" s="79">
        <f t="shared" si="43"/>
        <v>0</v>
      </c>
      <c r="Q1390" s="79">
        <f t="shared" si="43"/>
        <v>0</v>
      </c>
      <c r="R1390" s="102" t="str">
        <f t="shared" si="42"/>
        <v/>
      </c>
      <c r="S1390" s="96" t="str">
        <f>IF(D1390="","",IF(OR(D1390=Plano!$A$1,D1390=Plano!$B$1),"entrada","saída"))</f>
        <v/>
      </c>
    </row>
    <row r="1391" spans="1:19" ht="13.2" hidden="1" x14ac:dyDescent="0.25">
      <c r="A1391" s="119" t="str">
        <f>IF(B1391="","",COUNT('Diário 2o PA'!$A$5:$A$1412)+COUNT('Diário 3o PA'!$A$5:$A$2004)+COUNT('Diário 4º PA'!$A$5:$A$2004)+ROW()-4)</f>
        <v/>
      </c>
      <c r="B1391" s="104"/>
      <c r="C1391" s="154"/>
      <c r="D1391" s="105"/>
      <c r="E1391" s="105"/>
      <c r="F1391" s="106"/>
      <c r="G1391" s="105"/>
      <c r="H1391" s="105"/>
      <c r="I1391" s="108"/>
      <c r="J1391" s="105"/>
      <c r="K1391" s="105"/>
      <c r="L1391" s="108"/>
      <c r="M1391" s="105"/>
      <c r="N1391" s="103"/>
      <c r="O1391" s="456"/>
      <c r="P1391" s="79">
        <f t="shared" si="43"/>
        <v>0</v>
      </c>
      <c r="Q1391" s="79">
        <f t="shared" si="43"/>
        <v>0</v>
      </c>
      <c r="R1391" s="102" t="str">
        <f t="shared" si="42"/>
        <v/>
      </c>
      <c r="S1391" s="96" t="str">
        <f>IF(D1391="","",IF(OR(D1391=Plano!$A$1,D1391=Plano!$B$1),"entrada","saída"))</f>
        <v/>
      </c>
    </row>
    <row r="1392" spans="1:19" ht="13.2" hidden="1" x14ac:dyDescent="0.25">
      <c r="A1392" s="119" t="str">
        <f>IF(B1392="","",COUNT('Diário 2o PA'!$A$5:$A$1412)+COUNT('Diário 3o PA'!$A$5:$A$2004)+COUNT('Diário 4º PA'!$A$5:$A$2004)+ROW()-4)</f>
        <v/>
      </c>
      <c r="B1392" s="104"/>
      <c r="C1392" s="154"/>
      <c r="D1392" s="105"/>
      <c r="E1392" s="105"/>
      <c r="F1392" s="106"/>
      <c r="G1392" s="105"/>
      <c r="H1392" s="105"/>
      <c r="I1392" s="108"/>
      <c r="J1392" s="105"/>
      <c r="K1392" s="105"/>
      <c r="L1392" s="108"/>
      <c r="M1392" s="105"/>
      <c r="N1392" s="103"/>
      <c r="O1392" s="456"/>
      <c r="P1392" s="79">
        <f t="shared" si="43"/>
        <v>0</v>
      </c>
      <c r="Q1392" s="79">
        <f t="shared" si="43"/>
        <v>0</v>
      </c>
      <c r="R1392" s="102" t="str">
        <f t="shared" si="42"/>
        <v/>
      </c>
      <c r="S1392" s="96" t="str">
        <f>IF(D1392="","",IF(OR(D1392=Plano!$A$1,D1392=Plano!$B$1),"entrada","saída"))</f>
        <v/>
      </c>
    </row>
    <row r="1393" spans="1:19" ht="13.2" hidden="1" x14ac:dyDescent="0.25">
      <c r="A1393" s="119" t="str">
        <f>IF(B1393="","",COUNT('Diário 2o PA'!$A$5:$A$1412)+COUNT('Diário 3o PA'!$A$5:$A$2004)+COUNT('Diário 4º PA'!$A$5:$A$2004)+ROW()-4)</f>
        <v/>
      </c>
      <c r="B1393" s="104"/>
      <c r="C1393" s="154"/>
      <c r="D1393" s="105"/>
      <c r="E1393" s="105"/>
      <c r="F1393" s="106"/>
      <c r="G1393" s="105"/>
      <c r="H1393" s="105"/>
      <c r="I1393" s="108"/>
      <c r="J1393" s="105"/>
      <c r="K1393" s="105"/>
      <c r="L1393" s="108"/>
      <c r="M1393" s="105"/>
      <c r="N1393" s="103"/>
      <c r="O1393" s="456"/>
      <c r="P1393" s="79">
        <f t="shared" si="43"/>
        <v>0</v>
      </c>
      <c r="Q1393" s="79">
        <f t="shared" si="43"/>
        <v>0</v>
      </c>
      <c r="R1393" s="102" t="str">
        <f t="shared" si="42"/>
        <v/>
      </c>
      <c r="S1393" s="96" t="str">
        <f>IF(D1393="","",IF(OR(D1393=Plano!$A$1,D1393=Plano!$B$1),"entrada","saída"))</f>
        <v/>
      </c>
    </row>
    <row r="1394" spans="1:19" ht="13.2" hidden="1" x14ac:dyDescent="0.25">
      <c r="A1394" s="119" t="str">
        <f>IF(B1394="","",COUNT('Diário 2o PA'!$A$5:$A$1412)+COUNT('Diário 3o PA'!$A$5:$A$2004)+COUNT('Diário 4º PA'!$A$5:$A$2004)+ROW()-4)</f>
        <v/>
      </c>
      <c r="B1394" s="104"/>
      <c r="C1394" s="154"/>
      <c r="D1394" s="105"/>
      <c r="E1394" s="105"/>
      <c r="F1394" s="106"/>
      <c r="G1394" s="105"/>
      <c r="H1394" s="105"/>
      <c r="I1394" s="108"/>
      <c r="J1394" s="105"/>
      <c r="K1394" s="105"/>
      <c r="L1394" s="108"/>
      <c r="M1394" s="105"/>
      <c r="N1394" s="103"/>
      <c r="O1394" s="456"/>
      <c r="P1394" s="79">
        <f t="shared" si="43"/>
        <v>0</v>
      </c>
      <c r="Q1394" s="79">
        <f t="shared" si="43"/>
        <v>0</v>
      </c>
      <c r="R1394" s="102" t="str">
        <f t="shared" si="42"/>
        <v/>
      </c>
      <c r="S1394" s="96" t="str">
        <f>IF(D1394="","",IF(OR(D1394=Plano!$A$1,D1394=Plano!$B$1),"entrada","saída"))</f>
        <v/>
      </c>
    </row>
    <row r="1395" spans="1:19" ht="13.2" hidden="1" x14ac:dyDescent="0.25">
      <c r="A1395" s="119" t="str">
        <f>IF(B1395="","",COUNT('Diário 2o PA'!$A$5:$A$1412)+COUNT('Diário 3o PA'!$A$5:$A$2004)+COUNT('Diário 4º PA'!$A$5:$A$2004)+ROW()-4)</f>
        <v/>
      </c>
      <c r="B1395" s="104"/>
      <c r="C1395" s="154"/>
      <c r="D1395" s="105"/>
      <c r="E1395" s="105"/>
      <c r="F1395" s="106"/>
      <c r="G1395" s="105"/>
      <c r="H1395" s="105"/>
      <c r="I1395" s="108"/>
      <c r="J1395" s="105"/>
      <c r="K1395" s="105"/>
      <c r="L1395" s="108"/>
      <c r="M1395" s="105"/>
      <c r="N1395" s="103"/>
      <c r="O1395" s="456"/>
      <c r="P1395" s="79">
        <f t="shared" si="43"/>
        <v>0</v>
      </c>
      <c r="Q1395" s="79">
        <f t="shared" si="43"/>
        <v>0</v>
      </c>
      <c r="R1395" s="102" t="str">
        <f t="shared" si="42"/>
        <v/>
      </c>
      <c r="S1395" s="96" t="str">
        <f>IF(D1395="","",IF(OR(D1395=Plano!$A$1,D1395=Plano!$B$1),"entrada","saída"))</f>
        <v/>
      </c>
    </row>
    <row r="1396" spans="1:19" ht="13.2" hidden="1" x14ac:dyDescent="0.25">
      <c r="A1396" s="119" t="str">
        <f>IF(B1396="","",COUNT('Diário 2o PA'!$A$5:$A$1412)+COUNT('Diário 3o PA'!$A$5:$A$2004)+COUNT('Diário 4º PA'!$A$5:$A$2004)+ROW()-4)</f>
        <v/>
      </c>
      <c r="B1396" s="104"/>
      <c r="C1396" s="154"/>
      <c r="D1396" s="105"/>
      <c r="E1396" s="105"/>
      <c r="F1396" s="106"/>
      <c r="G1396" s="105"/>
      <c r="H1396" s="105"/>
      <c r="I1396" s="108"/>
      <c r="J1396" s="105"/>
      <c r="K1396" s="105"/>
      <c r="L1396" s="108"/>
      <c r="M1396" s="105"/>
      <c r="N1396" s="103"/>
      <c r="O1396" s="456"/>
      <c r="P1396" s="79">
        <f t="shared" si="43"/>
        <v>0</v>
      </c>
      <c r="Q1396" s="79">
        <f t="shared" si="43"/>
        <v>0</v>
      </c>
      <c r="R1396" s="102" t="str">
        <f t="shared" si="42"/>
        <v/>
      </c>
      <c r="S1396" s="96" t="str">
        <f>IF(D1396="","",IF(OR(D1396=Plano!$A$1,D1396=Plano!$B$1),"entrada","saída"))</f>
        <v/>
      </c>
    </row>
    <row r="1397" spans="1:19" ht="13.2" hidden="1" x14ac:dyDescent="0.25">
      <c r="A1397" s="119" t="str">
        <f>IF(B1397="","",COUNT('Diário 2o PA'!$A$5:$A$1412)+COUNT('Diário 3o PA'!$A$5:$A$2004)+COUNT('Diário 4º PA'!$A$5:$A$2004)+ROW()-4)</f>
        <v/>
      </c>
      <c r="B1397" s="104"/>
      <c r="C1397" s="154"/>
      <c r="D1397" s="105"/>
      <c r="E1397" s="105"/>
      <c r="F1397" s="106"/>
      <c r="G1397" s="105"/>
      <c r="H1397" s="105"/>
      <c r="I1397" s="108"/>
      <c r="J1397" s="105"/>
      <c r="K1397" s="105"/>
      <c r="L1397" s="108"/>
      <c r="M1397" s="105"/>
      <c r="N1397" s="103"/>
      <c r="O1397" s="456"/>
      <c r="P1397" s="79">
        <f t="shared" si="43"/>
        <v>0</v>
      </c>
      <c r="Q1397" s="79">
        <f t="shared" si="43"/>
        <v>0</v>
      </c>
      <c r="R1397" s="102" t="str">
        <f t="shared" si="42"/>
        <v/>
      </c>
      <c r="S1397" s="96" t="str">
        <f>IF(D1397="","",IF(OR(D1397=Plano!$A$1,D1397=Plano!$B$1),"entrada","saída"))</f>
        <v/>
      </c>
    </row>
    <row r="1398" spans="1:19" ht="13.2" hidden="1" x14ac:dyDescent="0.25">
      <c r="A1398" s="119" t="str">
        <f>IF(B1398="","",COUNT('Diário 2o PA'!$A$5:$A$1412)+COUNT('Diário 3o PA'!$A$5:$A$2004)+COUNT('Diário 4º PA'!$A$5:$A$2004)+ROW()-4)</f>
        <v/>
      </c>
      <c r="B1398" s="104"/>
      <c r="C1398" s="154"/>
      <c r="D1398" s="105"/>
      <c r="E1398" s="105"/>
      <c r="F1398" s="106"/>
      <c r="G1398" s="105"/>
      <c r="H1398" s="105"/>
      <c r="I1398" s="108"/>
      <c r="J1398" s="105"/>
      <c r="K1398" s="105"/>
      <c r="L1398" s="108"/>
      <c r="M1398" s="105"/>
      <c r="N1398" s="103"/>
      <c r="O1398" s="456"/>
      <c r="P1398" s="79">
        <f t="shared" si="43"/>
        <v>0</v>
      </c>
      <c r="Q1398" s="79">
        <f t="shared" si="43"/>
        <v>0</v>
      </c>
      <c r="R1398" s="102" t="str">
        <f t="shared" si="42"/>
        <v/>
      </c>
      <c r="S1398" s="96" t="str">
        <f>IF(D1398="","",IF(OR(D1398=Plano!$A$1,D1398=Plano!$B$1),"entrada","saída"))</f>
        <v/>
      </c>
    </row>
    <row r="1399" spans="1:19" ht="13.2" hidden="1" x14ac:dyDescent="0.25">
      <c r="A1399" s="119" t="str">
        <f>IF(B1399="","",COUNT('Diário 2o PA'!$A$5:$A$1412)+COUNT('Diário 3o PA'!$A$5:$A$2004)+COUNT('Diário 4º PA'!$A$5:$A$2004)+ROW()-4)</f>
        <v/>
      </c>
      <c r="B1399" s="104"/>
      <c r="C1399" s="154"/>
      <c r="D1399" s="105"/>
      <c r="E1399" s="105"/>
      <c r="F1399" s="106"/>
      <c r="G1399" s="105"/>
      <c r="H1399" s="105"/>
      <c r="I1399" s="108"/>
      <c r="J1399" s="105"/>
      <c r="K1399" s="105"/>
      <c r="L1399" s="108"/>
      <c r="M1399" s="105"/>
      <c r="N1399" s="103"/>
      <c r="O1399" s="456"/>
      <c r="P1399" s="79">
        <f t="shared" si="43"/>
        <v>0</v>
      </c>
      <c r="Q1399" s="79">
        <f t="shared" si="43"/>
        <v>0</v>
      </c>
      <c r="R1399" s="102" t="str">
        <f t="shared" si="42"/>
        <v/>
      </c>
      <c r="S1399" s="96" t="str">
        <f>IF(D1399="","",IF(OR(D1399=Plano!$A$1,D1399=Plano!$B$1),"entrada","saída"))</f>
        <v/>
      </c>
    </row>
    <row r="1400" spans="1:19" ht="13.2" hidden="1" x14ac:dyDescent="0.25">
      <c r="A1400" s="119" t="str">
        <f>IF(B1400="","",COUNT('Diário 2o PA'!$A$5:$A$1412)+COUNT('Diário 3o PA'!$A$5:$A$2004)+COUNT('Diário 4º PA'!$A$5:$A$2004)+ROW()-4)</f>
        <v/>
      </c>
      <c r="B1400" s="104"/>
      <c r="C1400" s="154"/>
      <c r="D1400" s="105"/>
      <c r="E1400" s="105"/>
      <c r="F1400" s="106"/>
      <c r="G1400" s="105"/>
      <c r="H1400" s="105"/>
      <c r="I1400" s="108"/>
      <c r="J1400" s="105"/>
      <c r="K1400" s="105"/>
      <c r="L1400" s="108"/>
      <c r="M1400" s="105"/>
      <c r="N1400" s="103"/>
      <c r="O1400" s="456"/>
      <c r="P1400" s="79">
        <f t="shared" si="43"/>
        <v>0</v>
      </c>
      <c r="Q1400" s="79">
        <f t="shared" si="43"/>
        <v>0</v>
      </c>
      <c r="R1400" s="102" t="str">
        <f t="shared" si="42"/>
        <v/>
      </c>
      <c r="S1400" s="96" t="str">
        <f>IF(D1400="","",IF(OR(D1400=Plano!$A$1,D1400=Plano!$B$1),"entrada","saída"))</f>
        <v/>
      </c>
    </row>
    <row r="1401" spans="1:19" ht="13.2" hidden="1" x14ac:dyDescent="0.25">
      <c r="A1401" s="119" t="str">
        <f>IF(B1401="","",COUNT('Diário 2o PA'!$A$5:$A$1412)+COUNT('Diário 3o PA'!$A$5:$A$2004)+COUNT('Diário 4º PA'!$A$5:$A$2004)+ROW()-4)</f>
        <v/>
      </c>
      <c r="B1401" s="104"/>
      <c r="C1401" s="154"/>
      <c r="D1401" s="105"/>
      <c r="E1401" s="105"/>
      <c r="F1401" s="106"/>
      <c r="G1401" s="105"/>
      <c r="H1401" s="105"/>
      <c r="I1401" s="108"/>
      <c r="J1401" s="105"/>
      <c r="K1401" s="105"/>
      <c r="L1401" s="108"/>
      <c r="M1401" s="105"/>
      <c r="N1401" s="103"/>
      <c r="O1401" s="456"/>
      <c r="P1401" s="79">
        <f t="shared" si="43"/>
        <v>0</v>
      </c>
      <c r="Q1401" s="79">
        <f t="shared" si="43"/>
        <v>0</v>
      </c>
      <c r="R1401" s="102" t="str">
        <f t="shared" si="42"/>
        <v/>
      </c>
      <c r="S1401" s="96" t="str">
        <f>IF(D1401="","",IF(OR(D1401=Plano!$A$1,D1401=Plano!$B$1),"entrada","saída"))</f>
        <v/>
      </c>
    </row>
    <row r="1402" spans="1:19" ht="13.2" hidden="1" x14ac:dyDescent="0.25">
      <c r="A1402" s="119" t="str">
        <f>IF(B1402="","",COUNT('Diário 2o PA'!$A$5:$A$1412)+COUNT('Diário 3o PA'!$A$5:$A$2004)+COUNT('Diário 4º PA'!$A$5:$A$2004)+ROW()-4)</f>
        <v/>
      </c>
      <c r="B1402" s="104"/>
      <c r="C1402" s="154"/>
      <c r="D1402" s="105"/>
      <c r="E1402" s="105"/>
      <c r="F1402" s="106"/>
      <c r="G1402" s="105"/>
      <c r="H1402" s="105"/>
      <c r="I1402" s="108"/>
      <c r="J1402" s="105"/>
      <c r="K1402" s="105"/>
      <c r="L1402" s="108"/>
      <c r="M1402" s="105"/>
      <c r="N1402" s="103"/>
      <c r="O1402" s="456"/>
      <c r="P1402" s="79">
        <f t="shared" si="43"/>
        <v>0</v>
      </c>
      <c r="Q1402" s="79">
        <f t="shared" si="43"/>
        <v>0</v>
      </c>
      <c r="R1402" s="102" t="str">
        <f t="shared" si="42"/>
        <v/>
      </c>
      <c r="S1402" s="96" t="str">
        <f>IF(D1402="","",IF(OR(D1402=Plano!$A$1,D1402=Plano!$B$1),"entrada","saída"))</f>
        <v/>
      </c>
    </row>
    <row r="1403" spans="1:19" ht="13.2" hidden="1" x14ac:dyDescent="0.25">
      <c r="A1403" s="119" t="str">
        <f>IF(B1403="","",COUNT('Diário 2o PA'!$A$5:$A$1412)+COUNT('Diário 3o PA'!$A$5:$A$2004)+COUNT('Diário 4º PA'!$A$5:$A$2004)+ROW()-4)</f>
        <v/>
      </c>
      <c r="B1403" s="104"/>
      <c r="C1403" s="154"/>
      <c r="D1403" s="105"/>
      <c r="E1403" s="105"/>
      <c r="F1403" s="106"/>
      <c r="G1403" s="105"/>
      <c r="H1403" s="105"/>
      <c r="I1403" s="108"/>
      <c r="J1403" s="105"/>
      <c r="K1403" s="105"/>
      <c r="L1403" s="108"/>
      <c r="M1403" s="105"/>
      <c r="N1403" s="103"/>
      <c r="O1403" s="456"/>
      <c r="P1403" s="79">
        <f t="shared" si="43"/>
        <v>0</v>
      </c>
      <c r="Q1403" s="79">
        <f t="shared" si="43"/>
        <v>0</v>
      </c>
      <c r="R1403" s="102" t="str">
        <f t="shared" si="42"/>
        <v/>
      </c>
      <c r="S1403" s="96" t="str">
        <f>IF(D1403="","",IF(OR(D1403=Plano!$A$1,D1403=Plano!$B$1),"entrada","saída"))</f>
        <v/>
      </c>
    </row>
    <row r="1404" spans="1:19" ht="13.2" hidden="1" x14ac:dyDescent="0.25">
      <c r="A1404" s="119" t="str">
        <f>IF(B1404="","",COUNT('Diário 2o PA'!$A$5:$A$1412)+COUNT('Diário 3o PA'!$A$5:$A$2004)+COUNT('Diário 4º PA'!$A$5:$A$2004)+ROW()-4)</f>
        <v/>
      </c>
      <c r="B1404" s="104"/>
      <c r="C1404" s="154"/>
      <c r="D1404" s="105"/>
      <c r="E1404" s="105"/>
      <c r="F1404" s="106"/>
      <c r="G1404" s="105"/>
      <c r="H1404" s="105"/>
      <c r="I1404" s="108"/>
      <c r="J1404" s="105"/>
      <c r="K1404" s="105"/>
      <c r="L1404" s="108"/>
      <c r="M1404" s="105"/>
      <c r="N1404" s="103"/>
      <c r="O1404" s="456"/>
      <c r="P1404" s="79">
        <f t="shared" si="43"/>
        <v>0</v>
      </c>
      <c r="Q1404" s="79">
        <f t="shared" si="43"/>
        <v>0</v>
      </c>
      <c r="R1404" s="102" t="str">
        <f t="shared" si="42"/>
        <v/>
      </c>
      <c r="S1404" s="96" t="str">
        <f>IF(D1404="","",IF(OR(D1404=Plano!$A$1,D1404=Plano!$B$1),"entrada","saída"))</f>
        <v/>
      </c>
    </row>
    <row r="1405" spans="1:19" ht="13.2" hidden="1" x14ac:dyDescent="0.25">
      <c r="A1405" s="119" t="str">
        <f>IF(B1405="","",COUNT('Diário 2o PA'!$A$5:$A$1412)+COUNT('Diário 3o PA'!$A$5:$A$2004)+COUNT('Diário 4º PA'!$A$5:$A$2004)+ROW()-4)</f>
        <v/>
      </c>
      <c r="B1405" s="104"/>
      <c r="C1405" s="154"/>
      <c r="D1405" s="105"/>
      <c r="E1405" s="105"/>
      <c r="F1405" s="106"/>
      <c r="G1405" s="105"/>
      <c r="H1405" s="105"/>
      <c r="I1405" s="108"/>
      <c r="J1405" s="105"/>
      <c r="K1405" s="105"/>
      <c r="L1405" s="108"/>
      <c r="M1405" s="105"/>
      <c r="N1405" s="103"/>
      <c r="O1405" s="456"/>
      <c r="P1405" s="79">
        <f t="shared" si="43"/>
        <v>0</v>
      </c>
      <c r="Q1405" s="79">
        <f t="shared" si="43"/>
        <v>0</v>
      </c>
      <c r="R1405" s="102" t="str">
        <f t="shared" si="42"/>
        <v/>
      </c>
      <c r="S1405" s="96" t="str">
        <f>IF(D1405="","",IF(OR(D1405=Plano!$A$1,D1405=Plano!$B$1),"entrada","saída"))</f>
        <v/>
      </c>
    </row>
    <row r="1406" spans="1:19" ht="13.2" hidden="1" x14ac:dyDescent="0.25">
      <c r="A1406" s="119" t="str">
        <f>IF(B1406="","",COUNT('Diário 2o PA'!$A$5:$A$1412)+COUNT('Diário 3o PA'!$A$5:$A$2004)+COUNT('Diário 4º PA'!$A$5:$A$2004)+ROW()-4)</f>
        <v/>
      </c>
      <c r="B1406" s="104"/>
      <c r="C1406" s="154"/>
      <c r="D1406" s="105"/>
      <c r="E1406" s="105"/>
      <c r="F1406" s="106"/>
      <c r="G1406" s="105"/>
      <c r="H1406" s="105"/>
      <c r="I1406" s="108"/>
      <c r="J1406" s="105"/>
      <c r="K1406" s="105"/>
      <c r="L1406" s="108"/>
      <c r="M1406" s="105"/>
      <c r="N1406" s="103"/>
      <c r="O1406" s="456"/>
      <c r="P1406" s="79">
        <f t="shared" si="43"/>
        <v>0</v>
      </c>
      <c r="Q1406" s="79">
        <f t="shared" si="43"/>
        <v>0</v>
      </c>
      <c r="R1406" s="102" t="str">
        <f t="shared" si="42"/>
        <v/>
      </c>
      <c r="S1406" s="96" t="str">
        <f>IF(D1406="","",IF(OR(D1406=Plano!$A$1,D1406=Plano!$B$1),"entrada","saída"))</f>
        <v/>
      </c>
    </row>
    <row r="1407" spans="1:19" ht="13.2" hidden="1" x14ac:dyDescent="0.25">
      <c r="A1407" s="119" t="str">
        <f>IF(B1407="","",COUNT('Diário 2o PA'!$A$5:$A$1412)+COUNT('Diário 3o PA'!$A$5:$A$2004)+COUNT('Diário 4º PA'!$A$5:$A$2004)+ROW()-4)</f>
        <v/>
      </c>
      <c r="B1407" s="104"/>
      <c r="C1407" s="154"/>
      <c r="D1407" s="105"/>
      <c r="E1407" s="105"/>
      <c r="F1407" s="106"/>
      <c r="G1407" s="105"/>
      <c r="H1407" s="105"/>
      <c r="I1407" s="108"/>
      <c r="J1407" s="105"/>
      <c r="K1407" s="105"/>
      <c r="L1407" s="108"/>
      <c r="M1407" s="105"/>
      <c r="N1407" s="103"/>
      <c r="O1407" s="456"/>
      <c r="P1407" s="79">
        <f t="shared" si="43"/>
        <v>0</v>
      </c>
      <c r="Q1407" s="79">
        <f t="shared" si="43"/>
        <v>0</v>
      </c>
      <c r="R1407" s="102" t="str">
        <f t="shared" si="42"/>
        <v/>
      </c>
      <c r="S1407" s="96" t="str">
        <f>IF(D1407="","",IF(OR(D1407=Plano!$A$1,D1407=Plano!$B$1),"entrada","saída"))</f>
        <v/>
      </c>
    </row>
    <row r="1408" spans="1:19" ht="13.2" hidden="1" x14ac:dyDescent="0.25">
      <c r="A1408" s="119" t="str">
        <f>IF(B1408="","",COUNT('Diário 2o PA'!$A$5:$A$1412)+COUNT('Diário 3o PA'!$A$5:$A$2004)+COUNT('Diário 4º PA'!$A$5:$A$2004)+ROW()-4)</f>
        <v/>
      </c>
      <c r="B1408" s="104"/>
      <c r="C1408" s="154"/>
      <c r="D1408" s="105"/>
      <c r="E1408" s="105"/>
      <c r="F1408" s="106"/>
      <c r="G1408" s="105"/>
      <c r="H1408" s="105"/>
      <c r="I1408" s="108"/>
      <c r="J1408" s="105"/>
      <c r="K1408" s="105"/>
      <c r="L1408" s="108"/>
      <c r="M1408" s="105"/>
      <c r="N1408" s="103"/>
      <c r="O1408" s="456"/>
      <c r="P1408" s="79">
        <f t="shared" si="43"/>
        <v>0</v>
      </c>
      <c r="Q1408" s="79">
        <f t="shared" si="43"/>
        <v>0</v>
      </c>
      <c r="R1408" s="102" t="str">
        <f t="shared" si="42"/>
        <v/>
      </c>
      <c r="S1408" s="96" t="str">
        <f>IF(D1408="","",IF(OR(D1408=Plano!$A$1,D1408=Plano!$B$1),"entrada","saída"))</f>
        <v/>
      </c>
    </row>
    <row r="1409" spans="1:19" ht="13.2" hidden="1" x14ac:dyDescent="0.25">
      <c r="A1409" s="119" t="str">
        <f>IF(B1409="","",COUNT('Diário 2o PA'!$A$5:$A$1412)+COUNT('Diário 3o PA'!$A$5:$A$2004)+COUNT('Diário 4º PA'!$A$5:$A$2004)+ROW()-4)</f>
        <v/>
      </c>
      <c r="B1409" s="104"/>
      <c r="C1409" s="154"/>
      <c r="D1409" s="105"/>
      <c r="E1409" s="105"/>
      <c r="F1409" s="106"/>
      <c r="G1409" s="105"/>
      <c r="H1409" s="105"/>
      <c r="I1409" s="108"/>
      <c r="J1409" s="105"/>
      <c r="K1409" s="105"/>
      <c r="L1409" s="108"/>
      <c r="M1409" s="105"/>
      <c r="N1409" s="103"/>
      <c r="O1409" s="456"/>
      <c r="P1409" s="79">
        <f t="shared" si="43"/>
        <v>0</v>
      </c>
      <c r="Q1409" s="79">
        <f t="shared" si="43"/>
        <v>0</v>
      </c>
      <c r="R1409" s="102" t="str">
        <f t="shared" si="42"/>
        <v/>
      </c>
      <c r="S1409" s="96" t="str">
        <f>IF(D1409="","",IF(OR(D1409=Plano!$A$1,D1409=Plano!$B$1),"entrada","saída"))</f>
        <v/>
      </c>
    </row>
    <row r="1410" spans="1:19" ht="13.2" hidden="1" x14ac:dyDescent="0.25">
      <c r="A1410" s="119" t="str">
        <f>IF(B1410="","",COUNT('Diário 2o PA'!$A$5:$A$1412)+COUNT('Diário 3o PA'!$A$5:$A$2004)+COUNT('Diário 4º PA'!$A$5:$A$2004)+ROW()-4)</f>
        <v/>
      </c>
      <c r="B1410" s="104"/>
      <c r="C1410" s="154"/>
      <c r="D1410" s="105"/>
      <c r="E1410" s="105"/>
      <c r="F1410" s="106"/>
      <c r="G1410" s="105"/>
      <c r="H1410" s="105"/>
      <c r="I1410" s="108"/>
      <c r="J1410" s="105"/>
      <c r="K1410" s="105"/>
      <c r="L1410" s="108"/>
      <c r="M1410" s="105"/>
      <c r="N1410" s="103"/>
      <c r="O1410" s="456"/>
      <c r="P1410" s="79">
        <f t="shared" si="43"/>
        <v>0</v>
      </c>
      <c r="Q1410" s="79">
        <f t="shared" si="43"/>
        <v>0</v>
      </c>
      <c r="R1410" s="102" t="str">
        <f t="shared" si="42"/>
        <v/>
      </c>
      <c r="S1410" s="96" t="str">
        <f>IF(D1410="","",IF(OR(D1410=Plano!$A$1,D1410=Plano!$B$1),"entrada","saída"))</f>
        <v/>
      </c>
    </row>
    <row r="1411" spans="1:19" ht="13.2" hidden="1" x14ac:dyDescent="0.25">
      <c r="A1411" s="119" t="str">
        <f>IF(B1411="","",COUNT('Diário 2o PA'!$A$5:$A$1412)+COUNT('Diário 3o PA'!$A$5:$A$2004)+COUNT('Diário 4º PA'!$A$5:$A$2004)+ROW()-4)</f>
        <v/>
      </c>
      <c r="B1411" s="104"/>
      <c r="C1411" s="154"/>
      <c r="D1411" s="105"/>
      <c r="E1411" s="105"/>
      <c r="F1411" s="106"/>
      <c r="G1411" s="105"/>
      <c r="H1411" s="105"/>
      <c r="I1411" s="108"/>
      <c r="J1411" s="105"/>
      <c r="K1411" s="105"/>
      <c r="L1411" s="108"/>
      <c r="M1411" s="105"/>
      <c r="N1411" s="103"/>
      <c r="O1411" s="456"/>
      <c r="P1411" s="79">
        <f t="shared" si="43"/>
        <v>0</v>
      </c>
      <c r="Q1411" s="79">
        <f t="shared" si="43"/>
        <v>0</v>
      </c>
      <c r="R1411" s="102" t="str">
        <f t="shared" si="42"/>
        <v/>
      </c>
      <c r="S1411" s="96" t="str">
        <f>IF(D1411="","",IF(OR(D1411=Plano!$A$1,D1411=Plano!$B$1),"entrada","saída"))</f>
        <v/>
      </c>
    </row>
    <row r="1412" spans="1:19" ht="13.2" hidden="1" x14ac:dyDescent="0.25">
      <c r="A1412" s="119" t="str">
        <f>IF(B1412="","",COUNT('Diário 2o PA'!$A$5:$A$1412)+COUNT('Diário 3o PA'!$A$5:$A$2004)+COUNT('Diário 4º PA'!$A$5:$A$2004)+ROW()-4)</f>
        <v/>
      </c>
      <c r="B1412" s="104"/>
      <c r="C1412" s="154"/>
      <c r="D1412" s="105"/>
      <c r="E1412" s="105"/>
      <c r="F1412" s="106"/>
      <c r="G1412" s="105"/>
      <c r="H1412" s="105"/>
      <c r="I1412" s="108"/>
      <c r="J1412" s="105"/>
      <c r="K1412" s="105"/>
      <c r="L1412" s="108"/>
      <c r="M1412" s="105"/>
      <c r="N1412" s="103"/>
      <c r="O1412" s="456"/>
      <c r="P1412" s="79">
        <f t="shared" si="43"/>
        <v>0</v>
      </c>
      <c r="Q1412" s="79">
        <f t="shared" si="43"/>
        <v>0</v>
      </c>
      <c r="R1412" s="102" t="str">
        <f t="shared" si="42"/>
        <v/>
      </c>
      <c r="S1412" s="96" t="str">
        <f>IF(D1412="","",IF(OR(D1412=Plano!$A$1,D1412=Plano!$B$1),"entrada","saída"))</f>
        <v/>
      </c>
    </row>
    <row r="1413" spans="1:19" ht="13.2" hidden="1" x14ac:dyDescent="0.25">
      <c r="A1413" s="119" t="str">
        <f>IF(B1413="","",COUNT('Diário 2o PA'!$A$5:$A$1412)+COUNT('Diário 3o PA'!$A$5:$A$2004)+COUNT('Diário 4º PA'!$A$5:$A$2004)+ROW()-4)</f>
        <v/>
      </c>
      <c r="B1413" s="104"/>
      <c r="C1413" s="154"/>
      <c r="D1413" s="105"/>
      <c r="E1413" s="105"/>
      <c r="F1413" s="106"/>
      <c r="G1413" s="105"/>
      <c r="H1413" s="105"/>
      <c r="I1413" s="108"/>
      <c r="J1413" s="105"/>
      <c r="K1413" s="105"/>
      <c r="L1413" s="108"/>
      <c r="M1413" s="105"/>
      <c r="N1413" s="103"/>
      <c r="O1413" s="456"/>
      <c r="P1413" s="79">
        <f t="shared" si="43"/>
        <v>0</v>
      </c>
      <c r="Q1413" s="79">
        <f t="shared" si="43"/>
        <v>0</v>
      </c>
      <c r="R1413" s="102" t="str">
        <f t="shared" ref="R1413:R1476" si="44">SUBSTITUTE(D1413," ","_")</f>
        <v/>
      </c>
      <c r="S1413" s="96" t="str">
        <f>IF(D1413="","",IF(OR(D1413=Plano!$A$1,D1413=Plano!$B$1),"entrada","saída"))</f>
        <v/>
      </c>
    </row>
    <row r="1414" spans="1:19" ht="13.2" hidden="1" x14ac:dyDescent="0.25">
      <c r="A1414" s="119" t="str">
        <f>IF(B1414="","",COUNT('Diário 2o PA'!$A$5:$A$1412)+COUNT('Diário 3o PA'!$A$5:$A$2004)+COUNT('Diário 4º PA'!$A$5:$A$2004)+ROW()-4)</f>
        <v/>
      </c>
      <c r="B1414" s="104"/>
      <c r="C1414" s="154"/>
      <c r="D1414" s="105"/>
      <c r="E1414" s="105"/>
      <c r="F1414" s="106"/>
      <c r="G1414" s="105"/>
      <c r="H1414" s="105"/>
      <c r="I1414" s="108"/>
      <c r="J1414" s="105"/>
      <c r="K1414" s="105"/>
      <c r="L1414" s="108"/>
      <c r="M1414" s="105"/>
      <c r="N1414" s="103"/>
      <c r="O1414" s="456"/>
      <c r="P1414" s="79">
        <f t="shared" ref="P1414:Q1477" si="45">IF(B1414=0,0,IF(YEAR(B1414)=$Q$1,MONTH(B1414)-$P$1+1,(YEAR(B1414)-$Q$1)*12-$P$1+1+MONTH(B1414)))</f>
        <v>0</v>
      </c>
      <c r="Q1414" s="79">
        <f t="shared" si="45"/>
        <v>0</v>
      </c>
      <c r="R1414" s="102" t="str">
        <f t="shared" si="44"/>
        <v/>
      </c>
      <c r="S1414" s="96" t="str">
        <f>IF(D1414="","",IF(OR(D1414=Plano!$A$1,D1414=Plano!$B$1),"entrada","saída"))</f>
        <v/>
      </c>
    </row>
    <row r="1415" spans="1:19" ht="13.2" hidden="1" x14ac:dyDescent="0.25">
      <c r="A1415" s="119" t="str">
        <f>IF(B1415="","",COUNT('Diário 2o PA'!$A$5:$A$1412)+COUNT('Diário 3o PA'!$A$5:$A$2004)+COUNT('Diário 4º PA'!$A$5:$A$2004)+ROW()-4)</f>
        <v/>
      </c>
      <c r="B1415" s="104"/>
      <c r="C1415" s="154"/>
      <c r="D1415" s="105"/>
      <c r="E1415" s="105"/>
      <c r="F1415" s="106"/>
      <c r="G1415" s="105"/>
      <c r="H1415" s="105"/>
      <c r="I1415" s="108"/>
      <c r="J1415" s="105"/>
      <c r="K1415" s="105"/>
      <c r="L1415" s="108"/>
      <c r="M1415" s="105"/>
      <c r="N1415" s="103"/>
      <c r="O1415" s="456"/>
      <c r="P1415" s="79">
        <f t="shared" si="45"/>
        <v>0</v>
      </c>
      <c r="Q1415" s="79">
        <f t="shared" si="45"/>
        <v>0</v>
      </c>
      <c r="R1415" s="102" t="str">
        <f t="shared" si="44"/>
        <v/>
      </c>
      <c r="S1415" s="96" t="str">
        <f>IF(D1415="","",IF(OR(D1415=Plano!$A$1,D1415=Plano!$B$1),"entrada","saída"))</f>
        <v/>
      </c>
    </row>
    <row r="1416" spans="1:19" ht="13.2" hidden="1" x14ac:dyDescent="0.25">
      <c r="A1416" s="119" t="str">
        <f>IF(B1416="","",COUNT('Diário 2o PA'!$A$5:$A$1412)+COUNT('Diário 3o PA'!$A$5:$A$2004)+COUNT('Diário 4º PA'!$A$5:$A$2004)+ROW()-4)</f>
        <v/>
      </c>
      <c r="B1416" s="104"/>
      <c r="C1416" s="154"/>
      <c r="D1416" s="105"/>
      <c r="E1416" s="105"/>
      <c r="F1416" s="106"/>
      <c r="G1416" s="105"/>
      <c r="H1416" s="105"/>
      <c r="I1416" s="108"/>
      <c r="J1416" s="105"/>
      <c r="K1416" s="105"/>
      <c r="L1416" s="108"/>
      <c r="M1416" s="105"/>
      <c r="N1416" s="103"/>
      <c r="O1416" s="456"/>
      <c r="P1416" s="79">
        <f t="shared" si="45"/>
        <v>0</v>
      </c>
      <c r="Q1416" s="79">
        <f t="shared" si="45"/>
        <v>0</v>
      </c>
      <c r="R1416" s="102" t="str">
        <f t="shared" si="44"/>
        <v/>
      </c>
      <c r="S1416" s="96" t="str">
        <f>IF(D1416="","",IF(OR(D1416=Plano!$A$1,D1416=Plano!$B$1),"entrada","saída"))</f>
        <v/>
      </c>
    </row>
    <row r="1417" spans="1:19" ht="13.2" hidden="1" x14ac:dyDescent="0.25">
      <c r="A1417" s="119" t="str">
        <f>IF(B1417="","",COUNT('Diário 2o PA'!$A$5:$A$1412)+COUNT('Diário 3o PA'!$A$5:$A$2004)+COUNT('Diário 4º PA'!$A$5:$A$2004)+ROW()-4)</f>
        <v/>
      </c>
      <c r="B1417" s="104"/>
      <c r="C1417" s="154"/>
      <c r="D1417" s="105"/>
      <c r="E1417" s="105"/>
      <c r="F1417" s="106"/>
      <c r="G1417" s="105"/>
      <c r="H1417" s="105"/>
      <c r="I1417" s="108"/>
      <c r="J1417" s="105"/>
      <c r="K1417" s="105"/>
      <c r="L1417" s="108"/>
      <c r="M1417" s="105"/>
      <c r="N1417" s="103"/>
      <c r="O1417" s="456"/>
      <c r="P1417" s="79">
        <f t="shared" si="45"/>
        <v>0</v>
      </c>
      <c r="Q1417" s="79">
        <f t="shared" si="45"/>
        <v>0</v>
      </c>
      <c r="R1417" s="102" t="str">
        <f t="shared" si="44"/>
        <v/>
      </c>
      <c r="S1417" s="96" t="str">
        <f>IF(D1417="","",IF(OR(D1417=Plano!$A$1,D1417=Plano!$B$1),"entrada","saída"))</f>
        <v/>
      </c>
    </row>
    <row r="1418" spans="1:19" ht="13.2" hidden="1" x14ac:dyDescent="0.25">
      <c r="A1418" s="119" t="str">
        <f>IF(B1418="","",COUNT('Diário 2o PA'!$A$5:$A$1412)+COUNT('Diário 3o PA'!$A$5:$A$2004)+COUNT('Diário 4º PA'!$A$5:$A$2004)+ROW()-4)</f>
        <v/>
      </c>
      <c r="B1418" s="104"/>
      <c r="C1418" s="154"/>
      <c r="D1418" s="105"/>
      <c r="E1418" s="105"/>
      <c r="F1418" s="106"/>
      <c r="G1418" s="105"/>
      <c r="H1418" s="105"/>
      <c r="I1418" s="108"/>
      <c r="J1418" s="105"/>
      <c r="K1418" s="105"/>
      <c r="L1418" s="108"/>
      <c r="M1418" s="105"/>
      <c r="N1418" s="103"/>
      <c r="O1418" s="456"/>
      <c r="P1418" s="79">
        <f t="shared" si="45"/>
        <v>0</v>
      </c>
      <c r="Q1418" s="79">
        <f t="shared" si="45"/>
        <v>0</v>
      </c>
      <c r="R1418" s="102" t="str">
        <f t="shared" si="44"/>
        <v/>
      </c>
      <c r="S1418" s="96" t="str">
        <f>IF(D1418="","",IF(OR(D1418=Plano!$A$1,D1418=Plano!$B$1),"entrada","saída"))</f>
        <v/>
      </c>
    </row>
    <row r="1419" spans="1:19" ht="13.2" hidden="1" x14ac:dyDescent="0.25">
      <c r="A1419" s="119" t="str">
        <f>IF(B1419="","",COUNT('Diário 2o PA'!$A$5:$A$1412)+COUNT('Diário 3o PA'!$A$5:$A$2004)+COUNT('Diário 4º PA'!$A$5:$A$2004)+ROW()-4)</f>
        <v/>
      </c>
      <c r="B1419" s="104"/>
      <c r="C1419" s="154"/>
      <c r="D1419" s="105"/>
      <c r="E1419" s="105"/>
      <c r="F1419" s="106"/>
      <c r="G1419" s="105"/>
      <c r="H1419" s="105"/>
      <c r="I1419" s="108"/>
      <c r="J1419" s="105"/>
      <c r="K1419" s="105"/>
      <c r="L1419" s="108"/>
      <c r="M1419" s="105"/>
      <c r="N1419" s="103"/>
      <c r="O1419" s="456"/>
      <c r="P1419" s="79">
        <f t="shared" si="45"/>
        <v>0</v>
      </c>
      <c r="Q1419" s="79">
        <f t="shared" si="45"/>
        <v>0</v>
      </c>
      <c r="R1419" s="102" t="str">
        <f t="shared" si="44"/>
        <v/>
      </c>
      <c r="S1419" s="96" t="str">
        <f>IF(D1419="","",IF(OR(D1419=Plano!$A$1,D1419=Plano!$B$1),"entrada","saída"))</f>
        <v/>
      </c>
    </row>
    <row r="1420" spans="1:19" ht="13.2" hidden="1" x14ac:dyDescent="0.25">
      <c r="A1420" s="119" t="str">
        <f>IF(B1420="","",COUNT('Diário 2o PA'!$A$5:$A$1412)+COUNT('Diário 3o PA'!$A$5:$A$2004)+COUNT('Diário 4º PA'!$A$5:$A$2004)+ROW()-4)</f>
        <v/>
      </c>
      <c r="B1420" s="104"/>
      <c r="C1420" s="154"/>
      <c r="D1420" s="105"/>
      <c r="E1420" s="105"/>
      <c r="F1420" s="106"/>
      <c r="G1420" s="105"/>
      <c r="H1420" s="105"/>
      <c r="I1420" s="108"/>
      <c r="J1420" s="105"/>
      <c r="K1420" s="105"/>
      <c r="L1420" s="108"/>
      <c r="M1420" s="105"/>
      <c r="N1420" s="103"/>
      <c r="O1420" s="456"/>
      <c r="P1420" s="79">
        <f t="shared" si="45"/>
        <v>0</v>
      </c>
      <c r="Q1420" s="79">
        <f t="shared" si="45"/>
        <v>0</v>
      </c>
      <c r="R1420" s="102" t="str">
        <f t="shared" si="44"/>
        <v/>
      </c>
      <c r="S1420" s="96" t="str">
        <f>IF(D1420="","",IF(OR(D1420=Plano!$A$1,D1420=Plano!$B$1),"entrada","saída"))</f>
        <v/>
      </c>
    </row>
    <row r="1421" spans="1:19" ht="13.2" hidden="1" x14ac:dyDescent="0.25">
      <c r="A1421" s="119" t="str">
        <f>IF(B1421="","",COUNT('Diário 2o PA'!$A$5:$A$1412)+COUNT('Diário 3o PA'!$A$5:$A$2004)+COUNT('Diário 4º PA'!$A$5:$A$2004)+ROW()-4)</f>
        <v/>
      </c>
      <c r="B1421" s="104"/>
      <c r="C1421" s="154"/>
      <c r="D1421" s="105"/>
      <c r="E1421" s="105"/>
      <c r="F1421" s="106"/>
      <c r="G1421" s="105"/>
      <c r="H1421" s="105"/>
      <c r="I1421" s="108"/>
      <c r="J1421" s="105"/>
      <c r="K1421" s="105"/>
      <c r="L1421" s="108"/>
      <c r="M1421" s="105"/>
      <c r="N1421" s="103"/>
      <c r="O1421" s="456"/>
      <c r="P1421" s="79">
        <f t="shared" si="45"/>
        <v>0</v>
      </c>
      <c r="Q1421" s="79">
        <f t="shared" si="45"/>
        <v>0</v>
      </c>
      <c r="R1421" s="102" t="str">
        <f t="shared" si="44"/>
        <v/>
      </c>
      <c r="S1421" s="96" t="str">
        <f>IF(D1421="","",IF(OR(D1421=Plano!$A$1,D1421=Plano!$B$1),"entrada","saída"))</f>
        <v/>
      </c>
    </row>
    <row r="1422" spans="1:19" ht="13.2" hidden="1" x14ac:dyDescent="0.25">
      <c r="A1422" s="119" t="str">
        <f>IF(B1422="","",COUNT('Diário 2o PA'!$A$5:$A$1412)+COUNT('Diário 3o PA'!$A$5:$A$2004)+COUNT('Diário 4º PA'!$A$5:$A$2004)+ROW()-4)</f>
        <v/>
      </c>
      <c r="B1422" s="104"/>
      <c r="C1422" s="154"/>
      <c r="D1422" s="105"/>
      <c r="E1422" s="105"/>
      <c r="F1422" s="106"/>
      <c r="G1422" s="105"/>
      <c r="H1422" s="105"/>
      <c r="I1422" s="108"/>
      <c r="J1422" s="105"/>
      <c r="K1422" s="105"/>
      <c r="L1422" s="108"/>
      <c r="M1422" s="105"/>
      <c r="N1422" s="103"/>
      <c r="O1422" s="456"/>
      <c r="P1422" s="79">
        <f t="shared" si="45"/>
        <v>0</v>
      </c>
      <c r="Q1422" s="79">
        <f t="shared" si="45"/>
        <v>0</v>
      </c>
      <c r="R1422" s="102" t="str">
        <f t="shared" si="44"/>
        <v/>
      </c>
      <c r="S1422" s="96" t="str">
        <f>IF(D1422="","",IF(OR(D1422=Plano!$A$1,D1422=Plano!$B$1),"entrada","saída"))</f>
        <v/>
      </c>
    </row>
    <row r="1423" spans="1:19" ht="13.2" hidden="1" x14ac:dyDescent="0.25">
      <c r="A1423" s="119" t="str">
        <f>IF(B1423="","",COUNT('Diário 2o PA'!$A$5:$A$1412)+COUNT('Diário 3o PA'!$A$5:$A$2004)+COUNT('Diário 4º PA'!$A$5:$A$2004)+ROW()-4)</f>
        <v/>
      </c>
      <c r="B1423" s="104"/>
      <c r="C1423" s="154"/>
      <c r="D1423" s="105"/>
      <c r="E1423" s="105"/>
      <c r="F1423" s="106"/>
      <c r="G1423" s="105"/>
      <c r="H1423" s="105"/>
      <c r="I1423" s="108"/>
      <c r="J1423" s="105"/>
      <c r="K1423" s="105"/>
      <c r="L1423" s="108"/>
      <c r="M1423" s="105"/>
      <c r="N1423" s="103"/>
      <c r="O1423" s="456"/>
      <c r="P1423" s="79">
        <f t="shared" si="45"/>
        <v>0</v>
      </c>
      <c r="Q1423" s="79">
        <f t="shared" si="45"/>
        <v>0</v>
      </c>
      <c r="R1423" s="102" t="str">
        <f t="shared" si="44"/>
        <v/>
      </c>
      <c r="S1423" s="96" t="str">
        <f>IF(D1423="","",IF(OR(D1423=Plano!$A$1,D1423=Plano!$B$1),"entrada","saída"))</f>
        <v/>
      </c>
    </row>
    <row r="1424" spans="1:19" ht="13.2" hidden="1" x14ac:dyDescent="0.25">
      <c r="A1424" s="119" t="str">
        <f>IF(B1424="","",COUNT('Diário 2o PA'!$A$5:$A$1412)+COUNT('Diário 3o PA'!$A$5:$A$2004)+COUNT('Diário 4º PA'!$A$5:$A$2004)+ROW()-4)</f>
        <v/>
      </c>
      <c r="B1424" s="104"/>
      <c r="C1424" s="154"/>
      <c r="D1424" s="105"/>
      <c r="E1424" s="105"/>
      <c r="F1424" s="106"/>
      <c r="G1424" s="105"/>
      <c r="H1424" s="105"/>
      <c r="I1424" s="108"/>
      <c r="J1424" s="105"/>
      <c r="K1424" s="105"/>
      <c r="L1424" s="108"/>
      <c r="M1424" s="105"/>
      <c r="N1424" s="103"/>
      <c r="O1424" s="456"/>
      <c r="P1424" s="79">
        <f t="shared" si="45"/>
        <v>0</v>
      </c>
      <c r="Q1424" s="79">
        <f t="shared" si="45"/>
        <v>0</v>
      </c>
      <c r="R1424" s="102" t="str">
        <f t="shared" si="44"/>
        <v/>
      </c>
      <c r="S1424" s="96" t="str">
        <f>IF(D1424="","",IF(OR(D1424=Plano!$A$1,D1424=Plano!$B$1),"entrada","saída"))</f>
        <v/>
      </c>
    </row>
    <row r="1425" spans="1:19" ht="13.2" hidden="1" x14ac:dyDescent="0.25">
      <c r="A1425" s="119" t="str">
        <f>IF(B1425="","",COUNT('Diário 2o PA'!$A$5:$A$1412)+COUNT('Diário 3o PA'!$A$5:$A$2004)+COUNT('Diário 4º PA'!$A$5:$A$2004)+ROW()-4)</f>
        <v/>
      </c>
      <c r="B1425" s="104"/>
      <c r="C1425" s="154"/>
      <c r="D1425" s="105"/>
      <c r="E1425" s="105"/>
      <c r="F1425" s="106"/>
      <c r="G1425" s="105"/>
      <c r="H1425" s="105"/>
      <c r="I1425" s="108"/>
      <c r="J1425" s="105"/>
      <c r="K1425" s="105"/>
      <c r="L1425" s="108"/>
      <c r="M1425" s="105"/>
      <c r="N1425" s="103"/>
      <c r="O1425" s="456"/>
      <c r="P1425" s="79">
        <f t="shared" si="45"/>
        <v>0</v>
      </c>
      <c r="Q1425" s="79">
        <f t="shared" si="45"/>
        <v>0</v>
      </c>
      <c r="R1425" s="102" t="str">
        <f t="shared" si="44"/>
        <v/>
      </c>
      <c r="S1425" s="96" t="str">
        <f>IF(D1425="","",IF(OR(D1425=Plano!$A$1,D1425=Plano!$B$1),"entrada","saída"))</f>
        <v/>
      </c>
    </row>
    <row r="1426" spans="1:19" ht="13.2" hidden="1" x14ac:dyDescent="0.25">
      <c r="A1426" s="119" t="str">
        <f>IF(B1426="","",COUNT('Diário 2o PA'!$A$5:$A$1412)+COUNT('Diário 3o PA'!$A$5:$A$2004)+COUNT('Diário 4º PA'!$A$5:$A$2004)+ROW()-4)</f>
        <v/>
      </c>
      <c r="B1426" s="104"/>
      <c r="C1426" s="154"/>
      <c r="D1426" s="105"/>
      <c r="E1426" s="105"/>
      <c r="F1426" s="106"/>
      <c r="G1426" s="105"/>
      <c r="H1426" s="105"/>
      <c r="I1426" s="108"/>
      <c r="J1426" s="105"/>
      <c r="K1426" s="105"/>
      <c r="L1426" s="108"/>
      <c r="M1426" s="105"/>
      <c r="N1426" s="103"/>
      <c r="O1426" s="456"/>
      <c r="P1426" s="79">
        <f t="shared" si="45"/>
        <v>0</v>
      </c>
      <c r="Q1426" s="79">
        <f t="shared" si="45"/>
        <v>0</v>
      </c>
      <c r="R1426" s="102" t="str">
        <f t="shared" si="44"/>
        <v/>
      </c>
      <c r="S1426" s="96" t="str">
        <f>IF(D1426="","",IF(OR(D1426=Plano!$A$1,D1426=Plano!$B$1),"entrada","saída"))</f>
        <v/>
      </c>
    </row>
    <row r="1427" spans="1:19" ht="13.2" hidden="1" x14ac:dyDescent="0.25">
      <c r="A1427" s="119" t="str">
        <f>IF(B1427="","",COUNT('Diário 2o PA'!$A$5:$A$1412)+COUNT('Diário 3o PA'!$A$5:$A$2004)+COUNT('Diário 4º PA'!$A$5:$A$2004)+ROW()-4)</f>
        <v/>
      </c>
      <c r="B1427" s="104"/>
      <c r="C1427" s="154"/>
      <c r="D1427" s="105"/>
      <c r="E1427" s="105"/>
      <c r="F1427" s="106"/>
      <c r="G1427" s="105"/>
      <c r="H1427" s="105"/>
      <c r="I1427" s="108"/>
      <c r="J1427" s="105"/>
      <c r="K1427" s="105"/>
      <c r="L1427" s="108"/>
      <c r="M1427" s="105"/>
      <c r="N1427" s="103"/>
      <c r="O1427" s="456"/>
      <c r="P1427" s="79">
        <f t="shared" si="45"/>
        <v>0</v>
      </c>
      <c r="Q1427" s="79">
        <f t="shared" si="45"/>
        <v>0</v>
      </c>
      <c r="R1427" s="102" t="str">
        <f t="shared" si="44"/>
        <v/>
      </c>
      <c r="S1427" s="96" t="str">
        <f>IF(D1427="","",IF(OR(D1427=Plano!$A$1,D1427=Plano!$B$1),"entrada","saída"))</f>
        <v/>
      </c>
    </row>
    <row r="1428" spans="1:19" ht="13.2" hidden="1" x14ac:dyDescent="0.25">
      <c r="A1428" s="119" t="str">
        <f>IF(B1428="","",COUNT('Diário 2o PA'!$A$5:$A$1412)+COUNT('Diário 3o PA'!$A$5:$A$2004)+COUNT('Diário 4º PA'!$A$5:$A$2004)+ROW()-4)</f>
        <v/>
      </c>
      <c r="B1428" s="104"/>
      <c r="C1428" s="154"/>
      <c r="D1428" s="105"/>
      <c r="E1428" s="105"/>
      <c r="F1428" s="106"/>
      <c r="G1428" s="105"/>
      <c r="H1428" s="105"/>
      <c r="I1428" s="108"/>
      <c r="J1428" s="105"/>
      <c r="K1428" s="105"/>
      <c r="L1428" s="108"/>
      <c r="M1428" s="105"/>
      <c r="N1428" s="103"/>
      <c r="O1428" s="456"/>
      <c r="P1428" s="79">
        <f t="shared" si="45"/>
        <v>0</v>
      </c>
      <c r="Q1428" s="79">
        <f t="shared" si="45"/>
        <v>0</v>
      </c>
      <c r="R1428" s="102" t="str">
        <f t="shared" si="44"/>
        <v/>
      </c>
      <c r="S1428" s="96" t="str">
        <f>IF(D1428="","",IF(OR(D1428=Plano!$A$1,D1428=Plano!$B$1),"entrada","saída"))</f>
        <v/>
      </c>
    </row>
    <row r="1429" spans="1:19" ht="13.2" hidden="1" x14ac:dyDescent="0.25">
      <c r="A1429" s="119" t="str">
        <f>IF(B1429="","",COUNT('Diário 2o PA'!$A$5:$A$1412)+COUNT('Diário 3o PA'!$A$5:$A$2004)+COUNT('Diário 4º PA'!$A$5:$A$2004)+ROW()-4)</f>
        <v/>
      </c>
      <c r="B1429" s="104"/>
      <c r="C1429" s="154"/>
      <c r="D1429" s="105"/>
      <c r="E1429" s="105"/>
      <c r="F1429" s="106"/>
      <c r="G1429" s="105"/>
      <c r="H1429" s="105"/>
      <c r="I1429" s="108"/>
      <c r="J1429" s="105"/>
      <c r="K1429" s="105"/>
      <c r="L1429" s="108"/>
      <c r="M1429" s="105"/>
      <c r="N1429" s="103"/>
      <c r="O1429" s="456"/>
      <c r="P1429" s="79">
        <f t="shared" si="45"/>
        <v>0</v>
      </c>
      <c r="Q1429" s="79">
        <f t="shared" si="45"/>
        <v>0</v>
      </c>
      <c r="R1429" s="102" t="str">
        <f t="shared" si="44"/>
        <v/>
      </c>
      <c r="S1429" s="96" t="str">
        <f>IF(D1429="","",IF(OR(D1429=Plano!$A$1,D1429=Plano!$B$1),"entrada","saída"))</f>
        <v/>
      </c>
    </row>
    <row r="1430" spans="1:19" ht="13.2" hidden="1" x14ac:dyDescent="0.25">
      <c r="A1430" s="119" t="str">
        <f>IF(B1430="","",COUNT('Diário 2o PA'!$A$5:$A$1412)+COUNT('Diário 3o PA'!$A$5:$A$2004)+COUNT('Diário 4º PA'!$A$5:$A$2004)+ROW()-4)</f>
        <v/>
      </c>
      <c r="B1430" s="104"/>
      <c r="C1430" s="154"/>
      <c r="D1430" s="105"/>
      <c r="E1430" s="105"/>
      <c r="F1430" s="106"/>
      <c r="G1430" s="105"/>
      <c r="H1430" s="105"/>
      <c r="I1430" s="108"/>
      <c r="J1430" s="105"/>
      <c r="K1430" s="105"/>
      <c r="L1430" s="108"/>
      <c r="M1430" s="105"/>
      <c r="N1430" s="103"/>
      <c r="O1430" s="456"/>
      <c r="P1430" s="79">
        <f t="shared" si="45"/>
        <v>0</v>
      </c>
      <c r="Q1430" s="79">
        <f t="shared" si="45"/>
        <v>0</v>
      </c>
      <c r="R1430" s="102" t="str">
        <f t="shared" si="44"/>
        <v/>
      </c>
      <c r="S1430" s="96" t="str">
        <f>IF(D1430="","",IF(OR(D1430=Plano!$A$1,D1430=Plano!$B$1),"entrada","saída"))</f>
        <v/>
      </c>
    </row>
    <row r="1431" spans="1:19" ht="13.2" hidden="1" x14ac:dyDescent="0.25">
      <c r="A1431" s="119" t="str">
        <f>IF(B1431="","",COUNT('Diário 2o PA'!$A$5:$A$1412)+COUNT('Diário 3o PA'!$A$5:$A$2004)+COUNT('Diário 4º PA'!$A$5:$A$2004)+ROW()-4)</f>
        <v/>
      </c>
      <c r="B1431" s="104"/>
      <c r="C1431" s="154"/>
      <c r="D1431" s="105"/>
      <c r="E1431" s="105"/>
      <c r="F1431" s="106"/>
      <c r="G1431" s="105"/>
      <c r="H1431" s="105"/>
      <c r="I1431" s="108"/>
      <c r="J1431" s="105"/>
      <c r="K1431" s="105"/>
      <c r="L1431" s="108"/>
      <c r="M1431" s="105"/>
      <c r="N1431" s="103"/>
      <c r="O1431" s="456"/>
      <c r="P1431" s="79">
        <f t="shared" si="45"/>
        <v>0</v>
      </c>
      <c r="Q1431" s="79">
        <f t="shared" si="45"/>
        <v>0</v>
      </c>
      <c r="R1431" s="102" t="str">
        <f t="shared" si="44"/>
        <v/>
      </c>
      <c r="S1431" s="96" t="str">
        <f>IF(D1431="","",IF(OR(D1431=Plano!$A$1,D1431=Plano!$B$1),"entrada","saída"))</f>
        <v/>
      </c>
    </row>
    <row r="1432" spans="1:19" ht="13.2" hidden="1" x14ac:dyDescent="0.25">
      <c r="A1432" s="119" t="str">
        <f>IF(B1432="","",COUNT('Diário 2o PA'!$A$5:$A$1412)+COUNT('Diário 3o PA'!$A$5:$A$2004)+COUNT('Diário 4º PA'!$A$5:$A$2004)+ROW()-4)</f>
        <v/>
      </c>
      <c r="B1432" s="104"/>
      <c r="C1432" s="154"/>
      <c r="D1432" s="105"/>
      <c r="E1432" s="105"/>
      <c r="F1432" s="106"/>
      <c r="G1432" s="105"/>
      <c r="H1432" s="105"/>
      <c r="I1432" s="108"/>
      <c r="J1432" s="105"/>
      <c r="K1432" s="105"/>
      <c r="L1432" s="108"/>
      <c r="M1432" s="105"/>
      <c r="N1432" s="103"/>
      <c r="O1432" s="456"/>
      <c r="P1432" s="79">
        <f t="shared" si="45"/>
        <v>0</v>
      </c>
      <c r="Q1432" s="79">
        <f t="shared" si="45"/>
        <v>0</v>
      </c>
      <c r="R1432" s="102" t="str">
        <f t="shared" si="44"/>
        <v/>
      </c>
      <c r="S1432" s="96" t="str">
        <f>IF(D1432="","",IF(OR(D1432=Plano!$A$1,D1432=Plano!$B$1),"entrada","saída"))</f>
        <v/>
      </c>
    </row>
    <row r="1433" spans="1:19" ht="13.2" hidden="1" x14ac:dyDescent="0.25">
      <c r="A1433" s="119" t="str">
        <f>IF(B1433="","",COUNT('Diário 2o PA'!$A$5:$A$1412)+COUNT('Diário 3o PA'!$A$5:$A$2004)+COUNT('Diário 4º PA'!$A$5:$A$2004)+ROW()-4)</f>
        <v/>
      </c>
      <c r="B1433" s="104"/>
      <c r="C1433" s="154"/>
      <c r="D1433" s="105"/>
      <c r="E1433" s="105"/>
      <c r="F1433" s="106"/>
      <c r="G1433" s="105"/>
      <c r="H1433" s="105"/>
      <c r="I1433" s="108"/>
      <c r="J1433" s="105"/>
      <c r="K1433" s="105"/>
      <c r="L1433" s="108"/>
      <c r="M1433" s="105"/>
      <c r="N1433" s="103"/>
      <c r="O1433" s="456"/>
      <c r="P1433" s="79">
        <f t="shared" si="45"/>
        <v>0</v>
      </c>
      <c r="Q1433" s="79">
        <f t="shared" si="45"/>
        <v>0</v>
      </c>
      <c r="R1433" s="102" t="str">
        <f t="shared" si="44"/>
        <v/>
      </c>
      <c r="S1433" s="96" t="str">
        <f>IF(D1433="","",IF(OR(D1433=Plano!$A$1,D1433=Plano!$B$1),"entrada","saída"))</f>
        <v/>
      </c>
    </row>
    <row r="1434" spans="1:19" ht="13.2" hidden="1" x14ac:dyDescent="0.25">
      <c r="A1434" s="119" t="str">
        <f>IF(B1434="","",COUNT('Diário 2o PA'!$A$5:$A$1412)+COUNT('Diário 3o PA'!$A$5:$A$2004)+COUNT('Diário 4º PA'!$A$5:$A$2004)+ROW()-4)</f>
        <v/>
      </c>
      <c r="B1434" s="104"/>
      <c r="C1434" s="154"/>
      <c r="D1434" s="105"/>
      <c r="E1434" s="105"/>
      <c r="F1434" s="106"/>
      <c r="G1434" s="105"/>
      <c r="H1434" s="105"/>
      <c r="I1434" s="108"/>
      <c r="J1434" s="105"/>
      <c r="K1434" s="105"/>
      <c r="L1434" s="108"/>
      <c r="M1434" s="105"/>
      <c r="N1434" s="103"/>
      <c r="O1434" s="456"/>
      <c r="P1434" s="79">
        <f t="shared" si="45"/>
        <v>0</v>
      </c>
      <c r="Q1434" s="79">
        <f t="shared" si="45"/>
        <v>0</v>
      </c>
      <c r="R1434" s="102" t="str">
        <f t="shared" si="44"/>
        <v/>
      </c>
      <c r="S1434" s="96" t="str">
        <f>IF(D1434="","",IF(OR(D1434=Plano!$A$1,D1434=Plano!$B$1),"entrada","saída"))</f>
        <v/>
      </c>
    </row>
    <row r="1435" spans="1:19" ht="13.2" hidden="1" x14ac:dyDescent="0.25">
      <c r="A1435" s="119" t="str">
        <f>IF(B1435="","",COUNT('Diário 2o PA'!$A$5:$A$1412)+COUNT('Diário 3o PA'!$A$5:$A$2004)+COUNT('Diário 4º PA'!$A$5:$A$2004)+ROW()-4)</f>
        <v/>
      </c>
      <c r="B1435" s="104"/>
      <c r="C1435" s="154"/>
      <c r="D1435" s="105"/>
      <c r="E1435" s="105"/>
      <c r="F1435" s="106"/>
      <c r="G1435" s="105"/>
      <c r="H1435" s="105"/>
      <c r="I1435" s="108"/>
      <c r="J1435" s="105"/>
      <c r="K1435" s="105"/>
      <c r="L1435" s="108"/>
      <c r="M1435" s="105"/>
      <c r="N1435" s="103"/>
      <c r="O1435" s="456"/>
      <c r="P1435" s="79">
        <f t="shared" si="45"/>
        <v>0</v>
      </c>
      <c r="Q1435" s="79">
        <f t="shared" si="45"/>
        <v>0</v>
      </c>
      <c r="R1435" s="102" t="str">
        <f t="shared" si="44"/>
        <v/>
      </c>
      <c r="S1435" s="96" t="str">
        <f>IF(D1435="","",IF(OR(D1435=Plano!$A$1,D1435=Plano!$B$1),"entrada","saída"))</f>
        <v/>
      </c>
    </row>
    <row r="1436" spans="1:19" ht="13.2" hidden="1" x14ac:dyDescent="0.25">
      <c r="A1436" s="119" t="str">
        <f>IF(B1436="","",COUNT('Diário 2o PA'!$A$5:$A$1412)+COUNT('Diário 3o PA'!$A$5:$A$2004)+COUNT('Diário 4º PA'!$A$5:$A$2004)+ROW()-4)</f>
        <v/>
      </c>
      <c r="B1436" s="104"/>
      <c r="C1436" s="154"/>
      <c r="D1436" s="105"/>
      <c r="E1436" s="105"/>
      <c r="F1436" s="106"/>
      <c r="G1436" s="105"/>
      <c r="H1436" s="105"/>
      <c r="I1436" s="108"/>
      <c r="J1436" s="105"/>
      <c r="K1436" s="105"/>
      <c r="L1436" s="108"/>
      <c r="M1436" s="105"/>
      <c r="N1436" s="103"/>
      <c r="O1436" s="456"/>
      <c r="P1436" s="79">
        <f t="shared" si="45"/>
        <v>0</v>
      </c>
      <c r="Q1436" s="79">
        <f t="shared" si="45"/>
        <v>0</v>
      </c>
      <c r="R1436" s="102" t="str">
        <f t="shared" si="44"/>
        <v/>
      </c>
      <c r="S1436" s="96" t="str">
        <f>IF(D1436="","",IF(OR(D1436=Plano!$A$1,D1436=Plano!$B$1),"entrada","saída"))</f>
        <v/>
      </c>
    </row>
    <row r="1437" spans="1:19" ht="13.2" hidden="1" x14ac:dyDescent="0.25">
      <c r="A1437" s="119" t="str">
        <f>IF(B1437="","",COUNT('Diário 2o PA'!$A$5:$A$1412)+COUNT('Diário 3o PA'!$A$5:$A$2004)+COUNT('Diário 4º PA'!$A$5:$A$2004)+ROW()-4)</f>
        <v/>
      </c>
      <c r="B1437" s="104"/>
      <c r="C1437" s="154"/>
      <c r="D1437" s="105"/>
      <c r="E1437" s="105"/>
      <c r="F1437" s="106"/>
      <c r="G1437" s="105"/>
      <c r="H1437" s="105"/>
      <c r="I1437" s="108"/>
      <c r="J1437" s="105"/>
      <c r="K1437" s="105"/>
      <c r="L1437" s="108"/>
      <c r="M1437" s="105"/>
      <c r="N1437" s="103"/>
      <c r="O1437" s="456"/>
      <c r="P1437" s="79">
        <f t="shared" si="45"/>
        <v>0</v>
      </c>
      <c r="Q1437" s="79">
        <f t="shared" si="45"/>
        <v>0</v>
      </c>
      <c r="R1437" s="102" t="str">
        <f t="shared" si="44"/>
        <v/>
      </c>
      <c r="S1437" s="96" t="str">
        <f>IF(D1437="","",IF(OR(D1437=Plano!$A$1,D1437=Plano!$B$1),"entrada","saída"))</f>
        <v/>
      </c>
    </row>
    <row r="1438" spans="1:19" ht="13.2" hidden="1" x14ac:dyDescent="0.25">
      <c r="A1438" s="119" t="str">
        <f>IF(B1438="","",COUNT('Diário 2o PA'!$A$5:$A$1412)+COUNT('Diário 3o PA'!$A$5:$A$2004)+COUNT('Diário 4º PA'!$A$5:$A$2004)+ROW()-4)</f>
        <v/>
      </c>
      <c r="B1438" s="104"/>
      <c r="C1438" s="154"/>
      <c r="D1438" s="105"/>
      <c r="E1438" s="105"/>
      <c r="F1438" s="106"/>
      <c r="G1438" s="105"/>
      <c r="H1438" s="105"/>
      <c r="I1438" s="108"/>
      <c r="J1438" s="105"/>
      <c r="K1438" s="105"/>
      <c r="L1438" s="108"/>
      <c r="M1438" s="105"/>
      <c r="N1438" s="103"/>
      <c r="O1438" s="456"/>
      <c r="P1438" s="79">
        <f t="shared" si="45"/>
        <v>0</v>
      </c>
      <c r="Q1438" s="79">
        <f t="shared" si="45"/>
        <v>0</v>
      </c>
      <c r="R1438" s="102" t="str">
        <f t="shared" si="44"/>
        <v/>
      </c>
      <c r="S1438" s="96" t="str">
        <f>IF(D1438="","",IF(OR(D1438=Plano!$A$1,D1438=Plano!$B$1),"entrada","saída"))</f>
        <v/>
      </c>
    </row>
    <row r="1439" spans="1:19" ht="13.2" hidden="1" x14ac:dyDescent="0.25">
      <c r="A1439" s="119" t="str">
        <f>IF(B1439="","",COUNT('Diário 2o PA'!$A$5:$A$1412)+COUNT('Diário 3o PA'!$A$5:$A$2004)+COUNT('Diário 4º PA'!$A$5:$A$2004)+ROW()-4)</f>
        <v/>
      </c>
      <c r="B1439" s="104"/>
      <c r="C1439" s="154"/>
      <c r="D1439" s="105"/>
      <c r="E1439" s="105"/>
      <c r="F1439" s="106"/>
      <c r="G1439" s="105"/>
      <c r="H1439" s="105"/>
      <c r="I1439" s="108"/>
      <c r="J1439" s="105"/>
      <c r="K1439" s="105"/>
      <c r="L1439" s="108"/>
      <c r="M1439" s="105"/>
      <c r="N1439" s="103"/>
      <c r="O1439" s="456"/>
      <c r="P1439" s="79">
        <f t="shared" si="45"/>
        <v>0</v>
      </c>
      <c r="Q1439" s="79">
        <f t="shared" si="45"/>
        <v>0</v>
      </c>
      <c r="R1439" s="102" t="str">
        <f t="shared" si="44"/>
        <v/>
      </c>
      <c r="S1439" s="96" t="str">
        <f>IF(D1439="","",IF(OR(D1439=Plano!$A$1,D1439=Plano!$B$1),"entrada","saída"))</f>
        <v/>
      </c>
    </row>
    <row r="1440" spans="1:19" ht="13.2" hidden="1" x14ac:dyDescent="0.25">
      <c r="A1440" s="119" t="str">
        <f>IF(B1440="","",COUNT('Diário 2o PA'!$A$5:$A$1412)+COUNT('Diário 3o PA'!$A$5:$A$2004)+COUNT('Diário 4º PA'!$A$5:$A$2004)+ROW()-4)</f>
        <v/>
      </c>
      <c r="B1440" s="104"/>
      <c r="C1440" s="154"/>
      <c r="D1440" s="105"/>
      <c r="E1440" s="105"/>
      <c r="F1440" s="106"/>
      <c r="G1440" s="105"/>
      <c r="H1440" s="105"/>
      <c r="I1440" s="108"/>
      <c r="J1440" s="105"/>
      <c r="K1440" s="105"/>
      <c r="L1440" s="108"/>
      <c r="M1440" s="105"/>
      <c r="N1440" s="103"/>
      <c r="O1440" s="456"/>
      <c r="P1440" s="79">
        <f t="shared" si="45"/>
        <v>0</v>
      </c>
      <c r="Q1440" s="79">
        <f t="shared" si="45"/>
        <v>0</v>
      </c>
      <c r="R1440" s="102" t="str">
        <f t="shared" si="44"/>
        <v/>
      </c>
      <c r="S1440" s="96" t="str">
        <f>IF(D1440="","",IF(OR(D1440=Plano!$A$1,D1440=Plano!$B$1),"entrada","saída"))</f>
        <v/>
      </c>
    </row>
    <row r="1441" spans="1:19" ht="13.2" hidden="1" x14ac:dyDescent="0.25">
      <c r="A1441" s="119" t="str">
        <f>IF(B1441="","",COUNT('Diário 2o PA'!$A$5:$A$1412)+COUNT('Diário 3o PA'!$A$5:$A$2004)+COUNT('Diário 4º PA'!$A$5:$A$2004)+ROW()-4)</f>
        <v/>
      </c>
      <c r="B1441" s="104"/>
      <c r="C1441" s="154"/>
      <c r="D1441" s="105"/>
      <c r="E1441" s="105"/>
      <c r="F1441" s="106"/>
      <c r="G1441" s="105"/>
      <c r="H1441" s="105"/>
      <c r="I1441" s="108"/>
      <c r="J1441" s="105"/>
      <c r="K1441" s="105"/>
      <c r="L1441" s="108"/>
      <c r="M1441" s="105"/>
      <c r="N1441" s="103"/>
      <c r="O1441" s="456"/>
      <c r="P1441" s="79">
        <f t="shared" si="45"/>
        <v>0</v>
      </c>
      <c r="Q1441" s="79">
        <f t="shared" si="45"/>
        <v>0</v>
      </c>
      <c r="R1441" s="102" t="str">
        <f t="shared" si="44"/>
        <v/>
      </c>
      <c r="S1441" s="96" t="str">
        <f>IF(D1441="","",IF(OR(D1441=Plano!$A$1,D1441=Plano!$B$1),"entrada","saída"))</f>
        <v/>
      </c>
    </row>
    <row r="1442" spans="1:19" ht="13.2" hidden="1" x14ac:dyDescent="0.25">
      <c r="A1442" s="119" t="str">
        <f>IF(B1442="","",COUNT('Diário 2o PA'!$A$5:$A$1412)+COUNT('Diário 3o PA'!$A$5:$A$2004)+COUNT('Diário 4º PA'!$A$5:$A$2004)+ROW()-4)</f>
        <v/>
      </c>
      <c r="B1442" s="104"/>
      <c r="C1442" s="154"/>
      <c r="D1442" s="105"/>
      <c r="E1442" s="105"/>
      <c r="F1442" s="106"/>
      <c r="G1442" s="105"/>
      <c r="H1442" s="105"/>
      <c r="I1442" s="108"/>
      <c r="J1442" s="105"/>
      <c r="K1442" s="105"/>
      <c r="L1442" s="108"/>
      <c r="M1442" s="105"/>
      <c r="N1442" s="103"/>
      <c r="O1442" s="456"/>
      <c r="P1442" s="79">
        <f t="shared" si="45"/>
        <v>0</v>
      </c>
      <c r="Q1442" s="79">
        <f t="shared" si="45"/>
        <v>0</v>
      </c>
      <c r="R1442" s="102" t="str">
        <f t="shared" si="44"/>
        <v/>
      </c>
      <c r="S1442" s="96" t="str">
        <f>IF(D1442="","",IF(OR(D1442=Plano!$A$1,D1442=Plano!$B$1),"entrada","saída"))</f>
        <v/>
      </c>
    </row>
    <row r="1443" spans="1:19" ht="13.2" hidden="1" x14ac:dyDescent="0.25">
      <c r="A1443" s="119" t="str">
        <f>IF(B1443="","",COUNT('Diário 2o PA'!$A$5:$A$1412)+COUNT('Diário 3o PA'!$A$5:$A$2004)+COUNT('Diário 4º PA'!$A$5:$A$2004)+ROW()-4)</f>
        <v/>
      </c>
      <c r="B1443" s="104"/>
      <c r="C1443" s="154"/>
      <c r="D1443" s="105"/>
      <c r="E1443" s="105"/>
      <c r="F1443" s="106"/>
      <c r="G1443" s="105"/>
      <c r="H1443" s="105"/>
      <c r="I1443" s="108"/>
      <c r="J1443" s="105"/>
      <c r="K1443" s="105"/>
      <c r="L1443" s="108"/>
      <c r="M1443" s="105"/>
      <c r="N1443" s="103"/>
      <c r="O1443" s="456"/>
      <c r="P1443" s="79">
        <f t="shared" si="45"/>
        <v>0</v>
      </c>
      <c r="Q1443" s="79">
        <f t="shared" si="45"/>
        <v>0</v>
      </c>
      <c r="R1443" s="102" t="str">
        <f t="shared" si="44"/>
        <v/>
      </c>
      <c r="S1443" s="96" t="str">
        <f>IF(D1443="","",IF(OR(D1443=Plano!$A$1,D1443=Plano!$B$1),"entrada","saída"))</f>
        <v/>
      </c>
    </row>
    <row r="1444" spans="1:19" ht="13.2" hidden="1" x14ac:dyDescent="0.25">
      <c r="A1444" s="119" t="str">
        <f>IF(B1444="","",COUNT('Diário 2o PA'!$A$5:$A$1412)+COUNT('Diário 3o PA'!$A$5:$A$2004)+COUNT('Diário 4º PA'!$A$5:$A$2004)+ROW()-4)</f>
        <v/>
      </c>
      <c r="B1444" s="104"/>
      <c r="C1444" s="154"/>
      <c r="D1444" s="105"/>
      <c r="E1444" s="105"/>
      <c r="F1444" s="106"/>
      <c r="G1444" s="105"/>
      <c r="H1444" s="105"/>
      <c r="I1444" s="108"/>
      <c r="J1444" s="105"/>
      <c r="K1444" s="105"/>
      <c r="L1444" s="108"/>
      <c r="M1444" s="105"/>
      <c r="N1444" s="103"/>
      <c r="O1444" s="456"/>
      <c r="P1444" s="79">
        <f t="shared" si="45"/>
        <v>0</v>
      </c>
      <c r="Q1444" s="79">
        <f t="shared" si="45"/>
        <v>0</v>
      </c>
      <c r="R1444" s="102" t="str">
        <f t="shared" si="44"/>
        <v/>
      </c>
      <c r="S1444" s="96" t="str">
        <f>IF(D1444="","",IF(OR(D1444=Plano!$A$1,D1444=Plano!$B$1),"entrada","saída"))</f>
        <v/>
      </c>
    </row>
    <row r="1445" spans="1:19" ht="13.2" hidden="1" x14ac:dyDescent="0.25">
      <c r="A1445" s="119" t="str">
        <f>IF(B1445="","",COUNT('Diário 2o PA'!$A$5:$A$1412)+COUNT('Diário 3o PA'!$A$5:$A$2004)+COUNT('Diário 4º PA'!$A$5:$A$2004)+ROW()-4)</f>
        <v/>
      </c>
      <c r="B1445" s="104"/>
      <c r="C1445" s="154"/>
      <c r="D1445" s="105"/>
      <c r="E1445" s="105"/>
      <c r="F1445" s="106"/>
      <c r="G1445" s="105"/>
      <c r="H1445" s="105"/>
      <c r="I1445" s="108"/>
      <c r="J1445" s="105"/>
      <c r="K1445" s="105"/>
      <c r="L1445" s="108"/>
      <c r="M1445" s="105"/>
      <c r="N1445" s="103"/>
      <c r="O1445" s="456"/>
      <c r="P1445" s="79">
        <f t="shared" si="45"/>
        <v>0</v>
      </c>
      <c r="Q1445" s="79">
        <f t="shared" si="45"/>
        <v>0</v>
      </c>
      <c r="R1445" s="102" t="str">
        <f t="shared" si="44"/>
        <v/>
      </c>
      <c r="S1445" s="96" t="str">
        <f>IF(D1445="","",IF(OR(D1445=Plano!$A$1,D1445=Plano!$B$1),"entrada","saída"))</f>
        <v/>
      </c>
    </row>
    <row r="1446" spans="1:19" ht="13.2" hidden="1" x14ac:dyDescent="0.25">
      <c r="A1446" s="119" t="str">
        <f>IF(B1446="","",COUNT('Diário 2o PA'!$A$5:$A$1412)+COUNT('Diário 3o PA'!$A$5:$A$2004)+COUNT('Diário 4º PA'!$A$5:$A$2004)+ROW()-4)</f>
        <v/>
      </c>
      <c r="B1446" s="104"/>
      <c r="C1446" s="154"/>
      <c r="D1446" s="105"/>
      <c r="E1446" s="105"/>
      <c r="F1446" s="106"/>
      <c r="G1446" s="105"/>
      <c r="H1446" s="105"/>
      <c r="I1446" s="108"/>
      <c r="J1446" s="105"/>
      <c r="K1446" s="105"/>
      <c r="L1446" s="108"/>
      <c r="M1446" s="105"/>
      <c r="N1446" s="103"/>
      <c r="O1446" s="456"/>
      <c r="P1446" s="79">
        <f t="shared" si="45"/>
        <v>0</v>
      </c>
      <c r="Q1446" s="79">
        <f t="shared" si="45"/>
        <v>0</v>
      </c>
      <c r="R1446" s="102" t="str">
        <f t="shared" si="44"/>
        <v/>
      </c>
      <c r="S1446" s="96" t="str">
        <f>IF(D1446="","",IF(OR(D1446=Plano!$A$1,D1446=Plano!$B$1),"entrada","saída"))</f>
        <v/>
      </c>
    </row>
    <row r="1447" spans="1:19" ht="13.2" hidden="1" x14ac:dyDescent="0.25">
      <c r="A1447" s="119" t="str">
        <f>IF(B1447="","",COUNT('Diário 2o PA'!$A$5:$A$1412)+COUNT('Diário 3o PA'!$A$5:$A$2004)+COUNT('Diário 4º PA'!$A$5:$A$2004)+ROW()-4)</f>
        <v/>
      </c>
      <c r="B1447" s="104"/>
      <c r="C1447" s="154"/>
      <c r="D1447" s="105"/>
      <c r="E1447" s="105"/>
      <c r="F1447" s="106"/>
      <c r="G1447" s="105"/>
      <c r="H1447" s="105"/>
      <c r="I1447" s="108"/>
      <c r="J1447" s="105"/>
      <c r="K1447" s="105"/>
      <c r="L1447" s="108"/>
      <c r="M1447" s="105"/>
      <c r="N1447" s="103"/>
      <c r="O1447" s="456"/>
      <c r="P1447" s="79">
        <f t="shared" si="45"/>
        <v>0</v>
      </c>
      <c r="Q1447" s="79">
        <f t="shared" si="45"/>
        <v>0</v>
      </c>
      <c r="R1447" s="102" t="str">
        <f t="shared" si="44"/>
        <v/>
      </c>
      <c r="S1447" s="96" t="str">
        <f>IF(D1447="","",IF(OR(D1447=Plano!$A$1,D1447=Plano!$B$1),"entrada","saída"))</f>
        <v/>
      </c>
    </row>
    <row r="1448" spans="1:19" ht="13.2" hidden="1" x14ac:dyDescent="0.25">
      <c r="A1448" s="119" t="str">
        <f>IF(B1448="","",COUNT('Diário 2o PA'!$A$5:$A$1412)+COUNT('Diário 3o PA'!$A$5:$A$2004)+COUNT('Diário 4º PA'!$A$5:$A$2004)+ROW()-4)</f>
        <v/>
      </c>
      <c r="B1448" s="104"/>
      <c r="C1448" s="154"/>
      <c r="D1448" s="105"/>
      <c r="E1448" s="105"/>
      <c r="F1448" s="106"/>
      <c r="G1448" s="105"/>
      <c r="H1448" s="105"/>
      <c r="I1448" s="108"/>
      <c r="J1448" s="105"/>
      <c r="K1448" s="105"/>
      <c r="L1448" s="108"/>
      <c r="M1448" s="105"/>
      <c r="N1448" s="103"/>
      <c r="O1448" s="456"/>
      <c r="P1448" s="79">
        <f t="shared" si="45"/>
        <v>0</v>
      </c>
      <c r="Q1448" s="79">
        <f t="shared" si="45"/>
        <v>0</v>
      </c>
      <c r="R1448" s="102" t="str">
        <f t="shared" si="44"/>
        <v/>
      </c>
      <c r="S1448" s="96" t="str">
        <f>IF(D1448="","",IF(OR(D1448=Plano!$A$1,D1448=Plano!$B$1),"entrada","saída"))</f>
        <v/>
      </c>
    </row>
    <row r="1449" spans="1:19" ht="13.2" hidden="1" x14ac:dyDescent="0.25">
      <c r="A1449" s="119" t="str">
        <f>IF(B1449="","",COUNT('Diário 2o PA'!$A$5:$A$1412)+COUNT('Diário 3o PA'!$A$5:$A$2004)+COUNT('Diário 4º PA'!$A$5:$A$2004)+ROW()-4)</f>
        <v/>
      </c>
      <c r="B1449" s="104"/>
      <c r="C1449" s="154"/>
      <c r="D1449" s="105"/>
      <c r="E1449" s="105"/>
      <c r="F1449" s="106"/>
      <c r="G1449" s="105"/>
      <c r="H1449" s="105"/>
      <c r="I1449" s="108"/>
      <c r="J1449" s="105"/>
      <c r="K1449" s="105"/>
      <c r="L1449" s="108"/>
      <c r="M1449" s="105"/>
      <c r="N1449" s="103"/>
      <c r="O1449" s="456"/>
      <c r="P1449" s="79">
        <f t="shared" si="45"/>
        <v>0</v>
      </c>
      <c r="Q1449" s="79">
        <f t="shared" si="45"/>
        <v>0</v>
      </c>
      <c r="R1449" s="102" t="str">
        <f t="shared" si="44"/>
        <v/>
      </c>
      <c r="S1449" s="96" t="str">
        <f>IF(D1449="","",IF(OR(D1449=Plano!$A$1,D1449=Plano!$B$1),"entrada","saída"))</f>
        <v/>
      </c>
    </row>
    <row r="1450" spans="1:19" ht="13.2" hidden="1" x14ac:dyDescent="0.25">
      <c r="A1450" s="119" t="str">
        <f>IF(B1450="","",COUNT('Diário 2o PA'!$A$5:$A$1412)+COUNT('Diário 3o PA'!$A$5:$A$2004)+COUNT('Diário 4º PA'!$A$5:$A$2004)+ROW()-4)</f>
        <v/>
      </c>
      <c r="B1450" s="104"/>
      <c r="C1450" s="154"/>
      <c r="D1450" s="105"/>
      <c r="E1450" s="105"/>
      <c r="F1450" s="106"/>
      <c r="G1450" s="105"/>
      <c r="H1450" s="105"/>
      <c r="I1450" s="108"/>
      <c r="J1450" s="105"/>
      <c r="K1450" s="105"/>
      <c r="L1450" s="108"/>
      <c r="M1450" s="105"/>
      <c r="N1450" s="103"/>
      <c r="O1450" s="456"/>
      <c r="P1450" s="79">
        <f t="shared" si="45"/>
        <v>0</v>
      </c>
      <c r="Q1450" s="79">
        <f t="shared" si="45"/>
        <v>0</v>
      </c>
      <c r="R1450" s="102" t="str">
        <f t="shared" si="44"/>
        <v/>
      </c>
      <c r="S1450" s="96" t="str">
        <f>IF(D1450="","",IF(OR(D1450=Plano!$A$1,D1450=Plano!$B$1),"entrada","saída"))</f>
        <v/>
      </c>
    </row>
    <row r="1451" spans="1:19" ht="13.2" hidden="1" x14ac:dyDescent="0.25">
      <c r="A1451" s="119" t="str">
        <f>IF(B1451="","",COUNT('Diário 2o PA'!$A$5:$A$1412)+COUNT('Diário 3o PA'!$A$5:$A$2004)+COUNT('Diário 4º PA'!$A$5:$A$2004)+ROW()-4)</f>
        <v/>
      </c>
      <c r="B1451" s="104"/>
      <c r="C1451" s="154"/>
      <c r="D1451" s="105"/>
      <c r="E1451" s="105"/>
      <c r="F1451" s="106"/>
      <c r="G1451" s="105"/>
      <c r="H1451" s="105"/>
      <c r="I1451" s="108"/>
      <c r="J1451" s="105"/>
      <c r="K1451" s="105"/>
      <c r="L1451" s="108"/>
      <c r="M1451" s="105"/>
      <c r="N1451" s="103"/>
      <c r="O1451" s="456"/>
      <c r="P1451" s="79">
        <f t="shared" si="45"/>
        <v>0</v>
      </c>
      <c r="Q1451" s="79">
        <f t="shared" si="45"/>
        <v>0</v>
      </c>
      <c r="R1451" s="102" t="str">
        <f t="shared" si="44"/>
        <v/>
      </c>
      <c r="S1451" s="96" t="str">
        <f>IF(D1451="","",IF(OR(D1451=Plano!$A$1,D1451=Plano!$B$1),"entrada","saída"))</f>
        <v/>
      </c>
    </row>
    <row r="1452" spans="1:19" ht="13.2" hidden="1" x14ac:dyDescent="0.25">
      <c r="A1452" s="119" t="str">
        <f>IF(B1452="","",COUNT('Diário 2o PA'!$A$5:$A$1412)+COUNT('Diário 3o PA'!$A$5:$A$2004)+COUNT('Diário 4º PA'!$A$5:$A$2004)+ROW()-4)</f>
        <v/>
      </c>
      <c r="B1452" s="104"/>
      <c r="C1452" s="154"/>
      <c r="D1452" s="105"/>
      <c r="E1452" s="105"/>
      <c r="F1452" s="106"/>
      <c r="G1452" s="105"/>
      <c r="H1452" s="105"/>
      <c r="I1452" s="108"/>
      <c r="J1452" s="105"/>
      <c r="K1452" s="105"/>
      <c r="L1452" s="108"/>
      <c r="M1452" s="105"/>
      <c r="N1452" s="103"/>
      <c r="O1452" s="456"/>
      <c r="P1452" s="79">
        <f t="shared" si="45"/>
        <v>0</v>
      </c>
      <c r="Q1452" s="79">
        <f t="shared" si="45"/>
        <v>0</v>
      </c>
      <c r="R1452" s="102" t="str">
        <f t="shared" si="44"/>
        <v/>
      </c>
      <c r="S1452" s="96" t="str">
        <f>IF(D1452="","",IF(OR(D1452=Plano!$A$1,D1452=Plano!$B$1),"entrada","saída"))</f>
        <v/>
      </c>
    </row>
    <row r="1453" spans="1:19" ht="13.2" hidden="1" x14ac:dyDescent="0.25">
      <c r="A1453" s="119" t="str">
        <f>IF(B1453="","",COUNT('Diário 2o PA'!$A$5:$A$1412)+COUNT('Diário 3o PA'!$A$5:$A$2004)+COUNT('Diário 4º PA'!$A$5:$A$2004)+ROW()-4)</f>
        <v/>
      </c>
      <c r="B1453" s="104"/>
      <c r="C1453" s="154"/>
      <c r="D1453" s="105"/>
      <c r="E1453" s="105"/>
      <c r="F1453" s="106"/>
      <c r="G1453" s="105"/>
      <c r="H1453" s="105"/>
      <c r="I1453" s="108"/>
      <c r="J1453" s="105"/>
      <c r="K1453" s="105"/>
      <c r="L1453" s="108"/>
      <c r="M1453" s="105"/>
      <c r="N1453" s="103"/>
      <c r="O1453" s="456"/>
      <c r="P1453" s="79">
        <f t="shared" si="45"/>
        <v>0</v>
      </c>
      <c r="Q1453" s="79">
        <f t="shared" si="45"/>
        <v>0</v>
      </c>
      <c r="R1453" s="102" t="str">
        <f t="shared" si="44"/>
        <v/>
      </c>
      <c r="S1453" s="96" t="str">
        <f>IF(D1453="","",IF(OR(D1453=Plano!$A$1,D1453=Plano!$B$1),"entrada","saída"))</f>
        <v/>
      </c>
    </row>
    <row r="1454" spans="1:19" ht="13.2" hidden="1" x14ac:dyDescent="0.25">
      <c r="A1454" s="119" t="str">
        <f>IF(B1454="","",COUNT('Diário 2o PA'!$A$5:$A$1412)+COUNT('Diário 3o PA'!$A$5:$A$2004)+COUNT('Diário 4º PA'!$A$5:$A$2004)+ROW()-4)</f>
        <v/>
      </c>
      <c r="B1454" s="104"/>
      <c r="C1454" s="154"/>
      <c r="D1454" s="105"/>
      <c r="E1454" s="105"/>
      <c r="F1454" s="106"/>
      <c r="G1454" s="105"/>
      <c r="H1454" s="105"/>
      <c r="I1454" s="108"/>
      <c r="J1454" s="105"/>
      <c r="K1454" s="105"/>
      <c r="L1454" s="108"/>
      <c r="M1454" s="105"/>
      <c r="N1454" s="103"/>
      <c r="O1454" s="456"/>
      <c r="P1454" s="79">
        <f t="shared" si="45"/>
        <v>0</v>
      </c>
      <c r="Q1454" s="79">
        <f t="shared" si="45"/>
        <v>0</v>
      </c>
      <c r="R1454" s="102" t="str">
        <f t="shared" si="44"/>
        <v/>
      </c>
      <c r="S1454" s="96" t="str">
        <f>IF(D1454="","",IF(OR(D1454=Plano!$A$1,D1454=Plano!$B$1),"entrada","saída"))</f>
        <v/>
      </c>
    </row>
    <row r="1455" spans="1:19" ht="13.2" hidden="1" x14ac:dyDescent="0.25">
      <c r="A1455" s="119" t="str">
        <f>IF(B1455="","",COUNT('Diário 2o PA'!$A$5:$A$1412)+COUNT('Diário 3o PA'!$A$5:$A$2004)+COUNT('Diário 4º PA'!$A$5:$A$2004)+ROW()-4)</f>
        <v/>
      </c>
      <c r="B1455" s="104"/>
      <c r="C1455" s="154"/>
      <c r="D1455" s="105"/>
      <c r="E1455" s="105"/>
      <c r="F1455" s="106"/>
      <c r="G1455" s="105"/>
      <c r="H1455" s="105"/>
      <c r="I1455" s="108"/>
      <c r="J1455" s="105"/>
      <c r="K1455" s="105"/>
      <c r="L1455" s="108"/>
      <c r="M1455" s="105"/>
      <c r="N1455" s="103"/>
      <c r="O1455" s="456"/>
      <c r="P1455" s="79">
        <f t="shared" si="45"/>
        <v>0</v>
      </c>
      <c r="Q1455" s="79">
        <f t="shared" si="45"/>
        <v>0</v>
      </c>
      <c r="R1455" s="102" t="str">
        <f t="shared" si="44"/>
        <v/>
      </c>
      <c r="S1455" s="96" t="str">
        <f>IF(D1455="","",IF(OR(D1455=Plano!$A$1,D1455=Plano!$B$1),"entrada","saída"))</f>
        <v/>
      </c>
    </row>
    <row r="1456" spans="1:19" ht="13.2" hidden="1" x14ac:dyDescent="0.25">
      <c r="A1456" s="119" t="str">
        <f>IF(B1456="","",COUNT('Diário 2o PA'!$A$5:$A$1412)+COUNT('Diário 3o PA'!$A$5:$A$2004)+COUNT('Diário 4º PA'!$A$5:$A$2004)+ROW()-4)</f>
        <v/>
      </c>
      <c r="B1456" s="104"/>
      <c r="C1456" s="154"/>
      <c r="D1456" s="105"/>
      <c r="E1456" s="105"/>
      <c r="F1456" s="106"/>
      <c r="G1456" s="105"/>
      <c r="H1456" s="105"/>
      <c r="I1456" s="108"/>
      <c r="J1456" s="105"/>
      <c r="K1456" s="105"/>
      <c r="L1456" s="108"/>
      <c r="M1456" s="105"/>
      <c r="N1456" s="103"/>
      <c r="O1456" s="456"/>
      <c r="P1456" s="79">
        <f t="shared" si="45"/>
        <v>0</v>
      </c>
      <c r="Q1456" s="79">
        <f t="shared" si="45"/>
        <v>0</v>
      </c>
      <c r="R1456" s="102" t="str">
        <f t="shared" si="44"/>
        <v/>
      </c>
      <c r="S1456" s="96" t="str">
        <f>IF(D1456="","",IF(OR(D1456=Plano!$A$1,D1456=Plano!$B$1),"entrada","saída"))</f>
        <v/>
      </c>
    </row>
    <row r="1457" spans="1:19" ht="13.2" hidden="1" x14ac:dyDescent="0.25">
      <c r="A1457" s="119" t="str">
        <f>IF(B1457="","",COUNT('Diário 2o PA'!$A$5:$A$1412)+COUNT('Diário 3o PA'!$A$5:$A$2004)+COUNT('Diário 4º PA'!$A$5:$A$2004)+ROW()-4)</f>
        <v/>
      </c>
      <c r="B1457" s="104"/>
      <c r="C1457" s="154"/>
      <c r="D1457" s="105"/>
      <c r="E1457" s="105"/>
      <c r="F1457" s="106"/>
      <c r="G1457" s="105"/>
      <c r="H1457" s="105"/>
      <c r="I1457" s="108"/>
      <c r="J1457" s="105"/>
      <c r="K1457" s="105"/>
      <c r="L1457" s="108"/>
      <c r="M1457" s="105"/>
      <c r="N1457" s="103"/>
      <c r="O1457" s="456"/>
      <c r="P1457" s="79">
        <f t="shared" si="45"/>
        <v>0</v>
      </c>
      <c r="Q1457" s="79">
        <f t="shared" si="45"/>
        <v>0</v>
      </c>
      <c r="R1457" s="102" t="str">
        <f t="shared" si="44"/>
        <v/>
      </c>
      <c r="S1457" s="96" t="str">
        <f>IF(D1457="","",IF(OR(D1457=Plano!$A$1,D1457=Plano!$B$1),"entrada","saída"))</f>
        <v/>
      </c>
    </row>
    <row r="1458" spans="1:19" ht="13.2" hidden="1" x14ac:dyDescent="0.25">
      <c r="A1458" s="119" t="str">
        <f>IF(B1458="","",COUNT('Diário 2o PA'!$A$5:$A$1412)+COUNT('Diário 3o PA'!$A$5:$A$2004)+COUNT('Diário 4º PA'!$A$5:$A$2004)+ROW()-4)</f>
        <v/>
      </c>
      <c r="B1458" s="104"/>
      <c r="C1458" s="154"/>
      <c r="D1458" s="105"/>
      <c r="E1458" s="105"/>
      <c r="F1458" s="106"/>
      <c r="G1458" s="105"/>
      <c r="H1458" s="105"/>
      <c r="I1458" s="108"/>
      <c r="J1458" s="105"/>
      <c r="K1458" s="105"/>
      <c r="L1458" s="108"/>
      <c r="M1458" s="105"/>
      <c r="N1458" s="103"/>
      <c r="O1458" s="456"/>
      <c r="P1458" s="79">
        <f t="shared" si="45"/>
        <v>0</v>
      </c>
      <c r="Q1458" s="79">
        <f t="shared" si="45"/>
        <v>0</v>
      </c>
      <c r="R1458" s="102" t="str">
        <f t="shared" si="44"/>
        <v/>
      </c>
      <c r="S1458" s="96" t="str">
        <f>IF(D1458="","",IF(OR(D1458=Plano!$A$1,D1458=Plano!$B$1),"entrada","saída"))</f>
        <v/>
      </c>
    </row>
    <row r="1459" spans="1:19" ht="13.2" hidden="1" x14ac:dyDescent="0.25">
      <c r="A1459" s="119" t="str">
        <f>IF(B1459="","",COUNT('Diário 2o PA'!$A$5:$A$1412)+COUNT('Diário 3o PA'!$A$5:$A$2004)+COUNT('Diário 4º PA'!$A$5:$A$2004)+ROW()-4)</f>
        <v/>
      </c>
      <c r="B1459" s="104"/>
      <c r="C1459" s="154"/>
      <c r="D1459" s="105"/>
      <c r="E1459" s="105"/>
      <c r="F1459" s="106"/>
      <c r="G1459" s="105"/>
      <c r="H1459" s="105"/>
      <c r="I1459" s="108"/>
      <c r="J1459" s="105"/>
      <c r="K1459" s="105"/>
      <c r="L1459" s="108"/>
      <c r="M1459" s="105"/>
      <c r="N1459" s="103"/>
      <c r="O1459" s="456"/>
      <c r="P1459" s="79">
        <f t="shared" si="45"/>
        <v>0</v>
      </c>
      <c r="Q1459" s="79">
        <f t="shared" si="45"/>
        <v>0</v>
      </c>
      <c r="R1459" s="102" t="str">
        <f t="shared" si="44"/>
        <v/>
      </c>
      <c r="S1459" s="96" t="str">
        <f>IF(D1459="","",IF(OR(D1459=Plano!$A$1,D1459=Plano!$B$1),"entrada","saída"))</f>
        <v/>
      </c>
    </row>
    <row r="1460" spans="1:19" ht="13.2" hidden="1" x14ac:dyDescent="0.25">
      <c r="A1460" s="119" t="str">
        <f>IF(B1460="","",COUNT('Diário 2o PA'!$A$5:$A$1412)+COUNT('Diário 3o PA'!$A$5:$A$2004)+COUNT('Diário 4º PA'!$A$5:$A$2004)+ROW()-4)</f>
        <v/>
      </c>
      <c r="B1460" s="104"/>
      <c r="C1460" s="154"/>
      <c r="D1460" s="105"/>
      <c r="E1460" s="105"/>
      <c r="F1460" s="106"/>
      <c r="G1460" s="105"/>
      <c r="H1460" s="105"/>
      <c r="I1460" s="108"/>
      <c r="J1460" s="105"/>
      <c r="K1460" s="105"/>
      <c r="L1460" s="108"/>
      <c r="M1460" s="105"/>
      <c r="N1460" s="103"/>
      <c r="O1460" s="456"/>
      <c r="P1460" s="79">
        <f t="shared" si="45"/>
        <v>0</v>
      </c>
      <c r="Q1460" s="79">
        <f t="shared" si="45"/>
        <v>0</v>
      </c>
      <c r="R1460" s="102" t="str">
        <f t="shared" si="44"/>
        <v/>
      </c>
      <c r="S1460" s="96" t="str">
        <f>IF(D1460="","",IF(OR(D1460=Plano!$A$1,D1460=Plano!$B$1),"entrada","saída"))</f>
        <v/>
      </c>
    </row>
    <row r="1461" spans="1:19" ht="13.2" hidden="1" x14ac:dyDescent="0.25">
      <c r="A1461" s="119" t="str">
        <f>IF(B1461="","",COUNT('Diário 2o PA'!$A$5:$A$1412)+COUNT('Diário 3o PA'!$A$5:$A$2004)+COUNT('Diário 4º PA'!$A$5:$A$2004)+ROW()-4)</f>
        <v/>
      </c>
      <c r="B1461" s="104"/>
      <c r="C1461" s="154"/>
      <c r="D1461" s="105"/>
      <c r="E1461" s="105"/>
      <c r="F1461" s="106"/>
      <c r="G1461" s="105"/>
      <c r="H1461" s="105"/>
      <c r="I1461" s="108"/>
      <c r="J1461" s="105"/>
      <c r="K1461" s="105"/>
      <c r="L1461" s="108"/>
      <c r="M1461" s="105"/>
      <c r="N1461" s="103"/>
      <c r="O1461" s="456"/>
      <c r="P1461" s="79">
        <f t="shared" si="45"/>
        <v>0</v>
      </c>
      <c r="Q1461" s="79">
        <f t="shared" si="45"/>
        <v>0</v>
      </c>
      <c r="R1461" s="102" t="str">
        <f t="shared" si="44"/>
        <v/>
      </c>
      <c r="S1461" s="96" t="str">
        <f>IF(D1461="","",IF(OR(D1461=Plano!$A$1,D1461=Plano!$B$1),"entrada","saída"))</f>
        <v/>
      </c>
    </row>
    <row r="1462" spans="1:19" ht="13.2" hidden="1" x14ac:dyDescent="0.25">
      <c r="A1462" s="119" t="str">
        <f>IF(B1462="","",COUNT('Diário 2o PA'!$A$5:$A$1412)+COUNT('Diário 3o PA'!$A$5:$A$2004)+COUNT('Diário 4º PA'!$A$5:$A$2004)+ROW()-4)</f>
        <v/>
      </c>
      <c r="B1462" s="104"/>
      <c r="C1462" s="154"/>
      <c r="D1462" s="105"/>
      <c r="E1462" s="105"/>
      <c r="F1462" s="106"/>
      <c r="G1462" s="105"/>
      <c r="H1462" s="105"/>
      <c r="I1462" s="108"/>
      <c r="J1462" s="105"/>
      <c r="K1462" s="105"/>
      <c r="L1462" s="108"/>
      <c r="M1462" s="105"/>
      <c r="N1462" s="103"/>
      <c r="O1462" s="456"/>
      <c r="P1462" s="79">
        <f t="shared" si="45"/>
        <v>0</v>
      </c>
      <c r="Q1462" s="79">
        <f t="shared" si="45"/>
        <v>0</v>
      </c>
      <c r="R1462" s="102" t="str">
        <f t="shared" si="44"/>
        <v/>
      </c>
      <c r="S1462" s="96" t="str">
        <f>IF(D1462="","",IF(OR(D1462=Plano!$A$1,D1462=Plano!$B$1),"entrada","saída"))</f>
        <v/>
      </c>
    </row>
    <row r="1463" spans="1:19" ht="13.2" hidden="1" x14ac:dyDescent="0.25">
      <c r="A1463" s="119" t="str">
        <f>IF(B1463="","",COUNT('Diário 2o PA'!$A$5:$A$1412)+COUNT('Diário 3o PA'!$A$5:$A$2004)+COUNT('Diário 4º PA'!$A$5:$A$2004)+ROW()-4)</f>
        <v/>
      </c>
      <c r="B1463" s="104"/>
      <c r="C1463" s="154"/>
      <c r="D1463" s="105"/>
      <c r="E1463" s="105"/>
      <c r="F1463" s="106"/>
      <c r="G1463" s="105"/>
      <c r="H1463" s="105"/>
      <c r="I1463" s="108"/>
      <c r="J1463" s="105"/>
      <c r="K1463" s="105"/>
      <c r="L1463" s="108"/>
      <c r="M1463" s="105"/>
      <c r="N1463" s="103"/>
      <c r="O1463" s="456"/>
      <c r="P1463" s="79">
        <f t="shared" si="45"/>
        <v>0</v>
      </c>
      <c r="Q1463" s="79">
        <f t="shared" si="45"/>
        <v>0</v>
      </c>
      <c r="R1463" s="102" t="str">
        <f t="shared" si="44"/>
        <v/>
      </c>
      <c r="S1463" s="96" t="str">
        <f>IF(D1463="","",IF(OR(D1463=Plano!$A$1,D1463=Plano!$B$1),"entrada","saída"))</f>
        <v/>
      </c>
    </row>
    <row r="1464" spans="1:19" ht="13.2" hidden="1" x14ac:dyDescent="0.25">
      <c r="A1464" s="119" t="str">
        <f>IF(B1464="","",COUNT('Diário 2o PA'!$A$5:$A$1412)+COUNT('Diário 3o PA'!$A$5:$A$2004)+COUNT('Diário 4º PA'!$A$5:$A$2004)+ROW()-4)</f>
        <v/>
      </c>
      <c r="B1464" s="104"/>
      <c r="C1464" s="154"/>
      <c r="D1464" s="105"/>
      <c r="E1464" s="105"/>
      <c r="F1464" s="106"/>
      <c r="G1464" s="105"/>
      <c r="H1464" s="105"/>
      <c r="I1464" s="108"/>
      <c r="J1464" s="105"/>
      <c r="K1464" s="105"/>
      <c r="L1464" s="108"/>
      <c r="M1464" s="105"/>
      <c r="N1464" s="103"/>
      <c r="O1464" s="456"/>
      <c r="P1464" s="79">
        <f t="shared" si="45"/>
        <v>0</v>
      </c>
      <c r="Q1464" s="79">
        <f t="shared" si="45"/>
        <v>0</v>
      </c>
      <c r="R1464" s="102" t="str">
        <f t="shared" si="44"/>
        <v/>
      </c>
      <c r="S1464" s="96" t="str">
        <f>IF(D1464="","",IF(OR(D1464=Plano!$A$1,D1464=Plano!$B$1),"entrada","saída"))</f>
        <v/>
      </c>
    </row>
    <row r="1465" spans="1:19" ht="13.2" hidden="1" x14ac:dyDescent="0.25">
      <c r="A1465" s="119" t="str">
        <f>IF(B1465="","",COUNT('Diário 2o PA'!$A$5:$A$1412)+COUNT('Diário 3o PA'!$A$5:$A$2004)+COUNT('Diário 4º PA'!$A$5:$A$2004)+ROW()-4)</f>
        <v/>
      </c>
      <c r="B1465" s="104"/>
      <c r="C1465" s="154"/>
      <c r="D1465" s="105"/>
      <c r="E1465" s="105"/>
      <c r="F1465" s="106"/>
      <c r="G1465" s="105"/>
      <c r="H1465" s="105"/>
      <c r="I1465" s="108"/>
      <c r="J1465" s="105"/>
      <c r="K1465" s="105"/>
      <c r="L1465" s="108"/>
      <c r="M1465" s="105"/>
      <c r="N1465" s="103"/>
      <c r="O1465" s="456"/>
      <c r="P1465" s="79">
        <f t="shared" si="45"/>
        <v>0</v>
      </c>
      <c r="Q1465" s="79">
        <f t="shared" si="45"/>
        <v>0</v>
      </c>
      <c r="R1465" s="102" t="str">
        <f t="shared" si="44"/>
        <v/>
      </c>
      <c r="S1465" s="96" t="str">
        <f>IF(D1465="","",IF(OR(D1465=Plano!$A$1,D1465=Plano!$B$1),"entrada","saída"))</f>
        <v/>
      </c>
    </row>
    <row r="1466" spans="1:19" ht="13.2" hidden="1" x14ac:dyDescent="0.25">
      <c r="A1466" s="119" t="str">
        <f>IF(B1466="","",COUNT('Diário 2o PA'!$A$5:$A$1412)+COUNT('Diário 3o PA'!$A$5:$A$2004)+COUNT('Diário 4º PA'!$A$5:$A$2004)+ROW()-4)</f>
        <v/>
      </c>
      <c r="B1466" s="104"/>
      <c r="C1466" s="154"/>
      <c r="D1466" s="105"/>
      <c r="E1466" s="105"/>
      <c r="F1466" s="106"/>
      <c r="G1466" s="105"/>
      <c r="H1466" s="105"/>
      <c r="I1466" s="108"/>
      <c r="J1466" s="105"/>
      <c r="K1466" s="105"/>
      <c r="L1466" s="108"/>
      <c r="M1466" s="105"/>
      <c r="N1466" s="103"/>
      <c r="O1466" s="456"/>
      <c r="P1466" s="79">
        <f t="shared" si="45"/>
        <v>0</v>
      </c>
      <c r="Q1466" s="79">
        <f t="shared" si="45"/>
        <v>0</v>
      </c>
      <c r="R1466" s="102" t="str">
        <f t="shared" si="44"/>
        <v/>
      </c>
      <c r="S1466" s="96" t="str">
        <f>IF(D1466="","",IF(OR(D1466=Plano!$A$1,D1466=Plano!$B$1),"entrada","saída"))</f>
        <v/>
      </c>
    </row>
    <row r="1467" spans="1:19" ht="13.2" hidden="1" x14ac:dyDescent="0.25">
      <c r="A1467" s="119" t="str">
        <f>IF(B1467="","",COUNT('Diário 2o PA'!$A$5:$A$1412)+COUNT('Diário 3o PA'!$A$5:$A$2004)+COUNT('Diário 4º PA'!$A$5:$A$2004)+ROW()-4)</f>
        <v/>
      </c>
      <c r="B1467" s="104"/>
      <c r="C1467" s="154"/>
      <c r="D1467" s="105"/>
      <c r="E1467" s="105"/>
      <c r="F1467" s="106"/>
      <c r="G1467" s="105"/>
      <c r="H1467" s="105"/>
      <c r="I1467" s="108"/>
      <c r="J1467" s="105"/>
      <c r="K1467" s="105"/>
      <c r="L1467" s="108"/>
      <c r="M1467" s="105"/>
      <c r="N1467" s="103"/>
      <c r="O1467" s="456"/>
      <c r="P1467" s="79">
        <f t="shared" si="45"/>
        <v>0</v>
      </c>
      <c r="Q1467" s="79">
        <f t="shared" si="45"/>
        <v>0</v>
      </c>
      <c r="R1467" s="102" t="str">
        <f t="shared" si="44"/>
        <v/>
      </c>
      <c r="S1467" s="96" t="str">
        <f>IF(D1467="","",IF(OR(D1467=Plano!$A$1,D1467=Plano!$B$1),"entrada","saída"))</f>
        <v/>
      </c>
    </row>
    <row r="1468" spans="1:19" ht="13.2" hidden="1" x14ac:dyDescent="0.25">
      <c r="A1468" s="119" t="str">
        <f>IF(B1468="","",COUNT('Diário 2o PA'!$A$5:$A$1412)+COUNT('Diário 3o PA'!$A$5:$A$2004)+COUNT('Diário 4º PA'!$A$5:$A$2004)+ROW()-4)</f>
        <v/>
      </c>
      <c r="B1468" s="104"/>
      <c r="C1468" s="154"/>
      <c r="D1468" s="105"/>
      <c r="E1468" s="105"/>
      <c r="F1468" s="106"/>
      <c r="G1468" s="105"/>
      <c r="H1468" s="105"/>
      <c r="I1468" s="108"/>
      <c r="J1468" s="105"/>
      <c r="K1468" s="105"/>
      <c r="L1468" s="108"/>
      <c r="M1468" s="105"/>
      <c r="N1468" s="103"/>
      <c r="O1468" s="456"/>
      <c r="P1468" s="79">
        <f t="shared" si="45"/>
        <v>0</v>
      </c>
      <c r="Q1468" s="79">
        <f t="shared" si="45"/>
        <v>0</v>
      </c>
      <c r="R1468" s="102" t="str">
        <f t="shared" si="44"/>
        <v/>
      </c>
      <c r="S1468" s="96" t="str">
        <f>IF(D1468="","",IF(OR(D1468=Plano!$A$1,D1468=Plano!$B$1),"entrada","saída"))</f>
        <v/>
      </c>
    </row>
    <row r="1469" spans="1:19" ht="13.2" hidden="1" x14ac:dyDescent="0.25">
      <c r="A1469" s="119" t="str">
        <f>IF(B1469="","",COUNT('Diário 2o PA'!$A$5:$A$1412)+COUNT('Diário 3o PA'!$A$5:$A$2004)+COUNT('Diário 4º PA'!$A$5:$A$2004)+ROW()-4)</f>
        <v/>
      </c>
      <c r="B1469" s="104"/>
      <c r="C1469" s="154"/>
      <c r="D1469" s="105"/>
      <c r="E1469" s="105"/>
      <c r="F1469" s="106"/>
      <c r="G1469" s="105"/>
      <c r="H1469" s="105"/>
      <c r="I1469" s="108"/>
      <c r="J1469" s="105"/>
      <c r="K1469" s="105"/>
      <c r="L1469" s="108"/>
      <c r="M1469" s="105"/>
      <c r="N1469" s="103"/>
      <c r="O1469" s="456"/>
      <c r="P1469" s="79">
        <f t="shared" si="45"/>
        <v>0</v>
      </c>
      <c r="Q1469" s="79">
        <f t="shared" si="45"/>
        <v>0</v>
      </c>
      <c r="R1469" s="102" t="str">
        <f t="shared" si="44"/>
        <v/>
      </c>
      <c r="S1469" s="96" t="str">
        <f>IF(D1469="","",IF(OR(D1469=Plano!$A$1,D1469=Plano!$B$1),"entrada","saída"))</f>
        <v/>
      </c>
    </row>
    <row r="1470" spans="1:19" ht="13.2" hidden="1" x14ac:dyDescent="0.25">
      <c r="A1470" s="119" t="str">
        <f>IF(B1470="","",COUNT('Diário 2o PA'!$A$5:$A$1412)+COUNT('Diário 3o PA'!$A$5:$A$2004)+COUNT('Diário 4º PA'!$A$5:$A$2004)+ROW()-4)</f>
        <v/>
      </c>
      <c r="B1470" s="104"/>
      <c r="C1470" s="154"/>
      <c r="D1470" s="105"/>
      <c r="E1470" s="105"/>
      <c r="F1470" s="106"/>
      <c r="G1470" s="105"/>
      <c r="H1470" s="105"/>
      <c r="I1470" s="108"/>
      <c r="J1470" s="105"/>
      <c r="K1470" s="105"/>
      <c r="L1470" s="108"/>
      <c r="M1470" s="105"/>
      <c r="N1470" s="103"/>
      <c r="O1470" s="456"/>
      <c r="P1470" s="79">
        <f t="shared" si="45"/>
        <v>0</v>
      </c>
      <c r="Q1470" s="79">
        <f t="shared" si="45"/>
        <v>0</v>
      </c>
      <c r="R1470" s="102" t="str">
        <f t="shared" si="44"/>
        <v/>
      </c>
      <c r="S1470" s="96" t="str">
        <f>IF(D1470="","",IF(OR(D1470=Plano!$A$1,D1470=Plano!$B$1),"entrada","saída"))</f>
        <v/>
      </c>
    </row>
    <row r="1471" spans="1:19" ht="13.2" hidden="1" x14ac:dyDescent="0.25">
      <c r="A1471" s="119" t="str">
        <f>IF(B1471="","",COUNT('Diário 2o PA'!$A$5:$A$1412)+COUNT('Diário 3o PA'!$A$5:$A$2004)+COUNT('Diário 4º PA'!$A$5:$A$2004)+ROW()-4)</f>
        <v/>
      </c>
      <c r="B1471" s="104"/>
      <c r="C1471" s="154"/>
      <c r="D1471" s="105"/>
      <c r="E1471" s="105"/>
      <c r="F1471" s="106"/>
      <c r="G1471" s="105"/>
      <c r="H1471" s="105"/>
      <c r="I1471" s="108"/>
      <c r="J1471" s="105"/>
      <c r="K1471" s="105"/>
      <c r="L1471" s="108"/>
      <c r="M1471" s="105"/>
      <c r="N1471" s="103"/>
      <c r="O1471" s="456"/>
      <c r="P1471" s="79">
        <f t="shared" si="45"/>
        <v>0</v>
      </c>
      <c r="Q1471" s="79">
        <f t="shared" si="45"/>
        <v>0</v>
      </c>
      <c r="R1471" s="102" t="str">
        <f t="shared" si="44"/>
        <v/>
      </c>
      <c r="S1471" s="96" t="str">
        <f>IF(D1471="","",IF(OR(D1471=Plano!$A$1,D1471=Plano!$B$1),"entrada","saída"))</f>
        <v/>
      </c>
    </row>
    <row r="1472" spans="1:19" ht="13.2" hidden="1" x14ac:dyDescent="0.25">
      <c r="A1472" s="119" t="str">
        <f>IF(B1472="","",COUNT('Diário 2o PA'!$A$5:$A$1412)+COUNT('Diário 3o PA'!$A$5:$A$2004)+COUNT('Diário 4º PA'!$A$5:$A$2004)+ROW()-4)</f>
        <v/>
      </c>
      <c r="B1472" s="104"/>
      <c r="C1472" s="154"/>
      <c r="D1472" s="105"/>
      <c r="E1472" s="105"/>
      <c r="F1472" s="106"/>
      <c r="G1472" s="105"/>
      <c r="H1472" s="105"/>
      <c r="I1472" s="108"/>
      <c r="J1472" s="105"/>
      <c r="K1472" s="105"/>
      <c r="L1472" s="108"/>
      <c r="M1472" s="105"/>
      <c r="N1472" s="103"/>
      <c r="O1472" s="456"/>
      <c r="P1472" s="79">
        <f t="shared" si="45"/>
        <v>0</v>
      </c>
      <c r="Q1472" s="79">
        <f t="shared" si="45"/>
        <v>0</v>
      </c>
      <c r="R1472" s="102" t="str">
        <f t="shared" si="44"/>
        <v/>
      </c>
      <c r="S1472" s="96" t="str">
        <f>IF(D1472="","",IF(OR(D1472=Plano!$A$1,D1472=Plano!$B$1),"entrada","saída"))</f>
        <v/>
      </c>
    </row>
    <row r="1473" spans="1:19" ht="13.2" hidden="1" x14ac:dyDescent="0.25">
      <c r="A1473" s="119" t="str">
        <f>IF(B1473="","",COUNT('Diário 2o PA'!$A$5:$A$1412)+COUNT('Diário 3o PA'!$A$5:$A$2004)+COUNT('Diário 4º PA'!$A$5:$A$2004)+ROW()-4)</f>
        <v/>
      </c>
      <c r="B1473" s="104"/>
      <c r="C1473" s="154"/>
      <c r="D1473" s="105"/>
      <c r="E1473" s="105"/>
      <c r="F1473" s="106"/>
      <c r="G1473" s="105"/>
      <c r="H1473" s="105"/>
      <c r="I1473" s="108"/>
      <c r="J1473" s="105"/>
      <c r="K1473" s="105"/>
      <c r="L1473" s="108"/>
      <c r="M1473" s="105"/>
      <c r="N1473" s="103"/>
      <c r="O1473" s="456"/>
      <c r="P1473" s="79">
        <f t="shared" si="45"/>
        <v>0</v>
      </c>
      <c r="Q1473" s="79">
        <f t="shared" si="45"/>
        <v>0</v>
      </c>
      <c r="R1473" s="102" t="str">
        <f t="shared" si="44"/>
        <v/>
      </c>
      <c r="S1473" s="96" t="str">
        <f>IF(D1473="","",IF(OR(D1473=Plano!$A$1,D1473=Plano!$B$1),"entrada","saída"))</f>
        <v/>
      </c>
    </row>
    <row r="1474" spans="1:19" ht="13.2" hidden="1" x14ac:dyDescent="0.25">
      <c r="A1474" s="119" t="str">
        <f>IF(B1474="","",COUNT('Diário 2o PA'!$A$5:$A$1412)+COUNT('Diário 3o PA'!$A$5:$A$2004)+COUNT('Diário 4º PA'!$A$5:$A$2004)+ROW()-4)</f>
        <v/>
      </c>
      <c r="B1474" s="104"/>
      <c r="C1474" s="154"/>
      <c r="D1474" s="105"/>
      <c r="E1474" s="105"/>
      <c r="F1474" s="106"/>
      <c r="G1474" s="105"/>
      <c r="H1474" s="105"/>
      <c r="I1474" s="108"/>
      <c r="J1474" s="105"/>
      <c r="K1474" s="105"/>
      <c r="L1474" s="108"/>
      <c r="M1474" s="105"/>
      <c r="N1474" s="103"/>
      <c r="O1474" s="456"/>
      <c r="P1474" s="79">
        <f t="shared" si="45"/>
        <v>0</v>
      </c>
      <c r="Q1474" s="79">
        <f t="shared" si="45"/>
        <v>0</v>
      </c>
      <c r="R1474" s="102" t="str">
        <f t="shared" si="44"/>
        <v/>
      </c>
      <c r="S1474" s="96" t="str">
        <f>IF(D1474="","",IF(OR(D1474=Plano!$A$1,D1474=Plano!$B$1),"entrada","saída"))</f>
        <v/>
      </c>
    </row>
    <row r="1475" spans="1:19" ht="13.2" hidden="1" x14ac:dyDescent="0.25">
      <c r="A1475" s="119" t="str">
        <f>IF(B1475="","",COUNT('Diário 2o PA'!$A$5:$A$1412)+COUNT('Diário 3o PA'!$A$5:$A$2004)+COUNT('Diário 4º PA'!$A$5:$A$2004)+ROW()-4)</f>
        <v/>
      </c>
      <c r="B1475" s="104"/>
      <c r="C1475" s="154"/>
      <c r="D1475" s="105"/>
      <c r="E1475" s="105"/>
      <c r="F1475" s="106"/>
      <c r="G1475" s="105"/>
      <c r="H1475" s="105"/>
      <c r="I1475" s="108"/>
      <c r="J1475" s="105"/>
      <c r="K1475" s="105"/>
      <c r="L1475" s="108"/>
      <c r="M1475" s="105"/>
      <c r="N1475" s="103"/>
      <c r="O1475" s="456"/>
      <c r="P1475" s="79">
        <f t="shared" si="45"/>
        <v>0</v>
      </c>
      <c r="Q1475" s="79">
        <f t="shared" si="45"/>
        <v>0</v>
      </c>
      <c r="R1475" s="102" t="str">
        <f t="shared" si="44"/>
        <v/>
      </c>
      <c r="S1475" s="96" t="str">
        <f>IF(D1475="","",IF(OR(D1475=Plano!$A$1,D1475=Plano!$B$1),"entrada","saída"))</f>
        <v/>
      </c>
    </row>
    <row r="1476" spans="1:19" ht="13.2" hidden="1" x14ac:dyDescent="0.25">
      <c r="A1476" s="119" t="str">
        <f>IF(B1476="","",COUNT('Diário 2o PA'!$A$5:$A$1412)+COUNT('Diário 3o PA'!$A$5:$A$2004)+COUNT('Diário 4º PA'!$A$5:$A$2004)+ROW()-4)</f>
        <v/>
      </c>
      <c r="B1476" s="104"/>
      <c r="C1476" s="154"/>
      <c r="D1476" s="105"/>
      <c r="E1476" s="105"/>
      <c r="F1476" s="106"/>
      <c r="G1476" s="105"/>
      <c r="H1476" s="105"/>
      <c r="I1476" s="108"/>
      <c r="J1476" s="105"/>
      <c r="K1476" s="105"/>
      <c r="L1476" s="108"/>
      <c r="M1476" s="105"/>
      <c r="N1476" s="103"/>
      <c r="O1476" s="456"/>
      <c r="P1476" s="79">
        <f t="shared" si="45"/>
        <v>0</v>
      </c>
      <c r="Q1476" s="79">
        <f t="shared" si="45"/>
        <v>0</v>
      </c>
      <c r="R1476" s="102" t="str">
        <f t="shared" si="44"/>
        <v/>
      </c>
      <c r="S1476" s="96" t="str">
        <f>IF(D1476="","",IF(OR(D1476=Plano!$A$1,D1476=Plano!$B$1),"entrada","saída"))</f>
        <v/>
      </c>
    </row>
    <row r="1477" spans="1:19" ht="13.2" hidden="1" x14ac:dyDescent="0.25">
      <c r="A1477" s="119" t="str">
        <f>IF(B1477="","",COUNT('Diário 2o PA'!$A$5:$A$1412)+COUNT('Diário 3o PA'!$A$5:$A$2004)+COUNT('Diário 4º PA'!$A$5:$A$2004)+ROW()-4)</f>
        <v/>
      </c>
      <c r="B1477" s="104"/>
      <c r="C1477" s="154"/>
      <c r="D1477" s="105"/>
      <c r="E1477" s="105"/>
      <c r="F1477" s="106"/>
      <c r="G1477" s="105"/>
      <c r="H1477" s="105"/>
      <c r="I1477" s="108"/>
      <c r="J1477" s="105"/>
      <c r="K1477" s="105"/>
      <c r="L1477" s="108"/>
      <c r="M1477" s="105"/>
      <c r="N1477" s="103"/>
      <c r="O1477" s="456"/>
      <c r="P1477" s="79">
        <f t="shared" si="45"/>
        <v>0</v>
      </c>
      <c r="Q1477" s="79">
        <f t="shared" si="45"/>
        <v>0</v>
      </c>
      <c r="R1477" s="102" t="str">
        <f t="shared" ref="R1477:R1540" si="46">SUBSTITUTE(D1477," ","_")</f>
        <v/>
      </c>
      <c r="S1477" s="96" t="str">
        <f>IF(D1477="","",IF(OR(D1477=Plano!$A$1,D1477=Plano!$B$1),"entrada","saída"))</f>
        <v/>
      </c>
    </row>
    <row r="1478" spans="1:19" ht="13.2" hidden="1" x14ac:dyDescent="0.25">
      <c r="A1478" s="119" t="str">
        <f>IF(B1478="","",COUNT('Diário 2o PA'!$A$5:$A$1412)+COUNT('Diário 3o PA'!$A$5:$A$2004)+COUNT('Diário 4º PA'!$A$5:$A$2004)+ROW()-4)</f>
        <v/>
      </c>
      <c r="B1478" s="104"/>
      <c r="C1478" s="154"/>
      <c r="D1478" s="105"/>
      <c r="E1478" s="105"/>
      <c r="F1478" s="106"/>
      <c r="G1478" s="105"/>
      <c r="H1478" s="105"/>
      <c r="I1478" s="108"/>
      <c r="J1478" s="105"/>
      <c r="K1478" s="105"/>
      <c r="L1478" s="108"/>
      <c r="M1478" s="105"/>
      <c r="N1478" s="103"/>
      <c r="O1478" s="456"/>
      <c r="P1478" s="79">
        <f t="shared" ref="P1478:Q1541" si="47">IF(B1478=0,0,IF(YEAR(B1478)=$Q$1,MONTH(B1478)-$P$1+1,(YEAR(B1478)-$Q$1)*12-$P$1+1+MONTH(B1478)))</f>
        <v>0</v>
      </c>
      <c r="Q1478" s="79">
        <f t="shared" si="47"/>
        <v>0</v>
      </c>
      <c r="R1478" s="102" t="str">
        <f t="shared" si="46"/>
        <v/>
      </c>
      <c r="S1478" s="96" t="str">
        <f>IF(D1478="","",IF(OR(D1478=Plano!$A$1,D1478=Plano!$B$1),"entrada","saída"))</f>
        <v/>
      </c>
    </row>
    <row r="1479" spans="1:19" ht="13.2" hidden="1" x14ac:dyDescent="0.25">
      <c r="A1479" s="119" t="str">
        <f>IF(B1479="","",COUNT('Diário 2o PA'!$A$5:$A$1412)+COUNT('Diário 3o PA'!$A$5:$A$2004)+COUNT('Diário 4º PA'!$A$5:$A$2004)+ROW()-4)</f>
        <v/>
      </c>
      <c r="B1479" s="104"/>
      <c r="C1479" s="154"/>
      <c r="D1479" s="105"/>
      <c r="E1479" s="105"/>
      <c r="F1479" s="106"/>
      <c r="G1479" s="105"/>
      <c r="H1479" s="105"/>
      <c r="I1479" s="108"/>
      <c r="J1479" s="105"/>
      <c r="K1479" s="105"/>
      <c r="L1479" s="108"/>
      <c r="M1479" s="105"/>
      <c r="N1479" s="103"/>
      <c r="O1479" s="456"/>
      <c r="P1479" s="79">
        <f t="shared" si="47"/>
        <v>0</v>
      </c>
      <c r="Q1479" s="79">
        <f t="shared" si="47"/>
        <v>0</v>
      </c>
      <c r="R1479" s="102" t="str">
        <f t="shared" si="46"/>
        <v/>
      </c>
      <c r="S1479" s="96" t="str">
        <f>IF(D1479="","",IF(OR(D1479=Plano!$A$1,D1479=Plano!$B$1),"entrada","saída"))</f>
        <v/>
      </c>
    </row>
    <row r="1480" spans="1:19" ht="13.2" hidden="1" x14ac:dyDescent="0.25">
      <c r="A1480" s="119" t="str">
        <f>IF(B1480="","",COUNT('Diário 2o PA'!$A$5:$A$1412)+COUNT('Diário 3o PA'!$A$5:$A$2004)+COUNT('Diário 4º PA'!$A$5:$A$2004)+ROW()-4)</f>
        <v/>
      </c>
      <c r="B1480" s="104"/>
      <c r="C1480" s="154"/>
      <c r="D1480" s="105"/>
      <c r="E1480" s="105"/>
      <c r="F1480" s="106"/>
      <c r="G1480" s="105"/>
      <c r="H1480" s="105"/>
      <c r="I1480" s="108"/>
      <c r="J1480" s="105"/>
      <c r="K1480" s="105"/>
      <c r="L1480" s="108"/>
      <c r="M1480" s="105"/>
      <c r="N1480" s="103"/>
      <c r="O1480" s="456"/>
      <c r="P1480" s="79">
        <f t="shared" si="47"/>
        <v>0</v>
      </c>
      <c r="Q1480" s="79">
        <f t="shared" si="47"/>
        <v>0</v>
      </c>
      <c r="R1480" s="102" t="str">
        <f t="shared" si="46"/>
        <v/>
      </c>
      <c r="S1480" s="96" t="str">
        <f>IF(D1480="","",IF(OR(D1480=Plano!$A$1,D1480=Plano!$B$1),"entrada","saída"))</f>
        <v/>
      </c>
    </row>
    <row r="1481" spans="1:19" ht="13.2" hidden="1" x14ac:dyDescent="0.25">
      <c r="A1481" s="119" t="str">
        <f>IF(B1481="","",COUNT('Diário 2o PA'!$A$5:$A$1412)+COUNT('Diário 3o PA'!$A$5:$A$2004)+COUNT('Diário 4º PA'!$A$5:$A$2004)+ROW()-4)</f>
        <v/>
      </c>
      <c r="B1481" s="104"/>
      <c r="C1481" s="154"/>
      <c r="D1481" s="105"/>
      <c r="E1481" s="105"/>
      <c r="F1481" s="106"/>
      <c r="G1481" s="105"/>
      <c r="H1481" s="105"/>
      <c r="I1481" s="108"/>
      <c r="J1481" s="105"/>
      <c r="K1481" s="105"/>
      <c r="L1481" s="108"/>
      <c r="M1481" s="105"/>
      <c r="N1481" s="103"/>
      <c r="O1481" s="456"/>
      <c r="P1481" s="79">
        <f t="shared" si="47"/>
        <v>0</v>
      </c>
      <c r="Q1481" s="79">
        <f t="shared" si="47"/>
        <v>0</v>
      </c>
      <c r="R1481" s="102" t="str">
        <f t="shared" si="46"/>
        <v/>
      </c>
      <c r="S1481" s="96" t="str">
        <f>IF(D1481="","",IF(OR(D1481=Plano!$A$1,D1481=Plano!$B$1),"entrada","saída"))</f>
        <v/>
      </c>
    </row>
    <row r="1482" spans="1:19" ht="13.2" hidden="1" x14ac:dyDescent="0.25">
      <c r="A1482" s="119" t="str">
        <f>IF(B1482="","",COUNT('Diário 2o PA'!$A$5:$A$1412)+COUNT('Diário 3o PA'!$A$5:$A$2004)+COUNT('Diário 4º PA'!$A$5:$A$2004)+ROW()-4)</f>
        <v/>
      </c>
      <c r="B1482" s="104"/>
      <c r="C1482" s="154"/>
      <c r="D1482" s="105"/>
      <c r="E1482" s="105"/>
      <c r="F1482" s="106"/>
      <c r="G1482" s="105"/>
      <c r="H1482" s="105"/>
      <c r="I1482" s="108"/>
      <c r="J1482" s="105"/>
      <c r="K1482" s="105"/>
      <c r="L1482" s="108"/>
      <c r="M1482" s="105"/>
      <c r="N1482" s="103"/>
      <c r="O1482" s="456"/>
      <c r="P1482" s="79">
        <f t="shared" si="47"/>
        <v>0</v>
      </c>
      <c r="Q1482" s="79">
        <f t="shared" si="47"/>
        <v>0</v>
      </c>
      <c r="R1482" s="102" t="str">
        <f t="shared" si="46"/>
        <v/>
      </c>
      <c r="S1482" s="96" t="str">
        <f>IF(D1482="","",IF(OR(D1482=Plano!$A$1,D1482=Plano!$B$1),"entrada","saída"))</f>
        <v/>
      </c>
    </row>
    <row r="1483" spans="1:19" ht="13.2" hidden="1" x14ac:dyDescent="0.25">
      <c r="A1483" s="119" t="str">
        <f>IF(B1483="","",COUNT('Diário 2o PA'!$A$5:$A$1412)+COUNT('Diário 3o PA'!$A$5:$A$2004)+COUNT('Diário 4º PA'!$A$5:$A$2004)+ROW()-4)</f>
        <v/>
      </c>
      <c r="B1483" s="104"/>
      <c r="C1483" s="154"/>
      <c r="D1483" s="105"/>
      <c r="E1483" s="105"/>
      <c r="F1483" s="106"/>
      <c r="G1483" s="105"/>
      <c r="H1483" s="105"/>
      <c r="I1483" s="108"/>
      <c r="J1483" s="105"/>
      <c r="K1483" s="105"/>
      <c r="L1483" s="108"/>
      <c r="M1483" s="105"/>
      <c r="N1483" s="103"/>
      <c r="O1483" s="456"/>
      <c r="P1483" s="79">
        <f t="shared" si="47"/>
        <v>0</v>
      </c>
      <c r="Q1483" s="79">
        <f t="shared" si="47"/>
        <v>0</v>
      </c>
      <c r="R1483" s="102" t="str">
        <f t="shared" si="46"/>
        <v/>
      </c>
      <c r="S1483" s="96" t="str">
        <f>IF(D1483="","",IF(OR(D1483=Plano!$A$1,D1483=Plano!$B$1),"entrada","saída"))</f>
        <v/>
      </c>
    </row>
    <row r="1484" spans="1:19" ht="13.2" hidden="1" x14ac:dyDescent="0.25">
      <c r="A1484" s="119" t="str">
        <f>IF(B1484="","",COUNT('Diário 2o PA'!$A$5:$A$1412)+COUNT('Diário 3o PA'!$A$5:$A$2004)+COUNT('Diário 4º PA'!$A$5:$A$2004)+ROW()-4)</f>
        <v/>
      </c>
      <c r="B1484" s="104"/>
      <c r="C1484" s="154"/>
      <c r="D1484" s="105"/>
      <c r="E1484" s="105"/>
      <c r="F1484" s="106"/>
      <c r="G1484" s="105"/>
      <c r="H1484" s="105"/>
      <c r="I1484" s="108"/>
      <c r="J1484" s="105"/>
      <c r="K1484" s="105"/>
      <c r="L1484" s="108"/>
      <c r="M1484" s="105"/>
      <c r="N1484" s="103"/>
      <c r="O1484" s="456"/>
      <c r="P1484" s="79">
        <f t="shared" si="47"/>
        <v>0</v>
      </c>
      <c r="Q1484" s="79">
        <f t="shared" si="47"/>
        <v>0</v>
      </c>
      <c r="R1484" s="102" t="str">
        <f t="shared" si="46"/>
        <v/>
      </c>
      <c r="S1484" s="96" t="str">
        <f>IF(D1484="","",IF(OR(D1484=Plano!$A$1,D1484=Plano!$B$1),"entrada","saída"))</f>
        <v/>
      </c>
    </row>
    <row r="1485" spans="1:19" ht="13.2" hidden="1" x14ac:dyDescent="0.25">
      <c r="A1485" s="119" t="str">
        <f>IF(B1485="","",COUNT('Diário 2o PA'!$A$5:$A$1412)+COUNT('Diário 3o PA'!$A$5:$A$2004)+COUNT('Diário 4º PA'!$A$5:$A$2004)+ROW()-4)</f>
        <v/>
      </c>
      <c r="B1485" s="104"/>
      <c r="C1485" s="154"/>
      <c r="D1485" s="105"/>
      <c r="E1485" s="105"/>
      <c r="F1485" s="106"/>
      <c r="G1485" s="105"/>
      <c r="H1485" s="105"/>
      <c r="I1485" s="108"/>
      <c r="J1485" s="105"/>
      <c r="K1485" s="105"/>
      <c r="L1485" s="108"/>
      <c r="M1485" s="105"/>
      <c r="N1485" s="103"/>
      <c r="O1485" s="456"/>
      <c r="P1485" s="79">
        <f t="shared" si="47"/>
        <v>0</v>
      </c>
      <c r="Q1485" s="79">
        <f t="shared" si="47"/>
        <v>0</v>
      </c>
      <c r="R1485" s="102" t="str">
        <f t="shared" si="46"/>
        <v/>
      </c>
      <c r="S1485" s="96" t="str">
        <f>IF(D1485="","",IF(OR(D1485=Plano!$A$1,D1485=Plano!$B$1),"entrada","saída"))</f>
        <v/>
      </c>
    </row>
    <row r="1486" spans="1:19" ht="13.2" hidden="1" x14ac:dyDescent="0.25">
      <c r="A1486" s="119" t="str">
        <f>IF(B1486="","",COUNT('Diário 2o PA'!$A$5:$A$1412)+COUNT('Diário 3o PA'!$A$5:$A$2004)+COUNT('Diário 4º PA'!$A$5:$A$2004)+ROW()-4)</f>
        <v/>
      </c>
      <c r="B1486" s="104"/>
      <c r="C1486" s="154"/>
      <c r="D1486" s="105"/>
      <c r="E1486" s="105"/>
      <c r="F1486" s="106"/>
      <c r="G1486" s="105"/>
      <c r="H1486" s="105"/>
      <c r="I1486" s="108"/>
      <c r="J1486" s="105"/>
      <c r="K1486" s="105"/>
      <c r="L1486" s="108"/>
      <c r="M1486" s="105"/>
      <c r="N1486" s="103"/>
      <c r="O1486" s="456"/>
      <c r="P1486" s="79">
        <f t="shared" si="47"/>
        <v>0</v>
      </c>
      <c r="Q1486" s="79">
        <f t="shared" si="47"/>
        <v>0</v>
      </c>
      <c r="R1486" s="102" t="str">
        <f t="shared" si="46"/>
        <v/>
      </c>
      <c r="S1486" s="96" t="str">
        <f>IF(D1486="","",IF(OR(D1486=Plano!$A$1,D1486=Plano!$B$1),"entrada","saída"))</f>
        <v/>
      </c>
    </row>
    <row r="1487" spans="1:19" ht="13.2" hidden="1" x14ac:dyDescent="0.25">
      <c r="A1487" s="119" t="str">
        <f>IF(B1487="","",COUNT('Diário 2o PA'!$A$5:$A$1412)+COUNT('Diário 3o PA'!$A$5:$A$2004)+COUNT('Diário 4º PA'!$A$5:$A$2004)+ROW()-4)</f>
        <v/>
      </c>
      <c r="B1487" s="104"/>
      <c r="C1487" s="154"/>
      <c r="D1487" s="105"/>
      <c r="E1487" s="105"/>
      <c r="F1487" s="106"/>
      <c r="G1487" s="105"/>
      <c r="H1487" s="105"/>
      <c r="I1487" s="108"/>
      <c r="J1487" s="105"/>
      <c r="K1487" s="105"/>
      <c r="L1487" s="108"/>
      <c r="M1487" s="105"/>
      <c r="N1487" s="103"/>
      <c r="O1487" s="456"/>
      <c r="P1487" s="79">
        <f t="shared" si="47"/>
        <v>0</v>
      </c>
      <c r="Q1487" s="79">
        <f t="shared" si="47"/>
        <v>0</v>
      </c>
      <c r="R1487" s="102" t="str">
        <f t="shared" si="46"/>
        <v/>
      </c>
      <c r="S1487" s="96" t="str">
        <f>IF(D1487="","",IF(OR(D1487=Plano!$A$1,D1487=Plano!$B$1),"entrada","saída"))</f>
        <v/>
      </c>
    </row>
    <row r="1488" spans="1:19" ht="13.2" hidden="1" x14ac:dyDescent="0.25">
      <c r="A1488" s="119" t="str">
        <f>IF(B1488="","",COUNT('Diário 2o PA'!$A$5:$A$1412)+COUNT('Diário 3o PA'!$A$5:$A$2004)+COUNT('Diário 4º PA'!$A$5:$A$2004)+ROW()-4)</f>
        <v/>
      </c>
      <c r="B1488" s="104"/>
      <c r="C1488" s="154"/>
      <c r="D1488" s="105"/>
      <c r="E1488" s="105"/>
      <c r="F1488" s="106"/>
      <c r="G1488" s="105"/>
      <c r="H1488" s="105"/>
      <c r="I1488" s="108"/>
      <c r="J1488" s="105"/>
      <c r="K1488" s="105"/>
      <c r="L1488" s="108"/>
      <c r="M1488" s="105"/>
      <c r="N1488" s="103"/>
      <c r="O1488" s="456"/>
      <c r="P1488" s="79">
        <f t="shared" si="47"/>
        <v>0</v>
      </c>
      <c r="Q1488" s="79">
        <f t="shared" si="47"/>
        <v>0</v>
      </c>
      <c r="R1488" s="102" t="str">
        <f t="shared" si="46"/>
        <v/>
      </c>
      <c r="S1488" s="96" t="str">
        <f>IF(D1488="","",IF(OR(D1488=Plano!$A$1,D1488=Plano!$B$1),"entrada","saída"))</f>
        <v/>
      </c>
    </row>
    <row r="1489" spans="1:19" ht="13.2" hidden="1" x14ac:dyDescent="0.25">
      <c r="A1489" s="119" t="str">
        <f>IF(B1489="","",COUNT('Diário 2o PA'!$A$5:$A$1412)+COUNT('Diário 3o PA'!$A$5:$A$2004)+COUNT('Diário 4º PA'!$A$5:$A$2004)+ROW()-4)</f>
        <v/>
      </c>
      <c r="B1489" s="104"/>
      <c r="C1489" s="154"/>
      <c r="D1489" s="105"/>
      <c r="E1489" s="105"/>
      <c r="F1489" s="106"/>
      <c r="G1489" s="105"/>
      <c r="H1489" s="105"/>
      <c r="I1489" s="108"/>
      <c r="J1489" s="105"/>
      <c r="K1489" s="105"/>
      <c r="L1489" s="108"/>
      <c r="M1489" s="105"/>
      <c r="N1489" s="103"/>
      <c r="O1489" s="456"/>
      <c r="P1489" s="79">
        <f t="shared" si="47"/>
        <v>0</v>
      </c>
      <c r="Q1489" s="79">
        <f t="shared" si="47"/>
        <v>0</v>
      </c>
      <c r="R1489" s="102" t="str">
        <f t="shared" si="46"/>
        <v/>
      </c>
      <c r="S1489" s="96" t="str">
        <f>IF(D1489="","",IF(OR(D1489=Plano!$A$1,D1489=Plano!$B$1),"entrada","saída"))</f>
        <v/>
      </c>
    </row>
    <row r="1490" spans="1:19" ht="13.2" hidden="1" x14ac:dyDescent="0.25">
      <c r="A1490" s="119" t="str">
        <f>IF(B1490="","",COUNT('Diário 2o PA'!$A$5:$A$1412)+COUNT('Diário 3o PA'!$A$5:$A$2004)+COUNT('Diário 4º PA'!$A$5:$A$2004)+ROW()-4)</f>
        <v/>
      </c>
      <c r="B1490" s="104"/>
      <c r="C1490" s="154"/>
      <c r="D1490" s="105"/>
      <c r="E1490" s="105"/>
      <c r="F1490" s="106"/>
      <c r="G1490" s="105"/>
      <c r="H1490" s="105"/>
      <c r="I1490" s="108"/>
      <c r="J1490" s="105"/>
      <c r="K1490" s="105"/>
      <c r="L1490" s="108"/>
      <c r="M1490" s="105"/>
      <c r="N1490" s="103"/>
      <c r="O1490" s="456"/>
      <c r="P1490" s="79">
        <f t="shared" si="47"/>
        <v>0</v>
      </c>
      <c r="Q1490" s="79">
        <f t="shared" si="47"/>
        <v>0</v>
      </c>
      <c r="R1490" s="102" t="str">
        <f t="shared" si="46"/>
        <v/>
      </c>
      <c r="S1490" s="96" t="str">
        <f>IF(D1490="","",IF(OR(D1490=Plano!$A$1,D1490=Plano!$B$1),"entrada","saída"))</f>
        <v/>
      </c>
    </row>
    <row r="1491" spans="1:19" ht="13.2" hidden="1" x14ac:dyDescent="0.25">
      <c r="A1491" s="119" t="str">
        <f>IF(B1491="","",COUNT('Diário 2o PA'!$A$5:$A$1412)+COUNT('Diário 3o PA'!$A$5:$A$2004)+COUNT('Diário 4º PA'!$A$5:$A$2004)+ROW()-4)</f>
        <v/>
      </c>
      <c r="B1491" s="104"/>
      <c r="C1491" s="154"/>
      <c r="D1491" s="105"/>
      <c r="E1491" s="105"/>
      <c r="F1491" s="106"/>
      <c r="G1491" s="105"/>
      <c r="H1491" s="105"/>
      <c r="I1491" s="108"/>
      <c r="J1491" s="105"/>
      <c r="K1491" s="105"/>
      <c r="L1491" s="108"/>
      <c r="M1491" s="105"/>
      <c r="N1491" s="103"/>
      <c r="O1491" s="456"/>
      <c r="P1491" s="79">
        <f t="shared" si="47"/>
        <v>0</v>
      </c>
      <c r="Q1491" s="79">
        <f t="shared" si="47"/>
        <v>0</v>
      </c>
      <c r="R1491" s="102" t="str">
        <f t="shared" si="46"/>
        <v/>
      </c>
      <c r="S1491" s="96" t="str">
        <f>IF(D1491="","",IF(OR(D1491=Plano!$A$1,D1491=Plano!$B$1),"entrada","saída"))</f>
        <v/>
      </c>
    </row>
    <row r="1492" spans="1:19" ht="13.2" hidden="1" x14ac:dyDescent="0.25">
      <c r="A1492" s="119" t="str">
        <f>IF(B1492="","",COUNT('Diário 2o PA'!$A$5:$A$1412)+COUNT('Diário 3o PA'!$A$5:$A$2004)+COUNT('Diário 4º PA'!$A$5:$A$2004)+ROW()-4)</f>
        <v/>
      </c>
      <c r="B1492" s="104"/>
      <c r="C1492" s="154"/>
      <c r="D1492" s="105"/>
      <c r="E1492" s="105"/>
      <c r="F1492" s="106"/>
      <c r="G1492" s="105"/>
      <c r="H1492" s="105"/>
      <c r="I1492" s="108"/>
      <c r="J1492" s="105"/>
      <c r="K1492" s="105"/>
      <c r="L1492" s="108"/>
      <c r="M1492" s="105"/>
      <c r="N1492" s="103"/>
      <c r="O1492" s="456"/>
      <c r="P1492" s="79">
        <f t="shared" si="47"/>
        <v>0</v>
      </c>
      <c r="Q1492" s="79">
        <f t="shared" si="47"/>
        <v>0</v>
      </c>
      <c r="R1492" s="102" t="str">
        <f t="shared" si="46"/>
        <v/>
      </c>
      <c r="S1492" s="96" t="str">
        <f>IF(D1492="","",IF(OR(D1492=Plano!$A$1,D1492=Plano!$B$1),"entrada","saída"))</f>
        <v/>
      </c>
    </row>
    <row r="1493" spans="1:19" ht="13.2" hidden="1" x14ac:dyDescent="0.25">
      <c r="A1493" s="119" t="str">
        <f>IF(B1493="","",COUNT('Diário 2o PA'!$A$5:$A$1412)+COUNT('Diário 3o PA'!$A$5:$A$2004)+COUNT('Diário 4º PA'!$A$5:$A$2004)+ROW()-4)</f>
        <v/>
      </c>
      <c r="B1493" s="104"/>
      <c r="C1493" s="154"/>
      <c r="D1493" s="105"/>
      <c r="E1493" s="105"/>
      <c r="F1493" s="106"/>
      <c r="G1493" s="105"/>
      <c r="H1493" s="105"/>
      <c r="I1493" s="108"/>
      <c r="J1493" s="105"/>
      <c r="K1493" s="105"/>
      <c r="L1493" s="108"/>
      <c r="M1493" s="105"/>
      <c r="N1493" s="103"/>
      <c r="O1493" s="456"/>
      <c r="P1493" s="79">
        <f t="shared" si="47"/>
        <v>0</v>
      </c>
      <c r="Q1493" s="79">
        <f t="shared" si="47"/>
        <v>0</v>
      </c>
      <c r="R1493" s="102" t="str">
        <f t="shared" si="46"/>
        <v/>
      </c>
      <c r="S1493" s="96" t="str">
        <f>IF(D1493="","",IF(OR(D1493=Plano!$A$1,D1493=Plano!$B$1),"entrada","saída"))</f>
        <v/>
      </c>
    </row>
    <row r="1494" spans="1:19" ht="13.2" hidden="1" x14ac:dyDescent="0.25">
      <c r="A1494" s="119" t="str">
        <f>IF(B1494="","",COUNT('Diário 2o PA'!$A$5:$A$1412)+COUNT('Diário 3o PA'!$A$5:$A$2004)+COUNT('Diário 4º PA'!$A$5:$A$2004)+ROW()-4)</f>
        <v/>
      </c>
      <c r="B1494" s="104"/>
      <c r="C1494" s="154"/>
      <c r="D1494" s="105"/>
      <c r="E1494" s="105"/>
      <c r="F1494" s="106"/>
      <c r="G1494" s="105"/>
      <c r="H1494" s="105"/>
      <c r="I1494" s="108"/>
      <c r="J1494" s="105"/>
      <c r="K1494" s="105"/>
      <c r="L1494" s="108"/>
      <c r="M1494" s="105"/>
      <c r="N1494" s="103"/>
      <c r="O1494" s="456"/>
      <c r="P1494" s="79">
        <f t="shared" si="47"/>
        <v>0</v>
      </c>
      <c r="Q1494" s="79">
        <f t="shared" si="47"/>
        <v>0</v>
      </c>
      <c r="R1494" s="102" t="str">
        <f t="shared" si="46"/>
        <v/>
      </c>
      <c r="S1494" s="96" t="str">
        <f>IF(D1494="","",IF(OR(D1494=Plano!$A$1,D1494=Plano!$B$1),"entrada","saída"))</f>
        <v/>
      </c>
    </row>
    <row r="1495" spans="1:19" ht="13.2" hidden="1" x14ac:dyDescent="0.25">
      <c r="A1495" s="119" t="str">
        <f>IF(B1495="","",COUNT('Diário 2o PA'!$A$5:$A$1412)+COUNT('Diário 3o PA'!$A$5:$A$2004)+COUNT('Diário 4º PA'!$A$5:$A$2004)+ROW()-4)</f>
        <v/>
      </c>
      <c r="B1495" s="104"/>
      <c r="C1495" s="154"/>
      <c r="D1495" s="105"/>
      <c r="E1495" s="105"/>
      <c r="F1495" s="106"/>
      <c r="G1495" s="105"/>
      <c r="H1495" s="105"/>
      <c r="I1495" s="108"/>
      <c r="J1495" s="105"/>
      <c r="K1495" s="105"/>
      <c r="L1495" s="108"/>
      <c r="M1495" s="105"/>
      <c r="N1495" s="103"/>
      <c r="O1495" s="456"/>
      <c r="P1495" s="79">
        <f t="shared" si="47"/>
        <v>0</v>
      </c>
      <c r="Q1495" s="79">
        <f t="shared" si="47"/>
        <v>0</v>
      </c>
      <c r="R1495" s="102" t="str">
        <f t="shared" si="46"/>
        <v/>
      </c>
      <c r="S1495" s="96" t="str">
        <f>IF(D1495="","",IF(OR(D1495=Plano!$A$1,D1495=Plano!$B$1),"entrada","saída"))</f>
        <v/>
      </c>
    </row>
    <row r="1496" spans="1:19" ht="13.2" hidden="1" x14ac:dyDescent="0.25">
      <c r="A1496" s="119" t="str">
        <f>IF(B1496="","",COUNT('Diário 2o PA'!$A$5:$A$1412)+COUNT('Diário 3o PA'!$A$5:$A$2004)+COUNT('Diário 4º PA'!$A$5:$A$2004)+ROW()-4)</f>
        <v/>
      </c>
      <c r="B1496" s="104"/>
      <c r="C1496" s="154"/>
      <c r="D1496" s="105"/>
      <c r="E1496" s="105"/>
      <c r="F1496" s="106"/>
      <c r="G1496" s="105"/>
      <c r="H1496" s="105"/>
      <c r="I1496" s="108"/>
      <c r="J1496" s="105"/>
      <c r="K1496" s="105"/>
      <c r="L1496" s="108"/>
      <c r="M1496" s="105"/>
      <c r="N1496" s="103"/>
      <c r="O1496" s="456"/>
      <c r="P1496" s="79">
        <f t="shared" si="47"/>
        <v>0</v>
      </c>
      <c r="Q1496" s="79">
        <f t="shared" si="47"/>
        <v>0</v>
      </c>
      <c r="R1496" s="102" t="str">
        <f t="shared" si="46"/>
        <v/>
      </c>
      <c r="S1496" s="96" t="str">
        <f>IF(D1496="","",IF(OR(D1496=Plano!$A$1,D1496=Plano!$B$1),"entrada","saída"))</f>
        <v/>
      </c>
    </row>
    <row r="1497" spans="1:19" ht="13.2" hidden="1" x14ac:dyDescent="0.25">
      <c r="A1497" s="119" t="str">
        <f>IF(B1497="","",COUNT('Diário 2o PA'!$A$5:$A$1412)+COUNT('Diário 3o PA'!$A$5:$A$2004)+COUNT('Diário 4º PA'!$A$5:$A$2004)+ROW()-4)</f>
        <v/>
      </c>
      <c r="B1497" s="104"/>
      <c r="C1497" s="154"/>
      <c r="D1497" s="105"/>
      <c r="E1497" s="105"/>
      <c r="F1497" s="106"/>
      <c r="G1497" s="105"/>
      <c r="H1497" s="105"/>
      <c r="I1497" s="108"/>
      <c r="J1497" s="105"/>
      <c r="K1497" s="105"/>
      <c r="L1497" s="108"/>
      <c r="M1497" s="105"/>
      <c r="N1497" s="103"/>
      <c r="O1497" s="456"/>
      <c r="P1497" s="79">
        <f t="shared" si="47"/>
        <v>0</v>
      </c>
      <c r="Q1497" s="79">
        <f t="shared" si="47"/>
        <v>0</v>
      </c>
      <c r="R1497" s="102" t="str">
        <f t="shared" si="46"/>
        <v/>
      </c>
      <c r="S1497" s="96" t="str">
        <f>IF(D1497="","",IF(OR(D1497=Plano!$A$1,D1497=Plano!$B$1),"entrada","saída"))</f>
        <v/>
      </c>
    </row>
    <row r="1498" spans="1:19" ht="13.2" hidden="1" x14ac:dyDescent="0.25">
      <c r="A1498" s="119" t="str">
        <f>IF(B1498="","",COUNT('Diário 2o PA'!$A$5:$A$1412)+COUNT('Diário 3o PA'!$A$5:$A$2004)+COUNT('Diário 4º PA'!$A$5:$A$2004)+ROW()-4)</f>
        <v/>
      </c>
      <c r="B1498" s="104"/>
      <c r="C1498" s="154"/>
      <c r="D1498" s="105"/>
      <c r="E1498" s="105"/>
      <c r="F1498" s="106"/>
      <c r="G1498" s="105"/>
      <c r="H1498" s="105"/>
      <c r="I1498" s="108"/>
      <c r="J1498" s="105"/>
      <c r="K1498" s="105"/>
      <c r="L1498" s="108"/>
      <c r="M1498" s="105"/>
      <c r="N1498" s="103"/>
      <c r="O1498" s="456"/>
      <c r="P1498" s="79">
        <f t="shared" si="47"/>
        <v>0</v>
      </c>
      <c r="Q1498" s="79">
        <f t="shared" si="47"/>
        <v>0</v>
      </c>
      <c r="R1498" s="102" t="str">
        <f t="shared" si="46"/>
        <v/>
      </c>
      <c r="S1498" s="96" t="str">
        <f>IF(D1498="","",IF(OR(D1498=Plano!$A$1,D1498=Plano!$B$1),"entrada","saída"))</f>
        <v/>
      </c>
    </row>
    <row r="1499" spans="1:19" ht="13.2" hidden="1" x14ac:dyDescent="0.25">
      <c r="A1499" s="119" t="str">
        <f>IF(B1499="","",COUNT('Diário 2o PA'!$A$5:$A$1412)+COUNT('Diário 3o PA'!$A$5:$A$2004)+COUNT('Diário 4º PA'!$A$5:$A$2004)+ROW()-4)</f>
        <v/>
      </c>
      <c r="B1499" s="104"/>
      <c r="C1499" s="154"/>
      <c r="D1499" s="105"/>
      <c r="E1499" s="105"/>
      <c r="F1499" s="106"/>
      <c r="G1499" s="105"/>
      <c r="H1499" s="105"/>
      <c r="I1499" s="108"/>
      <c r="J1499" s="105"/>
      <c r="K1499" s="105"/>
      <c r="L1499" s="108"/>
      <c r="M1499" s="105"/>
      <c r="N1499" s="103"/>
      <c r="O1499" s="456"/>
      <c r="P1499" s="79">
        <f t="shared" si="47"/>
        <v>0</v>
      </c>
      <c r="Q1499" s="79">
        <f t="shared" si="47"/>
        <v>0</v>
      </c>
      <c r="R1499" s="102" t="str">
        <f t="shared" si="46"/>
        <v/>
      </c>
      <c r="S1499" s="96" t="str">
        <f>IF(D1499="","",IF(OR(D1499=Plano!$A$1,D1499=Plano!$B$1),"entrada","saída"))</f>
        <v/>
      </c>
    </row>
    <row r="1500" spans="1:19" ht="13.2" hidden="1" x14ac:dyDescent="0.25">
      <c r="A1500" s="119" t="str">
        <f>IF(B1500="","",COUNT('Diário 2o PA'!$A$5:$A$1412)+COUNT('Diário 3o PA'!$A$5:$A$2004)+COUNT('Diário 4º PA'!$A$5:$A$2004)+ROW()-4)</f>
        <v/>
      </c>
      <c r="B1500" s="104"/>
      <c r="C1500" s="154"/>
      <c r="D1500" s="105"/>
      <c r="E1500" s="105"/>
      <c r="F1500" s="106"/>
      <c r="G1500" s="105"/>
      <c r="H1500" s="105"/>
      <c r="I1500" s="108"/>
      <c r="J1500" s="105"/>
      <c r="K1500" s="105"/>
      <c r="L1500" s="108"/>
      <c r="M1500" s="105"/>
      <c r="N1500" s="103"/>
      <c r="O1500" s="456"/>
      <c r="P1500" s="79">
        <f t="shared" si="47"/>
        <v>0</v>
      </c>
      <c r="Q1500" s="79">
        <f t="shared" si="47"/>
        <v>0</v>
      </c>
      <c r="R1500" s="102" t="str">
        <f t="shared" si="46"/>
        <v/>
      </c>
      <c r="S1500" s="96" t="str">
        <f>IF(D1500="","",IF(OR(D1500=Plano!$A$1,D1500=Plano!$B$1),"entrada","saída"))</f>
        <v/>
      </c>
    </row>
    <row r="1501" spans="1:19" ht="13.2" hidden="1" x14ac:dyDescent="0.25">
      <c r="A1501" s="119" t="str">
        <f>IF(B1501="","",COUNT('Diário 2o PA'!$A$5:$A$1412)+COUNT('Diário 3o PA'!$A$5:$A$2004)+COUNT('Diário 4º PA'!$A$5:$A$2004)+ROW()-4)</f>
        <v/>
      </c>
      <c r="B1501" s="104"/>
      <c r="C1501" s="154"/>
      <c r="D1501" s="105"/>
      <c r="E1501" s="105"/>
      <c r="F1501" s="106"/>
      <c r="G1501" s="105"/>
      <c r="H1501" s="105"/>
      <c r="I1501" s="108"/>
      <c r="J1501" s="105"/>
      <c r="K1501" s="105"/>
      <c r="L1501" s="108"/>
      <c r="M1501" s="105"/>
      <c r="N1501" s="103"/>
      <c r="O1501" s="456"/>
      <c r="P1501" s="79">
        <f t="shared" si="47"/>
        <v>0</v>
      </c>
      <c r="Q1501" s="79">
        <f t="shared" si="47"/>
        <v>0</v>
      </c>
      <c r="R1501" s="102" t="str">
        <f t="shared" si="46"/>
        <v/>
      </c>
      <c r="S1501" s="96" t="str">
        <f>IF(D1501="","",IF(OR(D1501=Plano!$A$1,D1501=Plano!$B$1),"entrada","saída"))</f>
        <v/>
      </c>
    </row>
    <row r="1502" spans="1:19" ht="13.2" hidden="1" x14ac:dyDescent="0.25">
      <c r="A1502" s="119" t="str">
        <f>IF(B1502="","",COUNT('Diário 2o PA'!$A$5:$A$1412)+COUNT('Diário 3o PA'!$A$5:$A$2004)+COUNT('Diário 4º PA'!$A$5:$A$2004)+ROW()-4)</f>
        <v/>
      </c>
      <c r="B1502" s="104"/>
      <c r="C1502" s="154"/>
      <c r="D1502" s="105"/>
      <c r="E1502" s="105"/>
      <c r="F1502" s="106"/>
      <c r="G1502" s="105"/>
      <c r="H1502" s="105"/>
      <c r="I1502" s="108"/>
      <c r="J1502" s="105"/>
      <c r="K1502" s="105"/>
      <c r="L1502" s="108"/>
      <c r="M1502" s="105"/>
      <c r="N1502" s="103"/>
      <c r="O1502" s="456"/>
      <c r="P1502" s="79">
        <f t="shared" si="47"/>
        <v>0</v>
      </c>
      <c r="Q1502" s="79">
        <f t="shared" si="47"/>
        <v>0</v>
      </c>
      <c r="R1502" s="102" t="str">
        <f t="shared" si="46"/>
        <v/>
      </c>
      <c r="S1502" s="96" t="str">
        <f>IF(D1502="","",IF(OR(D1502=Plano!$A$1,D1502=Plano!$B$1),"entrada","saída"))</f>
        <v/>
      </c>
    </row>
    <row r="1503" spans="1:19" ht="13.2" hidden="1" x14ac:dyDescent="0.25">
      <c r="A1503" s="119" t="str">
        <f>IF(B1503="","",COUNT('Diário 2o PA'!$A$5:$A$1412)+COUNT('Diário 3o PA'!$A$5:$A$2004)+COUNT('Diário 4º PA'!$A$5:$A$2004)+ROW()-4)</f>
        <v/>
      </c>
      <c r="B1503" s="104"/>
      <c r="C1503" s="154"/>
      <c r="D1503" s="105"/>
      <c r="E1503" s="105"/>
      <c r="F1503" s="106"/>
      <c r="G1503" s="105"/>
      <c r="H1503" s="105"/>
      <c r="I1503" s="108"/>
      <c r="J1503" s="105"/>
      <c r="K1503" s="105"/>
      <c r="L1503" s="108"/>
      <c r="M1503" s="105"/>
      <c r="N1503" s="103"/>
      <c r="O1503" s="456"/>
      <c r="P1503" s="79">
        <f t="shared" si="47"/>
        <v>0</v>
      </c>
      <c r="Q1503" s="79">
        <f t="shared" si="47"/>
        <v>0</v>
      </c>
      <c r="R1503" s="102" t="str">
        <f t="shared" si="46"/>
        <v/>
      </c>
      <c r="S1503" s="96" t="str">
        <f>IF(D1503="","",IF(OR(D1503=Plano!$A$1,D1503=Plano!$B$1),"entrada","saída"))</f>
        <v/>
      </c>
    </row>
    <row r="1504" spans="1:19" ht="13.2" hidden="1" x14ac:dyDescent="0.25">
      <c r="A1504" s="119" t="str">
        <f>IF(B1504="","",COUNT('Diário 2o PA'!$A$5:$A$1412)+COUNT('Diário 3o PA'!$A$5:$A$2004)+COUNT('Diário 4º PA'!$A$5:$A$2004)+ROW()-4)</f>
        <v/>
      </c>
      <c r="B1504" s="104"/>
      <c r="C1504" s="154"/>
      <c r="D1504" s="105"/>
      <c r="E1504" s="105"/>
      <c r="F1504" s="106"/>
      <c r="G1504" s="105"/>
      <c r="H1504" s="105"/>
      <c r="I1504" s="108"/>
      <c r="J1504" s="105"/>
      <c r="K1504" s="105"/>
      <c r="L1504" s="108"/>
      <c r="M1504" s="105"/>
      <c r="N1504" s="103"/>
      <c r="O1504" s="456"/>
      <c r="P1504" s="79">
        <f t="shared" si="47"/>
        <v>0</v>
      </c>
      <c r="Q1504" s="79">
        <f t="shared" si="47"/>
        <v>0</v>
      </c>
      <c r="R1504" s="102" t="str">
        <f t="shared" si="46"/>
        <v/>
      </c>
      <c r="S1504" s="96" t="str">
        <f>IF(D1504="","",IF(OR(D1504=Plano!$A$1,D1504=Plano!$B$1),"entrada","saída"))</f>
        <v/>
      </c>
    </row>
    <row r="1505" spans="1:19" ht="13.2" hidden="1" x14ac:dyDescent="0.25">
      <c r="A1505" s="119" t="str">
        <f>IF(B1505="","",COUNT('Diário 2o PA'!$A$5:$A$1412)+COUNT('Diário 3o PA'!$A$5:$A$2004)+COUNT('Diário 4º PA'!$A$5:$A$2004)+ROW()-4)</f>
        <v/>
      </c>
      <c r="B1505" s="104"/>
      <c r="C1505" s="154"/>
      <c r="D1505" s="105"/>
      <c r="E1505" s="105"/>
      <c r="F1505" s="106"/>
      <c r="G1505" s="105"/>
      <c r="H1505" s="105"/>
      <c r="I1505" s="108"/>
      <c r="J1505" s="105"/>
      <c r="K1505" s="105"/>
      <c r="L1505" s="108"/>
      <c r="M1505" s="105"/>
      <c r="N1505" s="103"/>
      <c r="O1505" s="456"/>
      <c r="P1505" s="79">
        <f t="shared" si="47"/>
        <v>0</v>
      </c>
      <c r="Q1505" s="79">
        <f t="shared" si="47"/>
        <v>0</v>
      </c>
      <c r="R1505" s="102" t="str">
        <f t="shared" si="46"/>
        <v/>
      </c>
      <c r="S1505" s="96" t="str">
        <f>IF(D1505="","",IF(OR(D1505=Plano!$A$1,D1505=Plano!$B$1),"entrada","saída"))</f>
        <v/>
      </c>
    </row>
    <row r="1506" spans="1:19" ht="13.2" hidden="1" x14ac:dyDescent="0.25">
      <c r="A1506" s="119" t="str">
        <f>IF(B1506="","",COUNT('Diário 2o PA'!$A$5:$A$1412)+COUNT('Diário 3o PA'!$A$5:$A$2004)+COUNT('Diário 4º PA'!$A$5:$A$2004)+ROW()-4)</f>
        <v/>
      </c>
      <c r="B1506" s="104"/>
      <c r="C1506" s="154"/>
      <c r="D1506" s="105"/>
      <c r="E1506" s="105"/>
      <c r="F1506" s="106"/>
      <c r="G1506" s="105"/>
      <c r="H1506" s="105"/>
      <c r="I1506" s="108"/>
      <c r="J1506" s="105"/>
      <c r="K1506" s="105"/>
      <c r="L1506" s="108"/>
      <c r="M1506" s="105"/>
      <c r="N1506" s="103"/>
      <c r="O1506" s="456"/>
      <c r="P1506" s="79">
        <f t="shared" si="47"/>
        <v>0</v>
      </c>
      <c r="Q1506" s="79">
        <f t="shared" si="47"/>
        <v>0</v>
      </c>
      <c r="R1506" s="102" t="str">
        <f t="shared" si="46"/>
        <v/>
      </c>
      <c r="S1506" s="96" t="str">
        <f>IF(D1506="","",IF(OR(D1506=Plano!$A$1,D1506=Plano!$B$1),"entrada","saída"))</f>
        <v/>
      </c>
    </row>
    <row r="1507" spans="1:19" ht="13.2" hidden="1" x14ac:dyDescent="0.25">
      <c r="A1507" s="119" t="str">
        <f>IF(B1507="","",COUNT('Diário 2o PA'!$A$5:$A$1412)+COUNT('Diário 3o PA'!$A$5:$A$2004)+COUNT('Diário 4º PA'!$A$5:$A$2004)+ROW()-4)</f>
        <v/>
      </c>
      <c r="B1507" s="104"/>
      <c r="C1507" s="154"/>
      <c r="D1507" s="105"/>
      <c r="E1507" s="105"/>
      <c r="F1507" s="106"/>
      <c r="G1507" s="105"/>
      <c r="H1507" s="105"/>
      <c r="I1507" s="108"/>
      <c r="J1507" s="105"/>
      <c r="K1507" s="105"/>
      <c r="L1507" s="108"/>
      <c r="M1507" s="105"/>
      <c r="N1507" s="103"/>
      <c r="O1507" s="456"/>
      <c r="P1507" s="79">
        <f t="shared" si="47"/>
        <v>0</v>
      </c>
      <c r="Q1507" s="79">
        <f t="shared" si="47"/>
        <v>0</v>
      </c>
      <c r="R1507" s="102" t="str">
        <f t="shared" si="46"/>
        <v/>
      </c>
      <c r="S1507" s="96" t="str">
        <f>IF(D1507="","",IF(OR(D1507=Plano!$A$1,D1507=Plano!$B$1),"entrada","saída"))</f>
        <v/>
      </c>
    </row>
    <row r="1508" spans="1:19" ht="13.2" hidden="1" x14ac:dyDescent="0.25">
      <c r="A1508" s="119" t="str">
        <f>IF(B1508="","",COUNT('Diário 2o PA'!$A$5:$A$1412)+COUNT('Diário 3o PA'!$A$5:$A$2004)+COUNT('Diário 4º PA'!$A$5:$A$2004)+ROW()-4)</f>
        <v/>
      </c>
      <c r="B1508" s="104"/>
      <c r="C1508" s="154"/>
      <c r="D1508" s="105"/>
      <c r="E1508" s="105"/>
      <c r="F1508" s="106"/>
      <c r="G1508" s="105"/>
      <c r="H1508" s="105"/>
      <c r="I1508" s="108"/>
      <c r="J1508" s="105"/>
      <c r="K1508" s="105"/>
      <c r="L1508" s="108"/>
      <c r="M1508" s="105"/>
      <c r="N1508" s="103"/>
      <c r="O1508" s="456"/>
      <c r="P1508" s="79">
        <f t="shared" si="47"/>
        <v>0</v>
      </c>
      <c r="Q1508" s="79">
        <f t="shared" si="47"/>
        <v>0</v>
      </c>
      <c r="R1508" s="102" t="str">
        <f t="shared" si="46"/>
        <v/>
      </c>
      <c r="S1508" s="96" t="str">
        <f>IF(D1508="","",IF(OR(D1508=Plano!$A$1,D1508=Plano!$B$1),"entrada","saída"))</f>
        <v/>
      </c>
    </row>
    <row r="1509" spans="1:19" ht="13.2" hidden="1" x14ac:dyDescent="0.25">
      <c r="A1509" s="119" t="str">
        <f>IF(B1509="","",COUNT('Diário 2o PA'!$A$5:$A$1412)+COUNT('Diário 3o PA'!$A$5:$A$2004)+COUNT('Diário 4º PA'!$A$5:$A$2004)+ROW()-4)</f>
        <v/>
      </c>
      <c r="B1509" s="104"/>
      <c r="C1509" s="154"/>
      <c r="D1509" s="105"/>
      <c r="E1509" s="105"/>
      <c r="F1509" s="106"/>
      <c r="G1509" s="105"/>
      <c r="H1509" s="105"/>
      <c r="I1509" s="108"/>
      <c r="J1509" s="105"/>
      <c r="K1509" s="105"/>
      <c r="L1509" s="108"/>
      <c r="M1509" s="105"/>
      <c r="N1509" s="103"/>
      <c r="O1509" s="456"/>
      <c r="P1509" s="79">
        <f t="shared" si="47"/>
        <v>0</v>
      </c>
      <c r="Q1509" s="79">
        <f t="shared" si="47"/>
        <v>0</v>
      </c>
      <c r="R1509" s="102" t="str">
        <f t="shared" si="46"/>
        <v/>
      </c>
      <c r="S1509" s="96" t="str">
        <f>IF(D1509="","",IF(OR(D1509=Plano!$A$1,D1509=Plano!$B$1),"entrada","saída"))</f>
        <v/>
      </c>
    </row>
    <row r="1510" spans="1:19" ht="13.2" hidden="1" x14ac:dyDescent="0.25">
      <c r="A1510" s="119" t="str">
        <f>IF(B1510="","",COUNT('Diário 2o PA'!$A$5:$A$1412)+COUNT('Diário 3o PA'!$A$5:$A$2004)+COUNT('Diário 4º PA'!$A$5:$A$2004)+ROW()-4)</f>
        <v/>
      </c>
      <c r="B1510" s="104"/>
      <c r="C1510" s="154"/>
      <c r="D1510" s="105"/>
      <c r="E1510" s="105"/>
      <c r="F1510" s="106"/>
      <c r="G1510" s="105"/>
      <c r="H1510" s="105"/>
      <c r="I1510" s="108"/>
      <c r="J1510" s="105"/>
      <c r="K1510" s="105"/>
      <c r="L1510" s="108"/>
      <c r="M1510" s="105"/>
      <c r="N1510" s="103"/>
      <c r="O1510" s="456"/>
      <c r="P1510" s="79">
        <f t="shared" si="47"/>
        <v>0</v>
      </c>
      <c r="Q1510" s="79">
        <f t="shared" si="47"/>
        <v>0</v>
      </c>
      <c r="R1510" s="102" t="str">
        <f t="shared" si="46"/>
        <v/>
      </c>
      <c r="S1510" s="96" t="str">
        <f>IF(D1510="","",IF(OR(D1510=Plano!$A$1,D1510=Plano!$B$1),"entrada","saída"))</f>
        <v/>
      </c>
    </row>
    <row r="1511" spans="1:19" ht="13.2" hidden="1" x14ac:dyDescent="0.25">
      <c r="A1511" s="119" t="str">
        <f>IF(B1511="","",COUNT('Diário 2o PA'!$A$5:$A$1412)+COUNT('Diário 3o PA'!$A$5:$A$2004)+COUNT('Diário 4º PA'!$A$5:$A$2004)+ROW()-4)</f>
        <v/>
      </c>
      <c r="B1511" s="104"/>
      <c r="C1511" s="154"/>
      <c r="D1511" s="105"/>
      <c r="E1511" s="105"/>
      <c r="F1511" s="106"/>
      <c r="G1511" s="105"/>
      <c r="H1511" s="105"/>
      <c r="I1511" s="108"/>
      <c r="J1511" s="105"/>
      <c r="K1511" s="105"/>
      <c r="L1511" s="108"/>
      <c r="M1511" s="105"/>
      <c r="N1511" s="103"/>
      <c r="O1511" s="456"/>
      <c r="P1511" s="79">
        <f t="shared" si="47"/>
        <v>0</v>
      </c>
      <c r="Q1511" s="79">
        <f t="shared" si="47"/>
        <v>0</v>
      </c>
      <c r="R1511" s="102" t="str">
        <f t="shared" si="46"/>
        <v/>
      </c>
      <c r="S1511" s="96" t="str">
        <f>IF(D1511="","",IF(OR(D1511=Plano!$A$1,D1511=Plano!$B$1),"entrada","saída"))</f>
        <v/>
      </c>
    </row>
    <row r="1512" spans="1:19" ht="13.2" hidden="1" x14ac:dyDescent="0.25">
      <c r="A1512" s="119" t="str">
        <f>IF(B1512="","",COUNT('Diário 2o PA'!$A$5:$A$1412)+COUNT('Diário 3o PA'!$A$5:$A$2004)+COUNT('Diário 4º PA'!$A$5:$A$2004)+ROW()-4)</f>
        <v/>
      </c>
      <c r="B1512" s="104"/>
      <c r="C1512" s="154"/>
      <c r="D1512" s="105"/>
      <c r="E1512" s="105"/>
      <c r="F1512" s="106"/>
      <c r="G1512" s="105"/>
      <c r="H1512" s="105"/>
      <c r="I1512" s="108"/>
      <c r="J1512" s="105"/>
      <c r="K1512" s="105"/>
      <c r="L1512" s="108"/>
      <c r="M1512" s="105"/>
      <c r="N1512" s="103"/>
      <c r="O1512" s="456"/>
      <c r="P1512" s="79">
        <f t="shared" si="47"/>
        <v>0</v>
      </c>
      <c r="Q1512" s="79">
        <f t="shared" si="47"/>
        <v>0</v>
      </c>
      <c r="R1512" s="102" t="str">
        <f t="shared" si="46"/>
        <v/>
      </c>
      <c r="S1512" s="96" t="str">
        <f>IF(D1512="","",IF(OR(D1512=Plano!$A$1,D1512=Plano!$B$1),"entrada","saída"))</f>
        <v/>
      </c>
    </row>
    <row r="1513" spans="1:19" ht="13.2" hidden="1" x14ac:dyDescent="0.25">
      <c r="A1513" s="119" t="str">
        <f>IF(B1513="","",COUNT('Diário 2o PA'!$A$5:$A$1412)+COUNT('Diário 3o PA'!$A$5:$A$2004)+COUNT('Diário 4º PA'!$A$5:$A$2004)+ROW()-4)</f>
        <v/>
      </c>
      <c r="B1513" s="104"/>
      <c r="C1513" s="154"/>
      <c r="D1513" s="105"/>
      <c r="E1513" s="105"/>
      <c r="F1513" s="106"/>
      <c r="G1513" s="105"/>
      <c r="H1513" s="105"/>
      <c r="I1513" s="108"/>
      <c r="J1513" s="105"/>
      <c r="K1513" s="105"/>
      <c r="L1513" s="108"/>
      <c r="M1513" s="105"/>
      <c r="N1513" s="103"/>
      <c r="O1513" s="456"/>
      <c r="P1513" s="79">
        <f t="shared" si="47"/>
        <v>0</v>
      </c>
      <c r="Q1513" s="79">
        <f t="shared" si="47"/>
        <v>0</v>
      </c>
      <c r="R1513" s="102" t="str">
        <f t="shared" si="46"/>
        <v/>
      </c>
      <c r="S1513" s="96" t="str">
        <f>IF(D1513="","",IF(OR(D1513=Plano!$A$1,D1513=Plano!$B$1),"entrada","saída"))</f>
        <v/>
      </c>
    </row>
    <row r="1514" spans="1:19" ht="13.2" hidden="1" x14ac:dyDescent="0.25">
      <c r="A1514" s="119" t="str">
        <f>IF(B1514="","",COUNT('Diário 2o PA'!$A$5:$A$1412)+COUNT('Diário 3o PA'!$A$5:$A$2004)+COUNT('Diário 4º PA'!$A$5:$A$2004)+ROW()-4)</f>
        <v/>
      </c>
      <c r="B1514" s="104"/>
      <c r="C1514" s="154"/>
      <c r="D1514" s="105"/>
      <c r="E1514" s="105"/>
      <c r="F1514" s="106"/>
      <c r="G1514" s="105"/>
      <c r="H1514" s="105"/>
      <c r="I1514" s="108"/>
      <c r="J1514" s="105"/>
      <c r="K1514" s="105"/>
      <c r="L1514" s="108"/>
      <c r="M1514" s="105"/>
      <c r="N1514" s="103"/>
      <c r="O1514" s="456"/>
      <c r="P1514" s="79">
        <f t="shared" si="47"/>
        <v>0</v>
      </c>
      <c r="Q1514" s="79">
        <f t="shared" si="47"/>
        <v>0</v>
      </c>
      <c r="R1514" s="102" t="str">
        <f t="shared" si="46"/>
        <v/>
      </c>
      <c r="S1514" s="96" t="str">
        <f>IF(D1514="","",IF(OR(D1514=Plano!$A$1,D1514=Plano!$B$1),"entrada","saída"))</f>
        <v/>
      </c>
    </row>
    <row r="1515" spans="1:19" ht="13.2" hidden="1" x14ac:dyDescent="0.25">
      <c r="A1515" s="119" t="str">
        <f>IF(B1515="","",COUNT('Diário 2o PA'!$A$5:$A$1412)+COUNT('Diário 3o PA'!$A$5:$A$2004)+COUNT('Diário 4º PA'!$A$5:$A$2004)+ROW()-4)</f>
        <v/>
      </c>
      <c r="B1515" s="104"/>
      <c r="C1515" s="154"/>
      <c r="D1515" s="105"/>
      <c r="E1515" s="105"/>
      <c r="F1515" s="106"/>
      <c r="G1515" s="105"/>
      <c r="H1515" s="105"/>
      <c r="I1515" s="108"/>
      <c r="J1515" s="105"/>
      <c r="K1515" s="105"/>
      <c r="L1515" s="108"/>
      <c r="M1515" s="105"/>
      <c r="N1515" s="103"/>
      <c r="O1515" s="456"/>
      <c r="P1515" s="79">
        <f t="shared" si="47"/>
        <v>0</v>
      </c>
      <c r="Q1515" s="79">
        <f t="shared" si="47"/>
        <v>0</v>
      </c>
      <c r="R1515" s="102" t="str">
        <f t="shared" si="46"/>
        <v/>
      </c>
      <c r="S1515" s="96" t="str">
        <f>IF(D1515="","",IF(OR(D1515=Plano!$A$1,D1515=Plano!$B$1),"entrada","saída"))</f>
        <v/>
      </c>
    </row>
    <row r="1516" spans="1:19" ht="13.2" hidden="1" x14ac:dyDescent="0.25">
      <c r="A1516" s="119" t="str">
        <f>IF(B1516="","",COUNT('Diário 2o PA'!$A$5:$A$1412)+COUNT('Diário 3o PA'!$A$5:$A$2004)+COUNT('Diário 4º PA'!$A$5:$A$2004)+ROW()-4)</f>
        <v/>
      </c>
      <c r="B1516" s="104"/>
      <c r="C1516" s="154"/>
      <c r="D1516" s="105"/>
      <c r="E1516" s="105"/>
      <c r="F1516" s="106"/>
      <c r="G1516" s="105"/>
      <c r="H1516" s="105"/>
      <c r="I1516" s="108"/>
      <c r="J1516" s="105"/>
      <c r="K1516" s="105"/>
      <c r="L1516" s="108"/>
      <c r="M1516" s="105"/>
      <c r="N1516" s="103"/>
      <c r="O1516" s="456"/>
      <c r="P1516" s="79">
        <f t="shared" si="47"/>
        <v>0</v>
      </c>
      <c r="Q1516" s="79">
        <f t="shared" si="47"/>
        <v>0</v>
      </c>
      <c r="R1516" s="102" t="str">
        <f t="shared" si="46"/>
        <v/>
      </c>
      <c r="S1516" s="96" t="str">
        <f>IF(D1516="","",IF(OR(D1516=Plano!$A$1,D1516=Plano!$B$1),"entrada","saída"))</f>
        <v/>
      </c>
    </row>
    <row r="1517" spans="1:19" ht="13.2" hidden="1" x14ac:dyDescent="0.25">
      <c r="A1517" s="119" t="str">
        <f>IF(B1517="","",COUNT('Diário 2o PA'!$A$5:$A$1412)+COUNT('Diário 3o PA'!$A$5:$A$2004)+COUNT('Diário 4º PA'!$A$5:$A$2004)+ROW()-4)</f>
        <v/>
      </c>
      <c r="B1517" s="104"/>
      <c r="C1517" s="154"/>
      <c r="D1517" s="105"/>
      <c r="E1517" s="105"/>
      <c r="F1517" s="106"/>
      <c r="G1517" s="105"/>
      <c r="H1517" s="105"/>
      <c r="I1517" s="108"/>
      <c r="J1517" s="105"/>
      <c r="K1517" s="105"/>
      <c r="L1517" s="108"/>
      <c r="M1517" s="105"/>
      <c r="N1517" s="103"/>
      <c r="O1517" s="456"/>
      <c r="P1517" s="79">
        <f t="shared" si="47"/>
        <v>0</v>
      </c>
      <c r="Q1517" s="79">
        <f t="shared" si="47"/>
        <v>0</v>
      </c>
      <c r="R1517" s="102" t="str">
        <f t="shared" si="46"/>
        <v/>
      </c>
      <c r="S1517" s="96" t="str">
        <f>IF(D1517="","",IF(OR(D1517=Plano!$A$1,D1517=Plano!$B$1),"entrada","saída"))</f>
        <v/>
      </c>
    </row>
    <row r="1518" spans="1:19" ht="13.2" hidden="1" x14ac:dyDescent="0.25">
      <c r="A1518" s="119" t="str">
        <f>IF(B1518="","",COUNT('Diário 2o PA'!$A$5:$A$1412)+COUNT('Diário 3o PA'!$A$5:$A$2004)+COUNT('Diário 4º PA'!$A$5:$A$2004)+ROW()-4)</f>
        <v/>
      </c>
      <c r="B1518" s="104"/>
      <c r="C1518" s="154"/>
      <c r="D1518" s="105"/>
      <c r="E1518" s="105"/>
      <c r="F1518" s="106"/>
      <c r="G1518" s="105"/>
      <c r="H1518" s="105"/>
      <c r="I1518" s="108"/>
      <c r="J1518" s="105"/>
      <c r="K1518" s="105"/>
      <c r="L1518" s="108"/>
      <c r="M1518" s="105"/>
      <c r="N1518" s="103"/>
      <c r="O1518" s="456"/>
      <c r="P1518" s="79">
        <f t="shared" si="47"/>
        <v>0</v>
      </c>
      <c r="Q1518" s="79">
        <f t="shared" si="47"/>
        <v>0</v>
      </c>
      <c r="R1518" s="102" t="str">
        <f t="shared" si="46"/>
        <v/>
      </c>
      <c r="S1518" s="96" t="str">
        <f>IF(D1518="","",IF(OR(D1518=Plano!$A$1,D1518=Plano!$B$1),"entrada","saída"))</f>
        <v/>
      </c>
    </row>
    <row r="1519" spans="1:19" ht="13.2" hidden="1" x14ac:dyDescent="0.25">
      <c r="A1519" s="119" t="str">
        <f>IF(B1519="","",COUNT('Diário 2o PA'!$A$5:$A$1412)+COUNT('Diário 3o PA'!$A$5:$A$2004)+COUNT('Diário 4º PA'!$A$5:$A$2004)+ROW()-4)</f>
        <v/>
      </c>
      <c r="B1519" s="104"/>
      <c r="C1519" s="154"/>
      <c r="D1519" s="105"/>
      <c r="E1519" s="105"/>
      <c r="F1519" s="106"/>
      <c r="G1519" s="105"/>
      <c r="H1519" s="105"/>
      <c r="I1519" s="108"/>
      <c r="J1519" s="105"/>
      <c r="K1519" s="105"/>
      <c r="L1519" s="108"/>
      <c r="M1519" s="105"/>
      <c r="N1519" s="103"/>
      <c r="O1519" s="456"/>
      <c r="P1519" s="79">
        <f t="shared" si="47"/>
        <v>0</v>
      </c>
      <c r="Q1519" s="79">
        <f t="shared" si="47"/>
        <v>0</v>
      </c>
      <c r="R1519" s="102" t="str">
        <f t="shared" si="46"/>
        <v/>
      </c>
      <c r="S1519" s="96" t="str">
        <f>IF(D1519="","",IF(OR(D1519=Plano!$A$1,D1519=Plano!$B$1),"entrada","saída"))</f>
        <v/>
      </c>
    </row>
    <row r="1520" spans="1:19" ht="13.2" hidden="1" x14ac:dyDescent="0.25">
      <c r="A1520" s="119" t="str">
        <f>IF(B1520="","",COUNT('Diário 2o PA'!$A$5:$A$1412)+COUNT('Diário 3o PA'!$A$5:$A$2004)+COUNT('Diário 4º PA'!$A$5:$A$2004)+ROW()-4)</f>
        <v/>
      </c>
      <c r="B1520" s="104"/>
      <c r="C1520" s="154"/>
      <c r="D1520" s="105"/>
      <c r="E1520" s="105"/>
      <c r="F1520" s="106"/>
      <c r="G1520" s="105"/>
      <c r="H1520" s="105"/>
      <c r="I1520" s="108"/>
      <c r="J1520" s="105"/>
      <c r="K1520" s="105"/>
      <c r="L1520" s="108"/>
      <c r="M1520" s="105"/>
      <c r="N1520" s="103"/>
      <c r="O1520" s="456"/>
      <c r="P1520" s="79">
        <f t="shared" si="47"/>
        <v>0</v>
      </c>
      <c r="Q1520" s="79">
        <f t="shared" si="47"/>
        <v>0</v>
      </c>
      <c r="R1520" s="102" t="str">
        <f t="shared" si="46"/>
        <v/>
      </c>
      <c r="S1520" s="96" t="str">
        <f>IF(D1520="","",IF(OR(D1520=Plano!$A$1,D1520=Plano!$B$1),"entrada","saída"))</f>
        <v/>
      </c>
    </row>
    <row r="1521" spans="1:19" ht="13.2" hidden="1" x14ac:dyDescent="0.25">
      <c r="A1521" s="119" t="str">
        <f>IF(B1521="","",COUNT('Diário 2o PA'!$A$5:$A$1412)+COUNT('Diário 3o PA'!$A$5:$A$2004)+COUNT('Diário 4º PA'!$A$5:$A$2004)+ROW()-4)</f>
        <v/>
      </c>
      <c r="B1521" s="104"/>
      <c r="C1521" s="154"/>
      <c r="D1521" s="105"/>
      <c r="E1521" s="105"/>
      <c r="F1521" s="106"/>
      <c r="G1521" s="105"/>
      <c r="H1521" s="105"/>
      <c r="I1521" s="108"/>
      <c r="J1521" s="105"/>
      <c r="K1521" s="105"/>
      <c r="L1521" s="108"/>
      <c r="M1521" s="105"/>
      <c r="N1521" s="103"/>
      <c r="O1521" s="456"/>
      <c r="P1521" s="79">
        <f t="shared" si="47"/>
        <v>0</v>
      </c>
      <c r="Q1521" s="79">
        <f t="shared" si="47"/>
        <v>0</v>
      </c>
      <c r="R1521" s="102" t="str">
        <f t="shared" si="46"/>
        <v/>
      </c>
      <c r="S1521" s="96" t="str">
        <f>IF(D1521="","",IF(OR(D1521=Plano!$A$1,D1521=Plano!$B$1),"entrada","saída"))</f>
        <v/>
      </c>
    </row>
    <row r="1522" spans="1:19" ht="13.2" hidden="1" x14ac:dyDescent="0.25">
      <c r="A1522" s="119" t="str">
        <f>IF(B1522="","",COUNT('Diário 2o PA'!$A$5:$A$1412)+COUNT('Diário 3o PA'!$A$5:$A$2004)+COUNT('Diário 4º PA'!$A$5:$A$2004)+ROW()-4)</f>
        <v/>
      </c>
      <c r="B1522" s="104"/>
      <c r="C1522" s="154"/>
      <c r="D1522" s="105"/>
      <c r="E1522" s="105"/>
      <c r="F1522" s="106"/>
      <c r="G1522" s="105"/>
      <c r="H1522" s="105"/>
      <c r="I1522" s="108"/>
      <c r="J1522" s="105"/>
      <c r="K1522" s="105"/>
      <c r="L1522" s="108"/>
      <c r="M1522" s="105"/>
      <c r="N1522" s="103"/>
      <c r="O1522" s="456"/>
      <c r="P1522" s="79">
        <f t="shared" si="47"/>
        <v>0</v>
      </c>
      <c r="Q1522" s="79">
        <f t="shared" si="47"/>
        <v>0</v>
      </c>
      <c r="R1522" s="102" t="str">
        <f t="shared" si="46"/>
        <v/>
      </c>
      <c r="S1522" s="96" t="str">
        <f>IF(D1522="","",IF(OR(D1522=Plano!$A$1,D1522=Plano!$B$1),"entrada","saída"))</f>
        <v/>
      </c>
    </row>
    <row r="1523" spans="1:19" ht="13.2" hidden="1" x14ac:dyDescent="0.25">
      <c r="A1523" s="119" t="str">
        <f>IF(B1523="","",COUNT('Diário 2o PA'!$A$5:$A$1412)+COUNT('Diário 3o PA'!$A$5:$A$2004)+COUNT('Diário 4º PA'!$A$5:$A$2004)+ROW()-4)</f>
        <v/>
      </c>
      <c r="B1523" s="104"/>
      <c r="C1523" s="154"/>
      <c r="D1523" s="105"/>
      <c r="E1523" s="105"/>
      <c r="F1523" s="106"/>
      <c r="G1523" s="105"/>
      <c r="H1523" s="105"/>
      <c r="I1523" s="108"/>
      <c r="J1523" s="105"/>
      <c r="K1523" s="105"/>
      <c r="L1523" s="108"/>
      <c r="M1523" s="105"/>
      <c r="N1523" s="103"/>
      <c r="O1523" s="456"/>
      <c r="P1523" s="79">
        <f t="shared" si="47"/>
        <v>0</v>
      </c>
      <c r="Q1523" s="79">
        <f t="shared" si="47"/>
        <v>0</v>
      </c>
      <c r="R1523" s="102" t="str">
        <f t="shared" si="46"/>
        <v/>
      </c>
      <c r="S1523" s="96" t="str">
        <f>IF(D1523="","",IF(OR(D1523=Plano!$A$1,D1523=Plano!$B$1),"entrada","saída"))</f>
        <v/>
      </c>
    </row>
    <row r="1524" spans="1:19" ht="13.2" hidden="1" x14ac:dyDescent="0.25">
      <c r="A1524" s="119" t="str">
        <f>IF(B1524="","",COUNT('Diário 2o PA'!$A$5:$A$1412)+COUNT('Diário 3o PA'!$A$5:$A$2004)+COUNT('Diário 4º PA'!$A$5:$A$2004)+ROW()-4)</f>
        <v/>
      </c>
      <c r="B1524" s="104"/>
      <c r="C1524" s="154"/>
      <c r="D1524" s="105"/>
      <c r="E1524" s="105"/>
      <c r="F1524" s="106"/>
      <c r="G1524" s="105"/>
      <c r="H1524" s="105"/>
      <c r="I1524" s="108"/>
      <c r="J1524" s="105"/>
      <c r="K1524" s="105"/>
      <c r="L1524" s="108"/>
      <c r="M1524" s="105"/>
      <c r="N1524" s="103"/>
      <c r="O1524" s="456"/>
      <c r="P1524" s="79">
        <f t="shared" si="47"/>
        <v>0</v>
      </c>
      <c r="Q1524" s="79">
        <f t="shared" si="47"/>
        <v>0</v>
      </c>
      <c r="R1524" s="102" t="str">
        <f t="shared" si="46"/>
        <v/>
      </c>
      <c r="S1524" s="96" t="str">
        <f>IF(D1524="","",IF(OR(D1524=Plano!$A$1,D1524=Plano!$B$1),"entrada","saída"))</f>
        <v/>
      </c>
    </row>
    <row r="1525" spans="1:19" ht="13.2" hidden="1" x14ac:dyDescent="0.25">
      <c r="A1525" s="119" t="str">
        <f>IF(B1525="","",COUNT('Diário 2o PA'!$A$5:$A$1412)+COUNT('Diário 3o PA'!$A$5:$A$2004)+COUNT('Diário 4º PA'!$A$5:$A$2004)+ROW()-4)</f>
        <v/>
      </c>
      <c r="B1525" s="104"/>
      <c r="C1525" s="154"/>
      <c r="D1525" s="105"/>
      <c r="E1525" s="105"/>
      <c r="F1525" s="106"/>
      <c r="G1525" s="105"/>
      <c r="H1525" s="105"/>
      <c r="I1525" s="108"/>
      <c r="J1525" s="105"/>
      <c r="K1525" s="105"/>
      <c r="L1525" s="108"/>
      <c r="M1525" s="105"/>
      <c r="N1525" s="103"/>
      <c r="O1525" s="456"/>
      <c r="P1525" s="79">
        <f t="shared" si="47"/>
        <v>0</v>
      </c>
      <c r="Q1525" s="79">
        <f t="shared" si="47"/>
        <v>0</v>
      </c>
      <c r="R1525" s="102" t="str">
        <f t="shared" si="46"/>
        <v/>
      </c>
      <c r="S1525" s="96" t="str">
        <f>IF(D1525="","",IF(OR(D1525=Plano!$A$1,D1525=Plano!$B$1),"entrada","saída"))</f>
        <v/>
      </c>
    </row>
    <row r="1526" spans="1:19" ht="13.2" hidden="1" x14ac:dyDescent="0.25">
      <c r="A1526" s="119" t="str">
        <f>IF(B1526="","",COUNT('Diário 2o PA'!$A$5:$A$1412)+COUNT('Diário 3o PA'!$A$5:$A$2004)+COUNT('Diário 4º PA'!$A$5:$A$2004)+ROW()-4)</f>
        <v/>
      </c>
      <c r="B1526" s="104"/>
      <c r="C1526" s="154"/>
      <c r="D1526" s="105"/>
      <c r="E1526" s="105"/>
      <c r="F1526" s="106"/>
      <c r="G1526" s="105"/>
      <c r="H1526" s="105"/>
      <c r="I1526" s="108"/>
      <c r="J1526" s="105"/>
      <c r="K1526" s="105"/>
      <c r="L1526" s="108"/>
      <c r="M1526" s="105"/>
      <c r="N1526" s="103"/>
      <c r="O1526" s="456"/>
      <c r="P1526" s="79">
        <f t="shared" si="47"/>
        <v>0</v>
      </c>
      <c r="Q1526" s="79">
        <f t="shared" si="47"/>
        <v>0</v>
      </c>
      <c r="R1526" s="102" t="str">
        <f t="shared" si="46"/>
        <v/>
      </c>
      <c r="S1526" s="96" t="str">
        <f>IF(D1526="","",IF(OR(D1526=Plano!$A$1,D1526=Plano!$B$1),"entrada","saída"))</f>
        <v/>
      </c>
    </row>
    <row r="1527" spans="1:19" ht="13.2" hidden="1" x14ac:dyDescent="0.25">
      <c r="A1527" s="119" t="str">
        <f>IF(B1527="","",COUNT('Diário 2o PA'!$A$5:$A$1412)+COUNT('Diário 3o PA'!$A$5:$A$2004)+COUNT('Diário 4º PA'!$A$5:$A$2004)+ROW()-4)</f>
        <v/>
      </c>
      <c r="B1527" s="104"/>
      <c r="C1527" s="154"/>
      <c r="D1527" s="105"/>
      <c r="E1527" s="105"/>
      <c r="F1527" s="106"/>
      <c r="G1527" s="105"/>
      <c r="H1527" s="105"/>
      <c r="I1527" s="108"/>
      <c r="J1527" s="105"/>
      <c r="K1527" s="105"/>
      <c r="L1527" s="108"/>
      <c r="M1527" s="105"/>
      <c r="N1527" s="103"/>
      <c r="O1527" s="456"/>
      <c r="P1527" s="79">
        <f t="shared" si="47"/>
        <v>0</v>
      </c>
      <c r="Q1527" s="79">
        <f t="shared" si="47"/>
        <v>0</v>
      </c>
      <c r="R1527" s="102" t="str">
        <f t="shared" si="46"/>
        <v/>
      </c>
      <c r="S1527" s="96" t="str">
        <f>IF(D1527="","",IF(OR(D1527=Plano!$A$1,D1527=Plano!$B$1),"entrada","saída"))</f>
        <v/>
      </c>
    </row>
    <row r="1528" spans="1:19" ht="13.2" hidden="1" x14ac:dyDescent="0.25">
      <c r="A1528" s="119" t="str">
        <f>IF(B1528="","",COUNT('Diário 2o PA'!$A$5:$A$1412)+COUNT('Diário 3o PA'!$A$5:$A$2004)+COUNT('Diário 4º PA'!$A$5:$A$2004)+ROW()-4)</f>
        <v/>
      </c>
      <c r="B1528" s="104"/>
      <c r="C1528" s="154"/>
      <c r="D1528" s="105"/>
      <c r="E1528" s="105"/>
      <c r="F1528" s="106"/>
      <c r="G1528" s="105"/>
      <c r="H1528" s="105"/>
      <c r="I1528" s="108"/>
      <c r="J1528" s="105"/>
      <c r="K1528" s="105"/>
      <c r="L1528" s="108"/>
      <c r="M1528" s="105"/>
      <c r="N1528" s="103"/>
      <c r="O1528" s="456"/>
      <c r="P1528" s="79">
        <f t="shared" si="47"/>
        <v>0</v>
      </c>
      <c r="Q1528" s="79">
        <f t="shared" si="47"/>
        <v>0</v>
      </c>
      <c r="R1528" s="102" t="str">
        <f t="shared" si="46"/>
        <v/>
      </c>
      <c r="S1528" s="96" t="str">
        <f>IF(D1528="","",IF(OR(D1528=Plano!$A$1,D1528=Plano!$B$1),"entrada","saída"))</f>
        <v/>
      </c>
    </row>
    <row r="1529" spans="1:19" ht="13.2" hidden="1" x14ac:dyDescent="0.25">
      <c r="A1529" s="119" t="str">
        <f>IF(B1529="","",COUNT('Diário 2o PA'!$A$5:$A$1412)+COUNT('Diário 3o PA'!$A$5:$A$2004)+COUNT('Diário 4º PA'!$A$5:$A$2004)+ROW()-4)</f>
        <v/>
      </c>
      <c r="B1529" s="104"/>
      <c r="C1529" s="154"/>
      <c r="D1529" s="105"/>
      <c r="E1529" s="105"/>
      <c r="F1529" s="106"/>
      <c r="G1529" s="105"/>
      <c r="H1529" s="105"/>
      <c r="I1529" s="108"/>
      <c r="J1529" s="105"/>
      <c r="K1529" s="105"/>
      <c r="L1529" s="108"/>
      <c r="M1529" s="105"/>
      <c r="N1529" s="103"/>
      <c r="O1529" s="456"/>
      <c r="P1529" s="79">
        <f t="shared" si="47"/>
        <v>0</v>
      </c>
      <c r="Q1529" s="79">
        <f t="shared" si="47"/>
        <v>0</v>
      </c>
      <c r="R1529" s="102" t="str">
        <f t="shared" si="46"/>
        <v/>
      </c>
      <c r="S1529" s="96" t="str">
        <f>IF(D1529="","",IF(OR(D1529=Plano!$A$1,D1529=Plano!$B$1),"entrada","saída"))</f>
        <v/>
      </c>
    </row>
    <row r="1530" spans="1:19" ht="13.2" hidden="1" x14ac:dyDescent="0.25">
      <c r="A1530" s="119" t="str">
        <f>IF(B1530="","",COUNT('Diário 2o PA'!$A$5:$A$1412)+COUNT('Diário 3o PA'!$A$5:$A$2004)+COUNT('Diário 4º PA'!$A$5:$A$2004)+ROW()-4)</f>
        <v/>
      </c>
      <c r="B1530" s="104"/>
      <c r="C1530" s="154"/>
      <c r="D1530" s="105"/>
      <c r="E1530" s="105"/>
      <c r="F1530" s="106"/>
      <c r="G1530" s="105"/>
      <c r="H1530" s="105"/>
      <c r="I1530" s="108"/>
      <c r="J1530" s="105"/>
      <c r="K1530" s="105"/>
      <c r="L1530" s="108"/>
      <c r="M1530" s="105"/>
      <c r="N1530" s="103"/>
      <c r="O1530" s="456"/>
      <c r="P1530" s="79">
        <f t="shared" si="47"/>
        <v>0</v>
      </c>
      <c r="Q1530" s="79">
        <f t="shared" si="47"/>
        <v>0</v>
      </c>
      <c r="R1530" s="102" t="str">
        <f t="shared" si="46"/>
        <v/>
      </c>
      <c r="S1530" s="96" t="str">
        <f>IF(D1530="","",IF(OR(D1530=Plano!$A$1,D1530=Plano!$B$1),"entrada","saída"))</f>
        <v/>
      </c>
    </row>
    <row r="1531" spans="1:19" ht="13.2" hidden="1" x14ac:dyDescent="0.25">
      <c r="A1531" s="119" t="str">
        <f>IF(B1531="","",COUNT('Diário 2o PA'!$A$5:$A$1412)+COUNT('Diário 3o PA'!$A$5:$A$2004)+COUNT('Diário 4º PA'!$A$5:$A$2004)+ROW()-4)</f>
        <v/>
      </c>
      <c r="B1531" s="104"/>
      <c r="C1531" s="154"/>
      <c r="D1531" s="105"/>
      <c r="E1531" s="105"/>
      <c r="F1531" s="106"/>
      <c r="G1531" s="105"/>
      <c r="H1531" s="105"/>
      <c r="I1531" s="108"/>
      <c r="J1531" s="105"/>
      <c r="K1531" s="105"/>
      <c r="L1531" s="108"/>
      <c r="M1531" s="105"/>
      <c r="N1531" s="103"/>
      <c r="O1531" s="456"/>
      <c r="P1531" s="79">
        <f t="shared" si="47"/>
        <v>0</v>
      </c>
      <c r="Q1531" s="79">
        <f t="shared" si="47"/>
        <v>0</v>
      </c>
      <c r="R1531" s="102" t="str">
        <f t="shared" si="46"/>
        <v/>
      </c>
      <c r="S1531" s="96" t="str">
        <f>IF(D1531="","",IF(OR(D1531=Plano!$A$1,D1531=Plano!$B$1),"entrada","saída"))</f>
        <v/>
      </c>
    </row>
    <row r="1532" spans="1:19" ht="13.2" hidden="1" x14ac:dyDescent="0.25">
      <c r="A1532" s="119" t="str">
        <f>IF(B1532="","",COUNT('Diário 2o PA'!$A$5:$A$1412)+COUNT('Diário 3o PA'!$A$5:$A$2004)+COUNT('Diário 4º PA'!$A$5:$A$2004)+ROW()-4)</f>
        <v/>
      </c>
      <c r="B1532" s="104"/>
      <c r="C1532" s="154"/>
      <c r="D1532" s="105"/>
      <c r="E1532" s="105"/>
      <c r="F1532" s="106"/>
      <c r="G1532" s="105"/>
      <c r="H1532" s="105"/>
      <c r="I1532" s="108"/>
      <c r="J1532" s="105"/>
      <c r="K1532" s="105"/>
      <c r="L1532" s="108"/>
      <c r="M1532" s="105"/>
      <c r="N1532" s="103"/>
      <c r="O1532" s="456"/>
      <c r="P1532" s="79">
        <f t="shared" si="47"/>
        <v>0</v>
      </c>
      <c r="Q1532" s="79">
        <f t="shared" si="47"/>
        <v>0</v>
      </c>
      <c r="R1532" s="102" t="str">
        <f t="shared" si="46"/>
        <v/>
      </c>
      <c r="S1532" s="96" t="str">
        <f>IF(D1532="","",IF(OR(D1532=Plano!$A$1,D1532=Plano!$B$1),"entrada","saída"))</f>
        <v/>
      </c>
    </row>
    <row r="1533" spans="1:19" ht="13.2" hidden="1" x14ac:dyDescent="0.25">
      <c r="A1533" s="119" t="str">
        <f>IF(B1533="","",COUNT('Diário 2o PA'!$A$5:$A$1412)+COUNT('Diário 3o PA'!$A$5:$A$2004)+COUNT('Diário 4º PA'!$A$5:$A$2004)+ROW()-4)</f>
        <v/>
      </c>
      <c r="B1533" s="104"/>
      <c r="C1533" s="154"/>
      <c r="D1533" s="105"/>
      <c r="E1533" s="105"/>
      <c r="F1533" s="106"/>
      <c r="G1533" s="105"/>
      <c r="H1533" s="105"/>
      <c r="I1533" s="108"/>
      <c r="J1533" s="105"/>
      <c r="K1533" s="105"/>
      <c r="L1533" s="108"/>
      <c r="M1533" s="105"/>
      <c r="N1533" s="103"/>
      <c r="O1533" s="456"/>
      <c r="P1533" s="79">
        <f t="shared" si="47"/>
        <v>0</v>
      </c>
      <c r="Q1533" s="79">
        <f t="shared" si="47"/>
        <v>0</v>
      </c>
      <c r="R1533" s="102" t="str">
        <f t="shared" si="46"/>
        <v/>
      </c>
      <c r="S1533" s="96" t="str">
        <f>IF(D1533="","",IF(OR(D1533=Plano!$A$1,D1533=Plano!$B$1),"entrada","saída"))</f>
        <v/>
      </c>
    </row>
    <row r="1534" spans="1:19" ht="13.2" hidden="1" x14ac:dyDescent="0.25">
      <c r="A1534" s="119" t="str">
        <f>IF(B1534="","",COUNT('Diário 2o PA'!$A$5:$A$1412)+COUNT('Diário 3o PA'!$A$5:$A$2004)+COUNT('Diário 4º PA'!$A$5:$A$2004)+ROW()-4)</f>
        <v/>
      </c>
      <c r="B1534" s="104"/>
      <c r="C1534" s="154"/>
      <c r="D1534" s="105"/>
      <c r="E1534" s="105"/>
      <c r="F1534" s="106"/>
      <c r="G1534" s="105"/>
      <c r="H1534" s="105"/>
      <c r="I1534" s="108"/>
      <c r="J1534" s="105"/>
      <c r="K1534" s="105"/>
      <c r="L1534" s="108"/>
      <c r="M1534" s="105"/>
      <c r="N1534" s="103"/>
      <c r="O1534" s="456"/>
      <c r="P1534" s="79">
        <f t="shared" si="47"/>
        <v>0</v>
      </c>
      <c r="Q1534" s="79">
        <f t="shared" si="47"/>
        <v>0</v>
      </c>
      <c r="R1534" s="102" t="str">
        <f t="shared" si="46"/>
        <v/>
      </c>
      <c r="S1534" s="96" t="str">
        <f>IF(D1534="","",IF(OR(D1534=Plano!$A$1,D1534=Plano!$B$1),"entrada","saída"))</f>
        <v/>
      </c>
    </row>
    <row r="1535" spans="1:19" ht="13.2" hidden="1" x14ac:dyDescent="0.25">
      <c r="A1535" s="119" t="str">
        <f>IF(B1535="","",COUNT('Diário 2o PA'!$A$5:$A$1412)+COUNT('Diário 3o PA'!$A$5:$A$2004)+COUNT('Diário 4º PA'!$A$5:$A$2004)+ROW()-4)</f>
        <v/>
      </c>
      <c r="B1535" s="104"/>
      <c r="C1535" s="154"/>
      <c r="D1535" s="105"/>
      <c r="E1535" s="105"/>
      <c r="F1535" s="106"/>
      <c r="G1535" s="105"/>
      <c r="H1535" s="105"/>
      <c r="I1535" s="108"/>
      <c r="J1535" s="105"/>
      <c r="K1535" s="105"/>
      <c r="L1535" s="108"/>
      <c r="M1535" s="105"/>
      <c r="N1535" s="103"/>
      <c r="O1535" s="456"/>
      <c r="P1535" s="79">
        <f t="shared" si="47"/>
        <v>0</v>
      </c>
      <c r="Q1535" s="79">
        <f t="shared" si="47"/>
        <v>0</v>
      </c>
      <c r="R1535" s="102" t="str">
        <f t="shared" si="46"/>
        <v/>
      </c>
      <c r="S1535" s="96" t="str">
        <f>IF(D1535="","",IF(OR(D1535=Plano!$A$1,D1535=Plano!$B$1),"entrada","saída"))</f>
        <v/>
      </c>
    </row>
    <row r="1536" spans="1:19" ht="13.2" hidden="1" x14ac:dyDescent="0.25">
      <c r="A1536" s="119" t="str">
        <f>IF(B1536="","",COUNT('Diário 2o PA'!$A$5:$A$1412)+COUNT('Diário 3o PA'!$A$5:$A$2004)+COUNT('Diário 4º PA'!$A$5:$A$2004)+ROW()-4)</f>
        <v/>
      </c>
      <c r="B1536" s="104"/>
      <c r="C1536" s="154"/>
      <c r="D1536" s="105"/>
      <c r="E1536" s="105"/>
      <c r="F1536" s="106"/>
      <c r="G1536" s="105"/>
      <c r="H1536" s="105"/>
      <c r="I1536" s="108"/>
      <c r="J1536" s="105"/>
      <c r="K1536" s="105"/>
      <c r="L1536" s="108"/>
      <c r="M1536" s="105"/>
      <c r="N1536" s="103"/>
      <c r="O1536" s="456"/>
      <c r="P1536" s="79">
        <f t="shared" si="47"/>
        <v>0</v>
      </c>
      <c r="Q1536" s="79">
        <f t="shared" si="47"/>
        <v>0</v>
      </c>
      <c r="R1536" s="102" t="str">
        <f t="shared" si="46"/>
        <v/>
      </c>
      <c r="S1536" s="96" t="str">
        <f>IF(D1536="","",IF(OR(D1536=Plano!$A$1,D1536=Plano!$B$1),"entrada","saída"))</f>
        <v/>
      </c>
    </row>
    <row r="1537" spans="1:19" ht="13.2" hidden="1" x14ac:dyDescent="0.25">
      <c r="A1537" s="119" t="str">
        <f>IF(B1537="","",COUNT('Diário 2o PA'!$A$5:$A$1412)+COUNT('Diário 3o PA'!$A$5:$A$2004)+COUNT('Diário 4º PA'!$A$5:$A$2004)+ROW()-4)</f>
        <v/>
      </c>
      <c r="B1537" s="104"/>
      <c r="C1537" s="154"/>
      <c r="D1537" s="105"/>
      <c r="E1537" s="105"/>
      <c r="F1537" s="106"/>
      <c r="G1537" s="105"/>
      <c r="H1537" s="105"/>
      <c r="I1537" s="108"/>
      <c r="J1537" s="105"/>
      <c r="K1537" s="105"/>
      <c r="L1537" s="108"/>
      <c r="M1537" s="105"/>
      <c r="N1537" s="103"/>
      <c r="O1537" s="456"/>
      <c r="P1537" s="79">
        <f t="shared" si="47"/>
        <v>0</v>
      </c>
      <c r="Q1537" s="79">
        <f t="shared" si="47"/>
        <v>0</v>
      </c>
      <c r="R1537" s="102" t="str">
        <f t="shared" si="46"/>
        <v/>
      </c>
      <c r="S1537" s="96" t="str">
        <f>IF(D1537="","",IF(OR(D1537=Plano!$A$1,D1537=Plano!$B$1),"entrada","saída"))</f>
        <v/>
      </c>
    </row>
    <row r="1538" spans="1:19" ht="13.2" hidden="1" x14ac:dyDescent="0.25">
      <c r="A1538" s="119" t="str">
        <f>IF(B1538="","",COUNT('Diário 2o PA'!$A$5:$A$1412)+COUNT('Diário 3o PA'!$A$5:$A$2004)+COUNT('Diário 4º PA'!$A$5:$A$2004)+ROW()-4)</f>
        <v/>
      </c>
      <c r="B1538" s="104"/>
      <c r="C1538" s="154"/>
      <c r="D1538" s="105"/>
      <c r="E1538" s="105"/>
      <c r="F1538" s="106"/>
      <c r="G1538" s="105"/>
      <c r="H1538" s="105"/>
      <c r="I1538" s="108"/>
      <c r="J1538" s="105"/>
      <c r="K1538" s="105"/>
      <c r="L1538" s="108"/>
      <c r="M1538" s="105"/>
      <c r="N1538" s="103"/>
      <c r="O1538" s="456"/>
      <c r="P1538" s="79">
        <f t="shared" si="47"/>
        <v>0</v>
      </c>
      <c r="Q1538" s="79">
        <f t="shared" si="47"/>
        <v>0</v>
      </c>
      <c r="R1538" s="102" t="str">
        <f t="shared" si="46"/>
        <v/>
      </c>
      <c r="S1538" s="96" t="str">
        <f>IF(D1538="","",IF(OR(D1538=Plano!$A$1,D1538=Plano!$B$1),"entrada","saída"))</f>
        <v/>
      </c>
    </row>
    <row r="1539" spans="1:19" ht="13.2" hidden="1" x14ac:dyDescent="0.25">
      <c r="A1539" s="119" t="str">
        <f>IF(B1539="","",COUNT('Diário 2o PA'!$A$5:$A$1412)+COUNT('Diário 3o PA'!$A$5:$A$2004)+COUNT('Diário 4º PA'!$A$5:$A$2004)+ROW()-4)</f>
        <v/>
      </c>
      <c r="B1539" s="104"/>
      <c r="C1539" s="154"/>
      <c r="D1539" s="105"/>
      <c r="E1539" s="105"/>
      <c r="F1539" s="106"/>
      <c r="G1539" s="105"/>
      <c r="H1539" s="105"/>
      <c r="I1539" s="108"/>
      <c r="J1539" s="105"/>
      <c r="K1539" s="105"/>
      <c r="L1539" s="108"/>
      <c r="M1539" s="105"/>
      <c r="N1539" s="103"/>
      <c r="O1539" s="456"/>
      <c r="P1539" s="79">
        <f t="shared" si="47"/>
        <v>0</v>
      </c>
      <c r="Q1539" s="79">
        <f t="shared" si="47"/>
        <v>0</v>
      </c>
      <c r="R1539" s="102" t="str">
        <f t="shared" si="46"/>
        <v/>
      </c>
      <c r="S1539" s="96" t="str">
        <f>IF(D1539="","",IF(OR(D1539=Plano!$A$1,D1539=Plano!$B$1),"entrada","saída"))</f>
        <v/>
      </c>
    </row>
    <row r="1540" spans="1:19" ht="13.2" hidden="1" x14ac:dyDescent="0.25">
      <c r="A1540" s="119" t="str">
        <f>IF(B1540="","",COUNT('Diário 2o PA'!$A$5:$A$1412)+COUNT('Diário 3o PA'!$A$5:$A$2004)+COUNT('Diário 4º PA'!$A$5:$A$2004)+ROW()-4)</f>
        <v/>
      </c>
      <c r="B1540" s="104"/>
      <c r="C1540" s="154"/>
      <c r="D1540" s="105"/>
      <c r="E1540" s="105"/>
      <c r="F1540" s="106"/>
      <c r="G1540" s="105"/>
      <c r="H1540" s="105"/>
      <c r="I1540" s="108"/>
      <c r="J1540" s="105"/>
      <c r="K1540" s="105"/>
      <c r="L1540" s="108"/>
      <c r="M1540" s="105"/>
      <c r="N1540" s="103"/>
      <c r="O1540" s="456"/>
      <c r="P1540" s="79">
        <f t="shared" si="47"/>
        <v>0</v>
      </c>
      <c r="Q1540" s="79">
        <f t="shared" si="47"/>
        <v>0</v>
      </c>
      <c r="R1540" s="102" t="str">
        <f t="shared" si="46"/>
        <v/>
      </c>
      <c r="S1540" s="96" t="str">
        <f>IF(D1540="","",IF(OR(D1540=Plano!$A$1,D1540=Plano!$B$1),"entrada","saída"))</f>
        <v/>
      </c>
    </row>
    <row r="1541" spans="1:19" ht="13.2" hidden="1" x14ac:dyDescent="0.25">
      <c r="A1541" s="119" t="str">
        <f>IF(B1541="","",COUNT('Diário 2o PA'!$A$5:$A$1412)+COUNT('Diário 3o PA'!$A$5:$A$2004)+COUNT('Diário 4º PA'!$A$5:$A$2004)+ROW()-4)</f>
        <v/>
      </c>
      <c r="B1541" s="104"/>
      <c r="C1541" s="154"/>
      <c r="D1541" s="105"/>
      <c r="E1541" s="105"/>
      <c r="F1541" s="106"/>
      <c r="G1541" s="105"/>
      <c r="H1541" s="105"/>
      <c r="I1541" s="108"/>
      <c r="J1541" s="105"/>
      <c r="K1541" s="105"/>
      <c r="L1541" s="108"/>
      <c r="M1541" s="105"/>
      <c r="N1541" s="103"/>
      <c r="O1541" s="456"/>
      <c r="P1541" s="79">
        <f t="shared" si="47"/>
        <v>0</v>
      </c>
      <c r="Q1541" s="79">
        <f t="shared" si="47"/>
        <v>0</v>
      </c>
      <c r="R1541" s="102" t="str">
        <f t="shared" ref="R1541:R1604" si="48">SUBSTITUTE(D1541," ","_")</f>
        <v/>
      </c>
      <c r="S1541" s="96" t="str">
        <f>IF(D1541="","",IF(OR(D1541=Plano!$A$1,D1541=Plano!$B$1),"entrada","saída"))</f>
        <v/>
      </c>
    </row>
    <row r="1542" spans="1:19" ht="13.2" hidden="1" x14ac:dyDescent="0.25">
      <c r="A1542" s="119" t="str">
        <f>IF(B1542="","",COUNT('Diário 2o PA'!$A$5:$A$1412)+COUNT('Diário 3o PA'!$A$5:$A$2004)+COUNT('Diário 4º PA'!$A$5:$A$2004)+ROW()-4)</f>
        <v/>
      </c>
      <c r="B1542" s="104"/>
      <c r="C1542" s="154"/>
      <c r="D1542" s="105"/>
      <c r="E1542" s="105"/>
      <c r="F1542" s="106"/>
      <c r="G1542" s="105"/>
      <c r="H1542" s="105"/>
      <c r="I1542" s="108"/>
      <c r="J1542" s="105"/>
      <c r="K1542" s="105"/>
      <c r="L1542" s="108"/>
      <c r="M1542" s="105"/>
      <c r="N1542" s="103"/>
      <c r="O1542" s="456"/>
      <c r="P1542" s="79">
        <f t="shared" ref="P1542:Q1605" si="49">IF(B1542=0,0,IF(YEAR(B1542)=$Q$1,MONTH(B1542)-$P$1+1,(YEAR(B1542)-$Q$1)*12-$P$1+1+MONTH(B1542)))</f>
        <v>0</v>
      </c>
      <c r="Q1542" s="79">
        <f t="shared" si="49"/>
        <v>0</v>
      </c>
      <c r="R1542" s="102" t="str">
        <f t="shared" si="48"/>
        <v/>
      </c>
      <c r="S1542" s="96" t="str">
        <f>IF(D1542="","",IF(OR(D1542=Plano!$A$1,D1542=Plano!$B$1),"entrada","saída"))</f>
        <v/>
      </c>
    </row>
    <row r="1543" spans="1:19" ht="13.2" hidden="1" x14ac:dyDescent="0.25">
      <c r="A1543" s="119" t="str">
        <f>IF(B1543="","",COUNT('Diário 2o PA'!$A$5:$A$1412)+COUNT('Diário 3o PA'!$A$5:$A$2004)+COUNT('Diário 4º PA'!$A$5:$A$2004)+ROW()-4)</f>
        <v/>
      </c>
      <c r="B1543" s="104"/>
      <c r="C1543" s="154"/>
      <c r="D1543" s="105"/>
      <c r="E1543" s="105"/>
      <c r="F1543" s="106"/>
      <c r="G1543" s="105"/>
      <c r="H1543" s="105"/>
      <c r="I1543" s="108"/>
      <c r="J1543" s="105"/>
      <c r="K1543" s="105"/>
      <c r="L1543" s="108"/>
      <c r="M1543" s="105"/>
      <c r="N1543" s="103"/>
      <c r="O1543" s="456"/>
      <c r="P1543" s="79">
        <f t="shared" si="49"/>
        <v>0</v>
      </c>
      <c r="Q1543" s="79">
        <f t="shared" si="49"/>
        <v>0</v>
      </c>
      <c r="R1543" s="102" t="str">
        <f t="shared" si="48"/>
        <v/>
      </c>
      <c r="S1543" s="96" t="str">
        <f>IF(D1543="","",IF(OR(D1543=Plano!$A$1,D1543=Plano!$B$1),"entrada","saída"))</f>
        <v/>
      </c>
    </row>
    <row r="1544" spans="1:19" ht="13.2" hidden="1" x14ac:dyDescent="0.25">
      <c r="A1544" s="119" t="str">
        <f>IF(B1544="","",COUNT('Diário 2o PA'!$A$5:$A$1412)+COUNT('Diário 3o PA'!$A$5:$A$2004)+COUNT('Diário 4º PA'!$A$5:$A$2004)+ROW()-4)</f>
        <v/>
      </c>
      <c r="B1544" s="104"/>
      <c r="C1544" s="154"/>
      <c r="D1544" s="105"/>
      <c r="E1544" s="105"/>
      <c r="F1544" s="106"/>
      <c r="G1544" s="105"/>
      <c r="H1544" s="105"/>
      <c r="I1544" s="108"/>
      <c r="J1544" s="105"/>
      <c r="K1544" s="105"/>
      <c r="L1544" s="108"/>
      <c r="M1544" s="105"/>
      <c r="N1544" s="103"/>
      <c r="O1544" s="456"/>
      <c r="P1544" s="79">
        <f t="shared" si="49"/>
        <v>0</v>
      </c>
      <c r="Q1544" s="79">
        <f t="shared" si="49"/>
        <v>0</v>
      </c>
      <c r="R1544" s="102" t="str">
        <f t="shared" si="48"/>
        <v/>
      </c>
      <c r="S1544" s="96" t="str">
        <f>IF(D1544="","",IF(OR(D1544=Plano!$A$1,D1544=Plano!$B$1),"entrada","saída"))</f>
        <v/>
      </c>
    </row>
    <row r="1545" spans="1:19" ht="13.2" hidden="1" x14ac:dyDescent="0.25">
      <c r="A1545" s="119" t="str">
        <f>IF(B1545="","",COUNT('Diário 2o PA'!$A$5:$A$1412)+COUNT('Diário 3o PA'!$A$5:$A$2004)+COUNT('Diário 4º PA'!$A$5:$A$2004)+ROW()-4)</f>
        <v/>
      </c>
      <c r="B1545" s="104"/>
      <c r="C1545" s="154"/>
      <c r="D1545" s="105"/>
      <c r="E1545" s="105"/>
      <c r="F1545" s="106"/>
      <c r="G1545" s="105"/>
      <c r="H1545" s="105"/>
      <c r="I1545" s="108"/>
      <c r="J1545" s="105"/>
      <c r="K1545" s="105"/>
      <c r="L1545" s="108"/>
      <c r="M1545" s="105"/>
      <c r="N1545" s="103"/>
      <c r="O1545" s="456"/>
      <c r="P1545" s="79">
        <f t="shared" si="49"/>
        <v>0</v>
      </c>
      <c r="Q1545" s="79">
        <f t="shared" si="49"/>
        <v>0</v>
      </c>
      <c r="R1545" s="102" t="str">
        <f t="shared" si="48"/>
        <v/>
      </c>
      <c r="S1545" s="96" t="str">
        <f>IF(D1545="","",IF(OR(D1545=Plano!$A$1,D1545=Plano!$B$1),"entrada","saída"))</f>
        <v/>
      </c>
    </row>
    <row r="1546" spans="1:19" ht="13.2" hidden="1" x14ac:dyDescent="0.25">
      <c r="A1546" s="119" t="str">
        <f>IF(B1546="","",COUNT('Diário 2o PA'!$A$5:$A$1412)+COUNT('Diário 3o PA'!$A$5:$A$2004)+COUNT('Diário 4º PA'!$A$5:$A$2004)+ROW()-4)</f>
        <v/>
      </c>
      <c r="B1546" s="104"/>
      <c r="C1546" s="154"/>
      <c r="D1546" s="105"/>
      <c r="E1546" s="105"/>
      <c r="F1546" s="106"/>
      <c r="G1546" s="105"/>
      <c r="H1546" s="105"/>
      <c r="I1546" s="108"/>
      <c r="J1546" s="105"/>
      <c r="K1546" s="105"/>
      <c r="L1546" s="108"/>
      <c r="M1546" s="105"/>
      <c r="N1546" s="103"/>
      <c r="O1546" s="456"/>
      <c r="P1546" s="79">
        <f t="shared" si="49"/>
        <v>0</v>
      </c>
      <c r="Q1546" s="79">
        <f t="shared" si="49"/>
        <v>0</v>
      </c>
      <c r="R1546" s="102" t="str">
        <f t="shared" si="48"/>
        <v/>
      </c>
      <c r="S1546" s="96" t="str">
        <f>IF(D1546="","",IF(OR(D1546=Plano!$A$1,D1546=Plano!$B$1),"entrada","saída"))</f>
        <v/>
      </c>
    </row>
    <row r="1547" spans="1:19" ht="13.2" hidden="1" x14ac:dyDescent="0.25">
      <c r="A1547" s="119" t="str">
        <f>IF(B1547="","",COUNT('Diário 2o PA'!$A$5:$A$1412)+COUNT('Diário 3o PA'!$A$5:$A$2004)+COUNT('Diário 4º PA'!$A$5:$A$2004)+ROW()-4)</f>
        <v/>
      </c>
      <c r="B1547" s="104"/>
      <c r="C1547" s="154"/>
      <c r="D1547" s="105"/>
      <c r="E1547" s="105"/>
      <c r="F1547" s="106"/>
      <c r="G1547" s="105"/>
      <c r="H1547" s="105"/>
      <c r="I1547" s="108"/>
      <c r="J1547" s="105"/>
      <c r="K1547" s="105"/>
      <c r="L1547" s="108"/>
      <c r="M1547" s="105"/>
      <c r="N1547" s="103"/>
      <c r="O1547" s="456"/>
      <c r="P1547" s="79">
        <f t="shared" si="49"/>
        <v>0</v>
      </c>
      <c r="Q1547" s="79">
        <f t="shared" si="49"/>
        <v>0</v>
      </c>
      <c r="R1547" s="102" t="str">
        <f t="shared" si="48"/>
        <v/>
      </c>
      <c r="S1547" s="96" t="str">
        <f>IF(D1547="","",IF(OR(D1547=Plano!$A$1,D1547=Plano!$B$1),"entrada","saída"))</f>
        <v/>
      </c>
    </row>
    <row r="1548" spans="1:19" ht="13.2" hidden="1" x14ac:dyDescent="0.25">
      <c r="A1548" s="119" t="str">
        <f>IF(B1548="","",COUNT('Diário 2o PA'!$A$5:$A$1412)+COUNT('Diário 3o PA'!$A$5:$A$2004)+COUNT('Diário 4º PA'!$A$5:$A$2004)+ROW()-4)</f>
        <v/>
      </c>
      <c r="B1548" s="104"/>
      <c r="C1548" s="154"/>
      <c r="D1548" s="105"/>
      <c r="E1548" s="105"/>
      <c r="F1548" s="106"/>
      <c r="G1548" s="105"/>
      <c r="H1548" s="105"/>
      <c r="I1548" s="108"/>
      <c r="J1548" s="105"/>
      <c r="K1548" s="105"/>
      <c r="L1548" s="108"/>
      <c r="M1548" s="105"/>
      <c r="N1548" s="103"/>
      <c r="O1548" s="456"/>
      <c r="P1548" s="79">
        <f t="shared" si="49"/>
        <v>0</v>
      </c>
      <c r="Q1548" s="79">
        <f t="shared" si="49"/>
        <v>0</v>
      </c>
      <c r="R1548" s="102" t="str">
        <f t="shared" si="48"/>
        <v/>
      </c>
      <c r="S1548" s="96" t="str">
        <f>IF(D1548="","",IF(OR(D1548=Plano!$A$1,D1548=Plano!$B$1),"entrada","saída"))</f>
        <v/>
      </c>
    </row>
    <row r="1549" spans="1:19" ht="13.2" hidden="1" x14ac:dyDescent="0.25">
      <c r="A1549" s="119" t="str">
        <f>IF(B1549="","",COUNT('Diário 2o PA'!$A$5:$A$1412)+COUNT('Diário 3o PA'!$A$5:$A$2004)+COUNT('Diário 4º PA'!$A$5:$A$2004)+ROW()-4)</f>
        <v/>
      </c>
      <c r="B1549" s="104"/>
      <c r="C1549" s="154"/>
      <c r="D1549" s="105"/>
      <c r="E1549" s="105"/>
      <c r="F1549" s="106"/>
      <c r="G1549" s="105"/>
      <c r="H1549" s="105"/>
      <c r="I1549" s="108"/>
      <c r="J1549" s="105"/>
      <c r="K1549" s="105"/>
      <c r="L1549" s="108"/>
      <c r="M1549" s="105"/>
      <c r="N1549" s="103"/>
      <c r="O1549" s="456"/>
      <c r="P1549" s="79">
        <f t="shared" si="49"/>
        <v>0</v>
      </c>
      <c r="Q1549" s="79">
        <f t="shared" si="49"/>
        <v>0</v>
      </c>
      <c r="R1549" s="102" t="str">
        <f t="shared" si="48"/>
        <v/>
      </c>
      <c r="S1549" s="96" t="str">
        <f>IF(D1549="","",IF(OR(D1549=Plano!$A$1,D1549=Plano!$B$1),"entrada","saída"))</f>
        <v/>
      </c>
    </row>
    <row r="1550" spans="1:19" ht="13.2" hidden="1" x14ac:dyDescent="0.25">
      <c r="A1550" s="119" t="str">
        <f>IF(B1550="","",COUNT('Diário 2o PA'!$A$5:$A$1412)+COUNT('Diário 3o PA'!$A$5:$A$2004)+COUNT('Diário 4º PA'!$A$5:$A$2004)+ROW()-4)</f>
        <v/>
      </c>
      <c r="B1550" s="104"/>
      <c r="C1550" s="154"/>
      <c r="D1550" s="105"/>
      <c r="E1550" s="105"/>
      <c r="F1550" s="106"/>
      <c r="G1550" s="105"/>
      <c r="H1550" s="105"/>
      <c r="I1550" s="108"/>
      <c r="J1550" s="105"/>
      <c r="K1550" s="105"/>
      <c r="L1550" s="108"/>
      <c r="M1550" s="105"/>
      <c r="N1550" s="103"/>
      <c r="O1550" s="456"/>
      <c r="P1550" s="79">
        <f t="shared" si="49"/>
        <v>0</v>
      </c>
      <c r="Q1550" s="79">
        <f t="shared" si="49"/>
        <v>0</v>
      </c>
      <c r="R1550" s="102" t="str">
        <f t="shared" si="48"/>
        <v/>
      </c>
      <c r="S1550" s="96" t="str">
        <f>IF(D1550="","",IF(OR(D1550=Plano!$A$1,D1550=Plano!$B$1),"entrada","saída"))</f>
        <v/>
      </c>
    </row>
    <row r="1551" spans="1:19" ht="13.2" hidden="1" x14ac:dyDescent="0.25">
      <c r="A1551" s="119" t="str">
        <f>IF(B1551="","",COUNT('Diário 2o PA'!$A$5:$A$1412)+COUNT('Diário 3o PA'!$A$5:$A$2004)+COUNT('Diário 4º PA'!$A$5:$A$2004)+ROW()-4)</f>
        <v/>
      </c>
      <c r="B1551" s="104"/>
      <c r="C1551" s="154"/>
      <c r="D1551" s="105"/>
      <c r="E1551" s="105"/>
      <c r="F1551" s="106"/>
      <c r="G1551" s="105"/>
      <c r="H1551" s="105"/>
      <c r="I1551" s="108"/>
      <c r="J1551" s="105"/>
      <c r="K1551" s="105"/>
      <c r="L1551" s="108"/>
      <c r="M1551" s="105"/>
      <c r="N1551" s="103"/>
      <c r="O1551" s="456"/>
      <c r="P1551" s="79">
        <f t="shared" si="49"/>
        <v>0</v>
      </c>
      <c r="Q1551" s="79">
        <f t="shared" si="49"/>
        <v>0</v>
      </c>
      <c r="R1551" s="102" t="str">
        <f t="shared" si="48"/>
        <v/>
      </c>
      <c r="S1551" s="96" t="str">
        <f>IF(D1551="","",IF(OR(D1551=Plano!$A$1,D1551=Plano!$B$1),"entrada","saída"))</f>
        <v/>
      </c>
    </row>
    <row r="1552" spans="1:19" ht="13.2" hidden="1" x14ac:dyDescent="0.25">
      <c r="A1552" s="119" t="str">
        <f>IF(B1552="","",COUNT('Diário 2o PA'!$A$5:$A$1412)+COUNT('Diário 3o PA'!$A$5:$A$2004)+COUNT('Diário 4º PA'!$A$5:$A$2004)+ROW()-4)</f>
        <v/>
      </c>
      <c r="B1552" s="104"/>
      <c r="C1552" s="154"/>
      <c r="D1552" s="105"/>
      <c r="E1552" s="105"/>
      <c r="F1552" s="106"/>
      <c r="G1552" s="105"/>
      <c r="H1552" s="105"/>
      <c r="I1552" s="108"/>
      <c r="J1552" s="105"/>
      <c r="K1552" s="105"/>
      <c r="L1552" s="108"/>
      <c r="M1552" s="105"/>
      <c r="N1552" s="103"/>
      <c r="O1552" s="456"/>
      <c r="P1552" s="79">
        <f t="shared" si="49"/>
        <v>0</v>
      </c>
      <c r="Q1552" s="79">
        <f t="shared" si="49"/>
        <v>0</v>
      </c>
      <c r="R1552" s="102" t="str">
        <f t="shared" si="48"/>
        <v/>
      </c>
      <c r="S1552" s="96" t="str">
        <f>IF(D1552="","",IF(OR(D1552=Plano!$A$1,D1552=Plano!$B$1),"entrada","saída"))</f>
        <v/>
      </c>
    </row>
    <row r="1553" spans="1:19" ht="13.2" hidden="1" x14ac:dyDescent="0.25">
      <c r="A1553" s="119" t="str">
        <f>IF(B1553="","",COUNT('Diário 2o PA'!$A$5:$A$1412)+COUNT('Diário 3o PA'!$A$5:$A$2004)+COUNT('Diário 4º PA'!$A$5:$A$2004)+ROW()-4)</f>
        <v/>
      </c>
      <c r="B1553" s="104"/>
      <c r="C1553" s="154"/>
      <c r="D1553" s="105"/>
      <c r="E1553" s="105"/>
      <c r="F1553" s="106"/>
      <c r="G1553" s="105"/>
      <c r="H1553" s="105"/>
      <c r="I1553" s="108"/>
      <c r="J1553" s="105"/>
      <c r="K1553" s="105"/>
      <c r="L1553" s="108"/>
      <c r="M1553" s="105"/>
      <c r="N1553" s="103"/>
      <c r="O1553" s="456"/>
      <c r="P1553" s="79">
        <f t="shared" si="49"/>
        <v>0</v>
      </c>
      <c r="Q1553" s="79">
        <f t="shared" si="49"/>
        <v>0</v>
      </c>
      <c r="R1553" s="102" t="str">
        <f t="shared" si="48"/>
        <v/>
      </c>
      <c r="S1553" s="96" t="str">
        <f>IF(D1553="","",IF(OR(D1553=Plano!$A$1,D1553=Plano!$B$1),"entrada","saída"))</f>
        <v/>
      </c>
    </row>
    <row r="1554" spans="1:19" ht="13.2" hidden="1" x14ac:dyDescent="0.25">
      <c r="A1554" s="119" t="str">
        <f>IF(B1554="","",COUNT('Diário 2o PA'!$A$5:$A$1412)+COUNT('Diário 3o PA'!$A$5:$A$2004)+COUNT('Diário 4º PA'!$A$5:$A$2004)+ROW()-4)</f>
        <v/>
      </c>
      <c r="B1554" s="104"/>
      <c r="C1554" s="154"/>
      <c r="D1554" s="105"/>
      <c r="E1554" s="105"/>
      <c r="F1554" s="106"/>
      <c r="G1554" s="105"/>
      <c r="H1554" s="105"/>
      <c r="I1554" s="108"/>
      <c r="J1554" s="105"/>
      <c r="K1554" s="105"/>
      <c r="L1554" s="108"/>
      <c r="M1554" s="105"/>
      <c r="N1554" s="103"/>
      <c r="O1554" s="456"/>
      <c r="P1554" s="79">
        <f t="shared" si="49"/>
        <v>0</v>
      </c>
      <c r="Q1554" s="79">
        <f t="shared" si="49"/>
        <v>0</v>
      </c>
      <c r="R1554" s="102" t="str">
        <f t="shared" si="48"/>
        <v/>
      </c>
      <c r="S1554" s="96" t="str">
        <f>IF(D1554="","",IF(OR(D1554=Plano!$A$1,D1554=Plano!$B$1),"entrada","saída"))</f>
        <v/>
      </c>
    </row>
    <row r="1555" spans="1:19" ht="13.2" hidden="1" x14ac:dyDescent="0.25">
      <c r="A1555" s="119" t="str">
        <f>IF(B1555="","",COUNT('Diário 2o PA'!$A$5:$A$1412)+COUNT('Diário 3o PA'!$A$5:$A$2004)+COUNT('Diário 4º PA'!$A$5:$A$2004)+ROW()-4)</f>
        <v/>
      </c>
      <c r="B1555" s="104"/>
      <c r="C1555" s="154"/>
      <c r="D1555" s="105"/>
      <c r="E1555" s="105"/>
      <c r="F1555" s="106"/>
      <c r="G1555" s="105"/>
      <c r="H1555" s="105"/>
      <c r="I1555" s="108"/>
      <c r="J1555" s="105"/>
      <c r="K1555" s="105"/>
      <c r="L1555" s="108"/>
      <c r="M1555" s="105"/>
      <c r="N1555" s="103"/>
      <c r="O1555" s="456"/>
      <c r="P1555" s="79">
        <f t="shared" si="49"/>
        <v>0</v>
      </c>
      <c r="Q1555" s="79">
        <f t="shared" si="49"/>
        <v>0</v>
      </c>
      <c r="R1555" s="102" t="str">
        <f t="shared" si="48"/>
        <v/>
      </c>
      <c r="S1555" s="96" t="str">
        <f>IF(D1555="","",IF(OR(D1555=Plano!$A$1,D1555=Plano!$B$1),"entrada","saída"))</f>
        <v/>
      </c>
    </row>
    <row r="1556" spans="1:19" ht="13.2" hidden="1" x14ac:dyDescent="0.25">
      <c r="A1556" s="119" t="str">
        <f>IF(B1556="","",COUNT('Diário 2o PA'!$A$5:$A$1412)+COUNT('Diário 3o PA'!$A$5:$A$2004)+COUNT('Diário 4º PA'!$A$5:$A$2004)+ROW()-4)</f>
        <v/>
      </c>
      <c r="B1556" s="104"/>
      <c r="C1556" s="154"/>
      <c r="D1556" s="105"/>
      <c r="E1556" s="105"/>
      <c r="F1556" s="106"/>
      <c r="G1556" s="105"/>
      <c r="H1556" s="105"/>
      <c r="I1556" s="108"/>
      <c r="J1556" s="105"/>
      <c r="K1556" s="105"/>
      <c r="L1556" s="108"/>
      <c r="M1556" s="105"/>
      <c r="N1556" s="103"/>
      <c r="O1556" s="456"/>
      <c r="P1556" s="79">
        <f t="shared" si="49"/>
        <v>0</v>
      </c>
      <c r="Q1556" s="79">
        <f t="shared" si="49"/>
        <v>0</v>
      </c>
      <c r="R1556" s="102" t="str">
        <f t="shared" si="48"/>
        <v/>
      </c>
      <c r="S1556" s="96" t="str">
        <f>IF(D1556="","",IF(OR(D1556=Plano!$A$1,D1556=Plano!$B$1),"entrada","saída"))</f>
        <v/>
      </c>
    </row>
    <row r="1557" spans="1:19" ht="13.2" hidden="1" x14ac:dyDescent="0.25">
      <c r="A1557" s="119" t="str">
        <f>IF(B1557="","",COUNT('Diário 2o PA'!$A$5:$A$1412)+COUNT('Diário 3o PA'!$A$5:$A$2004)+COUNT('Diário 4º PA'!$A$5:$A$2004)+ROW()-4)</f>
        <v/>
      </c>
      <c r="B1557" s="104"/>
      <c r="C1557" s="154"/>
      <c r="D1557" s="105"/>
      <c r="E1557" s="105"/>
      <c r="F1557" s="106"/>
      <c r="G1557" s="105"/>
      <c r="H1557" s="105"/>
      <c r="I1557" s="108"/>
      <c r="J1557" s="105"/>
      <c r="K1557" s="105"/>
      <c r="L1557" s="108"/>
      <c r="M1557" s="105"/>
      <c r="N1557" s="103"/>
      <c r="O1557" s="456"/>
      <c r="P1557" s="79">
        <f t="shared" si="49"/>
        <v>0</v>
      </c>
      <c r="Q1557" s="79">
        <f t="shared" si="49"/>
        <v>0</v>
      </c>
      <c r="R1557" s="102" t="str">
        <f t="shared" si="48"/>
        <v/>
      </c>
      <c r="S1557" s="96" t="str">
        <f>IF(D1557="","",IF(OR(D1557=Plano!$A$1,D1557=Plano!$B$1),"entrada","saída"))</f>
        <v/>
      </c>
    </row>
    <row r="1558" spans="1:19" ht="13.2" hidden="1" x14ac:dyDescent="0.25">
      <c r="A1558" s="119" t="str">
        <f>IF(B1558="","",COUNT('Diário 2o PA'!$A$5:$A$1412)+COUNT('Diário 3o PA'!$A$5:$A$2004)+COUNT('Diário 4º PA'!$A$5:$A$2004)+ROW()-4)</f>
        <v/>
      </c>
      <c r="B1558" s="104"/>
      <c r="C1558" s="154"/>
      <c r="D1558" s="105"/>
      <c r="E1558" s="105"/>
      <c r="F1558" s="106"/>
      <c r="G1558" s="105"/>
      <c r="H1558" s="105"/>
      <c r="I1558" s="108"/>
      <c r="J1558" s="105"/>
      <c r="K1558" s="105"/>
      <c r="L1558" s="108"/>
      <c r="M1558" s="105"/>
      <c r="N1558" s="103"/>
      <c r="O1558" s="456"/>
      <c r="P1558" s="79">
        <f t="shared" si="49"/>
        <v>0</v>
      </c>
      <c r="Q1558" s="79">
        <f t="shared" si="49"/>
        <v>0</v>
      </c>
      <c r="R1558" s="102" t="str">
        <f t="shared" si="48"/>
        <v/>
      </c>
      <c r="S1558" s="96" t="str">
        <f>IF(D1558="","",IF(OR(D1558=Plano!$A$1,D1558=Plano!$B$1),"entrada","saída"))</f>
        <v/>
      </c>
    </row>
    <row r="1559" spans="1:19" ht="13.2" hidden="1" x14ac:dyDescent="0.25">
      <c r="A1559" s="119" t="str">
        <f>IF(B1559="","",COUNT('Diário 2o PA'!$A$5:$A$1412)+COUNT('Diário 3o PA'!$A$5:$A$2004)+COUNT('Diário 4º PA'!$A$5:$A$2004)+ROW()-4)</f>
        <v/>
      </c>
      <c r="B1559" s="104"/>
      <c r="C1559" s="154"/>
      <c r="D1559" s="105"/>
      <c r="E1559" s="105"/>
      <c r="F1559" s="106"/>
      <c r="G1559" s="105"/>
      <c r="H1559" s="105"/>
      <c r="I1559" s="108"/>
      <c r="J1559" s="105"/>
      <c r="K1559" s="105"/>
      <c r="L1559" s="108"/>
      <c r="M1559" s="105"/>
      <c r="N1559" s="103"/>
      <c r="O1559" s="456"/>
      <c r="P1559" s="79">
        <f t="shared" si="49"/>
        <v>0</v>
      </c>
      <c r="Q1559" s="79">
        <f t="shared" si="49"/>
        <v>0</v>
      </c>
      <c r="R1559" s="102" t="str">
        <f t="shared" si="48"/>
        <v/>
      </c>
      <c r="S1559" s="96" t="str">
        <f>IF(D1559="","",IF(OR(D1559=Plano!$A$1,D1559=Plano!$B$1),"entrada","saída"))</f>
        <v/>
      </c>
    </row>
    <row r="1560" spans="1:19" ht="13.2" hidden="1" x14ac:dyDescent="0.25">
      <c r="A1560" s="119" t="str">
        <f>IF(B1560="","",COUNT('Diário 2o PA'!$A$5:$A$1412)+COUNT('Diário 3o PA'!$A$5:$A$2004)+COUNT('Diário 4º PA'!$A$5:$A$2004)+ROW()-4)</f>
        <v/>
      </c>
      <c r="B1560" s="104"/>
      <c r="C1560" s="154"/>
      <c r="D1560" s="105"/>
      <c r="E1560" s="105"/>
      <c r="F1560" s="106"/>
      <c r="G1560" s="105"/>
      <c r="H1560" s="105"/>
      <c r="I1560" s="108"/>
      <c r="J1560" s="105"/>
      <c r="K1560" s="105"/>
      <c r="L1560" s="108"/>
      <c r="M1560" s="105"/>
      <c r="N1560" s="103"/>
      <c r="O1560" s="456"/>
      <c r="P1560" s="79">
        <f t="shared" si="49"/>
        <v>0</v>
      </c>
      <c r="Q1560" s="79">
        <f t="shared" si="49"/>
        <v>0</v>
      </c>
      <c r="R1560" s="102" t="str">
        <f t="shared" si="48"/>
        <v/>
      </c>
      <c r="S1560" s="96" t="str">
        <f>IF(D1560="","",IF(OR(D1560=Plano!$A$1,D1560=Plano!$B$1),"entrada","saída"))</f>
        <v/>
      </c>
    </row>
    <row r="1561" spans="1:19" ht="13.2" hidden="1" x14ac:dyDescent="0.25">
      <c r="A1561" s="119" t="str">
        <f>IF(B1561="","",COUNT('Diário 2o PA'!$A$5:$A$1412)+COUNT('Diário 3o PA'!$A$5:$A$2004)+COUNT('Diário 4º PA'!$A$5:$A$2004)+ROW()-4)</f>
        <v/>
      </c>
      <c r="B1561" s="104"/>
      <c r="C1561" s="154"/>
      <c r="D1561" s="105"/>
      <c r="E1561" s="105"/>
      <c r="F1561" s="106"/>
      <c r="G1561" s="105"/>
      <c r="H1561" s="105"/>
      <c r="I1561" s="108"/>
      <c r="J1561" s="105"/>
      <c r="K1561" s="105"/>
      <c r="L1561" s="108"/>
      <c r="M1561" s="105"/>
      <c r="N1561" s="103"/>
      <c r="O1561" s="456"/>
      <c r="P1561" s="79">
        <f t="shared" si="49"/>
        <v>0</v>
      </c>
      <c r="Q1561" s="79">
        <f t="shared" si="49"/>
        <v>0</v>
      </c>
      <c r="R1561" s="102" t="str">
        <f t="shared" si="48"/>
        <v/>
      </c>
      <c r="S1561" s="96" t="str">
        <f>IF(D1561="","",IF(OR(D1561=Plano!$A$1,D1561=Plano!$B$1),"entrada","saída"))</f>
        <v/>
      </c>
    </row>
    <row r="1562" spans="1:19" ht="13.2" hidden="1" x14ac:dyDescent="0.25">
      <c r="A1562" s="119" t="str">
        <f>IF(B1562="","",COUNT('Diário 2o PA'!$A$5:$A$1412)+COUNT('Diário 3o PA'!$A$5:$A$2004)+COUNT('Diário 4º PA'!$A$5:$A$2004)+ROW()-4)</f>
        <v/>
      </c>
      <c r="B1562" s="104"/>
      <c r="C1562" s="154"/>
      <c r="D1562" s="105"/>
      <c r="E1562" s="105"/>
      <c r="F1562" s="106"/>
      <c r="G1562" s="105"/>
      <c r="H1562" s="105"/>
      <c r="I1562" s="108"/>
      <c r="J1562" s="105"/>
      <c r="K1562" s="105"/>
      <c r="L1562" s="108"/>
      <c r="M1562" s="105"/>
      <c r="N1562" s="103"/>
      <c r="O1562" s="456"/>
      <c r="P1562" s="79">
        <f t="shared" si="49"/>
        <v>0</v>
      </c>
      <c r="Q1562" s="79">
        <f t="shared" si="49"/>
        <v>0</v>
      </c>
      <c r="R1562" s="102" t="str">
        <f t="shared" si="48"/>
        <v/>
      </c>
      <c r="S1562" s="96" t="str">
        <f>IF(D1562="","",IF(OR(D1562=Plano!$A$1,D1562=Plano!$B$1),"entrada","saída"))</f>
        <v/>
      </c>
    </row>
    <row r="1563" spans="1:19" ht="13.2" hidden="1" x14ac:dyDescent="0.25">
      <c r="A1563" s="119" t="str">
        <f>IF(B1563="","",COUNT('Diário 2o PA'!$A$5:$A$1412)+COUNT('Diário 3o PA'!$A$5:$A$2004)+COUNT('Diário 4º PA'!$A$5:$A$2004)+ROW()-4)</f>
        <v/>
      </c>
      <c r="B1563" s="104"/>
      <c r="C1563" s="154"/>
      <c r="D1563" s="105"/>
      <c r="E1563" s="105"/>
      <c r="F1563" s="106"/>
      <c r="G1563" s="105"/>
      <c r="H1563" s="105"/>
      <c r="I1563" s="108"/>
      <c r="J1563" s="105"/>
      <c r="K1563" s="105"/>
      <c r="L1563" s="108"/>
      <c r="M1563" s="105"/>
      <c r="N1563" s="103"/>
      <c r="O1563" s="456"/>
      <c r="P1563" s="79">
        <f t="shared" si="49"/>
        <v>0</v>
      </c>
      <c r="Q1563" s="79">
        <f t="shared" si="49"/>
        <v>0</v>
      </c>
      <c r="R1563" s="102" t="str">
        <f t="shared" si="48"/>
        <v/>
      </c>
      <c r="S1563" s="96" t="str">
        <f>IF(D1563="","",IF(OR(D1563=Plano!$A$1,D1563=Plano!$B$1),"entrada","saída"))</f>
        <v/>
      </c>
    </row>
    <row r="1564" spans="1:19" ht="13.2" hidden="1" x14ac:dyDescent="0.25">
      <c r="A1564" s="119" t="str">
        <f>IF(B1564="","",COUNT('Diário 2o PA'!$A$5:$A$1412)+COUNT('Diário 3o PA'!$A$5:$A$2004)+COUNT('Diário 4º PA'!$A$5:$A$2004)+ROW()-4)</f>
        <v/>
      </c>
      <c r="B1564" s="104"/>
      <c r="C1564" s="154"/>
      <c r="D1564" s="105"/>
      <c r="E1564" s="105"/>
      <c r="F1564" s="106"/>
      <c r="G1564" s="105"/>
      <c r="H1564" s="105"/>
      <c r="I1564" s="108"/>
      <c r="J1564" s="105"/>
      <c r="K1564" s="105"/>
      <c r="L1564" s="108"/>
      <c r="M1564" s="105"/>
      <c r="N1564" s="103"/>
      <c r="O1564" s="456"/>
      <c r="P1564" s="79">
        <f t="shared" si="49"/>
        <v>0</v>
      </c>
      <c r="Q1564" s="79">
        <f t="shared" si="49"/>
        <v>0</v>
      </c>
      <c r="R1564" s="102" t="str">
        <f t="shared" si="48"/>
        <v/>
      </c>
      <c r="S1564" s="96" t="str">
        <f>IF(D1564="","",IF(OR(D1564=Plano!$A$1,D1564=Plano!$B$1),"entrada","saída"))</f>
        <v/>
      </c>
    </row>
    <row r="1565" spans="1:19" ht="13.2" hidden="1" x14ac:dyDescent="0.25">
      <c r="A1565" s="119" t="str">
        <f>IF(B1565="","",COUNT('Diário 2o PA'!$A$5:$A$1412)+COUNT('Diário 3o PA'!$A$5:$A$2004)+COUNT('Diário 4º PA'!$A$5:$A$2004)+ROW()-4)</f>
        <v/>
      </c>
      <c r="B1565" s="104"/>
      <c r="C1565" s="154"/>
      <c r="D1565" s="105"/>
      <c r="E1565" s="105"/>
      <c r="F1565" s="106"/>
      <c r="G1565" s="105"/>
      <c r="H1565" s="105"/>
      <c r="I1565" s="108"/>
      <c r="J1565" s="105"/>
      <c r="K1565" s="105"/>
      <c r="L1565" s="108"/>
      <c r="M1565" s="105"/>
      <c r="N1565" s="103"/>
      <c r="O1565" s="456"/>
      <c r="P1565" s="79">
        <f t="shared" si="49"/>
        <v>0</v>
      </c>
      <c r="Q1565" s="79">
        <f t="shared" si="49"/>
        <v>0</v>
      </c>
      <c r="R1565" s="102" t="str">
        <f t="shared" si="48"/>
        <v/>
      </c>
      <c r="S1565" s="96" t="str">
        <f>IF(D1565="","",IF(OR(D1565=Plano!$A$1,D1565=Plano!$B$1),"entrada","saída"))</f>
        <v/>
      </c>
    </row>
    <row r="1566" spans="1:19" ht="13.2" hidden="1" x14ac:dyDescent="0.25">
      <c r="A1566" s="119" t="str">
        <f>IF(B1566="","",COUNT('Diário 2o PA'!$A$5:$A$1412)+COUNT('Diário 3o PA'!$A$5:$A$2004)+COUNT('Diário 4º PA'!$A$5:$A$2004)+ROW()-4)</f>
        <v/>
      </c>
      <c r="B1566" s="104"/>
      <c r="C1566" s="154"/>
      <c r="D1566" s="105"/>
      <c r="E1566" s="105"/>
      <c r="F1566" s="106"/>
      <c r="G1566" s="105"/>
      <c r="H1566" s="105"/>
      <c r="I1566" s="108"/>
      <c r="J1566" s="105"/>
      <c r="K1566" s="105"/>
      <c r="L1566" s="108"/>
      <c r="M1566" s="105"/>
      <c r="N1566" s="103"/>
      <c r="O1566" s="456"/>
      <c r="P1566" s="79">
        <f t="shared" si="49"/>
        <v>0</v>
      </c>
      <c r="Q1566" s="79">
        <f t="shared" si="49"/>
        <v>0</v>
      </c>
      <c r="R1566" s="102" t="str">
        <f t="shared" si="48"/>
        <v/>
      </c>
      <c r="S1566" s="96" t="str">
        <f>IF(D1566="","",IF(OR(D1566=Plano!$A$1,D1566=Plano!$B$1),"entrada","saída"))</f>
        <v/>
      </c>
    </row>
    <row r="1567" spans="1:19" ht="13.2" hidden="1" x14ac:dyDescent="0.25">
      <c r="A1567" s="119" t="str">
        <f>IF(B1567="","",COUNT('Diário 2o PA'!$A$5:$A$1412)+COUNT('Diário 3o PA'!$A$5:$A$2004)+COUNT('Diário 4º PA'!$A$5:$A$2004)+ROW()-4)</f>
        <v/>
      </c>
      <c r="B1567" s="104"/>
      <c r="C1567" s="154"/>
      <c r="D1567" s="105"/>
      <c r="E1567" s="105"/>
      <c r="F1567" s="106"/>
      <c r="G1567" s="105"/>
      <c r="H1567" s="105"/>
      <c r="I1567" s="108"/>
      <c r="J1567" s="105"/>
      <c r="K1567" s="105"/>
      <c r="L1567" s="108"/>
      <c r="M1567" s="105"/>
      <c r="N1567" s="103"/>
      <c r="O1567" s="456"/>
      <c r="P1567" s="79">
        <f t="shared" si="49"/>
        <v>0</v>
      </c>
      <c r="Q1567" s="79">
        <f t="shared" si="49"/>
        <v>0</v>
      </c>
      <c r="R1567" s="102" t="str">
        <f t="shared" si="48"/>
        <v/>
      </c>
      <c r="S1567" s="96" t="str">
        <f>IF(D1567="","",IF(OR(D1567=Plano!$A$1,D1567=Plano!$B$1),"entrada","saída"))</f>
        <v/>
      </c>
    </row>
    <row r="1568" spans="1:19" ht="13.2" hidden="1" x14ac:dyDescent="0.25">
      <c r="A1568" s="119" t="str">
        <f>IF(B1568="","",COUNT('Diário 2o PA'!$A$5:$A$1412)+COUNT('Diário 3o PA'!$A$5:$A$2004)+COUNT('Diário 4º PA'!$A$5:$A$2004)+ROW()-4)</f>
        <v/>
      </c>
      <c r="B1568" s="104"/>
      <c r="C1568" s="154"/>
      <c r="D1568" s="105"/>
      <c r="E1568" s="105"/>
      <c r="F1568" s="106"/>
      <c r="G1568" s="105"/>
      <c r="H1568" s="105"/>
      <c r="I1568" s="108"/>
      <c r="J1568" s="105"/>
      <c r="K1568" s="105"/>
      <c r="L1568" s="108"/>
      <c r="M1568" s="105"/>
      <c r="N1568" s="103"/>
      <c r="O1568" s="456"/>
      <c r="P1568" s="79">
        <f t="shared" si="49"/>
        <v>0</v>
      </c>
      <c r="Q1568" s="79">
        <f t="shared" si="49"/>
        <v>0</v>
      </c>
      <c r="R1568" s="102" t="str">
        <f t="shared" si="48"/>
        <v/>
      </c>
      <c r="S1568" s="96" t="str">
        <f>IF(D1568="","",IF(OR(D1568=Plano!$A$1,D1568=Plano!$B$1),"entrada","saída"))</f>
        <v/>
      </c>
    </row>
    <row r="1569" spans="1:19" ht="13.2" hidden="1" x14ac:dyDescent="0.25">
      <c r="A1569" s="119" t="str">
        <f>IF(B1569="","",COUNT('Diário 2o PA'!$A$5:$A$1412)+COUNT('Diário 3o PA'!$A$5:$A$2004)+COUNT('Diário 4º PA'!$A$5:$A$2004)+ROW()-4)</f>
        <v/>
      </c>
      <c r="B1569" s="104"/>
      <c r="C1569" s="154"/>
      <c r="D1569" s="105"/>
      <c r="E1569" s="105"/>
      <c r="F1569" s="106"/>
      <c r="G1569" s="105"/>
      <c r="H1569" s="105"/>
      <c r="I1569" s="108"/>
      <c r="J1569" s="105"/>
      <c r="K1569" s="105"/>
      <c r="L1569" s="108"/>
      <c r="M1569" s="105"/>
      <c r="N1569" s="103"/>
      <c r="O1569" s="456"/>
      <c r="P1569" s="79">
        <f t="shared" si="49"/>
        <v>0</v>
      </c>
      <c r="Q1569" s="79">
        <f t="shared" si="49"/>
        <v>0</v>
      </c>
      <c r="R1569" s="102" t="str">
        <f t="shared" si="48"/>
        <v/>
      </c>
      <c r="S1569" s="96" t="str">
        <f>IF(D1569="","",IF(OR(D1569=Plano!$A$1,D1569=Plano!$B$1),"entrada","saída"))</f>
        <v/>
      </c>
    </row>
    <row r="1570" spans="1:19" ht="13.2" hidden="1" x14ac:dyDescent="0.25">
      <c r="A1570" s="119" t="str">
        <f>IF(B1570="","",COUNT('Diário 2o PA'!$A$5:$A$1412)+COUNT('Diário 3o PA'!$A$5:$A$2004)+COUNT('Diário 4º PA'!$A$5:$A$2004)+ROW()-4)</f>
        <v/>
      </c>
      <c r="B1570" s="104"/>
      <c r="C1570" s="154"/>
      <c r="D1570" s="105"/>
      <c r="E1570" s="105"/>
      <c r="F1570" s="106"/>
      <c r="G1570" s="105"/>
      <c r="H1570" s="105"/>
      <c r="I1570" s="108"/>
      <c r="J1570" s="105"/>
      <c r="K1570" s="105"/>
      <c r="L1570" s="108"/>
      <c r="M1570" s="105"/>
      <c r="N1570" s="103"/>
      <c r="O1570" s="456"/>
      <c r="P1570" s="79">
        <f t="shared" si="49"/>
        <v>0</v>
      </c>
      <c r="Q1570" s="79">
        <f t="shared" si="49"/>
        <v>0</v>
      </c>
      <c r="R1570" s="102" t="str">
        <f t="shared" si="48"/>
        <v/>
      </c>
      <c r="S1570" s="96" t="str">
        <f>IF(D1570="","",IF(OR(D1570=Plano!$A$1,D1570=Plano!$B$1),"entrada","saída"))</f>
        <v/>
      </c>
    </row>
    <row r="1571" spans="1:19" ht="13.2" hidden="1" x14ac:dyDescent="0.25">
      <c r="A1571" s="119" t="str">
        <f>IF(B1571="","",COUNT('Diário 2o PA'!$A$5:$A$1412)+COUNT('Diário 3o PA'!$A$5:$A$2004)+COUNT('Diário 4º PA'!$A$5:$A$2004)+ROW()-4)</f>
        <v/>
      </c>
      <c r="B1571" s="104"/>
      <c r="C1571" s="154"/>
      <c r="D1571" s="105"/>
      <c r="E1571" s="105"/>
      <c r="F1571" s="106"/>
      <c r="G1571" s="105"/>
      <c r="H1571" s="105"/>
      <c r="I1571" s="108"/>
      <c r="J1571" s="105"/>
      <c r="K1571" s="105"/>
      <c r="L1571" s="108"/>
      <c r="M1571" s="105"/>
      <c r="N1571" s="103"/>
      <c r="O1571" s="456"/>
      <c r="P1571" s="79">
        <f t="shared" si="49"/>
        <v>0</v>
      </c>
      <c r="Q1571" s="79">
        <f t="shared" si="49"/>
        <v>0</v>
      </c>
      <c r="R1571" s="102" t="str">
        <f t="shared" si="48"/>
        <v/>
      </c>
      <c r="S1571" s="96" t="str">
        <f>IF(D1571="","",IF(OR(D1571=Plano!$A$1,D1571=Plano!$B$1),"entrada","saída"))</f>
        <v/>
      </c>
    </row>
    <row r="1572" spans="1:19" ht="13.2" hidden="1" x14ac:dyDescent="0.25">
      <c r="A1572" s="119" t="str">
        <f>IF(B1572="","",COUNT('Diário 2o PA'!$A$5:$A$1412)+COUNT('Diário 3o PA'!$A$5:$A$2004)+COUNT('Diário 4º PA'!$A$5:$A$2004)+ROW()-4)</f>
        <v/>
      </c>
      <c r="B1572" s="104"/>
      <c r="C1572" s="154"/>
      <c r="D1572" s="105"/>
      <c r="E1572" s="105"/>
      <c r="F1572" s="106"/>
      <c r="G1572" s="105"/>
      <c r="H1572" s="105"/>
      <c r="I1572" s="108"/>
      <c r="J1572" s="105"/>
      <c r="K1572" s="105"/>
      <c r="L1572" s="108"/>
      <c r="M1572" s="105"/>
      <c r="N1572" s="103"/>
      <c r="O1572" s="456"/>
      <c r="P1572" s="79">
        <f t="shared" si="49"/>
        <v>0</v>
      </c>
      <c r="Q1572" s="79">
        <f t="shared" si="49"/>
        <v>0</v>
      </c>
      <c r="R1572" s="102" t="str">
        <f t="shared" si="48"/>
        <v/>
      </c>
      <c r="S1572" s="96" t="str">
        <f>IF(D1572="","",IF(OR(D1572=Plano!$A$1,D1572=Plano!$B$1),"entrada","saída"))</f>
        <v/>
      </c>
    </row>
    <row r="1573" spans="1:19" ht="13.2" hidden="1" x14ac:dyDescent="0.25">
      <c r="A1573" s="119" t="str">
        <f>IF(B1573="","",COUNT('Diário 2o PA'!$A$5:$A$1412)+COUNT('Diário 3o PA'!$A$5:$A$2004)+COUNT('Diário 4º PA'!$A$5:$A$2004)+ROW()-4)</f>
        <v/>
      </c>
      <c r="B1573" s="104"/>
      <c r="C1573" s="154"/>
      <c r="D1573" s="105"/>
      <c r="E1573" s="105"/>
      <c r="F1573" s="106"/>
      <c r="G1573" s="105"/>
      <c r="H1573" s="105"/>
      <c r="I1573" s="108"/>
      <c r="J1573" s="105"/>
      <c r="K1573" s="105"/>
      <c r="L1573" s="108"/>
      <c r="M1573" s="105"/>
      <c r="N1573" s="103"/>
      <c r="O1573" s="456"/>
      <c r="P1573" s="79">
        <f t="shared" si="49"/>
        <v>0</v>
      </c>
      <c r="Q1573" s="79">
        <f t="shared" si="49"/>
        <v>0</v>
      </c>
      <c r="R1573" s="102" t="str">
        <f t="shared" si="48"/>
        <v/>
      </c>
      <c r="S1573" s="96" t="str">
        <f>IF(D1573="","",IF(OR(D1573=Plano!$A$1,D1573=Plano!$B$1),"entrada","saída"))</f>
        <v/>
      </c>
    </row>
    <row r="1574" spans="1:19" ht="13.2" hidden="1" x14ac:dyDescent="0.25">
      <c r="A1574" s="119" t="str">
        <f>IF(B1574="","",COUNT('Diário 2o PA'!$A$5:$A$1412)+COUNT('Diário 3o PA'!$A$5:$A$2004)+COUNT('Diário 4º PA'!$A$5:$A$2004)+ROW()-4)</f>
        <v/>
      </c>
      <c r="B1574" s="104"/>
      <c r="C1574" s="154"/>
      <c r="D1574" s="105"/>
      <c r="E1574" s="105"/>
      <c r="F1574" s="106"/>
      <c r="G1574" s="105"/>
      <c r="H1574" s="105"/>
      <c r="I1574" s="108"/>
      <c r="J1574" s="105"/>
      <c r="K1574" s="105"/>
      <c r="L1574" s="108"/>
      <c r="M1574" s="105"/>
      <c r="N1574" s="103"/>
      <c r="O1574" s="456"/>
      <c r="P1574" s="79">
        <f t="shared" si="49"/>
        <v>0</v>
      </c>
      <c r="Q1574" s="79">
        <f t="shared" si="49"/>
        <v>0</v>
      </c>
      <c r="R1574" s="102" t="str">
        <f t="shared" si="48"/>
        <v/>
      </c>
      <c r="S1574" s="96" t="str">
        <f>IF(D1574="","",IF(OR(D1574=Plano!$A$1,D1574=Plano!$B$1),"entrada","saída"))</f>
        <v/>
      </c>
    </row>
    <row r="1575" spans="1:19" ht="13.2" hidden="1" x14ac:dyDescent="0.25">
      <c r="A1575" s="119" t="str">
        <f>IF(B1575="","",COUNT('Diário 2o PA'!$A$5:$A$1412)+COUNT('Diário 3o PA'!$A$5:$A$2004)+COUNT('Diário 4º PA'!$A$5:$A$2004)+ROW()-4)</f>
        <v/>
      </c>
      <c r="B1575" s="104"/>
      <c r="C1575" s="154"/>
      <c r="D1575" s="105"/>
      <c r="E1575" s="105"/>
      <c r="F1575" s="106"/>
      <c r="G1575" s="105"/>
      <c r="H1575" s="105"/>
      <c r="I1575" s="108"/>
      <c r="J1575" s="105"/>
      <c r="K1575" s="105"/>
      <c r="L1575" s="108"/>
      <c r="M1575" s="105"/>
      <c r="N1575" s="103"/>
      <c r="O1575" s="456"/>
      <c r="P1575" s="79">
        <f t="shared" si="49"/>
        <v>0</v>
      </c>
      <c r="Q1575" s="79">
        <f t="shared" si="49"/>
        <v>0</v>
      </c>
      <c r="R1575" s="102" t="str">
        <f t="shared" si="48"/>
        <v/>
      </c>
      <c r="S1575" s="96" t="str">
        <f>IF(D1575="","",IF(OR(D1575=Plano!$A$1,D1575=Plano!$B$1),"entrada","saída"))</f>
        <v/>
      </c>
    </row>
    <row r="1576" spans="1:19" ht="13.2" hidden="1" x14ac:dyDescent="0.25">
      <c r="A1576" s="119" t="str">
        <f>IF(B1576="","",COUNT('Diário 2o PA'!$A$5:$A$1412)+COUNT('Diário 3o PA'!$A$5:$A$2004)+COUNT('Diário 4º PA'!$A$5:$A$2004)+ROW()-4)</f>
        <v/>
      </c>
      <c r="B1576" s="104"/>
      <c r="C1576" s="154"/>
      <c r="D1576" s="105"/>
      <c r="E1576" s="105"/>
      <c r="F1576" s="106"/>
      <c r="G1576" s="105"/>
      <c r="H1576" s="105"/>
      <c r="I1576" s="108"/>
      <c r="J1576" s="105"/>
      <c r="K1576" s="105"/>
      <c r="L1576" s="108"/>
      <c r="M1576" s="105"/>
      <c r="N1576" s="103"/>
      <c r="O1576" s="456"/>
      <c r="P1576" s="79">
        <f t="shared" si="49"/>
        <v>0</v>
      </c>
      <c r="Q1576" s="79">
        <f t="shared" si="49"/>
        <v>0</v>
      </c>
      <c r="R1576" s="102" t="str">
        <f t="shared" si="48"/>
        <v/>
      </c>
      <c r="S1576" s="96" t="str">
        <f>IF(D1576="","",IF(OR(D1576=Plano!$A$1,D1576=Plano!$B$1),"entrada","saída"))</f>
        <v/>
      </c>
    </row>
    <row r="1577" spans="1:19" ht="13.2" hidden="1" x14ac:dyDescent="0.25">
      <c r="A1577" s="119" t="str">
        <f>IF(B1577="","",COUNT('Diário 2o PA'!$A$5:$A$1412)+COUNT('Diário 3o PA'!$A$5:$A$2004)+COUNT('Diário 4º PA'!$A$5:$A$2004)+ROW()-4)</f>
        <v/>
      </c>
      <c r="B1577" s="104"/>
      <c r="C1577" s="154"/>
      <c r="D1577" s="105"/>
      <c r="E1577" s="105"/>
      <c r="F1577" s="106"/>
      <c r="G1577" s="105"/>
      <c r="H1577" s="105"/>
      <c r="I1577" s="108"/>
      <c r="J1577" s="105"/>
      <c r="K1577" s="105"/>
      <c r="L1577" s="108"/>
      <c r="M1577" s="105"/>
      <c r="N1577" s="103"/>
      <c r="O1577" s="456"/>
      <c r="P1577" s="79">
        <f t="shared" si="49"/>
        <v>0</v>
      </c>
      <c r="Q1577" s="79">
        <f t="shared" si="49"/>
        <v>0</v>
      </c>
      <c r="R1577" s="102" t="str">
        <f t="shared" si="48"/>
        <v/>
      </c>
      <c r="S1577" s="96" t="str">
        <f>IF(D1577="","",IF(OR(D1577=Plano!$A$1,D1577=Plano!$B$1),"entrada","saída"))</f>
        <v/>
      </c>
    </row>
    <row r="1578" spans="1:19" ht="13.2" hidden="1" x14ac:dyDescent="0.25">
      <c r="A1578" s="119" t="str">
        <f>IF(B1578="","",COUNT('Diário 2o PA'!$A$5:$A$1412)+COUNT('Diário 3o PA'!$A$5:$A$2004)+COUNT('Diário 4º PA'!$A$5:$A$2004)+ROW()-4)</f>
        <v/>
      </c>
      <c r="B1578" s="104"/>
      <c r="C1578" s="154"/>
      <c r="D1578" s="105"/>
      <c r="E1578" s="105"/>
      <c r="F1578" s="106"/>
      <c r="G1578" s="105"/>
      <c r="H1578" s="105"/>
      <c r="I1578" s="108"/>
      <c r="J1578" s="105"/>
      <c r="K1578" s="105"/>
      <c r="L1578" s="108"/>
      <c r="M1578" s="105"/>
      <c r="N1578" s="103"/>
      <c r="O1578" s="456"/>
      <c r="P1578" s="79">
        <f t="shared" si="49"/>
        <v>0</v>
      </c>
      <c r="Q1578" s="79">
        <f t="shared" si="49"/>
        <v>0</v>
      </c>
      <c r="R1578" s="102" t="str">
        <f t="shared" si="48"/>
        <v/>
      </c>
      <c r="S1578" s="96" t="str">
        <f>IF(D1578="","",IF(OR(D1578=Plano!$A$1,D1578=Plano!$B$1),"entrada","saída"))</f>
        <v/>
      </c>
    </row>
    <row r="1579" spans="1:19" ht="13.2" hidden="1" x14ac:dyDescent="0.25">
      <c r="A1579" s="119" t="str">
        <f>IF(B1579="","",COUNT('Diário 2o PA'!$A$5:$A$1412)+COUNT('Diário 3o PA'!$A$5:$A$2004)+COUNT('Diário 4º PA'!$A$5:$A$2004)+ROW()-4)</f>
        <v/>
      </c>
      <c r="B1579" s="104"/>
      <c r="C1579" s="154"/>
      <c r="D1579" s="105"/>
      <c r="E1579" s="105"/>
      <c r="F1579" s="106"/>
      <c r="G1579" s="105"/>
      <c r="H1579" s="105"/>
      <c r="I1579" s="108"/>
      <c r="J1579" s="105"/>
      <c r="K1579" s="105"/>
      <c r="L1579" s="108"/>
      <c r="M1579" s="105"/>
      <c r="N1579" s="103"/>
      <c r="O1579" s="456"/>
      <c r="P1579" s="79">
        <f t="shared" si="49"/>
        <v>0</v>
      </c>
      <c r="Q1579" s="79">
        <f t="shared" si="49"/>
        <v>0</v>
      </c>
      <c r="R1579" s="102" t="str">
        <f t="shared" si="48"/>
        <v/>
      </c>
      <c r="S1579" s="96" t="str">
        <f>IF(D1579="","",IF(OR(D1579=Plano!$A$1,D1579=Plano!$B$1),"entrada","saída"))</f>
        <v/>
      </c>
    </row>
    <row r="1580" spans="1:19" ht="13.2" hidden="1" x14ac:dyDescent="0.25">
      <c r="A1580" s="119" t="str">
        <f>IF(B1580="","",COUNT('Diário 2o PA'!$A$5:$A$1412)+COUNT('Diário 3o PA'!$A$5:$A$2004)+COUNT('Diário 4º PA'!$A$5:$A$2004)+ROW()-4)</f>
        <v/>
      </c>
      <c r="B1580" s="104"/>
      <c r="C1580" s="154"/>
      <c r="D1580" s="105"/>
      <c r="E1580" s="105"/>
      <c r="F1580" s="106"/>
      <c r="G1580" s="105"/>
      <c r="H1580" s="105"/>
      <c r="I1580" s="108"/>
      <c r="J1580" s="105"/>
      <c r="K1580" s="105"/>
      <c r="L1580" s="108"/>
      <c r="M1580" s="105"/>
      <c r="N1580" s="103"/>
      <c r="O1580" s="456"/>
      <c r="P1580" s="79">
        <f t="shared" si="49"/>
        <v>0</v>
      </c>
      <c r="Q1580" s="79">
        <f t="shared" si="49"/>
        <v>0</v>
      </c>
      <c r="R1580" s="102" t="str">
        <f t="shared" si="48"/>
        <v/>
      </c>
      <c r="S1580" s="96" t="str">
        <f>IF(D1580="","",IF(OR(D1580=Plano!$A$1,D1580=Plano!$B$1),"entrada","saída"))</f>
        <v/>
      </c>
    </row>
    <row r="1581" spans="1:19" ht="13.2" hidden="1" x14ac:dyDescent="0.25">
      <c r="A1581" s="119" t="str">
        <f>IF(B1581="","",COUNT('Diário 2o PA'!$A$5:$A$1412)+COUNT('Diário 3o PA'!$A$5:$A$2004)+COUNT('Diário 4º PA'!$A$5:$A$2004)+ROW()-4)</f>
        <v/>
      </c>
      <c r="B1581" s="104"/>
      <c r="C1581" s="154"/>
      <c r="D1581" s="105"/>
      <c r="E1581" s="105"/>
      <c r="F1581" s="106"/>
      <c r="G1581" s="105"/>
      <c r="H1581" s="105"/>
      <c r="I1581" s="108"/>
      <c r="J1581" s="105"/>
      <c r="K1581" s="105"/>
      <c r="L1581" s="108"/>
      <c r="M1581" s="105"/>
      <c r="N1581" s="103"/>
      <c r="O1581" s="456"/>
      <c r="P1581" s="79">
        <f t="shared" si="49"/>
        <v>0</v>
      </c>
      <c r="Q1581" s="79">
        <f t="shared" si="49"/>
        <v>0</v>
      </c>
      <c r="R1581" s="102" t="str">
        <f t="shared" si="48"/>
        <v/>
      </c>
      <c r="S1581" s="96" t="str">
        <f>IF(D1581="","",IF(OR(D1581=Plano!$A$1,D1581=Plano!$B$1),"entrada","saída"))</f>
        <v/>
      </c>
    </row>
    <row r="1582" spans="1:19" ht="13.2" hidden="1" x14ac:dyDescent="0.25">
      <c r="A1582" s="119" t="str">
        <f>IF(B1582="","",COUNT('Diário 2o PA'!$A$5:$A$1412)+COUNT('Diário 3o PA'!$A$5:$A$2004)+COUNT('Diário 4º PA'!$A$5:$A$2004)+ROW()-4)</f>
        <v/>
      </c>
      <c r="B1582" s="104"/>
      <c r="C1582" s="154"/>
      <c r="D1582" s="105"/>
      <c r="E1582" s="105"/>
      <c r="F1582" s="106"/>
      <c r="G1582" s="105"/>
      <c r="H1582" s="105"/>
      <c r="I1582" s="108"/>
      <c r="J1582" s="105"/>
      <c r="K1582" s="105"/>
      <c r="L1582" s="108"/>
      <c r="M1582" s="105"/>
      <c r="N1582" s="103"/>
      <c r="O1582" s="456"/>
      <c r="P1582" s="79">
        <f t="shared" si="49"/>
        <v>0</v>
      </c>
      <c r="Q1582" s="79">
        <f t="shared" si="49"/>
        <v>0</v>
      </c>
      <c r="R1582" s="102" t="str">
        <f t="shared" si="48"/>
        <v/>
      </c>
      <c r="S1582" s="96" t="str">
        <f>IF(D1582="","",IF(OR(D1582=Plano!$A$1,D1582=Plano!$B$1),"entrada","saída"))</f>
        <v/>
      </c>
    </row>
    <row r="1583" spans="1:19" ht="13.2" hidden="1" x14ac:dyDescent="0.25">
      <c r="A1583" s="119" t="str">
        <f>IF(B1583="","",COUNT('Diário 2o PA'!$A$5:$A$1412)+COUNT('Diário 3o PA'!$A$5:$A$2004)+COUNT('Diário 4º PA'!$A$5:$A$2004)+ROW()-4)</f>
        <v/>
      </c>
      <c r="B1583" s="104"/>
      <c r="C1583" s="154"/>
      <c r="D1583" s="105"/>
      <c r="E1583" s="105"/>
      <c r="F1583" s="106"/>
      <c r="G1583" s="105"/>
      <c r="H1583" s="105"/>
      <c r="I1583" s="108"/>
      <c r="J1583" s="105"/>
      <c r="K1583" s="105"/>
      <c r="L1583" s="108"/>
      <c r="M1583" s="105"/>
      <c r="N1583" s="103"/>
      <c r="O1583" s="456"/>
      <c r="P1583" s="79">
        <f t="shared" si="49"/>
        <v>0</v>
      </c>
      <c r="Q1583" s="79">
        <f t="shared" si="49"/>
        <v>0</v>
      </c>
      <c r="R1583" s="102" t="str">
        <f t="shared" si="48"/>
        <v/>
      </c>
      <c r="S1583" s="96" t="str">
        <f>IF(D1583="","",IF(OR(D1583=Plano!$A$1,D1583=Plano!$B$1),"entrada","saída"))</f>
        <v/>
      </c>
    </row>
    <row r="1584" spans="1:19" ht="13.2" hidden="1" x14ac:dyDescent="0.25">
      <c r="A1584" s="119" t="str">
        <f>IF(B1584="","",COUNT('Diário 2o PA'!$A$5:$A$1412)+COUNT('Diário 3o PA'!$A$5:$A$2004)+COUNT('Diário 4º PA'!$A$5:$A$2004)+ROW()-4)</f>
        <v/>
      </c>
      <c r="B1584" s="104"/>
      <c r="C1584" s="154"/>
      <c r="D1584" s="105"/>
      <c r="E1584" s="105"/>
      <c r="F1584" s="106"/>
      <c r="G1584" s="105"/>
      <c r="H1584" s="105"/>
      <c r="I1584" s="108"/>
      <c r="J1584" s="105"/>
      <c r="K1584" s="105"/>
      <c r="L1584" s="108"/>
      <c r="M1584" s="105"/>
      <c r="N1584" s="103"/>
      <c r="O1584" s="456"/>
      <c r="P1584" s="79">
        <f t="shared" si="49"/>
        <v>0</v>
      </c>
      <c r="Q1584" s="79">
        <f t="shared" si="49"/>
        <v>0</v>
      </c>
      <c r="R1584" s="102" t="str">
        <f t="shared" si="48"/>
        <v/>
      </c>
      <c r="S1584" s="96" t="str">
        <f>IF(D1584="","",IF(OR(D1584=Plano!$A$1,D1584=Plano!$B$1),"entrada","saída"))</f>
        <v/>
      </c>
    </row>
    <row r="1585" spans="1:19" ht="13.2" hidden="1" x14ac:dyDescent="0.25">
      <c r="A1585" s="119" t="str">
        <f>IF(B1585="","",COUNT('Diário 2o PA'!$A$5:$A$1412)+COUNT('Diário 3o PA'!$A$5:$A$2004)+COUNT('Diário 4º PA'!$A$5:$A$2004)+ROW()-4)</f>
        <v/>
      </c>
      <c r="B1585" s="104"/>
      <c r="C1585" s="154"/>
      <c r="D1585" s="105"/>
      <c r="E1585" s="105"/>
      <c r="F1585" s="106"/>
      <c r="G1585" s="105"/>
      <c r="H1585" s="105"/>
      <c r="I1585" s="108"/>
      <c r="J1585" s="105"/>
      <c r="K1585" s="105"/>
      <c r="L1585" s="108"/>
      <c r="M1585" s="105"/>
      <c r="N1585" s="103"/>
      <c r="O1585" s="456"/>
      <c r="P1585" s="79">
        <f t="shared" si="49"/>
        <v>0</v>
      </c>
      <c r="Q1585" s="79">
        <f t="shared" si="49"/>
        <v>0</v>
      </c>
      <c r="R1585" s="102" t="str">
        <f t="shared" si="48"/>
        <v/>
      </c>
      <c r="S1585" s="96" t="str">
        <f>IF(D1585="","",IF(OR(D1585=Plano!$A$1,D1585=Plano!$B$1),"entrada","saída"))</f>
        <v/>
      </c>
    </row>
    <row r="1586" spans="1:19" ht="13.2" hidden="1" x14ac:dyDescent="0.25">
      <c r="A1586" s="119" t="str">
        <f>IF(B1586="","",COUNT('Diário 2o PA'!$A$5:$A$1412)+COUNT('Diário 3o PA'!$A$5:$A$2004)+COUNT('Diário 4º PA'!$A$5:$A$2004)+ROW()-4)</f>
        <v/>
      </c>
      <c r="B1586" s="104"/>
      <c r="C1586" s="154"/>
      <c r="D1586" s="105"/>
      <c r="E1586" s="105"/>
      <c r="F1586" s="106"/>
      <c r="G1586" s="105"/>
      <c r="H1586" s="105"/>
      <c r="I1586" s="108"/>
      <c r="J1586" s="105"/>
      <c r="K1586" s="105"/>
      <c r="L1586" s="108"/>
      <c r="M1586" s="105"/>
      <c r="N1586" s="103"/>
      <c r="O1586" s="456"/>
      <c r="P1586" s="79">
        <f t="shared" si="49"/>
        <v>0</v>
      </c>
      <c r="Q1586" s="79">
        <f t="shared" si="49"/>
        <v>0</v>
      </c>
      <c r="R1586" s="102" t="str">
        <f t="shared" si="48"/>
        <v/>
      </c>
      <c r="S1586" s="96" t="str">
        <f>IF(D1586="","",IF(OR(D1586=Plano!$A$1,D1586=Plano!$B$1),"entrada","saída"))</f>
        <v/>
      </c>
    </row>
    <row r="1587" spans="1:19" ht="13.2" hidden="1" x14ac:dyDescent="0.25">
      <c r="A1587" s="119" t="str">
        <f>IF(B1587="","",COUNT('Diário 2o PA'!$A$5:$A$1412)+COUNT('Diário 3o PA'!$A$5:$A$2004)+COUNT('Diário 4º PA'!$A$5:$A$2004)+ROW()-4)</f>
        <v/>
      </c>
      <c r="B1587" s="104"/>
      <c r="C1587" s="154"/>
      <c r="D1587" s="105"/>
      <c r="E1587" s="105"/>
      <c r="F1587" s="106"/>
      <c r="G1587" s="105"/>
      <c r="H1587" s="105"/>
      <c r="I1587" s="108"/>
      <c r="J1587" s="105"/>
      <c r="K1587" s="105"/>
      <c r="L1587" s="108"/>
      <c r="M1587" s="105"/>
      <c r="N1587" s="103"/>
      <c r="O1587" s="456"/>
      <c r="P1587" s="79">
        <f t="shared" si="49"/>
        <v>0</v>
      </c>
      <c r="Q1587" s="79">
        <f t="shared" si="49"/>
        <v>0</v>
      </c>
      <c r="R1587" s="102" t="str">
        <f t="shared" si="48"/>
        <v/>
      </c>
      <c r="S1587" s="96" t="str">
        <f>IF(D1587="","",IF(OR(D1587=Plano!$A$1,D1587=Plano!$B$1),"entrada","saída"))</f>
        <v/>
      </c>
    </row>
    <row r="1588" spans="1:19" ht="13.2" hidden="1" x14ac:dyDescent="0.25">
      <c r="A1588" s="119" t="str">
        <f>IF(B1588="","",COUNT('Diário 2o PA'!$A$5:$A$1412)+COUNT('Diário 3o PA'!$A$5:$A$2004)+COUNT('Diário 4º PA'!$A$5:$A$2004)+ROW()-4)</f>
        <v/>
      </c>
      <c r="B1588" s="104"/>
      <c r="C1588" s="154"/>
      <c r="D1588" s="105"/>
      <c r="E1588" s="105"/>
      <c r="F1588" s="106"/>
      <c r="G1588" s="105"/>
      <c r="H1588" s="105"/>
      <c r="I1588" s="108"/>
      <c r="J1588" s="105"/>
      <c r="K1588" s="105"/>
      <c r="L1588" s="108"/>
      <c r="M1588" s="105"/>
      <c r="N1588" s="103"/>
      <c r="O1588" s="456"/>
      <c r="P1588" s="79">
        <f t="shared" si="49"/>
        <v>0</v>
      </c>
      <c r="Q1588" s="79">
        <f t="shared" si="49"/>
        <v>0</v>
      </c>
      <c r="R1588" s="102" t="str">
        <f t="shared" si="48"/>
        <v/>
      </c>
      <c r="S1588" s="96" t="str">
        <f>IF(D1588="","",IF(OR(D1588=Plano!$A$1,D1588=Plano!$B$1),"entrada","saída"))</f>
        <v/>
      </c>
    </row>
    <row r="1589" spans="1:19" ht="13.2" hidden="1" x14ac:dyDescent="0.25">
      <c r="A1589" s="119" t="str">
        <f>IF(B1589="","",COUNT('Diário 2o PA'!$A$5:$A$1412)+COUNT('Diário 3o PA'!$A$5:$A$2004)+COUNT('Diário 4º PA'!$A$5:$A$2004)+ROW()-4)</f>
        <v/>
      </c>
      <c r="B1589" s="104"/>
      <c r="C1589" s="154"/>
      <c r="D1589" s="105"/>
      <c r="E1589" s="105"/>
      <c r="F1589" s="106"/>
      <c r="G1589" s="105"/>
      <c r="H1589" s="105"/>
      <c r="I1589" s="108"/>
      <c r="J1589" s="105"/>
      <c r="K1589" s="105"/>
      <c r="L1589" s="108"/>
      <c r="M1589" s="105"/>
      <c r="N1589" s="103"/>
      <c r="O1589" s="456"/>
      <c r="P1589" s="79">
        <f t="shared" si="49"/>
        <v>0</v>
      </c>
      <c r="Q1589" s="79">
        <f t="shared" si="49"/>
        <v>0</v>
      </c>
      <c r="R1589" s="102" t="str">
        <f t="shared" si="48"/>
        <v/>
      </c>
      <c r="S1589" s="96" t="str">
        <f>IF(D1589="","",IF(OR(D1589=Plano!$A$1,D1589=Plano!$B$1),"entrada","saída"))</f>
        <v/>
      </c>
    </row>
    <row r="1590" spans="1:19" ht="13.2" hidden="1" x14ac:dyDescent="0.25">
      <c r="A1590" s="119" t="str">
        <f>IF(B1590="","",COUNT('Diário 2o PA'!$A$5:$A$1412)+COUNT('Diário 3o PA'!$A$5:$A$2004)+COUNT('Diário 4º PA'!$A$5:$A$2004)+ROW()-4)</f>
        <v/>
      </c>
      <c r="B1590" s="104"/>
      <c r="C1590" s="154"/>
      <c r="D1590" s="105"/>
      <c r="E1590" s="105"/>
      <c r="F1590" s="106"/>
      <c r="G1590" s="105"/>
      <c r="H1590" s="105"/>
      <c r="I1590" s="108"/>
      <c r="J1590" s="105"/>
      <c r="K1590" s="105"/>
      <c r="L1590" s="108"/>
      <c r="M1590" s="105"/>
      <c r="N1590" s="103"/>
      <c r="O1590" s="456"/>
      <c r="P1590" s="79">
        <f t="shared" si="49"/>
        <v>0</v>
      </c>
      <c r="Q1590" s="79">
        <f t="shared" si="49"/>
        <v>0</v>
      </c>
      <c r="R1590" s="102" t="str">
        <f t="shared" si="48"/>
        <v/>
      </c>
      <c r="S1590" s="96" t="str">
        <f>IF(D1590="","",IF(OR(D1590=Plano!$A$1,D1590=Plano!$B$1),"entrada","saída"))</f>
        <v/>
      </c>
    </row>
    <row r="1591" spans="1:19" ht="13.2" hidden="1" x14ac:dyDescent="0.25">
      <c r="A1591" s="119" t="str">
        <f>IF(B1591="","",COUNT('Diário 2o PA'!$A$5:$A$1412)+COUNT('Diário 3o PA'!$A$5:$A$2004)+COUNT('Diário 4º PA'!$A$5:$A$2004)+ROW()-4)</f>
        <v/>
      </c>
      <c r="B1591" s="104"/>
      <c r="C1591" s="154"/>
      <c r="D1591" s="105"/>
      <c r="E1591" s="105"/>
      <c r="F1591" s="106"/>
      <c r="G1591" s="105"/>
      <c r="H1591" s="105"/>
      <c r="I1591" s="108"/>
      <c r="J1591" s="105"/>
      <c r="K1591" s="105"/>
      <c r="L1591" s="108"/>
      <c r="M1591" s="105"/>
      <c r="N1591" s="103"/>
      <c r="O1591" s="456"/>
      <c r="P1591" s="79">
        <f t="shared" si="49"/>
        <v>0</v>
      </c>
      <c r="Q1591" s="79">
        <f t="shared" si="49"/>
        <v>0</v>
      </c>
      <c r="R1591" s="102" t="str">
        <f t="shared" si="48"/>
        <v/>
      </c>
      <c r="S1591" s="96" t="str">
        <f>IF(D1591="","",IF(OR(D1591=Plano!$A$1,D1591=Plano!$B$1),"entrada","saída"))</f>
        <v/>
      </c>
    </row>
    <row r="1592" spans="1:19" ht="13.2" hidden="1" x14ac:dyDescent="0.25">
      <c r="A1592" s="119" t="str">
        <f>IF(B1592="","",COUNT('Diário 2o PA'!$A$5:$A$1412)+COUNT('Diário 3o PA'!$A$5:$A$2004)+COUNT('Diário 4º PA'!$A$5:$A$2004)+ROW()-4)</f>
        <v/>
      </c>
      <c r="B1592" s="104"/>
      <c r="C1592" s="154"/>
      <c r="D1592" s="105"/>
      <c r="E1592" s="105"/>
      <c r="F1592" s="106"/>
      <c r="G1592" s="105"/>
      <c r="H1592" s="105"/>
      <c r="I1592" s="108"/>
      <c r="J1592" s="105"/>
      <c r="K1592" s="105"/>
      <c r="L1592" s="108"/>
      <c r="M1592" s="105"/>
      <c r="N1592" s="103"/>
      <c r="O1592" s="456"/>
      <c r="P1592" s="79">
        <f t="shared" si="49"/>
        <v>0</v>
      </c>
      <c r="Q1592" s="79">
        <f t="shared" si="49"/>
        <v>0</v>
      </c>
      <c r="R1592" s="102" t="str">
        <f t="shared" si="48"/>
        <v/>
      </c>
      <c r="S1592" s="96" t="str">
        <f>IF(D1592="","",IF(OR(D1592=Plano!$A$1,D1592=Plano!$B$1),"entrada","saída"))</f>
        <v/>
      </c>
    </row>
    <row r="1593" spans="1:19" ht="13.2" hidden="1" x14ac:dyDescent="0.25">
      <c r="A1593" s="119" t="str">
        <f>IF(B1593="","",COUNT('Diário 2o PA'!$A$5:$A$1412)+COUNT('Diário 3o PA'!$A$5:$A$2004)+COUNT('Diário 4º PA'!$A$5:$A$2004)+ROW()-4)</f>
        <v/>
      </c>
      <c r="B1593" s="104"/>
      <c r="C1593" s="154"/>
      <c r="D1593" s="105"/>
      <c r="E1593" s="105"/>
      <c r="F1593" s="106"/>
      <c r="G1593" s="105"/>
      <c r="H1593" s="105"/>
      <c r="I1593" s="108"/>
      <c r="J1593" s="105"/>
      <c r="K1593" s="105"/>
      <c r="L1593" s="108"/>
      <c r="M1593" s="105"/>
      <c r="N1593" s="103"/>
      <c r="O1593" s="456"/>
      <c r="P1593" s="79">
        <f t="shared" si="49"/>
        <v>0</v>
      </c>
      <c r="Q1593" s="79">
        <f t="shared" si="49"/>
        <v>0</v>
      </c>
      <c r="R1593" s="102" t="str">
        <f t="shared" si="48"/>
        <v/>
      </c>
      <c r="S1593" s="96" t="str">
        <f>IF(D1593="","",IF(OR(D1593=Plano!$A$1,D1593=Plano!$B$1),"entrada","saída"))</f>
        <v/>
      </c>
    </row>
    <row r="1594" spans="1:19" ht="13.2" hidden="1" x14ac:dyDescent="0.25">
      <c r="A1594" s="119" t="str">
        <f>IF(B1594="","",COUNT('Diário 2o PA'!$A$5:$A$1412)+COUNT('Diário 3o PA'!$A$5:$A$2004)+COUNT('Diário 4º PA'!$A$5:$A$2004)+ROW()-4)</f>
        <v/>
      </c>
      <c r="B1594" s="104"/>
      <c r="C1594" s="154"/>
      <c r="D1594" s="105"/>
      <c r="E1594" s="105"/>
      <c r="F1594" s="106"/>
      <c r="G1594" s="105"/>
      <c r="H1594" s="105"/>
      <c r="I1594" s="108"/>
      <c r="J1594" s="105"/>
      <c r="K1594" s="105"/>
      <c r="L1594" s="108"/>
      <c r="M1594" s="105"/>
      <c r="N1594" s="103"/>
      <c r="O1594" s="456"/>
      <c r="P1594" s="79">
        <f t="shared" si="49"/>
        <v>0</v>
      </c>
      <c r="Q1594" s="79">
        <f t="shared" si="49"/>
        <v>0</v>
      </c>
      <c r="R1594" s="102" t="str">
        <f t="shared" si="48"/>
        <v/>
      </c>
      <c r="S1594" s="96" t="str">
        <f>IF(D1594="","",IF(OR(D1594=Plano!$A$1,D1594=Plano!$B$1),"entrada","saída"))</f>
        <v/>
      </c>
    </row>
    <row r="1595" spans="1:19" ht="13.2" hidden="1" x14ac:dyDescent="0.25">
      <c r="A1595" s="119" t="str">
        <f>IF(B1595="","",COUNT('Diário 2o PA'!$A$5:$A$1412)+COUNT('Diário 3o PA'!$A$5:$A$2004)+COUNT('Diário 4º PA'!$A$5:$A$2004)+ROW()-4)</f>
        <v/>
      </c>
      <c r="B1595" s="104"/>
      <c r="C1595" s="154"/>
      <c r="D1595" s="105"/>
      <c r="E1595" s="105"/>
      <c r="F1595" s="106"/>
      <c r="G1595" s="105"/>
      <c r="H1595" s="105"/>
      <c r="I1595" s="108"/>
      <c r="J1595" s="105"/>
      <c r="K1595" s="105"/>
      <c r="L1595" s="108"/>
      <c r="M1595" s="105"/>
      <c r="N1595" s="103"/>
      <c r="O1595" s="456"/>
      <c r="P1595" s="79">
        <f t="shared" si="49"/>
        <v>0</v>
      </c>
      <c r="Q1595" s="79">
        <f t="shared" si="49"/>
        <v>0</v>
      </c>
      <c r="R1595" s="102" t="str">
        <f t="shared" si="48"/>
        <v/>
      </c>
      <c r="S1595" s="96" t="str">
        <f>IF(D1595="","",IF(OR(D1595=Plano!$A$1,D1595=Plano!$B$1),"entrada","saída"))</f>
        <v/>
      </c>
    </row>
    <row r="1596" spans="1:19" ht="13.2" hidden="1" x14ac:dyDescent="0.25">
      <c r="A1596" s="119" t="str">
        <f>IF(B1596="","",COUNT('Diário 2o PA'!$A$5:$A$1412)+COUNT('Diário 3o PA'!$A$5:$A$2004)+COUNT('Diário 4º PA'!$A$5:$A$2004)+ROW()-4)</f>
        <v/>
      </c>
      <c r="B1596" s="104"/>
      <c r="C1596" s="154"/>
      <c r="D1596" s="105"/>
      <c r="E1596" s="105"/>
      <c r="F1596" s="106"/>
      <c r="G1596" s="105"/>
      <c r="H1596" s="105"/>
      <c r="I1596" s="108"/>
      <c r="J1596" s="105"/>
      <c r="K1596" s="105"/>
      <c r="L1596" s="108"/>
      <c r="M1596" s="105"/>
      <c r="N1596" s="103"/>
      <c r="O1596" s="456"/>
      <c r="P1596" s="79">
        <f t="shared" si="49"/>
        <v>0</v>
      </c>
      <c r="Q1596" s="79">
        <f t="shared" si="49"/>
        <v>0</v>
      </c>
      <c r="R1596" s="102" t="str">
        <f t="shared" si="48"/>
        <v/>
      </c>
      <c r="S1596" s="96" t="str">
        <f>IF(D1596="","",IF(OR(D1596=Plano!$A$1,D1596=Plano!$B$1),"entrada","saída"))</f>
        <v/>
      </c>
    </row>
    <row r="1597" spans="1:19" ht="13.2" hidden="1" x14ac:dyDescent="0.25">
      <c r="A1597" s="119" t="str">
        <f>IF(B1597="","",COUNT('Diário 2o PA'!$A$5:$A$1412)+COUNT('Diário 3o PA'!$A$5:$A$2004)+COUNT('Diário 4º PA'!$A$5:$A$2004)+ROW()-4)</f>
        <v/>
      </c>
      <c r="B1597" s="104"/>
      <c r="C1597" s="154"/>
      <c r="D1597" s="105"/>
      <c r="E1597" s="105"/>
      <c r="F1597" s="106"/>
      <c r="G1597" s="105"/>
      <c r="H1597" s="105"/>
      <c r="I1597" s="108"/>
      <c r="J1597" s="105"/>
      <c r="K1597" s="105"/>
      <c r="L1597" s="108"/>
      <c r="M1597" s="105"/>
      <c r="N1597" s="103"/>
      <c r="O1597" s="456"/>
      <c r="P1597" s="79">
        <f t="shared" si="49"/>
        <v>0</v>
      </c>
      <c r="Q1597" s="79">
        <f t="shared" si="49"/>
        <v>0</v>
      </c>
      <c r="R1597" s="102" t="str">
        <f t="shared" si="48"/>
        <v/>
      </c>
      <c r="S1597" s="96" t="str">
        <f>IF(D1597="","",IF(OR(D1597=Plano!$A$1,D1597=Plano!$B$1),"entrada","saída"))</f>
        <v/>
      </c>
    </row>
    <row r="1598" spans="1:19" ht="13.2" hidden="1" x14ac:dyDescent="0.25">
      <c r="A1598" s="119" t="str">
        <f>IF(B1598="","",COUNT('Diário 2o PA'!$A$5:$A$1412)+COUNT('Diário 3o PA'!$A$5:$A$2004)+COUNT('Diário 4º PA'!$A$5:$A$2004)+ROW()-4)</f>
        <v/>
      </c>
      <c r="B1598" s="104"/>
      <c r="C1598" s="154"/>
      <c r="D1598" s="105"/>
      <c r="E1598" s="105"/>
      <c r="F1598" s="106"/>
      <c r="G1598" s="105"/>
      <c r="H1598" s="105"/>
      <c r="I1598" s="108"/>
      <c r="J1598" s="105"/>
      <c r="K1598" s="105"/>
      <c r="L1598" s="108"/>
      <c r="M1598" s="105"/>
      <c r="N1598" s="103"/>
      <c r="O1598" s="456"/>
      <c r="P1598" s="79">
        <f t="shared" si="49"/>
        <v>0</v>
      </c>
      <c r="Q1598" s="79">
        <f t="shared" si="49"/>
        <v>0</v>
      </c>
      <c r="R1598" s="102" t="str">
        <f t="shared" si="48"/>
        <v/>
      </c>
      <c r="S1598" s="96" t="str">
        <f>IF(D1598="","",IF(OR(D1598=Plano!$A$1,D1598=Plano!$B$1),"entrada","saída"))</f>
        <v/>
      </c>
    </row>
    <row r="1599" spans="1:19" ht="13.2" hidden="1" x14ac:dyDescent="0.25">
      <c r="A1599" s="119" t="str">
        <f>IF(B1599="","",COUNT('Diário 2o PA'!$A$5:$A$1412)+COUNT('Diário 3o PA'!$A$5:$A$2004)+COUNT('Diário 4º PA'!$A$5:$A$2004)+ROW()-4)</f>
        <v/>
      </c>
      <c r="B1599" s="104"/>
      <c r="C1599" s="154"/>
      <c r="D1599" s="105"/>
      <c r="E1599" s="105"/>
      <c r="F1599" s="106"/>
      <c r="G1599" s="105"/>
      <c r="H1599" s="105"/>
      <c r="I1599" s="108"/>
      <c r="J1599" s="105"/>
      <c r="K1599" s="105"/>
      <c r="L1599" s="108"/>
      <c r="M1599" s="105"/>
      <c r="N1599" s="103"/>
      <c r="O1599" s="456"/>
      <c r="P1599" s="79">
        <f t="shared" si="49"/>
        <v>0</v>
      </c>
      <c r="Q1599" s="79">
        <f t="shared" si="49"/>
        <v>0</v>
      </c>
      <c r="R1599" s="102" t="str">
        <f t="shared" si="48"/>
        <v/>
      </c>
      <c r="S1599" s="96" t="str">
        <f>IF(D1599="","",IF(OR(D1599=Plano!$A$1,D1599=Plano!$B$1),"entrada","saída"))</f>
        <v/>
      </c>
    </row>
    <row r="1600" spans="1:19" ht="13.2" hidden="1" x14ac:dyDescent="0.25">
      <c r="A1600" s="119" t="str">
        <f>IF(B1600="","",COUNT('Diário 2o PA'!$A$5:$A$1412)+COUNT('Diário 3o PA'!$A$5:$A$2004)+COUNT('Diário 4º PA'!$A$5:$A$2004)+ROW()-4)</f>
        <v/>
      </c>
      <c r="B1600" s="104"/>
      <c r="C1600" s="154"/>
      <c r="D1600" s="105"/>
      <c r="E1600" s="105"/>
      <c r="F1600" s="106"/>
      <c r="G1600" s="105"/>
      <c r="H1600" s="105"/>
      <c r="I1600" s="108"/>
      <c r="J1600" s="105"/>
      <c r="K1600" s="105"/>
      <c r="L1600" s="108"/>
      <c r="M1600" s="105"/>
      <c r="N1600" s="103"/>
      <c r="O1600" s="456"/>
      <c r="P1600" s="79">
        <f t="shared" si="49"/>
        <v>0</v>
      </c>
      <c r="Q1600" s="79">
        <f t="shared" si="49"/>
        <v>0</v>
      </c>
      <c r="R1600" s="102" t="str">
        <f t="shared" si="48"/>
        <v/>
      </c>
      <c r="S1600" s="96" t="str">
        <f>IF(D1600="","",IF(OR(D1600=Plano!$A$1,D1600=Plano!$B$1),"entrada","saída"))</f>
        <v/>
      </c>
    </row>
    <row r="1601" spans="1:19" ht="13.2" hidden="1" x14ac:dyDescent="0.25">
      <c r="A1601" s="119" t="str">
        <f>IF(B1601="","",COUNT('Diário 2o PA'!$A$5:$A$1412)+COUNT('Diário 3o PA'!$A$5:$A$2004)+COUNT('Diário 4º PA'!$A$5:$A$2004)+ROW()-4)</f>
        <v/>
      </c>
      <c r="B1601" s="104"/>
      <c r="C1601" s="154"/>
      <c r="D1601" s="105"/>
      <c r="E1601" s="105"/>
      <c r="F1601" s="106"/>
      <c r="G1601" s="105"/>
      <c r="H1601" s="105"/>
      <c r="I1601" s="108"/>
      <c r="J1601" s="105"/>
      <c r="K1601" s="105"/>
      <c r="L1601" s="108"/>
      <c r="M1601" s="105"/>
      <c r="N1601" s="103"/>
      <c r="O1601" s="456"/>
      <c r="P1601" s="79">
        <f t="shared" si="49"/>
        <v>0</v>
      </c>
      <c r="Q1601" s="79">
        <f t="shared" si="49"/>
        <v>0</v>
      </c>
      <c r="R1601" s="102" t="str">
        <f t="shared" si="48"/>
        <v/>
      </c>
      <c r="S1601" s="96" t="str">
        <f>IF(D1601="","",IF(OR(D1601=Plano!$A$1,D1601=Plano!$B$1),"entrada","saída"))</f>
        <v/>
      </c>
    </row>
    <row r="1602" spans="1:19" ht="13.2" hidden="1" x14ac:dyDescent="0.25">
      <c r="A1602" s="119" t="str">
        <f>IF(B1602="","",COUNT('Diário 2o PA'!$A$5:$A$1412)+COUNT('Diário 3o PA'!$A$5:$A$2004)+COUNT('Diário 4º PA'!$A$5:$A$2004)+ROW()-4)</f>
        <v/>
      </c>
      <c r="B1602" s="104"/>
      <c r="C1602" s="154"/>
      <c r="D1602" s="105"/>
      <c r="E1602" s="105"/>
      <c r="F1602" s="106"/>
      <c r="G1602" s="105"/>
      <c r="H1602" s="105"/>
      <c r="I1602" s="108"/>
      <c r="J1602" s="105"/>
      <c r="K1602" s="105"/>
      <c r="L1602" s="108"/>
      <c r="M1602" s="105"/>
      <c r="N1602" s="103"/>
      <c r="O1602" s="456"/>
      <c r="P1602" s="79">
        <f t="shared" si="49"/>
        <v>0</v>
      </c>
      <c r="Q1602" s="79">
        <f t="shared" si="49"/>
        <v>0</v>
      </c>
      <c r="R1602" s="102" t="str">
        <f t="shared" si="48"/>
        <v/>
      </c>
      <c r="S1602" s="96" t="str">
        <f>IF(D1602="","",IF(OR(D1602=Plano!$A$1,D1602=Plano!$B$1),"entrada","saída"))</f>
        <v/>
      </c>
    </row>
    <row r="1603" spans="1:19" ht="13.2" hidden="1" x14ac:dyDescent="0.25">
      <c r="A1603" s="119" t="str">
        <f>IF(B1603="","",COUNT('Diário 2o PA'!$A$5:$A$1412)+COUNT('Diário 3o PA'!$A$5:$A$2004)+COUNT('Diário 4º PA'!$A$5:$A$2004)+ROW()-4)</f>
        <v/>
      </c>
      <c r="B1603" s="104"/>
      <c r="C1603" s="154"/>
      <c r="D1603" s="105"/>
      <c r="E1603" s="105"/>
      <c r="F1603" s="106"/>
      <c r="G1603" s="105"/>
      <c r="H1603" s="105"/>
      <c r="I1603" s="108"/>
      <c r="J1603" s="105"/>
      <c r="K1603" s="105"/>
      <c r="L1603" s="108"/>
      <c r="M1603" s="105"/>
      <c r="N1603" s="103"/>
      <c r="O1603" s="456"/>
      <c r="P1603" s="79">
        <f t="shared" si="49"/>
        <v>0</v>
      </c>
      <c r="Q1603" s="79">
        <f t="shared" si="49"/>
        <v>0</v>
      </c>
      <c r="R1603" s="102" t="str">
        <f t="shared" si="48"/>
        <v/>
      </c>
      <c r="S1603" s="96" t="str">
        <f>IF(D1603="","",IF(OR(D1603=Plano!$A$1,D1603=Plano!$B$1),"entrada","saída"))</f>
        <v/>
      </c>
    </row>
    <row r="1604" spans="1:19" ht="13.2" hidden="1" x14ac:dyDescent="0.25">
      <c r="A1604" s="119" t="str">
        <f>IF(B1604="","",COUNT('Diário 2o PA'!$A$5:$A$1412)+COUNT('Diário 3o PA'!$A$5:$A$2004)+COUNT('Diário 4º PA'!$A$5:$A$2004)+ROW()-4)</f>
        <v/>
      </c>
      <c r="B1604" s="104"/>
      <c r="C1604" s="154"/>
      <c r="D1604" s="105"/>
      <c r="E1604" s="105"/>
      <c r="F1604" s="106"/>
      <c r="G1604" s="105"/>
      <c r="H1604" s="105"/>
      <c r="I1604" s="108"/>
      <c r="J1604" s="105"/>
      <c r="K1604" s="105"/>
      <c r="L1604" s="108"/>
      <c r="M1604" s="105"/>
      <c r="N1604" s="103"/>
      <c r="O1604" s="456"/>
      <c r="P1604" s="79">
        <f t="shared" si="49"/>
        <v>0</v>
      </c>
      <c r="Q1604" s="79">
        <f t="shared" si="49"/>
        <v>0</v>
      </c>
      <c r="R1604" s="102" t="str">
        <f t="shared" si="48"/>
        <v/>
      </c>
      <c r="S1604" s="96" t="str">
        <f>IF(D1604="","",IF(OR(D1604=Plano!$A$1,D1604=Plano!$B$1),"entrada","saída"))</f>
        <v/>
      </c>
    </row>
    <row r="1605" spans="1:19" ht="13.2" hidden="1" x14ac:dyDescent="0.25">
      <c r="A1605" s="119" t="str">
        <f>IF(B1605="","",COUNT('Diário 2o PA'!$A$5:$A$1412)+COUNT('Diário 3o PA'!$A$5:$A$2004)+COUNT('Diário 4º PA'!$A$5:$A$2004)+ROW()-4)</f>
        <v/>
      </c>
      <c r="B1605" s="104"/>
      <c r="C1605" s="154"/>
      <c r="D1605" s="105"/>
      <c r="E1605" s="105"/>
      <c r="F1605" s="106"/>
      <c r="G1605" s="105"/>
      <c r="H1605" s="105"/>
      <c r="I1605" s="108"/>
      <c r="J1605" s="105"/>
      <c r="K1605" s="105"/>
      <c r="L1605" s="108"/>
      <c r="M1605" s="105"/>
      <c r="N1605" s="103"/>
      <c r="O1605" s="456"/>
      <c r="P1605" s="79">
        <f t="shared" si="49"/>
        <v>0</v>
      </c>
      <c r="Q1605" s="79">
        <f t="shared" si="49"/>
        <v>0</v>
      </c>
      <c r="R1605" s="102" t="str">
        <f t="shared" ref="R1605:R1668" si="50">SUBSTITUTE(D1605," ","_")</f>
        <v/>
      </c>
      <c r="S1605" s="96" t="str">
        <f>IF(D1605="","",IF(OR(D1605=Plano!$A$1,D1605=Plano!$B$1),"entrada","saída"))</f>
        <v/>
      </c>
    </row>
    <row r="1606" spans="1:19" ht="13.2" hidden="1" x14ac:dyDescent="0.25">
      <c r="A1606" s="119" t="str">
        <f>IF(B1606="","",COUNT('Diário 2o PA'!$A$5:$A$1412)+COUNT('Diário 3o PA'!$A$5:$A$2004)+COUNT('Diário 4º PA'!$A$5:$A$2004)+ROW()-4)</f>
        <v/>
      </c>
      <c r="B1606" s="104"/>
      <c r="C1606" s="154"/>
      <c r="D1606" s="105"/>
      <c r="E1606" s="105"/>
      <c r="F1606" s="106"/>
      <c r="G1606" s="105"/>
      <c r="H1606" s="105"/>
      <c r="I1606" s="108"/>
      <c r="J1606" s="105"/>
      <c r="K1606" s="105"/>
      <c r="L1606" s="108"/>
      <c r="M1606" s="105"/>
      <c r="N1606" s="103"/>
      <c r="O1606" s="456"/>
      <c r="P1606" s="79">
        <f t="shared" ref="P1606:Q1669" si="51">IF(B1606=0,0,IF(YEAR(B1606)=$Q$1,MONTH(B1606)-$P$1+1,(YEAR(B1606)-$Q$1)*12-$P$1+1+MONTH(B1606)))</f>
        <v>0</v>
      </c>
      <c r="Q1606" s="79">
        <f t="shared" si="51"/>
        <v>0</v>
      </c>
      <c r="R1606" s="102" t="str">
        <f t="shared" si="50"/>
        <v/>
      </c>
      <c r="S1606" s="96" t="str">
        <f>IF(D1606="","",IF(OR(D1606=Plano!$A$1,D1606=Plano!$B$1),"entrada","saída"))</f>
        <v/>
      </c>
    </row>
    <row r="1607" spans="1:19" ht="13.2" hidden="1" x14ac:dyDescent="0.25">
      <c r="A1607" s="119" t="str">
        <f>IF(B1607="","",COUNT('Diário 2o PA'!$A$5:$A$1412)+COUNT('Diário 3o PA'!$A$5:$A$2004)+COUNT('Diário 4º PA'!$A$5:$A$2004)+ROW()-4)</f>
        <v/>
      </c>
      <c r="B1607" s="104"/>
      <c r="C1607" s="154"/>
      <c r="D1607" s="105"/>
      <c r="E1607" s="105"/>
      <c r="F1607" s="106"/>
      <c r="G1607" s="105"/>
      <c r="H1607" s="105"/>
      <c r="I1607" s="108"/>
      <c r="J1607" s="105"/>
      <c r="K1607" s="105"/>
      <c r="L1607" s="108"/>
      <c r="M1607" s="105"/>
      <c r="N1607" s="103"/>
      <c r="O1607" s="456"/>
      <c r="P1607" s="79">
        <f t="shared" si="51"/>
        <v>0</v>
      </c>
      <c r="Q1607" s="79">
        <f t="shared" si="51"/>
        <v>0</v>
      </c>
      <c r="R1607" s="102" t="str">
        <f t="shared" si="50"/>
        <v/>
      </c>
      <c r="S1607" s="96" t="str">
        <f>IF(D1607="","",IF(OR(D1607=Plano!$A$1,D1607=Plano!$B$1),"entrada","saída"))</f>
        <v/>
      </c>
    </row>
    <row r="1608" spans="1:19" ht="13.2" hidden="1" x14ac:dyDescent="0.25">
      <c r="A1608" s="119" t="str">
        <f>IF(B1608="","",COUNT('Diário 2o PA'!$A$5:$A$1412)+COUNT('Diário 3o PA'!$A$5:$A$2004)+COUNT('Diário 4º PA'!$A$5:$A$2004)+ROW()-4)</f>
        <v/>
      </c>
      <c r="B1608" s="104"/>
      <c r="C1608" s="154"/>
      <c r="D1608" s="105"/>
      <c r="E1608" s="105"/>
      <c r="F1608" s="106"/>
      <c r="G1608" s="105"/>
      <c r="H1608" s="105"/>
      <c r="I1608" s="108"/>
      <c r="J1608" s="105"/>
      <c r="K1608" s="105"/>
      <c r="L1608" s="108"/>
      <c r="M1608" s="105"/>
      <c r="N1608" s="103"/>
      <c r="O1608" s="456"/>
      <c r="P1608" s="79">
        <f t="shared" si="51"/>
        <v>0</v>
      </c>
      <c r="Q1608" s="79">
        <f t="shared" si="51"/>
        <v>0</v>
      </c>
      <c r="R1608" s="102" t="str">
        <f t="shared" si="50"/>
        <v/>
      </c>
      <c r="S1608" s="96" t="str">
        <f>IF(D1608="","",IF(OR(D1608=Plano!$A$1,D1608=Plano!$B$1),"entrada","saída"))</f>
        <v/>
      </c>
    </row>
    <row r="1609" spans="1:19" ht="13.2" hidden="1" x14ac:dyDescent="0.25">
      <c r="A1609" s="119" t="str">
        <f>IF(B1609="","",COUNT('Diário 2o PA'!$A$5:$A$1412)+COUNT('Diário 3o PA'!$A$5:$A$2004)+COUNT('Diário 4º PA'!$A$5:$A$2004)+ROW()-4)</f>
        <v/>
      </c>
      <c r="B1609" s="104"/>
      <c r="C1609" s="154"/>
      <c r="D1609" s="105"/>
      <c r="E1609" s="105"/>
      <c r="F1609" s="106"/>
      <c r="G1609" s="105"/>
      <c r="H1609" s="105"/>
      <c r="I1609" s="108"/>
      <c r="J1609" s="105"/>
      <c r="K1609" s="105"/>
      <c r="L1609" s="108"/>
      <c r="M1609" s="105"/>
      <c r="N1609" s="103"/>
      <c r="O1609" s="456"/>
      <c r="P1609" s="79">
        <f t="shared" si="51"/>
        <v>0</v>
      </c>
      <c r="Q1609" s="79">
        <f t="shared" si="51"/>
        <v>0</v>
      </c>
      <c r="R1609" s="102" t="str">
        <f t="shared" si="50"/>
        <v/>
      </c>
      <c r="S1609" s="96" t="str">
        <f>IF(D1609="","",IF(OR(D1609=Plano!$A$1,D1609=Plano!$B$1),"entrada","saída"))</f>
        <v/>
      </c>
    </row>
    <row r="1610" spans="1:19" ht="13.2" hidden="1" x14ac:dyDescent="0.25">
      <c r="A1610" s="119" t="str">
        <f>IF(B1610="","",COUNT('Diário 2o PA'!$A$5:$A$1412)+COUNT('Diário 3o PA'!$A$5:$A$2004)+COUNT('Diário 4º PA'!$A$5:$A$2004)+ROW()-4)</f>
        <v/>
      </c>
      <c r="B1610" s="104"/>
      <c r="C1610" s="154"/>
      <c r="D1610" s="105"/>
      <c r="E1610" s="105"/>
      <c r="F1610" s="106"/>
      <c r="G1610" s="105"/>
      <c r="H1610" s="105"/>
      <c r="I1610" s="108"/>
      <c r="J1610" s="105"/>
      <c r="K1610" s="105"/>
      <c r="L1610" s="108"/>
      <c r="M1610" s="105"/>
      <c r="N1610" s="103"/>
      <c r="O1610" s="456"/>
      <c r="P1610" s="79">
        <f t="shared" si="51"/>
        <v>0</v>
      </c>
      <c r="Q1610" s="79">
        <f t="shared" si="51"/>
        <v>0</v>
      </c>
      <c r="R1610" s="102" t="str">
        <f t="shared" si="50"/>
        <v/>
      </c>
      <c r="S1610" s="96" t="str">
        <f>IF(D1610="","",IF(OR(D1610=Plano!$A$1,D1610=Plano!$B$1),"entrada","saída"))</f>
        <v/>
      </c>
    </row>
    <row r="1611" spans="1:19" ht="13.2" hidden="1" x14ac:dyDescent="0.25">
      <c r="A1611" s="119" t="str">
        <f>IF(B1611="","",COUNT('Diário 2o PA'!$A$5:$A$1412)+COUNT('Diário 3o PA'!$A$5:$A$2004)+COUNT('Diário 4º PA'!$A$5:$A$2004)+ROW()-4)</f>
        <v/>
      </c>
      <c r="B1611" s="104"/>
      <c r="C1611" s="154"/>
      <c r="D1611" s="105"/>
      <c r="E1611" s="105"/>
      <c r="F1611" s="106"/>
      <c r="G1611" s="105"/>
      <c r="H1611" s="105"/>
      <c r="I1611" s="108"/>
      <c r="J1611" s="105"/>
      <c r="K1611" s="105"/>
      <c r="L1611" s="108"/>
      <c r="M1611" s="105"/>
      <c r="N1611" s="103"/>
      <c r="O1611" s="456"/>
      <c r="P1611" s="79">
        <f t="shared" si="51"/>
        <v>0</v>
      </c>
      <c r="Q1611" s="79">
        <f t="shared" si="51"/>
        <v>0</v>
      </c>
      <c r="R1611" s="102" t="str">
        <f t="shared" si="50"/>
        <v/>
      </c>
      <c r="S1611" s="96" t="str">
        <f>IF(D1611="","",IF(OR(D1611=Plano!$A$1,D1611=Plano!$B$1),"entrada","saída"))</f>
        <v/>
      </c>
    </row>
    <row r="1612" spans="1:19" ht="13.2" hidden="1" x14ac:dyDescent="0.25">
      <c r="A1612" s="119" t="str">
        <f>IF(B1612="","",COUNT('Diário 2o PA'!$A$5:$A$1412)+COUNT('Diário 3o PA'!$A$5:$A$2004)+COUNT('Diário 4º PA'!$A$5:$A$2004)+ROW()-4)</f>
        <v/>
      </c>
      <c r="B1612" s="104"/>
      <c r="C1612" s="154"/>
      <c r="D1612" s="105"/>
      <c r="E1612" s="105"/>
      <c r="F1612" s="106"/>
      <c r="G1612" s="105"/>
      <c r="H1612" s="105"/>
      <c r="I1612" s="108"/>
      <c r="J1612" s="105"/>
      <c r="K1612" s="105"/>
      <c r="L1612" s="108"/>
      <c r="M1612" s="105"/>
      <c r="N1612" s="103"/>
      <c r="O1612" s="456"/>
      <c r="P1612" s="79">
        <f t="shared" si="51"/>
        <v>0</v>
      </c>
      <c r="Q1612" s="79">
        <f t="shared" si="51"/>
        <v>0</v>
      </c>
      <c r="R1612" s="102" t="str">
        <f t="shared" si="50"/>
        <v/>
      </c>
      <c r="S1612" s="96" t="str">
        <f>IF(D1612="","",IF(OR(D1612=Plano!$A$1,D1612=Plano!$B$1),"entrada","saída"))</f>
        <v/>
      </c>
    </row>
    <row r="1613" spans="1:19" ht="13.2" hidden="1" x14ac:dyDescent="0.25">
      <c r="A1613" s="119" t="str">
        <f>IF(B1613="","",COUNT('Diário 2o PA'!$A$5:$A$1412)+COUNT('Diário 3o PA'!$A$5:$A$2004)+COUNT('Diário 4º PA'!$A$5:$A$2004)+ROW()-4)</f>
        <v/>
      </c>
      <c r="B1613" s="104"/>
      <c r="C1613" s="154"/>
      <c r="D1613" s="105"/>
      <c r="E1613" s="105"/>
      <c r="F1613" s="106"/>
      <c r="G1613" s="105"/>
      <c r="H1613" s="105"/>
      <c r="I1613" s="108"/>
      <c r="J1613" s="105"/>
      <c r="K1613" s="105"/>
      <c r="L1613" s="108"/>
      <c r="M1613" s="105"/>
      <c r="N1613" s="103"/>
      <c r="O1613" s="456"/>
      <c r="P1613" s="79">
        <f t="shared" si="51"/>
        <v>0</v>
      </c>
      <c r="Q1613" s="79">
        <f t="shared" si="51"/>
        <v>0</v>
      </c>
      <c r="R1613" s="102" t="str">
        <f t="shared" si="50"/>
        <v/>
      </c>
      <c r="S1613" s="96" t="str">
        <f>IF(D1613="","",IF(OR(D1613=Plano!$A$1,D1613=Plano!$B$1),"entrada","saída"))</f>
        <v/>
      </c>
    </row>
    <row r="1614" spans="1:19" ht="13.2" hidden="1" x14ac:dyDescent="0.25">
      <c r="A1614" s="119" t="str">
        <f>IF(B1614="","",COUNT('Diário 2o PA'!$A$5:$A$1412)+COUNT('Diário 3o PA'!$A$5:$A$2004)+COUNT('Diário 4º PA'!$A$5:$A$2004)+ROW()-4)</f>
        <v/>
      </c>
      <c r="B1614" s="104"/>
      <c r="C1614" s="154"/>
      <c r="D1614" s="105"/>
      <c r="E1614" s="105"/>
      <c r="F1614" s="106"/>
      <c r="G1614" s="105"/>
      <c r="H1614" s="105"/>
      <c r="I1614" s="108"/>
      <c r="J1614" s="105"/>
      <c r="K1614" s="105"/>
      <c r="L1614" s="108"/>
      <c r="M1614" s="105"/>
      <c r="N1614" s="103"/>
      <c r="O1614" s="456"/>
      <c r="P1614" s="79">
        <f t="shared" si="51"/>
        <v>0</v>
      </c>
      <c r="Q1614" s="79">
        <f t="shared" si="51"/>
        <v>0</v>
      </c>
      <c r="R1614" s="102" t="str">
        <f t="shared" si="50"/>
        <v/>
      </c>
      <c r="S1614" s="96" t="str">
        <f>IF(D1614="","",IF(OR(D1614=Plano!$A$1,D1614=Plano!$B$1),"entrada","saída"))</f>
        <v/>
      </c>
    </row>
    <row r="1615" spans="1:19" ht="13.2" hidden="1" x14ac:dyDescent="0.25">
      <c r="A1615" s="119" t="str">
        <f>IF(B1615="","",COUNT('Diário 2o PA'!$A$5:$A$1412)+COUNT('Diário 3o PA'!$A$5:$A$2004)+COUNT('Diário 4º PA'!$A$5:$A$2004)+ROW()-4)</f>
        <v/>
      </c>
      <c r="B1615" s="104"/>
      <c r="C1615" s="154"/>
      <c r="D1615" s="105"/>
      <c r="E1615" s="105"/>
      <c r="F1615" s="106"/>
      <c r="G1615" s="105"/>
      <c r="H1615" s="105"/>
      <c r="I1615" s="108"/>
      <c r="J1615" s="105"/>
      <c r="K1615" s="105"/>
      <c r="L1615" s="108"/>
      <c r="M1615" s="105"/>
      <c r="N1615" s="103"/>
      <c r="O1615" s="456"/>
      <c r="P1615" s="79">
        <f t="shared" si="51"/>
        <v>0</v>
      </c>
      <c r="Q1615" s="79">
        <f t="shared" si="51"/>
        <v>0</v>
      </c>
      <c r="R1615" s="102" t="str">
        <f t="shared" si="50"/>
        <v/>
      </c>
      <c r="S1615" s="96" t="str">
        <f>IF(D1615="","",IF(OR(D1615=Plano!$A$1,D1615=Plano!$B$1),"entrada","saída"))</f>
        <v/>
      </c>
    </row>
    <row r="1616" spans="1:19" ht="13.2" hidden="1" x14ac:dyDescent="0.25">
      <c r="A1616" s="119" t="str">
        <f>IF(B1616="","",COUNT('Diário 2o PA'!$A$5:$A$1412)+COUNT('Diário 3o PA'!$A$5:$A$2004)+COUNT('Diário 4º PA'!$A$5:$A$2004)+ROW()-4)</f>
        <v/>
      </c>
      <c r="B1616" s="104"/>
      <c r="C1616" s="154"/>
      <c r="D1616" s="105"/>
      <c r="E1616" s="105"/>
      <c r="F1616" s="106"/>
      <c r="G1616" s="105"/>
      <c r="H1616" s="105"/>
      <c r="I1616" s="108"/>
      <c r="J1616" s="105"/>
      <c r="K1616" s="105"/>
      <c r="L1616" s="108"/>
      <c r="M1616" s="105"/>
      <c r="N1616" s="103"/>
      <c r="O1616" s="456"/>
      <c r="P1616" s="79">
        <f t="shared" si="51"/>
        <v>0</v>
      </c>
      <c r="Q1616" s="79">
        <f t="shared" si="51"/>
        <v>0</v>
      </c>
      <c r="R1616" s="102" t="str">
        <f t="shared" si="50"/>
        <v/>
      </c>
      <c r="S1616" s="96" t="str">
        <f>IF(D1616="","",IF(OR(D1616=Plano!$A$1,D1616=Plano!$B$1),"entrada","saída"))</f>
        <v/>
      </c>
    </row>
    <row r="1617" spans="1:19" ht="13.2" hidden="1" x14ac:dyDescent="0.25">
      <c r="A1617" s="119" t="str">
        <f>IF(B1617="","",COUNT('Diário 2o PA'!$A$5:$A$1412)+COUNT('Diário 3o PA'!$A$5:$A$2004)+COUNT('Diário 4º PA'!$A$5:$A$2004)+ROW()-4)</f>
        <v/>
      </c>
      <c r="B1617" s="104"/>
      <c r="C1617" s="154"/>
      <c r="D1617" s="105"/>
      <c r="E1617" s="105"/>
      <c r="F1617" s="106"/>
      <c r="G1617" s="105"/>
      <c r="H1617" s="105"/>
      <c r="I1617" s="108"/>
      <c r="J1617" s="105"/>
      <c r="K1617" s="105"/>
      <c r="L1617" s="108"/>
      <c r="M1617" s="105"/>
      <c r="N1617" s="103"/>
      <c r="O1617" s="456"/>
      <c r="P1617" s="79">
        <f t="shared" si="51"/>
        <v>0</v>
      </c>
      <c r="Q1617" s="79">
        <f t="shared" si="51"/>
        <v>0</v>
      </c>
      <c r="R1617" s="102" t="str">
        <f t="shared" si="50"/>
        <v/>
      </c>
      <c r="S1617" s="96" t="str">
        <f>IF(D1617="","",IF(OR(D1617=Plano!$A$1,D1617=Plano!$B$1),"entrada","saída"))</f>
        <v/>
      </c>
    </row>
    <row r="1618" spans="1:19" ht="13.2" hidden="1" x14ac:dyDescent="0.25">
      <c r="A1618" s="119" t="str">
        <f>IF(B1618="","",COUNT('Diário 2o PA'!$A$5:$A$1412)+COUNT('Diário 3o PA'!$A$5:$A$2004)+COUNT('Diário 4º PA'!$A$5:$A$2004)+ROW()-4)</f>
        <v/>
      </c>
      <c r="B1618" s="104"/>
      <c r="C1618" s="154"/>
      <c r="D1618" s="105"/>
      <c r="E1618" s="105"/>
      <c r="F1618" s="106"/>
      <c r="G1618" s="105"/>
      <c r="H1618" s="105"/>
      <c r="I1618" s="108"/>
      <c r="J1618" s="105"/>
      <c r="K1618" s="105"/>
      <c r="L1618" s="108"/>
      <c r="M1618" s="105"/>
      <c r="N1618" s="103"/>
      <c r="O1618" s="456"/>
      <c r="P1618" s="79">
        <f t="shared" si="51"/>
        <v>0</v>
      </c>
      <c r="Q1618" s="79">
        <f t="shared" si="51"/>
        <v>0</v>
      </c>
      <c r="R1618" s="102" t="str">
        <f t="shared" si="50"/>
        <v/>
      </c>
      <c r="S1618" s="96" t="str">
        <f>IF(D1618="","",IF(OR(D1618=Plano!$A$1,D1618=Plano!$B$1),"entrada","saída"))</f>
        <v/>
      </c>
    </row>
    <row r="1619" spans="1:19" ht="13.2" hidden="1" x14ac:dyDescent="0.25">
      <c r="A1619" s="119" t="str">
        <f>IF(B1619="","",COUNT('Diário 2o PA'!$A$5:$A$1412)+COUNT('Diário 3o PA'!$A$5:$A$2004)+COUNT('Diário 4º PA'!$A$5:$A$2004)+ROW()-4)</f>
        <v/>
      </c>
      <c r="B1619" s="104"/>
      <c r="C1619" s="154"/>
      <c r="D1619" s="105"/>
      <c r="E1619" s="105"/>
      <c r="F1619" s="106"/>
      <c r="G1619" s="105"/>
      <c r="H1619" s="105"/>
      <c r="I1619" s="108"/>
      <c r="J1619" s="105"/>
      <c r="K1619" s="105"/>
      <c r="L1619" s="108"/>
      <c r="M1619" s="105"/>
      <c r="N1619" s="103"/>
      <c r="O1619" s="456"/>
      <c r="P1619" s="79">
        <f t="shared" si="51"/>
        <v>0</v>
      </c>
      <c r="Q1619" s="79">
        <f t="shared" si="51"/>
        <v>0</v>
      </c>
      <c r="R1619" s="102" t="str">
        <f t="shared" si="50"/>
        <v/>
      </c>
      <c r="S1619" s="96" t="str">
        <f>IF(D1619="","",IF(OR(D1619=Plano!$A$1,D1619=Plano!$B$1),"entrada","saída"))</f>
        <v/>
      </c>
    </row>
    <row r="1620" spans="1:19" ht="13.2" hidden="1" x14ac:dyDescent="0.25">
      <c r="A1620" s="119" t="str">
        <f>IF(B1620="","",COUNT('Diário 2o PA'!$A$5:$A$1412)+COUNT('Diário 3o PA'!$A$5:$A$2004)+COUNT('Diário 4º PA'!$A$5:$A$2004)+ROW()-4)</f>
        <v/>
      </c>
      <c r="B1620" s="104"/>
      <c r="C1620" s="154"/>
      <c r="D1620" s="105"/>
      <c r="E1620" s="105"/>
      <c r="F1620" s="106"/>
      <c r="G1620" s="105"/>
      <c r="H1620" s="105"/>
      <c r="I1620" s="108"/>
      <c r="J1620" s="105"/>
      <c r="K1620" s="105"/>
      <c r="L1620" s="108"/>
      <c r="M1620" s="105"/>
      <c r="N1620" s="103"/>
      <c r="O1620" s="456"/>
      <c r="P1620" s="79">
        <f t="shared" si="51"/>
        <v>0</v>
      </c>
      <c r="Q1620" s="79">
        <f t="shared" si="51"/>
        <v>0</v>
      </c>
      <c r="R1620" s="102" t="str">
        <f t="shared" si="50"/>
        <v/>
      </c>
      <c r="S1620" s="96" t="str">
        <f>IF(D1620="","",IF(OR(D1620=Plano!$A$1,D1620=Plano!$B$1),"entrada","saída"))</f>
        <v/>
      </c>
    </row>
    <row r="1621" spans="1:19" ht="13.2" hidden="1" x14ac:dyDescent="0.25">
      <c r="A1621" s="119" t="str">
        <f>IF(B1621="","",COUNT('Diário 2o PA'!$A$5:$A$1412)+COUNT('Diário 3o PA'!$A$5:$A$2004)+COUNT('Diário 4º PA'!$A$5:$A$2004)+ROW()-4)</f>
        <v/>
      </c>
      <c r="B1621" s="104"/>
      <c r="C1621" s="154"/>
      <c r="D1621" s="105"/>
      <c r="E1621" s="105"/>
      <c r="F1621" s="106"/>
      <c r="G1621" s="105"/>
      <c r="H1621" s="105"/>
      <c r="I1621" s="108"/>
      <c r="J1621" s="105"/>
      <c r="K1621" s="105"/>
      <c r="L1621" s="108"/>
      <c r="M1621" s="105"/>
      <c r="N1621" s="103"/>
      <c r="O1621" s="456"/>
      <c r="P1621" s="79">
        <f t="shared" si="51"/>
        <v>0</v>
      </c>
      <c r="Q1621" s="79">
        <f t="shared" si="51"/>
        <v>0</v>
      </c>
      <c r="R1621" s="102" t="str">
        <f t="shared" si="50"/>
        <v/>
      </c>
      <c r="S1621" s="96" t="str">
        <f>IF(D1621="","",IF(OR(D1621=Plano!$A$1,D1621=Plano!$B$1),"entrada","saída"))</f>
        <v/>
      </c>
    </row>
    <row r="1622" spans="1:19" ht="13.2" hidden="1" x14ac:dyDescent="0.25">
      <c r="A1622" s="119" t="str">
        <f>IF(B1622="","",COUNT('Diário 2o PA'!$A$5:$A$1412)+COUNT('Diário 3o PA'!$A$5:$A$2004)+COUNT('Diário 4º PA'!$A$5:$A$2004)+ROW()-4)</f>
        <v/>
      </c>
      <c r="B1622" s="104"/>
      <c r="C1622" s="154"/>
      <c r="D1622" s="105"/>
      <c r="E1622" s="105"/>
      <c r="F1622" s="106"/>
      <c r="G1622" s="105"/>
      <c r="H1622" s="105"/>
      <c r="I1622" s="108"/>
      <c r="J1622" s="105"/>
      <c r="K1622" s="105"/>
      <c r="L1622" s="108"/>
      <c r="M1622" s="105"/>
      <c r="N1622" s="103"/>
      <c r="O1622" s="456"/>
      <c r="P1622" s="79">
        <f t="shared" si="51"/>
        <v>0</v>
      </c>
      <c r="Q1622" s="79">
        <f t="shared" si="51"/>
        <v>0</v>
      </c>
      <c r="R1622" s="102" t="str">
        <f t="shared" si="50"/>
        <v/>
      </c>
      <c r="S1622" s="96" t="str">
        <f>IF(D1622="","",IF(OR(D1622=Plano!$A$1,D1622=Plano!$B$1),"entrada","saída"))</f>
        <v/>
      </c>
    </row>
    <row r="1623" spans="1:19" ht="13.2" hidden="1" x14ac:dyDescent="0.25">
      <c r="A1623" s="119" t="str">
        <f>IF(B1623="","",COUNT('Diário 2o PA'!$A$5:$A$1412)+COUNT('Diário 3o PA'!$A$5:$A$2004)+COUNT('Diário 4º PA'!$A$5:$A$2004)+ROW()-4)</f>
        <v/>
      </c>
      <c r="B1623" s="104"/>
      <c r="C1623" s="154"/>
      <c r="D1623" s="105"/>
      <c r="E1623" s="105"/>
      <c r="F1623" s="106"/>
      <c r="G1623" s="105"/>
      <c r="H1623" s="105"/>
      <c r="I1623" s="108"/>
      <c r="J1623" s="105"/>
      <c r="K1623" s="105"/>
      <c r="L1623" s="108"/>
      <c r="M1623" s="105"/>
      <c r="N1623" s="103"/>
      <c r="O1623" s="456"/>
      <c r="P1623" s="79">
        <f t="shared" si="51"/>
        <v>0</v>
      </c>
      <c r="Q1623" s="79">
        <f t="shared" si="51"/>
        <v>0</v>
      </c>
      <c r="R1623" s="102" t="str">
        <f t="shared" si="50"/>
        <v/>
      </c>
      <c r="S1623" s="96" t="str">
        <f>IF(D1623="","",IF(OR(D1623=Plano!$A$1,D1623=Plano!$B$1),"entrada","saída"))</f>
        <v/>
      </c>
    </row>
    <row r="1624" spans="1:19" ht="13.2" hidden="1" x14ac:dyDescent="0.25">
      <c r="A1624" s="119" t="str">
        <f>IF(B1624="","",COUNT('Diário 2o PA'!$A$5:$A$1412)+COUNT('Diário 3o PA'!$A$5:$A$2004)+COUNT('Diário 4º PA'!$A$5:$A$2004)+ROW()-4)</f>
        <v/>
      </c>
      <c r="B1624" s="104"/>
      <c r="C1624" s="154"/>
      <c r="D1624" s="105"/>
      <c r="E1624" s="105"/>
      <c r="F1624" s="106"/>
      <c r="G1624" s="105"/>
      <c r="H1624" s="105"/>
      <c r="I1624" s="108"/>
      <c r="J1624" s="105"/>
      <c r="K1624" s="105"/>
      <c r="L1624" s="108"/>
      <c r="M1624" s="105"/>
      <c r="N1624" s="103"/>
      <c r="O1624" s="456"/>
      <c r="P1624" s="79">
        <f t="shared" si="51"/>
        <v>0</v>
      </c>
      <c r="Q1624" s="79">
        <f t="shared" si="51"/>
        <v>0</v>
      </c>
      <c r="R1624" s="102" t="str">
        <f t="shared" si="50"/>
        <v/>
      </c>
      <c r="S1624" s="96" t="str">
        <f>IF(D1624="","",IF(OR(D1624=Plano!$A$1,D1624=Plano!$B$1),"entrada","saída"))</f>
        <v/>
      </c>
    </row>
    <row r="1625" spans="1:19" ht="13.2" hidden="1" x14ac:dyDescent="0.25">
      <c r="A1625" s="119" t="str">
        <f>IF(B1625="","",COUNT('Diário 2o PA'!$A$5:$A$1412)+COUNT('Diário 3o PA'!$A$5:$A$2004)+COUNT('Diário 4º PA'!$A$5:$A$2004)+ROW()-4)</f>
        <v/>
      </c>
      <c r="B1625" s="104"/>
      <c r="C1625" s="154"/>
      <c r="D1625" s="105"/>
      <c r="E1625" s="105"/>
      <c r="F1625" s="106"/>
      <c r="G1625" s="105"/>
      <c r="H1625" s="105"/>
      <c r="I1625" s="108"/>
      <c r="J1625" s="105"/>
      <c r="K1625" s="105"/>
      <c r="L1625" s="108"/>
      <c r="M1625" s="105"/>
      <c r="N1625" s="103"/>
      <c r="O1625" s="456"/>
      <c r="P1625" s="79">
        <f t="shared" si="51"/>
        <v>0</v>
      </c>
      <c r="Q1625" s="79">
        <f t="shared" si="51"/>
        <v>0</v>
      </c>
      <c r="R1625" s="102" t="str">
        <f t="shared" si="50"/>
        <v/>
      </c>
      <c r="S1625" s="96" t="str">
        <f>IF(D1625="","",IF(OR(D1625=Plano!$A$1,D1625=Plano!$B$1),"entrada","saída"))</f>
        <v/>
      </c>
    </row>
    <row r="1626" spans="1:19" ht="13.2" hidden="1" x14ac:dyDescent="0.25">
      <c r="A1626" s="119" t="str">
        <f>IF(B1626="","",COUNT('Diário 2o PA'!$A$5:$A$1412)+COUNT('Diário 3o PA'!$A$5:$A$2004)+COUNT('Diário 4º PA'!$A$5:$A$2004)+ROW()-4)</f>
        <v/>
      </c>
      <c r="B1626" s="104"/>
      <c r="C1626" s="154"/>
      <c r="D1626" s="105"/>
      <c r="E1626" s="105"/>
      <c r="F1626" s="106"/>
      <c r="G1626" s="105"/>
      <c r="H1626" s="105"/>
      <c r="I1626" s="108"/>
      <c r="J1626" s="105"/>
      <c r="K1626" s="105"/>
      <c r="L1626" s="108"/>
      <c r="M1626" s="105"/>
      <c r="N1626" s="103"/>
      <c r="O1626" s="456"/>
      <c r="P1626" s="79">
        <f t="shared" si="51"/>
        <v>0</v>
      </c>
      <c r="Q1626" s="79">
        <f t="shared" si="51"/>
        <v>0</v>
      </c>
      <c r="R1626" s="102" t="str">
        <f t="shared" si="50"/>
        <v/>
      </c>
      <c r="S1626" s="96" t="str">
        <f>IF(D1626="","",IF(OR(D1626=Plano!$A$1,D1626=Plano!$B$1),"entrada","saída"))</f>
        <v/>
      </c>
    </row>
    <row r="1627" spans="1:19" ht="13.2" hidden="1" x14ac:dyDescent="0.25">
      <c r="A1627" s="119" t="str">
        <f>IF(B1627="","",COUNT('Diário 2o PA'!$A$5:$A$1412)+COUNT('Diário 3o PA'!$A$5:$A$2004)+COUNT('Diário 4º PA'!$A$5:$A$2004)+ROW()-4)</f>
        <v/>
      </c>
      <c r="B1627" s="104"/>
      <c r="C1627" s="154"/>
      <c r="D1627" s="105"/>
      <c r="E1627" s="105"/>
      <c r="F1627" s="106"/>
      <c r="G1627" s="105"/>
      <c r="H1627" s="105"/>
      <c r="I1627" s="108"/>
      <c r="J1627" s="105"/>
      <c r="K1627" s="105"/>
      <c r="L1627" s="108"/>
      <c r="M1627" s="105"/>
      <c r="N1627" s="103"/>
      <c r="O1627" s="456"/>
      <c r="P1627" s="79">
        <f t="shared" si="51"/>
        <v>0</v>
      </c>
      <c r="Q1627" s="79">
        <f t="shared" si="51"/>
        <v>0</v>
      </c>
      <c r="R1627" s="102" t="str">
        <f t="shared" si="50"/>
        <v/>
      </c>
      <c r="S1627" s="96" t="str">
        <f>IF(D1627="","",IF(OR(D1627=Plano!$A$1,D1627=Plano!$B$1),"entrada","saída"))</f>
        <v/>
      </c>
    </row>
    <row r="1628" spans="1:19" ht="13.2" hidden="1" x14ac:dyDescent="0.25">
      <c r="A1628" s="119" t="str">
        <f>IF(B1628="","",COUNT('Diário 2o PA'!$A$5:$A$1412)+COUNT('Diário 3o PA'!$A$5:$A$2004)+COUNT('Diário 4º PA'!$A$5:$A$2004)+ROW()-4)</f>
        <v/>
      </c>
      <c r="B1628" s="104"/>
      <c r="C1628" s="154"/>
      <c r="D1628" s="105"/>
      <c r="E1628" s="105"/>
      <c r="F1628" s="106"/>
      <c r="G1628" s="105"/>
      <c r="H1628" s="105"/>
      <c r="I1628" s="108"/>
      <c r="J1628" s="105"/>
      <c r="K1628" s="105"/>
      <c r="L1628" s="108"/>
      <c r="M1628" s="105"/>
      <c r="N1628" s="103"/>
      <c r="O1628" s="456"/>
      <c r="P1628" s="79">
        <f t="shared" si="51"/>
        <v>0</v>
      </c>
      <c r="Q1628" s="79">
        <f t="shared" si="51"/>
        <v>0</v>
      </c>
      <c r="R1628" s="102" t="str">
        <f t="shared" si="50"/>
        <v/>
      </c>
      <c r="S1628" s="96" t="str">
        <f>IF(D1628="","",IF(OR(D1628=Plano!$A$1,D1628=Plano!$B$1),"entrada","saída"))</f>
        <v/>
      </c>
    </row>
    <row r="1629" spans="1:19" ht="13.2" hidden="1" x14ac:dyDescent="0.25">
      <c r="A1629" s="119" t="str">
        <f>IF(B1629="","",COUNT('Diário 2o PA'!$A$5:$A$1412)+COUNT('Diário 3o PA'!$A$5:$A$2004)+COUNT('Diário 4º PA'!$A$5:$A$2004)+ROW()-4)</f>
        <v/>
      </c>
      <c r="B1629" s="104"/>
      <c r="C1629" s="154"/>
      <c r="D1629" s="105"/>
      <c r="E1629" s="105"/>
      <c r="F1629" s="106"/>
      <c r="G1629" s="105"/>
      <c r="H1629" s="105"/>
      <c r="I1629" s="108"/>
      <c r="J1629" s="105"/>
      <c r="K1629" s="105"/>
      <c r="L1629" s="108"/>
      <c r="M1629" s="105"/>
      <c r="N1629" s="103"/>
      <c r="O1629" s="456"/>
      <c r="P1629" s="79">
        <f t="shared" si="51"/>
        <v>0</v>
      </c>
      <c r="Q1629" s="79">
        <f t="shared" si="51"/>
        <v>0</v>
      </c>
      <c r="R1629" s="102" t="str">
        <f t="shared" si="50"/>
        <v/>
      </c>
      <c r="S1629" s="96" t="str">
        <f>IF(D1629="","",IF(OR(D1629=Plano!$A$1,D1629=Plano!$B$1),"entrada","saída"))</f>
        <v/>
      </c>
    </row>
    <row r="1630" spans="1:19" ht="13.2" hidden="1" x14ac:dyDescent="0.25">
      <c r="A1630" s="119" t="str">
        <f>IF(B1630="","",COUNT('Diário 2o PA'!$A$5:$A$1412)+COUNT('Diário 3o PA'!$A$5:$A$2004)+COUNT('Diário 4º PA'!$A$5:$A$2004)+ROW()-4)</f>
        <v/>
      </c>
      <c r="B1630" s="104"/>
      <c r="C1630" s="154"/>
      <c r="D1630" s="105"/>
      <c r="E1630" s="105"/>
      <c r="F1630" s="106"/>
      <c r="G1630" s="105"/>
      <c r="H1630" s="105"/>
      <c r="I1630" s="108"/>
      <c r="J1630" s="105"/>
      <c r="K1630" s="105"/>
      <c r="L1630" s="108"/>
      <c r="M1630" s="105"/>
      <c r="N1630" s="103"/>
      <c r="O1630" s="456"/>
      <c r="P1630" s="79">
        <f t="shared" si="51"/>
        <v>0</v>
      </c>
      <c r="Q1630" s="79">
        <f t="shared" si="51"/>
        <v>0</v>
      </c>
      <c r="R1630" s="102" t="str">
        <f t="shared" si="50"/>
        <v/>
      </c>
      <c r="S1630" s="96" t="str">
        <f>IF(D1630="","",IF(OR(D1630=Plano!$A$1,D1630=Plano!$B$1),"entrada","saída"))</f>
        <v/>
      </c>
    </row>
    <row r="1631" spans="1:19" ht="13.2" hidden="1" x14ac:dyDescent="0.25">
      <c r="A1631" s="119" t="str">
        <f>IF(B1631="","",COUNT('Diário 2o PA'!$A$5:$A$1412)+COUNT('Diário 3o PA'!$A$5:$A$2004)+COUNT('Diário 4º PA'!$A$5:$A$2004)+ROW()-4)</f>
        <v/>
      </c>
      <c r="B1631" s="104"/>
      <c r="C1631" s="154"/>
      <c r="D1631" s="105"/>
      <c r="E1631" s="105"/>
      <c r="F1631" s="106"/>
      <c r="G1631" s="105"/>
      <c r="H1631" s="105"/>
      <c r="I1631" s="108"/>
      <c r="J1631" s="105"/>
      <c r="K1631" s="105"/>
      <c r="L1631" s="108"/>
      <c r="M1631" s="105"/>
      <c r="N1631" s="103"/>
      <c r="O1631" s="456"/>
      <c r="P1631" s="79">
        <f t="shared" si="51"/>
        <v>0</v>
      </c>
      <c r="Q1631" s="79">
        <f t="shared" si="51"/>
        <v>0</v>
      </c>
      <c r="R1631" s="102" t="str">
        <f t="shared" si="50"/>
        <v/>
      </c>
      <c r="S1631" s="96" t="str">
        <f>IF(D1631="","",IF(OR(D1631=Plano!$A$1,D1631=Plano!$B$1),"entrada","saída"))</f>
        <v/>
      </c>
    </row>
    <row r="1632" spans="1:19" ht="13.2" hidden="1" x14ac:dyDescent="0.25">
      <c r="A1632" s="119" t="str">
        <f>IF(B1632="","",COUNT('Diário 2o PA'!$A$5:$A$1412)+COUNT('Diário 3o PA'!$A$5:$A$2004)+COUNT('Diário 4º PA'!$A$5:$A$2004)+ROW()-4)</f>
        <v/>
      </c>
      <c r="B1632" s="104"/>
      <c r="C1632" s="154"/>
      <c r="D1632" s="105"/>
      <c r="E1632" s="105"/>
      <c r="F1632" s="106"/>
      <c r="G1632" s="105"/>
      <c r="H1632" s="105"/>
      <c r="I1632" s="108"/>
      <c r="J1632" s="105"/>
      <c r="K1632" s="105"/>
      <c r="L1632" s="108"/>
      <c r="M1632" s="105"/>
      <c r="N1632" s="103"/>
      <c r="O1632" s="456"/>
      <c r="P1632" s="79">
        <f t="shared" si="51"/>
        <v>0</v>
      </c>
      <c r="Q1632" s="79">
        <f t="shared" si="51"/>
        <v>0</v>
      </c>
      <c r="R1632" s="102" t="str">
        <f t="shared" si="50"/>
        <v/>
      </c>
      <c r="S1632" s="96" t="str">
        <f>IF(D1632="","",IF(OR(D1632=Plano!$A$1,D1632=Plano!$B$1),"entrada","saída"))</f>
        <v/>
      </c>
    </row>
    <row r="1633" spans="1:19" ht="13.2" hidden="1" x14ac:dyDescent="0.25">
      <c r="A1633" s="119" t="str">
        <f>IF(B1633="","",COUNT('Diário 2o PA'!$A$5:$A$1412)+COUNT('Diário 3o PA'!$A$5:$A$2004)+COUNT('Diário 4º PA'!$A$5:$A$2004)+ROW()-4)</f>
        <v/>
      </c>
      <c r="B1633" s="104"/>
      <c r="C1633" s="154"/>
      <c r="D1633" s="105"/>
      <c r="E1633" s="105"/>
      <c r="F1633" s="106"/>
      <c r="G1633" s="105"/>
      <c r="H1633" s="105"/>
      <c r="I1633" s="108"/>
      <c r="J1633" s="105"/>
      <c r="K1633" s="105"/>
      <c r="L1633" s="108"/>
      <c r="M1633" s="105"/>
      <c r="N1633" s="103"/>
      <c r="O1633" s="456"/>
      <c r="P1633" s="79">
        <f t="shared" si="51"/>
        <v>0</v>
      </c>
      <c r="Q1633" s="79">
        <f t="shared" si="51"/>
        <v>0</v>
      </c>
      <c r="R1633" s="102" t="str">
        <f t="shared" si="50"/>
        <v/>
      </c>
      <c r="S1633" s="96" t="str">
        <f>IF(D1633="","",IF(OR(D1633=Plano!$A$1,D1633=Plano!$B$1),"entrada","saída"))</f>
        <v/>
      </c>
    </row>
    <row r="1634" spans="1:19" ht="13.2" hidden="1" x14ac:dyDescent="0.25">
      <c r="A1634" s="119" t="str">
        <f>IF(B1634="","",COUNT('Diário 2o PA'!$A$5:$A$1412)+COUNT('Diário 3o PA'!$A$5:$A$2004)+COUNT('Diário 4º PA'!$A$5:$A$2004)+ROW()-4)</f>
        <v/>
      </c>
      <c r="B1634" s="104"/>
      <c r="C1634" s="154"/>
      <c r="D1634" s="105"/>
      <c r="E1634" s="105"/>
      <c r="F1634" s="106"/>
      <c r="G1634" s="105"/>
      <c r="H1634" s="105"/>
      <c r="I1634" s="108"/>
      <c r="J1634" s="105"/>
      <c r="K1634" s="105"/>
      <c r="L1634" s="108"/>
      <c r="M1634" s="105"/>
      <c r="N1634" s="103"/>
      <c r="O1634" s="456"/>
      <c r="P1634" s="79">
        <f t="shared" si="51"/>
        <v>0</v>
      </c>
      <c r="Q1634" s="79">
        <f t="shared" si="51"/>
        <v>0</v>
      </c>
      <c r="R1634" s="102" t="str">
        <f t="shared" si="50"/>
        <v/>
      </c>
      <c r="S1634" s="96" t="str">
        <f>IF(D1634="","",IF(OR(D1634=Plano!$A$1,D1634=Plano!$B$1),"entrada","saída"))</f>
        <v/>
      </c>
    </row>
    <row r="1635" spans="1:19" ht="13.2" hidden="1" x14ac:dyDescent="0.25">
      <c r="A1635" s="119" t="str">
        <f>IF(B1635="","",COUNT('Diário 2o PA'!$A$5:$A$1412)+COUNT('Diário 3o PA'!$A$5:$A$2004)+COUNT('Diário 4º PA'!$A$5:$A$2004)+ROW()-4)</f>
        <v/>
      </c>
      <c r="B1635" s="104"/>
      <c r="C1635" s="154"/>
      <c r="D1635" s="105"/>
      <c r="E1635" s="105"/>
      <c r="F1635" s="106"/>
      <c r="G1635" s="105"/>
      <c r="H1635" s="105"/>
      <c r="I1635" s="108"/>
      <c r="J1635" s="105"/>
      <c r="K1635" s="105"/>
      <c r="L1635" s="108"/>
      <c r="M1635" s="105"/>
      <c r="N1635" s="103"/>
      <c r="O1635" s="456"/>
      <c r="P1635" s="79">
        <f t="shared" si="51"/>
        <v>0</v>
      </c>
      <c r="Q1635" s="79">
        <f t="shared" si="51"/>
        <v>0</v>
      </c>
      <c r="R1635" s="102" t="str">
        <f t="shared" si="50"/>
        <v/>
      </c>
      <c r="S1635" s="96" t="str">
        <f>IF(D1635="","",IF(OR(D1635=Plano!$A$1,D1635=Plano!$B$1),"entrada","saída"))</f>
        <v/>
      </c>
    </row>
    <row r="1636" spans="1:19" ht="13.2" hidden="1" x14ac:dyDescent="0.25">
      <c r="A1636" s="119" t="str">
        <f>IF(B1636="","",COUNT('Diário 2o PA'!$A$5:$A$1412)+COUNT('Diário 3o PA'!$A$5:$A$2004)+COUNT('Diário 4º PA'!$A$5:$A$2004)+ROW()-4)</f>
        <v/>
      </c>
      <c r="B1636" s="104"/>
      <c r="C1636" s="154"/>
      <c r="D1636" s="105"/>
      <c r="E1636" s="105"/>
      <c r="F1636" s="106"/>
      <c r="G1636" s="105"/>
      <c r="H1636" s="105"/>
      <c r="I1636" s="108"/>
      <c r="J1636" s="105"/>
      <c r="K1636" s="105"/>
      <c r="L1636" s="108"/>
      <c r="M1636" s="105"/>
      <c r="N1636" s="103"/>
      <c r="O1636" s="456"/>
      <c r="P1636" s="79">
        <f t="shared" si="51"/>
        <v>0</v>
      </c>
      <c r="Q1636" s="79">
        <f t="shared" si="51"/>
        <v>0</v>
      </c>
      <c r="R1636" s="102" t="str">
        <f t="shared" si="50"/>
        <v/>
      </c>
      <c r="S1636" s="96" t="str">
        <f>IF(D1636="","",IF(OR(D1636=Plano!$A$1,D1636=Plano!$B$1),"entrada","saída"))</f>
        <v/>
      </c>
    </row>
    <row r="1637" spans="1:19" ht="13.2" hidden="1" x14ac:dyDescent="0.25">
      <c r="A1637" s="119" t="str">
        <f>IF(B1637="","",COUNT('Diário 2o PA'!$A$5:$A$1412)+COUNT('Diário 3o PA'!$A$5:$A$2004)+COUNT('Diário 4º PA'!$A$5:$A$2004)+ROW()-4)</f>
        <v/>
      </c>
      <c r="B1637" s="104"/>
      <c r="C1637" s="154"/>
      <c r="D1637" s="105"/>
      <c r="E1637" s="105"/>
      <c r="F1637" s="106"/>
      <c r="G1637" s="105"/>
      <c r="H1637" s="105"/>
      <c r="I1637" s="108"/>
      <c r="J1637" s="105"/>
      <c r="K1637" s="105"/>
      <c r="L1637" s="108"/>
      <c r="M1637" s="105"/>
      <c r="N1637" s="103"/>
      <c r="O1637" s="456"/>
      <c r="P1637" s="79">
        <f t="shared" si="51"/>
        <v>0</v>
      </c>
      <c r="Q1637" s="79">
        <f t="shared" si="51"/>
        <v>0</v>
      </c>
      <c r="R1637" s="102" t="str">
        <f t="shared" si="50"/>
        <v/>
      </c>
      <c r="S1637" s="96" t="str">
        <f>IF(D1637="","",IF(OR(D1637=Plano!$A$1,D1637=Plano!$B$1),"entrada","saída"))</f>
        <v/>
      </c>
    </row>
    <row r="1638" spans="1:19" ht="13.2" hidden="1" x14ac:dyDescent="0.25">
      <c r="A1638" s="119" t="str">
        <f>IF(B1638="","",COUNT('Diário 2o PA'!$A$5:$A$1412)+COUNT('Diário 3o PA'!$A$5:$A$2004)+COUNT('Diário 4º PA'!$A$5:$A$2004)+ROW()-4)</f>
        <v/>
      </c>
      <c r="B1638" s="104"/>
      <c r="C1638" s="154"/>
      <c r="D1638" s="105"/>
      <c r="E1638" s="105"/>
      <c r="F1638" s="106"/>
      <c r="G1638" s="105"/>
      <c r="H1638" s="105"/>
      <c r="I1638" s="108"/>
      <c r="J1638" s="105"/>
      <c r="K1638" s="105"/>
      <c r="L1638" s="108"/>
      <c r="M1638" s="105"/>
      <c r="N1638" s="103"/>
      <c r="O1638" s="456"/>
      <c r="P1638" s="79">
        <f t="shared" si="51"/>
        <v>0</v>
      </c>
      <c r="Q1638" s="79">
        <f t="shared" si="51"/>
        <v>0</v>
      </c>
      <c r="R1638" s="102" t="str">
        <f t="shared" si="50"/>
        <v/>
      </c>
      <c r="S1638" s="96" t="str">
        <f>IF(D1638="","",IF(OR(D1638=Plano!$A$1,D1638=Plano!$B$1),"entrada","saída"))</f>
        <v/>
      </c>
    </row>
    <row r="1639" spans="1:19" ht="13.2" hidden="1" x14ac:dyDescent="0.25">
      <c r="A1639" s="119" t="str">
        <f>IF(B1639="","",COUNT('Diário 2o PA'!$A$5:$A$1412)+COUNT('Diário 3o PA'!$A$5:$A$2004)+COUNT('Diário 4º PA'!$A$5:$A$2004)+ROW()-4)</f>
        <v/>
      </c>
      <c r="B1639" s="104"/>
      <c r="C1639" s="154"/>
      <c r="D1639" s="105"/>
      <c r="E1639" s="105"/>
      <c r="F1639" s="106"/>
      <c r="G1639" s="105"/>
      <c r="H1639" s="105"/>
      <c r="I1639" s="108"/>
      <c r="J1639" s="105"/>
      <c r="K1639" s="105"/>
      <c r="L1639" s="108"/>
      <c r="M1639" s="105"/>
      <c r="N1639" s="103"/>
      <c r="O1639" s="456"/>
      <c r="P1639" s="79">
        <f t="shared" si="51"/>
        <v>0</v>
      </c>
      <c r="Q1639" s="79">
        <f t="shared" si="51"/>
        <v>0</v>
      </c>
      <c r="R1639" s="102" t="str">
        <f t="shared" si="50"/>
        <v/>
      </c>
      <c r="S1639" s="96" t="str">
        <f>IF(D1639="","",IF(OR(D1639=Plano!$A$1,D1639=Plano!$B$1),"entrada","saída"))</f>
        <v/>
      </c>
    </row>
    <row r="1640" spans="1:19" ht="13.2" hidden="1" x14ac:dyDescent="0.25">
      <c r="A1640" s="119" t="str">
        <f>IF(B1640="","",COUNT('Diário 2o PA'!$A$5:$A$1412)+COUNT('Diário 3o PA'!$A$5:$A$2004)+COUNT('Diário 4º PA'!$A$5:$A$2004)+ROW()-4)</f>
        <v/>
      </c>
      <c r="B1640" s="104"/>
      <c r="C1640" s="154"/>
      <c r="D1640" s="105"/>
      <c r="E1640" s="105"/>
      <c r="F1640" s="106"/>
      <c r="G1640" s="105"/>
      <c r="H1640" s="105"/>
      <c r="I1640" s="108"/>
      <c r="J1640" s="105"/>
      <c r="K1640" s="105"/>
      <c r="L1640" s="108"/>
      <c r="M1640" s="105"/>
      <c r="N1640" s="103"/>
      <c r="O1640" s="456"/>
      <c r="P1640" s="79">
        <f t="shared" si="51"/>
        <v>0</v>
      </c>
      <c r="Q1640" s="79">
        <f t="shared" si="51"/>
        <v>0</v>
      </c>
      <c r="R1640" s="102" t="str">
        <f t="shared" si="50"/>
        <v/>
      </c>
      <c r="S1640" s="96" t="str">
        <f>IF(D1640="","",IF(OR(D1640=Plano!$A$1,D1640=Plano!$B$1),"entrada","saída"))</f>
        <v/>
      </c>
    </row>
    <row r="1641" spans="1:19" ht="13.2" hidden="1" x14ac:dyDescent="0.25">
      <c r="A1641" s="119" t="str">
        <f>IF(B1641="","",COUNT('Diário 2o PA'!$A$5:$A$1412)+COUNT('Diário 3o PA'!$A$5:$A$2004)+COUNT('Diário 4º PA'!$A$5:$A$2004)+ROW()-4)</f>
        <v/>
      </c>
      <c r="B1641" s="104"/>
      <c r="C1641" s="154"/>
      <c r="D1641" s="105"/>
      <c r="E1641" s="105"/>
      <c r="F1641" s="106"/>
      <c r="G1641" s="105"/>
      <c r="H1641" s="105"/>
      <c r="I1641" s="108"/>
      <c r="J1641" s="105"/>
      <c r="K1641" s="105"/>
      <c r="L1641" s="108"/>
      <c r="M1641" s="105"/>
      <c r="N1641" s="103"/>
      <c r="O1641" s="456"/>
      <c r="P1641" s="79">
        <f t="shared" si="51"/>
        <v>0</v>
      </c>
      <c r="Q1641" s="79">
        <f t="shared" si="51"/>
        <v>0</v>
      </c>
      <c r="R1641" s="102" t="str">
        <f t="shared" si="50"/>
        <v/>
      </c>
      <c r="S1641" s="96" t="str">
        <f>IF(D1641="","",IF(OR(D1641=Plano!$A$1,D1641=Plano!$B$1),"entrada","saída"))</f>
        <v/>
      </c>
    </row>
    <row r="1642" spans="1:19" ht="13.2" hidden="1" x14ac:dyDescent="0.25">
      <c r="A1642" s="119" t="str">
        <f>IF(B1642="","",COUNT('Diário 2o PA'!$A$5:$A$1412)+COUNT('Diário 3o PA'!$A$5:$A$2004)+COUNT('Diário 4º PA'!$A$5:$A$2004)+ROW()-4)</f>
        <v/>
      </c>
      <c r="B1642" s="104"/>
      <c r="C1642" s="154"/>
      <c r="D1642" s="105"/>
      <c r="E1642" s="105"/>
      <c r="F1642" s="106"/>
      <c r="G1642" s="105"/>
      <c r="H1642" s="105"/>
      <c r="I1642" s="108"/>
      <c r="J1642" s="105"/>
      <c r="K1642" s="105"/>
      <c r="L1642" s="108"/>
      <c r="M1642" s="105"/>
      <c r="N1642" s="103"/>
      <c r="O1642" s="456"/>
      <c r="P1642" s="79">
        <f t="shared" si="51"/>
        <v>0</v>
      </c>
      <c r="Q1642" s="79">
        <f t="shared" si="51"/>
        <v>0</v>
      </c>
      <c r="R1642" s="102" t="str">
        <f t="shared" si="50"/>
        <v/>
      </c>
      <c r="S1642" s="96" t="str">
        <f>IF(D1642="","",IF(OR(D1642=Plano!$A$1,D1642=Plano!$B$1),"entrada","saída"))</f>
        <v/>
      </c>
    </row>
    <row r="1643" spans="1:19" ht="13.2" hidden="1" x14ac:dyDescent="0.25">
      <c r="A1643" s="119" t="str">
        <f>IF(B1643="","",COUNT('Diário 2o PA'!$A$5:$A$1412)+COUNT('Diário 3o PA'!$A$5:$A$2004)+COUNT('Diário 4º PA'!$A$5:$A$2004)+ROW()-4)</f>
        <v/>
      </c>
      <c r="B1643" s="104"/>
      <c r="C1643" s="154"/>
      <c r="D1643" s="105"/>
      <c r="E1643" s="105"/>
      <c r="F1643" s="106"/>
      <c r="G1643" s="105"/>
      <c r="H1643" s="105"/>
      <c r="I1643" s="108"/>
      <c r="J1643" s="105"/>
      <c r="K1643" s="105"/>
      <c r="L1643" s="108"/>
      <c r="M1643" s="105"/>
      <c r="N1643" s="103"/>
      <c r="O1643" s="456"/>
      <c r="P1643" s="79">
        <f t="shared" si="51"/>
        <v>0</v>
      </c>
      <c r="Q1643" s="79">
        <f t="shared" si="51"/>
        <v>0</v>
      </c>
      <c r="R1643" s="102" t="str">
        <f t="shared" si="50"/>
        <v/>
      </c>
      <c r="S1643" s="96" t="str">
        <f>IF(D1643="","",IF(OR(D1643=Plano!$A$1,D1643=Plano!$B$1),"entrada","saída"))</f>
        <v/>
      </c>
    </row>
    <row r="1644" spans="1:19" ht="13.2" hidden="1" x14ac:dyDescent="0.25">
      <c r="A1644" s="119" t="str">
        <f>IF(B1644="","",COUNT('Diário 2o PA'!$A$5:$A$1412)+COUNT('Diário 3o PA'!$A$5:$A$2004)+COUNT('Diário 4º PA'!$A$5:$A$2004)+ROW()-4)</f>
        <v/>
      </c>
      <c r="B1644" s="104"/>
      <c r="C1644" s="154"/>
      <c r="D1644" s="105"/>
      <c r="E1644" s="105"/>
      <c r="F1644" s="106"/>
      <c r="G1644" s="105"/>
      <c r="H1644" s="105"/>
      <c r="I1644" s="108"/>
      <c r="J1644" s="105"/>
      <c r="K1644" s="105"/>
      <c r="L1644" s="108"/>
      <c r="M1644" s="105"/>
      <c r="N1644" s="103"/>
      <c r="O1644" s="456"/>
      <c r="P1644" s="79">
        <f t="shared" si="51"/>
        <v>0</v>
      </c>
      <c r="Q1644" s="79">
        <f t="shared" si="51"/>
        <v>0</v>
      </c>
      <c r="R1644" s="102" t="str">
        <f t="shared" si="50"/>
        <v/>
      </c>
      <c r="S1644" s="96" t="str">
        <f>IF(D1644="","",IF(OR(D1644=Plano!$A$1,D1644=Plano!$B$1),"entrada","saída"))</f>
        <v/>
      </c>
    </row>
    <row r="1645" spans="1:19" ht="13.2" hidden="1" x14ac:dyDescent="0.25">
      <c r="A1645" s="119" t="str">
        <f>IF(B1645="","",COUNT('Diário 2o PA'!$A$5:$A$1412)+COUNT('Diário 3o PA'!$A$5:$A$2004)+COUNT('Diário 4º PA'!$A$5:$A$2004)+ROW()-4)</f>
        <v/>
      </c>
      <c r="B1645" s="104"/>
      <c r="C1645" s="154"/>
      <c r="D1645" s="105"/>
      <c r="E1645" s="105"/>
      <c r="F1645" s="106"/>
      <c r="G1645" s="105"/>
      <c r="H1645" s="105"/>
      <c r="I1645" s="108"/>
      <c r="J1645" s="105"/>
      <c r="K1645" s="105"/>
      <c r="L1645" s="108"/>
      <c r="M1645" s="105"/>
      <c r="N1645" s="103"/>
      <c r="O1645" s="456"/>
      <c r="P1645" s="79">
        <f t="shared" si="51"/>
        <v>0</v>
      </c>
      <c r="Q1645" s="79">
        <f t="shared" si="51"/>
        <v>0</v>
      </c>
      <c r="R1645" s="102" t="str">
        <f t="shared" si="50"/>
        <v/>
      </c>
      <c r="S1645" s="96" t="str">
        <f>IF(D1645="","",IF(OR(D1645=Plano!$A$1,D1645=Plano!$B$1),"entrada","saída"))</f>
        <v/>
      </c>
    </row>
    <row r="1646" spans="1:19" ht="13.2" hidden="1" x14ac:dyDescent="0.25">
      <c r="A1646" s="119" t="str">
        <f>IF(B1646="","",COUNT('Diário 2o PA'!$A$5:$A$1412)+COUNT('Diário 3o PA'!$A$5:$A$2004)+COUNT('Diário 4º PA'!$A$5:$A$2004)+ROW()-4)</f>
        <v/>
      </c>
      <c r="B1646" s="104"/>
      <c r="C1646" s="154"/>
      <c r="D1646" s="105"/>
      <c r="E1646" s="105"/>
      <c r="F1646" s="106"/>
      <c r="G1646" s="105"/>
      <c r="H1646" s="105"/>
      <c r="I1646" s="108"/>
      <c r="J1646" s="105"/>
      <c r="K1646" s="105"/>
      <c r="L1646" s="108"/>
      <c r="M1646" s="105"/>
      <c r="N1646" s="103"/>
      <c r="O1646" s="456"/>
      <c r="P1646" s="79">
        <f t="shared" si="51"/>
        <v>0</v>
      </c>
      <c r="Q1646" s="79">
        <f t="shared" si="51"/>
        <v>0</v>
      </c>
      <c r="R1646" s="102" t="str">
        <f t="shared" si="50"/>
        <v/>
      </c>
      <c r="S1646" s="96" t="str">
        <f>IF(D1646="","",IF(OR(D1646=Plano!$A$1,D1646=Plano!$B$1),"entrada","saída"))</f>
        <v/>
      </c>
    </row>
    <row r="1647" spans="1:19" ht="13.2" hidden="1" x14ac:dyDescent="0.25">
      <c r="A1647" s="119" t="str">
        <f>IF(B1647="","",COUNT('Diário 2o PA'!$A$5:$A$1412)+COUNT('Diário 3o PA'!$A$5:$A$2004)+COUNT('Diário 4º PA'!$A$5:$A$2004)+ROW()-4)</f>
        <v/>
      </c>
      <c r="B1647" s="104"/>
      <c r="C1647" s="154"/>
      <c r="D1647" s="105"/>
      <c r="E1647" s="105"/>
      <c r="F1647" s="106"/>
      <c r="G1647" s="105"/>
      <c r="H1647" s="105"/>
      <c r="I1647" s="108"/>
      <c r="J1647" s="105"/>
      <c r="K1647" s="105"/>
      <c r="L1647" s="108"/>
      <c r="M1647" s="105"/>
      <c r="N1647" s="103"/>
      <c r="O1647" s="456"/>
      <c r="P1647" s="79">
        <f t="shared" si="51"/>
        <v>0</v>
      </c>
      <c r="Q1647" s="79">
        <f t="shared" si="51"/>
        <v>0</v>
      </c>
      <c r="R1647" s="102" t="str">
        <f t="shared" si="50"/>
        <v/>
      </c>
      <c r="S1647" s="96" t="str">
        <f>IF(D1647="","",IF(OR(D1647=Plano!$A$1,D1647=Plano!$B$1),"entrada","saída"))</f>
        <v/>
      </c>
    </row>
    <row r="1648" spans="1:19" ht="13.2" hidden="1" x14ac:dyDescent="0.25">
      <c r="A1648" s="119" t="str">
        <f>IF(B1648="","",COUNT('Diário 2o PA'!$A$5:$A$1412)+COUNT('Diário 3o PA'!$A$5:$A$2004)+COUNT('Diário 4º PA'!$A$5:$A$2004)+ROW()-4)</f>
        <v/>
      </c>
      <c r="B1648" s="104"/>
      <c r="C1648" s="154"/>
      <c r="D1648" s="105"/>
      <c r="E1648" s="105"/>
      <c r="F1648" s="106"/>
      <c r="G1648" s="105"/>
      <c r="H1648" s="105"/>
      <c r="I1648" s="108"/>
      <c r="J1648" s="105"/>
      <c r="K1648" s="105"/>
      <c r="L1648" s="108"/>
      <c r="M1648" s="105"/>
      <c r="N1648" s="103"/>
      <c r="O1648" s="456"/>
      <c r="P1648" s="79">
        <f t="shared" si="51"/>
        <v>0</v>
      </c>
      <c r="Q1648" s="79">
        <f t="shared" si="51"/>
        <v>0</v>
      </c>
      <c r="R1648" s="102" t="str">
        <f t="shared" si="50"/>
        <v/>
      </c>
      <c r="S1648" s="96" t="str">
        <f>IF(D1648="","",IF(OR(D1648=Plano!$A$1,D1648=Plano!$B$1),"entrada","saída"))</f>
        <v/>
      </c>
    </row>
    <row r="1649" spans="1:19" ht="13.2" hidden="1" x14ac:dyDescent="0.25">
      <c r="A1649" s="119" t="str">
        <f>IF(B1649="","",COUNT('Diário 2o PA'!$A$5:$A$1412)+COUNT('Diário 3o PA'!$A$5:$A$2004)+COUNT('Diário 4º PA'!$A$5:$A$2004)+ROW()-4)</f>
        <v/>
      </c>
      <c r="B1649" s="104"/>
      <c r="C1649" s="154"/>
      <c r="D1649" s="105"/>
      <c r="E1649" s="105"/>
      <c r="F1649" s="106"/>
      <c r="G1649" s="105"/>
      <c r="H1649" s="105"/>
      <c r="I1649" s="108"/>
      <c r="J1649" s="105"/>
      <c r="K1649" s="105"/>
      <c r="L1649" s="108"/>
      <c r="M1649" s="105"/>
      <c r="N1649" s="103"/>
      <c r="O1649" s="456"/>
      <c r="P1649" s="79">
        <f t="shared" si="51"/>
        <v>0</v>
      </c>
      <c r="Q1649" s="79">
        <f t="shared" si="51"/>
        <v>0</v>
      </c>
      <c r="R1649" s="102" t="str">
        <f t="shared" si="50"/>
        <v/>
      </c>
      <c r="S1649" s="96" t="str">
        <f>IF(D1649="","",IF(OR(D1649=Plano!$A$1,D1649=Plano!$B$1),"entrada","saída"))</f>
        <v/>
      </c>
    </row>
    <row r="1650" spans="1:19" ht="13.2" hidden="1" x14ac:dyDescent="0.25">
      <c r="A1650" s="119" t="str">
        <f>IF(B1650="","",COUNT('Diário 2o PA'!$A$5:$A$1412)+COUNT('Diário 3o PA'!$A$5:$A$2004)+COUNT('Diário 4º PA'!$A$5:$A$2004)+ROW()-4)</f>
        <v/>
      </c>
      <c r="B1650" s="104"/>
      <c r="C1650" s="154"/>
      <c r="D1650" s="105"/>
      <c r="E1650" s="105"/>
      <c r="F1650" s="106"/>
      <c r="G1650" s="105"/>
      <c r="H1650" s="105"/>
      <c r="I1650" s="108"/>
      <c r="J1650" s="105"/>
      <c r="K1650" s="105"/>
      <c r="L1650" s="108"/>
      <c r="M1650" s="105"/>
      <c r="N1650" s="103"/>
      <c r="O1650" s="456"/>
      <c r="P1650" s="79">
        <f t="shared" si="51"/>
        <v>0</v>
      </c>
      <c r="Q1650" s="79">
        <f t="shared" si="51"/>
        <v>0</v>
      </c>
      <c r="R1650" s="102" t="str">
        <f t="shared" si="50"/>
        <v/>
      </c>
      <c r="S1650" s="96" t="str">
        <f>IF(D1650="","",IF(OR(D1650=Plano!$A$1,D1650=Plano!$B$1),"entrada","saída"))</f>
        <v/>
      </c>
    </row>
    <row r="1651" spans="1:19" ht="13.2" hidden="1" x14ac:dyDescent="0.25">
      <c r="A1651" s="119" t="str">
        <f>IF(B1651="","",COUNT('Diário 2o PA'!$A$5:$A$1412)+COUNT('Diário 3o PA'!$A$5:$A$2004)+COUNT('Diário 4º PA'!$A$5:$A$2004)+ROW()-4)</f>
        <v/>
      </c>
      <c r="B1651" s="104"/>
      <c r="C1651" s="154"/>
      <c r="D1651" s="105"/>
      <c r="E1651" s="105"/>
      <c r="F1651" s="106"/>
      <c r="G1651" s="105"/>
      <c r="H1651" s="105"/>
      <c r="I1651" s="108"/>
      <c r="J1651" s="105"/>
      <c r="K1651" s="105"/>
      <c r="L1651" s="108"/>
      <c r="M1651" s="105"/>
      <c r="N1651" s="103"/>
      <c r="O1651" s="456"/>
      <c r="P1651" s="79">
        <f t="shared" si="51"/>
        <v>0</v>
      </c>
      <c r="Q1651" s="79">
        <f t="shared" si="51"/>
        <v>0</v>
      </c>
      <c r="R1651" s="102" t="str">
        <f t="shared" si="50"/>
        <v/>
      </c>
      <c r="S1651" s="96" t="str">
        <f>IF(D1651="","",IF(OR(D1651=Plano!$A$1,D1651=Plano!$B$1),"entrada","saída"))</f>
        <v/>
      </c>
    </row>
    <row r="1652" spans="1:19" ht="13.2" hidden="1" x14ac:dyDescent="0.25">
      <c r="A1652" s="119" t="str">
        <f>IF(B1652="","",COUNT('Diário 2o PA'!$A$5:$A$1412)+COUNT('Diário 3o PA'!$A$5:$A$2004)+COUNT('Diário 4º PA'!$A$5:$A$2004)+ROW()-4)</f>
        <v/>
      </c>
      <c r="B1652" s="104"/>
      <c r="C1652" s="154"/>
      <c r="D1652" s="105"/>
      <c r="E1652" s="105"/>
      <c r="F1652" s="106"/>
      <c r="G1652" s="105"/>
      <c r="H1652" s="105"/>
      <c r="I1652" s="108"/>
      <c r="J1652" s="105"/>
      <c r="K1652" s="105"/>
      <c r="L1652" s="108"/>
      <c r="M1652" s="105"/>
      <c r="N1652" s="103"/>
      <c r="O1652" s="456"/>
      <c r="P1652" s="79">
        <f t="shared" si="51"/>
        <v>0</v>
      </c>
      <c r="Q1652" s="79">
        <f t="shared" si="51"/>
        <v>0</v>
      </c>
      <c r="R1652" s="102" t="str">
        <f t="shared" si="50"/>
        <v/>
      </c>
      <c r="S1652" s="96" t="str">
        <f>IF(D1652="","",IF(OR(D1652=Plano!$A$1,D1652=Plano!$B$1),"entrada","saída"))</f>
        <v/>
      </c>
    </row>
    <row r="1653" spans="1:19" ht="13.2" hidden="1" x14ac:dyDescent="0.25">
      <c r="A1653" s="119" t="str">
        <f>IF(B1653="","",COUNT('Diário 2o PA'!$A$5:$A$1412)+COUNT('Diário 3o PA'!$A$5:$A$2004)+COUNT('Diário 4º PA'!$A$5:$A$2004)+ROW()-4)</f>
        <v/>
      </c>
      <c r="B1653" s="104"/>
      <c r="C1653" s="154"/>
      <c r="D1653" s="105"/>
      <c r="E1653" s="105"/>
      <c r="F1653" s="106"/>
      <c r="G1653" s="105"/>
      <c r="H1653" s="105"/>
      <c r="I1653" s="108"/>
      <c r="J1653" s="105"/>
      <c r="K1653" s="105"/>
      <c r="L1653" s="108"/>
      <c r="M1653" s="105"/>
      <c r="N1653" s="103"/>
      <c r="O1653" s="456"/>
      <c r="P1653" s="79">
        <f t="shared" si="51"/>
        <v>0</v>
      </c>
      <c r="Q1653" s="79">
        <f t="shared" si="51"/>
        <v>0</v>
      </c>
      <c r="R1653" s="102" t="str">
        <f t="shared" si="50"/>
        <v/>
      </c>
      <c r="S1653" s="96" t="str">
        <f>IF(D1653="","",IF(OR(D1653=Plano!$A$1,D1653=Plano!$B$1),"entrada","saída"))</f>
        <v/>
      </c>
    </row>
    <row r="1654" spans="1:19" ht="13.2" hidden="1" x14ac:dyDescent="0.25">
      <c r="A1654" s="119" t="str">
        <f>IF(B1654="","",COUNT('Diário 2o PA'!$A$5:$A$1412)+COUNT('Diário 3o PA'!$A$5:$A$2004)+COUNT('Diário 4º PA'!$A$5:$A$2004)+ROW()-4)</f>
        <v/>
      </c>
      <c r="B1654" s="104"/>
      <c r="C1654" s="154"/>
      <c r="D1654" s="105"/>
      <c r="E1654" s="105"/>
      <c r="F1654" s="106"/>
      <c r="G1654" s="105"/>
      <c r="H1654" s="105"/>
      <c r="I1654" s="108"/>
      <c r="J1654" s="105"/>
      <c r="K1654" s="105"/>
      <c r="L1654" s="108"/>
      <c r="M1654" s="105"/>
      <c r="N1654" s="103"/>
      <c r="O1654" s="456"/>
      <c r="P1654" s="79">
        <f t="shared" si="51"/>
        <v>0</v>
      </c>
      <c r="Q1654" s="79">
        <f t="shared" si="51"/>
        <v>0</v>
      </c>
      <c r="R1654" s="102" t="str">
        <f t="shared" si="50"/>
        <v/>
      </c>
      <c r="S1654" s="96" t="str">
        <f>IF(D1654="","",IF(OR(D1654=Plano!$A$1,D1654=Plano!$B$1),"entrada","saída"))</f>
        <v/>
      </c>
    </row>
    <row r="1655" spans="1:19" ht="13.2" hidden="1" x14ac:dyDescent="0.25">
      <c r="A1655" s="119" t="str">
        <f>IF(B1655="","",COUNT('Diário 2o PA'!$A$5:$A$1412)+COUNT('Diário 3o PA'!$A$5:$A$2004)+COUNT('Diário 4º PA'!$A$5:$A$2004)+ROW()-4)</f>
        <v/>
      </c>
      <c r="B1655" s="104"/>
      <c r="C1655" s="154"/>
      <c r="D1655" s="105"/>
      <c r="E1655" s="105"/>
      <c r="F1655" s="106"/>
      <c r="G1655" s="105"/>
      <c r="H1655" s="105"/>
      <c r="I1655" s="108"/>
      <c r="J1655" s="105"/>
      <c r="K1655" s="105"/>
      <c r="L1655" s="108"/>
      <c r="M1655" s="105"/>
      <c r="N1655" s="103"/>
      <c r="O1655" s="456"/>
      <c r="P1655" s="79">
        <f t="shared" si="51"/>
        <v>0</v>
      </c>
      <c r="Q1655" s="79">
        <f t="shared" si="51"/>
        <v>0</v>
      </c>
      <c r="R1655" s="102" t="str">
        <f t="shared" si="50"/>
        <v/>
      </c>
      <c r="S1655" s="96" t="str">
        <f>IF(D1655="","",IF(OR(D1655=Plano!$A$1,D1655=Plano!$B$1),"entrada","saída"))</f>
        <v/>
      </c>
    </row>
    <row r="1656" spans="1:19" ht="13.2" hidden="1" x14ac:dyDescent="0.25">
      <c r="A1656" s="119" t="str">
        <f>IF(B1656="","",COUNT('Diário 2o PA'!$A$5:$A$1412)+COUNT('Diário 3o PA'!$A$5:$A$2004)+COUNT('Diário 4º PA'!$A$5:$A$2004)+ROW()-4)</f>
        <v/>
      </c>
      <c r="B1656" s="104"/>
      <c r="C1656" s="154"/>
      <c r="D1656" s="105"/>
      <c r="E1656" s="105"/>
      <c r="F1656" s="106"/>
      <c r="G1656" s="105"/>
      <c r="H1656" s="105"/>
      <c r="I1656" s="108"/>
      <c r="J1656" s="105"/>
      <c r="K1656" s="105"/>
      <c r="L1656" s="108"/>
      <c r="M1656" s="105"/>
      <c r="N1656" s="103"/>
      <c r="O1656" s="456"/>
      <c r="P1656" s="79">
        <f t="shared" si="51"/>
        <v>0</v>
      </c>
      <c r="Q1656" s="79">
        <f t="shared" si="51"/>
        <v>0</v>
      </c>
      <c r="R1656" s="102" t="str">
        <f t="shared" si="50"/>
        <v/>
      </c>
      <c r="S1656" s="96" t="str">
        <f>IF(D1656="","",IF(OR(D1656=Plano!$A$1,D1656=Plano!$B$1),"entrada","saída"))</f>
        <v/>
      </c>
    </row>
    <row r="1657" spans="1:19" ht="13.2" hidden="1" x14ac:dyDescent="0.25">
      <c r="A1657" s="119" t="str">
        <f>IF(B1657="","",COUNT('Diário 2o PA'!$A$5:$A$1412)+COUNT('Diário 3o PA'!$A$5:$A$2004)+COUNT('Diário 4º PA'!$A$5:$A$2004)+ROW()-4)</f>
        <v/>
      </c>
      <c r="B1657" s="104"/>
      <c r="C1657" s="154"/>
      <c r="D1657" s="105"/>
      <c r="E1657" s="105"/>
      <c r="F1657" s="106"/>
      <c r="G1657" s="105"/>
      <c r="H1657" s="105"/>
      <c r="I1657" s="108"/>
      <c r="J1657" s="105"/>
      <c r="K1657" s="105"/>
      <c r="L1657" s="108"/>
      <c r="M1657" s="105"/>
      <c r="N1657" s="103"/>
      <c r="O1657" s="456"/>
      <c r="P1657" s="79">
        <f t="shared" si="51"/>
        <v>0</v>
      </c>
      <c r="Q1657" s="79">
        <f t="shared" si="51"/>
        <v>0</v>
      </c>
      <c r="R1657" s="102" t="str">
        <f t="shared" si="50"/>
        <v/>
      </c>
      <c r="S1657" s="96" t="str">
        <f>IF(D1657="","",IF(OR(D1657=Plano!$A$1,D1657=Plano!$B$1),"entrada","saída"))</f>
        <v/>
      </c>
    </row>
    <row r="1658" spans="1:19" ht="13.2" hidden="1" x14ac:dyDescent="0.25">
      <c r="A1658" s="119" t="str">
        <f>IF(B1658="","",COUNT('Diário 2o PA'!$A$5:$A$1412)+COUNT('Diário 3o PA'!$A$5:$A$2004)+COUNT('Diário 4º PA'!$A$5:$A$2004)+ROW()-4)</f>
        <v/>
      </c>
      <c r="B1658" s="104"/>
      <c r="C1658" s="154"/>
      <c r="D1658" s="105"/>
      <c r="E1658" s="105"/>
      <c r="F1658" s="106"/>
      <c r="G1658" s="105"/>
      <c r="H1658" s="105"/>
      <c r="I1658" s="108"/>
      <c r="J1658" s="105"/>
      <c r="K1658" s="105"/>
      <c r="L1658" s="108"/>
      <c r="M1658" s="105"/>
      <c r="N1658" s="103"/>
      <c r="O1658" s="456"/>
      <c r="P1658" s="79">
        <f t="shared" si="51"/>
        <v>0</v>
      </c>
      <c r="Q1658" s="79">
        <f t="shared" si="51"/>
        <v>0</v>
      </c>
      <c r="R1658" s="102" t="str">
        <f t="shared" si="50"/>
        <v/>
      </c>
      <c r="S1658" s="96" t="str">
        <f>IF(D1658="","",IF(OR(D1658=Plano!$A$1,D1658=Plano!$B$1),"entrada","saída"))</f>
        <v/>
      </c>
    </row>
    <row r="1659" spans="1:19" ht="13.2" hidden="1" x14ac:dyDescent="0.25">
      <c r="A1659" s="119" t="str">
        <f>IF(B1659="","",COUNT('Diário 2o PA'!$A$5:$A$1412)+COUNT('Diário 3o PA'!$A$5:$A$2004)+COUNT('Diário 4º PA'!$A$5:$A$2004)+ROW()-4)</f>
        <v/>
      </c>
      <c r="B1659" s="104"/>
      <c r="C1659" s="154"/>
      <c r="D1659" s="105"/>
      <c r="E1659" s="105"/>
      <c r="F1659" s="106"/>
      <c r="G1659" s="105"/>
      <c r="H1659" s="105"/>
      <c r="I1659" s="108"/>
      <c r="J1659" s="105"/>
      <c r="K1659" s="105"/>
      <c r="L1659" s="108"/>
      <c r="M1659" s="105"/>
      <c r="N1659" s="103"/>
      <c r="O1659" s="456"/>
      <c r="P1659" s="79">
        <f t="shared" si="51"/>
        <v>0</v>
      </c>
      <c r="Q1659" s="79">
        <f t="shared" si="51"/>
        <v>0</v>
      </c>
      <c r="R1659" s="102" t="str">
        <f t="shared" si="50"/>
        <v/>
      </c>
      <c r="S1659" s="96" t="str">
        <f>IF(D1659="","",IF(OR(D1659=Plano!$A$1,D1659=Plano!$B$1),"entrada","saída"))</f>
        <v/>
      </c>
    </row>
    <row r="1660" spans="1:19" ht="13.2" hidden="1" x14ac:dyDescent="0.25">
      <c r="A1660" s="119" t="str">
        <f>IF(B1660="","",COUNT('Diário 2o PA'!$A$5:$A$1412)+COUNT('Diário 3o PA'!$A$5:$A$2004)+COUNT('Diário 4º PA'!$A$5:$A$2004)+ROW()-4)</f>
        <v/>
      </c>
      <c r="B1660" s="104"/>
      <c r="C1660" s="154"/>
      <c r="D1660" s="105"/>
      <c r="E1660" s="105"/>
      <c r="F1660" s="106"/>
      <c r="G1660" s="105"/>
      <c r="H1660" s="105"/>
      <c r="I1660" s="108"/>
      <c r="J1660" s="105"/>
      <c r="K1660" s="105"/>
      <c r="L1660" s="108"/>
      <c r="M1660" s="105"/>
      <c r="N1660" s="103"/>
      <c r="O1660" s="456"/>
      <c r="P1660" s="79">
        <f t="shared" si="51"/>
        <v>0</v>
      </c>
      <c r="Q1660" s="79">
        <f t="shared" si="51"/>
        <v>0</v>
      </c>
      <c r="R1660" s="102" t="str">
        <f t="shared" si="50"/>
        <v/>
      </c>
      <c r="S1660" s="96" t="str">
        <f>IF(D1660="","",IF(OR(D1660=Plano!$A$1,D1660=Plano!$B$1),"entrada","saída"))</f>
        <v/>
      </c>
    </row>
    <row r="1661" spans="1:19" ht="13.2" hidden="1" x14ac:dyDescent="0.25">
      <c r="A1661" s="119" t="str">
        <f>IF(B1661="","",COUNT('Diário 2o PA'!$A$5:$A$1412)+COUNT('Diário 3o PA'!$A$5:$A$2004)+COUNT('Diário 4º PA'!$A$5:$A$2004)+ROW()-4)</f>
        <v/>
      </c>
      <c r="B1661" s="104"/>
      <c r="C1661" s="154"/>
      <c r="D1661" s="105"/>
      <c r="E1661" s="105"/>
      <c r="F1661" s="106"/>
      <c r="G1661" s="105"/>
      <c r="H1661" s="105"/>
      <c r="I1661" s="108"/>
      <c r="J1661" s="105"/>
      <c r="K1661" s="105"/>
      <c r="L1661" s="108"/>
      <c r="M1661" s="105"/>
      <c r="N1661" s="103"/>
      <c r="O1661" s="456"/>
      <c r="P1661" s="79">
        <f t="shared" si="51"/>
        <v>0</v>
      </c>
      <c r="Q1661" s="79">
        <f t="shared" si="51"/>
        <v>0</v>
      </c>
      <c r="R1661" s="102" t="str">
        <f t="shared" si="50"/>
        <v/>
      </c>
      <c r="S1661" s="96" t="str">
        <f>IF(D1661="","",IF(OR(D1661=Plano!$A$1,D1661=Plano!$B$1),"entrada","saída"))</f>
        <v/>
      </c>
    </row>
    <row r="1662" spans="1:19" ht="13.2" hidden="1" x14ac:dyDescent="0.25">
      <c r="A1662" s="119" t="str">
        <f>IF(B1662="","",COUNT('Diário 2o PA'!$A$5:$A$1412)+COUNT('Diário 3o PA'!$A$5:$A$2004)+COUNT('Diário 4º PA'!$A$5:$A$2004)+ROW()-4)</f>
        <v/>
      </c>
      <c r="B1662" s="104"/>
      <c r="C1662" s="154"/>
      <c r="D1662" s="105"/>
      <c r="E1662" s="105"/>
      <c r="F1662" s="106"/>
      <c r="G1662" s="105"/>
      <c r="H1662" s="105"/>
      <c r="I1662" s="108"/>
      <c r="J1662" s="105"/>
      <c r="K1662" s="105"/>
      <c r="L1662" s="108"/>
      <c r="M1662" s="105"/>
      <c r="N1662" s="103"/>
      <c r="O1662" s="456"/>
      <c r="P1662" s="79">
        <f t="shared" si="51"/>
        <v>0</v>
      </c>
      <c r="Q1662" s="79">
        <f t="shared" si="51"/>
        <v>0</v>
      </c>
      <c r="R1662" s="102" t="str">
        <f t="shared" si="50"/>
        <v/>
      </c>
      <c r="S1662" s="96" t="str">
        <f>IF(D1662="","",IF(OR(D1662=Plano!$A$1,D1662=Plano!$B$1),"entrada","saída"))</f>
        <v/>
      </c>
    </row>
    <row r="1663" spans="1:19" ht="13.2" hidden="1" x14ac:dyDescent="0.25">
      <c r="A1663" s="119" t="str">
        <f>IF(B1663="","",COUNT('Diário 2o PA'!$A$5:$A$1412)+COUNT('Diário 3o PA'!$A$5:$A$2004)+COUNT('Diário 4º PA'!$A$5:$A$2004)+ROW()-4)</f>
        <v/>
      </c>
      <c r="B1663" s="104"/>
      <c r="C1663" s="154"/>
      <c r="D1663" s="105"/>
      <c r="E1663" s="105"/>
      <c r="F1663" s="106"/>
      <c r="G1663" s="105"/>
      <c r="H1663" s="105"/>
      <c r="I1663" s="108"/>
      <c r="J1663" s="105"/>
      <c r="K1663" s="105"/>
      <c r="L1663" s="108"/>
      <c r="M1663" s="105"/>
      <c r="N1663" s="103"/>
      <c r="O1663" s="456"/>
      <c r="P1663" s="79">
        <f t="shared" si="51"/>
        <v>0</v>
      </c>
      <c r="Q1663" s="79">
        <f t="shared" si="51"/>
        <v>0</v>
      </c>
      <c r="R1663" s="102" t="str">
        <f t="shared" si="50"/>
        <v/>
      </c>
      <c r="S1663" s="96" t="str">
        <f>IF(D1663="","",IF(OR(D1663=Plano!$A$1,D1663=Plano!$B$1),"entrada","saída"))</f>
        <v/>
      </c>
    </row>
    <row r="1664" spans="1:19" ht="13.2" hidden="1" x14ac:dyDescent="0.25">
      <c r="A1664" s="119" t="str">
        <f>IF(B1664="","",COUNT('Diário 2o PA'!$A$5:$A$1412)+COUNT('Diário 3o PA'!$A$5:$A$2004)+COUNT('Diário 4º PA'!$A$5:$A$2004)+ROW()-4)</f>
        <v/>
      </c>
      <c r="B1664" s="104"/>
      <c r="C1664" s="154"/>
      <c r="D1664" s="105"/>
      <c r="E1664" s="105"/>
      <c r="F1664" s="106"/>
      <c r="G1664" s="105"/>
      <c r="H1664" s="105"/>
      <c r="I1664" s="108"/>
      <c r="J1664" s="105"/>
      <c r="K1664" s="105"/>
      <c r="L1664" s="108"/>
      <c r="M1664" s="105"/>
      <c r="N1664" s="103"/>
      <c r="O1664" s="456"/>
      <c r="P1664" s="79">
        <f t="shared" si="51"/>
        <v>0</v>
      </c>
      <c r="Q1664" s="79">
        <f t="shared" si="51"/>
        <v>0</v>
      </c>
      <c r="R1664" s="102" t="str">
        <f t="shared" si="50"/>
        <v/>
      </c>
      <c r="S1664" s="96" t="str">
        <f>IF(D1664="","",IF(OR(D1664=Plano!$A$1,D1664=Plano!$B$1),"entrada","saída"))</f>
        <v/>
      </c>
    </row>
    <row r="1665" spans="1:19" ht="13.2" hidden="1" x14ac:dyDescent="0.25">
      <c r="A1665" s="119" t="str">
        <f>IF(B1665="","",COUNT('Diário 2o PA'!$A$5:$A$1412)+COUNT('Diário 3o PA'!$A$5:$A$2004)+COUNT('Diário 4º PA'!$A$5:$A$2004)+ROW()-4)</f>
        <v/>
      </c>
      <c r="B1665" s="104"/>
      <c r="C1665" s="154"/>
      <c r="D1665" s="105"/>
      <c r="E1665" s="105"/>
      <c r="F1665" s="106"/>
      <c r="G1665" s="105"/>
      <c r="H1665" s="105"/>
      <c r="I1665" s="108"/>
      <c r="J1665" s="105"/>
      <c r="K1665" s="105"/>
      <c r="L1665" s="108"/>
      <c r="M1665" s="105"/>
      <c r="N1665" s="103"/>
      <c r="O1665" s="456"/>
      <c r="P1665" s="79">
        <f t="shared" si="51"/>
        <v>0</v>
      </c>
      <c r="Q1665" s="79">
        <f t="shared" si="51"/>
        <v>0</v>
      </c>
      <c r="R1665" s="102" t="str">
        <f t="shared" si="50"/>
        <v/>
      </c>
      <c r="S1665" s="96" t="str">
        <f>IF(D1665="","",IF(OR(D1665=Plano!$A$1,D1665=Plano!$B$1),"entrada","saída"))</f>
        <v/>
      </c>
    </row>
    <row r="1666" spans="1:19" ht="13.2" hidden="1" x14ac:dyDescent="0.25">
      <c r="A1666" s="119" t="str">
        <f>IF(B1666="","",COUNT('Diário 2o PA'!$A$5:$A$1412)+COUNT('Diário 3o PA'!$A$5:$A$2004)+COUNT('Diário 4º PA'!$A$5:$A$2004)+ROW()-4)</f>
        <v/>
      </c>
      <c r="B1666" s="104"/>
      <c r="C1666" s="154"/>
      <c r="D1666" s="105"/>
      <c r="E1666" s="105"/>
      <c r="F1666" s="106"/>
      <c r="G1666" s="105"/>
      <c r="H1666" s="105"/>
      <c r="I1666" s="108"/>
      <c r="J1666" s="105"/>
      <c r="K1666" s="105"/>
      <c r="L1666" s="108"/>
      <c r="M1666" s="105"/>
      <c r="N1666" s="103"/>
      <c r="O1666" s="456"/>
      <c r="P1666" s="79">
        <f t="shared" si="51"/>
        <v>0</v>
      </c>
      <c r="Q1666" s="79">
        <f t="shared" si="51"/>
        <v>0</v>
      </c>
      <c r="R1666" s="102" t="str">
        <f t="shared" si="50"/>
        <v/>
      </c>
      <c r="S1666" s="96" t="str">
        <f>IF(D1666="","",IF(OR(D1666=Plano!$A$1,D1666=Plano!$B$1),"entrada","saída"))</f>
        <v/>
      </c>
    </row>
    <row r="1667" spans="1:19" ht="13.2" hidden="1" x14ac:dyDescent="0.25">
      <c r="A1667" s="119" t="str">
        <f>IF(B1667="","",COUNT('Diário 2o PA'!$A$5:$A$1412)+COUNT('Diário 3o PA'!$A$5:$A$2004)+COUNT('Diário 4º PA'!$A$5:$A$2004)+ROW()-4)</f>
        <v/>
      </c>
      <c r="B1667" s="104"/>
      <c r="C1667" s="154"/>
      <c r="D1667" s="105"/>
      <c r="E1667" s="105"/>
      <c r="F1667" s="106"/>
      <c r="G1667" s="105"/>
      <c r="H1667" s="105"/>
      <c r="I1667" s="108"/>
      <c r="J1667" s="105"/>
      <c r="K1667" s="105"/>
      <c r="L1667" s="108"/>
      <c r="M1667" s="105"/>
      <c r="N1667" s="103"/>
      <c r="O1667" s="456"/>
      <c r="P1667" s="79">
        <f t="shared" si="51"/>
        <v>0</v>
      </c>
      <c r="Q1667" s="79">
        <f t="shared" si="51"/>
        <v>0</v>
      </c>
      <c r="R1667" s="102" t="str">
        <f t="shared" si="50"/>
        <v/>
      </c>
      <c r="S1667" s="96" t="str">
        <f>IF(D1667="","",IF(OR(D1667=Plano!$A$1,D1667=Plano!$B$1),"entrada","saída"))</f>
        <v/>
      </c>
    </row>
    <row r="1668" spans="1:19" ht="13.2" hidden="1" x14ac:dyDescent="0.25">
      <c r="A1668" s="119" t="str">
        <f>IF(B1668="","",COUNT('Diário 2o PA'!$A$5:$A$1412)+COUNT('Diário 3o PA'!$A$5:$A$2004)+COUNT('Diário 4º PA'!$A$5:$A$2004)+ROW()-4)</f>
        <v/>
      </c>
      <c r="B1668" s="104"/>
      <c r="C1668" s="154"/>
      <c r="D1668" s="105"/>
      <c r="E1668" s="105"/>
      <c r="F1668" s="106"/>
      <c r="G1668" s="105"/>
      <c r="H1668" s="105"/>
      <c r="I1668" s="108"/>
      <c r="J1668" s="105"/>
      <c r="K1668" s="105"/>
      <c r="L1668" s="108"/>
      <c r="M1668" s="105"/>
      <c r="N1668" s="103"/>
      <c r="O1668" s="456"/>
      <c r="P1668" s="79">
        <f t="shared" si="51"/>
        <v>0</v>
      </c>
      <c r="Q1668" s="79">
        <f t="shared" si="51"/>
        <v>0</v>
      </c>
      <c r="R1668" s="102" t="str">
        <f t="shared" si="50"/>
        <v/>
      </c>
      <c r="S1668" s="96" t="str">
        <f>IF(D1668="","",IF(OR(D1668=Plano!$A$1,D1668=Plano!$B$1),"entrada","saída"))</f>
        <v/>
      </c>
    </row>
    <row r="1669" spans="1:19" ht="13.2" hidden="1" x14ac:dyDescent="0.25">
      <c r="A1669" s="119" t="str">
        <f>IF(B1669="","",COUNT('Diário 2o PA'!$A$5:$A$1412)+COUNT('Diário 3o PA'!$A$5:$A$2004)+COUNT('Diário 4º PA'!$A$5:$A$2004)+ROW()-4)</f>
        <v/>
      </c>
      <c r="B1669" s="104"/>
      <c r="C1669" s="154"/>
      <c r="D1669" s="105"/>
      <c r="E1669" s="105"/>
      <c r="F1669" s="106"/>
      <c r="G1669" s="105"/>
      <c r="H1669" s="105"/>
      <c r="I1669" s="108"/>
      <c r="J1669" s="105"/>
      <c r="K1669" s="105"/>
      <c r="L1669" s="108"/>
      <c r="M1669" s="105"/>
      <c r="N1669" s="103"/>
      <c r="O1669" s="456"/>
      <c r="P1669" s="79">
        <f t="shared" si="51"/>
        <v>0</v>
      </c>
      <c r="Q1669" s="79">
        <f t="shared" si="51"/>
        <v>0</v>
      </c>
      <c r="R1669" s="102" t="str">
        <f t="shared" ref="R1669:R1732" si="52">SUBSTITUTE(D1669," ","_")</f>
        <v/>
      </c>
      <c r="S1669" s="96" t="str">
        <f>IF(D1669="","",IF(OR(D1669=Plano!$A$1,D1669=Plano!$B$1),"entrada","saída"))</f>
        <v/>
      </c>
    </row>
    <row r="1670" spans="1:19" ht="13.2" hidden="1" x14ac:dyDescent="0.25">
      <c r="A1670" s="119" t="str">
        <f>IF(B1670="","",COUNT('Diário 2o PA'!$A$5:$A$1412)+COUNT('Diário 3o PA'!$A$5:$A$2004)+COUNT('Diário 4º PA'!$A$5:$A$2004)+ROW()-4)</f>
        <v/>
      </c>
      <c r="B1670" s="104"/>
      <c r="C1670" s="154"/>
      <c r="D1670" s="105"/>
      <c r="E1670" s="105"/>
      <c r="F1670" s="106"/>
      <c r="G1670" s="105"/>
      <c r="H1670" s="105"/>
      <c r="I1670" s="108"/>
      <c r="J1670" s="105"/>
      <c r="K1670" s="105"/>
      <c r="L1670" s="108"/>
      <c r="M1670" s="105"/>
      <c r="N1670" s="103"/>
      <c r="O1670" s="456"/>
      <c r="P1670" s="79">
        <f t="shared" ref="P1670:Q1733" si="53">IF(B1670=0,0,IF(YEAR(B1670)=$Q$1,MONTH(B1670)-$P$1+1,(YEAR(B1670)-$Q$1)*12-$P$1+1+MONTH(B1670)))</f>
        <v>0</v>
      </c>
      <c r="Q1670" s="79">
        <f t="shared" si="53"/>
        <v>0</v>
      </c>
      <c r="R1670" s="102" t="str">
        <f t="shared" si="52"/>
        <v/>
      </c>
      <c r="S1670" s="96" t="str">
        <f>IF(D1670="","",IF(OR(D1670=Plano!$A$1,D1670=Plano!$B$1),"entrada","saída"))</f>
        <v/>
      </c>
    </row>
    <row r="1671" spans="1:19" ht="13.2" hidden="1" x14ac:dyDescent="0.25">
      <c r="A1671" s="119" t="str">
        <f>IF(B1671="","",COUNT('Diário 2o PA'!$A$5:$A$1412)+COUNT('Diário 3o PA'!$A$5:$A$2004)+COUNT('Diário 4º PA'!$A$5:$A$2004)+ROW()-4)</f>
        <v/>
      </c>
      <c r="B1671" s="104"/>
      <c r="C1671" s="154"/>
      <c r="D1671" s="105"/>
      <c r="E1671" s="105"/>
      <c r="F1671" s="106"/>
      <c r="G1671" s="105"/>
      <c r="H1671" s="105"/>
      <c r="I1671" s="108"/>
      <c r="J1671" s="105"/>
      <c r="K1671" s="105"/>
      <c r="L1671" s="108"/>
      <c r="M1671" s="105"/>
      <c r="N1671" s="103"/>
      <c r="O1671" s="456"/>
      <c r="P1671" s="79">
        <f t="shared" si="53"/>
        <v>0</v>
      </c>
      <c r="Q1671" s="79">
        <f t="shared" si="53"/>
        <v>0</v>
      </c>
      <c r="R1671" s="102" t="str">
        <f t="shared" si="52"/>
        <v/>
      </c>
      <c r="S1671" s="96" t="str">
        <f>IF(D1671="","",IF(OR(D1671=Plano!$A$1,D1671=Plano!$B$1),"entrada","saída"))</f>
        <v/>
      </c>
    </row>
    <row r="1672" spans="1:19" ht="13.2" hidden="1" x14ac:dyDescent="0.25">
      <c r="A1672" s="119" t="str">
        <f>IF(B1672="","",COUNT('Diário 2o PA'!$A$5:$A$1412)+COUNT('Diário 3o PA'!$A$5:$A$2004)+COUNT('Diário 4º PA'!$A$5:$A$2004)+ROW()-4)</f>
        <v/>
      </c>
      <c r="B1672" s="104"/>
      <c r="C1672" s="154"/>
      <c r="D1672" s="105"/>
      <c r="E1672" s="105"/>
      <c r="F1672" s="106"/>
      <c r="G1672" s="105"/>
      <c r="H1672" s="105"/>
      <c r="I1672" s="108"/>
      <c r="J1672" s="105"/>
      <c r="K1672" s="105"/>
      <c r="L1672" s="108"/>
      <c r="M1672" s="105"/>
      <c r="N1672" s="103"/>
      <c r="O1672" s="456"/>
      <c r="P1672" s="79">
        <f t="shared" si="53"/>
        <v>0</v>
      </c>
      <c r="Q1672" s="79">
        <f t="shared" si="53"/>
        <v>0</v>
      </c>
      <c r="R1672" s="102" t="str">
        <f t="shared" si="52"/>
        <v/>
      </c>
      <c r="S1672" s="96" t="str">
        <f>IF(D1672="","",IF(OR(D1672=Plano!$A$1,D1672=Plano!$B$1),"entrada","saída"))</f>
        <v/>
      </c>
    </row>
    <row r="1673" spans="1:19" ht="13.2" hidden="1" x14ac:dyDescent="0.25">
      <c r="A1673" s="119" t="str">
        <f>IF(B1673="","",COUNT('Diário 2o PA'!$A$5:$A$1412)+COUNT('Diário 3o PA'!$A$5:$A$2004)+COUNT('Diário 4º PA'!$A$5:$A$2004)+ROW()-4)</f>
        <v/>
      </c>
      <c r="B1673" s="104"/>
      <c r="C1673" s="154"/>
      <c r="D1673" s="105"/>
      <c r="E1673" s="105"/>
      <c r="F1673" s="106"/>
      <c r="G1673" s="105"/>
      <c r="H1673" s="105"/>
      <c r="I1673" s="108"/>
      <c r="J1673" s="105"/>
      <c r="K1673" s="105"/>
      <c r="L1673" s="108"/>
      <c r="M1673" s="105"/>
      <c r="N1673" s="103"/>
      <c r="O1673" s="456"/>
      <c r="P1673" s="79">
        <f t="shared" si="53"/>
        <v>0</v>
      </c>
      <c r="Q1673" s="79">
        <f t="shared" si="53"/>
        <v>0</v>
      </c>
      <c r="R1673" s="102" t="str">
        <f t="shared" si="52"/>
        <v/>
      </c>
      <c r="S1673" s="96" t="str">
        <f>IF(D1673="","",IF(OR(D1673=Plano!$A$1,D1673=Plano!$B$1),"entrada","saída"))</f>
        <v/>
      </c>
    </row>
    <row r="1674" spans="1:19" ht="13.2" hidden="1" x14ac:dyDescent="0.25">
      <c r="A1674" s="119" t="str">
        <f>IF(B1674="","",COUNT('Diário 2o PA'!$A$5:$A$1412)+COUNT('Diário 3o PA'!$A$5:$A$2004)+COUNT('Diário 4º PA'!$A$5:$A$2004)+ROW()-4)</f>
        <v/>
      </c>
      <c r="B1674" s="104"/>
      <c r="C1674" s="154"/>
      <c r="D1674" s="105"/>
      <c r="E1674" s="105"/>
      <c r="F1674" s="106"/>
      <c r="G1674" s="105"/>
      <c r="H1674" s="105"/>
      <c r="I1674" s="108"/>
      <c r="J1674" s="105"/>
      <c r="K1674" s="105"/>
      <c r="L1674" s="108"/>
      <c r="M1674" s="105"/>
      <c r="N1674" s="103"/>
      <c r="O1674" s="456"/>
      <c r="P1674" s="79">
        <f t="shared" si="53"/>
        <v>0</v>
      </c>
      <c r="Q1674" s="79">
        <f t="shared" si="53"/>
        <v>0</v>
      </c>
      <c r="R1674" s="102" t="str">
        <f t="shared" si="52"/>
        <v/>
      </c>
      <c r="S1674" s="96" t="str">
        <f>IF(D1674="","",IF(OR(D1674=Plano!$A$1,D1674=Plano!$B$1),"entrada","saída"))</f>
        <v/>
      </c>
    </row>
    <row r="1675" spans="1:19" ht="13.2" hidden="1" x14ac:dyDescent="0.25">
      <c r="A1675" s="119" t="str">
        <f>IF(B1675="","",COUNT('Diário 2o PA'!$A$5:$A$1412)+COUNT('Diário 3o PA'!$A$5:$A$2004)+COUNT('Diário 4º PA'!$A$5:$A$2004)+ROW()-4)</f>
        <v/>
      </c>
      <c r="B1675" s="104"/>
      <c r="C1675" s="154"/>
      <c r="D1675" s="105"/>
      <c r="E1675" s="105"/>
      <c r="F1675" s="106"/>
      <c r="G1675" s="105"/>
      <c r="H1675" s="105"/>
      <c r="I1675" s="108"/>
      <c r="J1675" s="105"/>
      <c r="K1675" s="105"/>
      <c r="L1675" s="108"/>
      <c r="M1675" s="105"/>
      <c r="N1675" s="103"/>
      <c r="O1675" s="456"/>
      <c r="P1675" s="79">
        <f t="shared" si="53"/>
        <v>0</v>
      </c>
      <c r="Q1675" s="79">
        <f t="shared" si="53"/>
        <v>0</v>
      </c>
      <c r="R1675" s="102" t="str">
        <f t="shared" si="52"/>
        <v/>
      </c>
      <c r="S1675" s="96" t="str">
        <f>IF(D1675="","",IF(OR(D1675=Plano!$A$1,D1675=Plano!$B$1),"entrada","saída"))</f>
        <v/>
      </c>
    </row>
    <row r="1676" spans="1:19" ht="13.2" hidden="1" x14ac:dyDescent="0.25">
      <c r="A1676" s="119" t="str">
        <f>IF(B1676="","",COUNT('Diário 2o PA'!$A$5:$A$1412)+COUNT('Diário 3o PA'!$A$5:$A$2004)+COUNT('Diário 4º PA'!$A$5:$A$2004)+ROW()-4)</f>
        <v/>
      </c>
      <c r="B1676" s="104"/>
      <c r="C1676" s="154"/>
      <c r="D1676" s="105"/>
      <c r="E1676" s="105"/>
      <c r="F1676" s="106"/>
      <c r="G1676" s="105"/>
      <c r="H1676" s="105"/>
      <c r="I1676" s="108"/>
      <c r="J1676" s="105"/>
      <c r="K1676" s="105"/>
      <c r="L1676" s="108"/>
      <c r="M1676" s="105"/>
      <c r="N1676" s="103"/>
      <c r="O1676" s="456"/>
      <c r="P1676" s="79">
        <f t="shared" si="53"/>
        <v>0</v>
      </c>
      <c r="Q1676" s="79">
        <f t="shared" si="53"/>
        <v>0</v>
      </c>
      <c r="R1676" s="102" t="str">
        <f t="shared" si="52"/>
        <v/>
      </c>
      <c r="S1676" s="96" t="str">
        <f>IF(D1676="","",IF(OR(D1676=Plano!$A$1,D1676=Plano!$B$1),"entrada","saída"))</f>
        <v/>
      </c>
    </row>
    <row r="1677" spans="1:19" ht="13.2" hidden="1" x14ac:dyDescent="0.25">
      <c r="A1677" s="119" t="str">
        <f>IF(B1677="","",COUNT('Diário 2o PA'!$A$5:$A$1412)+COUNT('Diário 3o PA'!$A$5:$A$2004)+COUNT('Diário 4º PA'!$A$5:$A$2004)+ROW()-4)</f>
        <v/>
      </c>
      <c r="B1677" s="104"/>
      <c r="C1677" s="154"/>
      <c r="D1677" s="105"/>
      <c r="E1677" s="105"/>
      <c r="F1677" s="106"/>
      <c r="G1677" s="105"/>
      <c r="H1677" s="105"/>
      <c r="I1677" s="108"/>
      <c r="J1677" s="105"/>
      <c r="K1677" s="105"/>
      <c r="L1677" s="108"/>
      <c r="M1677" s="105"/>
      <c r="N1677" s="103"/>
      <c r="O1677" s="456"/>
      <c r="P1677" s="79">
        <f t="shared" si="53"/>
        <v>0</v>
      </c>
      <c r="Q1677" s="79">
        <f t="shared" si="53"/>
        <v>0</v>
      </c>
      <c r="R1677" s="102" t="str">
        <f t="shared" si="52"/>
        <v/>
      </c>
      <c r="S1677" s="96" t="str">
        <f>IF(D1677="","",IF(OR(D1677=Plano!$A$1,D1677=Plano!$B$1),"entrada","saída"))</f>
        <v/>
      </c>
    </row>
    <row r="1678" spans="1:19" ht="13.2" hidden="1" x14ac:dyDescent="0.25">
      <c r="A1678" s="119" t="str">
        <f>IF(B1678="","",COUNT('Diário 2o PA'!$A$5:$A$1412)+COUNT('Diário 3o PA'!$A$5:$A$2004)+COUNT('Diário 4º PA'!$A$5:$A$2004)+ROW()-4)</f>
        <v/>
      </c>
      <c r="B1678" s="104"/>
      <c r="C1678" s="154"/>
      <c r="D1678" s="105"/>
      <c r="E1678" s="105"/>
      <c r="F1678" s="106"/>
      <c r="G1678" s="105"/>
      <c r="H1678" s="105"/>
      <c r="I1678" s="108"/>
      <c r="J1678" s="105"/>
      <c r="K1678" s="105"/>
      <c r="L1678" s="108"/>
      <c r="M1678" s="105"/>
      <c r="N1678" s="103"/>
      <c r="O1678" s="456"/>
      <c r="P1678" s="79">
        <f t="shared" si="53"/>
        <v>0</v>
      </c>
      <c r="Q1678" s="79">
        <f t="shared" si="53"/>
        <v>0</v>
      </c>
      <c r="R1678" s="102" t="str">
        <f t="shared" si="52"/>
        <v/>
      </c>
      <c r="S1678" s="96" t="str">
        <f>IF(D1678="","",IF(OR(D1678=Plano!$A$1,D1678=Plano!$B$1),"entrada","saída"))</f>
        <v/>
      </c>
    </row>
    <row r="1679" spans="1:19" ht="13.2" hidden="1" x14ac:dyDescent="0.25">
      <c r="A1679" s="119" t="str">
        <f>IF(B1679="","",COUNT('Diário 2o PA'!$A$5:$A$1412)+COUNT('Diário 3o PA'!$A$5:$A$2004)+COUNT('Diário 4º PA'!$A$5:$A$2004)+ROW()-4)</f>
        <v/>
      </c>
      <c r="B1679" s="104"/>
      <c r="C1679" s="154"/>
      <c r="D1679" s="105"/>
      <c r="E1679" s="105"/>
      <c r="F1679" s="106"/>
      <c r="G1679" s="105"/>
      <c r="H1679" s="105"/>
      <c r="I1679" s="108"/>
      <c r="J1679" s="105"/>
      <c r="K1679" s="105"/>
      <c r="L1679" s="108"/>
      <c r="M1679" s="105"/>
      <c r="N1679" s="103"/>
      <c r="O1679" s="456"/>
      <c r="P1679" s="79">
        <f t="shared" si="53"/>
        <v>0</v>
      </c>
      <c r="Q1679" s="79">
        <f t="shared" si="53"/>
        <v>0</v>
      </c>
      <c r="R1679" s="102" t="str">
        <f t="shared" si="52"/>
        <v/>
      </c>
      <c r="S1679" s="96" t="str">
        <f>IF(D1679="","",IF(OR(D1679=Plano!$A$1,D1679=Plano!$B$1),"entrada","saída"))</f>
        <v/>
      </c>
    </row>
    <row r="1680" spans="1:19" ht="13.2" hidden="1" x14ac:dyDescent="0.25">
      <c r="A1680" s="119" t="str">
        <f>IF(B1680="","",COUNT('Diário 2o PA'!$A$5:$A$1412)+COUNT('Diário 3o PA'!$A$5:$A$2004)+COUNT('Diário 4º PA'!$A$5:$A$2004)+ROW()-4)</f>
        <v/>
      </c>
      <c r="B1680" s="104"/>
      <c r="C1680" s="154"/>
      <c r="D1680" s="105"/>
      <c r="E1680" s="105"/>
      <c r="F1680" s="106"/>
      <c r="G1680" s="105"/>
      <c r="H1680" s="105"/>
      <c r="I1680" s="108"/>
      <c r="J1680" s="105"/>
      <c r="K1680" s="105"/>
      <c r="L1680" s="108"/>
      <c r="M1680" s="105"/>
      <c r="N1680" s="103"/>
      <c r="O1680" s="456"/>
      <c r="P1680" s="79">
        <f t="shared" si="53"/>
        <v>0</v>
      </c>
      <c r="Q1680" s="79">
        <f t="shared" si="53"/>
        <v>0</v>
      </c>
      <c r="R1680" s="102" t="str">
        <f t="shared" si="52"/>
        <v/>
      </c>
      <c r="S1680" s="96" t="str">
        <f>IF(D1680="","",IF(OR(D1680=Plano!$A$1,D1680=Plano!$B$1),"entrada","saída"))</f>
        <v/>
      </c>
    </row>
    <row r="1681" spans="1:19" ht="13.2" hidden="1" x14ac:dyDescent="0.25">
      <c r="A1681" s="119" t="str">
        <f>IF(B1681="","",COUNT('Diário 2o PA'!$A$5:$A$1412)+COUNT('Diário 3o PA'!$A$5:$A$2004)+COUNT('Diário 4º PA'!$A$5:$A$2004)+ROW()-4)</f>
        <v/>
      </c>
      <c r="B1681" s="104"/>
      <c r="C1681" s="154"/>
      <c r="D1681" s="105"/>
      <c r="E1681" s="105"/>
      <c r="F1681" s="106"/>
      <c r="G1681" s="105"/>
      <c r="H1681" s="105"/>
      <c r="I1681" s="108"/>
      <c r="J1681" s="105"/>
      <c r="K1681" s="105"/>
      <c r="L1681" s="108"/>
      <c r="M1681" s="105"/>
      <c r="N1681" s="103"/>
      <c r="O1681" s="456"/>
      <c r="P1681" s="79">
        <f t="shared" si="53"/>
        <v>0</v>
      </c>
      <c r="Q1681" s="79">
        <f t="shared" si="53"/>
        <v>0</v>
      </c>
      <c r="R1681" s="102" t="str">
        <f t="shared" si="52"/>
        <v/>
      </c>
      <c r="S1681" s="96" t="str">
        <f>IF(D1681="","",IF(OR(D1681=Plano!$A$1,D1681=Plano!$B$1),"entrada","saída"))</f>
        <v/>
      </c>
    </row>
    <row r="1682" spans="1:19" ht="13.2" hidden="1" x14ac:dyDescent="0.25">
      <c r="A1682" s="119" t="str">
        <f>IF(B1682="","",COUNT('Diário 2o PA'!$A$5:$A$1412)+COUNT('Diário 3o PA'!$A$5:$A$2004)+COUNT('Diário 4º PA'!$A$5:$A$2004)+ROW()-4)</f>
        <v/>
      </c>
      <c r="B1682" s="104"/>
      <c r="C1682" s="154"/>
      <c r="D1682" s="105"/>
      <c r="E1682" s="105"/>
      <c r="F1682" s="106"/>
      <c r="G1682" s="105"/>
      <c r="H1682" s="105"/>
      <c r="I1682" s="108"/>
      <c r="J1682" s="105"/>
      <c r="K1682" s="105"/>
      <c r="L1682" s="108"/>
      <c r="M1682" s="105"/>
      <c r="N1682" s="103"/>
      <c r="O1682" s="456"/>
      <c r="P1682" s="79">
        <f t="shared" si="53"/>
        <v>0</v>
      </c>
      <c r="Q1682" s="79">
        <f t="shared" si="53"/>
        <v>0</v>
      </c>
      <c r="R1682" s="102" t="str">
        <f t="shared" si="52"/>
        <v/>
      </c>
      <c r="S1682" s="96" t="str">
        <f>IF(D1682="","",IF(OR(D1682=Plano!$A$1,D1682=Plano!$B$1),"entrada","saída"))</f>
        <v/>
      </c>
    </row>
    <row r="1683" spans="1:19" ht="13.2" hidden="1" x14ac:dyDescent="0.25">
      <c r="A1683" s="119" t="str">
        <f>IF(B1683="","",COUNT('Diário 2o PA'!$A$5:$A$1412)+COUNT('Diário 3o PA'!$A$5:$A$2004)+COUNT('Diário 4º PA'!$A$5:$A$2004)+ROW()-4)</f>
        <v/>
      </c>
      <c r="B1683" s="104"/>
      <c r="C1683" s="154"/>
      <c r="D1683" s="105"/>
      <c r="E1683" s="105"/>
      <c r="F1683" s="106"/>
      <c r="G1683" s="105"/>
      <c r="H1683" s="105"/>
      <c r="I1683" s="108"/>
      <c r="J1683" s="105"/>
      <c r="K1683" s="105"/>
      <c r="L1683" s="108"/>
      <c r="M1683" s="105"/>
      <c r="N1683" s="103"/>
      <c r="O1683" s="456"/>
      <c r="P1683" s="79">
        <f t="shared" si="53"/>
        <v>0</v>
      </c>
      <c r="Q1683" s="79">
        <f t="shared" si="53"/>
        <v>0</v>
      </c>
      <c r="R1683" s="102" t="str">
        <f t="shared" si="52"/>
        <v/>
      </c>
      <c r="S1683" s="96" t="str">
        <f>IF(D1683="","",IF(OR(D1683=Plano!$A$1,D1683=Plano!$B$1),"entrada","saída"))</f>
        <v/>
      </c>
    </row>
    <row r="1684" spans="1:19" ht="13.2" hidden="1" x14ac:dyDescent="0.25">
      <c r="A1684" s="119" t="str">
        <f>IF(B1684="","",COUNT('Diário 2o PA'!$A$5:$A$1412)+COUNT('Diário 3o PA'!$A$5:$A$2004)+COUNT('Diário 4º PA'!$A$5:$A$2004)+ROW()-4)</f>
        <v/>
      </c>
      <c r="B1684" s="104"/>
      <c r="C1684" s="154"/>
      <c r="D1684" s="105"/>
      <c r="E1684" s="105"/>
      <c r="F1684" s="106"/>
      <c r="G1684" s="105"/>
      <c r="H1684" s="105"/>
      <c r="I1684" s="108"/>
      <c r="J1684" s="105"/>
      <c r="K1684" s="105"/>
      <c r="L1684" s="108"/>
      <c r="M1684" s="105"/>
      <c r="N1684" s="103"/>
      <c r="O1684" s="456"/>
      <c r="P1684" s="79">
        <f t="shared" si="53"/>
        <v>0</v>
      </c>
      <c r="Q1684" s="79">
        <f t="shared" si="53"/>
        <v>0</v>
      </c>
      <c r="R1684" s="102" t="str">
        <f t="shared" si="52"/>
        <v/>
      </c>
      <c r="S1684" s="96" t="str">
        <f>IF(D1684="","",IF(OR(D1684=Plano!$A$1,D1684=Plano!$B$1),"entrada","saída"))</f>
        <v/>
      </c>
    </row>
    <row r="1685" spans="1:19" ht="13.2" hidden="1" x14ac:dyDescent="0.25">
      <c r="A1685" s="119" t="str">
        <f>IF(B1685="","",COUNT('Diário 2o PA'!$A$5:$A$1412)+COUNT('Diário 3o PA'!$A$5:$A$2004)+COUNT('Diário 4º PA'!$A$5:$A$2004)+ROW()-4)</f>
        <v/>
      </c>
      <c r="B1685" s="104"/>
      <c r="C1685" s="154"/>
      <c r="D1685" s="105"/>
      <c r="E1685" s="105"/>
      <c r="F1685" s="106"/>
      <c r="G1685" s="105"/>
      <c r="H1685" s="105"/>
      <c r="I1685" s="108"/>
      <c r="J1685" s="105"/>
      <c r="K1685" s="105"/>
      <c r="L1685" s="108"/>
      <c r="M1685" s="105"/>
      <c r="N1685" s="103"/>
      <c r="O1685" s="456"/>
      <c r="P1685" s="79">
        <f t="shared" si="53"/>
        <v>0</v>
      </c>
      <c r="Q1685" s="79">
        <f t="shared" si="53"/>
        <v>0</v>
      </c>
      <c r="R1685" s="102" t="str">
        <f t="shared" si="52"/>
        <v/>
      </c>
      <c r="S1685" s="96" t="str">
        <f>IF(D1685="","",IF(OR(D1685=Plano!$A$1,D1685=Plano!$B$1),"entrada","saída"))</f>
        <v/>
      </c>
    </row>
    <row r="1686" spans="1:19" ht="13.2" hidden="1" x14ac:dyDescent="0.25">
      <c r="A1686" s="119" t="str">
        <f>IF(B1686="","",COUNT('Diário 2o PA'!$A$5:$A$1412)+COUNT('Diário 3o PA'!$A$5:$A$2004)+COUNT('Diário 4º PA'!$A$5:$A$2004)+ROW()-4)</f>
        <v/>
      </c>
      <c r="B1686" s="104"/>
      <c r="C1686" s="154"/>
      <c r="D1686" s="105"/>
      <c r="E1686" s="105"/>
      <c r="F1686" s="106"/>
      <c r="G1686" s="105"/>
      <c r="H1686" s="105"/>
      <c r="I1686" s="108"/>
      <c r="J1686" s="105"/>
      <c r="K1686" s="105"/>
      <c r="L1686" s="108"/>
      <c r="M1686" s="105"/>
      <c r="N1686" s="103"/>
      <c r="O1686" s="456"/>
      <c r="P1686" s="79">
        <f t="shared" si="53"/>
        <v>0</v>
      </c>
      <c r="Q1686" s="79">
        <f t="shared" si="53"/>
        <v>0</v>
      </c>
      <c r="R1686" s="102" t="str">
        <f t="shared" si="52"/>
        <v/>
      </c>
      <c r="S1686" s="96" t="str">
        <f>IF(D1686="","",IF(OR(D1686=Plano!$A$1,D1686=Plano!$B$1),"entrada","saída"))</f>
        <v/>
      </c>
    </row>
    <row r="1687" spans="1:19" ht="13.2" hidden="1" x14ac:dyDescent="0.25">
      <c r="A1687" s="119" t="str">
        <f>IF(B1687="","",COUNT('Diário 2o PA'!$A$5:$A$1412)+COUNT('Diário 3o PA'!$A$5:$A$2004)+COUNT('Diário 4º PA'!$A$5:$A$2004)+ROW()-4)</f>
        <v/>
      </c>
      <c r="B1687" s="104"/>
      <c r="C1687" s="154"/>
      <c r="D1687" s="105"/>
      <c r="E1687" s="105"/>
      <c r="F1687" s="106"/>
      <c r="G1687" s="105"/>
      <c r="H1687" s="105"/>
      <c r="I1687" s="108"/>
      <c r="J1687" s="105"/>
      <c r="K1687" s="105"/>
      <c r="L1687" s="108"/>
      <c r="M1687" s="105"/>
      <c r="N1687" s="103"/>
      <c r="O1687" s="456"/>
      <c r="P1687" s="79">
        <f t="shared" si="53"/>
        <v>0</v>
      </c>
      <c r="Q1687" s="79">
        <f t="shared" si="53"/>
        <v>0</v>
      </c>
      <c r="R1687" s="102" t="str">
        <f t="shared" si="52"/>
        <v/>
      </c>
      <c r="S1687" s="96" t="str">
        <f>IF(D1687="","",IF(OR(D1687=Plano!$A$1,D1687=Plano!$B$1),"entrada","saída"))</f>
        <v/>
      </c>
    </row>
    <row r="1688" spans="1:19" ht="13.2" hidden="1" x14ac:dyDescent="0.25">
      <c r="A1688" s="119" t="str">
        <f>IF(B1688="","",COUNT('Diário 2o PA'!$A$5:$A$1412)+COUNT('Diário 3o PA'!$A$5:$A$2004)+COUNT('Diário 4º PA'!$A$5:$A$2004)+ROW()-4)</f>
        <v/>
      </c>
      <c r="B1688" s="104"/>
      <c r="C1688" s="154"/>
      <c r="D1688" s="105"/>
      <c r="E1688" s="105"/>
      <c r="F1688" s="106"/>
      <c r="G1688" s="105"/>
      <c r="H1688" s="105"/>
      <c r="I1688" s="108"/>
      <c r="J1688" s="105"/>
      <c r="K1688" s="105"/>
      <c r="L1688" s="108"/>
      <c r="M1688" s="105"/>
      <c r="N1688" s="103"/>
      <c r="O1688" s="456"/>
      <c r="P1688" s="79">
        <f t="shared" si="53"/>
        <v>0</v>
      </c>
      <c r="Q1688" s="79">
        <f t="shared" si="53"/>
        <v>0</v>
      </c>
      <c r="R1688" s="102" t="str">
        <f t="shared" si="52"/>
        <v/>
      </c>
      <c r="S1688" s="96" t="str">
        <f>IF(D1688="","",IF(OR(D1688=Plano!$A$1,D1688=Plano!$B$1),"entrada","saída"))</f>
        <v/>
      </c>
    </row>
    <row r="1689" spans="1:19" ht="13.2" hidden="1" x14ac:dyDescent="0.25">
      <c r="A1689" s="119" t="str">
        <f>IF(B1689="","",COUNT('Diário 2o PA'!$A$5:$A$1412)+COUNT('Diário 3o PA'!$A$5:$A$2004)+COUNT('Diário 4º PA'!$A$5:$A$2004)+ROW()-4)</f>
        <v/>
      </c>
      <c r="B1689" s="104"/>
      <c r="C1689" s="154"/>
      <c r="D1689" s="105"/>
      <c r="E1689" s="105"/>
      <c r="F1689" s="106"/>
      <c r="G1689" s="105"/>
      <c r="H1689" s="105"/>
      <c r="I1689" s="108"/>
      <c r="J1689" s="105"/>
      <c r="K1689" s="105"/>
      <c r="L1689" s="108"/>
      <c r="M1689" s="105"/>
      <c r="N1689" s="103"/>
      <c r="O1689" s="456"/>
      <c r="P1689" s="79">
        <f t="shared" si="53"/>
        <v>0</v>
      </c>
      <c r="Q1689" s="79">
        <f t="shared" si="53"/>
        <v>0</v>
      </c>
      <c r="R1689" s="102" t="str">
        <f t="shared" si="52"/>
        <v/>
      </c>
      <c r="S1689" s="96" t="str">
        <f>IF(D1689="","",IF(OR(D1689=Plano!$A$1,D1689=Plano!$B$1),"entrada","saída"))</f>
        <v/>
      </c>
    </row>
    <row r="1690" spans="1:19" ht="13.2" hidden="1" x14ac:dyDescent="0.25">
      <c r="A1690" s="119" t="str">
        <f>IF(B1690="","",COUNT('Diário 2o PA'!$A$5:$A$1412)+COUNT('Diário 3o PA'!$A$5:$A$2004)+COUNT('Diário 4º PA'!$A$5:$A$2004)+ROW()-4)</f>
        <v/>
      </c>
      <c r="B1690" s="104"/>
      <c r="C1690" s="154"/>
      <c r="D1690" s="105"/>
      <c r="E1690" s="105"/>
      <c r="F1690" s="106"/>
      <c r="G1690" s="105"/>
      <c r="H1690" s="105"/>
      <c r="I1690" s="108"/>
      <c r="J1690" s="105"/>
      <c r="K1690" s="105"/>
      <c r="L1690" s="108"/>
      <c r="M1690" s="105"/>
      <c r="N1690" s="103"/>
      <c r="O1690" s="456"/>
      <c r="P1690" s="79">
        <f t="shared" si="53"/>
        <v>0</v>
      </c>
      <c r="Q1690" s="79">
        <f t="shared" si="53"/>
        <v>0</v>
      </c>
      <c r="R1690" s="102" t="str">
        <f t="shared" si="52"/>
        <v/>
      </c>
      <c r="S1690" s="96" t="str">
        <f>IF(D1690="","",IF(OR(D1690=Plano!$A$1,D1690=Plano!$B$1),"entrada","saída"))</f>
        <v/>
      </c>
    </row>
    <row r="1691" spans="1:19" ht="13.2" hidden="1" x14ac:dyDescent="0.25">
      <c r="A1691" s="119" t="str">
        <f>IF(B1691="","",COUNT('Diário 2o PA'!$A$5:$A$1412)+COUNT('Diário 3o PA'!$A$5:$A$2004)+COUNT('Diário 4º PA'!$A$5:$A$2004)+ROW()-4)</f>
        <v/>
      </c>
      <c r="B1691" s="104"/>
      <c r="C1691" s="154"/>
      <c r="D1691" s="105"/>
      <c r="E1691" s="105"/>
      <c r="F1691" s="106"/>
      <c r="G1691" s="105"/>
      <c r="H1691" s="105"/>
      <c r="I1691" s="108"/>
      <c r="J1691" s="105"/>
      <c r="K1691" s="105"/>
      <c r="L1691" s="108"/>
      <c r="M1691" s="105"/>
      <c r="N1691" s="103"/>
      <c r="O1691" s="456"/>
      <c r="P1691" s="79">
        <f t="shared" si="53"/>
        <v>0</v>
      </c>
      <c r="Q1691" s="79">
        <f t="shared" si="53"/>
        <v>0</v>
      </c>
      <c r="R1691" s="102" t="str">
        <f t="shared" si="52"/>
        <v/>
      </c>
      <c r="S1691" s="96" t="str">
        <f>IF(D1691="","",IF(OR(D1691=Plano!$A$1,D1691=Plano!$B$1),"entrada","saída"))</f>
        <v/>
      </c>
    </row>
    <row r="1692" spans="1:19" ht="13.2" hidden="1" x14ac:dyDescent="0.25">
      <c r="A1692" s="119" t="str">
        <f>IF(B1692="","",COUNT('Diário 2o PA'!$A$5:$A$1412)+COUNT('Diário 3o PA'!$A$5:$A$2004)+COUNT('Diário 4º PA'!$A$5:$A$2004)+ROW()-4)</f>
        <v/>
      </c>
      <c r="B1692" s="104"/>
      <c r="C1692" s="154"/>
      <c r="D1692" s="105"/>
      <c r="E1692" s="105"/>
      <c r="F1692" s="106"/>
      <c r="G1692" s="105"/>
      <c r="H1692" s="105"/>
      <c r="I1692" s="108"/>
      <c r="J1692" s="105"/>
      <c r="K1692" s="105"/>
      <c r="L1692" s="108"/>
      <c r="M1692" s="105"/>
      <c r="N1692" s="103"/>
      <c r="O1692" s="456"/>
      <c r="P1692" s="79">
        <f t="shared" si="53"/>
        <v>0</v>
      </c>
      <c r="Q1692" s="79">
        <f t="shared" si="53"/>
        <v>0</v>
      </c>
      <c r="R1692" s="102" t="str">
        <f t="shared" si="52"/>
        <v/>
      </c>
      <c r="S1692" s="96" t="str">
        <f>IF(D1692="","",IF(OR(D1692=Plano!$A$1,D1692=Plano!$B$1),"entrada","saída"))</f>
        <v/>
      </c>
    </row>
    <row r="1693" spans="1:19" ht="13.2" hidden="1" x14ac:dyDescent="0.25">
      <c r="A1693" s="119" t="str">
        <f>IF(B1693="","",COUNT('Diário 2o PA'!$A$5:$A$1412)+COUNT('Diário 3o PA'!$A$5:$A$2004)+COUNT('Diário 4º PA'!$A$5:$A$2004)+ROW()-4)</f>
        <v/>
      </c>
      <c r="B1693" s="104"/>
      <c r="C1693" s="154"/>
      <c r="D1693" s="105"/>
      <c r="E1693" s="105"/>
      <c r="F1693" s="106"/>
      <c r="G1693" s="105"/>
      <c r="H1693" s="105"/>
      <c r="I1693" s="108"/>
      <c r="J1693" s="105"/>
      <c r="K1693" s="105"/>
      <c r="L1693" s="108"/>
      <c r="M1693" s="105"/>
      <c r="N1693" s="103"/>
      <c r="O1693" s="456"/>
      <c r="P1693" s="79">
        <f t="shared" si="53"/>
        <v>0</v>
      </c>
      <c r="Q1693" s="79">
        <f t="shared" si="53"/>
        <v>0</v>
      </c>
      <c r="R1693" s="102" t="str">
        <f t="shared" si="52"/>
        <v/>
      </c>
      <c r="S1693" s="96" t="str">
        <f>IF(D1693="","",IF(OR(D1693=Plano!$A$1,D1693=Plano!$B$1),"entrada","saída"))</f>
        <v/>
      </c>
    </row>
    <row r="1694" spans="1:19" ht="13.2" hidden="1" x14ac:dyDescent="0.25">
      <c r="A1694" s="119" t="str">
        <f>IF(B1694="","",COUNT('Diário 2o PA'!$A$5:$A$1412)+COUNT('Diário 3o PA'!$A$5:$A$2004)+COUNT('Diário 4º PA'!$A$5:$A$2004)+ROW()-4)</f>
        <v/>
      </c>
      <c r="B1694" s="104"/>
      <c r="C1694" s="154"/>
      <c r="D1694" s="105"/>
      <c r="E1694" s="105"/>
      <c r="F1694" s="106"/>
      <c r="G1694" s="105"/>
      <c r="H1694" s="105"/>
      <c r="I1694" s="108"/>
      <c r="J1694" s="105"/>
      <c r="K1694" s="105"/>
      <c r="L1694" s="108"/>
      <c r="M1694" s="105"/>
      <c r="N1694" s="103"/>
      <c r="O1694" s="456"/>
      <c r="P1694" s="79">
        <f t="shared" si="53"/>
        <v>0</v>
      </c>
      <c r="Q1694" s="79">
        <f t="shared" si="53"/>
        <v>0</v>
      </c>
      <c r="R1694" s="102" t="str">
        <f t="shared" si="52"/>
        <v/>
      </c>
      <c r="S1694" s="96" t="str">
        <f>IF(D1694="","",IF(OR(D1694=Plano!$A$1,D1694=Plano!$B$1),"entrada","saída"))</f>
        <v/>
      </c>
    </row>
    <row r="1695" spans="1:19" ht="13.2" hidden="1" x14ac:dyDescent="0.25">
      <c r="A1695" s="119" t="str">
        <f>IF(B1695="","",COUNT('Diário 2o PA'!$A$5:$A$1412)+COUNT('Diário 3o PA'!$A$5:$A$2004)+COUNT('Diário 4º PA'!$A$5:$A$2004)+ROW()-4)</f>
        <v/>
      </c>
      <c r="B1695" s="104"/>
      <c r="C1695" s="154"/>
      <c r="D1695" s="105"/>
      <c r="E1695" s="105"/>
      <c r="F1695" s="106"/>
      <c r="G1695" s="105"/>
      <c r="H1695" s="105"/>
      <c r="I1695" s="108"/>
      <c r="J1695" s="105"/>
      <c r="K1695" s="105"/>
      <c r="L1695" s="108"/>
      <c r="M1695" s="105"/>
      <c r="N1695" s="103"/>
      <c r="O1695" s="456"/>
      <c r="P1695" s="79">
        <f t="shared" si="53"/>
        <v>0</v>
      </c>
      <c r="Q1695" s="79">
        <f t="shared" si="53"/>
        <v>0</v>
      </c>
      <c r="R1695" s="102" t="str">
        <f t="shared" si="52"/>
        <v/>
      </c>
      <c r="S1695" s="96" t="str">
        <f>IF(D1695="","",IF(OR(D1695=Plano!$A$1,D1695=Plano!$B$1),"entrada","saída"))</f>
        <v/>
      </c>
    </row>
    <row r="1696" spans="1:19" ht="13.2" hidden="1" x14ac:dyDescent="0.25">
      <c r="A1696" s="119" t="str">
        <f>IF(B1696="","",COUNT('Diário 2o PA'!$A$5:$A$1412)+COUNT('Diário 3o PA'!$A$5:$A$2004)+COUNT('Diário 4º PA'!$A$5:$A$2004)+ROW()-4)</f>
        <v/>
      </c>
      <c r="B1696" s="104"/>
      <c r="C1696" s="154"/>
      <c r="D1696" s="105"/>
      <c r="E1696" s="105"/>
      <c r="F1696" s="106"/>
      <c r="G1696" s="105"/>
      <c r="H1696" s="105"/>
      <c r="I1696" s="108"/>
      <c r="J1696" s="105"/>
      <c r="K1696" s="105"/>
      <c r="L1696" s="108"/>
      <c r="M1696" s="105"/>
      <c r="N1696" s="103"/>
      <c r="O1696" s="456"/>
      <c r="P1696" s="79">
        <f t="shared" si="53"/>
        <v>0</v>
      </c>
      <c r="Q1696" s="79">
        <f t="shared" si="53"/>
        <v>0</v>
      </c>
      <c r="R1696" s="102" t="str">
        <f t="shared" si="52"/>
        <v/>
      </c>
      <c r="S1696" s="96" t="str">
        <f>IF(D1696="","",IF(OR(D1696=Plano!$A$1,D1696=Plano!$B$1),"entrada","saída"))</f>
        <v/>
      </c>
    </row>
    <row r="1697" spans="1:19" ht="13.2" hidden="1" x14ac:dyDescent="0.25">
      <c r="A1697" s="119" t="str">
        <f>IF(B1697="","",COUNT('Diário 2o PA'!$A$5:$A$1412)+COUNT('Diário 3o PA'!$A$5:$A$2004)+COUNT('Diário 4º PA'!$A$5:$A$2004)+ROW()-4)</f>
        <v/>
      </c>
      <c r="B1697" s="104"/>
      <c r="C1697" s="154"/>
      <c r="D1697" s="105"/>
      <c r="E1697" s="105"/>
      <c r="F1697" s="106"/>
      <c r="G1697" s="105"/>
      <c r="H1697" s="105"/>
      <c r="I1697" s="108"/>
      <c r="J1697" s="105"/>
      <c r="K1697" s="105"/>
      <c r="L1697" s="108"/>
      <c r="M1697" s="105"/>
      <c r="N1697" s="103"/>
      <c r="O1697" s="456"/>
      <c r="P1697" s="79">
        <f t="shared" si="53"/>
        <v>0</v>
      </c>
      <c r="Q1697" s="79">
        <f t="shared" si="53"/>
        <v>0</v>
      </c>
      <c r="R1697" s="102" t="str">
        <f t="shared" si="52"/>
        <v/>
      </c>
      <c r="S1697" s="96" t="str">
        <f>IF(D1697="","",IF(OR(D1697=Plano!$A$1,D1697=Plano!$B$1),"entrada","saída"))</f>
        <v/>
      </c>
    </row>
    <row r="1698" spans="1:19" ht="13.2" hidden="1" x14ac:dyDescent="0.25">
      <c r="A1698" s="119" t="str">
        <f>IF(B1698="","",COUNT('Diário 2o PA'!$A$5:$A$1412)+COUNT('Diário 3o PA'!$A$5:$A$2004)+COUNT('Diário 4º PA'!$A$5:$A$2004)+ROW()-4)</f>
        <v/>
      </c>
      <c r="B1698" s="104"/>
      <c r="C1698" s="154"/>
      <c r="D1698" s="105"/>
      <c r="E1698" s="105"/>
      <c r="F1698" s="106"/>
      <c r="G1698" s="105"/>
      <c r="H1698" s="105"/>
      <c r="I1698" s="108"/>
      <c r="J1698" s="105"/>
      <c r="K1698" s="105"/>
      <c r="L1698" s="108"/>
      <c r="M1698" s="105"/>
      <c r="N1698" s="103"/>
      <c r="O1698" s="456"/>
      <c r="P1698" s="79">
        <f t="shared" si="53"/>
        <v>0</v>
      </c>
      <c r="Q1698" s="79">
        <f t="shared" si="53"/>
        <v>0</v>
      </c>
      <c r="R1698" s="102" t="str">
        <f t="shared" si="52"/>
        <v/>
      </c>
      <c r="S1698" s="96" t="str">
        <f>IF(D1698="","",IF(OR(D1698=Plano!$A$1,D1698=Plano!$B$1),"entrada","saída"))</f>
        <v/>
      </c>
    </row>
    <row r="1699" spans="1:19" ht="13.2" hidden="1" x14ac:dyDescent="0.25">
      <c r="A1699" s="119" t="str">
        <f>IF(B1699="","",COUNT('Diário 2o PA'!$A$5:$A$1412)+COUNT('Diário 3o PA'!$A$5:$A$2004)+COUNT('Diário 4º PA'!$A$5:$A$2004)+ROW()-4)</f>
        <v/>
      </c>
      <c r="B1699" s="104"/>
      <c r="C1699" s="154"/>
      <c r="D1699" s="105"/>
      <c r="E1699" s="105"/>
      <c r="F1699" s="106"/>
      <c r="G1699" s="105"/>
      <c r="H1699" s="105"/>
      <c r="I1699" s="108"/>
      <c r="J1699" s="105"/>
      <c r="K1699" s="105"/>
      <c r="L1699" s="108"/>
      <c r="M1699" s="105"/>
      <c r="N1699" s="103"/>
      <c r="O1699" s="456"/>
      <c r="P1699" s="79">
        <f t="shared" si="53"/>
        <v>0</v>
      </c>
      <c r="Q1699" s="79">
        <f t="shared" si="53"/>
        <v>0</v>
      </c>
      <c r="R1699" s="102" t="str">
        <f t="shared" si="52"/>
        <v/>
      </c>
      <c r="S1699" s="96" t="str">
        <f>IF(D1699="","",IF(OR(D1699=Plano!$A$1,D1699=Plano!$B$1),"entrada","saída"))</f>
        <v/>
      </c>
    </row>
    <row r="1700" spans="1:19" ht="13.2" hidden="1" x14ac:dyDescent="0.25">
      <c r="A1700" s="119" t="str">
        <f>IF(B1700="","",COUNT('Diário 2o PA'!$A$5:$A$1412)+COUNT('Diário 3o PA'!$A$5:$A$2004)+COUNT('Diário 4º PA'!$A$5:$A$2004)+ROW()-4)</f>
        <v/>
      </c>
      <c r="B1700" s="104"/>
      <c r="C1700" s="154"/>
      <c r="D1700" s="105"/>
      <c r="E1700" s="105"/>
      <c r="F1700" s="106"/>
      <c r="G1700" s="105"/>
      <c r="H1700" s="105"/>
      <c r="I1700" s="108"/>
      <c r="J1700" s="105"/>
      <c r="K1700" s="105"/>
      <c r="L1700" s="108"/>
      <c r="M1700" s="105"/>
      <c r="N1700" s="103"/>
      <c r="O1700" s="456"/>
      <c r="P1700" s="79">
        <f t="shared" si="53"/>
        <v>0</v>
      </c>
      <c r="Q1700" s="79">
        <f t="shared" si="53"/>
        <v>0</v>
      </c>
      <c r="R1700" s="102" t="str">
        <f t="shared" si="52"/>
        <v/>
      </c>
      <c r="S1700" s="96" t="str">
        <f>IF(D1700="","",IF(OR(D1700=Plano!$A$1,D1700=Plano!$B$1),"entrada","saída"))</f>
        <v/>
      </c>
    </row>
    <row r="1701" spans="1:19" ht="13.2" hidden="1" x14ac:dyDescent="0.25">
      <c r="A1701" s="119" t="str">
        <f>IF(B1701="","",COUNT('Diário 2o PA'!$A$5:$A$1412)+COUNT('Diário 3o PA'!$A$5:$A$2004)+COUNT('Diário 4º PA'!$A$5:$A$2004)+ROW()-4)</f>
        <v/>
      </c>
      <c r="B1701" s="104"/>
      <c r="C1701" s="154"/>
      <c r="D1701" s="105"/>
      <c r="E1701" s="105"/>
      <c r="F1701" s="106"/>
      <c r="G1701" s="105"/>
      <c r="H1701" s="105"/>
      <c r="I1701" s="108"/>
      <c r="J1701" s="105"/>
      <c r="K1701" s="105"/>
      <c r="L1701" s="108"/>
      <c r="M1701" s="105"/>
      <c r="N1701" s="103"/>
      <c r="O1701" s="456"/>
      <c r="P1701" s="79">
        <f t="shared" si="53"/>
        <v>0</v>
      </c>
      <c r="Q1701" s="79">
        <f t="shared" si="53"/>
        <v>0</v>
      </c>
      <c r="R1701" s="102" t="str">
        <f t="shared" si="52"/>
        <v/>
      </c>
      <c r="S1701" s="96" t="str">
        <f>IF(D1701="","",IF(OR(D1701=Plano!$A$1,D1701=Plano!$B$1),"entrada","saída"))</f>
        <v/>
      </c>
    </row>
    <row r="1702" spans="1:19" ht="13.2" hidden="1" x14ac:dyDescent="0.25">
      <c r="A1702" s="119" t="str">
        <f>IF(B1702="","",COUNT('Diário 2o PA'!$A$5:$A$1412)+COUNT('Diário 3o PA'!$A$5:$A$2004)+COUNT('Diário 4º PA'!$A$5:$A$2004)+ROW()-4)</f>
        <v/>
      </c>
      <c r="B1702" s="104"/>
      <c r="C1702" s="154"/>
      <c r="D1702" s="105"/>
      <c r="E1702" s="105"/>
      <c r="F1702" s="106"/>
      <c r="G1702" s="105"/>
      <c r="H1702" s="105"/>
      <c r="I1702" s="108"/>
      <c r="J1702" s="105"/>
      <c r="K1702" s="105"/>
      <c r="L1702" s="108"/>
      <c r="M1702" s="105"/>
      <c r="N1702" s="103"/>
      <c r="O1702" s="456"/>
      <c r="P1702" s="79">
        <f t="shared" si="53"/>
        <v>0</v>
      </c>
      <c r="Q1702" s="79">
        <f t="shared" si="53"/>
        <v>0</v>
      </c>
      <c r="R1702" s="102" t="str">
        <f t="shared" si="52"/>
        <v/>
      </c>
      <c r="S1702" s="96" t="str">
        <f>IF(D1702="","",IF(OR(D1702=Plano!$A$1,D1702=Plano!$B$1),"entrada","saída"))</f>
        <v/>
      </c>
    </row>
    <row r="1703" spans="1:19" ht="13.2" hidden="1" x14ac:dyDescent="0.25">
      <c r="A1703" s="119" t="str">
        <f>IF(B1703="","",COUNT('Diário 2o PA'!$A$5:$A$1412)+COUNT('Diário 3o PA'!$A$5:$A$2004)+COUNT('Diário 4º PA'!$A$5:$A$2004)+ROW()-4)</f>
        <v/>
      </c>
      <c r="B1703" s="104"/>
      <c r="C1703" s="154"/>
      <c r="D1703" s="105"/>
      <c r="E1703" s="105"/>
      <c r="F1703" s="106"/>
      <c r="G1703" s="105"/>
      <c r="H1703" s="105"/>
      <c r="I1703" s="108"/>
      <c r="J1703" s="105"/>
      <c r="K1703" s="105"/>
      <c r="L1703" s="108"/>
      <c r="M1703" s="105"/>
      <c r="N1703" s="103"/>
      <c r="O1703" s="456"/>
      <c r="P1703" s="79">
        <f t="shared" si="53"/>
        <v>0</v>
      </c>
      <c r="Q1703" s="79">
        <f t="shared" si="53"/>
        <v>0</v>
      </c>
      <c r="R1703" s="102" t="str">
        <f t="shared" si="52"/>
        <v/>
      </c>
      <c r="S1703" s="96" t="str">
        <f>IF(D1703="","",IF(OR(D1703=Plano!$A$1,D1703=Plano!$B$1),"entrada","saída"))</f>
        <v/>
      </c>
    </row>
    <row r="1704" spans="1:19" ht="13.2" hidden="1" x14ac:dyDescent="0.25">
      <c r="A1704" s="119" t="str">
        <f>IF(B1704="","",COUNT('Diário 2o PA'!$A$5:$A$1412)+COUNT('Diário 3o PA'!$A$5:$A$2004)+COUNT('Diário 4º PA'!$A$5:$A$2004)+ROW()-4)</f>
        <v/>
      </c>
      <c r="B1704" s="104"/>
      <c r="C1704" s="154"/>
      <c r="D1704" s="105"/>
      <c r="E1704" s="105"/>
      <c r="F1704" s="106"/>
      <c r="G1704" s="105"/>
      <c r="H1704" s="105"/>
      <c r="I1704" s="108"/>
      <c r="J1704" s="105"/>
      <c r="K1704" s="105"/>
      <c r="L1704" s="108"/>
      <c r="M1704" s="105"/>
      <c r="N1704" s="103"/>
      <c r="O1704" s="456"/>
      <c r="P1704" s="79">
        <f t="shared" si="53"/>
        <v>0</v>
      </c>
      <c r="Q1704" s="79">
        <f t="shared" si="53"/>
        <v>0</v>
      </c>
      <c r="R1704" s="102" t="str">
        <f t="shared" si="52"/>
        <v/>
      </c>
      <c r="S1704" s="96" t="str">
        <f>IF(D1704="","",IF(OR(D1704=Plano!$A$1,D1704=Plano!$B$1),"entrada","saída"))</f>
        <v/>
      </c>
    </row>
    <row r="1705" spans="1:19" ht="13.2" hidden="1" x14ac:dyDescent="0.25">
      <c r="A1705" s="119" t="str">
        <f>IF(B1705="","",COUNT('Diário 2o PA'!$A$5:$A$1412)+COUNT('Diário 3o PA'!$A$5:$A$2004)+COUNT('Diário 4º PA'!$A$5:$A$2004)+ROW()-4)</f>
        <v/>
      </c>
      <c r="B1705" s="104"/>
      <c r="C1705" s="154"/>
      <c r="D1705" s="105"/>
      <c r="E1705" s="105"/>
      <c r="F1705" s="106"/>
      <c r="G1705" s="105"/>
      <c r="H1705" s="105"/>
      <c r="I1705" s="108"/>
      <c r="J1705" s="105"/>
      <c r="K1705" s="105"/>
      <c r="L1705" s="108"/>
      <c r="M1705" s="105"/>
      <c r="N1705" s="103"/>
      <c r="O1705" s="456"/>
      <c r="P1705" s="79">
        <f t="shared" si="53"/>
        <v>0</v>
      </c>
      <c r="Q1705" s="79">
        <f t="shared" si="53"/>
        <v>0</v>
      </c>
      <c r="R1705" s="102" t="str">
        <f t="shared" si="52"/>
        <v/>
      </c>
      <c r="S1705" s="96" t="str">
        <f>IF(D1705="","",IF(OR(D1705=Plano!$A$1,D1705=Plano!$B$1),"entrada","saída"))</f>
        <v/>
      </c>
    </row>
    <row r="1706" spans="1:19" ht="13.2" hidden="1" x14ac:dyDescent="0.25">
      <c r="A1706" s="119" t="str">
        <f>IF(B1706="","",COUNT('Diário 2o PA'!$A$5:$A$1412)+COUNT('Diário 3o PA'!$A$5:$A$2004)+COUNT('Diário 4º PA'!$A$5:$A$2004)+ROW()-4)</f>
        <v/>
      </c>
      <c r="B1706" s="104"/>
      <c r="C1706" s="154"/>
      <c r="D1706" s="105"/>
      <c r="E1706" s="105"/>
      <c r="F1706" s="106"/>
      <c r="G1706" s="105"/>
      <c r="H1706" s="105"/>
      <c r="I1706" s="108"/>
      <c r="J1706" s="105"/>
      <c r="K1706" s="105"/>
      <c r="L1706" s="108"/>
      <c r="M1706" s="105"/>
      <c r="N1706" s="103"/>
      <c r="O1706" s="456"/>
      <c r="P1706" s="79">
        <f t="shared" si="53"/>
        <v>0</v>
      </c>
      <c r="Q1706" s="79">
        <f t="shared" si="53"/>
        <v>0</v>
      </c>
      <c r="R1706" s="102" t="str">
        <f t="shared" si="52"/>
        <v/>
      </c>
      <c r="S1706" s="96" t="str">
        <f>IF(D1706="","",IF(OR(D1706=Plano!$A$1,D1706=Plano!$B$1),"entrada","saída"))</f>
        <v/>
      </c>
    </row>
    <row r="1707" spans="1:19" ht="13.2" hidden="1" x14ac:dyDescent="0.25">
      <c r="A1707" s="119" t="str">
        <f>IF(B1707="","",COUNT('Diário 2o PA'!$A$5:$A$1412)+COUNT('Diário 3o PA'!$A$5:$A$2004)+COUNT('Diário 4º PA'!$A$5:$A$2004)+ROW()-4)</f>
        <v/>
      </c>
      <c r="B1707" s="104"/>
      <c r="C1707" s="154"/>
      <c r="D1707" s="105"/>
      <c r="E1707" s="105"/>
      <c r="F1707" s="106"/>
      <c r="G1707" s="105"/>
      <c r="H1707" s="105"/>
      <c r="I1707" s="108"/>
      <c r="J1707" s="105"/>
      <c r="K1707" s="105"/>
      <c r="L1707" s="108"/>
      <c r="M1707" s="105"/>
      <c r="N1707" s="103"/>
      <c r="O1707" s="456"/>
      <c r="P1707" s="79">
        <f t="shared" si="53"/>
        <v>0</v>
      </c>
      <c r="Q1707" s="79">
        <f t="shared" si="53"/>
        <v>0</v>
      </c>
      <c r="R1707" s="102" t="str">
        <f t="shared" si="52"/>
        <v/>
      </c>
      <c r="S1707" s="96" t="str">
        <f>IF(D1707="","",IF(OR(D1707=Plano!$A$1,D1707=Plano!$B$1),"entrada","saída"))</f>
        <v/>
      </c>
    </row>
    <row r="1708" spans="1:19" ht="13.2" hidden="1" x14ac:dyDescent="0.25">
      <c r="A1708" s="119" t="str">
        <f>IF(B1708="","",COUNT('Diário 2o PA'!$A$5:$A$1412)+COUNT('Diário 3o PA'!$A$5:$A$2004)+COUNT('Diário 4º PA'!$A$5:$A$2004)+ROW()-4)</f>
        <v/>
      </c>
      <c r="B1708" s="104"/>
      <c r="C1708" s="154"/>
      <c r="D1708" s="105"/>
      <c r="E1708" s="105"/>
      <c r="F1708" s="106"/>
      <c r="G1708" s="105"/>
      <c r="H1708" s="105"/>
      <c r="I1708" s="108"/>
      <c r="J1708" s="105"/>
      <c r="K1708" s="105"/>
      <c r="L1708" s="108"/>
      <c r="M1708" s="105"/>
      <c r="N1708" s="103"/>
      <c r="O1708" s="456"/>
      <c r="P1708" s="79">
        <f t="shared" si="53"/>
        <v>0</v>
      </c>
      <c r="Q1708" s="79">
        <f t="shared" si="53"/>
        <v>0</v>
      </c>
      <c r="R1708" s="102" t="str">
        <f t="shared" si="52"/>
        <v/>
      </c>
      <c r="S1708" s="96" t="str">
        <f>IF(D1708="","",IF(OR(D1708=Plano!$A$1,D1708=Plano!$B$1),"entrada","saída"))</f>
        <v/>
      </c>
    </row>
    <row r="1709" spans="1:19" ht="13.2" hidden="1" x14ac:dyDescent="0.25">
      <c r="A1709" s="119" t="str">
        <f>IF(B1709="","",COUNT('Diário 2o PA'!$A$5:$A$1412)+COUNT('Diário 3o PA'!$A$5:$A$2004)+COUNT('Diário 4º PA'!$A$5:$A$2004)+ROW()-4)</f>
        <v/>
      </c>
      <c r="B1709" s="104"/>
      <c r="C1709" s="154"/>
      <c r="D1709" s="105"/>
      <c r="E1709" s="105"/>
      <c r="F1709" s="106"/>
      <c r="G1709" s="105"/>
      <c r="H1709" s="105"/>
      <c r="I1709" s="108"/>
      <c r="J1709" s="105"/>
      <c r="K1709" s="105"/>
      <c r="L1709" s="108"/>
      <c r="M1709" s="105"/>
      <c r="N1709" s="103"/>
      <c r="O1709" s="456"/>
      <c r="P1709" s="79">
        <f t="shared" si="53"/>
        <v>0</v>
      </c>
      <c r="Q1709" s="79">
        <f t="shared" si="53"/>
        <v>0</v>
      </c>
      <c r="R1709" s="102" t="str">
        <f t="shared" si="52"/>
        <v/>
      </c>
      <c r="S1709" s="96" t="str">
        <f>IF(D1709="","",IF(OR(D1709=Plano!$A$1,D1709=Plano!$B$1),"entrada","saída"))</f>
        <v/>
      </c>
    </row>
    <row r="1710" spans="1:19" ht="13.2" hidden="1" x14ac:dyDescent="0.25">
      <c r="A1710" s="119" t="str">
        <f>IF(B1710="","",COUNT('Diário 2o PA'!$A$5:$A$1412)+COUNT('Diário 3o PA'!$A$5:$A$2004)+COUNT('Diário 4º PA'!$A$5:$A$2004)+ROW()-4)</f>
        <v/>
      </c>
      <c r="B1710" s="104"/>
      <c r="C1710" s="154"/>
      <c r="D1710" s="105"/>
      <c r="E1710" s="105"/>
      <c r="F1710" s="106"/>
      <c r="G1710" s="105"/>
      <c r="H1710" s="105"/>
      <c r="I1710" s="108"/>
      <c r="J1710" s="105"/>
      <c r="K1710" s="105"/>
      <c r="L1710" s="108"/>
      <c r="M1710" s="105"/>
      <c r="N1710" s="103"/>
      <c r="O1710" s="456"/>
      <c r="P1710" s="79">
        <f t="shared" si="53"/>
        <v>0</v>
      </c>
      <c r="Q1710" s="79">
        <f t="shared" si="53"/>
        <v>0</v>
      </c>
      <c r="R1710" s="102" t="str">
        <f t="shared" si="52"/>
        <v/>
      </c>
      <c r="S1710" s="96" t="str">
        <f>IF(D1710="","",IF(OR(D1710=Plano!$A$1,D1710=Plano!$B$1),"entrada","saída"))</f>
        <v/>
      </c>
    </row>
    <row r="1711" spans="1:19" ht="13.2" hidden="1" x14ac:dyDescent="0.25">
      <c r="A1711" s="119" t="str">
        <f>IF(B1711="","",COUNT('Diário 2o PA'!$A$5:$A$1412)+COUNT('Diário 3o PA'!$A$5:$A$2004)+COUNT('Diário 4º PA'!$A$5:$A$2004)+ROW()-4)</f>
        <v/>
      </c>
      <c r="B1711" s="104"/>
      <c r="C1711" s="154"/>
      <c r="D1711" s="105"/>
      <c r="E1711" s="105"/>
      <c r="F1711" s="106"/>
      <c r="G1711" s="105"/>
      <c r="H1711" s="105"/>
      <c r="I1711" s="108"/>
      <c r="J1711" s="105"/>
      <c r="K1711" s="105"/>
      <c r="L1711" s="108"/>
      <c r="M1711" s="105"/>
      <c r="N1711" s="103"/>
      <c r="O1711" s="456"/>
      <c r="P1711" s="79">
        <f t="shared" si="53"/>
        <v>0</v>
      </c>
      <c r="Q1711" s="79">
        <f t="shared" si="53"/>
        <v>0</v>
      </c>
      <c r="R1711" s="102" t="str">
        <f t="shared" si="52"/>
        <v/>
      </c>
      <c r="S1711" s="96" t="str">
        <f>IF(D1711="","",IF(OR(D1711=Plano!$A$1,D1711=Plano!$B$1),"entrada","saída"))</f>
        <v/>
      </c>
    </row>
    <row r="1712" spans="1:19" ht="13.2" hidden="1" x14ac:dyDescent="0.25">
      <c r="A1712" s="119" t="str">
        <f>IF(B1712="","",COUNT('Diário 2o PA'!$A$5:$A$1412)+COUNT('Diário 3o PA'!$A$5:$A$2004)+COUNT('Diário 4º PA'!$A$5:$A$2004)+ROW()-4)</f>
        <v/>
      </c>
      <c r="B1712" s="104"/>
      <c r="C1712" s="154"/>
      <c r="D1712" s="105"/>
      <c r="E1712" s="105"/>
      <c r="F1712" s="106"/>
      <c r="G1712" s="105"/>
      <c r="H1712" s="105"/>
      <c r="I1712" s="108"/>
      <c r="J1712" s="105"/>
      <c r="K1712" s="105"/>
      <c r="L1712" s="108"/>
      <c r="M1712" s="105"/>
      <c r="N1712" s="103"/>
      <c r="O1712" s="456"/>
      <c r="P1712" s="79">
        <f t="shared" si="53"/>
        <v>0</v>
      </c>
      <c r="Q1712" s="79">
        <f t="shared" si="53"/>
        <v>0</v>
      </c>
      <c r="R1712" s="102" t="str">
        <f t="shared" si="52"/>
        <v/>
      </c>
      <c r="S1712" s="96" t="str">
        <f>IF(D1712="","",IF(OR(D1712=Plano!$A$1,D1712=Plano!$B$1),"entrada","saída"))</f>
        <v/>
      </c>
    </row>
    <row r="1713" spans="1:19" ht="13.2" hidden="1" x14ac:dyDescent="0.25">
      <c r="A1713" s="119" t="str">
        <f>IF(B1713="","",COUNT('Diário 2o PA'!$A$5:$A$1412)+COUNT('Diário 3o PA'!$A$5:$A$2004)+COUNT('Diário 4º PA'!$A$5:$A$2004)+ROW()-4)</f>
        <v/>
      </c>
      <c r="B1713" s="104"/>
      <c r="C1713" s="154"/>
      <c r="D1713" s="105"/>
      <c r="E1713" s="105"/>
      <c r="F1713" s="106"/>
      <c r="G1713" s="105"/>
      <c r="H1713" s="105"/>
      <c r="I1713" s="108"/>
      <c r="J1713" s="105"/>
      <c r="K1713" s="105"/>
      <c r="L1713" s="108"/>
      <c r="M1713" s="105"/>
      <c r="N1713" s="103"/>
      <c r="O1713" s="456"/>
      <c r="P1713" s="79">
        <f t="shared" si="53"/>
        <v>0</v>
      </c>
      <c r="Q1713" s="79">
        <f t="shared" si="53"/>
        <v>0</v>
      </c>
      <c r="R1713" s="102" t="str">
        <f t="shared" si="52"/>
        <v/>
      </c>
      <c r="S1713" s="96" t="str">
        <f>IF(D1713="","",IF(OR(D1713=Plano!$A$1,D1713=Plano!$B$1),"entrada","saída"))</f>
        <v/>
      </c>
    </row>
    <row r="1714" spans="1:19" ht="13.2" hidden="1" x14ac:dyDescent="0.25">
      <c r="A1714" s="119" t="str">
        <f>IF(B1714="","",COUNT('Diário 2o PA'!$A$5:$A$1412)+COUNT('Diário 3o PA'!$A$5:$A$2004)+COUNT('Diário 4º PA'!$A$5:$A$2004)+ROW()-4)</f>
        <v/>
      </c>
      <c r="B1714" s="104"/>
      <c r="C1714" s="154"/>
      <c r="D1714" s="105"/>
      <c r="E1714" s="105"/>
      <c r="F1714" s="106"/>
      <c r="G1714" s="105"/>
      <c r="H1714" s="105"/>
      <c r="I1714" s="108"/>
      <c r="J1714" s="105"/>
      <c r="K1714" s="105"/>
      <c r="L1714" s="108"/>
      <c r="M1714" s="105"/>
      <c r="N1714" s="103"/>
      <c r="O1714" s="456"/>
      <c r="P1714" s="79">
        <f t="shared" si="53"/>
        <v>0</v>
      </c>
      <c r="Q1714" s="79">
        <f t="shared" si="53"/>
        <v>0</v>
      </c>
      <c r="R1714" s="102" t="str">
        <f t="shared" si="52"/>
        <v/>
      </c>
      <c r="S1714" s="96" t="str">
        <f>IF(D1714="","",IF(OR(D1714=Plano!$A$1,D1714=Plano!$B$1),"entrada","saída"))</f>
        <v/>
      </c>
    </row>
    <row r="1715" spans="1:19" ht="13.2" hidden="1" x14ac:dyDescent="0.25">
      <c r="A1715" s="119" t="str">
        <f>IF(B1715="","",COUNT('Diário 2o PA'!$A$5:$A$1412)+COUNT('Diário 3o PA'!$A$5:$A$2004)+COUNT('Diário 4º PA'!$A$5:$A$2004)+ROW()-4)</f>
        <v/>
      </c>
      <c r="B1715" s="104"/>
      <c r="C1715" s="154"/>
      <c r="D1715" s="105"/>
      <c r="E1715" s="105"/>
      <c r="F1715" s="106"/>
      <c r="G1715" s="105"/>
      <c r="H1715" s="105"/>
      <c r="I1715" s="108"/>
      <c r="J1715" s="105"/>
      <c r="K1715" s="105"/>
      <c r="L1715" s="108"/>
      <c r="M1715" s="105"/>
      <c r="N1715" s="103"/>
      <c r="O1715" s="456"/>
      <c r="P1715" s="79">
        <f t="shared" si="53"/>
        <v>0</v>
      </c>
      <c r="Q1715" s="79">
        <f t="shared" si="53"/>
        <v>0</v>
      </c>
      <c r="R1715" s="102" t="str">
        <f t="shared" si="52"/>
        <v/>
      </c>
      <c r="S1715" s="96" t="str">
        <f>IF(D1715="","",IF(OR(D1715=Plano!$A$1,D1715=Plano!$B$1),"entrada","saída"))</f>
        <v/>
      </c>
    </row>
    <row r="1716" spans="1:19" ht="13.2" hidden="1" x14ac:dyDescent="0.25">
      <c r="A1716" s="119" t="str">
        <f>IF(B1716="","",COUNT('Diário 2o PA'!$A$5:$A$1412)+COUNT('Diário 3o PA'!$A$5:$A$2004)+COUNT('Diário 4º PA'!$A$5:$A$2004)+ROW()-4)</f>
        <v/>
      </c>
      <c r="B1716" s="104"/>
      <c r="C1716" s="154"/>
      <c r="D1716" s="105"/>
      <c r="E1716" s="105"/>
      <c r="F1716" s="106"/>
      <c r="G1716" s="105"/>
      <c r="H1716" s="105"/>
      <c r="I1716" s="108"/>
      <c r="J1716" s="105"/>
      <c r="K1716" s="105"/>
      <c r="L1716" s="108"/>
      <c r="M1716" s="105"/>
      <c r="N1716" s="103"/>
      <c r="O1716" s="456"/>
      <c r="P1716" s="79">
        <f t="shared" si="53"/>
        <v>0</v>
      </c>
      <c r="Q1716" s="79">
        <f t="shared" si="53"/>
        <v>0</v>
      </c>
      <c r="R1716" s="102" t="str">
        <f t="shared" si="52"/>
        <v/>
      </c>
      <c r="S1716" s="96" t="str">
        <f>IF(D1716="","",IF(OR(D1716=Plano!$A$1,D1716=Plano!$B$1),"entrada","saída"))</f>
        <v/>
      </c>
    </row>
    <row r="1717" spans="1:19" ht="13.2" hidden="1" x14ac:dyDescent="0.25">
      <c r="A1717" s="119" t="str">
        <f>IF(B1717="","",COUNT('Diário 2o PA'!$A$5:$A$1412)+COUNT('Diário 3o PA'!$A$5:$A$2004)+COUNT('Diário 4º PA'!$A$5:$A$2004)+ROW()-4)</f>
        <v/>
      </c>
      <c r="B1717" s="104"/>
      <c r="C1717" s="154"/>
      <c r="D1717" s="105"/>
      <c r="E1717" s="105"/>
      <c r="F1717" s="106"/>
      <c r="G1717" s="105"/>
      <c r="H1717" s="105"/>
      <c r="I1717" s="108"/>
      <c r="J1717" s="105"/>
      <c r="K1717" s="105"/>
      <c r="L1717" s="108"/>
      <c r="M1717" s="105"/>
      <c r="N1717" s="103"/>
      <c r="O1717" s="456"/>
      <c r="P1717" s="79">
        <f t="shared" si="53"/>
        <v>0</v>
      </c>
      <c r="Q1717" s="79">
        <f t="shared" si="53"/>
        <v>0</v>
      </c>
      <c r="R1717" s="102" t="str">
        <f t="shared" si="52"/>
        <v/>
      </c>
      <c r="S1717" s="96" t="str">
        <f>IF(D1717="","",IF(OR(D1717=Plano!$A$1,D1717=Plano!$B$1),"entrada","saída"))</f>
        <v/>
      </c>
    </row>
    <row r="1718" spans="1:19" ht="13.2" hidden="1" x14ac:dyDescent="0.25">
      <c r="A1718" s="119" t="str">
        <f>IF(B1718="","",COUNT('Diário 2o PA'!$A$5:$A$1412)+COUNT('Diário 3o PA'!$A$5:$A$2004)+COUNT('Diário 4º PA'!$A$5:$A$2004)+ROW()-4)</f>
        <v/>
      </c>
      <c r="B1718" s="104"/>
      <c r="C1718" s="154"/>
      <c r="D1718" s="105"/>
      <c r="E1718" s="105"/>
      <c r="F1718" s="106"/>
      <c r="G1718" s="105"/>
      <c r="H1718" s="105"/>
      <c r="I1718" s="108"/>
      <c r="J1718" s="105"/>
      <c r="K1718" s="105"/>
      <c r="L1718" s="108"/>
      <c r="M1718" s="105"/>
      <c r="N1718" s="103"/>
      <c r="O1718" s="456"/>
      <c r="P1718" s="79">
        <f t="shared" si="53"/>
        <v>0</v>
      </c>
      <c r="Q1718" s="79">
        <f t="shared" si="53"/>
        <v>0</v>
      </c>
      <c r="R1718" s="102" t="str">
        <f t="shared" si="52"/>
        <v/>
      </c>
      <c r="S1718" s="96" t="str">
        <f>IF(D1718="","",IF(OR(D1718=Plano!$A$1,D1718=Plano!$B$1),"entrada","saída"))</f>
        <v/>
      </c>
    </row>
    <row r="1719" spans="1:19" ht="13.2" hidden="1" x14ac:dyDescent="0.25">
      <c r="A1719" s="119" t="str">
        <f>IF(B1719="","",COUNT('Diário 2o PA'!$A$5:$A$1412)+COUNT('Diário 3o PA'!$A$5:$A$2004)+COUNT('Diário 4º PA'!$A$5:$A$2004)+ROW()-4)</f>
        <v/>
      </c>
      <c r="B1719" s="104"/>
      <c r="C1719" s="154"/>
      <c r="D1719" s="105"/>
      <c r="E1719" s="105"/>
      <c r="F1719" s="106"/>
      <c r="G1719" s="105"/>
      <c r="H1719" s="105"/>
      <c r="I1719" s="108"/>
      <c r="J1719" s="105"/>
      <c r="K1719" s="105"/>
      <c r="L1719" s="108"/>
      <c r="M1719" s="105"/>
      <c r="N1719" s="103"/>
      <c r="O1719" s="456"/>
      <c r="P1719" s="79">
        <f t="shared" si="53"/>
        <v>0</v>
      </c>
      <c r="Q1719" s="79">
        <f t="shared" si="53"/>
        <v>0</v>
      </c>
      <c r="R1719" s="102" t="str">
        <f t="shared" si="52"/>
        <v/>
      </c>
      <c r="S1719" s="96" t="str">
        <f>IF(D1719="","",IF(OR(D1719=Plano!$A$1,D1719=Plano!$B$1),"entrada","saída"))</f>
        <v/>
      </c>
    </row>
    <row r="1720" spans="1:19" ht="13.2" hidden="1" x14ac:dyDescent="0.25">
      <c r="A1720" s="119" t="str">
        <f>IF(B1720="","",COUNT('Diário 2o PA'!$A$5:$A$1412)+COUNT('Diário 3o PA'!$A$5:$A$2004)+COUNT('Diário 4º PA'!$A$5:$A$2004)+ROW()-4)</f>
        <v/>
      </c>
      <c r="B1720" s="104"/>
      <c r="C1720" s="154"/>
      <c r="D1720" s="105"/>
      <c r="E1720" s="105"/>
      <c r="F1720" s="106"/>
      <c r="G1720" s="105"/>
      <c r="H1720" s="105"/>
      <c r="I1720" s="108"/>
      <c r="J1720" s="105"/>
      <c r="K1720" s="105"/>
      <c r="L1720" s="108"/>
      <c r="M1720" s="105"/>
      <c r="N1720" s="103"/>
      <c r="O1720" s="456"/>
      <c r="P1720" s="79">
        <f t="shared" si="53"/>
        <v>0</v>
      </c>
      <c r="Q1720" s="79">
        <f t="shared" si="53"/>
        <v>0</v>
      </c>
      <c r="R1720" s="102" t="str">
        <f t="shared" si="52"/>
        <v/>
      </c>
      <c r="S1720" s="96" t="str">
        <f>IF(D1720="","",IF(OR(D1720=Plano!$A$1,D1720=Plano!$B$1),"entrada","saída"))</f>
        <v/>
      </c>
    </row>
    <row r="1721" spans="1:19" ht="13.2" hidden="1" x14ac:dyDescent="0.25">
      <c r="A1721" s="119" t="str">
        <f>IF(B1721="","",COUNT('Diário 2o PA'!$A$5:$A$1412)+COUNT('Diário 3o PA'!$A$5:$A$2004)+COUNT('Diário 4º PA'!$A$5:$A$2004)+ROW()-4)</f>
        <v/>
      </c>
      <c r="B1721" s="104"/>
      <c r="C1721" s="154"/>
      <c r="D1721" s="105"/>
      <c r="E1721" s="105"/>
      <c r="F1721" s="106"/>
      <c r="G1721" s="105"/>
      <c r="H1721" s="105"/>
      <c r="I1721" s="108"/>
      <c r="J1721" s="105"/>
      <c r="K1721" s="105"/>
      <c r="L1721" s="108"/>
      <c r="M1721" s="105"/>
      <c r="N1721" s="103"/>
      <c r="O1721" s="456"/>
      <c r="P1721" s="79">
        <f t="shared" si="53"/>
        <v>0</v>
      </c>
      <c r="Q1721" s="79">
        <f t="shared" si="53"/>
        <v>0</v>
      </c>
      <c r="R1721" s="102" t="str">
        <f t="shared" si="52"/>
        <v/>
      </c>
      <c r="S1721" s="96" t="str">
        <f>IF(D1721="","",IF(OR(D1721=Plano!$A$1,D1721=Plano!$B$1),"entrada","saída"))</f>
        <v/>
      </c>
    </row>
    <row r="1722" spans="1:19" ht="13.2" hidden="1" x14ac:dyDescent="0.25">
      <c r="A1722" s="119" t="str">
        <f>IF(B1722="","",COUNT('Diário 2o PA'!$A$5:$A$1412)+COUNT('Diário 3o PA'!$A$5:$A$2004)+COUNT('Diário 4º PA'!$A$5:$A$2004)+ROW()-4)</f>
        <v/>
      </c>
      <c r="B1722" s="104"/>
      <c r="C1722" s="154"/>
      <c r="D1722" s="105"/>
      <c r="E1722" s="105"/>
      <c r="F1722" s="106"/>
      <c r="G1722" s="105"/>
      <c r="H1722" s="105"/>
      <c r="I1722" s="108"/>
      <c r="J1722" s="105"/>
      <c r="K1722" s="105"/>
      <c r="L1722" s="108"/>
      <c r="M1722" s="105"/>
      <c r="N1722" s="103"/>
      <c r="O1722" s="456"/>
      <c r="P1722" s="79">
        <f t="shared" si="53"/>
        <v>0</v>
      </c>
      <c r="Q1722" s="79">
        <f t="shared" si="53"/>
        <v>0</v>
      </c>
      <c r="R1722" s="102" t="str">
        <f t="shared" si="52"/>
        <v/>
      </c>
      <c r="S1722" s="96" t="str">
        <f>IF(D1722="","",IF(OR(D1722=Plano!$A$1,D1722=Plano!$B$1),"entrada","saída"))</f>
        <v/>
      </c>
    </row>
    <row r="1723" spans="1:19" ht="13.2" hidden="1" x14ac:dyDescent="0.25">
      <c r="A1723" s="119" t="str">
        <f>IF(B1723="","",COUNT('Diário 2o PA'!$A$5:$A$1412)+COUNT('Diário 3o PA'!$A$5:$A$2004)+COUNT('Diário 4º PA'!$A$5:$A$2004)+ROW()-4)</f>
        <v/>
      </c>
      <c r="B1723" s="104"/>
      <c r="C1723" s="154"/>
      <c r="D1723" s="105"/>
      <c r="E1723" s="105"/>
      <c r="F1723" s="106"/>
      <c r="G1723" s="105"/>
      <c r="H1723" s="105"/>
      <c r="I1723" s="108"/>
      <c r="J1723" s="105"/>
      <c r="K1723" s="105"/>
      <c r="L1723" s="108"/>
      <c r="M1723" s="105"/>
      <c r="N1723" s="103"/>
      <c r="O1723" s="456"/>
      <c r="P1723" s="79">
        <f t="shared" si="53"/>
        <v>0</v>
      </c>
      <c r="Q1723" s="79">
        <f t="shared" si="53"/>
        <v>0</v>
      </c>
      <c r="R1723" s="102" t="str">
        <f t="shared" si="52"/>
        <v/>
      </c>
      <c r="S1723" s="96" t="str">
        <f>IF(D1723="","",IF(OR(D1723=Plano!$A$1,D1723=Plano!$B$1),"entrada","saída"))</f>
        <v/>
      </c>
    </row>
    <row r="1724" spans="1:19" ht="13.2" hidden="1" x14ac:dyDescent="0.25">
      <c r="A1724" s="119" t="str">
        <f>IF(B1724="","",COUNT('Diário 2o PA'!$A$5:$A$1412)+COUNT('Diário 3o PA'!$A$5:$A$2004)+COUNT('Diário 4º PA'!$A$5:$A$2004)+ROW()-4)</f>
        <v/>
      </c>
      <c r="B1724" s="104"/>
      <c r="C1724" s="154"/>
      <c r="D1724" s="105"/>
      <c r="E1724" s="105"/>
      <c r="F1724" s="106"/>
      <c r="G1724" s="105"/>
      <c r="H1724" s="105"/>
      <c r="I1724" s="108"/>
      <c r="J1724" s="105"/>
      <c r="K1724" s="105"/>
      <c r="L1724" s="108"/>
      <c r="M1724" s="105"/>
      <c r="N1724" s="103"/>
      <c r="O1724" s="456"/>
      <c r="P1724" s="79">
        <f t="shared" si="53"/>
        <v>0</v>
      </c>
      <c r="Q1724" s="79">
        <f t="shared" si="53"/>
        <v>0</v>
      </c>
      <c r="R1724" s="102" t="str">
        <f t="shared" si="52"/>
        <v/>
      </c>
      <c r="S1724" s="96" t="str">
        <f>IF(D1724="","",IF(OR(D1724=Plano!$A$1,D1724=Plano!$B$1),"entrada","saída"))</f>
        <v/>
      </c>
    </row>
    <row r="1725" spans="1:19" ht="13.2" hidden="1" x14ac:dyDescent="0.25">
      <c r="A1725" s="119" t="str">
        <f>IF(B1725="","",COUNT('Diário 2o PA'!$A$5:$A$1412)+COUNT('Diário 3o PA'!$A$5:$A$2004)+COUNT('Diário 4º PA'!$A$5:$A$2004)+ROW()-4)</f>
        <v/>
      </c>
      <c r="B1725" s="104"/>
      <c r="C1725" s="154"/>
      <c r="D1725" s="105"/>
      <c r="E1725" s="105"/>
      <c r="F1725" s="106"/>
      <c r="G1725" s="105"/>
      <c r="H1725" s="105"/>
      <c r="I1725" s="108"/>
      <c r="J1725" s="105"/>
      <c r="K1725" s="105"/>
      <c r="L1725" s="108"/>
      <c r="M1725" s="105"/>
      <c r="N1725" s="103"/>
      <c r="O1725" s="456"/>
      <c r="P1725" s="79">
        <f t="shared" si="53"/>
        <v>0</v>
      </c>
      <c r="Q1725" s="79">
        <f t="shared" si="53"/>
        <v>0</v>
      </c>
      <c r="R1725" s="102" t="str">
        <f t="shared" si="52"/>
        <v/>
      </c>
      <c r="S1725" s="96" t="str">
        <f>IF(D1725="","",IF(OR(D1725=Plano!$A$1,D1725=Plano!$B$1),"entrada","saída"))</f>
        <v/>
      </c>
    </row>
    <row r="1726" spans="1:19" ht="13.2" hidden="1" x14ac:dyDescent="0.25">
      <c r="A1726" s="119" t="str">
        <f>IF(B1726="","",COUNT('Diário 2o PA'!$A$5:$A$1412)+COUNT('Diário 3o PA'!$A$5:$A$2004)+COUNT('Diário 4º PA'!$A$5:$A$2004)+ROW()-4)</f>
        <v/>
      </c>
      <c r="B1726" s="104"/>
      <c r="C1726" s="154"/>
      <c r="D1726" s="105"/>
      <c r="E1726" s="105"/>
      <c r="F1726" s="106"/>
      <c r="G1726" s="105"/>
      <c r="H1726" s="105"/>
      <c r="I1726" s="108"/>
      <c r="J1726" s="105"/>
      <c r="K1726" s="105"/>
      <c r="L1726" s="108"/>
      <c r="M1726" s="105"/>
      <c r="N1726" s="103"/>
      <c r="O1726" s="456"/>
      <c r="P1726" s="79">
        <f t="shared" si="53"/>
        <v>0</v>
      </c>
      <c r="Q1726" s="79">
        <f t="shared" si="53"/>
        <v>0</v>
      </c>
      <c r="R1726" s="102" t="str">
        <f t="shared" si="52"/>
        <v/>
      </c>
      <c r="S1726" s="96" t="str">
        <f>IF(D1726="","",IF(OR(D1726=Plano!$A$1,D1726=Plano!$B$1),"entrada","saída"))</f>
        <v/>
      </c>
    </row>
    <row r="1727" spans="1:19" ht="13.2" hidden="1" x14ac:dyDescent="0.25">
      <c r="A1727" s="119" t="str">
        <f>IF(B1727="","",COUNT('Diário 2o PA'!$A$5:$A$1412)+COUNT('Diário 3o PA'!$A$5:$A$2004)+COUNT('Diário 4º PA'!$A$5:$A$2004)+ROW()-4)</f>
        <v/>
      </c>
      <c r="B1727" s="104"/>
      <c r="C1727" s="154"/>
      <c r="D1727" s="105"/>
      <c r="E1727" s="105"/>
      <c r="F1727" s="106"/>
      <c r="G1727" s="105"/>
      <c r="H1727" s="105"/>
      <c r="I1727" s="108"/>
      <c r="J1727" s="105"/>
      <c r="K1727" s="105"/>
      <c r="L1727" s="108"/>
      <c r="M1727" s="105"/>
      <c r="N1727" s="103"/>
      <c r="O1727" s="456"/>
      <c r="P1727" s="79">
        <f t="shared" si="53"/>
        <v>0</v>
      </c>
      <c r="Q1727" s="79">
        <f t="shared" si="53"/>
        <v>0</v>
      </c>
      <c r="R1727" s="102" t="str">
        <f t="shared" si="52"/>
        <v/>
      </c>
      <c r="S1727" s="96" t="str">
        <f>IF(D1727="","",IF(OR(D1727=Plano!$A$1,D1727=Plano!$B$1),"entrada","saída"))</f>
        <v/>
      </c>
    </row>
    <row r="1728" spans="1:19" ht="13.2" hidden="1" x14ac:dyDescent="0.25">
      <c r="A1728" s="119" t="str">
        <f>IF(B1728="","",COUNT('Diário 2o PA'!$A$5:$A$1412)+COUNT('Diário 3o PA'!$A$5:$A$2004)+COUNT('Diário 4º PA'!$A$5:$A$2004)+ROW()-4)</f>
        <v/>
      </c>
      <c r="B1728" s="104"/>
      <c r="C1728" s="154"/>
      <c r="D1728" s="105"/>
      <c r="E1728" s="105"/>
      <c r="F1728" s="106"/>
      <c r="G1728" s="105"/>
      <c r="H1728" s="105"/>
      <c r="I1728" s="108"/>
      <c r="J1728" s="105"/>
      <c r="K1728" s="105"/>
      <c r="L1728" s="108"/>
      <c r="M1728" s="105"/>
      <c r="N1728" s="103"/>
      <c r="O1728" s="456"/>
      <c r="P1728" s="79">
        <f t="shared" si="53"/>
        <v>0</v>
      </c>
      <c r="Q1728" s="79">
        <f t="shared" si="53"/>
        <v>0</v>
      </c>
      <c r="R1728" s="102" t="str">
        <f t="shared" si="52"/>
        <v/>
      </c>
      <c r="S1728" s="96" t="str">
        <f>IF(D1728="","",IF(OR(D1728=Plano!$A$1,D1728=Plano!$B$1),"entrada","saída"))</f>
        <v/>
      </c>
    </row>
    <row r="1729" spans="1:19" ht="13.2" hidden="1" x14ac:dyDescent="0.25">
      <c r="A1729" s="119" t="str">
        <f>IF(B1729="","",COUNT('Diário 2o PA'!$A$5:$A$1412)+COUNT('Diário 3o PA'!$A$5:$A$2004)+COUNT('Diário 4º PA'!$A$5:$A$2004)+ROW()-4)</f>
        <v/>
      </c>
      <c r="B1729" s="104"/>
      <c r="C1729" s="154"/>
      <c r="D1729" s="105"/>
      <c r="E1729" s="105"/>
      <c r="F1729" s="106"/>
      <c r="G1729" s="105"/>
      <c r="H1729" s="105"/>
      <c r="I1729" s="108"/>
      <c r="J1729" s="105"/>
      <c r="K1729" s="105"/>
      <c r="L1729" s="108"/>
      <c r="M1729" s="105"/>
      <c r="N1729" s="103"/>
      <c r="O1729" s="456"/>
      <c r="P1729" s="79">
        <f t="shared" si="53"/>
        <v>0</v>
      </c>
      <c r="Q1729" s="79">
        <f t="shared" si="53"/>
        <v>0</v>
      </c>
      <c r="R1729" s="102" t="str">
        <f t="shared" si="52"/>
        <v/>
      </c>
      <c r="S1729" s="96" t="str">
        <f>IF(D1729="","",IF(OR(D1729=Plano!$A$1,D1729=Plano!$B$1),"entrada","saída"))</f>
        <v/>
      </c>
    </row>
    <row r="1730" spans="1:19" ht="13.2" hidden="1" x14ac:dyDescent="0.25">
      <c r="A1730" s="119" t="str">
        <f>IF(B1730="","",COUNT('Diário 2o PA'!$A$5:$A$1412)+COUNT('Diário 3o PA'!$A$5:$A$2004)+COUNT('Diário 4º PA'!$A$5:$A$2004)+ROW()-4)</f>
        <v/>
      </c>
      <c r="B1730" s="104"/>
      <c r="C1730" s="154"/>
      <c r="D1730" s="105"/>
      <c r="E1730" s="105"/>
      <c r="F1730" s="106"/>
      <c r="G1730" s="105"/>
      <c r="H1730" s="105"/>
      <c r="I1730" s="108"/>
      <c r="J1730" s="105"/>
      <c r="K1730" s="105"/>
      <c r="L1730" s="108"/>
      <c r="M1730" s="105"/>
      <c r="N1730" s="103"/>
      <c r="O1730" s="456"/>
      <c r="P1730" s="79">
        <f t="shared" si="53"/>
        <v>0</v>
      </c>
      <c r="Q1730" s="79">
        <f t="shared" si="53"/>
        <v>0</v>
      </c>
      <c r="R1730" s="102" t="str">
        <f t="shared" si="52"/>
        <v/>
      </c>
      <c r="S1730" s="96" t="str">
        <f>IF(D1730="","",IF(OR(D1730=Plano!$A$1,D1730=Plano!$B$1),"entrada","saída"))</f>
        <v/>
      </c>
    </row>
    <row r="1731" spans="1:19" ht="13.2" hidden="1" x14ac:dyDescent="0.25">
      <c r="A1731" s="119" t="str">
        <f>IF(B1731="","",COUNT('Diário 2o PA'!$A$5:$A$1412)+COUNT('Diário 3o PA'!$A$5:$A$2004)+COUNT('Diário 4º PA'!$A$5:$A$2004)+ROW()-4)</f>
        <v/>
      </c>
      <c r="B1731" s="104"/>
      <c r="C1731" s="154"/>
      <c r="D1731" s="105"/>
      <c r="E1731" s="105"/>
      <c r="F1731" s="106"/>
      <c r="G1731" s="105"/>
      <c r="H1731" s="105"/>
      <c r="I1731" s="108"/>
      <c r="J1731" s="105"/>
      <c r="K1731" s="105"/>
      <c r="L1731" s="108"/>
      <c r="M1731" s="105"/>
      <c r="N1731" s="103"/>
      <c r="O1731" s="456"/>
      <c r="P1731" s="79">
        <f t="shared" si="53"/>
        <v>0</v>
      </c>
      <c r="Q1731" s="79">
        <f t="shared" si="53"/>
        <v>0</v>
      </c>
      <c r="R1731" s="102" t="str">
        <f t="shared" si="52"/>
        <v/>
      </c>
      <c r="S1731" s="96" t="str">
        <f>IF(D1731="","",IF(OR(D1731=Plano!$A$1,D1731=Plano!$B$1),"entrada","saída"))</f>
        <v/>
      </c>
    </row>
    <row r="1732" spans="1:19" ht="13.2" hidden="1" x14ac:dyDescent="0.25">
      <c r="A1732" s="119" t="str">
        <f>IF(B1732="","",COUNT('Diário 2o PA'!$A$5:$A$1412)+COUNT('Diário 3o PA'!$A$5:$A$2004)+COUNT('Diário 4º PA'!$A$5:$A$2004)+ROW()-4)</f>
        <v/>
      </c>
      <c r="B1732" s="104"/>
      <c r="C1732" s="154"/>
      <c r="D1732" s="105"/>
      <c r="E1732" s="105"/>
      <c r="F1732" s="106"/>
      <c r="G1732" s="105"/>
      <c r="H1732" s="105"/>
      <c r="I1732" s="108"/>
      <c r="J1732" s="105"/>
      <c r="K1732" s="105"/>
      <c r="L1732" s="108"/>
      <c r="M1732" s="105"/>
      <c r="N1732" s="103"/>
      <c r="O1732" s="456"/>
      <c r="P1732" s="79">
        <f t="shared" si="53"/>
        <v>0</v>
      </c>
      <c r="Q1732" s="79">
        <f t="shared" si="53"/>
        <v>0</v>
      </c>
      <c r="R1732" s="102" t="str">
        <f t="shared" si="52"/>
        <v/>
      </c>
      <c r="S1732" s="96" t="str">
        <f>IF(D1732="","",IF(OR(D1732=Plano!$A$1,D1732=Plano!$B$1),"entrada","saída"))</f>
        <v/>
      </c>
    </row>
    <row r="1733" spans="1:19" ht="13.2" hidden="1" x14ac:dyDescent="0.25">
      <c r="A1733" s="119" t="str">
        <f>IF(B1733="","",COUNT('Diário 2o PA'!$A$5:$A$1412)+COUNT('Diário 3o PA'!$A$5:$A$2004)+COUNT('Diário 4º PA'!$A$5:$A$2004)+ROW()-4)</f>
        <v/>
      </c>
      <c r="B1733" s="104"/>
      <c r="C1733" s="154"/>
      <c r="D1733" s="105"/>
      <c r="E1733" s="105"/>
      <c r="F1733" s="106"/>
      <c r="G1733" s="105"/>
      <c r="H1733" s="105"/>
      <c r="I1733" s="108"/>
      <c r="J1733" s="105"/>
      <c r="K1733" s="105"/>
      <c r="L1733" s="108"/>
      <c r="M1733" s="105"/>
      <c r="N1733" s="103"/>
      <c r="O1733" s="456"/>
      <c r="P1733" s="79">
        <f t="shared" si="53"/>
        <v>0</v>
      </c>
      <c r="Q1733" s="79">
        <f t="shared" si="53"/>
        <v>0</v>
      </c>
      <c r="R1733" s="102" t="str">
        <f t="shared" ref="R1733:R1796" si="54">SUBSTITUTE(D1733," ","_")</f>
        <v/>
      </c>
      <c r="S1733" s="96" t="str">
        <f>IF(D1733="","",IF(OR(D1733=Plano!$A$1,D1733=Plano!$B$1),"entrada","saída"))</f>
        <v/>
      </c>
    </row>
    <row r="1734" spans="1:19" ht="13.2" hidden="1" x14ac:dyDescent="0.25">
      <c r="A1734" s="119" t="str">
        <f>IF(B1734="","",COUNT('Diário 2o PA'!$A$5:$A$1412)+COUNT('Diário 3o PA'!$A$5:$A$2004)+COUNT('Diário 4º PA'!$A$5:$A$2004)+ROW()-4)</f>
        <v/>
      </c>
      <c r="B1734" s="104"/>
      <c r="C1734" s="154"/>
      <c r="D1734" s="105"/>
      <c r="E1734" s="105"/>
      <c r="F1734" s="106"/>
      <c r="G1734" s="105"/>
      <c r="H1734" s="105"/>
      <c r="I1734" s="108"/>
      <c r="J1734" s="105"/>
      <c r="K1734" s="105"/>
      <c r="L1734" s="108"/>
      <c r="M1734" s="105"/>
      <c r="N1734" s="103"/>
      <c r="O1734" s="456"/>
      <c r="P1734" s="79">
        <f t="shared" ref="P1734:Q1797" si="55">IF(B1734=0,0,IF(YEAR(B1734)=$Q$1,MONTH(B1734)-$P$1+1,(YEAR(B1734)-$Q$1)*12-$P$1+1+MONTH(B1734)))</f>
        <v>0</v>
      </c>
      <c r="Q1734" s="79">
        <f t="shared" si="55"/>
        <v>0</v>
      </c>
      <c r="R1734" s="102" t="str">
        <f t="shared" si="54"/>
        <v/>
      </c>
      <c r="S1734" s="96" t="str">
        <f>IF(D1734="","",IF(OR(D1734=Plano!$A$1,D1734=Plano!$B$1),"entrada","saída"))</f>
        <v/>
      </c>
    </row>
    <row r="1735" spans="1:19" ht="13.2" hidden="1" x14ac:dyDescent="0.25">
      <c r="A1735" s="119" t="str">
        <f>IF(B1735="","",COUNT('Diário 2o PA'!$A$5:$A$1412)+COUNT('Diário 3o PA'!$A$5:$A$2004)+COUNT('Diário 4º PA'!$A$5:$A$2004)+ROW()-4)</f>
        <v/>
      </c>
      <c r="B1735" s="104"/>
      <c r="C1735" s="154"/>
      <c r="D1735" s="105"/>
      <c r="E1735" s="105"/>
      <c r="F1735" s="106"/>
      <c r="G1735" s="105"/>
      <c r="H1735" s="105"/>
      <c r="I1735" s="108"/>
      <c r="J1735" s="105"/>
      <c r="K1735" s="105"/>
      <c r="L1735" s="108"/>
      <c r="M1735" s="105"/>
      <c r="N1735" s="103"/>
      <c r="O1735" s="456"/>
      <c r="P1735" s="79">
        <f t="shared" si="55"/>
        <v>0</v>
      </c>
      <c r="Q1735" s="79">
        <f t="shared" si="55"/>
        <v>0</v>
      </c>
      <c r="R1735" s="102" t="str">
        <f t="shared" si="54"/>
        <v/>
      </c>
      <c r="S1735" s="96" t="str">
        <f>IF(D1735="","",IF(OR(D1735=Plano!$A$1,D1735=Plano!$B$1),"entrada","saída"))</f>
        <v/>
      </c>
    </row>
    <row r="1736" spans="1:19" ht="13.2" hidden="1" x14ac:dyDescent="0.25">
      <c r="A1736" s="119" t="str">
        <f>IF(B1736="","",COUNT('Diário 2o PA'!$A$5:$A$1412)+COUNT('Diário 3o PA'!$A$5:$A$2004)+COUNT('Diário 4º PA'!$A$5:$A$2004)+ROW()-4)</f>
        <v/>
      </c>
      <c r="B1736" s="104"/>
      <c r="C1736" s="154"/>
      <c r="D1736" s="105"/>
      <c r="E1736" s="105"/>
      <c r="F1736" s="106"/>
      <c r="G1736" s="105"/>
      <c r="H1736" s="105"/>
      <c r="I1736" s="108"/>
      <c r="J1736" s="105"/>
      <c r="K1736" s="105"/>
      <c r="L1736" s="108"/>
      <c r="M1736" s="105"/>
      <c r="N1736" s="103"/>
      <c r="O1736" s="456"/>
      <c r="P1736" s="79">
        <f t="shared" si="55"/>
        <v>0</v>
      </c>
      <c r="Q1736" s="79">
        <f t="shared" si="55"/>
        <v>0</v>
      </c>
      <c r="R1736" s="102" t="str">
        <f t="shared" si="54"/>
        <v/>
      </c>
      <c r="S1736" s="96" t="str">
        <f>IF(D1736="","",IF(OR(D1736=Plano!$A$1,D1736=Plano!$B$1),"entrada","saída"))</f>
        <v/>
      </c>
    </row>
    <row r="1737" spans="1:19" ht="13.2" hidden="1" x14ac:dyDescent="0.25">
      <c r="A1737" s="119" t="str">
        <f>IF(B1737="","",COUNT('Diário 2o PA'!$A$5:$A$1412)+COUNT('Diário 3o PA'!$A$5:$A$2004)+COUNT('Diário 4º PA'!$A$5:$A$2004)+ROW()-4)</f>
        <v/>
      </c>
      <c r="B1737" s="104"/>
      <c r="C1737" s="154"/>
      <c r="D1737" s="105"/>
      <c r="E1737" s="105"/>
      <c r="F1737" s="106"/>
      <c r="G1737" s="105"/>
      <c r="H1737" s="105"/>
      <c r="I1737" s="108"/>
      <c r="J1737" s="105"/>
      <c r="K1737" s="105"/>
      <c r="L1737" s="108"/>
      <c r="M1737" s="105"/>
      <c r="N1737" s="103"/>
      <c r="O1737" s="456"/>
      <c r="P1737" s="79">
        <f t="shared" si="55"/>
        <v>0</v>
      </c>
      <c r="Q1737" s="79">
        <f t="shared" si="55"/>
        <v>0</v>
      </c>
      <c r="R1737" s="102" t="str">
        <f t="shared" si="54"/>
        <v/>
      </c>
      <c r="S1737" s="96" t="str">
        <f>IF(D1737="","",IF(OR(D1737=Plano!$A$1,D1737=Plano!$B$1),"entrada","saída"))</f>
        <v/>
      </c>
    </row>
    <row r="1738" spans="1:19" ht="13.2" hidden="1" x14ac:dyDescent="0.25">
      <c r="A1738" s="119" t="str">
        <f>IF(B1738="","",COUNT('Diário 2o PA'!$A$5:$A$1412)+COUNT('Diário 3o PA'!$A$5:$A$2004)+COUNT('Diário 4º PA'!$A$5:$A$2004)+ROW()-4)</f>
        <v/>
      </c>
      <c r="B1738" s="104"/>
      <c r="C1738" s="154"/>
      <c r="D1738" s="105"/>
      <c r="E1738" s="105"/>
      <c r="F1738" s="106"/>
      <c r="G1738" s="105"/>
      <c r="H1738" s="105"/>
      <c r="I1738" s="108"/>
      <c r="J1738" s="105"/>
      <c r="K1738" s="105"/>
      <c r="L1738" s="108"/>
      <c r="M1738" s="105"/>
      <c r="N1738" s="103"/>
      <c r="O1738" s="456"/>
      <c r="P1738" s="79">
        <f t="shared" si="55"/>
        <v>0</v>
      </c>
      <c r="Q1738" s="79">
        <f t="shared" si="55"/>
        <v>0</v>
      </c>
      <c r="R1738" s="102" t="str">
        <f t="shared" si="54"/>
        <v/>
      </c>
      <c r="S1738" s="96" t="str">
        <f>IF(D1738="","",IF(OR(D1738=Plano!$A$1,D1738=Plano!$B$1),"entrada","saída"))</f>
        <v/>
      </c>
    </row>
    <row r="1739" spans="1:19" ht="13.2" hidden="1" x14ac:dyDescent="0.25">
      <c r="A1739" s="119" t="str">
        <f>IF(B1739="","",COUNT('Diário 2o PA'!$A$5:$A$1412)+COUNT('Diário 3o PA'!$A$5:$A$2004)+COUNT('Diário 4º PA'!$A$5:$A$2004)+ROW()-4)</f>
        <v/>
      </c>
      <c r="B1739" s="104"/>
      <c r="C1739" s="154"/>
      <c r="D1739" s="105"/>
      <c r="E1739" s="105"/>
      <c r="F1739" s="106"/>
      <c r="G1739" s="105"/>
      <c r="H1739" s="105"/>
      <c r="I1739" s="108"/>
      <c r="J1739" s="105"/>
      <c r="K1739" s="105"/>
      <c r="L1739" s="108"/>
      <c r="M1739" s="105"/>
      <c r="N1739" s="103"/>
      <c r="O1739" s="456"/>
      <c r="P1739" s="79">
        <f t="shared" si="55"/>
        <v>0</v>
      </c>
      <c r="Q1739" s="79">
        <f t="shared" si="55"/>
        <v>0</v>
      </c>
      <c r="R1739" s="102" t="str">
        <f t="shared" si="54"/>
        <v/>
      </c>
      <c r="S1739" s="96" t="str">
        <f>IF(D1739="","",IF(OR(D1739=Plano!$A$1,D1739=Plano!$B$1),"entrada","saída"))</f>
        <v/>
      </c>
    </row>
    <row r="1740" spans="1:19" ht="13.2" hidden="1" x14ac:dyDescent="0.25">
      <c r="A1740" s="119" t="str">
        <f>IF(B1740="","",COUNT('Diário 2o PA'!$A$5:$A$1412)+COUNT('Diário 3o PA'!$A$5:$A$2004)+COUNT('Diário 4º PA'!$A$5:$A$2004)+ROW()-4)</f>
        <v/>
      </c>
      <c r="B1740" s="104"/>
      <c r="C1740" s="154"/>
      <c r="D1740" s="105"/>
      <c r="E1740" s="105"/>
      <c r="F1740" s="106"/>
      <c r="G1740" s="105"/>
      <c r="H1740" s="105"/>
      <c r="I1740" s="108"/>
      <c r="J1740" s="105"/>
      <c r="K1740" s="105"/>
      <c r="L1740" s="108"/>
      <c r="M1740" s="105"/>
      <c r="N1740" s="103"/>
      <c r="O1740" s="456"/>
      <c r="P1740" s="79">
        <f t="shared" si="55"/>
        <v>0</v>
      </c>
      <c r="Q1740" s="79">
        <f t="shared" si="55"/>
        <v>0</v>
      </c>
      <c r="R1740" s="102" t="str">
        <f t="shared" si="54"/>
        <v/>
      </c>
      <c r="S1740" s="96" t="str">
        <f>IF(D1740="","",IF(OR(D1740=Plano!$A$1,D1740=Plano!$B$1),"entrada","saída"))</f>
        <v/>
      </c>
    </row>
    <row r="1741" spans="1:19" ht="13.2" hidden="1" x14ac:dyDescent="0.25">
      <c r="A1741" s="119" t="str">
        <f>IF(B1741="","",COUNT('Diário 2o PA'!$A$5:$A$1412)+COUNT('Diário 3o PA'!$A$5:$A$2004)+COUNT('Diário 4º PA'!$A$5:$A$2004)+ROW()-4)</f>
        <v/>
      </c>
      <c r="B1741" s="104"/>
      <c r="C1741" s="154"/>
      <c r="D1741" s="105"/>
      <c r="E1741" s="105"/>
      <c r="F1741" s="106"/>
      <c r="G1741" s="105"/>
      <c r="H1741" s="105"/>
      <c r="I1741" s="108"/>
      <c r="J1741" s="105"/>
      <c r="K1741" s="105"/>
      <c r="L1741" s="108"/>
      <c r="M1741" s="105"/>
      <c r="N1741" s="103"/>
      <c r="O1741" s="456"/>
      <c r="P1741" s="79">
        <f t="shared" si="55"/>
        <v>0</v>
      </c>
      <c r="Q1741" s="79">
        <f t="shared" si="55"/>
        <v>0</v>
      </c>
      <c r="R1741" s="102" t="str">
        <f t="shared" si="54"/>
        <v/>
      </c>
      <c r="S1741" s="96" t="str">
        <f>IF(D1741="","",IF(OR(D1741=Plano!$A$1,D1741=Plano!$B$1),"entrada","saída"))</f>
        <v/>
      </c>
    </row>
    <row r="1742" spans="1:19" ht="13.2" hidden="1" x14ac:dyDescent="0.25">
      <c r="A1742" s="119" t="str">
        <f>IF(B1742="","",COUNT('Diário 2o PA'!$A$5:$A$1412)+COUNT('Diário 3o PA'!$A$5:$A$2004)+COUNT('Diário 4º PA'!$A$5:$A$2004)+ROW()-4)</f>
        <v/>
      </c>
      <c r="B1742" s="104"/>
      <c r="C1742" s="154"/>
      <c r="D1742" s="105"/>
      <c r="E1742" s="105"/>
      <c r="F1742" s="106"/>
      <c r="G1742" s="105"/>
      <c r="H1742" s="105"/>
      <c r="I1742" s="108"/>
      <c r="J1742" s="105"/>
      <c r="K1742" s="105"/>
      <c r="L1742" s="108"/>
      <c r="M1742" s="105"/>
      <c r="N1742" s="103"/>
      <c r="O1742" s="456"/>
      <c r="P1742" s="79">
        <f t="shared" si="55"/>
        <v>0</v>
      </c>
      <c r="Q1742" s="79">
        <f t="shared" si="55"/>
        <v>0</v>
      </c>
      <c r="R1742" s="102" t="str">
        <f t="shared" si="54"/>
        <v/>
      </c>
      <c r="S1742" s="96" t="str">
        <f>IF(D1742="","",IF(OR(D1742=Plano!$A$1,D1742=Plano!$B$1),"entrada","saída"))</f>
        <v/>
      </c>
    </row>
    <row r="1743" spans="1:19" ht="13.2" hidden="1" x14ac:dyDescent="0.25">
      <c r="A1743" s="119" t="str">
        <f>IF(B1743="","",COUNT('Diário 2o PA'!$A$5:$A$1412)+COUNT('Diário 3o PA'!$A$5:$A$2004)+COUNT('Diário 4º PA'!$A$5:$A$2004)+ROW()-4)</f>
        <v/>
      </c>
      <c r="B1743" s="104"/>
      <c r="C1743" s="154"/>
      <c r="D1743" s="105"/>
      <c r="E1743" s="105"/>
      <c r="F1743" s="106"/>
      <c r="G1743" s="105"/>
      <c r="H1743" s="105"/>
      <c r="I1743" s="108"/>
      <c r="J1743" s="105"/>
      <c r="K1743" s="105"/>
      <c r="L1743" s="108"/>
      <c r="M1743" s="105"/>
      <c r="N1743" s="103"/>
      <c r="O1743" s="456"/>
      <c r="P1743" s="79">
        <f t="shared" si="55"/>
        <v>0</v>
      </c>
      <c r="Q1743" s="79">
        <f t="shared" si="55"/>
        <v>0</v>
      </c>
      <c r="R1743" s="102" t="str">
        <f t="shared" si="54"/>
        <v/>
      </c>
      <c r="S1743" s="96" t="str">
        <f>IF(D1743="","",IF(OR(D1743=Plano!$A$1,D1743=Plano!$B$1),"entrada","saída"))</f>
        <v/>
      </c>
    </row>
    <row r="1744" spans="1:19" ht="13.2" hidden="1" x14ac:dyDescent="0.25">
      <c r="A1744" s="119" t="str">
        <f>IF(B1744="","",COUNT('Diário 2o PA'!$A$5:$A$1412)+COUNT('Diário 3o PA'!$A$5:$A$2004)+COUNT('Diário 4º PA'!$A$5:$A$2004)+ROW()-4)</f>
        <v/>
      </c>
      <c r="B1744" s="104"/>
      <c r="C1744" s="154"/>
      <c r="D1744" s="105"/>
      <c r="E1744" s="105"/>
      <c r="F1744" s="106"/>
      <c r="G1744" s="105"/>
      <c r="H1744" s="105"/>
      <c r="I1744" s="108"/>
      <c r="J1744" s="105"/>
      <c r="K1744" s="105"/>
      <c r="L1744" s="108"/>
      <c r="M1744" s="105"/>
      <c r="N1744" s="103"/>
      <c r="O1744" s="456"/>
      <c r="P1744" s="79">
        <f t="shared" si="55"/>
        <v>0</v>
      </c>
      <c r="Q1744" s="79">
        <f t="shared" si="55"/>
        <v>0</v>
      </c>
      <c r="R1744" s="102" t="str">
        <f t="shared" si="54"/>
        <v/>
      </c>
      <c r="S1744" s="96" t="str">
        <f>IF(D1744="","",IF(OR(D1744=Plano!$A$1,D1744=Plano!$B$1),"entrada","saída"))</f>
        <v/>
      </c>
    </row>
    <row r="1745" spans="1:19" ht="13.2" hidden="1" x14ac:dyDescent="0.25">
      <c r="A1745" s="119" t="str">
        <f>IF(B1745="","",COUNT('Diário 2o PA'!$A$5:$A$1412)+COUNT('Diário 3o PA'!$A$5:$A$2004)+COUNT('Diário 4º PA'!$A$5:$A$2004)+ROW()-4)</f>
        <v/>
      </c>
      <c r="B1745" s="104"/>
      <c r="C1745" s="154"/>
      <c r="D1745" s="105"/>
      <c r="E1745" s="105"/>
      <c r="F1745" s="106"/>
      <c r="G1745" s="105"/>
      <c r="H1745" s="105"/>
      <c r="I1745" s="108"/>
      <c r="J1745" s="105"/>
      <c r="K1745" s="105"/>
      <c r="L1745" s="108"/>
      <c r="M1745" s="105"/>
      <c r="N1745" s="103"/>
      <c r="O1745" s="456"/>
      <c r="P1745" s="79">
        <f t="shared" si="55"/>
        <v>0</v>
      </c>
      <c r="Q1745" s="79">
        <f t="shared" si="55"/>
        <v>0</v>
      </c>
      <c r="R1745" s="102" t="str">
        <f t="shared" si="54"/>
        <v/>
      </c>
      <c r="S1745" s="96" t="str">
        <f>IF(D1745="","",IF(OR(D1745=Plano!$A$1,D1745=Plano!$B$1),"entrada","saída"))</f>
        <v/>
      </c>
    </row>
    <row r="1746" spans="1:19" ht="13.2" hidden="1" x14ac:dyDescent="0.25">
      <c r="A1746" s="119" t="str">
        <f>IF(B1746="","",COUNT('Diário 2o PA'!$A$5:$A$1412)+COUNT('Diário 3o PA'!$A$5:$A$2004)+COUNT('Diário 4º PA'!$A$5:$A$2004)+ROW()-4)</f>
        <v/>
      </c>
      <c r="B1746" s="104"/>
      <c r="C1746" s="154"/>
      <c r="D1746" s="105"/>
      <c r="E1746" s="105"/>
      <c r="F1746" s="106"/>
      <c r="G1746" s="105"/>
      <c r="H1746" s="105"/>
      <c r="I1746" s="108"/>
      <c r="J1746" s="105"/>
      <c r="K1746" s="105"/>
      <c r="L1746" s="108"/>
      <c r="M1746" s="105"/>
      <c r="N1746" s="103"/>
      <c r="O1746" s="456"/>
      <c r="P1746" s="79">
        <f t="shared" si="55"/>
        <v>0</v>
      </c>
      <c r="Q1746" s="79">
        <f t="shared" si="55"/>
        <v>0</v>
      </c>
      <c r="R1746" s="102" t="str">
        <f t="shared" si="54"/>
        <v/>
      </c>
      <c r="S1746" s="96" t="str">
        <f>IF(D1746="","",IF(OR(D1746=Plano!$A$1,D1746=Plano!$B$1),"entrada","saída"))</f>
        <v/>
      </c>
    </row>
    <row r="1747" spans="1:19" ht="13.2" hidden="1" x14ac:dyDescent="0.25">
      <c r="A1747" s="119" t="str">
        <f>IF(B1747="","",COUNT('Diário 2o PA'!$A$5:$A$1412)+COUNT('Diário 3o PA'!$A$5:$A$2004)+COUNT('Diário 4º PA'!$A$5:$A$2004)+ROW()-4)</f>
        <v/>
      </c>
      <c r="B1747" s="104"/>
      <c r="C1747" s="154"/>
      <c r="D1747" s="105"/>
      <c r="E1747" s="105"/>
      <c r="F1747" s="106"/>
      <c r="G1747" s="105"/>
      <c r="H1747" s="105"/>
      <c r="I1747" s="108"/>
      <c r="J1747" s="105"/>
      <c r="K1747" s="105"/>
      <c r="L1747" s="108"/>
      <c r="M1747" s="105"/>
      <c r="N1747" s="103"/>
      <c r="O1747" s="456"/>
      <c r="P1747" s="79">
        <f t="shared" si="55"/>
        <v>0</v>
      </c>
      <c r="Q1747" s="79">
        <f t="shared" si="55"/>
        <v>0</v>
      </c>
      <c r="R1747" s="102" t="str">
        <f t="shared" si="54"/>
        <v/>
      </c>
      <c r="S1747" s="96" t="str">
        <f>IF(D1747="","",IF(OR(D1747=Plano!$A$1,D1747=Plano!$B$1),"entrada","saída"))</f>
        <v/>
      </c>
    </row>
    <row r="1748" spans="1:19" ht="13.2" hidden="1" x14ac:dyDescent="0.25">
      <c r="A1748" s="119" t="str">
        <f>IF(B1748="","",COUNT('Diário 2o PA'!$A$5:$A$1412)+COUNT('Diário 3o PA'!$A$5:$A$2004)+COUNT('Diário 4º PA'!$A$5:$A$2004)+ROW()-4)</f>
        <v/>
      </c>
      <c r="B1748" s="104"/>
      <c r="C1748" s="154"/>
      <c r="D1748" s="105"/>
      <c r="E1748" s="105"/>
      <c r="F1748" s="106"/>
      <c r="G1748" s="105"/>
      <c r="H1748" s="105"/>
      <c r="I1748" s="108"/>
      <c r="J1748" s="105"/>
      <c r="K1748" s="105"/>
      <c r="L1748" s="108"/>
      <c r="M1748" s="105"/>
      <c r="N1748" s="103"/>
      <c r="O1748" s="456"/>
      <c r="P1748" s="79">
        <f t="shared" si="55"/>
        <v>0</v>
      </c>
      <c r="Q1748" s="79">
        <f t="shared" si="55"/>
        <v>0</v>
      </c>
      <c r="R1748" s="102" t="str">
        <f t="shared" si="54"/>
        <v/>
      </c>
      <c r="S1748" s="96" t="str">
        <f>IF(D1748="","",IF(OR(D1748=Plano!$A$1,D1748=Plano!$B$1),"entrada","saída"))</f>
        <v/>
      </c>
    </row>
    <row r="1749" spans="1:19" ht="13.2" hidden="1" x14ac:dyDescent="0.25">
      <c r="A1749" s="119" t="str">
        <f>IF(B1749="","",COUNT('Diário 2o PA'!$A$5:$A$1412)+COUNT('Diário 3o PA'!$A$5:$A$2004)+COUNT('Diário 4º PA'!$A$5:$A$2004)+ROW()-4)</f>
        <v/>
      </c>
      <c r="B1749" s="104"/>
      <c r="C1749" s="154"/>
      <c r="D1749" s="105"/>
      <c r="E1749" s="105"/>
      <c r="F1749" s="106"/>
      <c r="G1749" s="105"/>
      <c r="H1749" s="105"/>
      <c r="I1749" s="108"/>
      <c r="J1749" s="105"/>
      <c r="K1749" s="105"/>
      <c r="L1749" s="108"/>
      <c r="M1749" s="105"/>
      <c r="N1749" s="103"/>
      <c r="O1749" s="456"/>
      <c r="P1749" s="79">
        <f t="shared" si="55"/>
        <v>0</v>
      </c>
      <c r="Q1749" s="79">
        <f t="shared" si="55"/>
        <v>0</v>
      </c>
      <c r="R1749" s="102" t="str">
        <f t="shared" si="54"/>
        <v/>
      </c>
      <c r="S1749" s="96" t="str">
        <f>IF(D1749="","",IF(OR(D1749=Plano!$A$1,D1749=Plano!$B$1),"entrada","saída"))</f>
        <v/>
      </c>
    </row>
    <row r="1750" spans="1:19" ht="13.2" hidden="1" x14ac:dyDescent="0.25">
      <c r="A1750" s="119" t="str">
        <f>IF(B1750="","",COUNT('Diário 2o PA'!$A$5:$A$1412)+COUNT('Diário 3o PA'!$A$5:$A$2004)+COUNT('Diário 4º PA'!$A$5:$A$2004)+ROW()-4)</f>
        <v/>
      </c>
      <c r="B1750" s="104"/>
      <c r="C1750" s="154"/>
      <c r="D1750" s="105"/>
      <c r="E1750" s="105"/>
      <c r="F1750" s="106"/>
      <c r="G1750" s="105"/>
      <c r="H1750" s="105"/>
      <c r="I1750" s="108"/>
      <c r="J1750" s="105"/>
      <c r="K1750" s="105"/>
      <c r="L1750" s="108"/>
      <c r="M1750" s="105"/>
      <c r="N1750" s="103"/>
      <c r="O1750" s="456"/>
      <c r="P1750" s="79">
        <f t="shared" si="55"/>
        <v>0</v>
      </c>
      <c r="Q1750" s="79">
        <f t="shared" si="55"/>
        <v>0</v>
      </c>
      <c r="R1750" s="102" t="str">
        <f t="shared" si="54"/>
        <v/>
      </c>
      <c r="S1750" s="96" t="str">
        <f>IF(D1750="","",IF(OR(D1750=Plano!$A$1,D1750=Plano!$B$1),"entrada","saída"))</f>
        <v/>
      </c>
    </row>
    <row r="1751" spans="1:19" ht="13.2" hidden="1" x14ac:dyDescent="0.25">
      <c r="A1751" s="119" t="str">
        <f>IF(B1751="","",COUNT('Diário 2o PA'!$A$5:$A$1412)+COUNT('Diário 3o PA'!$A$5:$A$2004)+COUNT('Diário 4º PA'!$A$5:$A$2004)+ROW()-4)</f>
        <v/>
      </c>
      <c r="B1751" s="104"/>
      <c r="C1751" s="154"/>
      <c r="D1751" s="105"/>
      <c r="E1751" s="105"/>
      <c r="F1751" s="106"/>
      <c r="G1751" s="105"/>
      <c r="H1751" s="105"/>
      <c r="I1751" s="108"/>
      <c r="J1751" s="105"/>
      <c r="K1751" s="105"/>
      <c r="L1751" s="108"/>
      <c r="M1751" s="105"/>
      <c r="N1751" s="103"/>
      <c r="O1751" s="456"/>
      <c r="P1751" s="79">
        <f t="shared" si="55"/>
        <v>0</v>
      </c>
      <c r="Q1751" s="79">
        <f t="shared" si="55"/>
        <v>0</v>
      </c>
      <c r="R1751" s="102" t="str">
        <f t="shared" si="54"/>
        <v/>
      </c>
      <c r="S1751" s="96" t="str">
        <f>IF(D1751="","",IF(OR(D1751=Plano!$A$1,D1751=Plano!$B$1),"entrada","saída"))</f>
        <v/>
      </c>
    </row>
    <row r="1752" spans="1:19" ht="13.2" hidden="1" x14ac:dyDescent="0.25">
      <c r="A1752" s="119" t="str">
        <f>IF(B1752="","",COUNT('Diário 2o PA'!$A$5:$A$1412)+COUNT('Diário 3o PA'!$A$5:$A$2004)+COUNT('Diário 4º PA'!$A$5:$A$2004)+ROW()-4)</f>
        <v/>
      </c>
      <c r="B1752" s="104"/>
      <c r="C1752" s="154"/>
      <c r="D1752" s="105"/>
      <c r="E1752" s="105"/>
      <c r="F1752" s="106"/>
      <c r="G1752" s="105"/>
      <c r="H1752" s="105"/>
      <c r="I1752" s="108"/>
      <c r="J1752" s="105"/>
      <c r="K1752" s="105"/>
      <c r="L1752" s="108"/>
      <c r="M1752" s="105"/>
      <c r="N1752" s="103"/>
      <c r="O1752" s="456"/>
      <c r="P1752" s="79">
        <f t="shared" si="55"/>
        <v>0</v>
      </c>
      <c r="Q1752" s="79">
        <f t="shared" si="55"/>
        <v>0</v>
      </c>
      <c r="R1752" s="102" t="str">
        <f t="shared" si="54"/>
        <v/>
      </c>
      <c r="S1752" s="96" t="str">
        <f>IF(D1752="","",IF(OR(D1752=Plano!$A$1,D1752=Plano!$B$1),"entrada","saída"))</f>
        <v/>
      </c>
    </row>
    <row r="1753" spans="1:19" ht="13.2" hidden="1" x14ac:dyDescent="0.25">
      <c r="A1753" s="119" t="str">
        <f>IF(B1753="","",COUNT('Diário 2o PA'!$A$5:$A$1412)+COUNT('Diário 3o PA'!$A$5:$A$2004)+COUNT('Diário 4º PA'!$A$5:$A$2004)+ROW()-4)</f>
        <v/>
      </c>
      <c r="B1753" s="104"/>
      <c r="C1753" s="154"/>
      <c r="D1753" s="105"/>
      <c r="E1753" s="105"/>
      <c r="F1753" s="106"/>
      <c r="G1753" s="105"/>
      <c r="H1753" s="105"/>
      <c r="I1753" s="108"/>
      <c r="J1753" s="105"/>
      <c r="K1753" s="105"/>
      <c r="L1753" s="108"/>
      <c r="M1753" s="105"/>
      <c r="N1753" s="103"/>
      <c r="O1753" s="456"/>
      <c r="P1753" s="79">
        <f t="shared" si="55"/>
        <v>0</v>
      </c>
      <c r="Q1753" s="79">
        <f t="shared" si="55"/>
        <v>0</v>
      </c>
      <c r="R1753" s="102" t="str">
        <f t="shared" si="54"/>
        <v/>
      </c>
      <c r="S1753" s="96" t="str">
        <f>IF(D1753="","",IF(OR(D1753=Plano!$A$1,D1753=Plano!$B$1),"entrada","saída"))</f>
        <v/>
      </c>
    </row>
    <row r="1754" spans="1:19" ht="13.2" hidden="1" x14ac:dyDescent="0.25">
      <c r="A1754" s="119" t="str">
        <f>IF(B1754="","",COUNT('Diário 2o PA'!$A$5:$A$1412)+COUNT('Diário 3o PA'!$A$5:$A$2004)+COUNT('Diário 4º PA'!$A$5:$A$2004)+ROW()-4)</f>
        <v/>
      </c>
      <c r="B1754" s="104"/>
      <c r="C1754" s="154"/>
      <c r="D1754" s="105"/>
      <c r="E1754" s="105"/>
      <c r="F1754" s="106"/>
      <c r="G1754" s="105"/>
      <c r="H1754" s="105"/>
      <c r="I1754" s="108"/>
      <c r="J1754" s="105"/>
      <c r="K1754" s="105"/>
      <c r="L1754" s="108"/>
      <c r="M1754" s="105"/>
      <c r="N1754" s="103"/>
      <c r="O1754" s="456"/>
      <c r="P1754" s="79">
        <f t="shared" si="55"/>
        <v>0</v>
      </c>
      <c r="Q1754" s="79">
        <f t="shared" si="55"/>
        <v>0</v>
      </c>
      <c r="R1754" s="102" t="str">
        <f t="shared" si="54"/>
        <v/>
      </c>
      <c r="S1754" s="96" t="str">
        <f>IF(D1754="","",IF(OR(D1754=Plano!$A$1,D1754=Plano!$B$1),"entrada","saída"))</f>
        <v/>
      </c>
    </row>
    <row r="1755" spans="1:19" ht="13.2" hidden="1" x14ac:dyDescent="0.25">
      <c r="A1755" s="119" t="str">
        <f>IF(B1755="","",COUNT('Diário 2o PA'!$A$5:$A$1412)+COUNT('Diário 3o PA'!$A$5:$A$2004)+COUNT('Diário 4º PA'!$A$5:$A$2004)+ROW()-4)</f>
        <v/>
      </c>
      <c r="B1755" s="104"/>
      <c r="C1755" s="154"/>
      <c r="D1755" s="105"/>
      <c r="E1755" s="105"/>
      <c r="F1755" s="106"/>
      <c r="G1755" s="105"/>
      <c r="H1755" s="105"/>
      <c r="I1755" s="108"/>
      <c r="J1755" s="105"/>
      <c r="K1755" s="105"/>
      <c r="L1755" s="108"/>
      <c r="M1755" s="105"/>
      <c r="N1755" s="103"/>
      <c r="O1755" s="456"/>
      <c r="P1755" s="79">
        <f t="shared" si="55"/>
        <v>0</v>
      </c>
      <c r="Q1755" s="79">
        <f t="shared" si="55"/>
        <v>0</v>
      </c>
      <c r="R1755" s="102" t="str">
        <f t="shared" si="54"/>
        <v/>
      </c>
      <c r="S1755" s="96" t="str">
        <f>IF(D1755="","",IF(OR(D1755=Plano!$A$1,D1755=Plano!$B$1),"entrada","saída"))</f>
        <v/>
      </c>
    </row>
    <row r="1756" spans="1:19" ht="13.2" hidden="1" x14ac:dyDescent="0.25">
      <c r="A1756" s="119" t="str">
        <f>IF(B1756="","",COUNT('Diário 2o PA'!$A$5:$A$1412)+COUNT('Diário 3o PA'!$A$5:$A$2004)+COUNT('Diário 4º PA'!$A$5:$A$2004)+ROW()-4)</f>
        <v/>
      </c>
      <c r="B1756" s="104"/>
      <c r="C1756" s="154"/>
      <c r="D1756" s="105"/>
      <c r="E1756" s="105"/>
      <c r="F1756" s="106"/>
      <c r="G1756" s="105"/>
      <c r="H1756" s="105"/>
      <c r="I1756" s="108"/>
      <c r="J1756" s="105"/>
      <c r="K1756" s="105"/>
      <c r="L1756" s="108"/>
      <c r="M1756" s="105"/>
      <c r="N1756" s="103"/>
      <c r="O1756" s="456"/>
      <c r="P1756" s="79">
        <f t="shared" si="55"/>
        <v>0</v>
      </c>
      <c r="Q1756" s="79">
        <f t="shared" si="55"/>
        <v>0</v>
      </c>
      <c r="R1756" s="102" t="str">
        <f t="shared" si="54"/>
        <v/>
      </c>
      <c r="S1756" s="96" t="str">
        <f>IF(D1756="","",IF(OR(D1756=Plano!$A$1,D1756=Plano!$B$1),"entrada","saída"))</f>
        <v/>
      </c>
    </row>
    <row r="1757" spans="1:19" ht="13.2" hidden="1" x14ac:dyDescent="0.25">
      <c r="A1757" s="119" t="str">
        <f>IF(B1757="","",COUNT('Diário 2o PA'!$A$5:$A$1412)+COUNT('Diário 3o PA'!$A$5:$A$2004)+COUNT('Diário 4º PA'!$A$5:$A$2004)+ROW()-4)</f>
        <v/>
      </c>
      <c r="B1757" s="104"/>
      <c r="C1757" s="154"/>
      <c r="D1757" s="105"/>
      <c r="E1757" s="105"/>
      <c r="F1757" s="106"/>
      <c r="G1757" s="105"/>
      <c r="H1757" s="105"/>
      <c r="I1757" s="108"/>
      <c r="J1757" s="105"/>
      <c r="K1757" s="105"/>
      <c r="L1757" s="108"/>
      <c r="M1757" s="105"/>
      <c r="N1757" s="103"/>
      <c r="O1757" s="456"/>
      <c r="P1757" s="79">
        <f t="shared" si="55"/>
        <v>0</v>
      </c>
      <c r="Q1757" s="79">
        <f t="shared" si="55"/>
        <v>0</v>
      </c>
      <c r="R1757" s="102" t="str">
        <f t="shared" si="54"/>
        <v/>
      </c>
      <c r="S1757" s="96" t="str">
        <f>IF(D1757="","",IF(OR(D1757=Plano!$A$1,D1757=Plano!$B$1),"entrada","saída"))</f>
        <v/>
      </c>
    </row>
    <row r="1758" spans="1:19" ht="13.2" hidden="1" x14ac:dyDescent="0.25">
      <c r="A1758" s="119" t="str">
        <f>IF(B1758="","",COUNT('Diário 2o PA'!$A$5:$A$1412)+COUNT('Diário 3o PA'!$A$5:$A$2004)+COUNT('Diário 4º PA'!$A$5:$A$2004)+ROW()-4)</f>
        <v/>
      </c>
      <c r="B1758" s="104"/>
      <c r="C1758" s="154"/>
      <c r="D1758" s="105"/>
      <c r="E1758" s="105"/>
      <c r="F1758" s="106"/>
      <c r="G1758" s="105"/>
      <c r="H1758" s="105"/>
      <c r="I1758" s="108"/>
      <c r="J1758" s="105"/>
      <c r="K1758" s="105"/>
      <c r="L1758" s="108"/>
      <c r="M1758" s="105"/>
      <c r="N1758" s="103"/>
      <c r="O1758" s="456"/>
      <c r="P1758" s="79">
        <f t="shared" si="55"/>
        <v>0</v>
      </c>
      <c r="Q1758" s="79">
        <f t="shared" si="55"/>
        <v>0</v>
      </c>
      <c r="R1758" s="102" t="str">
        <f t="shared" si="54"/>
        <v/>
      </c>
      <c r="S1758" s="96" t="str">
        <f>IF(D1758="","",IF(OR(D1758=Plano!$A$1,D1758=Plano!$B$1),"entrada","saída"))</f>
        <v/>
      </c>
    </row>
    <row r="1759" spans="1:19" ht="13.2" hidden="1" x14ac:dyDescent="0.25">
      <c r="A1759" s="119" t="str">
        <f>IF(B1759="","",COUNT('Diário 2o PA'!$A$5:$A$1412)+COUNT('Diário 3o PA'!$A$5:$A$2004)+COUNT('Diário 4º PA'!$A$5:$A$2004)+ROW()-4)</f>
        <v/>
      </c>
      <c r="B1759" s="104"/>
      <c r="C1759" s="154"/>
      <c r="D1759" s="105"/>
      <c r="E1759" s="105"/>
      <c r="F1759" s="106"/>
      <c r="G1759" s="105"/>
      <c r="H1759" s="105"/>
      <c r="I1759" s="108"/>
      <c r="J1759" s="105"/>
      <c r="K1759" s="105"/>
      <c r="L1759" s="108"/>
      <c r="M1759" s="105"/>
      <c r="N1759" s="103"/>
      <c r="O1759" s="456"/>
      <c r="P1759" s="79">
        <f t="shared" si="55"/>
        <v>0</v>
      </c>
      <c r="Q1759" s="79">
        <f t="shared" si="55"/>
        <v>0</v>
      </c>
      <c r="R1759" s="102" t="str">
        <f t="shared" si="54"/>
        <v/>
      </c>
      <c r="S1759" s="96" t="str">
        <f>IF(D1759="","",IF(OR(D1759=Plano!$A$1,D1759=Plano!$B$1),"entrada","saída"))</f>
        <v/>
      </c>
    </row>
    <row r="1760" spans="1:19" ht="13.2" hidden="1" x14ac:dyDescent="0.25">
      <c r="A1760" s="119" t="str">
        <f>IF(B1760="","",COUNT('Diário 2o PA'!$A$5:$A$1412)+COUNT('Diário 3o PA'!$A$5:$A$2004)+COUNT('Diário 4º PA'!$A$5:$A$2004)+ROW()-4)</f>
        <v/>
      </c>
      <c r="B1760" s="104"/>
      <c r="C1760" s="154"/>
      <c r="D1760" s="105"/>
      <c r="E1760" s="105"/>
      <c r="F1760" s="106"/>
      <c r="G1760" s="105"/>
      <c r="H1760" s="105"/>
      <c r="I1760" s="108"/>
      <c r="J1760" s="105"/>
      <c r="K1760" s="105"/>
      <c r="L1760" s="108"/>
      <c r="M1760" s="105"/>
      <c r="N1760" s="103"/>
      <c r="O1760" s="456"/>
      <c r="P1760" s="79">
        <f t="shared" si="55"/>
        <v>0</v>
      </c>
      <c r="Q1760" s="79">
        <f t="shared" si="55"/>
        <v>0</v>
      </c>
      <c r="R1760" s="102" t="str">
        <f t="shared" si="54"/>
        <v/>
      </c>
      <c r="S1760" s="96" t="str">
        <f>IF(D1760="","",IF(OR(D1760=Plano!$A$1,D1760=Plano!$B$1),"entrada","saída"))</f>
        <v/>
      </c>
    </row>
    <row r="1761" spans="1:19" ht="13.2" hidden="1" x14ac:dyDescent="0.25">
      <c r="A1761" s="119" t="str">
        <f>IF(B1761="","",COUNT('Diário 2o PA'!$A$5:$A$1412)+COUNT('Diário 3o PA'!$A$5:$A$2004)+COUNT('Diário 4º PA'!$A$5:$A$2004)+ROW()-4)</f>
        <v/>
      </c>
      <c r="B1761" s="104"/>
      <c r="C1761" s="154"/>
      <c r="D1761" s="105"/>
      <c r="E1761" s="105"/>
      <c r="F1761" s="106"/>
      <c r="G1761" s="105"/>
      <c r="H1761" s="105"/>
      <c r="I1761" s="108"/>
      <c r="J1761" s="105"/>
      <c r="K1761" s="105"/>
      <c r="L1761" s="108"/>
      <c r="M1761" s="105"/>
      <c r="N1761" s="103"/>
      <c r="O1761" s="456"/>
      <c r="P1761" s="79">
        <f t="shared" si="55"/>
        <v>0</v>
      </c>
      <c r="Q1761" s="79">
        <f t="shared" si="55"/>
        <v>0</v>
      </c>
      <c r="R1761" s="102" t="str">
        <f t="shared" si="54"/>
        <v/>
      </c>
      <c r="S1761" s="96" t="str">
        <f>IF(D1761="","",IF(OR(D1761=Plano!$A$1,D1761=Plano!$B$1),"entrada","saída"))</f>
        <v/>
      </c>
    </row>
    <row r="1762" spans="1:19" ht="13.2" hidden="1" x14ac:dyDescent="0.25">
      <c r="A1762" s="119" t="str">
        <f>IF(B1762="","",COUNT('Diário 2o PA'!$A$5:$A$1412)+COUNT('Diário 3o PA'!$A$5:$A$2004)+COUNT('Diário 4º PA'!$A$5:$A$2004)+ROW()-4)</f>
        <v/>
      </c>
      <c r="B1762" s="104"/>
      <c r="C1762" s="154"/>
      <c r="D1762" s="105"/>
      <c r="E1762" s="105"/>
      <c r="F1762" s="106"/>
      <c r="G1762" s="105"/>
      <c r="H1762" s="105"/>
      <c r="I1762" s="108"/>
      <c r="J1762" s="105"/>
      <c r="K1762" s="105"/>
      <c r="L1762" s="108"/>
      <c r="M1762" s="105"/>
      <c r="N1762" s="103"/>
      <c r="O1762" s="456"/>
      <c r="P1762" s="79">
        <f t="shared" si="55"/>
        <v>0</v>
      </c>
      <c r="Q1762" s="79">
        <f t="shared" si="55"/>
        <v>0</v>
      </c>
      <c r="R1762" s="102" t="str">
        <f t="shared" si="54"/>
        <v/>
      </c>
      <c r="S1762" s="96" t="str">
        <f>IF(D1762="","",IF(OR(D1762=Plano!$A$1,D1762=Plano!$B$1),"entrada","saída"))</f>
        <v/>
      </c>
    </row>
    <row r="1763" spans="1:19" ht="13.2" hidden="1" x14ac:dyDescent="0.25">
      <c r="A1763" s="119" t="str">
        <f>IF(B1763="","",COUNT('Diário 2o PA'!$A$5:$A$1412)+COUNT('Diário 3o PA'!$A$5:$A$2004)+COUNT('Diário 4º PA'!$A$5:$A$2004)+ROW()-4)</f>
        <v/>
      </c>
      <c r="B1763" s="104"/>
      <c r="C1763" s="154"/>
      <c r="D1763" s="105"/>
      <c r="E1763" s="105"/>
      <c r="F1763" s="106"/>
      <c r="G1763" s="105"/>
      <c r="H1763" s="105"/>
      <c r="I1763" s="108"/>
      <c r="J1763" s="105"/>
      <c r="K1763" s="105"/>
      <c r="L1763" s="108"/>
      <c r="M1763" s="105"/>
      <c r="N1763" s="103"/>
      <c r="O1763" s="456"/>
      <c r="P1763" s="79">
        <f t="shared" si="55"/>
        <v>0</v>
      </c>
      <c r="Q1763" s="79">
        <f t="shared" si="55"/>
        <v>0</v>
      </c>
      <c r="R1763" s="102" t="str">
        <f t="shared" si="54"/>
        <v/>
      </c>
      <c r="S1763" s="96" t="str">
        <f>IF(D1763="","",IF(OR(D1763=Plano!$A$1,D1763=Plano!$B$1),"entrada","saída"))</f>
        <v/>
      </c>
    </row>
    <row r="1764" spans="1:19" ht="13.2" hidden="1" x14ac:dyDescent="0.25">
      <c r="A1764" s="119" t="str">
        <f>IF(B1764="","",COUNT('Diário 2o PA'!$A$5:$A$1412)+COUNT('Diário 3o PA'!$A$5:$A$2004)+COUNT('Diário 4º PA'!$A$5:$A$2004)+ROW()-4)</f>
        <v/>
      </c>
      <c r="B1764" s="104"/>
      <c r="C1764" s="154"/>
      <c r="D1764" s="105"/>
      <c r="E1764" s="105"/>
      <c r="F1764" s="106"/>
      <c r="G1764" s="105"/>
      <c r="H1764" s="105"/>
      <c r="I1764" s="108"/>
      <c r="J1764" s="105"/>
      <c r="K1764" s="105"/>
      <c r="L1764" s="108"/>
      <c r="M1764" s="105"/>
      <c r="N1764" s="103"/>
      <c r="O1764" s="456"/>
      <c r="P1764" s="79">
        <f t="shared" si="55"/>
        <v>0</v>
      </c>
      <c r="Q1764" s="79">
        <f t="shared" si="55"/>
        <v>0</v>
      </c>
      <c r="R1764" s="102" t="str">
        <f t="shared" si="54"/>
        <v/>
      </c>
      <c r="S1764" s="96" t="str">
        <f>IF(D1764="","",IF(OR(D1764=Plano!$A$1,D1764=Plano!$B$1),"entrada","saída"))</f>
        <v/>
      </c>
    </row>
    <row r="1765" spans="1:19" ht="13.2" hidden="1" x14ac:dyDescent="0.25">
      <c r="A1765" s="119" t="str">
        <f>IF(B1765="","",COUNT('Diário 2o PA'!$A$5:$A$1412)+COUNT('Diário 3o PA'!$A$5:$A$2004)+COUNT('Diário 4º PA'!$A$5:$A$2004)+ROW()-4)</f>
        <v/>
      </c>
      <c r="B1765" s="104"/>
      <c r="C1765" s="154"/>
      <c r="D1765" s="105"/>
      <c r="E1765" s="105"/>
      <c r="F1765" s="106"/>
      <c r="G1765" s="105"/>
      <c r="H1765" s="105"/>
      <c r="I1765" s="108"/>
      <c r="J1765" s="105"/>
      <c r="K1765" s="105"/>
      <c r="L1765" s="108"/>
      <c r="M1765" s="105"/>
      <c r="N1765" s="103"/>
      <c r="O1765" s="456"/>
      <c r="P1765" s="79">
        <f t="shared" si="55"/>
        <v>0</v>
      </c>
      <c r="Q1765" s="79">
        <f t="shared" si="55"/>
        <v>0</v>
      </c>
      <c r="R1765" s="102" t="str">
        <f t="shared" si="54"/>
        <v/>
      </c>
      <c r="S1765" s="96" t="str">
        <f>IF(D1765="","",IF(OR(D1765=Plano!$A$1,D1765=Plano!$B$1),"entrada","saída"))</f>
        <v/>
      </c>
    </row>
    <row r="1766" spans="1:19" ht="13.2" hidden="1" x14ac:dyDescent="0.25">
      <c r="A1766" s="119" t="str">
        <f>IF(B1766="","",COUNT('Diário 2o PA'!$A$5:$A$1412)+COUNT('Diário 3o PA'!$A$5:$A$2004)+COUNT('Diário 4º PA'!$A$5:$A$2004)+ROW()-4)</f>
        <v/>
      </c>
      <c r="B1766" s="104"/>
      <c r="C1766" s="154"/>
      <c r="D1766" s="105"/>
      <c r="E1766" s="105"/>
      <c r="F1766" s="106"/>
      <c r="G1766" s="105"/>
      <c r="H1766" s="105"/>
      <c r="I1766" s="108"/>
      <c r="J1766" s="105"/>
      <c r="K1766" s="105"/>
      <c r="L1766" s="108"/>
      <c r="M1766" s="105"/>
      <c r="N1766" s="103"/>
      <c r="O1766" s="456"/>
      <c r="P1766" s="79">
        <f t="shared" si="55"/>
        <v>0</v>
      </c>
      <c r="Q1766" s="79">
        <f t="shared" si="55"/>
        <v>0</v>
      </c>
      <c r="R1766" s="102" t="str">
        <f t="shared" si="54"/>
        <v/>
      </c>
      <c r="S1766" s="96" t="str">
        <f>IF(D1766="","",IF(OR(D1766=Plano!$A$1,D1766=Plano!$B$1),"entrada","saída"))</f>
        <v/>
      </c>
    </row>
    <row r="1767" spans="1:19" ht="13.2" hidden="1" x14ac:dyDescent="0.25">
      <c r="A1767" s="119" t="str">
        <f>IF(B1767="","",COUNT('Diário 2o PA'!$A$5:$A$1412)+COUNT('Diário 3o PA'!$A$5:$A$2004)+COUNT('Diário 4º PA'!$A$5:$A$2004)+ROW()-4)</f>
        <v/>
      </c>
      <c r="B1767" s="104"/>
      <c r="C1767" s="154"/>
      <c r="D1767" s="105"/>
      <c r="E1767" s="105"/>
      <c r="F1767" s="106"/>
      <c r="G1767" s="105"/>
      <c r="H1767" s="105"/>
      <c r="I1767" s="108"/>
      <c r="J1767" s="105"/>
      <c r="K1767" s="105"/>
      <c r="L1767" s="108"/>
      <c r="M1767" s="105"/>
      <c r="N1767" s="103"/>
      <c r="O1767" s="456"/>
      <c r="P1767" s="79">
        <f t="shared" si="55"/>
        <v>0</v>
      </c>
      <c r="Q1767" s="79">
        <f t="shared" si="55"/>
        <v>0</v>
      </c>
      <c r="R1767" s="102" t="str">
        <f t="shared" si="54"/>
        <v/>
      </c>
      <c r="S1767" s="96" t="str">
        <f>IF(D1767="","",IF(OR(D1767=Plano!$A$1,D1767=Plano!$B$1),"entrada","saída"))</f>
        <v/>
      </c>
    </row>
    <row r="1768" spans="1:19" ht="13.2" hidden="1" x14ac:dyDescent="0.25">
      <c r="A1768" s="119" t="str">
        <f>IF(B1768="","",COUNT('Diário 2o PA'!$A$5:$A$1412)+COUNT('Diário 3o PA'!$A$5:$A$2004)+COUNT('Diário 4º PA'!$A$5:$A$2004)+ROW()-4)</f>
        <v/>
      </c>
      <c r="B1768" s="104"/>
      <c r="C1768" s="154"/>
      <c r="D1768" s="105"/>
      <c r="E1768" s="105"/>
      <c r="F1768" s="106"/>
      <c r="G1768" s="105"/>
      <c r="H1768" s="105"/>
      <c r="I1768" s="108"/>
      <c r="J1768" s="105"/>
      <c r="K1768" s="105"/>
      <c r="L1768" s="108"/>
      <c r="M1768" s="105"/>
      <c r="N1768" s="103"/>
      <c r="O1768" s="456"/>
      <c r="P1768" s="79">
        <f t="shared" si="55"/>
        <v>0</v>
      </c>
      <c r="Q1768" s="79">
        <f t="shared" si="55"/>
        <v>0</v>
      </c>
      <c r="R1768" s="102" t="str">
        <f t="shared" si="54"/>
        <v/>
      </c>
      <c r="S1768" s="96" t="str">
        <f>IF(D1768="","",IF(OR(D1768=Plano!$A$1,D1768=Plano!$B$1),"entrada","saída"))</f>
        <v/>
      </c>
    </row>
    <row r="1769" spans="1:19" ht="13.2" hidden="1" x14ac:dyDescent="0.25">
      <c r="A1769" s="119" t="str">
        <f>IF(B1769="","",COUNT('Diário 2o PA'!$A$5:$A$1412)+COUNT('Diário 3o PA'!$A$5:$A$2004)+COUNT('Diário 4º PA'!$A$5:$A$2004)+ROW()-4)</f>
        <v/>
      </c>
      <c r="B1769" s="104"/>
      <c r="C1769" s="154"/>
      <c r="D1769" s="105"/>
      <c r="E1769" s="105"/>
      <c r="F1769" s="106"/>
      <c r="G1769" s="105"/>
      <c r="H1769" s="105"/>
      <c r="I1769" s="108"/>
      <c r="J1769" s="105"/>
      <c r="K1769" s="105"/>
      <c r="L1769" s="108"/>
      <c r="M1769" s="105"/>
      <c r="N1769" s="103"/>
      <c r="O1769" s="456"/>
      <c r="P1769" s="79">
        <f t="shared" si="55"/>
        <v>0</v>
      </c>
      <c r="Q1769" s="79">
        <f t="shared" si="55"/>
        <v>0</v>
      </c>
      <c r="R1769" s="102" t="str">
        <f t="shared" si="54"/>
        <v/>
      </c>
      <c r="S1769" s="96" t="str">
        <f>IF(D1769="","",IF(OR(D1769=Plano!$A$1,D1769=Plano!$B$1),"entrada","saída"))</f>
        <v/>
      </c>
    </row>
    <row r="1770" spans="1:19" ht="13.2" hidden="1" x14ac:dyDescent="0.25">
      <c r="A1770" s="119" t="str">
        <f>IF(B1770="","",COUNT('Diário 2o PA'!$A$5:$A$1412)+COUNT('Diário 3o PA'!$A$5:$A$2004)+COUNT('Diário 4º PA'!$A$5:$A$2004)+ROW()-4)</f>
        <v/>
      </c>
      <c r="B1770" s="104"/>
      <c r="C1770" s="154"/>
      <c r="D1770" s="105"/>
      <c r="E1770" s="105"/>
      <c r="F1770" s="106"/>
      <c r="G1770" s="105"/>
      <c r="H1770" s="105"/>
      <c r="I1770" s="108"/>
      <c r="J1770" s="105"/>
      <c r="K1770" s="105"/>
      <c r="L1770" s="108"/>
      <c r="M1770" s="105"/>
      <c r="N1770" s="103"/>
      <c r="O1770" s="456"/>
      <c r="P1770" s="79">
        <f t="shared" si="55"/>
        <v>0</v>
      </c>
      <c r="Q1770" s="79">
        <f t="shared" si="55"/>
        <v>0</v>
      </c>
      <c r="R1770" s="102" t="str">
        <f t="shared" si="54"/>
        <v/>
      </c>
      <c r="S1770" s="96" t="str">
        <f>IF(D1770="","",IF(OR(D1770=Plano!$A$1,D1770=Plano!$B$1),"entrada","saída"))</f>
        <v/>
      </c>
    </row>
    <row r="1771" spans="1:19" ht="13.2" hidden="1" x14ac:dyDescent="0.25">
      <c r="A1771" s="119" t="str">
        <f>IF(B1771="","",COUNT('Diário 2o PA'!$A$5:$A$1412)+COUNT('Diário 3o PA'!$A$5:$A$2004)+COUNT('Diário 4º PA'!$A$5:$A$2004)+ROW()-4)</f>
        <v/>
      </c>
      <c r="B1771" s="104"/>
      <c r="C1771" s="154"/>
      <c r="D1771" s="105"/>
      <c r="E1771" s="105"/>
      <c r="F1771" s="106"/>
      <c r="G1771" s="105"/>
      <c r="H1771" s="105"/>
      <c r="I1771" s="108"/>
      <c r="J1771" s="105"/>
      <c r="K1771" s="105"/>
      <c r="L1771" s="108"/>
      <c r="M1771" s="105"/>
      <c r="N1771" s="103"/>
      <c r="O1771" s="456"/>
      <c r="P1771" s="79">
        <f t="shared" si="55"/>
        <v>0</v>
      </c>
      <c r="Q1771" s="79">
        <f t="shared" si="55"/>
        <v>0</v>
      </c>
      <c r="R1771" s="102" t="str">
        <f t="shared" si="54"/>
        <v/>
      </c>
      <c r="S1771" s="96" t="str">
        <f>IF(D1771="","",IF(OR(D1771=Plano!$A$1,D1771=Plano!$B$1),"entrada","saída"))</f>
        <v/>
      </c>
    </row>
    <row r="1772" spans="1:19" ht="13.2" hidden="1" x14ac:dyDescent="0.25">
      <c r="A1772" s="119" t="str">
        <f>IF(B1772="","",COUNT('Diário 2o PA'!$A$5:$A$1412)+COUNT('Diário 3o PA'!$A$5:$A$2004)+COUNT('Diário 4º PA'!$A$5:$A$2004)+ROW()-4)</f>
        <v/>
      </c>
      <c r="B1772" s="104"/>
      <c r="C1772" s="154"/>
      <c r="D1772" s="105"/>
      <c r="E1772" s="105"/>
      <c r="F1772" s="106"/>
      <c r="G1772" s="105"/>
      <c r="H1772" s="105"/>
      <c r="I1772" s="108"/>
      <c r="J1772" s="105"/>
      <c r="K1772" s="105"/>
      <c r="L1772" s="108"/>
      <c r="M1772" s="105"/>
      <c r="N1772" s="103"/>
      <c r="O1772" s="456"/>
      <c r="P1772" s="79">
        <f t="shared" si="55"/>
        <v>0</v>
      </c>
      <c r="Q1772" s="79">
        <f t="shared" si="55"/>
        <v>0</v>
      </c>
      <c r="R1772" s="102" t="str">
        <f t="shared" si="54"/>
        <v/>
      </c>
      <c r="S1772" s="96" t="str">
        <f>IF(D1772="","",IF(OR(D1772=Plano!$A$1,D1772=Plano!$B$1),"entrada","saída"))</f>
        <v/>
      </c>
    </row>
    <row r="1773" spans="1:19" ht="13.2" hidden="1" x14ac:dyDescent="0.25">
      <c r="A1773" s="119" t="str">
        <f>IF(B1773="","",COUNT('Diário 2o PA'!$A$5:$A$1412)+COUNT('Diário 3o PA'!$A$5:$A$2004)+COUNT('Diário 4º PA'!$A$5:$A$2004)+ROW()-4)</f>
        <v/>
      </c>
      <c r="B1773" s="104"/>
      <c r="C1773" s="154"/>
      <c r="D1773" s="105"/>
      <c r="E1773" s="105"/>
      <c r="F1773" s="106"/>
      <c r="G1773" s="105"/>
      <c r="H1773" s="105"/>
      <c r="I1773" s="108"/>
      <c r="J1773" s="105"/>
      <c r="K1773" s="105"/>
      <c r="L1773" s="108"/>
      <c r="M1773" s="105"/>
      <c r="N1773" s="103"/>
      <c r="O1773" s="456"/>
      <c r="P1773" s="79">
        <f t="shared" si="55"/>
        <v>0</v>
      </c>
      <c r="Q1773" s="79">
        <f t="shared" si="55"/>
        <v>0</v>
      </c>
      <c r="R1773" s="102" t="str">
        <f t="shared" si="54"/>
        <v/>
      </c>
      <c r="S1773" s="96" t="str">
        <f>IF(D1773="","",IF(OR(D1773=Plano!$A$1,D1773=Plano!$B$1),"entrada","saída"))</f>
        <v/>
      </c>
    </row>
    <row r="1774" spans="1:19" ht="13.2" hidden="1" x14ac:dyDescent="0.25">
      <c r="A1774" s="119" t="str">
        <f>IF(B1774="","",COUNT('Diário 2o PA'!$A$5:$A$1412)+COUNT('Diário 3o PA'!$A$5:$A$2004)+COUNT('Diário 4º PA'!$A$5:$A$2004)+ROW()-4)</f>
        <v/>
      </c>
      <c r="B1774" s="104"/>
      <c r="C1774" s="154"/>
      <c r="D1774" s="105"/>
      <c r="E1774" s="105"/>
      <c r="F1774" s="106"/>
      <c r="G1774" s="105"/>
      <c r="H1774" s="105"/>
      <c r="I1774" s="108"/>
      <c r="J1774" s="105"/>
      <c r="K1774" s="105"/>
      <c r="L1774" s="108"/>
      <c r="M1774" s="105"/>
      <c r="N1774" s="103"/>
      <c r="O1774" s="456"/>
      <c r="P1774" s="79">
        <f t="shared" si="55"/>
        <v>0</v>
      </c>
      <c r="Q1774" s="79">
        <f t="shared" si="55"/>
        <v>0</v>
      </c>
      <c r="R1774" s="102" t="str">
        <f t="shared" si="54"/>
        <v/>
      </c>
      <c r="S1774" s="96" t="str">
        <f>IF(D1774="","",IF(OR(D1774=Plano!$A$1,D1774=Plano!$B$1),"entrada","saída"))</f>
        <v/>
      </c>
    </row>
    <row r="1775" spans="1:19" ht="13.2" hidden="1" x14ac:dyDescent="0.25">
      <c r="A1775" s="119" t="str">
        <f>IF(B1775="","",COUNT('Diário 2o PA'!$A$5:$A$1412)+COUNT('Diário 3o PA'!$A$5:$A$2004)+COUNT('Diário 4º PA'!$A$5:$A$2004)+ROW()-4)</f>
        <v/>
      </c>
      <c r="B1775" s="104"/>
      <c r="C1775" s="154"/>
      <c r="D1775" s="105"/>
      <c r="E1775" s="105"/>
      <c r="F1775" s="106"/>
      <c r="G1775" s="105"/>
      <c r="H1775" s="105"/>
      <c r="I1775" s="108"/>
      <c r="J1775" s="105"/>
      <c r="K1775" s="105"/>
      <c r="L1775" s="108"/>
      <c r="M1775" s="105"/>
      <c r="N1775" s="103"/>
      <c r="O1775" s="456"/>
      <c r="P1775" s="79">
        <f t="shared" si="55"/>
        <v>0</v>
      </c>
      <c r="Q1775" s="79">
        <f t="shared" si="55"/>
        <v>0</v>
      </c>
      <c r="R1775" s="102" t="str">
        <f t="shared" si="54"/>
        <v/>
      </c>
      <c r="S1775" s="96" t="str">
        <f>IF(D1775="","",IF(OR(D1775=Plano!$A$1,D1775=Plano!$B$1),"entrada","saída"))</f>
        <v/>
      </c>
    </row>
    <row r="1776" spans="1:19" ht="13.2" hidden="1" x14ac:dyDescent="0.25">
      <c r="A1776" s="119" t="str">
        <f>IF(B1776="","",COUNT('Diário 2o PA'!$A$5:$A$1412)+COUNT('Diário 3o PA'!$A$5:$A$2004)+COUNT('Diário 4º PA'!$A$5:$A$2004)+ROW()-4)</f>
        <v/>
      </c>
      <c r="B1776" s="104"/>
      <c r="C1776" s="154"/>
      <c r="D1776" s="105"/>
      <c r="E1776" s="105"/>
      <c r="F1776" s="106"/>
      <c r="G1776" s="105"/>
      <c r="H1776" s="105"/>
      <c r="I1776" s="108"/>
      <c r="J1776" s="105"/>
      <c r="K1776" s="105"/>
      <c r="L1776" s="108"/>
      <c r="M1776" s="105"/>
      <c r="N1776" s="103"/>
      <c r="O1776" s="456"/>
      <c r="P1776" s="79">
        <f t="shared" si="55"/>
        <v>0</v>
      </c>
      <c r="Q1776" s="79">
        <f t="shared" si="55"/>
        <v>0</v>
      </c>
      <c r="R1776" s="102" t="str">
        <f t="shared" si="54"/>
        <v/>
      </c>
      <c r="S1776" s="96" t="str">
        <f>IF(D1776="","",IF(OR(D1776=Plano!$A$1,D1776=Plano!$B$1),"entrada","saída"))</f>
        <v/>
      </c>
    </row>
    <row r="1777" spans="1:19" ht="13.2" hidden="1" x14ac:dyDescent="0.25">
      <c r="A1777" s="119" t="str">
        <f>IF(B1777="","",COUNT('Diário 2o PA'!$A$5:$A$1412)+COUNT('Diário 3o PA'!$A$5:$A$2004)+COUNT('Diário 4º PA'!$A$5:$A$2004)+ROW()-4)</f>
        <v/>
      </c>
      <c r="B1777" s="104"/>
      <c r="C1777" s="154"/>
      <c r="D1777" s="105"/>
      <c r="E1777" s="105"/>
      <c r="F1777" s="106"/>
      <c r="G1777" s="105"/>
      <c r="H1777" s="105"/>
      <c r="I1777" s="108"/>
      <c r="J1777" s="105"/>
      <c r="K1777" s="105"/>
      <c r="L1777" s="108"/>
      <c r="M1777" s="105"/>
      <c r="N1777" s="103"/>
      <c r="O1777" s="456"/>
      <c r="P1777" s="79">
        <f t="shared" si="55"/>
        <v>0</v>
      </c>
      <c r="Q1777" s="79">
        <f t="shared" si="55"/>
        <v>0</v>
      </c>
      <c r="R1777" s="102" t="str">
        <f t="shared" si="54"/>
        <v/>
      </c>
      <c r="S1777" s="96" t="str">
        <f>IF(D1777="","",IF(OR(D1777=Plano!$A$1,D1777=Plano!$B$1),"entrada","saída"))</f>
        <v/>
      </c>
    </row>
    <row r="1778" spans="1:19" ht="13.2" hidden="1" x14ac:dyDescent="0.25">
      <c r="A1778" s="119" t="str">
        <f>IF(B1778="","",COUNT('Diário 2o PA'!$A$5:$A$1412)+COUNT('Diário 3o PA'!$A$5:$A$2004)+COUNT('Diário 4º PA'!$A$5:$A$2004)+ROW()-4)</f>
        <v/>
      </c>
      <c r="B1778" s="104"/>
      <c r="C1778" s="154"/>
      <c r="D1778" s="105"/>
      <c r="E1778" s="105"/>
      <c r="F1778" s="106"/>
      <c r="G1778" s="105"/>
      <c r="H1778" s="105"/>
      <c r="I1778" s="108"/>
      <c r="J1778" s="105"/>
      <c r="K1778" s="105"/>
      <c r="L1778" s="108"/>
      <c r="M1778" s="105"/>
      <c r="N1778" s="103"/>
      <c r="O1778" s="456"/>
      <c r="P1778" s="79">
        <f t="shared" si="55"/>
        <v>0</v>
      </c>
      <c r="Q1778" s="79">
        <f t="shared" si="55"/>
        <v>0</v>
      </c>
      <c r="R1778" s="102" t="str">
        <f t="shared" si="54"/>
        <v/>
      </c>
      <c r="S1778" s="96" t="str">
        <f>IF(D1778="","",IF(OR(D1778=Plano!$A$1,D1778=Plano!$B$1),"entrada","saída"))</f>
        <v/>
      </c>
    </row>
    <row r="1779" spans="1:19" ht="13.2" hidden="1" x14ac:dyDescent="0.25">
      <c r="A1779" s="119" t="str">
        <f>IF(B1779="","",COUNT('Diário 2o PA'!$A$5:$A$1412)+COUNT('Diário 3o PA'!$A$5:$A$2004)+COUNT('Diário 4º PA'!$A$5:$A$2004)+ROW()-4)</f>
        <v/>
      </c>
      <c r="B1779" s="104"/>
      <c r="C1779" s="154"/>
      <c r="D1779" s="105"/>
      <c r="E1779" s="105"/>
      <c r="F1779" s="106"/>
      <c r="G1779" s="105"/>
      <c r="H1779" s="105"/>
      <c r="I1779" s="108"/>
      <c r="J1779" s="105"/>
      <c r="K1779" s="105"/>
      <c r="L1779" s="108"/>
      <c r="M1779" s="105"/>
      <c r="N1779" s="103"/>
      <c r="O1779" s="456"/>
      <c r="P1779" s="79">
        <f t="shared" si="55"/>
        <v>0</v>
      </c>
      <c r="Q1779" s="79">
        <f t="shared" si="55"/>
        <v>0</v>
      </c>
      <c r="R1779" s="102" t="str">
        <f t="shared" si="54"/>
        <v/>
      </c>
      <c r="S1779" s="96" t="str">
        <f>IF(D1779="","",IF(OR(D1779=Plano!$A$1,D1779=Plano!$B$1),"entrada","saída"))</f>
        <v/>
      </c>
    </row>
    <row r="1780" spans="1:19" ht="13.2" hidden="1" x14ac:dyDescent="0.25">
      <c r="A1780" s="119" t="str">
        <f>IF(B1780="","",COUNT('Diário 2o PA'!$A$5:$A$1412)+COUNT('Diário 3o PA'!$A$5:$A$2004)+COUNT('Diário 4º PA'!$A$5:$A$2004)+ROW()-4)</f>
        <v/>
      </c>
      <c r="B1780" s="104"/>
      <c r="C1780" s="154"/>
      <c r="D1780" s="105"/>
      <c r="E1780" s="105"/>
      <c r="F1780" s="106"/>
      <c r="G1780" s="105"/>
      <c r="H1780" s="105"/>
      <c r="I1780" s="108"/>
      <c r="J1780" s="105"/>
      <c r="K1780" s="105"/>
      <c r="L1780" s="108"/>
      <c r="M1780" s="105"/>
      <c r="N1780" s="103"/>
      <c r="O1780" s="456"/>
      <c r="P1780" s="79">
        <f t="shared" si="55"/>
        <v>0</v>
      </c>
      <c r="Q1780" s="79">
        <f t="shared" si="55"/>
        <v>0</v>
      </c>
      <c r="R1780" s="102" t="str">
        <f t="shared" si="54"/>
        <v/>
      </c>
      <c r="S1780" s="96" t="str">
        <f>IF(D1780="","",IF(OR(D1780=Plano!$A$1,D1780=Plano!$B$1),"entrada","saída"))</f>
        <v/>
      </c>
    </row>
    <row r="1781" spans="1:19" ht="13.2" hidden="1" x14ac:dyDescent="0.25">
      <c r="A1781" s="119" t="str">
        <f>IF(B1781="","",COUNT('Diário 2o PA'!$A$5:$A$1412)+COUNT('Diário 3o PA'!$A$5:$A$2004)+COUNT('Diário 4º PA'!$A$5:$A$2004)+ROW()-4)</f>
        <v/>
      </c>
      <c r="B1781" s="104"/>
      <c r="C1781" s="154"/>
      <c r="D1781" s="105"/>
      <c r="E1781" s="105"/>
      <c r="F1781" s="106"/>
      <c r="G1781" s="105"/>
      <c r="H1781" s="105"/>
      <c r="I1781" s="108"/>
      <c r="J1781" s="105"/>
      <c r="K1781" s="105"/>
      <c r="L1781" s="108"/>
      <c r="M1781" s="105"/>
      <c r="N1781" s="103"/>
      <c r="O1781" s="456"/>
      <c r="P1781" s="79">
        <f t="shared" si="55"/>
        <v>0</v>
      </c>
      <c r="Q1781" s="79">
        <f t="shared" si="55"/>
        <v>0</v>
      </c>
      <c r="R1781" s="102" t="str">
        <f t="shared" si="54"/>
        <v/>
      </c>
      <c r="S1781" s="96" t="str">
        <f>IF(D1781="","",IF(OR(D1781=Plano!$A$1,D1781=Plano!$B$1),"entrada","saída"))</f>
        <v/>
      </c>
    </row>
    <row r="1782" spans="1:19" ht="13.2" hidden="1" x14ac:dyDescent="0.25">
      <c r="A1782" s="119" t="str">
        <f>IF(B1782="","",COUNT('Diário 2o PA'!$A$5:$A$1412)+COUNT('Diário 3o PA'!$A$5:$A$2004)+COUNT('Diário 4º PA'!$A$5:$A$2004)+ROW()-4)</f>
        <v/>
      </c>
      <c r="B1782" s="104"/>
      <c r="C1782" s="154"/>
      <c r="D1782" s="105"/>
      <c r="E1782" s="105"/>
      <c r="F1782" s="106"/>
      <c r="G1782" s="105"/>
      <c r="H1782" s="105"/>
      <c r="I1782" s="108"/>
      <c r="J1782" s="105"/>
      <c r="K1782" s="105"/>
      <c r="L1782" s="108"/>
      <c r="M1782" s="105"/>
      <c r="N1782" s="103"/>
      <c r="O1782" s="456"/>
      <c r="P1782" s="79">
        <f t="shared" si="55"/>
        <v>0</v>
      </c>
      <c r="Q1782" s="79">
        <f t="shared" si="55"/>
        <v>0</v>
      </c>
      <c r="R1782" s="102" t="str">
        <f t="shared" si="54"/>
        <v/>
      </c>
      <c r="S1782" s="96" t="str">
        <f>IF(D1782="","",IF(OR(D1782=Plano!$A$1,D1782=Plano!$B$1),"entrada","saída"))</f>
        <v/>
      </c>
    </row>
    <row r="1783" spans="1:19" ht="13.2" hidden="1" x14ac:dyDescent="0.25">
      <c r="A1783" s="119" t="str">
        <f>IF(B1783="","",COUNT('Diário 2o PA'!$A$5:$A$1412)+COUNT('Diário 3o PA'!$A$5:$A$2004)+COUNT('Diário 4º PA'!$A$5:$A$2004)+ROW()-4)</f>
        <v/>
      </c>
      <c r="B1783" s="104"/>
      <c r="C1783" s="154"/>
      <c r="D1783" s="105"/>
      <c r="E1783" s="105"/>
      <c r="F1783" s="106"/>
      <c r="G1783" s="105"/>
      <c r="H1783" s="105"/>
      <c r="I1783" s="108"/>
      <c r="J1783" s="105"/>
      <c r="K1783" s="105"/>
      <c r="L1783" s="108"/>
      <c r="M1783" s="105"/>
      <c r="N1783" s="103"/>
      <c r="O1783" s="456"/>
      <c r="P1783" s="79">
        <f t="shared" si="55"/>
        <v>0</v>
      </c>
      <c r="Q1783" s="79">
        <f t="shared" si="55"/>
        <v>0</v>
      </c>
      <c r="R1783" s="102" t="str">
        <f t="shared" si="54"/>
        <v/>
      </c>
      <c r="S1783" s="96" t="str">
        <f>IF(D1783="","",IF(OR(D1783=Plano!$A$1,D1783=Plano!$B$1),"entrada","saída"))</f>
        <v/>
      </c>
    </row>
    <row r="1784" spans="1:19" ht="13.2" hidden="1" x14ac:dyDescent="0.25">
      <c r="A1784" s="119" t="str">
        <f>IF(B1784="","",COUNT('Diário 2o PA'!$A$5:$A$1412)+COUNT('Diário 3o PA'!$A$5:$A$2004)+COUNT('Diário 4º PA'!$A$5:$A$2004)+ROW()-4)</f>
        <v/>
      </c>
      <c r="B1784" s="104"/>
      <c r="C1784" s="154"/>
      <c r="D1784" s="105"/>
      <c r="E1784" s="105"/>
      <c r="F1784" s="106"/>
      <c r="G1784" s="105"/>
      <c r="H1784" s="105"/>
      <c r="I1784" s="108"/>
      <c r="J1784" s="105"/>
      <c r="K1784" s="105"/>
      <c r="L1784" s="108"/>
      <c r="M1784" s="105"/>
      <c r="N1784" s="103"/>
      <c r="O1784" s="456"/>
      <c r="P1784" s="79">
        <f t="shared" si="55"/>
        <v>0</v>
      </c>
      <c r="Q1784" s="79">
        <f t="shared" si="55"/>
        <v>0</v>
      </c>
      <c r="R1784" s="102" t="str">
        <f t="shared" si="54"/>
        <v/>
      </c>
      <c r="S1784" s="96" t="str">
        <f>IF(D1784="","",IF(OR(D1784=Plano!$A$1,D1784=Plano!$B$1),"entrada","saída"))</f>
        <v/>
      </c>
    </row>
    <row r="1785" spans="1:19" ht="13.2" hidden="1" x14ac:dyDescent="0.25">
      <c r="A1785" s="119" t="str">
        <f>IF(B1785="","",COUNT('Diário 2o PA'!$A$5:$A$1412)+COUNT('Diário 3o PA'!$A$5:$A$2004)+COUNT('Diário 4º PA'!$A$5:$A$2004)+ROW()-4)</f>
        <v/>
      </c>
      <c r="B1785" s="104"/>
      <c r="C1785" s="154"/>
      <c r="D1785" s="105"/>
      <c r="E1785" s="105"/>
      <c r="F1785" s="106"/>
      <c r="G1785" s="105"/>
      <c r="H1785" s="105"/>
      <c r="I1785" s="108"/>
      <c r="J1785" s="105"/>
      <c r="K1785" s="105"/>
      <c r="L1785" s="108"/>
      <c r="M1785" s="105"/>
      <c r="N1785" s="103"/>
      <c r="O1785" s="456"/>
      <c r="P1785" s="79">
        <f t="shared" si="55"/>
        <v>0</v>
      </c>
      <c r="Q1785" s="79">
        <f t="shared" si="55"/>
        <v>0</v>
      </c>
      <c r="R1785" s="102" t="str">
        <f t="shared" si="54"/>
        <v/>
      </c>
      <c r="S1785" s="96" t="str">
        <f>IF(D1785="","",IF(OR(D1785=Plano!$A$1,D1785=Plano!$B$1),"entrada","saída"))</f>
        <v/>
      </c>
    </row>
    <row r="1786" spans="1:19" ht="13.2" hidden="1" x14ac:dyDescent="0.25">
      <c r="A1786" s="119" t="str">
        <f>IF(B1786="","",COUNT('Diário 2o PA'!$A$5:$A$1412)+COUNT('Diário 3o PA'!$A$5:$A$2004)+COUNT('Diário 4º PA'!$A$5:$A$2004)+ROW()-4)</f>
        <v/>
      </c>
      <c r="B1786" s="104"/>
      <c r="C1786" s="154"/>
      <c r="D1786" s="105"/>
      <c r="E1786" s="105"/>
      <c r="F1786" s="106"/>
      <c r="G1786" s="105"/>
      <c r="H1786" s="105"/>
      <c r="I1786" s="108"/>
      <c r="J1786" s="105"/>
      <c r="K1786" s="105"/>
      <c r="L1786" s="108"/>
      <c r="M1786" s="105"/>
      <c r="N1786" s="103"/>
      <c r="O1786" s="456"/>
      <c r="P1786" s="79">
        <f t="shared" si="55"/>
        <v>0</v>
      </c>
      <c r="Q1786" s="79">
        <f t="shared" si="55"/>
        <v>0</v>
      </c>
      <c r="R1786" s="102" t="str">
        <f t="shared" si="54"/>
        <v/>
      </c>
      <c r="S1786" s="96" t="str">
        <f>IF(D1786="","",IF(OR(D1786=Plano!$A$1,D1786=Plano!$B$1),"entrada","saída"))</f>
        <v/>
      </c>
    </row>
    <row r="1787" spans="1:19" ht="13.2" hidden="1" x14ac:dyDescent="0.25">
      <c r="A1787" s="119" t="str">
        <f>IF(B1787="","",COUNT('Diário 2o PA'!$A$5:$A$1412)+COUNT('Diário 3o PA'!$A$5:$A$2004)+COUNT('Diário 4º PA'!$A$5:$A$2004)+ROW()-4)</f>
        <v/>
      </c>
      <c r="B1787" s="104"/>
      <c r="C1787" s="154"/>
      <c r="D1787" s="105"/>
      <c r="E1787" s="105"/>
      <c r="F1787" s="106"/>
      <c r="G1787" s="105"/>
      <c r="H1787" s="105"/>
      <c r="I1787" s="108"/>
      <c r="J1787" s="105"/>
      <c r="K1787" s="105"/>
      <c r="L1787" s="108"/>
      <c r="M1787" s="105"/>
      <c r="N1787" s="103"/>
      <c r="O1787" s="456"/>
      <c r="P1787" s="79">
        <f t="shared" si="55"/>
        <v>0</v>
      </c>
      <c r="Q1787" s="79">
        <f t="shared" si="55"/>
        <v>0</v>
      </c>
      <c r="R1787" s="102" t="str">
        <f t="shared" si="54"/>
        <v/>
      </c>
      <c r="S1787" s="96" t="str">
        <f>IF(D1787="","",IF(OR(D1787=Plano!$A$1,D1787=Plano!$B$1),"entrada","saída"))</f>
        <v/>
      </c>
    </row>
    <row r="1788" spans="1:19" ht="13.2" hidden="1" x14ac:dyDescent="0.25">
      <c r="A1788" s="119" t="str">
        <f>IF(B1788="","",COUNT('Diário 2o PA'!$A$5:$A$1412)+COUNT('Diário 3o PA'!$A$5:$A$2004)+COUNT('Diário 4º PA'!$A$5:$A$2004)+ROW()-4)</f>
        <v/>
      </c>
      <c r="B1788" s="104"/>
      <c r="C1788" s="154"/>
      <c r="D1788" s="105"/>
      <c r="E1788" s="105"/>
      <c r="F1788" s="106"/>
      <c r="G1788" s="105"/>
      <c r="H1788" s="105"/>
      <c r="I1788" s="108"/>
      <c r="J1788" s="105"/>
      <c r="K1788" s="105"/>
      <c r="L1788" s="108"/>
      <c r="M1788" s="105"/>
      <c r="N1788" s="103"/>
      <c r="O1788" s="456"/>
      <c r="P1788" s="79">
        <f t="shared" si="55"/>
        <v>0</v>
      </c>
      <c r="Q1788" s="79">
        <f t="shared" si="55"/>
        <v>0</v>
      </c>
      <c r="R1788" s="102" t="str">
        <f t="shared" si="54"/>
        <v/>
      </c>
      <c r="S1788" s="96" t="str">
        <f>IF(D1788="","",IF(OR(D1788=Plano!$A$1,D1788=Plano!$B$1),"entrada","saída"))</f>
        <v/>
      </c>
    </row>
    <row r="1789" spans="1:19" ht="13.2" hidden="1" x14ac:dyDescent="0.25">
      <c r="A1789" s="119" t="str">
        <f>IF(B1789="","",COUNT('Diário 2o PA'!$A$5:$A$1412)+COUNT('Diário 3o PA'!$A$5:$A$2004)+COUNT('Diário 4º PA'!$A$5:$A$2004)+ROW()-4)</f>
        <v/>
      </c>
      <c r="B1789" s="104"/>
      <c r="C1789" s="154"/>
      <c r="D1789" s="105"/>
      <c r="E1789" s="105"/>
      <c r="F1789" s="106"/>
      <c r="G1789" s="105"/>
      <c r="H1789" s="105"/>
      <c r="I1789" s="108"/>
      <c r="J1789" s="105"/>
      <c r="K1789" s="105"/>
      <c r="L1789" s="108"/>
      <c r="M1789" s="105"/>
      <c r="N1789" s="103"/>
      <c r="O1789" s="456"/>
      <c r="P1789" s="79">
        <f t="shared" si="55"/>
        <v>0</v>
      </c>
      <c r="Q1789" s="79">
        <f t="shared" si="55"/>
        <v>0</v>
      </c>
      <c r="R1789" s="102" t="str">
        <f t="shared" si="54"/>
        <v/>
      </c>
      <c r="S1789" s="96" t="str">
        <f>IF(D1789="","",IF(OR(D1789=Plano!$A$1,D1789=Plano!$B$1),"entrada","saída"))</f>
        <v/>
      </c>
    </row>
    <row r="1790" spans="1:19" ht="13.2" hidden="1" x14ac:dyDescent="0.25">
      <c r="A1790" s="119" t="str">
        <f>IF(B1790="","",COUNT('Diário 2o PA'!$A$5:$A$1412)+COUNT('Diário 3o PA'!$A$5:$A$2004)+COUNT('Diário 4º PA'!$A$5:$A$2004)+ROW()-4)</f>
        <v/>
      </c>
      <c r="B1790" s="104"/>
      <c r="C1790" s="154"/>
      <c r="D1790" s="105"/>
      <c r="E1790" s="105"/>
      <c r="F1790" s="106"/>
      <c r="G1790" s="105"/>
      <c r="H1790" s="105"/>
      <c r="I1790" s="108"/>
      <c r="J1790" s="105"/>
      <c r="K1790" s="105"/>
      <c r="L1790" s="108"/>
      <c r="M1790" s="105"/>
      <c r="N1790" s="103"/>
      <c r="O1790" s="456"/>
      <c r="P1790" s="79">
        <f t="shared" si="55"/>
        <v>0</v>
      </c>
      <c r="Q1790" s="79">
        <f t="shared" si="55"/>
        <v>0</v>
      </c>
      <c r="R1790" s="102" t="str">
        <f t="shared" si="54"/>
        <v/>
      </c>
      <c r="S1790" s="96" t="str">
        <f>IF(D1790="","",IF(OR(D1790=Plano!$A$1,D1790=Plano!$B$1),"entrada","saída"))</f>
        <v/>
      </c>
    </row>
    <row r="1791" spans="1:19" ht="13.2" hidden="1" x14ac:dyDescent="0.25">
      <c r="A1791" s="119" t="str">
        <f>IF(B1791="","",COUNT('Diário 2o PA'!$A$5:$A$1412)+COUNT('Diário 3o PA'!$A$5:$A$2004)+COUNT('Diário 4º PA'!$A$5:$A$2004)+ROW()-4)</f>
        <v/>
      </c>
      <c r="B1791" s="104"/>
      <c r="C1791" s="154"/>
      <c r="D1791" s="105"/>
      <c r="E1791" s="105"/>
      <c r="F1791" s="106"/>
      <c r="G1791" s="105"/>
      <c r="H1791" s="105"/>
      <c r="I1791" s="108"/>
      <c r="J1791" s="105"/>
      <c r="K1791" s="105"/>
      <c r="L1791" s="108"/>
      <c r="M1791" s="105"/>
      <c r="N1791" s="103"/>
      <c r="O1791" s="456"/>
      <c r="P1791" s="79">
        <f t="shared" si="55"/>
        <v>0</v>
      </c>
      <c r="Q1791" s="79">
        <f t="shared" si="55"/>
        <v>0</v>
      </c>
      <c r="R1791" s="102" t="str">
        <f t="shared" si="54"/>
        <v/>
      </c>
      <c r="S1791" s="96" t="str">
        <f>IF(D1791="","",IF(OR(D1791=Plano!$A$1,D1791=Plano!$B$1),"entrada","saída"))</f>
        <v/>
      </c>
    </row>
    <row r="1792" spans="1:19" ht="13.2" hidden="1" x14ac:dyDescent="0.25">
      <c r="A1792" s="119" t="str">
        <f>IF(B1792="","",COUNT('Diário 2o PA'!$A$5:$A$1412)+COUNT('Diário 3o PA'!$A$5:$A$2004)+COUNT('Diário 4º PA'!$A$5:$A$2004)+ROW()-4)</f>
        <v/>
      </c>
      <c r="B1792" s="104"/>
      <c r="C1792" s="154"/>
      <c r="D1792" s="105"/>
      <c r="E1792" s="105"/>
      <c r="F1792" s="106"/>
      <c r="G1792" s="105"/>
      <c r="H1792" s="105"/>
      <c r="I1792" s="108"/>
      <c r="J1792" s="105"/>
      <c r="K1792" s="105"/>
      <c r="L1792" s="108"/>
      <c r="M1792" s="105"/>
      <c r="N1792" s="103"/>
      <c r="O1792" s="456"/>
      <c r="P1792" s="79">
        <f t="shared" si="55"/>
        <v>0</v>
      </c>
      <c r="Q1792" s="79">
        <f t="shared" si="55"/>
        <v>0</v>
      </c>
      <c r="R1792" s="102" t="str">
        <f t="shared" si="54"/>
        <v/>
      </c>
      <c r="S1792" s="96" t="str">
        <f>IF(D1792="","",IF(OR(D1792=Plano!$A$1,D1792=Plano!$B$1),"entrada","saída"))</f>
        <v/>
      </c>
    </row>
    <row r="1793" spans="1:19" ht="13.2" hidden="1" x14ac:dyDescent="0.25">
      <c r="A1793" s="119" t="str">
        <f>IF(B1793="","",COUNT('Diário 2o PA'!$A$5:$A$1412)+COUNT('Diário 3o PA'!$A$5:$A$2004)+COUNT('Diário 4º PA'!$A$5:$A$2004)+ROW()-4)</f>
        <v/>
      </c>
      <c r="B1793" s="104"/>
      <c r="C1793" s="154"/>
      <c r="D1793" s="105"/>
      <c r="E1793" s="105"/>
      <c r="F1793" s="106"/>
      <c r="G1793" s="105"/>
      <c r="H1793" s="105"/>
      <c r="I1793" s="108"/>
      <c r="J1793" s="105"/>
      <c r="K1793" s="105"/>
      <c r="L1793" s="108"/>
      <c r="M1793" s="105"/>
      <c r="N1793" s="103"/>
      <c r="O1793" s="456"/>
      <c r="P1793" s="79">
        <f t="shared" si="55"/>
        <v>0</v>
      </c>
      <c r="Q1793" s="79">
        <f t="shared" si="55"/>
        <v>0</v>
      </c>
      <c r="R1793" s="102" t="str">
        <f t="shared" si="54"/>
        <v/>
      </c>
      <c r="S1793" s="96" t="str">
        <f>IF(D1793="","",IF(OR(D1793=Plano!$A$1,D1793=Plano!$B$1),"entrada","saída"))</f>
        <v/>
      </c>
    </row>
    <row r="1794" spans="1:19" ht="13.2" hidden="1" x14ac:dyDescent="0.25">
      <c r="A1794" s="119" t="str">
        <f>IF(B1794="","",COUNT('Diário 2o PA'!$A$5:$A$1412)+COUNT('Diário 3o PA'!$A$5:$A$2004)+COUNT('Diário 4º PA'!$A$5:$A$2004)+ROW()-4)</f>
        <v/>
      </c>
      <c r="B1794" s="104"/>
      <c r="C1794" s="154"/>
      <c r="D1794" s="105"/>
      <c r="E1794" s="105"/>
      <c r="F1794" s="106"/>
      <c r="G1794" s="105"/>
      <c r="H1794" s="105"/>
      <c r="I1794" s="108"/>
      <c r="J1794" s="105"/>
      <c r="K1794" s="105"/>
      <c r="L1794" s="108"/>
      <c r="M1794" s="105"/>
      <c r="N1794" s="103"/>
      <c r="O1794" s="456"/>
      <c r="P1794" s="79">
        <f t="shared" si="55"/>
        <v>0</v>
      </c>
      <c r="Q1794" s="79">
        <f t="shared" si="55"/>
        <v>0</v>
      </c>
      <c r="R1794" s="102" t="str">
        <f t="shared" si="54"/>
        <v/>
      </c>
      <c r="S1794" s="96" t="str">
        <f>IF(D1794="","",IF(OR(D1794=Plano!$A$1,D1794=Plano!$B$1),"entrada","saída"))</f>
        <v/>
      </c>
    </row>
    <row r="1795" spans="1:19" ht="13.2" hidden="1" x14ac:dyDescent="0.25">
      <c r="A1795" s="119" t="str">
        <f>IF(B1795="","",COUNT('Diário 2o PA'!$A$5:$A$1412)+COUNT('Diário 3o PA'!$A$5:$A$2004)+COUNT('Diário 4º PA'!$A$5:$A$2004)+ROW()-4)</f>
        <v/>
      </c>
      <c r="B1795" s="104"/>
      <c r="C1795" s="154"/>
      <c r="D1795" s="105"/>
      <c r="E1795" s="105"/>
      <c r="F1795" s="106"/>
      <c r="G1795" s="105"/>
      <c r="H1795" s="105"/>
      <c r="I1795" s="108"/>
      <c r="J1795" s="105"/>
      <c r="K1795" s="105"/>
      <c r="L1795" s="108"/>
      <c r="M1795" s="105"/>
      <c r="N1795" s="103"/>
      <c r="O1795" s="456"/>
      <c r="P1795" s="79">
        <f t="shared" si="55"/>
        <v>0</v>
      </c>
      <c r="Q1795" s="79">
        <f t="shared" si="55"/>
        <v>0</v>
      </c>
      <c r="R1795" s="102" t="str">
        <f t="shared" si="54"/>
        <v/>
      </c>
      <c r="S1795" s="96" t="str">
        <f>IF(D1795="","",IF(OR(D1795=Plano!$A$1,D1795=Plano!$B$1),"entrada","saída"))</f>
        <v/>
      </c>
    </row>
    <row r="1796" spans="1:19" ht="13.2" hidden="1" x14ac:dyDescent="0.25">
      <c r="A1796" s="119" t="str">
        <f>IF(B1796="","",COUNT('Diário 2o PA'!$A$5:$A$1412)+COUNT('Diário 3o PA'!$A$5:$A$2004)+COUNT('Diário 4º PA'!$A$5:$A$2004)+ROW()-4)</f>
        <v/>
      </c>
      <c r="B1796" s="104"/>
      <c r="C1796" s="154"/>
      <c r="D1796" s="105"/>
      <c r="E1796" s="105"/>
      <c r="F1796" s="106"/>
      <c r="G1796" s="105"/>
      <c r="H1796" s="105"/>
      <c r="I1796" s="108"/>
      <c r="J1796" s="105"/>
      <c r="K1796" s="105"/>
      <c r="L1796" s="108"/>
      <c r="M1796" s="105"/>
      <c r="N1796" s="103"/>
      <c r="O1796" s="456"/>
      <c r="P1796" s="79">
        <f t="shared" si="55"/>
        <v>0</v>
      </c>
      <c r="Q1796" s="79">
        <f t="shared" si="55"/>
        <v>0</v>
      </c>
      <c r="R1796" s="102" t="str">
        <f t="shared" si="54"/>
        <v/>
      </c>
      <c r="S1796" s="96" t="str">
        <f>IF(D1796="","",IF(OR(D1796=Plano!$A$1,D1796=Plano!$B$1),"entrada","saída"))</f>
        <v/>
      </c>
    </row>
    <row r="1797" spans="1:19" ht="13.2" hidden="1" x14ac:dyDescent="0.25">
      <c r="A1797" s="119" t="str">
        <f>IF(B1797="","",COUNT('Diário 2o PA'!$A$5:$A$1412)+COUNT('Diário 3o PA'!$A$5:$A$2004)+COUNT('Diário 4º PA'!$A$5:$A$2004)+ROW()-4)</f>
        <v/>
      </c>
      <c r="B1797" s="104"/>
      <c r="C1797" s="154"/>
      <c r="D1797" s="105"/>
      <c r="E1797" s="105"/>
      <c r="F1797" s="106"/>
      <c r="G1797" s="105"/>
      <c r="H1797" s="105"/>
      <c r="I1797" s="108"/>
      <c r="J1797" s="105"/>
      <c r="K1797" s="105"/>
      <c r="L1797" s="108"/>
      <c r="M1797" s="105"/>
      <c r="N1797" s="103"/>
      <c r="O1797" s="456"/>
      <c r="P1797" s="79">
        <f t="shared" si="55"/>
        <v>0</v>
      </c>
      <c r="Q1797" s="79">
        <f t="shared" si="55"/>
        <v>0</v>
      </c>
      <c r="R1797" s="102" t="str">
        <f t="shared" ref="R1797:R1860" si="56">SUBSTITUTE(D1797," ","_")</f>
        <v/>
      </c>
      <c r="S1797" s="96" t="str">
        <f>IF(D1797="","",IF(OR(D1797=Plano!$A$1,D1797=Plano!$B$1),"entrada","saída"))</f>
        <v/>
      </c>
    </row>
    <row r="1798" spans="1:19" ht="13.2" hidden="1" x14ac:dyDescent="0.25">
      <c r="A1798" s="119" t="str">
        <f>IF(B1798="","",COUNT('Diário 2o PA'!$A$5:$A$1412)+COUNT('Diário 3o PA'!$A$5:$A$2004)+COUNT('Diário 4º PA'!$A$5:$A$2004)+ROW()-4)</f>
        <v/>
      </c>
      <c r="B1798" s="104"/>
      <c r="C1798" s="154"/>
      <c r="D1798" s="105"/>
      <c r="E1798" s="105"/>
      <c r="F1798" s="106"/>
      <c r="G1798" s="105"/>
      <c r="H1798" s="105"/>
      <c r="I1798" s="108"/>
      <c r="J1798" s="105"/>
      <c r="K1798" s="105"/>
      <c r="L1798" s="108"/>
      <c r="M1798" s="105"/>
      <c r="N1798" s="103"/>
      <c r="O1798" s="456"/>
      <c r="P1798" s="79">
        <f t="shared" ref="P1798:Q1861" si="57">IF(B1798=0,0,IF(YEAR(B1798)=$Q$1,MONTH(B1798)-$P$1+1,(YEAR(B1798)-$Q$1)*12-$P$1+1+MONTH(B1798)))</f>
        <v>0</v>
      </c>
      <c r="Q1798" s="79">
        <f t="shared" si="57"/>
        <v>0</v>
      </c>
      <c r="R1798" s="102" t="str">
        <f t="shared" si="56"/>
        <v/>
      </c>
      <c r="S1798" s="96" t="str">
        <f>IF(D1798="","",IF(OR(D1798=Plano!$A$1,D1798=Plano!$B$1),"entrada","saída"))</f>
        <v/>
      </c>
    </row>
    <row r="1799" spans="1:19" ht="13.2" hidden="1" x14ac:dyDescent="0.25">
      <c r="A1799" s="119" t="str">
        <f>IF(B1799="","",COUNT('Diário 2o PA'!$A$5:$A$1412)+COUNT('Diário 3o PA'!$A$5:$A$2004)+COUNT('Diário 4º PA'!$A$5:$A$2004)+ROW()-4)</f>
        <v/>
      </c>
      <c r="B1799" s="104"/>
      <c r="C1799" s="154"/>
      <c r="D1799" s="105"/>
      <c r="E1799" s="105"/>
      <c r="F1799" s="106"/>
      <c r="G1799" s="105"/>
      <c r="H1799" s="105"/>
      <c r="I1799" s="108"/>
      <c r="J1799" s="105"/>
      <c r="K1799" s="105"/>
      <c r="L1799" s="108"/>
      <c r="M1799" s="105"/>
      <c r="N1799" s="103"/>
      <c r="O1799" s="456"/>
      <c r="P1799" s="79">
        <f t="shared" si="57"/>
        <v>0</v>
      </c>
      <c r="Q1799" s="79">
        <f t="shared" si="57"/>
        <v>0</v>
      </c>
      <c r="R1799" s="102" t="str">
        <f t="shared" si="56"/>
        <v/>
      </c>
      <c r="S1799" s="96" t="str">
        <f>IF(D1799="","",IF(OR(D1799=Plano!$A$1,D1799=Plano!$B$1),"entrada","saída"))</f>
        <v/>
      </c>
    </row>
    <row r="1800" spans="1:19" ht="13.2" hidden="1" x14ac:dyDescent="0.25">
      <c r="A1800" s="119" t="str">
        <f>IF(B1800="","",COUNT('Diário 2o PA'!$A$5:$A$1412)+COUNT('Diário 3o PA'!$A$5:$A$2004)+COUNT('Diário 4º PA'!$A$5:$A$2004)+ROW()-4)</f>
        <v/>
      </c>
      <c r="B1800" s="104"/>
      <c r="C1800" s="154"/>
      <c r="D1800" s="105"/>
      <c r="E1800" s="105"/>
      <c r="F1800" s="106"/>
      <c r="G1800" s="105"/>
      <c r="H1800" s="105"/>
      <c r="I1800" s="108"/>
      <c r="J1800" s="105"/>
      <c r="K1800" s="105"/>
      <c r="L1800" s="108"/>
      <c r="M1800" s="105"/>
      <c r="N1800" s="103"/>
      <c r="O1800" s="456"/>
      <c r="P1800" s="79">
        <f t="shared" si="57"/>
        <v>0</v>
      </c>
      <c r="Q1800" s="79">
        <f t="shared" si="57"/>
        <v>0</v>
      </c>
      <c r="R1800" s="102" t="str">
        <f t="shared" si="56"/>
        <v/>
      </c>
      <c r="S1800" s="96" t="str">
        <f>IF(D1800="","",IF(OR(D1800=Plano!$A$1,D1800=Plano!$B$1),"entrada","saída"))</f>
        <v/>
      </c>
    </row>
    <row r="1801" spans="1:19" ht="13.2" hidden="1" x14ac:dyDescent="0.25">
      <c r="A1801" s="119" t="str">
        <f>IF(B1801="","",COUNT('Diário 2o PA'!$A$5:$A$1412)+COUNT('Diário 3o PA'!$A$5:$A$2004)+COUNT('Diário 4º PA'!$A$5:$A$2004)+ROW()-4)</f>
        <v/>
      </c>
      <c r="B1801" s="104"/>
      <c r="C1801" s="154"/>
      <c r="D1801" s="105"/>
      <c r="E1801" s="105"/>
      <c r="F1801" s="106"/>
      <c r="G1801" s="105"/>
      <c r="H1801" s="105"/>
      <c r="I1801" s="108"/>
      <c r="J1801" s="105"/>
      <c r="K1801" s="105"/>
      <c r="L1801" s="108"/>
      <c r="M1801" s="105"/>
      <c r="N1801" s="103"/>
      <c r="O1801" s="456"/>
      <c r="P1801" s="79">
        <f t="shared" si="57"/>
        <v>0</v>
      </c>
      <c r="Q1801" s="79">
        <f t="shared" si="57"/>
        <v>0</v>
      </c>
      <c r="R1801" s="102" t="str">
        <f t="shared" si="56"/>
        <v/>
      </c>
      <c r="S1801" s="96" t="str">
        <f>IF(D1801="","",IF(OR(D1801=Plano!$A$1,D1801=Plano!$B$1),"entrada","saída"))</f>
        <v/>
      </c>
    </row>
    <row r="1802" spans="1:19" ht="13.2" hidden="1" x14ac:dyDescent="0.25">
      <c r="A1802" s="119" t="str">
        <f>IF(B1802="","",COUNT('Diário 2o PA'!$A$5:$A$1412)+COUNT('Diário 3o PA'!$A$5:$A$2004)+COUNT('Diário 4º PA'!$A$5:$A$2004)+ROW()-4)</f>
        <v/>
      </c>
      <c r="B1802" s="104"/>
      <c r="C1802" s="154"/>
      <c r="D1802" s="105"/>
      <c r="E1802" s="105"/>
      <c r="F1802" s="106"/>
      <c r="G1802" s="105"/>
      <c r="H1802" s="105"/>
      <c r="I1802" s="108"/>
      <c r="J1802" s="105"/>
      <c r="K1802" s="105"/>
      <c r="L1802" s="108"/>
      <c r="M1802" s="105"/>
      <c r="N1802" s="103"/>
      <c r="O1802" s="456"/>
      <c r="P1802" s="79">
        <f t="shared" si="57"/>
        <v>0</v>
      </c>
      <c r="Q1802" s="79">
        <f t="shared" si="57"/>
        <v>0</v>
      </c>
      <c r="R1802" s="102" t="str">
        <f t="shared" si="56"/>
        <v/>
      </c>
      <c r="S1802" s="96" t="str">
        <f>IF(D1802="","",IF(OR(D1802=Plano!$A$1,D1802=Plano!$B$1),"entrada","saída"))</f>
        <v/>
      </c>
    </row>
    <row r="1803" spans="1:19" ht="13.2" hidden="1" x14ac:dyDescent="0.25">
      <c r="A1803" s="119" t="str">
        <f>IF(B1803="","",COUNT('Diário 2o PA'!$A$5:$A$1412)+COUNT('Diário 3o PA'!$A$5:$A$2004)+COUNT('Diário 4º PA'!$A$5:$A$2004)+ROW()-4)</f>
        <v/>
      </c>
      <c r="B1803" s="104"/>
      <c r="C1803" s="154"/>
      <c r="D1803" s="105"/>
      <c r="E1803" s="105"/>
      <c r="F1803" s="106"/>
      <c r="G1803" s="105"/>
      <c r="H1803" s="105"/>
      <c r="I1803" s="108"/>
      <c r="J1803" s="105"/>
      <c r="K1803" s="105"/>
      <c r="L1803" s="108"/>
      <c r="M1803" s="105"/>
      <c r="N1803" s="103"/>
      <c r="O1803" s="456"/>
      <c r="P1803" s="79">
        <f t="shared" si="57"/>
        <v>0</v>
      </c>
      <c r="Q1803" s="79">
        <f t="shared" si="57"/>
        <v>0</v>
      </c>
      <c r="R1803" s="102" t="str">
        <f t="shared" si="56"/>
        <v/>
      </c>
      <c r="S1803" s="96" t="str">
        <f>IF(D1803="","",IF(OR(D1803=Plano!$A$1,D1803=Plano!$B$1),"entrada","saída"))</f>
        <v/>
      </c>
    </row>
    <row r="1804" spans="1:19" ht="13.2" hidden="1" x14ac:dyDescent="0.25">
      <c r="A1804" s="119" t="str">
        <f>IF(B1804="","",COUNT('Diário 2o PA'!$A$5:$A$1412)+COUNT('Diário 3o PA'!$A$5:$A$2004)+COUNT('Diário 4º PA'!$A$5:$A$2004)+ROW()-4)</f>
        <v/>
      </c>
      <c r="B1804" s="104"/>
      <c r="C1804" s="154"/>
      <c r="D1804" s="105"/>
      <c r="E1804" s="105"/>
      <c r="F1804" s="106"/>
      <c r="G1804" s="105"/>
      <c r="H1804" s="105"/>
      <c r="I1804" s="108"/>
      <c r="J1804" s="105"/>
      <c r="K1804" s="105"/>
      <c r="L1804" s="108"/>
      <c r="M1804" s="105"/>
      <c r="N1804" s="103"/>
      <c r="O1804" s="456"/>
      <c r="P1804" s="79">
        <f t="shared" si="57"/>
        <v>0</v>
      </c>
      <c r="Q1804" s="79">
        <f t="shared" si="57"/>
        <v>0</v>
      </c>
      <c r="R1804" s="102" t="str">
        <f t="shared" si="56"/>
        <v/>
      </c>
      <c r="S1804" s="96" t="str">
        <f>IF(D1804="","",IF(OR(D1804=Plano!$A$1,D1804=Plano!$B$1),"entrada","saída"))</f>
        <v/>
      </c>
    </row>
    <row r="1805" spans="1:19" ht="13.2" hidden="1" x14ac:dyDescent="0.25">
      <c r="A1805" s="119" t="str">
        <f>IF(B1805="","",COUNT('Diário 2o PA'!$A$5:$A$1412)+COUNT('Diário 3o PA'!$A$5:$A$2004)+COUNT('Diário 4º PA'!$A$5:$A$2004)+ROW()-4)</f>
        <v/>
      </c>
      <c r="B1805" s="104"/>
      <c r="C1805" s="154"/>
      <c r="D1805" s="105"/>
      <c r="E1805" s="105"/>
      <c r="F1805" s="106"/>
      <c r="G1805" s="105"/>
      <c r="H1805" s="105"/>
      <c r="I1805" s="108"/>
      <c r="J1805" s="105"/>
      <c r="K1805" s="105"/>
      <c r="L1805" s="108"/>
      <c r="M1805" s="105"/>
      <c r="N1805" s="103"/>
      <c r="O1805" s="456"/>
      <c r="P1805" s="79">
        <f t="shared" si="57"/>
        <v>0</v>
      </c>
      <c r="Q1805" s="79">
        <f t="shared" si="57"/>
        <v>0</v>
      </c>
      <c r="R1805" s="102" t="str">
        <f t="shared" si="56"/>
        <v/>
      </c>
      <c r="S1805" s="96" t="str">
        <f>IF(D1805="","",IF(OR(D1805=Plano!$A$1,D1805=Plano!$B$1),"entrada","saída"))</f>
        <v/>
      </c>
    </row>
    <row r="1806" spans="1:19" ht="13.2" hidden="1" x14ac:dyDescent="0.25">
      <c r="A1806" s="119" t="str">
        <f>IF(B1806="","",COUNT('Diário 2o PA'!$A$5:$A$1412)+COUNT('Diário 3o PA'!$A$5:$A$2004)+COUNT('Diário 4º PA'!$A$5:$A$2004)+ROW()-4)</f>
        <v/>
      </c>
      <c r="B1806" s="104"/>
      <c r="C1806" s="154"/>
      <c r="D1806" s="105"/>
      <c r="E1806" s="105"/>
      <c r="F1806" s="106"/>
      <c r="G1806" s="105"/>
      <c r="H1806" s="105"/>
      <c r="I1806" s="108"/>
      <c r="J1806" s="105"/>
      <c r="K1806" s="105"/>
      <c r="L1806" s="108"/>
      <c r="M1806" s="105"/>
      <c r="N1806" s="103"/>
      <c r="O1806" s="456"/>
      <c r="P1806" s="79">
        <f t="shared" si="57"/>
        <v>0</v>
      </c>
      <c r="Q1806" s="79">
        <f t="shared" si="57"/>
        <v>0</v>
      </c>
      <c r="R1806" s="102" t="str">
        <f t="shared" si="56"/>
        <v/>
      </c>
      <c r="S1806" s="96" t="str">
        <f>IF(D1806="","",IF(OR(D1806=Plano!$A$1,D1806=Plano!$B$1),"entrada","saída"))</f>
        <v/>
      </c>
    </row>
    <row r="1807" spans="1:19" ht="13.2" hidden="1" x14ac:dyDescent="0.25">
      <c r="A1807" s="119" t="str">
        <f>IF(B1807="","",COUNT('Diário 2o PA'!$A$5:$A$1412)+COUNT('Diário 3o PA'!$A$5:$A$2004)+COUNT('Diário 4º PA'!$A$5:$A$2004)+ROW()-4)</f>
        <v/>
      </c>
      <c r="B1807" s="104"/>
      <c r="C1807" s="154"/>
      <c r="D1807" s="105"/>
      <c r="E1807" s="105"/>
      <c r="F1807" s="106"/>
      <c r="G1807" s="105"/>
      <c r="H1807" s="105"/>
      <c r="I1807" s="108"/>
      <c r="J1807" s="105"/>
      <c r="K1807" s="105"/>
      <c r="L1807" s="108"/>
      <c r="M1807" s="105"/>
      <c r="N1807" s="103"/>
      <c r="O1807" s="456"/>
      <c r="P1807" s="79">
        <f t="shared" si="57"/>
        <v>0</v>
      </c>
      <c r="Q1807" s="79">
        <f t="shared" si="57"/>
        <v>0</v>
      </c>
      <c r="R1807" s="102" t="str">
        <f t="shared" si="56"/>
        <v/>
      </c>
      <c r="S1807" s="96" t="str">
        <f>IF(D1807="","",IF(OR(D1807=Plano!$A$1,D1807=Plano!$B$1),"entrada","saída"))</f>
        <v/>
      </c>
    </row>
    <row r="1808" spans="1:19" ht="13.2" hidden="1" x14ac:dyDescent="0.25">
      <c r="A1808" s="119" t="str">
        <f>IF(B1808="","",COUNT('Diário 2o PA'!$A$5:$A$1412)+COUNT('Diário 3o PA'!$A$5:$A$2004)+COUNT('Diário 4º PA'!$A$5:$A$2004)+ROW()-4)</f>
        <v/>
      </c>
      <c r="B1808" s="104"/>
      <c r="C1808" s="154"/>
      <c r="D1808" s="105"/>
      <c r="E1808" s="105"/>
      <c r="F1808" s="106"/>
      <c r="G1808" s="105"/>
      <c r="H1808" s="105"/>
      <c r="I1808" s="108"/>
      <c r="J1808" s="105"/>
      <c r="K1808" s="105"/>
      <c r="L1808" s="108"/>
      <c r="M1808" s="105"/>
      <c r="N1808" s="103"/>
      <c r="O1808" s="456"/>
      <c r="P1808" s="79">
        <f t="shared" si="57"/>
        <v>0</v>
      </c>
      <c r="Q1808" s="79">
        <f t="shared" si="57"/>
        <v>0</v>
      </c>
      <c r="R1808" s="102" t="str">
        <f t="shared" si="56"/>
        <v/>
      </c>
      <c r="S1808" s="96" t="str">
        <f>IF(D1808="","",IF(OR(D1808=Plano!$A$1,D1808=Plano!$B$1),"entrada","saída"))</f>
        <v/>
      </c>
    </row>
    <row r="1809" spans="1:19" ht="13.2" hidden="1" x14ac:dyDescent="0.25">
      <c r="A1809" s="119" t="str">
        <f>IF(B1809="","",COUNT('Diário 2o PA'!$A$5:$A$1412)+COUNT('Diário 3o PA'!$A$5:$A$2004)+COUNT('Diário 4º PA'!$A$5:$A$2004)+ROW()-4)</f>
        <v/>
      </c>
      <c r="B1809" s="104"/>
      <c r="C1809" s="154"/>
      <c r="D1809" s="105"/>
      <c r="E1809" s="105"/>
      <c r="F1809" s="106"/>
      <c r="G1809" s="105"/>
      <c r="H1809" s="105"/>
      <c r="I1809" s="108"/>
      <c r="J1809" s="105"/>
      <c r="K1809" s="105"/>
      <c r="L1809" s="108"/>
      <c r="M1809" s="105"/>
      <c r="N1809" s="103"/>
      <c r="O1809" s="456"/>
      <c r="P1809" s="79">
        <f t="shared" si="57"/>
        <v>0</v>
      </c>
      <c r="Q1809" s="79">
        <f t="shared" si="57"/>
        <v>0</v>
      </c>
      <c r="R1809" s="102" t="str">
        <f t="shared" si="56"/>
        <v/>
      </c>
      <c r="S1809" s="96" t="str">
        <f>IF(D1809="","",IF(OR(D1809=Plano!$A$1,D1809=Plano!$B$1),"entrada","saída"))</f>
        <v/>
      </c>
    </row>
    <row r="1810" spans="1:19" ht="13.2" hidden="1" x14ac:dyDescent="0.25">
      <c r="A1810" s="119" t="str">
        <f>IF(B1810="","",COUNT('Diário 2o PA'!$A$5:$A$1412)+COUNT('Diário 3o PA'!$A$5:$A$2004)+COUNT('Diário 4º PA'!$A$5:$A$2004)+ROW()-4)</f>
        <v/>
      </c>
      <c r="B1810" s="104"/>
      <c r="C1810" s="154"/>
      <c r="D1810" s="105"/>
      <c r="E1810" s="105"/>
      <c r="F1810" s="106"/>
      <c r="G1810" s="105"/>
      <c r="H1810" s="105"/>
      <c r="I1810" s="108"/>
      <c r="J1810" s="105"/>
      <c r="K1810" s="105"/>
      <c r="L1810" s="108"/>
      <c r="M1810" s="105"/>
      <c r="N1810" s="103"/>
      <c r="O1810" s="456"/>
      <c r="P1810" s="79">
        <f t="shared" si="57"/>
        <v>0</v>
      </c>
      <c r="Q1810" s="79">
        <f t="shared" si="57"/>
        <v>0</v>
      </c>
      <c r="R1810" s="102" t="str">
        <f t="shared" si="56"/>
        <v/>
      </c>
      <c r="S1810" s="96" t="str">
        <f>IF(D1810="","",IF(OR(D1810=Plano!$A$1,D1810=Plano!$B$1),"entrada","saída"))</f>
        <v/>
      </c>
    </row>
    <row r="1811" spans="1:19" ht="13.2" hidden="1" x14ac:dyDescent="0.25">
      <c r="A1811" s="119" t="str">
        <f>IF(B1811="","",COUNT('Diário 2o PA'!$A$5:$A$1412)+COUNT('Diário 3o PA'!$A$5:$A$2004)+COUNT('Diário 4º PA'!$A$5:$A$2004)+ROW()-4)</f>
        <v/>
      </c>
      <c r="B1811" s="104"/>
      <c r="C1811" s="154"/>
      <c r="D1811" s="105"/>
      <c r="E1811" s="105"/>
      <c r="F1811" s="106"/>
      <c r="G1811" s="105"/>
      <c r="H1811" s="105"/>
      <c r="I1811" s="108"/>
      <c r="J1811" s="105"/>
      <c r="K1811" s="105"/>
      <c r="L1811" s="108"/>
      <c r="M1811" s="105"/>
      <c r="N1811" s="103"/>
      <c r="O1811" s="456"/>
      <c r="P1811" s="79">
        <f t="shared" si="57"/>
        <v>0</v>
      </c>
      <c r="Q1811" s="79">
        <f t="shared" si="57"/>
        <v>0</v>
      </c>
      <c r="R1811" s="102" t="str">
        <f t="shared" si="56"/>
        <v/>
      </c>
      <c r="S1811" s="96" t="str">
        <f>IF(D1811="","",IF(OR(D1811=Plano!$A$1,D1811=Plano!$B$1),"entrada","saída"))</f>
        <v/>
      </c>
    </row>
    <row r="1812" spans="1:19" ht="13.2" hidden="1" x14ac:dyDescent="0.25">
      <c r="A1812" s="119" t="str">
        <f>IF(B1812="","",COUNT('Diário 2o PA'!$A$5:$A$1412)+COUNT('Diário 3o PA'!$A$5:$A$2004)+COUNT('Diário 4º PA'!$A$5:$A$2004)+ROW()-4)</f>
        <v/>
      </c>
      <c r="B1812" s="104"/>
      <c r="C1812" s="154"/>
      <c r="D1812" s="105"/>
      <c r="E1812" s="105"/>
      <c r="F1812" s="106"/>
      <c r="G1812" s="105"/>
      <c r="H1812" s="105"/>
      <c r="I1812" s="108"/>
      <c r="J1812" s="105"/>
      <c r="K1812" s="105"/>
      <c r="L1812" s="108"/>
      <c r="M1812" s="105"/>
      <c r="N1812" s="103"/>
      <c r="O1812" s="456"/>
      <c r="P1812" s="79">
        <f t="shared" si="57"/>
        <v>0</v>
      </c>
      <c r="Q1812" s="79">
        <f t="shared" si="57"/>
        <v>0</v>
      </c>
      <c r="R1812" s="102" t="str">
        <f t="shared" si="56"/>
        <v/>
      </c>
      <c r="S1812" s="96" t="str">
        <f>IF(D1812="","",IF(OR(D1812=Plano!$A$1,D1812=Plano!$B$1),"entrada","saída"))</f>
        <v/>
      </c>
    </row>
    <row r="1813" spans="1:19" ht="13.2" hidden="1" x14ac:dyDescent="0.25">
      <c r="A1813" s="119" t="str">
        <f>IF(B1813="","",COUNT('Diário 2o PA'!$A$5:$A$1412)+COUNT('Diário 3o PA'!$A$5:$A$2004)+COUNT('Diário 4º PA'!$A$5:$A$2004)+ROW()-4)</f>
        <v/>
      </c>
      <c r="B1813" s="104"/>
      <c r="C1813" s="154"/>
      <c r="D1813" s="105"/>
      <c r="E1813" s="105"/>
      <c r="F1813" s="106"/>
      <c r="G1813" s="105"/>
      <c r="H1813" s="105"/>
      <c r="I1813" s="108"/>
      <c r="J1813" s="105"/>
      <c r="K1813" s="105"/>
      <c r="L1813" s="108"/>
      <c r="M1813" s="105"/>
      <c r="N1813" s="103"/>
      <c r="O1813" s="456"/>
      <c r="P1813" s="79">
        <f t="shared" si="57"/>
        <v>0</v>
      </c>
      <c r="Q1813" s="79">
        <f t="shared" si="57"/>
        <v>0</v>
      </c>
      <c r="R1813" s="102" t="str">
        <f t="shared" si="56"/>
        <v/>
      </c>
      <c r="S1813" s="96" t="str">
        <f>IF(D1813="","",IF(OR(D1813=Plano!$A$1,D1813=Plano!$B$1),"entrada","saída"))</f>
        <v/>
      </c>
    </row>
    <row r="1814" spans="1:19" ht="13.2" hidden="1" x14ac:dyDescent="0.25">
      <c r="A1814" s="119" t="str">
        <f>IF(B1814="","",COUNT('Diário 2o PA'!$A$5:$A$1412)+COUNT('Diário 3o PA'!$A$5:$A$2004)+COUNT('Diário 4º PA'!$A$5:$A$2004)+ROW()-4)</f>
        <v/>
      </c>
      <c r="B1814" s="104"/>
      <c r="C1814" s="154"/>
      <c r="D1814" s="105"/>
      <c r="E1814" s="105"/>
      <c r="F1814" s="106"/>
      <c r="G1814" s="105"/>
      <c r="H1814" s="105"/>
      <c r="I1814" s="108"/>
      <c r="J1814" s="105"/>
      <c r="K1814" s="105"/>
      <c r="L1814" s="108"/>
      <c r="M1814" s="105"/>
      <c r="N1814" s="103"/>
      <c r="O1814" s="456"/>
      <c r="P1814" s="79">
        <f t="shared" si="57"/>
        <v>0</v>
      </c>
      <c r="Q1814" s="79">
        <f t="shared" si="57"/>
        <v>0</v>
      </c>
      <c r="R1814" s="102" t="str">
        <f t="shared" si="56"/>
        <v/>
      </c>
      <c r="S1814" s="96" t="str">
        <f>IF(D1814="","",IF(OR(D1814=Plano!$A$1,D1814=Plano!$B$1),"entrada","saída"))</f>
        <v/>
      </c>
    </row>
    <row r="1815" spans="1:19" ht="13.2" hidden="1" x14ac:dyDescent="0.25">
      <c r="A1815" s="119" t="str">
        <f>IF(B1815="","",COUNT('Diário 2o PA'!$A$5:$A$1412)+COUNT('Diário 3o PA'!$A$5:$A$2004)+COUNT('Diário 4º PA'!$A$5:$A$2004)+ROW()-4)</f>
        <v/>
      </c>
      <c r="B1815" s="104"/>
      <c r="C1815" s="154"/>
      <c r="D1815" s="105"/>
      <c r="E1815" s="105"/>
      <c r="F1815" s="106"/>
      <c r="G1815" s="105"/>
      <c r="H1815" s="105"/>
      <c r="I1815" s="108"/>
      <c r="J1815" s="105"/>
      <c r="K1815" s="105"/>
      <c r="L1815" s="108"/>
      <c r="M1815" s="105"/>
      <c r="N1815" s="103"/>
      <c r="O1815" s="456"/>
      <c r="P1815" s="79">
        <f t="shared" si="57"/>
        <v>0</v>
      </c>
      <c r="Q1815" s="79">
        <f t="shared" si="57"/>
        <v>0</v>
      </c>
      <c r="R1815" s="102" t="str">
        <f t="shared" si="56"/>
        <v/>
      </c>
      <c r="S1815" s="96" t="str">
        <f>IF(D1815="","",IF(OR(D1815=Plano!$A$1,D1815=Plano!$B$1),"entrada","saída"))</f>
        <v/>
      </c>
    </row>
    <row r="1816" spans="1:19" ht="13.2" hidden="1" x14ac:dyDescent="0.25">
      <c r="A1816" s="119" t="str">
        <f>IF(B1816="","",COUNT('Diário 2o PA'!$A$5:$A$1412)+COUNT('Diário 3o PA'!$A$5:$A$2004)+COUNT('Diário 4º PA'!$A$5:$A$2004)+ROW()-4)</f>
        <v/>
      </c>
      <c r="B1816" s="104"/>
      <c r="C1816" s="154"/>
      <c r="D1816" s="105"/>
      <c r="E1816" s="105"/>
      <c r="F1816" s="106"/>
      <c r="G1816" s="105"/>
      <c r="H1816" s="105"/>
      <c r="I1816" s="108"/>
      <c r="J1816" s="105"/>
      <c r="K1816" s="105"/>
      <c r="L1816" s="108"/>
      <c r="M1816" s="105"/>
      <c r="N1816" s="103"/>
      <c r="O1816" s="456"/>
      <c r="P1816" s="79">
        <f t="shared" si="57"/>
        <v>0</v>
      </c>
      <c r="Q1816" s="79">
        <f t="shared" si="57"/>
        <v>0</v>
      </c>
      <c r="R1816" s="102" t="str">
        <f t="shared" si="56"/>
        <v/>
      </c>
      <c r="S1816" s="96" t="str">
        <f>IF(D1816="","",IF(OR(D1816=Plano!$A$1,D1816=Plano!$B$1),"entrada","saída"))</f>
        <v/>
      </c>
    </row>
    <row r="1817" spans="1:19" ht="13.2" hidden="1" x14ac:dyDescent="0.25">
      <c r="A1817" s="119" t="str">
        <f>IF(B1817="","",COUNT('Diário 2o PA'!$A$5:$A$1412)+COUNT('Diário 3o PA'!$A$5:$A$2004)+COUNT('Diário 4º PA'!$A$5:$A$2004)+ROW()-4)</f>
        <v/>
      </c>
      <c r="B1817" s="104"/>
      <c r="C1817" s="154"/>
      <c r="D1817" s="105"/>
      <c r="E1817" s="105"/>
      <c r="F1817" s="106"/>
      <c r="G1817" s="105"/>
      <c r="H1817" s="105"/>
      <c r="I1817" s="108"/>
      <c r="J1817" s="105"/>
      <c r="K1817" s="105"/>
      <c r="L1817" s="108"/>
      <c r="M1817" s="105"/>
      <c r="N1817" s="103"/>
      <c r="O1817" s="456"/>
      <c r="P1817" s="79">
        <f t="shared" si="57"/>
        <v>0</v>
      </c>
      <c r="Q1817" s="79">
        <f t="shared" si="57"/>
        <v>0</v>
      </c>
      <c r="R1817" s="102" t="str">
        <f t="shared" si="56"/>
        <v/>
      </c>
      <c r="S1817" s="96" t="str">
        <f>IF(D1817="","",IF(OR(D1817=Plano!$A$1,D1817=Plano!$B$1),"entrada","saída"))</f>
        <v/>
      </c>
    </row>
    <row r="1818" spans="1:19" ht="13.2" hidden="1" x14ac:dyDescent="0.25">
      <c r="A1818" s="119" t="str">
        <f>IF(B1818="","",COUNT('Diário 2o PA'!$A$5:$A$1412)+COUNT('Diário 3o PA'!$A$5:$A$2004)+COUNT('Diário 4º PA'!$A$5:$A$2004)+ROW()-4)</f>
        <v/>
      </c>
      <c r="B1818" s="104"/>
      <c r="C1818" s="154"/>
      <c r="D1818" s="105"/>
      <c r="E1818" s="105"/>
      <c r="F1818" s="106"/>
      <c r="G1818" s="105"/>
      <c r="H1818" s="105"/>
      <c r="I1818" s="108"/>
      <c r="J1818" s="105"/>
      <c r="K1818" s="105"/>
      <c r="L1818" s="108"/>
      <c r="M1818" s="105"/>
      <c r="N1818" s="103"/>
      <c r="O1818" s="456"/>
      <c r="P1818" s="79">
        <f t="shared" si="57"/>
        <v>0</v>
      </c>
      <c r="Q1818" s="79">
        <f t="shared" si="57"/>
        <v>0</v>
      </c>
      <c r="R1818" s="102" t="str">
        <f t="shared" si="56"/>
        <v/>
      </c>
      <c r="S1818" s="96" t="str">
        <f>IF(D1818="","",IF(OR(D1818=Plano!$A$1,D1818=Plano!$B$1),"entrada","saída"))</f>
        <v/>
      </c>
    </row>
    <row r="1819" spans="1:19" ht="13.2" hidden="1" x14ac:dyDescent="0.25">
      <c r="A1819" s="119" t="str">
        <f>IF(B1819="","",COUNT('Diário 2o PA'!$A$5:$A$1412)+COUNT('Diário 3o PA'!$A$5:$A$2004)+COUNT('Diário 4º PA'!$A$5:$A$2004)+ROW()-4)</f>
        <v/>
      </c>
      <c r="B1819" s="104"/>
      <c r="C1819" s="154"/>
      <c r="D1819" s="105"/>
      <c r="E1819" s="105"/>
      <c r="F1819" s="106"/>
      <c r="G1819" s="105"/>
      <c r="H1819" s="105"/>
      <c r="I1819" s="108"/>
      <c r="J1819" s="105"/>
      <c r="K1819" s="105"/>
      <c r="L1819" s="108"/>
      <c r="M1819" s="105"/>
      <c r="N1819" s="103"/>
      <c r="O1819" s="456"/>
      <c r="P1819" s="79">
        <f t="shared" si="57"/>
        <v>0</v>
      </c>
      <c r="Q1819" s="79">
        <f t="shared" si="57"/>
        <v>0</v>
      </c>
      <c r="R1819" s="102" t="str">
        <f t="shared" si="56"/>
        <v/>
      </c>
      <c r="S1819" s="96" t="str">
        <f>IF(D1819="","",IF(OR(D1819=Plano!$A$1,D1819=Plano!$B$1),"entrada","saída"))</f>
        <v/>
      </c>
    </row>
    <row r="1820" spans="1:19" ht="13.2" hidden="1" x14ac:dyDescent="0.25">
      <c r="A1820" s="119" t="str">
        <f>IF(B1820="","",COUNT('Diário 2o PA'!$A$5:$A$1412)+COUNT('Diário 3o PA'!$A$5:$A$2004)+COUNT('Diário 4º PA'!$A$5:$A$2004)+ROW()-4)</f>
        <v/>
      </c>
      <c r="B1820" s="104"/>
      <c r="C1820" s="154"/>
      <c r="D1820" s="105"/>
      <c r="E1820" s="105"/>
      <c r="F1820" s="106"/>
      <c r="G1820" s="105"/>
      <c r="H1820" s="105"/>
      <c r="I1820" s="108"/>
      <c r="J1820" s="105"/>
      <c r="K1820" s="105"/>
      <c r="L1820" s="108"/>
      <c r="M1820" s="105"/>
      <c r="N1820" s="103"/>
      <c r="O1820" s="456"/>
      <c r="P1820" s="79">
        <f t="shared" si="57"/>
        <v>0</v>
      </c>
      <c r="Q1820" s="79">
        <f t="shared" si="57"/>
        <v>0</v>
      </c>
      <c r="R1820" s="102" t="str">
        <f t="shared" si="56"/>
        <v/>
      </c>
      <c r="S1820" s="96" t="str">
        <f>IF(D1820="","",IF(OR(D1820=Plano!$A$1,D1820=Plano!$B$1),"entrada","saída"))</f>
        <v/>
      </c>
    </row>
    <row r="1821" spans="1:19" ht="13.2" hidden="1" x14ac:dyDescent="0.25">
      <c r="A1821" s="119" t="str">
        <f>IF(B1821="","",COUNT('Diário 2o PA'!$A$5:$A$1412)+COUNT('Diário 3o PA'!$A$5:$A$2004)+COUNT('Diário 4º PA'!$A$5:$A$2004)+ROW()-4)</f>
        <v/>
      </c>
      <c r="B1821" s="104"/>
      <c r="C1821" s="154"/>
      <c r="D1821" s="105"/>
      <c r="E1821" s="105"/>
      <c r="F1821" s="106"/>
      <c r="G1821" s="105"/>
      <c r="H1821" s="105"/>
      <c r="I1821" s="108"/>
      <c r="J1821" s="105"/>
      <c r="K1821" s="105"/>
      <c r="L1821" s="108"/>
      <c r="M1821" s="105"/>
      <c r="N1821" s="103"/>
      <c r="O1821" s="456"/>
      <c r="P1821" s="79">
        <f t="shared" si="57"/>
        <v>0</v>
      </c>
      <c r="Q1821" s="79">
        <f t="shared" si="57"/>
        <v>0</v>
      </c>
      <c r="R1821" s="102" t="str">
        <f t="shared" si="56"/>
        <v/>
      </c>
      <c r="S1821" s="96" t="str">
        <f>IF(D1821="","",IF(OR(D1821=Plano!$A$1,D1821=Plano!$B$1),"entrada","saída"))</f>
        <v/>
      </c>
    </row>
    <row r="1822" spans="1:19" ht="13.2" hidden="1" x14ac:dyDescent="0.25">
      <c r="A1822" s="119" t="str">
        <f>IF(B1822="","",COUNT('Diário 2o PA'!$A$5:$A$1412)+COUNT('Diário 3o PA'!$A$5:$A$2004)+COUNT('Diário 4º PA'!$A$5:$A$2004)+ROW()-4)</f>
        <v/>
      </c>
      <c r="B1822" s="104"/>
      <c r="C1822" s="154"/>
      <c r="D1822" s="105"/>
      <c r="E1822" s="105"/>
      <c r="F1822" s="106"/>
      <c r="G1822" s="105"/>
      <c r="H1822" s="105"/>
      <c r="I1822" s="108"/>
      <c r="J1822" s="105"/>
      <c r="K1822" s="105"/>
      <c r="L1822" s="108"/>
      <c r="M1822" s="105"/>
      <c r="N1822" s="103"/>
      <c r="O1822" s="456"/>
      <c r="P1822" s="79">
        <f t="shared" si="57"/>
        <v>0</v>
      </c>
      <c r="Q1822" s="79">
        <f t="shared" si="57"/>
        <v>0</v>
      </c>
      <c r="R1822" s="102" t="str">
        <f t="shared" si="56"/>
        <v/>
      </c>
      <c r="S1822" s="96" t="str">
        <f>IF(D1822="","",IF(OR(D1822=Plano!$A$1,D1822=Plano!$B$1),"entrada","saída"))</f>
        <v/>
      </c>
    </row>
    <row r="1823" spans="1:19" ht="13.2" hidden="1" x14ac:dyDescent="0.25">
      <c r="A1823" s="119" t="str">
        <f>IF(B1823="","",COUNT('Diário 2o PA'!$A$5:$A$1412)+COUNT('Diário 3o PA'!$A$5:$A$2004)+COUNT('Diário 4º PA'!$A$5:$A$2004)+ROW()-4)</f>
        <v/>
      </c>
      <c r="B1823" s="104"/>
      <c r="C1823" s="154"/>
      <c r="D1823" s="105"/>
      <c r="E1823" s="105"/>
      <c r="F1823" s="106"/>
      <c r="G1823" s="105"/>
      <c r="H1823" s="105"/>
      <c r="I1823" s="108"/>
      <c r="J1823" s="105"/>
      <c r="K1823" s="105"/>
      <c r="L1823" s="108"/>
      <c r="M1823" s="105"/>
      <c r="N1823" s="103"/>
      <c r="O1823" s="456"/>
      <c r="P1823" s="79">
        <f t="shared" si="57"/>
        <v>0</v>
      </c>
      <c r="Q1823" s="79">
        <f t="shared" si="57"/>
        <v>0</v>
      </c>
      <c r="R1823" s="102" t="str">
        <f t="shared" si="56"/>
        <v/>
      </c>
      <c r="S1823" s="96" t="str">
        <f>IF(D1823="","",IF(OR(D1823=Plano!$A$1,D1823=Plano!$B$1),"entrada","saída"))</f>
        <v/>
      </c>
    </row>
    <row r="1824" spans="1:19" ht="13.2" hidden="1" x14ac:dyDescent="0.25">
      <c r="A1824" s="119" t="str">
        <f>IF(B1824="","",COUNT('Diário 2o PA'!$A$5:$A$1412)+COUNT('Diário 3o PA'!$A$5:$A$2004)+COUNT('Diário 4º PA'!$A$5:$A$2004)+ROW()-4)</f>
        <v/>
      </c>
      <c r="B1824" s="104"/>
      <c r="C1824" s="154"/>
      <c r="D1824" s="105"/>
      <c r="E1824" s="105"/>
      <c r="F1824" s="106"/>
      <c r="G1824" s="105"/>
      <c r="H1824" s="105"/>
      <c r="I1824" s="108"/>
      <c r="J1824" s="105"/>
      <c r="K1824" s="105"/>
      <c r="L1824" s="108"/>
      <c r="M1824" s="105"/>
      <c r="N1824" s="103"/>
      <c r="O1824" s="456"/>
      <c r="P1824" s="79">
        <f t="shared" si="57"/>
        <v>0</v>
      </c>
      <c r="Q1824" s="79">
        <f t="shared" si="57"/>
        <v>0</v>
      </c>
      <c r="R1824" s="102" t="str">
        <f t="shared" si="56"/>
        <v/>
      </c>
      <c r="S1824" s="96" t="str">
        <f>IF(D1824="","",IF(OR(D1824=Plano!$A$1,D1824=Plano!$B$1),"entrada","saída"))</f>
        <v/>
      </c>
    </row>
    <row r="1825" spans="1:19" ht="13.2" hidden="1" x14ac:dyDescent="0.25">
      <c r="A1825" s="119" t="str">
        <f>IF(B1825="","",COUNT('Diário 2o PA'!$A$5:$A$1412)+COUNT('Diário 3o PA'!$A$5:$A$2004)+COUNT('Diário 4º PA'!$A$5:$A$2004)+ROW()-4)</f>
        <v/>
      </c>
      <c r="B1825" s="104"/>
      <c r="C1825" s="154"/>
      <c r="D1825" s="105"/>
      <c r="E1825" s="105"/>
      <c r="F1825" s="106"/>
      <c r="G1825" s="105"/>
      <c r="H1825" s="105"/>
      <c r="I1825" s="108"/>
      <c r="J1825" s="105"/>
      <c r="K1825" s="105"/>
      <c r="L1825" s="108"/>
      <c r="M1825" s="105"/>
      <c r="N1825" s="103"/>
      <c r="O1825" s="456"/>
      <c r="P1825" s="79">
        <f t="shared" si="57"/>
        <v>0</v>
      </c>
      <c r="Q1825" s="79">
        <f t="shared" si="57"/>
        <v>0</v>
      </c>
      <c r="R1825" s="102" t="str">
        <f t="shared" si="56"/>
        <v/>
      </c>
      <c r="S1825" s="96" t="str">
        <f>IF(D1825="","",IF(OR(D1825=Plano!$A$1,D1825=Plano!$B$1),"entrada","saída"))</f>
        <v/>
      </c>
    </row>
    <row r="1826" spans="1:19" ht="13.2" hidden="1" x14ac:dyDescent="0.25">
      <c r="A1826" s="119" t="str">
        <f>IF(B1826="","",COUNT('Diário 2o PA'!$A$5:$A$1412)+COUNT('Diário 3o PA'!$A$5:$A$2004)+COUNT('Diário 4º PA'!$A$5:$A$2004)+ROW()-4)</f>
        <v/>
      </c>
      <c r="B1826" s="104"/>
      <c r="C1826" s="154"/>
      <c r="D1826" s="105"/>
      <c r="E1826" s="105"/>
      <c r="F1826" s="106"/>
      <c r="G1826" s="105"/>
      <c r="H1826" s="105"/>
      <c r="I1826" s="108"/>
      <c r="J1826" s="105"/>
      <c r="K1826" s="105"/>
      <c r="L1826" s="108"/>
      <c r="M1826" s="105"/>
      <c r="N1826" s="103"/>
      <c r="O1826" s="456"/>
      <c r="P1826" s="79">
        <f t="shared" si="57"/>
        <v>0</v>
      </c>
      <c r="Q1826" s="79">
        <f t="shared" si="57"/>
        <v>0</v>
      </c>
      <c r="R1826" s="102" t="str">
        <f t="shared" si="56"/>
        <v/>
      </c>
      <c r="S1826" s="96" t="str">
        <f>IF(D1826="","",IF(OR(D1826=Plano!$A$1,D1826=Plano!$B$1),"entrada","saída"))</f>
        <v/>
      </c>
    </row>
    <row r="1827" spans="1:19" ht="13.2" hidden="1" x14ac:dyDescent="0.25">
      <c r="A1827" s="119" t="str">
        <f>IF(B1827="","",COUNT('Diário 2o PA'!$A$5:$A$1412)+COUNT('Diário 3o PA'!$A$5:$A$2004)+COUNT('Diário 4º PA'!$A$5:$A$2004)+ROW()-4)</f>
        <v/>
      </c>
      <c r="B1827" s="104"/>
      <c r="C1827" s="154"/>
      <c r="D1827" s="105"/>
      <c r="E1827" s="105"/>
      <c r="F1827" s="106"/>
      <c r="G1827" s="105"/>
      <c r="H1827" s="105"/>
      <c r="I1827" s="108"/>
      <c r="J1827" s="105"/>
      <c r="K1827" s="105"/>
      <c r="L1827" s="108"/>
      <c r="M1827" s="105"/>
      <c r="N1827" s="103"/>
      <c r="O1827" s="456"/>
      <c r="P1827" s="79">
        <f t="shared" si="57"/>
        <v>0</v>
      </c>
      <c r="Q1827" s="79">
        <f t="shared" si="57"/>
        <v>0</v>
      </c>
      <c r="R1827" s="102" t="str">
        <f t="shared" si="56"/>
        <v/>
      </c>
      <c r="S1827" s="96" t="str">
        <f>IF(D1827="","",IF(OR(D1827=Plano!$A$1,D1827=Plano!$B$1),"entrada","saída"))</f>
        <v/>
      </c>
    </row>
    <row r="1828" spans="1:19" ht="13.2" hidden="1" x14ac:dyDescent="0.25">
      <c r="A1828" s="119" t="str">
        <f>IF(B1828="","",COUNT('Diário 2o PA'!$A$5:$A$1412)+COUNT('Diário 3o PA'!$A$5:$A$2004)+COUNT('Diário 4º PA'!$A$5:$A$2004)+ROW()-4)</f>
        <v/>
      </c>
      <c r="B1828" s="104"/>
      <c r="C1828" s="154"/>
      <c r="D1828" s="105"/>
      <c r="E1828" s="105"/>
      <c r="F1828" s="106"/>
      <c r="G1828" s="105"/>
      <c r="H1828" s="105"/>
      <c r="I1828" s="108"/>
      <c r="J1828" s="105"/>
      <c r="K1828" s="105"/>
      <c r="L1828" s="108"/>
      <c r="M1828" s="105"/>
      <c r="N1828" s="103"/>
      <c r="O1828" s="456"/>
      <c r="P1828" s="79">
        <f t="shared" si="57"/>
        <v>0</v>
      </c>
      <c r="Q1828" s="79">
        <f t="shared" si="57"/>
        <v>0</v>
      </c>
      <c r="R1828" s="102" t="str">
        <f t="shared" si="56"/>
        <v/>
      </c>
      <c r="S1828" s="96" t="str">
        <f>IF(D1828="","",IF(OR(D1828=Plano!$A$1,D1828=Plano!$B$1),"entrada","saída"))</f>
        <v/>
      </c>
    </row>
    <row r="1829" spans="1:19" ht="13.2" hidden="1" x14ac:dyDescent="0.25">
      <c r="A1829" s="119" t="str">
        <f>IF(B1829="","",COUNT('Diário 2o PA'!$A$5:$A$1412)+COUNT('Diário 3o PA'!$A$5:$A$2004)+COUNT('Diário 4º PA'!$A$5:$A$2004)+ROW()-4)</f>
        <v/>
      </c>
      <c r="B1829" s="104"/>
      <c r="C1829" s="154"/>
      <c r="D1829" s="105"/>
      <c r="E1829" s="105"/>
      <c r="F1829" s="106"/>
      <c r="G1829" s="105"/>
      <c r="H1829" s="105"/>
      <c r="I1829" s="108"/>
      <c r="J1829" s="105"/>
      <c r="K1829" s="105"/>
      <c r="L1829" s="108"/>
      <c r="M1829" s="105"/>
      <c r="N1829" s="103"/>
      <c r="O1829" s="456"/>
      <c r="P1829" s="79">
        <f t="shared" si="57"/>
        <v>0</v>
      </c>
      <c r="Q1829" s="79">
        <f t="shared" si="57"/>
        <v>0</v>
      </c>
      <c r="R1829" s="102" t="str">
        <f t="shared" si="56"/>
        <v/>
      </c>
      <c r="S1829" s="96" t="str">
        <f>IF(D1829="","",IF(OR(D1829=Plano!$A$1,D1829=Plano!$B$1),"entrada","saída"))</f>
        <v/>
      </c>
    </row>
    <row r="1830" spans="1:19" ht="13.2" hidden="1" x14ac:dyDescent="0.25">
      <c r="A1830" s="119" t="str">
        <f>IF(B1830="","",COUNT('Diário 2o PA'!$A$5:$A$1412)+COUNT('Diário 3o PA'!$A$5:$A$2004)+COUNT('Diário 4º PA'!$A$5:$A$2004)+ROW()-4)</f>
        <v/>
      </c>
      <c r="B1830" s="104"/>
      <c r="C1830" s="154"/>
      <c r="D1830" s="105"/>
      <c r="E1830" s="105"/>
      <c r="F1830" s="106"/>
      <c r="G1830" s="105"/>
      <c r="H1830" s="105"/>
      <c r="I1830" s="108"/>
      <c r="J1830" s="105"/>
      <c r="K1830" s="105"/>
      <c r="L1830" s="108"/>
      <c r="M1830" s="105"/>
      <c r="N1830" s="103"/>
      <c r="O1830" s="456"/>
      <c r="P1830" s="79">
        <f t="shared" si="57"/>
        <v>0</v>
      </c>
      <c r="Q1830" s="79">
        <f t="shared" si="57"/>
        <v>0</v>
      </c>
      <c r="R1830" s="102" t="str">
        <f t="shared" si="56"/>
        <v/>
      </c>
      <c r="S1830" s="96" t="str">
        <f>IF(D1830="","",IF(OR(D1830=Plano!$A$1,D1830=Plano!$B$1),"entrada","saída"))</f>
        <v/>
      </c>
    </row>
    <row r="1831" spans="1:19" ht="13.2" hidden="1" x14ac:dyDescent="0.25">
      <c r="A1831" s="119" t="str">
        <f>IF(B1831="","",COUNT('Diário 2o PA'!$A$5:$A$1412)+COUNT('Diário 3o PA'!$A$5:$A$2004)+COUNT('Diário 4º PA'!$A$5:$A$2004)+ROW()-4)</f>
        <v/>
      </c>
      <c r="B1831" s="104"/>
      <c r="C1831" s="154"/>
      <c r="D1831" s="105"/>
      <c r="E1831" s="105"/>
      <c r="F1831" s="106"/>
      <c r="G1831" s="105"/>
      <c r="H1831" s="105"/>
      <c r="I1831" s="108"/>
      <c r="J1831" s="105"/>
      <c r="K1831" s="105"/>
      <c r="L1831" s="108"/>
      <c r="M1831" s="105"/>
      <c r="N1831" s="103"/>
      <c r="O1831" s="456"/>
      <c r="P1831" s="79">
        <f t="shared" si="57"/>
        <v>0</v>
      </c>
      <c r="Q1831" s="79">
        <f t="shared" si="57"/>
        <v>0</v>
      </c>
      <c r="R1831" s="102" t="str">
        <f t="shared" si="56"/>
        <v/>
      </c>
      <c r="S1831" s="96" t="str">
        <f>IF(D1831="","",IF(OR(D1831=Plano!$A$1,D1831=Plano!$B$1),"entrada","saída"))</f>
        <v/>
      </c>
    </row>
    <row r="1832" spans="1:19" ht="13.2" hidden="1" x14ac:dyDescent="0.25">
      <c r="A1832" s="119" t="str">
        <f>IF(B1832="","",COUNT('Diário 2o PA'!$A$5:$A$1412)+COUNT('Diário 3o PA'!$A$5:$A$2004)+COUNT('Diário 4º PA'!$A$5:$A$2004)+ROW()-4)</f>
        <v/>
      </c>
      <c r="B1832" s="104"/>
      <c r="C1832" s="154"/>
      <c r="D1832" s="105"/>
      <c r="E1832" s="105"/>
      <c r="F1832" s="106"/>
      <c r="G1832" s="105"/>
      <c r="H1832" s="105"/>
      <c r="I1832" s="108"/>
      <c r="J1832" s="105"/>
      <c r="K1832" s="105"/>
      <c r="L1832" s="108"/>
      <c r="M1832" s="105"/>
      <c r="N1832" s="103"/>
      <c r="O1832" s="456"/>
      <c r="P1832" s="79">
        <f t="shared" si="57"/>
        <v>0</v>
      </c>
      <c r="Q1832" s="79">
        <f t="shared" si="57"/>
        <v>0</v>
      </c>
      <c r="R1832" s="102" t="str">
        <f t="shared" si="56"/>
        <v/>
      </c>
      <c r="S1832" s="96" t="str">
        <f>IF(D1832="","",IF(OR(D1832=Plano!$A$1,D1832=Plano!$B$1),"entrada","saída"))</f>
        <v/>
      </c>
    </row>
    <row r="1833" spans="1:19" ht="13.2" hidden="1" x14ac:dyDescent="0.25">
      <c r="A1833" s="119" t="str">
        <f>IF(B1833="","",COUNT('Diário 2o PA'!$A$5:$A$1412)+COUNT('Diário 3o PA'!$A$5:$A$2004)+COUNT('Diário 4º PA'!$A$5:$A$2004)+ROW()-4)</f>
        <v/>
      </c>
      <c r="B1833" s="104"/>
      <c r="C1833" s="154"/>
      <c r="D1833" s="105"/>
      <c r="E1833" s="105"/>
      <c r="F1833" s="106"/>
      <c r="G1833" s="105"/>
      <c r="H1833" s="105"/>
      <c r="I1833" s="108"/>
      <c r="J1833" s="105"/>
      <c r="K1833" s="105"/>
      <c r="L1833" s="108"/>
      <c r="M1833" s="105"/>
      <c r="N1833" s="103"/>
      <c r="O1833" s="456"/>
      <c r="P1833" s="79">
        <f t="shared" si="57"/>
        <v>0</v>
      </c>
      <c r="Q1833" s="79">
        <f t="shared" si="57"/>
        <v>0</v>
      </c>
      <c r="R1833" s="102" t="str">
        <f t="shared" si="56"/>
        <v/>
      </c>
      <c r="S1833" s="96" t="str">
        <f>IF(D1833="","",IF(OR(D1833=Plano!$A$1,D1833=Plano!$B$1),"entrada","saída"))</f>
        <v/>
      </c>
    </row>
    <row r="1834" spans="1:19" ht="13.2" hidden="1" x14ac:dyDescent="0.25">
      <c r="A1834" s="119" t="str">
        <f>IF(B1834="","",COUNT('Diário 2o PA'!$A$5:$A$1412)+COUNT('Diário 3o PA'!$A$5:$A$2004)+COUNT('Diário 4º PA'!$A$5:$A$2004)+ROW()-4)</f>
        <v/>
      </c>
      <c r="B1834" s="104"/>
      <c r="C1834" s="154"/>
      <c r="D1834" s="105"/>
      <c r="E1834" s="105"/>
      <c r="F1834" s="106"/>
      <c r="G1834" s="105"/>
      <c r="H1834" s="105"/>
      <c r="I1834" s="108"/>
      <c r="J1834" s="105"/>
      <c r="K1834" s="105"/>
      <c r="L1834" s="108"/>
      <c r="M1834" s="105"/>
      <c r="N1834" s="103"/>
      <c r="O1834" s="456"/>
      <c r="P1834" s="79">
        <f t="shared" si="57"/>
        <v>0</v>
      </c>
      <c r="Q1834" s="79">
        <f t="shared" si="57"/>
        <v>0</v>
      </c>
      <c r="R1834" s="102" t="str">
        <f t="shared" si="56"/>
        <v/>
      </c>
      <c r="S1834" s="96" t="str">
        <f>IF(D1834="","",IF(OR(D1834=Plano!$A$1,D1834=Plano!$B$1),"entrada","saída"))</f>
        <v/>
      </c>
    </row>
    <row r="1835" spans="1:19" ht="13.2" hidden="1" x14ac:dyDescent="0.25">
      <c r="A1835" s="119" t="str">
        <f>IF(B1835="","",COUNT('Diário 2o PA'!$A$5:$A$1412)+COUNT('Diário 3o PA'!$A$5:$A$2004)+COUNT('Diário 4º PA'!$A$5:$A$2004)+ROW()-4)</f>
        <v/>
      </c>
      <c r="B1835" s="104"/>
      <c r="C1835" s="154"/>
      <c r="D1835" s="105"/>
      <c r="E1835" s="105"/>
      <c r="F1835" s="106"/>
      <c r="G1835" s="105"/>
      <c r="H1835" s="105"/>
      <c r="I1835" s="108"/>
      <c r="J1835" s="105"/>
      <c r="K1835" s="105"/>
      <c r="L1835" s="108"/>
      <c r="M1835" s="105"/>
      <c r="N1835" s="103"/>
      <c r="O1835" s="456"/>
      <c r="P1835" s="79">
        <f t="shared" si="57"/>
        <v>0</v>
      </c>
      <c r="Q1835" s="79">
        <f t="shared" si="57"/>
        <v>0</v>
      </c>
      <c r="R1835" s="102" t="str">
        <f t="shared" si="56"/>
        <v/>
      </c>
      <c r="S1835" s="96" t="str">
        <f>IF(D1835="","",IF(OR(D1835=Plano!$A$1,D1835=Plano!$B$1),"entrada","saída"))</f>
        <v/>
      </c>
    </row>
    <row r="1836" spans="1:19" ht="13.2" hidden="1" x14ac:dyDescent="0.25">
      <c r="A1836" s="119" t="str">
        <f>IF(B1836="","",COUNT('Diário 2o PA'!$A$5:$A$1412)+COUNT('Diário 3o PA'!$A$5:$A$2004)+COUNT('Diário 4º PA'!$A$5:$A$2004)+ROW()-4)</f>
        <v/>
      </c>
      <c r="B1836" s="104"/>
      <c r="C1836" s="154"/>
      <c r="D1836" s="105"/>
      <c r="E1836" s="105"/>
      <c r="F1836" s="106"/>
      <c r="G1836" s="105"/>
      <c r="H1836" s="105"/>
      <c r="I1836" s="108"/>
      <c r="J1836" s="105"/>
      <c r="K1836" s="105"/>
      <c r="L1836" s="108"/>
      <c r="M1836" s="105"/>
      <c r="N1836" s="103"/>
      <c r="O1836" s="456"/>
      <c r="P1836" s="79">
        <f t="shared" si="57"/>
        <v>0</v>
      </c>
      <c r="Q1836" s="79">
        <f t="shared" si="57"/>
        <v>0</v>
      </c>
      <c r="R1836" s="102" t="str">
        <f t="shared" si="56"/>
        <v/>
      </c>
      <c r="S1836" s="96" t="str">
        <f>IF(D1836="","",IF(OR(D1836=Plano!$A$1,D1836=Plano!$B$1),"entrada","saída"))</f>
        <v/>
      </c>
    </row>
    <row r="1837" spans="1:19" ht="13.2" hidden="1" x14ac:dyDescent="0.25">
      <c r="A1837" s="119" t="str">
        <f>IF(B1837="","",COUNT('Diário 2o PA'!$A$5:$A$1412)+COUNT('Diário 3o PA'!$A$5:$A$2004)+COUNT('Diário 4º PA'!$A$5:$A$2004)+ROW()-4)</f>
        <v/>
      </c>
      <c r="B1837" s="104"/>
      <c r="C1837" s="154"/>
      <c r="D1837" s="105"/>
      <c r="E1837" s="105"/>
      <c r="F1837" s="106"/>
      <c r="G1837" s="105"/>
      <c r="H1837" s="105"/>
      <c r="I1837" s="108"/>
      <c r="J1837" s="105"/>
      <c r="K1837" s="105"/>
      <c r="L1837" s="108"/>
      <c r="M1837" s="105"/>
      <c r="N1837" s="103"/>
      <c r="O1837" s="456"/>
      <c r="P1837" s="79">
        <f t="shared" si="57"/>
        <v>0</v>
      </c>
      <c r="Q1837" s="79">
        <f t="shared" si="57"/>
        <v>0</v>
      </c>
      <c r="R1837" s="102" t="str">
        <f t="shared" si="56"/>
        <v/>
      </c>
      <c r="S1837" s="96" t="str">
        <f>IF(D1837="","",IF(OR(D1837=Plano!$A$1,D1837=Plano!$B$1),"entrada","saída"))</f>
        <v/>
      </c>
    </row>
    <row r="1838" spans="1:19" ht="13.2" hidden="1" x14ac:dyDescent="0.25">
      <c r="A1838" s="119" t="str">
        <f>IF(B1838="","",COUNT('Diário 2o PA'!$A$5:$A$1412)+COUNT('Diário 3o PA'!$A$5:$A$2004)+COUNT('Diário 4º PA'!$A$5:$A$2004)+ROW()-4)</f>
        <v/>
      </c>
      <c r="B1838" s="104"/>
      <c r="C1838" s="154"/>
      <c r="D1838" s="105"/>
      <c r="E1838" s="105"/>
      <c r="F1838" s="106"/>
      <c r="G1838" s="105"/>
      <c r="H1838" s="105"/>
      <c r="I1838" s="108"/>
      <c r="J1838" s="105"/>
      <c r="K1838" s="105"/>
      <c r="L1838" s="108"/>
      <c r="M1838" s="105"/>
      <c r="N1838" s="103"/>
      <c r="O1838" s="456"/>
      <c r="P1838" s="79">
        <f t="shared" si="57"/>
        <v>0</v>
      </c>
      <c r="Q1838" s="79">
        <f t="shared" si="57"/>
        <v>0</v>
      </c>
      <c r="R1838" s="102" t="str">
        <f t="shared" si="56"/>
        <v/>
      </c>
      <c r="S1838" s="96" t="str">
        <f>IF(D1838="","",IF(OR(D1838=Plano!$A$1,D1838=Plano!$B$1),"entrada","saída"))</f>
        <v/>
      </c>
    </row>
    <row r="1839" spans="1:19" ht="13.2" hidden="1" x14ac:dyDescent="0.25">
      <c r="A1839" s="119" t="str">
        <f>IF(B1839="","",COUNT('Diário 2o PA'!$A$5:$A$1412)+COUNT('Diário 3o PA'!$A$5:$A$2004)+COUNT('Diário 4º PA'!$A$5:$A$2004)+ROW()-4)</f>
        <v/>
      </c>
      <c r="B1839" s="104"/>
      <c r="C1839" s="154"/>
      <c r="D1839" s="105"/>
      <c r="E1839" s="105"/>
      <c r="F1839" s="106"/>
      <c r="G1839" s="105"/>
      <c r="H1839" s="105"/>
      <c r="I1839" s="108"/>
      <c r="J1839" s="105"/>
      <c r="K1839" s="105"/>
      <c r="L1839" s="108"/>
      <c r="M1839" s="105"/>
      <c r="N1839" s="103"/>
      <c r="O1839" s="456"/>
      <c r="P1839" s="79">
        <f t="shared" si="57"/>
        <v>0</v>
      </c>
      <c r="Q1839" s="79">
        <f t="shared" si="57"/>
        <v>0</v>
      </c>
      <c r="R1839" s="102" t="str">
        <f t="shared" si="56"/>
        <v/>
      </c>
      <c r="S1839" s="96" t="str">
        <f>IF(D1839="","",IF(OR(D1839=Plano!$A$1,D1839=Plano!$B$1),"entrada","saída"))</f>
        <v/>
      </c>
    </row>
    <row r="1840" spans="1:19" ht="13.2" hidden="1" x14ac:dyDescent="0.25">
      <c r="A1840" s="119" t="str">
        <f>IF(B1840="","",COUNT('Diário 2o PA'!$A$5:$A$1412)+COUNT('Diário 3o PA'!$A$5:$A$2004)+COUNT('Diário 4º PA'!$A$5:$A$2004)+ROW()-4)</f>
        <v/>
      </c>
      <c r="B1840" s="104"/>
      <c r="C1840" s="154"/>
      <c r="D1840" s="105"/>
      <c r="E1840" s="105"/>
      <c r="F1840" s="106"/>
      <c r="G1840" s="105"/>
      <c r="H1840" s="105"/>
      <c r="I1840" s="108"/>
      <c r="J1840" s="105"/>
      <c r="K1840" s="105"/>
      <c r="L1840" s="108"/>
      <c r="M1840" s="105"/>
      <c r="N1840" s="103"/>
      <c r="O1840" s="456"/>
      <c r="P1840" s="79">
        <f t="shared" si="57"/>
        <v>0</v>
      </c>
      <c r="Q1840" s="79">
        <f t="shared" si="57"/>
        <v>0</v>
      </c>
      <c r="R1840" s="102" t="str">
        <f t="shared" si="56"/>
        <v/>
      </c>
      <c r="S1840" s="96" t="str">
        <f>IF(D1840="","",IF(OR(D1840=Plano!$A$1,D1840=Plano!$B$1),"entrada","saída"))</f>
        <v/>
      </c>
    </row>
    <row r="1841" spans="1:19" ht="13.2" hidden="1" x14ac:dyDescent="0.25">
      <c r="A1841" s="119" t="str">
        <f>IF(B1841="","",COUNT('Diário 2o PA'!$A$5:$A$1412)+COUNT('Diário 3o PA'!$A$5:$A$2004)+COUNT('Diário 4º PA'!$A$5:$A$2004)+ROW()-4)</f>
        <v/>
      </c>
      <c r="B1841" s="104"/>
      <c r="C1841" s="154"/>
      <c r="D1841" s="105"/>
      <c r="E1841" s="105"/>
      <c r="F1841" s="106"/>
      <c r="G1841" s="105"/>
      <c r="H1841" s="105"/>
      <c r="I1841" s="108"/>
      <c r="J1841" s="105"/>
      <c r="K1841" s="105"/>
      <c r="L1841" s="108"/>
      <c r="M1841" s="105"/>
      <c r="N1841" s="103"/>
      <c r="O1841" s="456"/>
      <c r="P1841" s="79">
        <f t="shared" si="57"/>
        <v>0</v>
      </c>
      <c r="Q1841" s="79">
        <f t="shared" si="57"/>
        <v>0</v>
      </c>
      <c r="R1841" s="102" t="str">
        <f t="shared" si="56"/>
        <v/>
      </c>
      <c r="S1841" s="96" t="str">
        <f>IF(D1841="","",IF(OR(D1841=Plano!$A$1,D1841=Plano!$B$1),"entrada","saída"))</f>
        <v/>
      </c>
    </row>
    <row r="1842" spans="1:19" ht="13.2" hidden="1" x14ac:dyDescent="0.25">
      <c r="A1842" s="119" t="str">
        <f>IF(B1842="","",COUNT('Diário 2o PA'!$A$5:$A$1412)+COUNT('Diário 3o PA'!$A$5:$A$2004)+COUNT('Diário 4º PA'!$A$5:$A$2004)+ROW()-4)</f>
        <v/>
      </c>
      <c r="B1842" s="104"/>
      <c r="C1842" s="154"/>
      <c r="D1842" s="105"/>
      <c r="E1842" s="105"/>
      <c r="F1842" s="106"/>
      <c r="G1842" s="105"/>
      <c r="H1842" s="105"/>
      <c r="I1842" s="108"/>
      <c r="J1842" s="105"/>
      <c r="K1842" s="105"/>
      <c r="L1842" s="108"/>
      <c r="M1842" s="105"/>
      <c r="N1842" s="103"/>
      <c r="O1842" s="456"/>
      <c r="P1842" s="79">
        <f t="shared" si="57"/>
        <v>0</v>
      </c>
      <c r="Q1842" s="79">
        <f t="shared" si="57"/>
        <v>0</v>
      </c>
      <c r="R1842" s="102" t="str">
        <f t="shared" si="56"/>
        <v/>
      </c>
      <c r="S1842" s="96" t="str">
        <f>IF(D1842="","",IF(OR(D1842=Plano!$A$1,D1842=Plano!$B$1),"entrada","saída"))</f>
        <v/>
      </c>
    </row>
    <row r="1843" spans="1:19" ht="13.2" hidden="1" x14ac:dyDescent="0.25">
      <c r="A1843" s="119" t="str">
        <f>IF(B1843="","",COUNT('Diário 2o PA'!$A$5:$A$1412)+COUNT('Diário 3o PA'!$A$5:$A$2004)+COUNT('Diário 4º PA'!$A$5:$A$2004)+ROW()-4)</f>
        <v/>
      </c>
      <c r="B1843" s="104"/>
      <c r="C1843" s="154"/>
      <c r="D1843" s="105"/>
      <c r="E1843" s="105"/>
      <c r="F1843" s="106"/>
      <c r="G1843" s="105"/>
      <c r="H1843" s="105"/>
      <c r="I1843" s="108"/>
      <c r="J1843" s="105"/>
      <c r="K1843" s="105"/>
      <c r="L1843" s="108"/>
      <c r="M1843" s="105"/>
      <c r="N1843" s="103"/>
      <c r="O1843" s="456"/>
      <c r="P1843" s="79">
        <f t="shared" si="57"/>
        <v>0</v>
      </c>
      <c r="Q1843" s="79">
        <f t="shared" si="57"/>
        <v>0</v>
      </c>
      <c r="R1843" s="102" t="str">
        <f t="shared" si="56"/>
        <v/>
      </c>
      <c r="S1843" s="96" t="str">
        <f>IF(D1843="","",IF(OR(D1843=Plano!$A$1,D1843=Plano!$B$1),"entrada","saída"))</f>
        <v/>
      </c>
    </row>
    <row r="1844" spans="1:19" ht="13.2" hidden="1" x14ac:dyDescent="0.25">
      <c r="A1844" s="119" t="str">
        <f>IF(B1844="","",COUNT('Diário 2o PA'!$A$5:$A$1412)+COUNT('Diário 3o PA'!$A$5:$A$2004)+COUNT('Diário 4º PA'!$A$5:$A$2004)+ROW()-4)</f>
        <v/>
      </c>
      <c r="B1844" s="104"/>
      <c r="C1844" s="154"/>
      <c r="D1844" s="105"/>
      <c r="E1844" s="105"/>
      <c r="F1844" s="106"/>
      <c r="G1844" s="105"/>
      <c r="H1844" s="105"/>
      <c r="I1844" s="108"/>
      <c r="J1844" s="105"/>
      <c r="K1844" s="105"/>
      <c r="L1844" s="108"/>
      <c r="M1844" s="105"/>
      <c r="N1844" s="103"/>
      <c r="O1844" s="456"/>
      <c r="P1844" s="79">
        <f t="shared" si="57"/>
        <v>0</v>
      </c>
      <c r="Q1844" s="79">
        <f t="shared" si="57"/>
        <v>0</v>
      </c>
      <c r="R1844" s="102" t="str">
        <f t="shared" si="56"/>
        <v/>
      </c>
      <c r="S1844" s="96" t="str">
        <f>IF(D1844="","",IF(OR(D1844=Plano!$A$1,D1844=Plano!$B$1),"entrada","saída"))</f>
        <v/>
      </c>
    </row>
    <row r="1845" spans="1:19" ht="13.2" hidden="1" x14ac:dyDescent="0.25">
      <c r="A1845" s="119" t="str">
        <f>IF(B1845="","",COUNT('Diário 2o PA'!$A$5:$A$1412)+COUNT('Diário 3o PA'!$A$5:$A$2004)+COUNT('Diário 4º PA'!$A$5:$A$2004)+ROW()-4)</f>
        <v/>
      </c>
      <c r="B1845" s="104"/>
      <c r="C1845" s="154"/>
      <c r="D1845" s="105"/>
      <c r="E1845" s="105"/>
      <c r="F1845" s="106"/>
      <c r="G1845" s="105"/>
      <c r="H1845" s="105"/>
      <c r="I1845" s="108"/>
      <c r="J1845" s="105"/>
      <c r="K1845" s="105"/>
      <c r="L1845" s="108"/>
      <c r="M1845" s="105"/>
      <c r="N1845" s="103"/>
      <c r="O1845" s="456"/>
      <c r="P1845" s="79">
        <f t="shared" si="57"/>
        <v>0</v>
      </c>
      <c r="Q1845" s="79">
        <f t="shared" si="57"/>
        <v>0</v>
      </c>
      <c r="R1845" s="102" t="str">
        <f t="shared" si="56"/>
        <v/>
      </c>
      <c r="S1845" s="96" t="str">
        <f>IF(D1845="","",IF(OR(D1845=Plano!$A$1,D1845=Plano!$B$1),"entrada","saída"))</f>
        <v/>
      </c>
    </row>
    <row r="1846" spans="1:19" ht="13.2" hidden="1" x14ac:dyDescent="0.25">
      <c r="A1846" s="119" t="str">
        <f>IF(B1846="","",COUNT('Diário 2o PA'!$A$5:$A$1412)+COUNT('Diário 3o PA'!$A$5:$A$2004)+COUNT('Diário 4º PA'!$A$5:$A$2004)+ROW()-4)</f>
        <v/>
      </c>
      <c r="B1846" s="104"/>
      <c r="C1846" s="154"/>
      <c r="D1846" s="105"/>
      <c r="E1846" s="105"/>
      <c r="F1846" s="106"/>
      <c r="G1846" s="105"/>
      <c r="H1846" s="105"/>
      <c r="I1846" s="108"/>
      <c r="J1846" s="105"/>
      <c r="K1846" s="105"/>
      <c r="L1846" s="108"/>
      <c r="M1846" s="105"/>
      <c r="N1846" s="103"/>
      <c r="O1846" s="456"/>
      <c r="P1846" s="79">
        <f t="shared" si="57"/>
        <v>0</v>
      </c>
      <c r="Q1846" s="79">
        <f t="shared" si="57"/>
        <v>0</v>
      </c>
      <c r="R1846" s="102" t="str">
        <f t="shared" si="56"/>
        <v/>
      </c>
      <c r="S1846" s="96" t="str">
        <f>IF(D1846="","",IF(OR(D1846=Plano!$A$1,D1846=Plano!$B$1),"entrada","saída"))</f>
        <v/>
      </c>
    </row>
    <row r="1847" spans="1:19" ht="13.2" hidden="1" x14ac:dyDescent="0.25">
      <c r="A1847" s="119" t="str">
        <f>IF(B1847="","",COUNT('Diário 2o PA'!$A$5:$A$1412)+COUNT('Diário 3o PA'!$A$5:$A$2004)+COUNT('Diário 4º PA'!$A$5:$A$2004)+ROW()-4)</f>
        <v/>
      </c>
      <c r="B1847" s="104"/>
      <c r="C1847" s="154"/>
      <c r="D1847" s="105"/>
      <c r="E1847" s="105"/>
      <c r="F1847" s="106"/>
      <c r="G1847" s="105"/>
      <c r="H1847" s="105"/>
      <c r="I1847" s="108"/>
      <c r="J1847" s="105"/>
      <c r="K1847" s="105"/>
      <c r="L1847" s="108"/>
      <c r="M1847" s="105"/>
      <c r="N1847" s="103"/>
      <c r="O1847" s="456"/>
      <c r="P1847" s="79">
        <f t="shared" si="57"/>
        <v>0</v>
      </c>
      <c r="Q1847" s="79">
        <f t="shared" si="57"/>
        <v>0</v>
      </c>
      <c r="R1847" s="102" t="str">
        <f t="shared" si="56"/>
        <v/>
      </c>
      <c r="S1847" s="96" t="str">
        <f>IF(D1847="","",IF(OR(D1847=Plano!$A$1,D1847=Plano!$B$1),"entrada","saída"))</f>
        <v/>
      </c>
    </row>
    <row r="1848" spans="1:19" ht="13.2" hidden="1" x14ac:dyDescent="0.25">
      <c r="A1848" s="119" t="str">
        <f>IF(B1848="","",COUNT('Diário 2o PA'!$A$5:$A$1412)+COUNT('Diário 3o PA'!$A$5:$A$2004)+COUNT('Diário 4º PA'!$A$5:$A$2004)+ROW()-4)</f>
        <v/>
      </c>
      <c r="B1848" s="104"/>
      <c r="C1848" s="154"/>
      <c r="D1848" s="105"/>
      <c r="E1848" s="105"/>
      <c r="F1848" s="106"/>
      <c r="G1848" s="105"/>
      <c r="H1848" s="105"/>
      <c r="I1848" s="108"/>
      <c r="J1848" s="105"/>
      <c r="K1848" s="105"/>
      <c r="L1848" s="108"/>
      <c r="M1848" s="105"/>
      <c r="N1848" s="103"/>
      <c r="O1848" s="456"/>
      <c r="P1848" s="79">
        <f t="shared" si="57"/>
        <v>0</v>
      </c>
      <c r="Q1848" s="79">
        <f t="shared" si="57"/>
        <v>0</v>
      </c>
      <c r="R1848" s="102" t="str">
        <f t="shared" si="56"/>
        <v/>
      </c>
      <c r="S1848" s="96" t="str">
        <f>IF(D1848="","",IF(OR(D1848=Plano!$A$1,D1848=Plano!$B$1),"entrada","saída"))</f>
        <v/>
      </c>
    </row>
    <row r="1849" spans="1:19" ht="13.2" hidden="1" x14ac:dyDescent="0.25">
      <c r="A1849" s="119" t="str">
        <f>IF(B1849="","",COUNT('Diário 2o PA'!$A$5:$A$1412)+COUNT('Diário 3o PA'!$A$5:$A$2004)+COUNT('Diário 4º PA'!$A$5:$A$2004)+ROW()-4)</f>
        <v/>
      </c>
      <c r="B1849" s="104"/>
      <c r="C1849" s="154"/>
      <c r="D1849" s="105"/>
      <c r="E1849" s="105"/>
      <c r="F1849" s="106"/>
      <c r="G1849" s="105"/>
      <c r="H1849" s="105"/>
      <c r="I1849" s="108"/>
      <c r="J1849" s="105"/>
      <c r="K1849" s="105"/>
      <c r="L1849" s="108"/>
      <c r="M1849" s="105"/>
      <c r="N1849" s="103"/>
      <c r="O1849" s="456"/>
      <c r="P1849" s="79">
        <f t="shared" si="57"/>
        <v>0</v>
      </c>
      <c r="Q1849" s="79">
        <f t="shared" si="57"/>
        <v>0</v>
      </c>
      <c r="R1849" s="102" t="str">
        <f t="shared" si="56"/>
        <v/>
      </c>
      <c r="S1849" s="96" t="str">
        <f>IF(D1849="","",IF(OR(D1849=Plano!$A$1,D1849=Plano!$B$1),"entrada","saída"))</f>
        <v/>
      </c>
    </row>
    <row r="1850" spans="1:19" ht="13.2" hidden="1" x14ac:dyDescent="0.25">
      <c r="A1850" s="119" t="str">
        <f>IF(B1850="","",COUNT('Diário 2o PA'!$A$5:$A$1412)+COUNT('Diário 3o PA'!$A$5:$A$2004)+COUNT('Diário 4º PA'!$A$5:$A$2004)+ROW()-4)</f>
        <v/>
      </c>
      <c r="B1850" s="104"/>
      <c r="C1850" s="154"/>
      <c r="D1850" s="105"/>
      <c r="E1850" s="105"/>
      <c r="F1850" s="106"/>
      <c r="G1850" s="105"/>
      <c r="H1850" s="105"/>
      <c r="I1850" s="108"/>
      <c r="J1850" s="105"/>
      <c r="K1850" s="105"/>
      <c r="L1850" s="108"/>
      <c r="M1850" s="105"/>
      <c r="N1850" s="103"/>
      <c r="O1850" s="456"/>
      <c r="P1850" s="79">
        <f t="shared" si="57"/>
        <v>0</v>
      </c>
      <c r="Q1850" s="79">
        <f t="shared" si="57"/>
        <v>0</v>
      </c>
      <c r="R1850" s="102" t="str">
        <f t="shared" si="56"/>
        <v/>
      </c>
      <c r="S1850" s="96" t="str">
        <f>IF(D1850="","",IF(OR(D1850=Plano!$A$1,D1850=Plano!$B$1),"entrada","saída"))</f>
        <v/>
      </c>
    </row>
    <row r="1851" spans="1:19" ht="13.2" hidden="1" x14ac:dyDescent="0.25">
      <c r="A1851" s="119" t="str">
        <f>IF(B1851="","",COUNT('Diário 2o PA'!$A$5:$A$1412)+COUNT('Diário 3o PA'!$A$5:$A$2004)+COUNT('Diário 4º PA'!$A$5:$A$2004)+ROW()-4)</f>
        <v/>
      </c>
      <c r="B1851" s="104"/>
      <c r="C1851" s="154"/>
      <c r="D1851" s="105"/>
      <c r="E1851" s="105"/>
      <c r="F1851" s="106"/>
      <c r="G1851" s="105"/>
      <c r="H1851" s="105"/>
      <c r="I1851" s="108"/>
      <c r="J1851" s="105"/>
      <c r="K1851" s="105"/>
      <c r="L1851" s="108"/>
      <c r="M1851" s="105"/>
      <c r="N1851" s="103"/>
      <c r="O1851" s="456"/>
      <c r="P1851" s="79">
        <f t="shared" si="57"/>
        <v>0</v>
      </c>
      <c r="Q1851" s="79">
        <f t="shared" si="57"/>
        <v>0</v>
      </c>
      <c r="R1851" s="102" t="str">
        <f t="shared" si="56"/>
        <v/>
      </c>
      <c r="S1851" s="96" t="str">
        <f>IF(D1851="","",IF(OR(D1851=Plano!$A$1,D1851=Plano!$B$1),"entrada","saída"))</f>
        <v/>
      </c>
    </row>
    <row r="1852" spans="1:19" ht="13.2" hidden="1" x14ac:dyDescent="0.25">
      <c r="A1852" s="119" t="str">
        <f>IF(B1852="","",COUNT('Diário 2o PA'!$A$5:$A$1412)+COUNT('Diário 3o PA'!$A$5:$A$2004)+COUNT('Diário 4º PA'!$A$5:$A$2004)+ROW()-4)</f>
        <v/>
      </c>
      <c r="B1852" s="104"/>
      <c r="C1852" s="154"/>
      <c r="D1852" s="105"/>
      <c r="E1852" s="105"/>
      <c r="F1852" s="106"/>
      <c r="G1852" s="105"/>
      <c r="H1852" s="105"/>
      <c r="I1852" s="108"/>
      <c r="J1852" s="105"/>
      <c r="K1852" s="105"/>
      <c r="L1852" s="108"/>
      <c r="M1852" s="105"/>
      <c r="N1852" s="103"/>
      <c r="O1852" s="456"/>
      <c r="P1852" s="79">
        <f t="shared" si="57"/>
        <v>0</v>
      </c>
      <c r="Q1852" s="79">
        <f t="shared" si="57"/>
        <v>0</v>
      </c>
      <c r="R1852" s="102" t="str">
        <f t="shared" si="56"/>
        <v/>
      </c>
      <c r="S1852" s="96" t="str">
        <f>IF(D1852="","",IF(OR(D1852=Plano!$A$1,D1852=Plano!$B$1),"entrada","saída"))</f>
        <v/>
      </c>
    </row>
    <row r="1853" spans="1:19" ht="13.2" hidden="1" x14ac:dyDescent="0.25">
      <c r="A1853" s="119" t="str">
        <f>IF(B1853="","",COUNT('Diário 2o PA'!$A$5:$A$1412)+COUNT('Diário 3o PA'!$A$5:$A$2004)+COUNT('Diário 4º PA'!$A$5:$A$2004)+ROW()-4)</f>
        <v/>
      </c>
      <c r="B1853" s="104"/>
      <c r="C1853" s="154"/>
      <c r="D1853" s="105"/>
      <c r="E1853" s="105"/>
      <c r="F1853" s="106"/>
      <c r="G1853" s="105"/>
      <c r="H1853" s="105"/>
      <c r="I1853" s="108"/>
      <c r="J1853" s="105"/>
      <c r="K1853" s="105"/>
      <c r="L1853" s="108"/>
      <c r="M1853" s="105"/>
      <c r="N1853" s="103"/>
      <c r="O1853" s="456"/>
      <c r="P1853" s="79">
        <f t="shared" si="57"/>
        <v>0</v>
      </c>
      <c r="Q1853" s="79">
        <f t="shared" si="57"/>
        <v>0</v>
      </c>
      <c r="R1853" s="102" t="str">
        <f t="shared" si="56"/>
        <v/>
      </c>
      <c r="S1853" s="96" t="str">
        <f>IF(D1853="","",IF(OR(D1853=Plano!$A$1,D1853=Plano!$B$1),"entrada","saída"))</f>
        <v/>
      </c>
    </row>
    <row r="1854" spans="1:19" ht="13.2" hidden="1" x14ac:dyDescent="0.25">
      <c r="A1854" s="119" t="str">
        <f>IF(B1854="","",COUNT('Diário 2o PA'!$A$5:$A$1412)+COUNT('Diário 3o PA'!$A$5:$A$2004)+COUNT('Diário 4º PA'!$A$5:$A$2004)+ROW()-4)</f>
        <v/>
      </c>
      <c r="B1854" s="104"/>
      <c r="C1854" s="154"/>
      <c r="D1854" s="105"/>
      <c r="E1854" s="105"/>
      <c r="F1854" s="106"/>
      <c r="G1854" s="105"/>
      <c r="H1854" s="105"/>
      <c r="I1854" s="108"/>
      <c r="J1854" s="105"/>
      <c r="K1854" s="105"/>
      <c r="L1854" s="108"/>
      <c r="M1854" s="105"/>
      <c r="N1854" s="103"/>
      <c r="O1854" s="456"/>
      <c r="P1854" s="79">
        <f t="shared" si="57"/>
        <v>0</v>
      </c>
      <c r="Q1854" s="79">
        <f t="shared" si="57"/>
        <v>0</v>
      </c>
      <c r="R1854" s="102" t="str">
        <f t="shared" si="56"/>
        <v/>
      </c>
      <c r="S1854" s="96" t="str">
        <f>IF(D1854="","",IF(OR(D1854=Plano!$A$1,D1854=Plano!$B$1),"entrada","saída"))</f>
        <v/>
      </c>
    </row>
    <row r="1855" spans="1:19" ht="13.2" hidden="1" x14ac:dyDescent="0.25">
      <c r="A1855" s="119" t="str">
        <f>IF(B1855="","",COUNT('Diário 2o PA'!$A$5:$A$1412)+COUNT('Diário 3o PA'!$A$5:$A$2004)+COUNT('Diário 4º PA'!$A$5:$A$2004)+ROW()-4)</f>
        <v/>
      </c>
      <c r="B1855" s="104"/>
      <c r="C1855" s="154"/>
      <c r="D1855" s="105"/>
      <c r="E1855" s="105"/>
      <c r="F1855" s="106"/>
      <c r="G1855" s="105"/>
      <c r="H1855" s="105"/>
      <c r="I1855" s="108"/>
      <c r="J1855" s="105"/>
      <c r="K1855" s="105"/>
      <c r="L1855" s="108"/>
      <c r="M1855" s="105"/>
      <c r="N1855" s="103"/>
      <c r="O1855" s="456"/>
      <c r="P1855" s="79">
        <f t="shared" si="57"/>
        <v>0</v>
      </c>
      <c r="Q1855" s="79">
        <f t="shared" si="57"/>
        <v>0</v>
      </c>
      <c r="R1855" s="102" t="str">
        <f t="shared" si="56"/>
        <v/>
      </c>
      <c r="S1855" s="96" t="str">
        <f>IF(D1855="","",IF(OR(D1855=Plano!$A$1,D1855=Plano!$B$1),"entrada","saída"))</f>
        <v/>
      </c>
    </row>
    <row r="1856" spans="1:19" ht="13.2" hidden="1" x14ac:dyDescent="0.25">
      <c r="A1856" s="119" t="str">
        <f>IF(B1856="","",COUNT('Diário 2o PA'!$A$5:$A$1412)+COUNT('Diário 3o PA'!$A$5:$A$2004)+COUNT('Diário 4º PA'!$A$5:$A$2004)+ROW()-4)</f>
        <v/>
      </c>
      <c r="B1856" s="104"/>
      <c r="C1856" s="154"/>
      <c r="D1856" s="105"/>
      <c r="E1856" s="105"/>
      <c r="F1856" s="106"/>
      <c r="G1856" s="105"/>
      <c r="H1856" s="105"/>
      <c r="I1856" s="108"/>
      <c r="J1856" s="105"/>
      <c r="K1856" s="105"/>
      <c r="L1856" s="108"/>
      <c r="M1856" s="105"/>
      <c r="N1856" s="103"/>
      <c r="O1856" s="456"/>
      <c r="P1856" s="79">
        <f t="shared" si="57"/>
        <v>0</v>
      </c>
      <c r="Q1856" s="79">
        <f t="shared" si="57"/>
        <v>0</v>
      </c>
      <c r="R1856" s="102" t="str">
        <f t="shared" si="56"/>
        <v/>
      </c>
      <c r="S1856" s="96" t="str">
        <f>IF(D1856="","",IF(OR(D1856=Plano!$A$1,D1856=Plano!$B$1),"entrada","saída"))</f>
        <v/>
      </c>
    </row>
    <row r="1857" spans="1:19" ht="13.2" hidden="1" x14ac:dyDescent="0.25">
      <c r="A1857" s="119" t="str">
        <f>IF(B1857="","",COUNT('Diário 2o PA'!$A$5:$A$1412)+COUNT('Diário 3o PA'!$A$5:$A$2004)+COUNT('Diário 4º PA'!$A$5:$A$2004)+ROW()-4)</f>
        <v/>
      </c>
      <c r="B1857" s="104"/>
      <c r="C1857" s="154"/>
      <c r="D1857" s="105"/>
      <c r="E1857" s="105"/>
      <c r="F1857" s="106"/>
      <c r="G1857" s="105"/>
      <c r="H1857" s="105"/>
      <c r="I1857" s="108"/>
      <c r="J1857" s="105"/>
      <c r="K1857" s="105"/>
      <c r="L1857" s="108"/>
      <c r="M1857" s="105"/>
      <c r="N1857" s="103"/>
      <c r="O1857" s="456"/>
      <c r="P1857" s="79">
        <f t="shared" si="57"/>
        <v>0</v>
      </c>
      <c r="Q1857" s="79">
        <f t="shared" si="57"/>
        <v>0</v>
      </c>
      <c r="R1857" s="102" t="str">
        <f t="shared" si="56"/>
        <v/>
      </c>
      <c r="S1857" s="96" t="str">
        <f>IF(D1857="","",IF(OR(D1857=Plano!$A$1,D1857=Plano!$B$1),"entrada","saída"))</f>
        <v/>
      </c>
    </row>
    <row r="1858" spans="1:19" ht="13.2" hidden="1" x14ac:dyDescent="0.25">
      <c r="A1858" s="119" t="str">
        <f>IF(B1858="","",COUNT('Diário 2o PA'!$A$5:$A$1412)+COUNT('Diário 3o PA'!$A$5:$A$2004)+COUNT('Diário 4º PA'!$A$5:$A$2004)+ROW()-4)</f>
        <v/>
      </c>
      <c r="B1858" s="104"/>
      <c r="C1858" s="154"/>
      <c r="D1858" s="105"/>
      <c r="E1858" s="105"/>
      <c r="F1858" s="106"/>
      <c r="G1858" s="105"/>
      <c r="H1858" s="105"/>
      <c r="I1858" s="108"/>
      <c r="J1858" s="105"/>
      <c r="K1858" s="105"/>
      <c r="L1858" s="108"/>
      <c r="M1858" s="105"/>
      <c r="N1858" s="103"/>
      <c r="O1858" s="456"/>
      <c r="P1858" s="79">
        <f t="shared" si="57"/>
        <v>0</v>
      </c>
      <c r="Q1858" s="79">
        <f t="shared" si="57"/>
        <v>0</v>
      </c>
      <c r="R1858" s="102" t="str">
        <f t="shared" si="56"/>
        <v/>
      </c>
      <c r="S1858" s="96" t="str">
        <f>IF(D1858="","",IF(OR(D1858=Plano!$A$1,D1858=Plano!$B$1),"entrada","saída"))</f>
        <v/>
      </c>
    </row>
    <row r="1859" spans="1:19" ht="13.2" hidden="1" x14ac:dyDescent="0.25">
      <c r="A1859" s="119" t="str">
        <f>IF(B1859="","",COUNT('Diário 2o PA'!$A$5:$A$1412)+COUNT('Diário 3o PA'!$A$5:$A$2004)+COUNT('Diário 4º PA'!$A$5:$A$2004)+ROW()-4)</f>
        <v/>
      </c>
      <c r="B1859" s="104"/>
      <c r="C1859" s="154"/>
      <c r="D1859" s="105"/>
      <c r="E1859" s="105"/>
      <c r="F1859" s="106"/>
      <c r="G1859" s="105"/>
      <c r="H1859" s="105"/>
      <c r="I1859" s="108"/>
      <c r="J1859" s="105"/>
      <c r="K1859" s="105"/>
      <c r="L1859" s="108"/>
      <c r="M1859" s="105"/>
      <c r="N1859" s="103"/>
      <c r="O1859" s="456"/>
      <c r="P1859" s="79">
        <f t="shared" si="57"/>
        <v>0</v>
      </c>
      <c r="Q1859" s="79">
        <f t="shared" si="57"/>
        <v>0</v>
      </c>
      <c r="R1859" s="102" t="str">
        <f t="shared" si="56"/>
        <v/>
      </c>
      <c r="S1859" s="96" t="str">
        <f>IF(D1859="","",IF(OR(D1859=Plano!$A$1,D1859=Plano!$B$1),"entrada","saída"))</f>
        <v/>
      </c>
    </row>
    <row r="1860" spans="1:19" ht="13.2" hidden="1" x14ac:dyDescent="0.25">
      <c r="A1860" s="119" t="str">
        <f>IF(B1860="","",COUNT('Diário 2o PA'!$A$5:$A$1412)+COUNT('Diário 3o PA'!$A$5:$A$2004)+COUNT('Diário 4º PA'!$A$5:$A$2004)+ROW()-4)</f>
        <v/>
      </c>
      <c r="B1860" s="104"/>
      <c r="C1860" s="154"/>
      <c r="D1860" s="105"/>
      <c r="E1860" s="105"/>
      <c r="F1860" s="106"/>
      <c r="G1860" s="105"/>
      <c r="H1860" s="105"/>
      <c r="I1860" s="108"/>
      <c r="J1860" s="105"/>
      <c r="K1860" s="105"/>
      <c r="L1860" s="108"/>
      <c r="M1860" s="105"/>
      <c r="N1860" s="103"/>
      <c r="O1860" s="456"/>
      <c r="P1860" s="79">
        <f t="shared" si="57"/>
        <v>0</v>
      </c>
      <c r="Q1860" s="79">
        <f t="shared" si="57"/>
        <v>0</v>
      </c>
      <c r="R1860" s="102" t="str">
        <f t="shared" si="56"/>
        <v/>
      </c>
      <c r="S1860" s="96" t="str">
        <f>IF(D1860="","",IF(OR(D1860=Plano!$A$1,D1860=Plano!$B$1),"entrada","saída"))</f>
        <v/>
      </c>
    </row>
    <row r="1861" spans="1:19" ht="13.2" hidden="1" x14ac:dyDescent="0.25">
      <c r="A1861" s="119" t="str">
        <f>IF(B1861="","",COUNT('Diário 2o PA'!$A$5:$A$1412)+COUNT('Diário 3o PA'!$A$5:$A$2004)+COUNT('Diário 4º PA'!$A$5:$A$2004)+ROW()-4)</f>
        <v/>
      </c>
      <c r="B1861" s="104"/>
      <c r="C1861" s="154"/>
      <c r="D1861" s="105"/>
      <c r="E1861" s="105"/>
      <c r="F1861" s="106"/>
      <c r="G1861" s="105"/>
      <c r="H1861" s="105"/>
      <c r="I1861" s="108"/>
      <c r="J1861" s="105"/>
      <c r="K1861" s="105"/>
      <c r="L1861" s="108"/>
      <c r="M1861" s="105"/>
      <c r="N1861" s="103"/>
      <c r="O1861" s="456"/>
      <c r="P1861" s="79">
        <f t="shared" si="57"/>
        <v>0</v>
      </c>
      <c r="Q1861" s="79">
        <f t="shared" si="57"/>
        <v>0</v>
      </c>
      <c r="R1861" s="102" t="str">
        <f t="shared" ref="R1861:R1924" si="58">SUBSTITUTE(D1861," ","_")</f>
        <v/>
      </c>
      <c r="S1861" s="96" t="str">
        <f>IF(D1861="","",IF(OR(D1861=Plano!$A$1,D1861=Plano!$B$1),"entrada","saída"))</f>
        <v/>
      </c>
    </row>
    <row r="1862" spans="1:19" ht="13.2" hidden="1" x14ac:dyDescent="0.25">
      <c r="A1862" s="119" t="str">
        <f>IF(B1862="","",COUNT('Diário 2o PA'!$A$5:$A$1412)+COUNT('Diário 3o PA'!$A$5:$A$2004)+COUNT('Diário 4º PA'!$A$5:$A$2004)+ROW()-4)</f>
        <v/>
      </c>
      <c r="B1862" s="104"/>
      <c r="C1862" s="154"/>
      <c r="D1862" s="105"/>
      <c r="E1862" s="105"/>
      <c r="F1862" s="106"/>
      <c r="G1862" s="105"/>
      <c r="H1862" s="105"/>
      <c r="I1862" s="108"/>
      <c r="J1862" s="105"/>
      <c r="K1862" s="105"/>
      <c r="L1862" s="108"/>
      <c r="M1862" s="105"/>
      <c r="N1862" s="103"/>
      <c r="O1862" s="456"/>
      <c r="P1862" s="79">
        <f t="shared" ref="P1862:Q1925" si="59">IF(B1862=0,0,IF(YEAR(B1862)=$Q$1,MONTH(B1862)-$P$1+1,(YEAR(B1862)-$Q$1)*12-$P$1+1+MONTH(B1862)))</f>
        <v>0</v>
      </c>
      <c r="Q1862" s="79">
        <f t="shared" si="59"/>
        <v>0</v>
      </c>
      <c r="R1862" s="102" t="str">
        <f t="shared" si="58"/>
        <v/>
      </c>
      <c r="S1862" s="96" t="str">
        <f>IF(D1862="","",IF(OR(D1862=Plano!$A$1,D1862=Plano!$B$1),"entrada","saída"))</f>
        <v/>
      </c>
    </row>
    <row r="1863" spans="1:19" ht="13.2" hidden="1" x14ac:dyDescent="0.25">
      <c r="A1863" s="119" t="str">
        <f>IF(B1863="","",COUNT('Diário 2o PA'!$A$5:$A$1412)+COUNT('Diário 3o PA'!$A$5:$A$2004)+COUNT('Diário 4º PA'!$A$5:$A$2004)+ROW()-4)</f>
        <v/>
      </c>
      <c r="B1863" s="104"/>
      <c r="C1863" s="154"/>
      <c r="D1863" s="105"/>
      <c r="E1863" s="105"/>
      <c r="F1863" s="106"/>
      <c r="G1863" s="105"/>
      <c r="H1863" s="105"/>
      <c r="I1863" s="108"/>
      <c r="J1863" s="105"/>
      <c r="K1863" s="105"/>
      <c r="L1863" s="108"/>
      <c r="M1863" s="105"/>
      <c r="N1863" s="103"/>
      <c r="O1863" s="456"/>
      <c r="P1863" s="79">
        <f t="shared" si="59"/>
        <v>0</v>
      </c>
      <c r="Q1863" s="79">
        <f t="shared" si="59"/>
        <v>0</v>
      </c>
      <c r="R1863" s="102" t="str">
        <f t="shared" si="58"/>
        <v/>
      </c>
      <c r="S1863" s="96" t="str">
        <f>IF(D1863="","",IF(OR(D1863=Plano!$A$1,D1863=Plano!$B$1),"entrada","saída"))</f>
        <v/>
      </c>
    </row>
    <row r="1864" spans="1:19" ht="13.2" hidden="1" x14ac:dyDescent="0.25">
      <c r="A1864" s="119" t="str">
        <f>IF(B1864="","",COUNT('Diário 2o PA'!$A$5:$A$1412)+COUNT('Diário 3o PA'!$A$5:$A$2004)+COUNT('Diário 4º PA'!$A$5:$A$2004)+ROW()-4)</f>
        <v/>
      </c>
      <c r="B1864" s="104"/>
      <c r="C1864" s="154"/>
      <c r="D1864" s="105"/>
      <c r="E1864" s="105"/>
      <c r="F1864" s="106"/>
      <c r="G1864" s="105"/>
      <c r="H1864" s="105"/>
      <c r="I1864" s="108"/>
      <c r="J1864" s="105"/>
      <c r="K1864" s="105"/>
      <c r="L1864" s="108"/>
      <c r="M1864" s="105"/>
      <c r="N1864" s="103"/>
      <c r="O1864" s="456"/>
      <c r="P1864" s="79">
        <f t="shared" si="59"/>
        <v>0</v>
      </c>
      <c r="Q1864" s="79">
        <f t="shared" si="59"/>
        <v>0</v>
      </c>
      <c r="R1864" s="102" t="str">
        <f t="shared" si="58"/>
        <v/>
      </c>
      <c r="S1864" s="96" t="str">
        <f>IF(D1864="","",IF(OR(D1864=Plano!$A$1,D1864=Plano!$B$1),"entrada","saída"))</f>
        <v/>
      </c>
    </row>
    <row r="1865" spans="1:19" ht="13.2" hidden="1" x14ac:dyDescent="0.25">
      <c r="A1865" s="119" t="str">
        <f>IF(B1865="","",COUNT('Diário 2o PA'!$A$5:$A$1412)+COUNT('Diário 3o PA'!$A$5:$A$2004)+COUNT('Diário 4º PA'!$A$5:$A$2004)+ROW()-4)</f>
        <v/>
      </c>
      <c r="B1865" s="104"/>
      <c r="C1865" s="154"/>
      <c r="D1865" s="105"/>
      <c r="E1865" s="105"/>
      <c r="F1865" s="106"/>
      <c r="G1865" s="105"/>
      <c r="H1865" s="105"/>
      <c r="I1865" s="108"/>
      <c r="J1865" s="105"/>
      <c r="K1865" s="105"/>
      <c r="L1865" s="108"/>
      <c r="M1865" s="105"/>
      <c r="N1865" s="103"/>
      <c r="O1865" s="456"/>
      <c r="P1865" s="79">
        <f t="shared" si="59"/>
        <v>0</v>
      </c>
      <c r="Q1865" s="79">
        <f t="shared" si="59"/>
        <v>0</v>
      </c>
      <c r="R1865" s="102" t="str">
        <f t="shared" si="58"/>
        <v/>
      </c>
      <c r="S1865" s="96" t="str">
        <f>IF(D1865="","",IF(OR(D1865=Plano!$A$1,D1865=Plano!$B$1),"entrada","saída"))</f>
        <v/>
      </c>
    </row>
    <row r="1866" spans="1:19" ht="13.2" hidden="1" x14ac:dyDescent="0.25">
      <c r="A1866" s="119" t="str">
        <f>IF(B1866="","",COUNT('Diário 2o PA'!$A$5:$A$1412)+COUNT('Diário 3o PA'!$A$5:$A$2004)+COUNT('Diário 4º PA'!$A$5:$A$2004)+ROW()-4)</f>
        <v/>
      </c>
      <c r="B1866" s="104"/>
      <c r="C1866" s="154"/>
      <c r="D1866" s="105"/>
      <c r="E1866" s="105"/>
      <c r="F1866" s="106"/>
      <c r="G1866" s="105"/>
      <c r="H1866" s="105"/>
      <c r="I1866" s="108"/>
      <c r="J1866" s="105"/>
      <c r="K1866" s="105"/>
      <c r="L1866" s="108"/>
      <c r="M1866" s="105"/>
      <c r="N1866" s="103"/>
      <c r="O1866" s="456"/>
      <c r="P1866" s="79">
        <f t="shared" si="59"/>
        <v>0</v>
      </c>
      <c r="Q1866" s="79">
        <f t="shared" si="59"/>
        <v>0</v>
      </c>
      <c r="R1866" s="102" t="str">
        <f t="shared" si="58"/>
        <v/>
      </c>
      <c r="S1866" s="96" t="str">
        <f>IF(D1866="","",IF(OR(D1866=Plano!$A$1,D1866=Plano!$B$1),"entrada","saída"))</f>
        <v/>
      </c>
    </row>
    <row r="1867" spans="1:19" ht="13.2" hidden="1" x14ac:dyDescent="0.25">
      <c r="A1867" s="119" t="str">
        <f>IF(B1867="","",COUNT('Diário 2o PA'!$A$5:$A$1412)+COUNT('Diário 3o PA'!$A$5:$A$2004)+COUNT('Diário 4º PA'!$A$5:$A$2004)+ROW()-4)</f>
        <v/>
      </c>
      <c r="B1867" s="104"/>
      <c r="C1867" s="154"/>
      <c r="D1867" s="105"/>
      <c r="E1867" s="105"/>
      <c r="F1867" s="106"/>
      <c r="G1867" s="105"/>
      <c r="H1867" s="105"/>
      <c r="I1867" s="108"/>
      <c r="J1867" s="105"/>
      <c r="K1867" s="105"/>
      <c r="L1867" s="108"/>
      <c r="M1867" s="105"/>
      <c r="N1867" s="103"/>
      <c r="O1867" s="456"/>
      <c r="P1867" s="79">
        <f t="shared" si="59"/>
        <v>0</v>
      </c>
      <c r="Q1867" s="79">
        <f t="shared" si="59"/>
        <v>0</v>
      </c>
      <c r="R1867" s="102" t="str">
        <f t="shared" si="58"/>
        <v/>
      </c>
      <c r="S1867" s="96" t="str">
        <f>IF(D1867="","",IF(OR(D1867=Plano!$A$1,D1867=Plano!$B$1),"entrada","saída"))</f>
        <v/>
      </c>
    </row>
    <row r="1868" spans="1:19" ht="13.2" hidden="1" x14ac:dyDescent="0.25">
      <c r="A1868" s="119" t="str">
        <f>IF(B1868="","",COUNT('Diário 2o PA'!$A$5:$A$1412)+COUNT('Diário 3o PA'!$A$5:$A$2004)+COUNT('Diário 4º PA'!$A$5:$A$2004)+ROW()-4)</f>
        <v/>
      </c>
      <c r="B1868" s="104"/>
      <c r="C1868" s="154"/>
      <c r="D1868" s="105"/>
      <c r="E1868" s="105"/>
      <c r="F1868" s="106"/>
      <c r="G1868" s="105"/>
      <c r="H1868" s="105"/>
      <c r="I1868" s="108"/>
      <c r="J1868" s="105"/>
      <c r="K1868" s="105"/>
      <c r="L1868" s="108"/>
      <c r="M1868" s="105"/>
      <c r="N1868" s="103"/>
      <c r="O1868" s="456"/>
      <c r="P1868" s="79">
        <f t="shared" si="59"/>
        <v>0</v>
      </c>
      <c r="Q1868" s="79">
        <f t="shared" si="59"/>
        <v>0</v>
      </c>
      <c r="R1868" s="102" t="str">
        <f t="shared" si="58"/>
        <v/>
      </c>
      <c r="S1868" s="96" t="str">
        <f>IF(D1868="","",IF(OR(D1868=Plano!$A$1,D1868=Plano!$B$1),"entrada","saída"))</f>
        <v/>
      </c>
    </row>
    <row r="1869" spans="1:19" ht="13.2" hidden="1" x14ac:dyDescent="0.25">
      <c r="A1869" s="119" t="str">
        <f>IF(B1869="","",COUNT('Diário 2o PA'!$A$5:$A$1412)+COUNT('Diário 3o PA'!$A$5:$A$2004)+COUNT('Diário 4º PA'!$A$5:$A$2004)+ROW()-4)</f>
        <v/>
      </c>
      <c r="B1869" s="104"/>
      <c r="C1869" s="154"/>
      <c r="D1869" s="105"/>
      <c r="E1869" s="105"/>
      <c r="F1869" s="106"/>
      <c r="G1869" s="105"/>
      <c r="H1869" s="105"/>
      <c r="I1869" s="108"/>
      <c r="J1869" s="105"/>
      <c r="K1869" s="105"/>
      <c r="L1869" s="108"/>
      <c r="M1869" s="105"/>
      <c r="N1869" s="103"/>
      <c r="O1869" s="456"/>
      <c r="P1869" s="79">
        <f t="shared" si="59"/>
        <v>0</v>
      </c>
      <c r="Q1869" s="79">
        <f t="shared" si="59"/>
        <v>0</v>
      </c>
      <c r="R1869" s="102" t="str">
        <f t="shared" si="58"/>
        <v/>
      </c>
      <c r="S1869" s="96" t="str">
        <f>IF(D1869="","",IF(OR(D1869=Plano!$A$1,D1869=Plano!$B$1),"entrada","saída"))</f>
        <v/>
      </c>
    </row>
    <row r="1870" spans="1:19" ht="13.2" hidden="1" x14ac:dyDescent="0.25">
      <c r="A1870" s="119" t="str">
        <f>IF(B1870="","",COUNT('Diário 2o PA'!$A$5:$A$1412)+COUNT('Diário 3o PA'!$A$5:$A$2004)+COUNT('Diário 4º PA'!$A$5:$A$2004)+ROW()-4)</f>
        <v/>
      </c>
      <c r="B1870" s="104"/>
      <c r="C1870" s="154"/>
      <c r="D1870" s="105"/>
      <c r="E1870" s="105"/>
      <c r="F1870" s="106"/>
      <c r="G1870" s="105"/>
      <c r="H1870" s="105"/>
      <c r="I1870" s="108"/>
      <c r="J1870" s="105"/>
      <c r="K1870" s="105"/>
      <c r="L1870" s="108"/>
      <c r="M1870" s="105"/>
      <c r="N1870" s="103"/>
      <c r="O1870" s="456"/>
      <c r="P1870" s="79">
        <f t="shared" si="59"/>
        <v>0</v>
      </c>
      <c r="Q1870" s="79">
        <f t="shared" si="59"/>
        <v>0</v>
      </c>
      <c r="R1870" s="102" t="str">
        <f t="shared" si="58"/>
        <v/>
      </c>
      <c r="S1870" s="96" t="str">
        <f>IF(D1870="","",IF(OR(D1870=Plano!$A$1,D1870=Plano!$B$1),"entrada","saída"))</f>
        <v/>
      </c>
    </row>
    <row r="1871" spans="1:19" ht="13.2" hidden="1" x14ac:dyDescent="0.25">
      <c r="A1871" s="119" t="str">
        <f>IF(B1871="","",COUNT('Diário 2o PA'!$A$5:$A$1412)+COUNT('Diário 3o PA'!$A$5:$A$2004)+COUNT('Diário 4º PA'!$A$5:$A$2004)+ROW()-4)</f>
        <v/>
      </c>
      <c r="B1871" s="104"/>
      <c r="C1871" s="154"/>
      <c r="D1871" s="105"/>
      <c r="E1871" s="105"/>
      <c r="F1871" s="106"/>
      <c r="G1871" s="105"/>
      <c r="H1871" s="105"/>
      <c r="I1871" s="108"/>
      <c r="J1871" s="105"/>
      <c r="K1871" s="105"/>
      <c r="L1871" s="108"/>
      <c r="M1871" s="105"/>
      <c r="N1871" s="103"/>
      <c r="O1871" s="456"/>
      <c r="P1871" s="79">
        <f t="shared" si="59"/>
        <v>0</v>
      </c>
      <c r="Q1871" s="79">
        <f t="shared" si="59"/>
        <v>0</v>
      </c>
      <c r="R1871" s="102" t="str">
        <f t="shared" si="58"/>
        <v/>
      </c>
      <c r="S1871" s="96" t="str">
        <f>IF(D1871="","",IF(OR(D1871=Plano!$A$1,D1871=Plano!$B$1),"entrada","saída"))</f>
        <v/>
      </c>
    </row>
    <row r="1872" spans="1:19" ht="13.2" hidden="1" x14ac:dyDescent="0.25">
      <c r="A1872" s="119" t="str">
        <f>IF(B1872="","",COUNT('Diário 2o PA'!$A$5:$A$1412)+COUNT('Diário 3o PA'!$A$5:$A$2004)+COUNT('Diário 4º PA'!$A$5:$A$2004)+ROW()-4)</f>
        <v/>
      </c>
      <c r="B1872" s="104"/>
      <c r="C1872" s="154"/>
      <c r="D1872" s="105"/>
      <c r="E1872" s="105"/>
      <c r="F1872" s="106"/>
      <c r="G1872" s="105"/>
      <c r="H1872" s="105"/>
      <c r="I1872" s="108"/>
      <c r="J1872" s="105"/>
      <c r="K1872" s="105"/>
      <c r="L1872" s="108"/>
      <c r="M1872" s="105"/>
      <c r="N1872" s="103"/>
      <c r="O1872" s="456"/>
      <c r="P1872" s="79">
        <f t="shared" si="59"/>
        <v>0</v>
      </c>
      <c r="Q1872" s="79">
        <f t="shared" si="59"/>
        <v>0</v>
      </c>
      <c r="R1872" s="102" t="str">
        <f t="shared" si="58"/>
        <v/>
      </c>
      <c r="S1872" s="96" t="str">
        <f>IF(D1872="","",IF(OR(D1872=Plano!$A$1,D1872=Plano!$B$1),"entrada","saída"))</f>
        <v/>
      </c>
    </row>
    <row r="1873" spans="1:19" ht="13.2" hidden="1" x14ac:dyDescent="0.25">
      <c r="A1873" s="119" t="str">
        <f>IF(B1873="","",COUNT('Diário 2o PA'!$A$5:$A$1412)+COUNT('Diário 3o PA'!$A$5:$A$2004)+COUNT('Diário 4º PA'!$A$5:$A$2004)+ROW()-4)</f>
        <v/>
      </c>
      <c r="B1873" s="104"/>
      <c r="C1873" s="154"/>
      <c r="D1873" s="105"/>
      <c r="E1873" s="105"/>
      <c r="F1873" s="106"/>
      <c r="G1873" s="105"/>
      <c r="H1873" s="105"/>
      <c r="I1873" s="108"/>
      <c r="J1873" s="105"/>
      <c r="K1873" s="105"/>
      <c r="L1873" s="108"/>
      <c r="M1873" s="105"/>
      <c r="N1873" s="103"/>
      <c r="O1873" s="456"/>
      <c r="P1873" s="79">
        <f t="shared" si="59"/>
        <v>0</v>
      </c>
      <c r="Q1873" s="79">
        <f t="shared" si="59"/>
        <v>0</v>
      </c>
      <c r="R1873" s="102" t="str">
        <f t="shared" si="58"/>
        <v/>
      </c>
      <c r="S1873" s="96" t="str">
        <f>IF(D1873="","",IF(OR(D1873=Plano!$A$1,D1873=Plano!$B$1),"entrada","saída"))</f>
        <v/>
      </c>
    </row>
    <row r="1874" spans="1:19" ht="13.2" hidden="1" x14ac:dyDescent="0.25">
      <c r="A1874" s="119" t="str">
        <f>IF(B1874="","",COUNT('Diário 2o PA'!$A$5:$A$1412)+COUNT('Diário 3o PA'!$A$5:$A$2004)+COUNT('Diário 4º PA'!$A$5:$A$2004)+ROW()-4)</f>
        <v/>
      </c>
      <c r="B1874" s="104"/>
      <c r="C1874" s="154"/>
      <c r="D1874" s="105"/>
      <c r="E1874" s="105"/>
      <c r="F1874" s="106"/>
      <c r="G1874" s="105"/>
      <c r="H1874" s="105"/>
      <c r="I1874" s="108"/>
      <c r="J1874" s="105"/>
      <c r="K1874" s="105"/>
      <c r="L1874" s="108"/>
      <c r="M1874" s="105"/>
      <c r="N1874" s="103"/>
      <c r="O1874" s="456"/>
      <c r="P1874" s="79">
        <f t="shared" si="59"/>
        <v>0</v>
      </c>
      <c r="Q1874" s="79">
        <f t="shared" si="59"/>
        <v>0</v>
      </c>
      <c r="R1874" s="102" t="str">
        <f t="shared" si="58"/>
        <v/>
      </c>
      <c r="S1874" s="96" t="str">
        <f>IF(D1874="","",IF(OR(D1874=Plano!$A$1,D1874=Plano!$B$1),"entrada","saída"))</f>
        <v/>
      </c>
    </row>
    <row r="1875" spans="1:19" ht="13.2" hidden="1" x14ac:dyDescent="0.25">
      <c r="A1875" s="119" t="str">
        <f>IF(B1875="","",COUNT('Diário 2o PA'!$A$5:$A$1412)+COUNT('Diário 3o PA'!$A$5:$A$2004)+COUNT('Diário 4º PA'!$A$5:$A$2004)+ROW()-4)</f>
        <v/>
      </c>
      <c r="B1875" s="104"/>
      <c r="C1875" s="154"/>
      <c r="D1875" s="105"/>
      <c r="E1875" s="105"/>
      <c r="F1875" s="106"/>
      <c r="G1875" s="105"/>
      <c r="H1875" s="105"/>
      <c r="I1875" s="108"/>
      <c r="J1875" s="105"/>
      <c r="K1875" s="105"/>
      <c r="L1875" s="108"/>
      <c r="M1875" s="105"/>
      <c r="N1875" s="103"/>
      <c r="O1875" s="456"/>
      <c r="P1875" s="79">
        <f t="shared" si="59"/>
        <v>0</v>
      </c>
      <c r="Q1875" s="79">
        <f t="shared" si="59"/>
        <v>0</v>
      </c>
      <c r="R1875" s="102" t="str">
        <f t="shared" si="58"/>
        <v/>
      </c>
      <c r="S1875" s="96" t="str">
        <f>IF(D1875="","",IF(OR(D1875=Plano!$A$1,D1875=Plano!$B$1),"entrada","saída"))</f>
        <v/>
      </c>
    </row>
    <row r="1876" spans="1:19" ht="13.2" hidden="1" x14ac:dyDescent="0.25">
      <c r="A1876" s="119" t="str">
        <f>IF(B1876="","",COUNT('Diário 2o PA'!$A$5:$A$1412)+COUNT('Diário 3o PA'!$A$5:$A$2004)+COUNT('Diário 4º PA'!$A$5:$A$2004)+ROW()-4)</f>
        <v/>
      </c>
      <c r="B1876" s="104"/>
      <c r="C1876" s="154"/>
      <c r="D1876" s="105"/>
      <c r="E1876" s="105"/>
      <c r="F1876" s="106"/>
      <c r="G1876" s="105"/>
      <c r="H1876" s="105"/>
      <c r="I1876" s="108"/>
      <c r="J1876" s="105"/>
      <c r="K1876" s="105"/>
      <c r="L1876" s="108"/>
      <c r="M1876" s="105"/>
      <c r="N1876" s="103"/>
      <c r="O1876" s="456"/>
      <c r="P1876" s="79">
        <f t="shared" si="59"/>
        <v>0</v>
      </c>
      <c r="Q1876" s="79">
        <f t="shared" si="59"/>
        <v>0</v>
      </c>
      <c r="R1876" s="102" t="str">
        <f t="shared" si="58"/>
        <v/>
      </c>
      <c r="S1876" s="96" t="str">
        <f>IF(D1876="","",IF(OR(D1876=Plano!$A$1,D1876=Plano!$B$1),"entrada","saída"))</f>
        <v/>
      </c>
    </row>
    <row r="1877" spans="1:19" ht="13.2" hidden="1" x14ac:dyDescent="0.25">
      <c r="A1877" s="119" t="str">
        <f>IF(B1877="","",COUNT('Diário 2o PA'!$A$5:$A$1412)+COUNT('Diário 3o PA'!$A$5:$A$2004)+COUNT('Diário 4º PA'!$A$5:$A$2004)+ROW()-4)</f>
        <v/>
      </c>
      <c r="B1877" s="104"/>
      <c r="C1877" s="154"/>
      <c r="D1877" s="105"/>
      <c r="E1877" s="105"/>
      <c r="F1877" s="106"/>
      <c r="G1877" s="105"/>
      <c r="H1877" s="105"/>
      <c r="I1877" s="108"/>
      <c r="J1877" s="105"/>
      <c r="K1877" s="105"/>
      <c r="L1877" s="108"/>
      <c r="M1877" s="105"/>
      <c r="N1877" s="103"/>
      <c r="O1877" s="456"/>
      <c r="P1877" s="79">
        <f t="shared" si="59"/>
        <v>0</v>
      </c>
      <c r="Q1877" s="79">
        <f t="shared" si="59"/>
        <v>0</v>
      </c>
      <c r="R1877" s="102" t="str">
        <f t="shared" si="58"/>
        <v/>
      </c>
      <c r="S1877" s="96" t="str">
        <f>IF(D1877="","",IF(OR(D1877=Plano!$A$1,D1877=Plano!$B$1),"entrada","saída"))</f>
        <v/>
      </c>
    </row>
    <row r="1878" spans="1:19" ht="13.2" hidden="1" x14ac:dyDescent="0.25">
      <c r="A1878" s="119" t="str">
        <f>IF(B1878="","",COUNT('Diário 2o PA'!$A$5:$A$1412)+COUNT('Diário 3o PA'!$A$5:$A$2004)+COUNT('Diário 4º PA'!$A$5:$A$2004)+ROW()-4)</f>
        <v/>
      </c>
      <c r="B1878" s="104"/>
      <c r="C1878" s="154"/>
      <c r="D1878" s="105"/>
      <c r="E1878" s="105"/>
      <c r="F1878" s="106"/>
      <c r="G1878" s="105"/>
      <c r="H1878" s="105"/>
      <c r="I1878" s="108"/>
      <c r="J1878" s="105"/>
      <c r="K1878" s="105"/>
      <c r="L1878" s="108"/>
      <c r="M1878" s="105"/>
      <c r="N1878" s="103"/>
      <c r="O1878" s="456"/>
      <c r="P1878" s="79">
        <f t="shared" si="59"/>
        <v>0</v>
      </c>
      <c r="Q1878" s="79">
        <f t="shared" si="59"/>
        <v>0</v>
      </c>
      <c r="R1878" s="102" t="str">
        <f t="shared" si="58"/>
        <v/>
      </c>
      <c r="S1878" s="96" t="str">
        <f>IF(D1878="","",IF(OR(D1878=Plano!$A$1,D1878=Plano!$B$1),"entrada","saída"))</f>
        <v/>
      </c>
    </row>
    <row r="1879" spans="1:19" ht="13.2" hidden="1" x14ac:dyDescent="0.25">
      <c r="A1879" s="119" t="str">
        <f>IF(B1879="","",COUNT('Diário 2o PA'!$A$5:$A$1412)+COUNT('Diário 3o PA'!$A$5:$A$2004)+COUNT('Diário 4º PA'!$A$5:$A$2004)+ROW()-4)</f>
        <v/>
      </c>
      <c r="B1879" s="104"/>
      <c r="C1879" s="154"/>
      <c r="D1879" s="105"/>
      <c r="E1879" s="105"/>
      <c r="F1879" s="106"/>
      <c r="G1879" s="105"/>
      <c r="H1879" s="105"/>
      <c r="I1879" s="108"/>
      <c r="J1879" s="105"/>
      <c r="K1879" s="105"/>
      <c r="L1879" s="108"/>
      <c r="M1879" s="105"/>
      <c r="N1879" s="103"/>
      <c r="O1879" s="456"/>
      <c r="P1879" s="79">
        <f t="shared" si="59"/>
        <v>0</v>
      </c>
      <c r="Q1879" s="79">
        <f t="shared" si="59"/>
        <v>0</v>
      </c>
      <c r="R1879" s="102" t="str">
        <f t="shared" si="58"/>
        <v/>
      </c>
      <c r="S1879" s="96" t="str">
        <f>IF(D1879="","",IF(OR(D1879=Plano!$A$1,D1879=Plano!$B$1),"entrada","saída"))</f>
        <v/>
      </c>
    </row>
    <row r="1880" spans="1:19" ht="13.2" hidden="1" x14ac:dyDescent="0.25">
      <c r="A1880" s="119" t="str">
        <f>IF(B1880="","",COUNT('Diário 2o PA'!$A$5:$A$1412)+COUNT('Diário 3o PA'!$A$5:$A$2004)+COUNT('Diário 4º PA'!$A$5:$A$2004)+ROW()-4)</f>
        <v/>
      </c>
      <c r="B1880" s="104"/>
      <c r="C1880" s="154"/>
      <c r="D1880" s="105"/>
      <c r="E1880" s="105"/>
      <c r="F1880" s="106"/>
      <c r="G1880" s="105"/>
      <c r="H1880" s="105"/>
      <c r="I1880" s="108"/>
      <c r="J1880" s="105"/>
      <c r="K1880" s="105"/>
      <c r="L1880" s="108"/>
      <c r="M1880" s="105"/>
      <c r="N1880" s="103"/>
      <c r="O1880" s="456"/>
      <c r="P1880" s="79">
        <f t="shared" si="59"/>
        <v>0</v>
      </c>
      <c r="Q1880" s="79">
        <f t="shared" si="59"/>
        <v>0</v>
      </c>
      <c r="R1880" s="102" t="str">
        <f t="shared" si="58"/>
        <v/>
      </c>
      <c r="S1880" s="96" t="str">
        <f>IF(D1880="","",IF(OR(D1880=Plano!$A$1,D1880=Plano!$B$1),"entrada","saída"))</f>
        <v/>
      </c>
    </row>
    <row r="1881" spans="1:19" ht="13.2" hidden="1" x14ac:dyDescent="0.25">
      <c r="A1881" s="119" t="str">
        <f>IF(B1881="","",COUNT('Diário 2o PA'!$A$5:$A$1412)+COUNT('Diário 3o PA'!$A$5:$A$2004)+COUNT('Diário 4º PA'!$A$5:$A$2004)+ROW()-4)</f>
        <v/>
      </c>
      <c r="B1881" s="104"/>
      <c r="C1881" s="154"/>
      <c r="D1881" s="105"/>
      <c r="E1881" s="105"/>
      <c r="F1881" s="106"/>
      <c r="G1881" s="105"/>
      <c r="H1881" s="105"/>
      <c r="I1881" s="108"/>
      <c r="J1881" s="105"/>
      <c r="K1881" s="105"/>
      <c r="L1881" s="108"/>
      <c r="M1881" s="105"/>
      <c r="N1881" s="103"/>
      <c r="O1881" s="456"/>
      <c r="P1881" s="79">
        <f t="shared" si="59"/>
        <v>0</v>
      </c>
      <c r="Q1881" s="79">
        <f t="shared" si="59"/>
        <v>0</v>
      </c>
      <c r="R1881" s="102" t="str">
        <f t="shared" si="58"/>
        <v/>
      </c>
      <c r="S1881" s="96" t="str">
        <f>IF(D1881="","",IF(OR(D1881=Plano!$A$1,D1881=Plano!$B$1),"entrada","saída"))</f>
        <v/>
      </c>
    </row>
    <row r="1882" spans="1:19" ht="13.2" hidden="1" x14ac:dyDescent="0.25">
      <c r="A1882" s="119" t="str">
        <f>IF(B1882="","",COUNT('Diário 2o PA'!$A$5:$A$1412)+COUNT('Diário 3o PA'!$A$5:$A$2004)+COUNT('Diário 4º PA'!$A$5:$A$2004)+ROW()-4)</f>
        <v/>
      </c>
      <c r="B1882" s="104"/>
      <c r="C1882" s="154"/>
      <c r="D1882" s="105"/>
      <c r="E1882" s="105"/>
      <c r="F1882" s="106"/>
      <c r="G1882" s="105"/>
      <c r="H1882" s="105"/>
      <c r="I1882" s="108"/>
      <c r="J1882" s="105"/>
      <c r="K1882" s="105"/>
      <c r="L1882" s="108"/>
      <c r="M1882" s="105"/>
      <c r="N1882" s="103"/>
      <c r="O1882" s="456"/>
      <c r="P1882" s="79">
        <f t="shared" si="59"/>
        <v>0</v>
      </c>
      <c r="Q1882" s="79">
        <f t="shared" si="59"/>
        <v>0</v>
      </c>
      <c r="R1882" s="102" t="str">
        <f t="shared" si="58"/>
        <v/>
      </c>
      <c r="S1882" s="96" t="str">
        <f>IF(D1882="","",IF(OR(D1882=Plano!$A$1,D1882=Plano!$B$1),"entrada","saída"))</f>
        <v/>
      </c>
    </row>
    <row r="1883" spans="1:19" ht="13.2" hidden="1" x14ac:dyDescent="0.25">
      <c r="A1883" s="119" t="str">
        <f>IF(B1883="","",COUNT('Diário 2o PA'!$A$5:$A$1412)+COUNT('Diário 3o PA'!$A$5:$A$2004)+COUNT('Diário 4º PA'!$A$5:$A$2004)+ROW()-4)</f>
        <v/>
      </c>
      <c r="B1883" s="104"/>
      <c r="C1883" s="154"/>
      <c r="D1883" s="105"/>
      <c r="E1883" s="105"/>
      <c r="F1883" s="106"/>
      <c r="G1883" s="105"/>
      <c r="H1883" s="105"/>
      <c r="I1883" s="108"/>
      <c r="J1883" s="105"/>
      <c r="K1883" s="105"/>
      <c r="L1883" s="108"/>
      <c r="M1883" s="105"/>
      <c r="N1883" s="103"/>
      <c r="O1883" s="456"/>
      <c r="P1883" s="79">
        <f t="shared" si="59"/>
        <v>0</v>
      </c>
      <c r="Q1883" s="79">
        <f t="shared" si="59"/>
        <v>0</v>
      </c>
      <c r="R1883" s="102" t="str">
        <f t="shared" si="58"/>
        <v/>
      </c>
      <c r="S1883" s="96" t="str">
        <f>IF(D1883="","",IF(OR(D1883=Plano!$A$1,D1883=Plano!$B$1),"entrada","saída"))</f>
        <v/>
      </c>
    </row>
    <row r="1884" spans="1:19" ht="13.2" hidden="1" x14ac:dyDescent="0.25">
      <c r="A1884" s="119" t="str">
        <f>IF(B1884="","",COUNT('Diário 2o PA'!$A$5:$A$1412)+COUNT('Diário 3o PA'!$A$5:$A$2004)+COUNT('Diário 4º PA'!$A$5:$A$2004)+ROW()-4)</f>
        <v/>
      </c>
      <c r="B1884" s="104"/>
      <c r="C1884" s="154"/>
      <c r="D1884" s="105"/>
      <c r="E1884" s="105"/>
      <c r="F1884" s="106"/>
      <c r="G1884" s="105"/>
      <c r="H1884" s="105"/>
      <c r="I1884" s="108"/>
      <c r="J1884" s="105"/>
      <c r="K1884" s="105"/>
      <c r="L1884" s="108"/>
      <c r="M1884" s="105"/>
      <c r="N1884" s="103"/>
      <c r="O1884" s="456"/>
      <c r="P1884" s="79">
        <f t="shared" si="59"/>
        <v>0</v>
      </c>
      <c r="Q1884" s="79">
        <f t="shared" si="59"/>
        <v>0</v>
      </c>
      <c r="R1884" s="102" t="str">
        <f t="shared" si="58"/>
        <v/>
      </c>
      <c r="S1884" s="96" t="str">
        <f>IF(D1884="","",IF(OR(D1884=Plano!$A$1,D1884=Plano!$B$1),"entrada","saída"))</f>
        <v/>
      </c>
    </row>
    <row r="1885" spans="1:19" ht="13.2" hidden="1" x14ac:dyDescent="0.25">
      <c r="A1885" s="119" t="str">
        <f>IF(B1885="","",COUNT('Diário 2o PA'!$A$5:$A$1412)+COUNT('Diário 3o PA'!$A$5:$A$2004)+COUNT('Diário 4º PA'!$A$5:$A$2004)+ROW()-4)</f>
        <v/>
      </c>
      <c r="B1885" s="104"/>
      <c r="C1885" s="154"/>
      <c r="D1885" s="105"/>
      <c r="E1885" s="105"/>
      <c r="F1885" s="106"/>
      <c r="G1885" s="105"/>
      <c r="H1885" s="105"/>
      <c r="I1885" s="108"/>
      <c r="J1885" s="105"/>
      <c r="K1885" s="105"/>
      <c r="L1885" s="108"/>
      <c r="M1885" s="105"/>
      <c r="N1885" s="103"/>
      <c r="O1885" s="456"/>
      <c r="P1885" s="79">
        <f t="shared" si="59"/>
        <v>0</v>
      </c>
      <c r="Q1885" s="79">
        <f t="shared" si="59"/>
        <v>0</v>
      </c>
      <c r="R1885" s="102" t="str">
        <f t="shared" si="58"/>
        <v/>
      </c>
      <c r="S1885" s="96" t="str">
        <f>IF(D1885="","",IF(OR(D1885=Plano!$A$1,D1885=Plano!$B$1),"entrada","saída"))</f>
        <v/>
      </c>
    </row>
    <row r="1886" spans="1:19" ht="13.2" hidden="1" x14ac:dyDescent="0.25">
      <c r="A1886" s="119" t="str">
        <f>IF(B1886="","",COUNT('Diário 2o PA'!$A$5:$A$1412)+COUNT('Diário 3o PA'!$A$5:$A$2004)+COUNT('Diário 4º PA'!$A$5:$A$2004)+ROW()-4)</f>
        <v/>
      </c>
      <c r="B1886" s="104"/>
      <c r="C1886" s="154"/>
      <c r="D1886" s="105"/>
      <c r="E1886" s="105"/>
      <c r="F1886" s="106"/>
      <c r="G1886" s="105"/>
      <c r="H1886" s="105"/>
      <c r="I1886" s="108"/>
      <c r="J1886" s="105"/>
      <c r="K1886" s="105"/>
      <c r="L1886" s="108"/>
      <c r="M1886" s="105"/>
      <c r="N1886" s="103"/>
      <c r="O1886" s="456"/>
      <c r="P1886" s="79">
        <f t="shared" si="59"/>
        <v>0</v>
      </c>
      <c r="Q1886" s="79">
        <f t="shared" si="59"/>
        <v>0</v>
      </c>
      <c r="R1886" s="102" t="str">
        <f t="shared" si="58"/>
        <v/>
      </c>
      <c r="S1886" s="96" t="str">
        <f>IF(D1886="","",IF(OR(D1886=Plano!$A$1,D1886=Plano!$B$1),"entrada","saída"))</f>
        <v/>
      </c>
    </row>
    <row r="1887" spans="1:19" ht="13.2" hidden="1" x14ac:dyDescent="0.25">
      <c r="A1887" s="119" t="str">
        <f>IF(B1887="","",COUNT('Diário 2o PA'!$A$5:$A$1412)+COUNT('Diário 3o PA'!$A$5:$A$2004)+COUNT('Diário 4º PA'!$A$5:$A$2004)+ROW()-4)</f>
        <v/>
      </c>
      <c r="B1887" s="104"/>
      <c r="C1887" s="154"/>
      <c r="D1887" s="105"/>
      <c r="E1887" s="105"/>
      <c r="F1887" s="106"/>
      <c r="G1887" s="105"/>
      <c r="H1887" s="105"/>
      <c r="I1887" s="108"/>
      <c r="J1887" s="105"/>
      <c r="K1887" s="105"/>
      <c r="L1887" s="108"/>
      <c r="M1887" s="105"/>
      <c r="N1887" s="103"/>
      <c r="O1887" s="456"/>
      <c r="P1887" s="79">
        <f t="shared" si="59"/>
        <v>0</v>
      </c>
      <c r="Q1887" s="79">
        <f t="shared" si="59"/>
        <v>0</v>
      </c>
      <c r="R1887" s="102" t="str">
        <f t="shared" si="58"/>
        <v/>
      </c>
      <c r="S1887" s="96" t="str">
        <f>IF(D1887="","",IF(OR(D1887=Plano!$A$1,D1887=Plano!$B$1),"entrada","saída"))</f>
        <v/>
      </c>
    </row>
    <row r="1888" spans="1:19" ht="13.2" hidden="1" x14ac:dyDescent="0.25">
      <c r="A1888" s="119" t="str">
        <f>IF(B1888="","",COUNT('Diário 2o PA'!$A$5:$A$1412)+COUNT('Diário 3o PA'!$A$5:$A$2004)+COUNT('Diário 4º PA'!$A$5:$A$2004)+ROW()-4)</f>
        <v/>
      </c>
      <c r="B1888" s="104"/>
      <c r="C1888" s="154"/>
      <c r="D1888" s="105"/>
      <c r="E1888" s="105"/>
      <c r="F1888" s="106"/>
      <c r="G1888" s="105"/>
      <c r="H1888" s="105"/>
      <c r="I1888" s="108"/>
      <c r="J1888" s="105"/>
      <c r="K1888" s="105"/>
      <c r="L1888" s="108"/>
      <c r="M1888" s="105"/>
      <c r="N1888" s="103"/>
      <c r="O1888" s="456"/>
      <c r="P1888" s="79">
        <f t="shared" si="59"/>
        <v>0</v>
      </c>
      <c r="Q1888" s="79">
        <f t="shared" si="59"/>
        <v>0</v>
      </c>
      <c r="R1888" s="102" t="str">
        <f t="shared" si="58"/>
        <v/>
      </c>
      <c r="S1888" s="96" t="str">
        <f>IF(D1888="","",IF(OR(D1888=Plano!$A$1,D1888=Plano!$B$1),"entrada","saída"))</f>
        <v/>
      </c>
    </row>
    <row r="1889" spans="1:19" ht="13.2" hidden="1" x14ac:dyDescent="0.25">
      <c r="A1889" s="119" t="str">
        <f>IF(B1889="","",COUNT('Diário 2o PA'!$A$5:$A$1412)+COUNT('Diário 3o PA'!$A$5:$A$2004)+COUNT('Diário 4º PA'!$A$5:$A$2004)+ROW()-4)</f>
        <v/>
      </c>
      <c r="B1889" s="104"/>
      <c r="C1889" s="154"/>
      <c r="D1889" s="105"/>
      <c r="E1889" s="105"/>
      <c r="F1889" s="106"/>
      <c r="G1889" s="105"/>
      <c r="H1889" s="105"/>
      <c r="I1889" s="108"/>
      <c r="J1889" s="105"/>
      <c r="K1889" s="105"/>
      <c r="L1889" s="108"/>
      <c r="M1889" s="105"/>
      <c r="N1889" s="103"/>
      <c r="O1889" s="456"/>
      <c r="P1889" s="79">
        <f t="shared" si="59"/>
        <v>0</v>
      </c>
      <c r="Q1889" s="79">
        <f t="shared" si="59"/>
        <v>0</v>
      </c>
      <c r="R1889" s="102" t="str">
        <f t="shared" si="58"/>
        <v/>
      </c>
      <c r="S1889" s="96" t="str">
        <f>IF(D1889="","",IF(OR(D1889=Plano!$A$1,D1889=Plano!$B$1),"entrada","saída"))</f>
        <v/>
      </c>
    </row>
    <row r="1890" spans="1:19" ht="13.2" hidden="1" x14ac:dyDescent="0.25">
      <c r="A1890" s="119" t="str">
        <f>IF(B1890="","",COUNT('Diário 2o PA'!$A$5:$A$1412)+COUNT('Diário 3o PA'!$A$5:$A$2004)+COUNT('Diário 4º PA'!$A$5:$A$2004)+ROW()-4)</f>
        <v/>
      </c>
      <c r="B1890" s="104"/>
      <c r="C1890" s="154"/>
      <c r="D1890" s="105"/>
      <c r="E1890" s="105"/>
      <c r="F1890" s="106"/>
      <c r="G1890" s="105"/>
      <c r="H1890" s="105"/>
      <c r="I1890" s="108"/>
      <c r="J1890" s="105"/>
      <c r="K1890" s="105"/>
      <c r="L1890" s="108"/>
      <c r="M1890" s="105"/>
      <c r="N1890" s="103"/>
      <c r="O1890" s="456"/>
      <c r="P1890" s="79">
        <f t="shared" si="59"/>
        <v>0</v>
      </c>
      <c r="Q1890" s="79">
        <f t="shared" si="59"/>
        <v>0</v>
      </c>
      <c r="R1890" s="102" t="str">
        <f t="shared" si="58"/>
        <v/>
      </c>
      <c r="S1890" s="96" t="str">
        <f>IF(D1890="","",IF(OR(D1890=Plano!$A$1,D1890=Plano!$B$1),"entrada","saída"))</f>
        <v/>
      </c>
    </row>
    <row r="1891" spans="1:19" ht="13.2" hidden="1" x14ac:dyDescent="0.25">
      <c r="A1891" s="119" t="str">
        <f>IF(B1891="","",COUNT('Diário 2o PA'!$A$5:$A$1412)+COUNT('Diário 3o PA'!$A$5:$A$2004)+COUNT('Diário 4º PA'!$A$5:$A$2004)+ROW()-4)</f>
        <v/>
      </c>
      <c r="B1891" s="104"/>
      <c r="C1891" s="154"/>
      <c r="D1891" s="105"/>
      <c r="E1891" s="105"/>
      <c r="F1891" s="106"/>
      <c r="G1891" s="105"/>
      <c r="H1891" s="105"/>
      <c r="I1891" s="108"/>
      <c r="J1891" s="105"/>
      <c r="K1891" s="105"/>
      <c r="L1891" s="108"/>
      <c r="M1891" s="105"/>
      <c r="N1891" s="103"/>
      <c r="O1891" s="456"/>
      <c r="P1891" s="79">
        <f t="shared" si="59"/>
        <v>0</v>
      </c>
      <c r="Q1891" s="79">
        <f t="shared" si="59"/>
        <v>0</v>
      </c>
      <c r="R1891" s="102" t="str">
        <f t="shared" si="58"/>
        <v/>
      </c>
      <c r="S1891" s="96" t="str">
        <f>IF(D1891="","",IF(OR(D1891=Plano!$A$1,D1891=Plano!$B$1),"entrada","saída"))</f>
        <v/>
      </c>
    </row>
    <row r="1892" spans="1:19" ht="13.2" hidden="1" x14ac:dyDescent="0.25">
      <c r="A1892" s="119" t="str">
        <f>IF(B1892="","",COUNT('Diário 2o PA'!$A$5:$A$1412)+COUNT('Diário 3o PA'!$A$5:$A$2004)+COUNT('Diário 4º PA'!$A$5:$A$2004)+ROW()-4)</f>
        <v/>
      </c>
      <c r="B1892" s="104"/>
      <c r="C1892" s="154"/>
      <c r="D1892" s="105"/>
      <c r="E1892" s="105"/>
      <c r="F1892" s="106"/>
      <c r="G1892" s="105"/>
      <c r="H1892" s="105"/>
      <c r="I1892" s="108"/>
      <c r="J1892" s="105"/>
      <c r="K1892" s="105"/>
      <c r="L1892" s="108"/>
      <c r="M1892" s="105"/>
      <c r="N1892" s="103"/>
      <c r="O1892" s="456"/>
      <c r="P1892" s="79">
        <f t="shared" si="59"/>
        <v>0</v>
      </c>
      <c r="Q1892" s="79">
        <f t="shared" si="59"/>
        <v>0</v>
      </c>
      <c r="R1892" s="102" t="str">
        <f t="shared" si="58"/>
        <v/>
      </c>
      <c r="S1892" s="96" t="str">
        <f>IF(D1892="","",IF(OR(D1892=Plano!$A$1,D1892=Plano!$B$1),"entrada","saída"))</f>
        <v/>
      </c>
    </row>
    <row r="1893" spans="1:19" ht="13.2" hidden="1" x14ac:dyDescent="0.25">
      <c r="A1893" s="119" t="str">
        <f>IF(B1893="","",COUNT('Diário 2o PA'!$A$5:$A$1412)+COUNT('Diário 3o PA'!$A$5:$A$2004)+COUNT('Diário 4º PA'!$A$5:$A$2004)+ROW()-4)</f>
        <v/>
      </c>
      <c r="B1893" s="104"/>
      <c r="C1893" s="154"/>
      <c r="D1893" s="105"/>
      <c r="E1893" s="105"/>
      <c r="F1893" s="106"/>
      <c r="G1893" s="105"/>
      <c r="H1893" s="105"/>
      <c r="I1893" s="108"/>
      <c r="J1893" s="105"/>
      <c r="K1893" s="105"/>
      <c r="L1893" s="108"/>
      <c r="M1893" s="105"/>
      <c r="N1893" s="103"/>
      <c r="O1893" s="456"/>
      <c r="P1893" s="79">
        <f t="shared" si="59"/>
        <v>0</v>
      </c>
      <c r="Q1893" s="79">
        <f t="shared" si="59"/>
        <v>0</v>
      </c>
      <c r="R1893" s="102" t="str">
        <f t="shared" si="58"/>
        <v/>
      </c>
      <c r="S1893" s="96" t="str">
        <f>IF(D1893="","",IF(OR(D1893=Plano!$A$1,D1893=Plano!$B$1),"entrada","saída"))</f>
        <v/>
      </c>
    </row>
    <row r="1894" spans="1:19" ht="13.2" hidden="1" x14ac:dyDescent="0.25">
      <c r="A1894" s="119" t="str">
        <f>IF(B1894="","",COUNT('Diário 2o PA'!$A$5:$A$1412)+COUNT('Diário 3o PA'!$A$5:$A$2004)+COUNT('Diário 4º PA'!$A$5:$A$2004)+ROW()-4)</f>
        <v/>
      </c>
      <c r="B1894" s="104"/>
      <c r="C1894" s="154"/>
      <c r="D1894" s="105"/>
      <c r="E1894" s="105"/>
      <c r="F1894" s="106"/>
      <c r="G1894" s="105"/>
      <c r="H1894" s="105"/>
      <c r="I1894" s="108"/>
      <c r="J1894" s="105"/>
      <c r="K1894" s="105"/>
      <c r="L1894" s="108"/>
      <c r="M1894" s="105"/>
      <c r="N1894" s="103"/>
      <c r="O1894" s="456"/>
      <c r="P1894" s="79">
        <f t="shared" si="59"/>
        <v>0</v>
      </c>
      <c r="Q1894" s="79">
        <f t="shared" si="59"/>
        <v>0</v>
      </c>
      <c r="R1894" s="102" t="str">
        <f t="shared" si="58"/>
        <v/>
      </c>
      <c r="S1894" s="96" t="str">
        <f>IF(D1894="","",IF(OR(D1894=Plano!$A$1,D1894=Plano!$B$1),"entrada","saída"))</f>
        <v/>
      </c>
    </row>
    <row r="1895" spans="1:19" ht="13.2" hidden="1" x14ac:dyDescent="0.25">
      <c r="A1895" s="119" t="str">
        <f>IF(B1895="","",COUNT('Diário 2o PA'!$A$5:$A$1412)+COUNT('Diário 3o PA'!$A$5:$A$2004)+COUNT('Diário 4º PA'!$A$5:$A$2004)+ROW()-4)</f>
        <v/>
      </c>
      <c r="B1895" s="104"/>
      <c r="C1895" s="154"/>
      <c r="D1895" s="105"/>
      <c r="E1895" s="105"/>
      <c r="F1895" s="106"/>
      <c r="G1895" s="105"/>
      <c r="H1895" s="105"/>
      <c r="I1895" s="108"/>
      <c r="J1895" s="105"/>
      <c r="K1895" s="105"/>
      <c r="L1895" s="108"/>
      <c r="M1895" s="105"/>
      <c r="N1895" s="103"/>
      <c r="O1895" s="456"/>
      <c r="P1895" s="79">
        <f t="shared" si="59"/>
        <v>0</v>
      </c>
      <c r="Q1895" s="79">
        <f t="shared" si="59"/>
        <v>0</v>
      </c>
      <c r="R1895" s="102" t="str">
        <f t="shared" si="58"/>
        <v/>
      </c>
      <c r="S1895" s="96" t="str">
        <f>IF(D1895="","",IF(OR(D1895=Plano!$A$1,D1895=Plano!$B$1),"entrada","saída"))</f>
        <v/>
      </c>
    </row>
    <row r="1896" spans="1:19" ht="13.2" hidden="1" x14ac:dyDescent="0.25">
      <c r="A1896" s="119" t="str">
        <f>IF(B1896="","",COUNT('Diário 2o PA'!$A$5:$A$1412)+COUNT('Diário 3o PA'!$A$5:$A$2004)+COUNT('Diário 4º PA'!$A$5:$A$2004)+ROW()-4)</f>
        <v/>
      </c>
      <c r="B1896" s="104"/>
      <c r="C1896" s="154"/>
      <c r="D1896" s="105"/>
      <c r="E1896" s="105"/>
      <c r="F1896" s="106"/>
      <c r="G1896" s="105"/>
      <c r="H1896" s="105"/>
      <c r="I1896" s="108"/>
      <c r="J1896" s="105"/>
      <c r="K1896" s="105"/>
      <c r="L1896" s="108"/>
      <c r="M1896" s="105"/>
      <c r="N1896" s="103"/>
      <c r="O1896" s="456"/>
      <c r="P1896" s="79">
        <f t="shared" si="59"/>
        <v>0</v>
      </c>
      <c r="Q1896" s="79">
        <f t="shared" si="59"/>
        <v>0</v>
      </c>
      <c r="R1896" s="102" t="str">
        <f t="shared" si="58"/>
        <v/>
      </c>
      <c r="S1896" s="96" t="str">
        <f>IF(D1896="","",IF(OR(D1896=Plano!$A$1,D1896=Plano!$B$1),"entrada","saída"))</f>
        <v/>
      </c>
    </row>
    <row r="1897" spans="1:19" ht="13.2" hidden="1" x14ac:dyDescent="0.25">
      <c r="A1897" s="119" t="str">
        <f>IF(B1897="","",COUNT('Diário 2o PA'!$A$5:$A$1412)+COUNT('Diário 3o PA'!$A$5:$A$2004)+COUNT('Diário 4º PA'!$A$5:$A$2004)+ROW()-4)</f>
        <v/>
      </c>
      <c r="B1897" s="104"/>
      <c r="C1897" s="154"/>
      <c r="D1897" s="105"/>
      <c r="E1897" s="105"/>
      <c r="F1897" s="106"/>
      <c r="G1897" s="105"/>
      <c r="H1897" s="105"/>
      <c r="I1897" s="108"/>
      <c r="J1897" s="105"/>
      <c r="K1897" s="105"/>
      <c r="L1897" s="108"/>
      <c r="M1897" s="105"/>
      <c r="N1897" s="103"/>
      <c r="O1897" s="456"/>
      <c r="P1897" s="79">
        <f t="shared" si="59"/>
        <v>0</v>
      </c>
      <c r="Q1897" s="79">
        <f t="shared" si="59"/>
        <v>0</v>
      </c>
      <c r="R1897" s="102" t="str">
        <f t="shared" si="58"/>
        <v/>
      </c>
      <c r="S1897" s="96" t="str">
        <f>IF(D1897="","",IF(OR(D1897=Plano!$A$1,D1897=Plano!$B$1),"entrada","saída"))</f>
        <v/>
      </c>
    </row>
    <row r="1898" spans="1:19" ht="13.2" hidden="1" x14ac:dyDescent="0.25">
      <c r="A1898" s="119" t="str">
        <f>IF(B1898="","",COUNT('Diário 2o PA'!$A$5:$A$1412)+COUNT('Diário 3o PA'!$A$5:$A$2004)+COUNT('Diário 4º PA'!$A$5:$A$2004)+ROW()-4)</f>
        <v/>
      </c>
      <c r="B1898" s="104"/>
      <c r="C1898" s="154"/>
      <c r="D1898" s="105"/>
      <c r="E1898" s="105"/>
      <c r="F1898" s="106"/>
      <c r="G1898" s="105"/>
      <c r="H1898" s="105"/>
      <c r="I1898" s="108"/>
      <c r="J1898" s="105"/>
      <c r="K1898" s="105"/>
      <c r="L1898" s="108"/>
      <c r="M1898" s="105"/>
      <c r="N1898" s="103"/>
      <c r="O1898" s="456"/>
      <c r="P1898" s="79">
        <f t="shared" si="59"/>
        <v>0</v>
      </c>
      <c r="Q1898" s="79">
        <f t="shared" si="59"/>
        <v>0</v>
      </c>
      <c r="R1898" s="102" t="str">
        <f t="shared" si="58"/>
        <v/>
      </c>
      <c r="S1898" s="96" t="str">
        <f>IF(D1898="","",IF(OR(D1898=Plano!$A$1,D1898=Plano!$B$1),"entrada","saída"))</f>
        <v/>
      </c>
    </row>
    <row r="1899" spans="1:19" ht="13.2" hidden="1" x14ac:dyDescent="0.25">
      <c r="A1899" s="119" t="str">
        <f>IF(B1899="","",COUNT('Diário 2o PA'!$A$5:$A$1412)+COUNT('Diário 3o PA'!$A$5:$A$2004)+COUNT('Diário 4º PA'!$A$5:$A$2004)+ROW()-4)</f>
        <v/>
      </c>
      <c r="B1899" s="104"/>
      <c r="C1899" s="154"/>
      <c r="D1899" s="105"/>
      <c r="E1899" s="105"/>
      <c r="F1899" s="106"/>
      <c r="G1899" s="105"/>
      <c r="H1899" s="105"/>
      <c r="I1899" s="108"/>
      <c r="J1899" s="105"/>
      <c r="K1899" s="105"/>
      <c r="L1899" s="108"/>
      <c r="M1899" s="105"/>
      <c r="N1899" s="103"/>
      <c r="O1899" s="456"/>
      <c r="P1899" s="79">
        <f t="shared" si="59"/>
        <v>0</v>
      </c>
      <c r="Q1899" s="79">
        <f t="shared" si="59"/>
        <v>0</v>
      </c>
      <c r="R1899" s="102" t="str">
        <f t="shared" si="58"/>
        <v/>
      </c>
      <c r="S1899" s="96" t="str">
        <f>IF(D1899="","",IF(OR(D1899=Plano!$A$1,D1899=Plano!$B$1),"entrada","saída"))</f>
        <v/>
      </c>
    </row>
    <row r="1900" spans="1:19" ht="13.2" hidden="1" x14ac:dyDescent="0.25">
      <c r="A1900" s="119" t="str">
        <f>IF(B1900="","",COUNT('Diário 2o PA'!$A$5:$A$1412)+COUNT('Diário 3o PA'!$A$5:$A$2004)+COUNT('Diário 4º PA'!$A$5:$A$2004)+ROW()-4)</f>
        <v/>
      </c>
      <c r="B1900" s="104"/>
      <c r="C1900" s="154"/>
      <c r="D1900" s="105"/>
      <c r="E1900" s="105"/>
      <c r="F1900" s="106"/>
      <c r="G1900" s="105"/>
      <c r="H1900" s="105"/>
      <c r="I1900" s="108"/>
      <c r="J1900" s="105"/>
      <c r="K1900" s="105"/>
      <c r="L1900" s="108"/>
      <c r="M1900" s="105"/>
      <c r="N1900" s="103"/>
      <c r="O1900" s="456"/>
      <c r="P1900" s="79">
        <f t="shared" si="59"/>
        <v>0</v>
      </c>
      <c r="Q1900" s="79">
        <f t="shared" si="59"/>
        <v>0</v>
      </c>
      <c r="R1900" s="102" t="str">
        <f t="shared" si="58"/>
        <v/>
      </c>
      <c r="S1900" s="96" t="str">
        <f>IF(D1900="","",IF(OR(D1900=Plano!$A$1,D1900=Plano!$B$1),"entrada","saída"))</f>
        <v/>
      </c>
    </row>
    <row r="1901" spans="1:19" ht="13.2" hidden="1" x14ac:dyDescent="0.25">
      <c r="A1901" s="119" t="str">
        <f>IF(B1901="","",COUNT('Diário 2o PA'!$A$5:$A$1412)+COUNT('Diário 3o PA'!$A$5:$A$2004)+COUNT('Diário 4º PA'!$A$5:$A$2004)+ROW()-4)</f>
        <v/>
      </c>
      <c r="B1901" s="104"/>
      <c r="C1901" s="154"/>
      <c r="D1901" s="105"/>
      <c r="E1901" s="105"/>
      <c r="F1901" s="106"/>
      <c r="G1901" s="105"/>
      <c r="H1901" s="105"/>
      <c r="I1901" s="108"/>
      <c r="J1901" s="105"/>
      <c r="K1901" s="105"/>
      <c r="L1901" s="108"/>
      <c r="M1901" s="105"/>
      <c r="N1901" s="103"/>
      <c r="O1901" s="456"/>
      <c r="P1901" s="79">
        <f t="shared" si="59"/>
        <v>0</v>
      </c>
      <c r="Q1901" s="79">
        <f t="shared" si="59"/>
        <v>0</v>
      </c>
      <c r="R1901" s="102" t="str">
        <f t="shared" si="58"/>
        <v/>
      </c>
      <c r="S1901" s="96" t="str">
        <f>IF(D1901="","",IF(OR(D1901=Plano!$A$1,D1901=Plano!$B$1),"entrada","saída"))</f>
        <v/>
      </c>
    </row>
    <row r="1902" spans="1:19" ht="13.2" hidden="1" x14ac:dyDescent="0.25">
      <c r="A1902" s="119" t="str">
        <f>IF(B1902="","",COUNT('Diário 2o PA'!$A$5:$A$1412)+COUNT('Diário 3o PA'!$A$5:$A$2004)+COUNT('Diário 4º PA'!$A$5:$A$2004)+ROW()-4)</f>
        <v/>
      </c>
      <c r="B1902" s="104"/>
      <c r="C1902" s="154"/>
      <c r="D1902" s="105"/>
      <c r="E1902" s="105"/>
      <c r="F1902" s="106"/>
      <c r="G1902" s="105"/>
      <c r="H1902" s="105"/>
      <c r="I1902" s="108"/>
      <c r="J1902" s="105"/>
      <c r="K1902" s="105"/>
      <c r="L1902" s="108"/>
      <c r="M1902" s="105"/>
      <c r="N1902" s="103"/>
      <c r="O1902" s="456"/>
      <c r="P1902" s="79">
        <f t="shared" si="59"/>
        <v>0</v>
      </c>
      <c r="Q1902" s="79">
        <f t="shared" si="59"/>
        <v>0</v>
      </c>
      <c r="R1902" s="102" t="str">
        <f t="shared" si="58"/>
        <v/>
      </c>
      <c r="S1902" s="96" t="str">
        <f>IF(D1902="","",IF(OR(D1902=Plano!$A$1,D1902=Plano!$B$1),"entrada","saída"))</f>
        <v/>
      </c>
    </row>
    <row r="1903" spans="1:19" ht="13.2" hidden="1" x14ac:dyDescent="0.25">
      <c r="A1903" s="119" t="str">
        <f>IF(B1903="","",COUNT('Diário 2o PA'!$A$5:$A$1412)+COUNT('Diário 3o PA'!$A$5:$A$2004)+COUNT('Diário 4º PA'!$A$5:$A$2004)+ROW()-4)</f>
        <v/>
      </c>
      <c r="B1903" s="104"/>
      <c r="C1903" s="154"/>
      <c r="D1903" s="105"/>
      <c r="E1903" s="105"/>
      <c r="F1903" s="106"/>
      <c r="G1903" s="105"/>
      <c r="H1903" s="105"/>
      <c r="I1903" s="108"/>
      <c r="J1903" s="105"/>
      <c r="K1903" s="105"/>
      <c r="L1903" s="108"/>
      <c r="M1903" s="105"/>
      <c r="N1903" s="103"/>
      <c r="O1903" s="456"/>
      <c r="P1903" s="79">
        <f t="shared" si="59"/>
        <v>0</v>
      </c>
      <c r="Q1903" s="79">
        <f t="shared" si="59"/>
        <v>0</v>
      </c>
      <c r="R1903" s="102" t="str">
        <f t="shared" si="58"/>
        <v/>
      </c>
      <c r="S1903" s="96" t="str">
        <f>IF(D1903="","",IF(OR(D1903=Plano!$A$1,D1903=Plano!$B$1),"entrada","saída"))</f>
        <v/>
      </c>
    </row>
    <row r="1904" spans="1:19" ht="13.2" hidden="1" x14ac:dyDescent="0.25">
      <c r="A1904" s="119" t="str">
        <f>IF(B1904="","",COUNT('Diário 2o PA'!$A$5:$A$1412)+COUNT('Diário 3o PA'!$A$5:$A$2004)+COUNT('Diário 4º PA'!$A$5:$A$2004)+ROW()-4)</f>
        <v/>
      </c>
      <c r="B1904" s="104"/>
      <c r="C1904" s="154"/>
      <c r="D1904" s="105"/>
      <c r="E1904" s="105"/>
      <c r="F1904" s="106"/>
      <c r="G1904" s="105"/>
      <c r="H1904" s="105"/>
      <c r="I1904" s="108"/>
      <c r="J1904" s="105"/>
      <c r="K1904" s="105"/>
      <c r="L1904" s="108"/>
      <c r="M1904" s="105"/>
      <c r="N1904" s="103"/>
      <c r="O1904" s="456"/>
      <c r="P1904" s="79">
        <f t="shared" si="59"/>
        <v>0</v>
      </c>
      <c r="Q1904" s="79">
        <f t="shared" si="59"/>
        <v>0</v>
      </c>
      <c r="R1904" s="102" t="str">
        <f t="shared" si="58"/>
        <v/>
      </c>
      <c r="S1904" s="96" t="str">
        <f>IF(D1904="","",IF(OR(D1904=Plano!$A$1,D1904=Plano!$B$1),"entrada","saída"))</f>
        <v/>
      </c>
    </row>
    <row r="1905" spans="1:19" ht="13.2" hidden="1" x14ac:dyDescent="0.25">
      <c r="A1905" s="119" t="str">
        <f>IF(B1905="","",COUNT('Diário 2o PA'!$A$5:$A$1412)+COUNT('Diário 3o PA'!$A$5:$A$2004)+COUNT('Diário 4º PA'!$A$5:$A$2004)+ROW()-4)</f>
        <v/>
      </c>
      <c r="B1905" s="104"/>
      <c r="C1905" s="154"/>
      <c r="D1905" s="105"/>
      <c r="E1905" s="105"/>
      <c r="F1905" s="106"/>
      <c r="G1905" s="105"/>
      <c r="H1905" s="105"/>
      <c r="I1905" s="108"/>
      <c r="J1905" s="105"/>
      <c r="K1905" s="105"/>
      <c r="L1905" s="108"/>
      <c r="M1905" s="105"/>
      <c r="N1905" s="103"/>
      <c r="O1905" s="456"/>
      <c r="P1905" s="79">
        <f t="shared" si="59"/>
        <v>0</v>
      </c>
      <c r="Q1905" s="79">
        <f t="shared" si="59"/>
        <v>0</v>
      </c>
      <c r="R1905" s="102" t="str">
        <f t="shared" si="58"/>
        <v/>
      </c>
      <c r="S1905" s="96" t="str">
        <f>IF(D1905="","",IF(OR(D1905=Plano!$A$1,D1905=Plano!$B$1),"entrada","saída"))</f>
        <v/>
      </c>
    </row>
    <row r="1906" spans="1:19" ht="13.2" hidden="1" x14ac:dyDescent="0.25">
      <c r="A1906" s="119" t="str">
        <f>IF(B1906="","",COUNT('Diário 2o PA'!$A$5:$A$1412)+COUNT('Diário 3o PA'!$A$5:$A$2004)+COUNT('Diário 4º PA'!$A$5:$A$2004)+ROW()-4)</f>
        <v/>
      </c>
      <c r="B1906" s="104"/>
      <c r="C1906" s="154"/>
      <c r="D1906" s="105"/>
      <c r="E1906" s="105"/>
      <c r="F1906" s="106"/>
      <c r="G1906" s="105"/>
      <c r="H1906" s="105"/>
      <c r="I1906" s="108"/>
      <c r="J1906" s="105"/>
      <c r="K1906" s="105"/>
      <c r="L1906" s="108"/>
      <c r="M1906" s="105"/>
      <c r="N1906" s="103"/>
      <c r="O1906" s="456"/>
      <c r="P1906" s="79">
        <f t="shared" si="59"/>
        <v>0</v>
      </c>
      <c r="Q1906" s="79">
        <f t="shared" si="59"/>
        <v>0</v>
      </c>
      <c r="R1906" s="102" t="str">
        <f t="shared" si="58"/>
        <v/>
      </c>
      <c r="S1906" s="96" t="str">
        <f>IF(D1906="","",IF(OR(D1906=Plano!$A$1,D1906=Plano!$B$1),"entrada","saída"))</f>
        <v/>
      </c>
    </row>
    <row r="1907" spans="1:19" ht="13.2" hidden="1" x14ac:dyDescent="0.25">
      <c r="A1907" s="119" t="str">
        <f>IF(B1907="","",COUNT('Diário 2o PA'!$A$5:$A$1412)+COUNT('Diário 3o PA'!$A$5:$A$2004)+COUNT('Diário 4º PA'!$A$5:$A$2004)+ROW()-4)</f>
        <v/>
      </c>
      <c r="B1907" s="104"/>
      <c r="C1907" s="154"/>
      <c r="D1907" s="105"/>
      <c r="E1907" s="105"/>
      <c r="F1907" s="106"/>
      <c r="G1907" s="105"/>
      <c r="H1907" s="105"/>
      <c r="I1907" s="108"/>
      <c r="J1907" s="105"/>
      <c r="K1907" s="105"/>
      <c r="L1907" s="108"/>
      <c r="M1907" s="105"/>
      <c r="N1907" s="103"/>
      <c r="O1907" s="456"/>
      <c r="P1907" s="79">
        <f t="shared" si="59"/>
        <v>0</v>
      </c>
      <c r="Q1907" s="79">
        <f t="shared" si="59"/>
        <v>0</v>
      </c>
      <c r="R1907" s="102" t="str">
        <f t="shared" si="58"/>
        <v/>
      </c>
      <c r="S1907" s="96" t="str">
        <f>IF(D1907="","",IF(OR(D1907=Plano!$A$1,D1907=Plano!$B$1),"entrada","saída"))</f>
        <v/>
      </c>
    </row>
    <row r="1908" spans="1:19" ht="13.2" hidden="1" x14ac:dyDescent="0.25">
      <c r="A1908" s="119" t="str">
        <f>IF(B1908="","",COUNT('Diário 2o PA'!$A$5:$A$1412)+COUNT('Diário 3o PA'!$A$5:$A$2004)+COUNT('Diário 4º PA'!$A$5:$A$2004)+ROW()-4)</f>
        <v/>
      </c>
      <c r="B1908" s="104"/>
      <c r="C1908" s="154"/>
      <c r="D1908" s="105"/>
      <c r="E1908" s="105"/>
      <c r="F1908" s="106"/>
      <c r="G1908" s="105"/>
      <c r="H1908" s="105"/>
      <c r="I1908" s="108"/>
      <c r="J1908" s="105"/>
      <c r="K1908" s="105"/>
      <c r="L1908" s="108"/>
      <c r="M1908" s="105"/>
      <c r="N1908" s="103"/>
      <c r="O1908" s="456"/>
      <c r="P1908" s="79">
        <f t="shared" si="59"/>
        <v>0</v>
      </c>
      <c r="Q1908" s="79">
        <f t="shared" si="59"/>
        <v>0</v>
      </c>
      <c r="R1908" s="102" t="str">
        <f t="shared" si="58"/>
        <v/>
      </c>
      <c r="S1908" s="96" t="str">
        <f>IF(D1908="","",IF(OR(D1908=Plano!$A$1,D1908=Plano!$B$1),"entrada","saída"))</f>
        <v/>
      </c>
    </row>
    <row r="1909" spans="1:19" ht="13.2" hidden="1" x14ac:dyDescent="0.25">
      <c r="A1909" s="119" t="str">
        <f>IF(B1909="","",COUNT('Diário 2o PA'!$A$5:$A$1412)+COUNT('Diário 3o PA'!$A$5:$A$2004)+COUNT('Diário 4º PA'!$A$5:$A$2004)+ROW()-4)</f>
        <v/>
      </c>
      <c r="B1909" s="104"/>
      <c r="C1909" s="154"/>
      <c r="D1909" s="105"/>
      <c r="E1909" s="105"/>
      <c r="F1909" s="106"/>
      <c r="G1909" s="105"/>
      <c r="H1909" s="105"/>
      <c r="I1909" s="108"/>
      <c r="J1909" s="105"/>
      <c r="K1909" s="105"/>
      <c r="L1909" s="108"/>
      <c r="M1909" s="105"/>
      <c r="N1909" s="103"/>
      <c r="O1909" s="456"/>
      <c r="P1909" s="79">
        <f t="shared" si="59"/>
        <v>0</v>
      </c>
      <c r="Q1909" s="79">
        <f t="shared" si="59"/>
        <v>0</v>
      </c>
      <c r="R1909" s="102" t="str">
        <f t="shared" si="58"/>
        <v/>
      </c>
      <c r="S1909" s="96" t="str">
        <f>IF(D1909="","",IF(OR(D1909=Plano!$A$1,D1909=Plano!$B$1),"entrada","saída"))</f>
        <v/>
      </c>
    </row>
    <row r="1910" spans="1:19" ht="13.2" hidden="1" x14ac:dyDescent="0.25">
      <c r="A1910" s="119" t="str">
        <f>IF(B1910="","",COUNT('Diário 2o PA'!$A$5:$A$1412)+COUNT('Diário 3o PA'!$A$5:$A$2004)+COUNT('Diário 4º PA'!$A$5:$A$2004)+ROW()-4)</f>
        <v/>
      </c>
      <c r="B1910" s="104"/>
      <c r="C1910" s="154"/>
      <c r="D1910" s="105"/>
      <c r="E1910" s="105"/>
      <c r="F1910" s="106"/>
      <c r="G1910" s="105"/>
      <c r="H1910" s="105"/>
      <c r="I1910" s="108"/>
      <c r="J1910" s="105"/>
      <c r="K1910" s="105"/>
      <c r="L1910" s="108"/>
      <c r="M1910" s="105"/>
      <c r="N1910" s="103"/>
      <c r="O1910" s="456"/>
      <c r="P1910" s="79">
        <f t="shared" si="59"/>
        <v>0</v>
      </c>
      <c r="Q1910" s="79">
        <f t="shared" si="59"/>
        <v>0</v>
      </c>
      <c r="R1910" s="102" t="str">
        <f t="shared" si="58"/>
        <v/>
      </c>
      <c r="S1910" s="96" t="str">
        <f>IF(D1910="","",IF(OR(D1910=Plano!$A$1,D1910=Plano!$B$1),"entrada","saída"))</f>
        <v/>
      </c>
    </row>
    <row r="1911" spans="1:19" ht="13.2" hidden="1" x14ac:dyDescent="0.25">
      <c r="A1911" s="119" t="str">
        <f>IF(B1911="","",COUNT('Diário 2o PA'!$A$5:$A$1412)+COUNT('Diário 3o PA'!$A$5:$A$2004)+COUNT('Diário 4º PA'!$A$5:$A$2004)+ROW()-4)</f>
        <v/>
      </c>
      <c r="B1911" s="104"/>
      <c r="C1911" s="154"/>
      <c r="D1911" s="105"/>
      <c r="E1911" s="105"/>
      <c r="F1911" s="106"/>
      <c r="G1911" s="105"/>
      <c r="H1911" s="105"/>
      <c r="I1911" s="108"/>
      <c r="J1911" s="105"/>
      <c r="K1911" s="105"/>
      <c r="L1911" s="108"/>
      <c r="M1911" s="105"/>
      <c r="N1911" s="103"/>
      <c r="O1911" s="456"/>
      <c r="P1911" s="79">
        <f t="shared" si="59"/>
        <v>0</v>
      </c>
      <c r="Q1911" s="79">
        <f t="shared" si="59"/>
        <v>0</v>
      </c>
      <c r="R1911" s="102" t="str">
        <f t="shared" si="58"/>
        <v/>
      </c>
      <c r="S1911" s="96" t="str">
        <f>IF(D1911="","",IF(OR(D1911=Plano!$A$1,D1911=Plano!$B$1),"entrada","saída"))</f>
        <v/>
      </c>
    </row>
    <row r="1912" spans="1:19" ht="13.2" hidden="1" x14ac:dyDescent="0.25">
      <c r="A1912" s="119" t="str">
        <f>IF(B1912="","",COUNT('Diário 2o PA'!$A$5:$A$1412)+COUNT('Diário 3o PA'!$A$5:$A$2004)+COUNT('Diário 4º PA'!$A$5:$A$2004)+ROW()-4)</f>
        <v/>
      </c>
      <c r="B1912" s="104"/>
      <c r="C1912" s="154"/>
      <c r="D1912" s="105"/>
      <c r="E1912" s="105"/>
      <c r="F1912" s="106"/>
      <c r="G1912" s="105"/>
      <c r="H1912" s="105"/>
      <c r="I1912" s="108"/>
      <c r="J1912" s="105"/>
      <c r="K1912" s="105"/>
      <c r="L1912" s="108"/>
      <c r="M1912" s="105"/>
      <c r="N1912" s="103"/>
      <c r="O1912" s="456"/>
      <c r="P1912" s="79">
        <f t="shared" si="59"/>
        <v>0</v>
      </c>
      <c r="Q1912" s="79">
        <f t="shared" si="59"/>
        <v>0</v>
      </c>
      <c r="R1912" s="102" t="str">
        <f t="shared" si="58"/>
        <v/>
      </c>
      <c r="S1912" s="96" t="str">
        <f>IF(D1912="","",IF(OR(D1912=Plano!$A$1,D1912=Plano!$B$1),"entrada","saída"))</f>
        <v/>
      </c>
    </row>
    <row r="1913" spans="1:19" ht="13.2" hidden="1" x14ac:dyDescent="0.25">
      <c r="A1913" s="119" t="str">
        <f>IF(B1913="","",COUNT('Diário 2o PA'!$A$5:$A$1412)+COUNT('Diário 3o PA'!$A$5:$A$2004)+COUNT('Diário 4º PA'!$A$5:$A$2004)+ROW()-4)</f>
        <v/>
      </c>
      <c r="B1913" s="104"/>
      <c r="C1913" s="154"/>
      <c r="D1913" s="105"/>
      <c r="E1913" s="105"/>
      <c r="F1913" s="106"/>
      <c r="G1913" s="105"/>
      <c r="H1913" s="105"/>
      <c r="I1913" s="108"/>
      <c r="J1913" s="105"/>
      <c r="K1913" s="105"/>
      <c r="L1913" s="108"/>
      <c r="M1913" s="105"/>
      <c r="N1913" s="103"/>
      <c r="O1913" s="456"/>
      <c r="P1913" s="79">
        <f t="shared" si="59"/>
        <v>0</v>
      </c>
      <c r="Q1913" s="79">
        <f t="shared" si="59"/>
        <v>0</v>
      </c>
      <c r="R1913" s="102" t="str">
        <f t="shared" si="58"/>
        <v/>
      </c>
      <c r="S1913" s="96" t="str">
        <f>IF(D1913="","",IF(OR(D1913=Plano!$A$1,D1913=Plano!$B$1),"entrada","saída"))</f>
        <v/>
      </c>
    </row>
    <row r="1914" spans="1:19" ht="13.2" hidden="1" x14ac:dyDescent="0.25">
      <c r="A1914" s="119" t="str">
        <f>IF(B1914="","",COUNT('Diário 2o PA'!$A$5:$A$1412)+COUNT('Diário 3o PA'!$A$5:$A$2004)+COUNT('Diário 4º PA'!$A$5:$A$2004)+ROW()-4)</f>
        <v/>
      </c>
      <c r="B1914" s="104"/>
      <c r="C1914" s="154"/>
      <c r="D1914" s="105"/>
      <c r="E1914" s="105"/>
      <c r="F1914" s="106"/>
      <c r="G1914" s="105"/>
      <c r="H1914" s="105"/>
      <c r="I1914" s="108"/>
      <c r="J1914" s="105"/>
      <c r="K1914" s="105"/>
      <c r="L1914" s="108"/>
      <c r="M1914" s="105"/>
      <c r="N1914" s="103"/>
      <c r="O1914" s="456"/>
      <c r="P1914" s="79">
        <f t="shared" si="59"/>
        <v>0</v>
      </c>
      <c r="Q1914" s="79">
        <f t="shared" si="59"/>
        <v>0</v>
      </c>
      <c r="R1914" s="102" t="str">
        <f t="shared" si="58"/>
        <v/>
      </c>
      <c r="S1914" s="96" t="str">
        <f>IF(D1914="","",IF(OR(D1914=Plano!$A$1,D1914=Plano!$B$1),"entrada","saída"))</f>
        <v/>
      </c>
    </row>
    <row r="1915" spans="1:19" ht="13.2" hidden="1" x14ac:dyDescent="0.25">
      <c r="A1915" s="119" t="str">
        <f>IF(B1915="","",COUNT('Diário 2o PA'!$A$5:$A$1412)+COUNT('Diário 3o PA'!$A$5:$A$2004)+COUNT('Diário 4º PA'!$A$5:$A$2004)+ROW()-4)</f>
        <v/>
      </c>
      <c r="B1915" s="104"/>
      <c r="C1915" s="154"/>
      <c r="D1915" s="105"/>
      <c r="E1915" s="105"/>
      <c r="F1915" s="106"/>
      <c r="G1915" s="105"/>
      <c r="H1915" s="105"/>
      <c r="I1915" s="108"/>
      <c r="J1915" s="105"/>
      <c r="K1915" s="105"/>
      <c r="L1915" s="108"/>
      <c r="M1915" s="105"/>
      <c r="N1915" s="103"/>
      <c r="O1915" s="456"/>
      <c r="P1915" s="79">
        <f t="shared" si="59"/>
        <v>0</v>
      </c>
      <c r="Q1915" s="79">
        <f t="shared" si="59"/>
        <v>0</v>
      </c>
      <c r="R1915" s="102" t="str">
        <f t="shared" si="58"/>
        <v/>
      </c>
      <c r="S1915" s="96" t="str">
        <f>IF(D1915="","",IF(OR(D1915=Plano!$A$1,D1915=Plano!$B$1),"entrada","saída"))</f>
        <v/>
      </c>
    </row>
    <row r="1916" spans="1:19" ht="13.2" hidden="1" x14ac:dyDescent="0.25">
      <c r="A1916" s="119" t="str">
        <f>IF(B1916="","",COUNT('Diário 2o PA'!$A$5:$A$1412)+COUNT('Diário 3o PA'!$A$5:$A$2004)+COUNT('Diário 4º PA'!$A$5:$A$2004)+ROW()-4)</f>
        <v/>
      </c>
      <c r="B1916" s="104"/>
      <c r="C1916" s="154"/>
      <c r="D1916" s="105"/>
      <c r="E1916" s="105"/>
      <c r="F1916" s="106"/>
      <c r="G1916" s="105"/>
      <c r="H1916" s="105"/>
      <c r="I1916" s="108"/>
      <c r="J1916" s="105"/>
      <c r="K1916" s="105"/>
      <c r="L1916" s="108"/>
      <c r="M1916" s="105"/>
      <c r="N1916" s="103"/>
      <c r="O1916" s="456"/>
      <c r="P1916" s="79">
        <f t="shared" si="59"/>
        <v>0</v>
      </c>
      <c r="Q1916" s="79">
        <f t="shared" si="59"/>
        <v>0</v>
      </c>
      <c r="R1916" s="102" t="str">
        <f t="shared" si="58"/>
        <v/>
      </c>
      <c r="S1916" s="96" t="str">
        <f>IF(D1916="","",IF(OR(D1916=Plano!$A$1,D1916=Plano!$B$1),"entrada","saída"))</f>
        <v/>
      </c>
    </row>
    <row r="1917" spans="1:19" ht="13.2" hidden="1" x14ac:dyDescent="0.25">
      <c r="A1917" s="119" t="str">
        <f>IF(B1917="","",COUNT('Diário 2o PA'!$A$5:$A$1412)+COUNT('Diário 3o PA'!$A$5:$A$2004)+COUNT('Diário 4º PA'!$A$5:$A$2004)+ROW()-4)</f>
        <v/>
      </c>
      <c r="B1917" s="104"/>
      <c r="C1917" s="154"/>
      <c r="D1917" s="105"/>
      <c r="E1917" s="105"/>
      <c r="F1917" s="106"/>
      <c r="G1917" s="105"/>
      <c r="H1917" s="105"/>
      <c r="I1917" s="108"/>
      <c r="J1917" s="105"/>
      <c r="K1917" s="105"/>
      <c r="L1917" s="108"/>
      <c r="M1917" s="105"/>
      <c r="N1917" s="103"/>
      <c r="O1917" s="456"/>
      <c r="P1917" s="79">
        <f t="shared" si="59"/>
        <v>0</v>
      </c>
      <c r="Q1917" s="79">
        <f t="shared" si="59"/>
        <v>0</v>
      </c>
      <c r="R1917" s="102" t="str">
        <f t="shared" si="58"/>
        <v/>
      </c>
      <c r="S1917" s="96" t="str">
        <f>IF(D1917="","",IF(OR(D1917=Plano!$A$1,D1917=Plano!$B$1),"entrada","saída"))</f>
        <v/>
      </c>
    </row>
    <row r="1918" spans="1:19" ht="13.2" hidden="1" x14ac:dyDescent="0.25">
      <c r="A1918" s="119" t="str">
        <f>IF(B1918="","",COUNT('Diário 2o PA'!$A$5:$A$1412)+COUNT('Diário 3o PA'!$A$5:$A$2004)+COUNT('Diário 4º PA'!$A$5:$A$2004)+ROW()-4)</f>
        <v/>
      </c>
      <c r="B1918" s="104"/>
      <c r="C1918" s="154"/>
      <c r="D1918" s="105"/>
      <c r="E1918" s="105"/>
      <c r="F1918" s="106"/>
      <c r="G1918" s="105"/>
      <c r="H1918" s="105"/>
      <c r="I1918" s="108"/>
      <c r="J1918" s="105"/>
      <c r="K1918" s="105"/>
      <c r="L1918" s="108"/>
      <c r="M1918" s="105"/>
      <c r="N1918" s="103"/>
      <c r="O1918" s="456"/>
      <c r="P1918" s="79">
        <f t="shared" si="59"/>
        <v>0</v>
      </c>
      <c r="Q1918" s="79">
        <f t="shared" si="59"/>
        <v>0</v>
      </c>
      <c r="R1918" s="102" t="str">
        <f t="shared" si="58"/>
        <v/>
      </c>
      <c r="S1918" s="96" t="str">
        <f>IF(D1918="","",IF(OR(D1918=Plano!$A$1,D1918=Plano!$B$1),"entrada","saída"))</f>
        <v/>
      </c>
    </row>
    <row r="1919" spans="1:19" ht="13.2" hidden="1" x14ac:dyDescent="0.25">
      <c r="A1919" s="119" t="str">
        <f>IF(B1919="","",COUNT('Diário 2o PA'!$A$5:$A$1412)+COUNT('Diário 3o PA'!$A$5:$A$2004)+COUNT('Diário 4º PA'!$A$5:$A$2004)+ROW()-4)</f>
        <v/>
      </c>
      <c r="B1919" s="104"/>
      <c r="C1919" s="154"/>
      <c r="D1919" s="105"/>
      <c r="E1919" s="105"/>
      <c r="F1919" s="106"/>
      <c r="G1919" s="105"/>
      <c r="H1919" s="105"/>
      <c r="I1919" s="108"/>
      <c r="J1919" s="105"/>
      <c r="K1919" s="105"/>
      <c r="L1919" s="108"/>
      <c r="M1919" s="105"/>
      <c r="N1919" s="103"/>
      <c r="O1919" s="456"/>
      <c r="P1919" s="79">
        <f t="shared" si="59"/>
        <v>0</v>
      </c>
      <c r="Q1919" s="79">
        <f t="shared" si="59"/>
        <v>0</v>
      </c>
      <c r="R1919" s="102" t="str">
        <f t="shared" si="58"/>
        <v/>
      </c>
      <c r="S1919" s="96" t="str">
        <f>IF(D1919="","",IF(OR(D1919=Plano!$A$1,D1919=Plano!$B$1),"entrada","saída"))</f>
        <v/>
      </c>
    </row>
    <row r="1920" spans="1:19" ht="13.2" hidden="1" x14ac:dyDescent="0.25">
      <c r="A1920" s="119" t="str">
        <f>IF(B1920="","",COUNT('Diário 2o PA'!$A$5:$A$1412)+COUNT('Diário 3o PA'!$A$5:$A$2004)+COUNT('Diário 4º PA'!$A$5:$A$2004)+ROW()-4)</f>
        <v/>
      </c>
      <c r="B1920" s="104"/>
      <c r="C1920" s="154"/>
      <c r="D1920" s="105"/>
      <c r="E1920" s="105"/>
      <c r="F1920" s="106"/>
      <c r="G1920" s="105"/>
      <c r="H1920" s="105"/>
      <c r="I1920" s="108"/>
      <c r="J1920" s="105"/>
      <c r="K1920" s="105"/>
      <c r="L1920" s="108"/>
      <c r="M1920" s="105"/>
      <c r="N1920" s="103"/>
      <c r="O1920" s="456"/>
      <c r="P1920" s="79">
        <f t="shared" si="59"/>
        <v>0</v>
      </c>
      <c r="Q1920" s="79">
        <f t="shared" si="59"/>
        <v>0</v>
      </c>
      <c r="R1920" s="102" t="str">
        <f t="shared" si="58"/>
        <v/>
      </c>
      <c r="S1920" s="96" t="str">
        <f>IF(D1920="","",IF(OR(D1920=Plano!$A$1,D1920=Plano!$B$1),"entrada","saída"))</f>
        <v/>
      </c>
    </row>
    <row r="1921" spans="1:19" ht="13.2" hidden="1" x14ac:dyDescent="0.25">
      <c r="A1921" s="119" t="str">
        <f>IF(B1921="","",COUNT('Diário 2o PA'!$A$5:$A$1412)+COUNT('Diário 3o PA'!$A$5:$A$2004)+COUNT('Diário 4º PA'!$A$5:$A$2004)+ROW()-4)</f>
        <v/>
      </c>
      <c r="B1921" s="104"/>
      <c r="C1921" s="154"/>
      <c r="D1921" s="105"/>
      <c r="E1921" s="105"/>
      <c r="F1921" s="106"/>
      <c r="G1921" s="105"/>
      <c r="H1921" s="105"/>
      <c r="I1921" s="108"/>
      <c r="J1921" s="105"/>
      <c r="K1921" s="105"/>
      <c r="L1921" s="108"/>
      <c r="M1921" s="105"/>
      <c r="N1921" s="103"/>
      <c r="O1921" s="456"/>
      <c r="P1921" s="79">
        <f t="shared" si="59"/>
        <v>0</v>
      </c>
      <c r="Q1921" s="79">
        <f t="shared" si="59"/>
        <v>0</v>
      </c>
      <c r="R1921" s="102" t="str">
        <f t="shared" si="58"/>
        <v/>
      </c>
      <c r="S1921" s="96" t="str">
        <f>IF(D1921="","",IF(OR(D1921=Plano!$A$1,D1921=Plano!$B$1),"entrada","saída"))</f>
        <v/>
      </c>
    </row>
    <row r="1922" spans="1:19" ht="13.2" hidden="1" x14ac:dyDescent="0.25">
      <c r="A1922" s="119" t="str">
        <f>IF(B1922="","",COUNT('Diário 2o PA'!$A$5:$A$1412)+COUNT('Diário 3o PA'!$A$5:$A$2004)+COUNT('Diário 4º PA'!$A$5:$A$2004)+ROW()-4)</f>
        <v/>
      </c>
      <c r="B1922" s="104"/>
      <c r="C1922" s="154"/>
      <c r="D1922" s="105"/>
      <c r="E1922" s="105"/>
      <c r="F1922" s="106"/>
      <c r="G1922" s="105"/>
      <c r="H1922" s="105"/>
      <c r="I1922" s="108"/>
      <c r="J1922" s="105"/>
      <c r="K1922" s="105"/>
      <c r="L1922" s="108"/>
      <c r="M1922" s="105"/>
      <c r="N1922" s="103"/>
      <c r="O1922" s="456"/>
      <c r="P1922" s="79">
        <f t="shared" si="59"/>
        <v>0</v>
      </c>
      <c r="Q1922" s="79">
        <f t="shared" si="59"/>
        <v>0</v>
      </c>
      <c r="R1922" s="102" t="str">
        <f t="shared" si="58"/>
        <v/>
      </c>
      <c r="S1922" s="96" t="str">
        <f>IF(D1922="","",IF(OR(D1922=Plano!$A$1,D1922=Plano!$B$1),"entrada","saída"))</f>
        <v/>
      </c>
    </row>
    <row r="1923" spans="1:19" ht="13.2" hidden="1" x14ac:dyDescent="0.25">
      <c r="A1923" s="119" t="str">
        <f>IF(B1923="","",COUNT('Diário 2o PA'!$A$5:$A$1412)+COUNT('Diário 3o PA'!$A$5:$A$2004)+COUNT('Diário 4º PA'!$A$5:$A$2004)+ROW()-4)</f>
        <v/>
      </c>
      <c r="B1923" s="104"/>
      <c r="C1923" s="154"/>
      <c r="D1923" s="105"/>
      <c r="E1923" s="105"/>
      <c r="F1923" s="106"/>
      <c r="G1923" s="105"/>
      <c r="H1923" s="105"/>
      <c r="I1923" s="108"/>
      <c r="J1923" s="105"/>
      <c r="K1923" s="105"/>
      <c r="L1923" s="108"/>
      <c r="M1923" s="105"/>
      <c r="N1923" s="103"/>
      <c r="O1923" s="456"/>
      <c r="P1923" s="79">
        <f t="shared" si="59"/>
        <v>0</v>
      </c>
      <c r="Q1923" s="79">
        <f t="shared" si="59"/>
        <v>0</v>
      </c>
      <c r="R1923" s="102" t="str">
        <f t="shared" si="58"/>
        <v/>
      </c>
      <c r="S1923" s="96" t="str">
        <f>IF(D1923="","",IF(OR(D1923=Plano!$A$1,D1923=Plano!$B$1),"entrada","saída"))</f>
        <v/>
      </c>
    </row>
    <row r="1924" spans="1:19" ht="13.2" hidden="1" x14ac:dyDescent="0.25">
      <c r="A1924" s="119" t="str">
        <f>IF(B1924="","",COUNT('Diário 2o PA'!$A$5:$A$1412)+COUNT('Diário 3o PA'!$A$5:$A$2004)+COUNT('Diário 4º PA'!$A$5:$A$2004)+ROW()-4)</f>
        <v/>
      </c>
      <c r="B1924" s="104"/>
      <c r="C1924" s="154"/>
      <c r="D1924" s="105"/>
      <c r="E1924" s="105"/>
      <c r="F1924" s="106"/>
      <c r="G1924" s="105"/>
      <c r="H1924" s="105"/>
      <c r="I1924" s="108"/>
      <c r="J1924" s="105"/>
      <c r="K1924" s="105"/>
      <c r="L1924" s="108"/>
      <c r="M1924" s="105"/>
      <c r="N1924" s="103"/>
      <c r="O1924" s="456"/>
      <c r="P1924" s="79">
        <f t="shared" si="59"/>
        <v>0</v>
      </c>
      <c r="Q1924" s="79">
        <f t="shared" si="59"/>
        <v>0</v>
      </c>
      <c r="R1924" s="102" t="str">
        <f t="shared" si="58"/>
        <v/>
      </c>
      <c r="S1924" s="96" t="str">
        <f>IF(D1924="","",IF(OR(D1924=Plano!$A$1,D1924=Plano!$B$1),"entrada","saída"))</f>
        <v/>
      </c>
    </row>
    <row r="1925" spans="1:19" ht="13.2" hidden="1" x14ac:dyDescent="0.25">
      <c r="A1925" s="119" t="str">
        <f>IF(B1925="","",COUNT('Diário 2o PA'!$A$5:$A$1412)+COUNT('Diário 3o PA'!$A$5:$A$2004)+COUNT('Diário 4º PA'!$A$5:$A$2004)+ROW()-4)</f>
        <v/>
      </c>
      <c r="B1925" s="104"/>
      <c r="C1925" s="154"/>
      <c r="D1925" s="105"/>
      <c r="E1925" s="105"/>
      <c r="F1925" s="106"/>
      <c r="G1925" s="105"/>
      <c r="H1925" s="105"/>
      <c r="I1925" s="108"/>
      <c r="J1925" s="105"/>
      <c r="K1925" s="105"/>
      <c r="L1925" s="108"/>
      <c r="M1925" s="105"/>
      <c r="N1925" s="103"/>
      <c r="O1925" s="456"/>
      <c r="P1925" s="79">
        <f t="shared" si="59"/>
        <v>0</v>
      </c>
      <c r="Q1925" s="79">
        <f t="shared" si="59"/>
        <v>0</v>
      </c>
      <c r="R1925" s="102" t="str">
        <f t="shared" ref="R1925:R1988" si="60">SUBSTITUTE(D1925," ","_")</f>
        <v/>
      </c>
      <c r="S1925" s="96" t="str">
        <f>IF(D1925="","",IF(OR(D1925=Plano!$A$1,D1925=Plano!$B$1),"entrada","saída"))</f>
        <v/>
      </c>
    </row>
    <row r="1926" spans="1:19" ht="13.2" hidden="1" x14ac:dyDescent="0.25">
      <c r="A1926" s="119" t="str">
        <f>IF(B1926="","",COUNT('Diário 2o PA'!$A$5:$A$1412)+COUNT('Diário 3o PA'!$A$5:$A$2004)+COUNT('Diário 4º PA'!$A$5:$A$2004)+ROW()-4)</f>
        <v/>
      </c>
      <c r="B1926" s="104"/>
      <c r="C1926" s="154"/>
      <c r="D1926" s="105"/>
      <c r="E1926" s="105"/>
      <c r="F1926" s="106"/>
      <c r="G1926" s="105"/>
      <c r="H1926" s="105"/>
      <c r="I1926" s="108"/>
      <c r="J1926" s="105"/>
      <c r="K1926" s="105"/>
      <c r="L1926" s="108"/>
      <c r="M1926" s="105"/>
      <c r="N1926" s="103"/>
      <c r="O1926" s="456"/>
      <c r="P1926" s="79">
        <f t="shared" ref="P1926:Q1989" si="61">IF(B1926=0,0,IF(YEAR(B1926)=$Q$1,MONTH(B1926)-$P$1+1,(YEAR(B1926)-$Q$1)*12-$P$1+1+MONTH(B1926)))</f>
        <v>0</v>
      </c>
      <c r="Q1926" s="79">
        <f t="shared" si="61"/>
        <v>0</v>
      </c>
      <c r="R1926" s="102" t="str">
        <f t="shared" si="60"/>
        <v/>
      </c>
      <c r="S1926" s="96" t="str">
        <f>IF(D1926="","",IF(OR(D1926=Plano!$A$1,D1926=Plano!$B$1),"entrada","saída"))</f>
        <v/>
      </c>
    </row>
    <row r="1927" spans="1:19" ht="13.2" hidden="1" x14ac:dyDescent="0.25">
      <c r="A1927" s="119" t="str">
        <f>IF(B1927="","",COUNT('Diário 2o PA'!$A$5:$A$1412)+COUNT('Diário 3o PA'!$A$5:$A$2004)+COUNT('Diário 4º PA'!$A$5:$A$2004)+ROW()-4)</f>
        <v/>
      </c>
      <c r="B1927" s="104"/>
      <c r="C1927" s="154"/>
      <c r="D1927" s="105"/>
      <c r="E1927" s="105"/>
      <c r="F1927" s="106"/>
      <c r="G1927" s="105"/>
      <c r="H1927" s="105"/>
      <c r="I1927" s="108"/>
      <c r="J1927" s="105"/>
      <c r="K1927" s="105"/>
      <c r="L1927" s="108"/>
      <c r="M1927" s="105"/>
      <c r="N1927" s="103"/>
      <c r="O1927" s="456"/>
      <c r="P1927" s="79">
        <f t="shared" si="61"/>
        <v>0</v>
      </c>
      <c r="Q1927" s="79">
        <f t="shared" si="61"/>
        <v>0</v>
      </c>
      <c r="R1927" s="102" t="str">
        <f t="shared" si="60"/>
        <v/>
      </c>
      <c r="S1927" s="96" t="str">
        <f>IF(D1927="","",IF(OR(D1927=Plano!$A$1,D1927=Plano!$B$1),"entrada","saída"))</f>
        <v/>
      </c>
    </row>
    <row r="1928" spans="1:19" ht="13.2" hidden="1" x14ac:dyDescent="0.25">
      <c r="A1928" s="119" t="str">
        <f>IF(B1928="","",COUNT('Diário 2o PA'!$A$5:$A$1412)+COUNT('Diário 3o PA'!$A$5:$A$2004)+COUNT('Diário 4º PA'!$A$5:$A$2004)+ROW()-4)</f>
        <v/>
      </c>
      <c r="B1928" s="104"/>
      <c r="C1928" s="154"/>
      <c r="D1928" s="105"/>
      <c r="E1928" s="105"/>
      <c r="F1928" s="106"/>
      <c r="G1928" s="105"/>
      <c r="H1928" s="105"/>
      <c r="I1928" s="108"/>
      <c r="J1928" s="105"/>
      <c r="K1928" s="105"/>
      <c r="L1928" s="108"/>
      <c r="M1928" s="105"/>
      <c r="N1928" s="103"/>
      <c r="O1928" s="456"/>
      <c r="P1928" s="79">
        <f t="shared" si="61"/>
        <v>0</v>
      </c>
      <c r="Q1928" s="79">
        <f t="shared" si="61"/>
        <v>0</v>
      </c>
      <c r="R1928" s="102" t="str">
        <f t="shared" si="60"/>
        <v/>
      </c>
      <c r="S1928" s="96" t="str">
        <f>IF(D1928="","",IF(OR(D1928=Plano!$A$1,D1928=Plano!$B$1),"entrada","saída"))</f>
        <v/>
      </c>
    </row>
    <row r="1929" spans="1:19" ht="13.2" hidden="1" x14ac:dyDescent="0.25">
      <c r="A1929" s="119" t="str">
        <f>IF(B1929="","",COUNT('Diário 2o PA'!$A$5:$A$1412)+COUNT('Diário 3o PA'!$A$5:$A$2004)+COUNT('Diário 4º PA'!$A$5:$A$2004)+ROW()-4)</f>
        <v/>
      </c>
      <c r="B1929" s="104"/>
      <c r="C1929" s="154"/>
      <c r="D1929" s="105"/>
      <c r="E1929" s="105"/>
      <c r="F1929" s="106"/>
      <c r="G1929" s="105"/>
      <c r="H1929" s="105"/>
      <c r="I1929" s="108"/>
      <c r="J1929" s="105"/>
      <c r="K1929" s="105"/>
      <c r="L1929" s="108"/>
      <c r="M1929" s="105"/>
      <c r="N1929" s="103"/>
      <c r="O1929" s="456"/>
      <c r="P1929" s="79">
        <f t="shared" si="61"/>
        <v>0</v>
      </c>
      <c r="Q1929" s="79">
        <f t="shared" si="61"/>
        <v>0</v>
      </c>
      <c r="R1929" s="102" t="str">
        <f t="shared" si="60"/>
        <v/>
      </c>
      <c r="S1929" s="96" t="str">
        <f>IF(D1929="","",IF(OR(D1929=Plano!$A$1,D1929=Plano!$B$1),"entrada","saída"))</f>
        <v/>
      </c>
    </row>
    <row r="1930" spans="1:19" ht="13.2" hidden="1" x14ac:dyDescent="0.25">
      <c r="A1930" s="119" t="str">
        <f>IF(B1930="","",COUNT('Diário 2o PA'!$A$5:$A$1412)+COUNT('Diário 3o PA'!$A$5:$A$2004)+COUNT('Diário 4º PA'!$A$5:$A$2004)+ROW()-4)</f>
        <v/>
      </c>
      <c r="B1930" s="104"/>
      <c r="C1930" s="154"/>
      <c r="D1930" s="105"/>
      <c r="E1930" s="105"/>
      <c r="F1930" s="106"/>
      <c r="G1930" s="105"/>
      <c r="H1930" s="105"/>
      <c r="I1930" s="108"/>
      <c r="J1930" s="105"/>
      <c r="K1930" s="105"/>
      <c r="L1930" s="108"/>
      <c r="M1930" s="105"/>
      <c r="N1930" s="103"/>
      <c r="O1930" s="456"/>
      <c r="P1930" s="79">
        <f t="shared" si="61"/>
        <v>0</v>
      </c>
      <c r="Q1930" s="79">
        <f t="shared" si="61"/>
        <v>0</v>
      </c>
      <c r="R1930" s="102" t="str">
        <f t="shared" si="60"/>
        <v/>
      </c>
      <c r="S1930" s="96" t="str">
        <f>IF(D1930="","",IF(OR(D1930=Plano!$A$1,D1930=Plano!$B$1),"entrada","saída"))</f>
        <v/>
      </c>
    </row>
    <row r="1931" spans="1:19" ht="13.2" hidden="1" x14ac:dyDescent="0.25">
      <c r="A1931" s="119" t="str">
        <f>IF(B1931="","",COUNT('Diário 2o PA'!$A$5:$A$1412)+COUNT('Diário 3o PA'!$A$5:$A$2004)+COUNT('Diário 4º PA'!$A$5:$A$2004)+ROW()-4)</f>
        <v/>
      </c>
      <c r="B1931" s="104"/>
      <c r="C1931" s="154"/>
      <c r="D1931" s="105"/>
      <c r="E1931" s="105"/>
      <c r="F1931" s="106"/>
      <c r="G1931" s="105"/>
      <c r="H1931" s="105"/>
      <c r="I1931" s="108"/>
      <c r="J1931" s="105"/>
      <c r="K1931" s="105"/>
      <c r="L1931" s="108"/>
      <c r="M1931" s="105"/>
      <c r="N1931" s="103"/>
      <c r="O1931" s="456"/>
      <c r="P1931" s="79">
        <f t="shared" si="61"/>
        <v>0</v>
      </c>
      <c r="Q1931" s="79">
        <f t="shared" si="61"/>
        <v>0</v>
      </c>
      <c r="R1931" s="102" t="str">
        <f t="shared" si="60"/>
        <v/>
      </c>
      <c r="S1931" s="96" t="str">
        <f>IF(D1931="","",IF(OR(D1931=Plano!$A$1,D1931=Plano!$B$1),"entrada","saída"))</f>
        <v/>
      </c>
    </row>
    <row r="1932" spans="1:19" ht="13.2" hidden="1" x14ac:dyDescent="0.25">
      <c r="A1932" s="119" t="str">
        <f>IF(B1932="","",COUNT('Diário 2o PA'!$A$5:$A$1412)+COUNT('Diário 3o PA'!$A$5:$A$2004)+COUNT('Diário 4º PA'!$A$5:$A$2004)+ROW()-4)</f>
        <v/>
      </c>
      <c r="B1932" s="104"/>
      <c r="C1932" s="154"/>
      <c r="D1932" s="105"/>
      <c r="E1932" s="105"/>
      <c r="F1932" s="106"/>
      <c r="G1932" s="105"/>
      <c r="H1932" s="105"/>
      <c r="I1932" s="108"/>
      <c r="J1932" s="105"/>
      <c r="K1932" s="105"/>
      <c r="L1932" s="108"/>
      <c r="M1932" s="105"/>
      <c r="N1932" s="103"/>
      <c r="O1932" s="456"/>
      <c r="P1932" s="79">
        <f t="shared" si="61"/>
        <v>0</v>
      </c>
      <c r="Q1932" s="79">
        <f t="shared" si="61"/>
        <v>0</v>
      </c>
      <c r="R1932" s="102" t="str">
        <f t="shared" si="60"/>
        <v/>
      </c>
      <c r="S1932" s="96" t="str">
        <f>IF(D1932="","",IF(OR(D1932=Plano!$A$1,D1932=Plano!$B$1),"entrada","saída"))</f>
        <v/>
      </c>
    </row>
    <row r="1933" spans="1:19" ht="13.2" hidden="1" x14ac:dyDescent="0.25">
      <c r="A1933" s="119" t="str">
        <f>IF(B1933="","",COUNT('Diário 2o PA'!$A$5:$A$1412)+COUNT('Diário 3o PA'!$A$5:$A$2004)+COUNT('Diário 4º PA'!$A$5:$A$2004)+ROW()-4)</f>
        <v/>
      </c>
      <c r="B1933" s="104"/>
      <c r="C1933" s="154"/>
      <c r="D1933" s="105"/>
      <c r="E1933" s="105"/>
      <c r="F1933" s="106"/>
      <c r="G1933" s="105"/>
      <c r="H1933" s="105"/>
      <c r="I1933" s="108"/>
      <c r="J1933" s="105"/>
      <c r="K1933" s="105"/>
      <c r="L1933" s="108"/>
      <c r="M1933" s="105"/>
      <c r="N1933" s="103"/>
      <c r="O1933" s="456"/>
      <c r="P1933" s="79">
        <f t="shared" si="61"/>
        <v>0</v>
      </c>
      <c r="Q1933" s="79">
        <f t="shared" si="61"/>
        <v>0</v>
      </c>
      <c r="R1933" s="102" t="str">
        <f t="shared" si="60"/>
        <v/>
      </c>
      <c r="S1933" s="96" t="str">
        <f>IF(D1933="","",IF(OR(D1933=Plano!$A$1,D1933=Plano!$B$1),"entrada","saída"))</f>
        <v/>
      </c>
    </row>
    <row r="1934" spans="1:19" ht="13.2" hidden="1" x14ac:dyDescent="0.25">
      <c r="A1934" s="119" t="str">
        <f>IF(B1934="","",COUNT('Diário 2o PA'!$A$5:$A$1412)+COUNT('Diário 3o PA'!$A$5:$A$2004)+COUNT('Diário 4º PA'!$A$5:$A$2004)+ROW()-4)</f>
        <v/>
      </c>
      <c r="B1934" s="104"/>
      <c r="C1934" s="154"/>
      <c r="D1934" s="105"/>
      <c r="E1934" s="105"/>
      <c r="F1934" s="106"/>
      <c r="G1934" s="105"/>
      <c r="H1934" s="105"/>
      <c r="I1934" s="108"/>
      <c r="J1934" s="105"/>
      <c r="K1934" s="105"/>
      <c r="L1934" s="108"/>
      <c r="M1934" s="105"/>
      <c r="N1934" s="103"/>
      <c r="O1934" s="456"/>
      <c r="P1934" s="79">
        <f t="shared" si="61"/>
        <v>0</v>
      </c>
      <c r="Q1934" s="79">
        <f t="shared" si="61"/>
        <v>0</v>
      </c>
      <c r="R1934" s="102" t="str">
        <f t="shared" si="60"/>
        <v/>
      </c>
      <c r="S1934" s="96" t="str">
        <f>IF(D1934="","",IF(OR(D1934=Plano!$A$1,D1934=Plano!$B$1),"entrada","saída"))</f>
        <v/>
      </c>
    </row>
    <row r="1935" spans="1:19" ht="13.2" hidden="1" x14ac:dyDescent="0.25">
      <c r="A1935" s="119" t="str">
        <f>IF(B1935="","",COUNT('Diário 2o PA'!$A$5:$A$1412)+COUNT('Diário 3o PA'!$A$5:$A$2004)+COUNT('Diário 4º PA'!$A$5:$A$2004)+ROW()-4)</f>
        <v/>
      </c>
      <c r="B1935" s="104"/>
      <c r="C1935" s="154"/>
      <c r="D1935" s="105"/>
      <c r="E1935" s="105"/>
      <c r="F1935" s="106"/>
      <c r="G1935" s="105"/>
      <c r="H1935" s="105"/>
      <c r="I1935" s="108"/>
      <c r="J1935" s="105"/>
      <c r="K1935" s="105"/>
      <c r="L1935" s="108"/>
      <c r="M1935" s="105"/>
      <c r="N1935" s="103"/>
      <c r="O1935" s="456"/>
      <c r="P1935" s="79">
        <f t="shared" si="61"/>
        <v>0</v>
      </c>
      <c r="Q1935" s="79">
        <f t="shared" si="61"/>
        <v>0</v>
      </c>
      <c r="R1935" s="102" t="str">
        <f t="shared" si="60"/>
        <v/>
      </c>
      <c r="S1935" s="96" t="str">
        <f>IF(D1935="","",IF(OR(D1935=Plano!$A$1,D1935=Plano!$B$1),"entrada","saída"))</f>
        <v/>
      </c>
    </row>
    <row r="1936" spans="1:19" ht="13.2" hidden="1" x14ac:dyDescent="0.25">
      <c r="A1936" s="119" t="str">
        <f>IF(B1936="","",COUNT('Diário 2o PA'!$A$5:$A$1412)+COUNT('Diário 3o PA'!$A$5:$A$2004)+COUNT('Diário 4º PA'!$A$5:$A$2004)+ROW()-4)</f>
        <v/>
      </c>
      <c r="B1936" s="104"/>
      <c r="C1936" s="154"/>
      <c r="D1936" s="105"/>
      <c r="E1936" s="105"/>
      <c r="F1936" s="106"/>
      <c r="G1936" s="105"/>
      <c r="H1936" s="105"/>
      <c r="I1936" s="108"/>
      <c r="J1936" s="105"/>
      <c r="K1936" s="105"/>
      <c r="L1936" s="108"/>
      <c r="M1936" s="105"/>
      <c r="N1936" s="103"/>
      <c r="O1936" s="456"/>
      <c r="P1936" s="79">
        <f t="shared" si="61"/>
        <v>0</v>
      </c>
      <c r="Q1936" s="79">
        <f t="shared" si="61"/>
        <v>0</v>
      </c>
      <c r="R1936" s="102" t="str">
        <f t="shared" si="60"/>
        <v/>
      </c>
      <c r="S1936" s="96" t="str">
        <f>IF(D1936="","",IF(OR(D1936=Plano!$A$1,D1936=Plano!$B$1),"entrada","saída"))</f>
        <v/>
      </c>
    </row>
    <row r="1937" spans="1:19" ht="13.2" hidden="1" x14ac:dyDescent="0.25">
      <c r="A1937" s="119" t="str">
        <f>IF(B1937="","",COUNT('Diário 2o PA'!$A$5:$A$1412)+COUNT('Diário 3o PA'!$A$5:$A$2004)+COUNT('Diário 4º PA'!$A$5:$A$2004)+ROW()-4)</f>
        <v/>
      </c>
      <c r="B1937" s="104"/>
      <c r="C1937" s="154"/>
      <c r="D1937" s="105"/>
      <c r="E1937" s="105"/>
      <c r="F1937" s="106"/>
      <c r="G1937" s="105"/>
      <c r="H1937" s="105"/>
      <c r="I1937" s="108"/>
      <c r="J1937" s="105"/>
      <c r="K1937" s="105"/>
      <c r="L1937" s="108"/>
      <c r="M1937" s="105"/>
      <c r="N1937" s="103"/>
      <c r="O1937" s="456"/>
      <c r="P1937" s="79">
        <f t="shared" si="61"/>
        <v>0</v>
      </c>
      <c r="Q1937" s="79">
        <f t="shared" si="61"/>
        <v>0</v>
      </c>
      <c r="R1937" s="102" t="str">
        <f t="shared" si="60"/>
        <v/>
      </c>
      <c r="S1937" s="96" t="str">
        <f>IF(D1937="","",IF(OR(D1937=Plano!$A$1,D1937=Plano!$B$1),"entrada","saída"))</f>
        <v/>
      </c>
    </row>
    <row r="1938" spans="1:19" ht="13.2" hidden="1" x14ac:dyDescent="0.25">
      <c r="A1938" s="119" t="str">
        <f>IF(B1938="","",COUNT('Diário 2o PA'!$A$5:$A$1412)+COUNT('Diário 3o PA'!$A$5:$A$2004)+COUNT('Diário 4º PA'!$A$5:$A$2004)+ROW()-4)</f>
        <v/>
      </c>
      <c r="B1938" s="104"/>
      <c r="C1938" s="154"/>
      <c r="D1938" s="105"/>
      <c r="E1938" s="105"/>
      <c r="F1938" s="106"/>
      <c r="G1938" s="105"/>
      <c r="H1938" s="105"/>
      <c r="I1938" s="108"/>
      <c r="J1938" s="105"/>
      <c r="K1938" s="105"/>
      <c r="L1938" s="108"/>
      <c r="M1938" s="105"/>
      <c r="N1938" s="103"/>
      <c r="O1938" s="456"/>
      <c r="P1938" s="79">
        <f t="shared" si="61"/>
        <v>0</v>
      </c>
      <c r="Q1938" s="79">
        <f t="shared" si="61"/>
        <v>0</v>
      </c>
      <c r="R1938" s="102" t="str">
        <f t="shared" si="60"/>
        <v/>
      </c>
      <c r="S1938" s="96" t="str">
        <f>IF(D1938="","",IF(OR(D1938=Plano!$A$1,D1938=Plano!$B$1),"entrada","saída"))</f>
        <v/>
      </c>
    </row>
    <row r="1939" spans="1:19" ht="13.2" hidden="1" x14ac:dyDescent="0.25">
      <c r="A1939" s="119" t="str">
        <f>IF(B1939="","",COUNT('Diário 2o PA'!$A$5:$A$1412)+COUNT('Diário 3o PA'!$A$5:$A$2004)+COUNT('Diário 4º PA'!$A$5:$A$2004)+ROW()-4)</f>
        <v/>
      </c>
      <c r="B1939" s="104"/>
      <c r="C1939" s="154"/>
      <c r="D1939" s="105"/>
      <c r="E1939" s="105"/>
      <c r="F1939" s="106"/>
      <c r="G1939" s="105"/>
      <c r="H1939" s="105"/>
      <c r="I1939" s="108"/>
      <c r="J1939" s="105"/>
      <c r="K1939" s="105"/>
      <c r="L1939" s="108"/>
      <c r="M1939" s="105"/>
      <c r="N1939" s="103"/>
      <c r="O1939" s="456"/>
      <c r="P1939" s="79">
        <f t="shared" si="61"/>
        <v>0</v>
      </c>
      <c r="Q1939" s="79">
        <f t="shared" si="61"/>
        <v>0</v>
      </c>
      <c r="R1939" s="102" t="str">
        <f t="shared" si="60"/>
        <v/>
      </c>
      <c r="S1939" s="96" t="str">
        <f>IF(D1939="","",IF(OR(D1939=Plano!$A$1,D1939=Plano!$B$1),"entrada","saída"))</f>
        <v/>
      </c>
    </row>
    <row r="1940" spans="1:19" ht="13.2" hidden="1" x14ac:dyDescent="0.25">
      <c r="A1940" s="119" t="str">
        <f>IF(B1940="","",COUNT('Diário 2o PA'!$A$5:$A$1412)+COUNT('Diário 3o PA'!$A$5:$A$2004)+COUNT('Diário 4º PA'!$A$5:$A$2004)+ROW()-4)</f>
        <v/>
      </c>
      <c r="B1940" s="104"/>
      <c r="C1940" s="154"/>
      <c r="D1940" s="105"/>
      <c r="E1940" s="105"/>
      <c r="F1940" s="106"/>
      <c r="G1940" s="105"/>
      <c r="H1940" s="105"/>
      <c r="I1940" s="108"/>
      <c r="J1940" s="105"/>
      <c r="K1940" s="105"/>
      <c r="L1940" s="108"/>
      <c r="M1940" s="105"/>
      <c r="N1940" s="103"/>
      <c r="O1940" s="456"/>
      <c r="P1940" s="79">
        <f t="shared" si="61"/>
        <v>0</v>
      </c>
      <c r="Q1940" s="79">
        <f t="shared" si="61"/>
        <v>0</v>
      </c>
      <c r="R1940" s="102" t="str">
        <f t="shared" si="60"/>
        <v/>
      </c>
      <c r="S1940" s="96" t="str">
        <f>IF(D1940="","",IF(OR(D1940=Plano!$A$1,D1940=Plano!$B$1),"entrada","saída"))</f>
        <v/>
      </c>
    </row>
    <row r="1941" spans="1:19" ht="13.2" hidden="1" x14ac:dyDescent="0.25">
      <c r="A1941" s="119" t="str">
        <f>IF(B1941="","",COUNT('Diário 2o PA'!$A$5:$A$1412)+COUNT('Diário 3o PA'!$A$5:$A$2004)+COUNT('Diário 4º PA'!$A$5:$A$2004)+ROW()-4)</f>
        <v/>
      </c>
      <c r="B1941" s="104"/>
      <c r="C1941" s="154"/>
      <c r="D1941" s="105"/>
      <c r="E1941" s="105"/>
      <c r="F1941" s="106"/>
      <c r="G1941" s="105"/>
      <c r="H1941" s="105"/>
      <c r="I1941" s="108"/>
      <c r="J1941" s="105"/>
      <c r="K1941" s="105"/>
      <c r="L1941" s="108"/>
      <c r="M1941" s="105"/>
      <c r="N1941" s="103"/>
      <c r="O1941" s="456"/>
      <c r="P1941" s="79">
        <f t="shared" si="61"/>
        <v>0</v>
      </c>
      <c r="Q1941" s="79">
        <f t="shared" si="61"/>
        <v>0</v>
      </c>
      <c r="R1941" s="102" t="str">
        <f t="shared" si="60"/>
        <v/>
      </c>
      <c r="S1941" s="96" t="str">
        <f>IF(D1941="","",IF(OR(D1941=Plano!$A$1,D1941=Plano!$B$1),"entrada","saída"))</f>
        <v/>
      </c>
    </row>
    <row r="1942" spans="1:19" ht="13.2" hidden="1" x14ac:dyDescent="0.25">
      <c r="A1942" s="119" t="str">
        <f>IF(B1942="","",COUNT('Diário 2o PA'!$A$5:$A$1412)+COUNT('Diário 3o PA'!$A$5:$A$2004)+COUNT('Diário 4º PA'!$A$5:$A$2004)+ROW()-4)</f>
        <v/>
      </c>
      <c r="B1942" s="104"/>
      <c r="C1942" s="154"/>
      <c r="D1942" s="105"/>
      <c r="E1942" s="105"/>
      <c r="F1942" s="106"/>
      <c r="G1942" s="105"/>
      <c r="H1942" s="105"/>
      <c r="I1942" s="108"/>
      <c r="J1942" s="105"/>
      <c r="K1942" s="105"/>
      <c r="L1942" s="108"/>
      <c r="M1942" s="105"/>
      <c r="N1942" s="103"/>
      <c r="O1942" s="456"/>
      <c r="P1942" s="79">
        <f t="shared" si="61"/>
        <v>0</v>
      </c>
      <c r="Q1942" s="79">
        <f t="shared" si="61"/>
        <v>0</v>
      </c>
      <c r="R1942" s="102" t="str">
        <f t="shared" si="60"/>
        <v/>
      </c>
      <c r="S1942" s="96" t="str">
        <f>IF(D1942="","",IF(OR(D1942=Plano!$A$1,D1942=Plano!$B$1),"entrada","saída"))</f>
        <v/>
      </c>
    </row>
    <row r="1943" spans="1:19" ht="13.2" hidden="1" x14ac:dyDescent="0.25">
      <c r="A1943" s="119" t="str">
        <f>IF(B1943="","",COUNT('Diário 2o PA'!$A$5:$A$1412)+COUNT('Diário 3o PA'!$A$5:$A$2004)+COUNT('Diário 4º PA'!$A$5:$A$2004)+ROW()-4)</f>
        <v/>
      </c>
      <c r="B1943" s="104"/>
      <c r="C1943" s="154"/>
      <c r="D1943" s="105"/>
      <c r="E1943" s="105"/>
      <c r="F1943" s="106"/>
      <c r="G1943" s="105"/>
      <c r="H1943" s="105"/>
      <c r="I1943" s="108"/>
      <c r="J1943" s="105"/>
      <c r="K1943" s="105"/>
      <c r="L1943" s="108"/>
      <c r="M1943" s="105"/>
      <c r="N1943" s="103"/>
      <c r="O1943" s="456"/>
      <c r="P1943" s="79">
        <f t="shared" si="61"/>
        <v>0</v>
      </c>
      <c r="Q1943" s="79">
        <f t="shared" si="61"/>
        <v>0</v>
      </c>
      <c r="R1943" s="102" t="str">
        <f t="shared" si="60"/>
        <v/>
      </c>
      <c r="S1943" s="96" t="str">
        <f>IF(D1943="","",IF(OR(D1943=Plano!$A$1,D1943=Plano!$B$1),"entrada","saída"))</f>
        <v/>
      </c>
    </row>
    <row r="1944" spans="1:19" ht="13.2" hidden="1" x14ac:dyDescent="0.25">
      <c r="A1944" s="119" t="str">
        <f>IF(B1944="","",COUNT('Diário 2o PA'!$A$5:$A$1412)+COUNT('Diário 3o PA'!$A$5:$A$2004)+COUNT('Diário 4º PA'!$A$5:$A$2004)+ROW()-4)</f>
        <v/>
      </c>
      <c r="B1944" s="104"/>
      <c r="C1944" s="154"/>
      <c r="D1944" s="105"/>
      <c r="E1944" s="105"/>
      <c r="F1944" s="106"/>
      <c r="G1944" s="105"/>
      <c r="H1944" s="105"/>
      <c r="I1944" s="108"/>
      <c r="J1944" s="105"/>
      <c r="K1944" s="105"/>
      <c r="L1944" s="108"/>
      <c r="M1944" s="105"/>
      <c r="N1944" s="103"/>
      <c r="O1944" s="456"/>
      <c r="P1944" s="79">
        <f t="shared" si="61"/>
        <v>0</v>
      </c>
      <c r="Q1944" s="79">
        <f t="shared" si="61"/>
        <v>0</v>
      </c>
      <c r="R1944" s="102" t="str">
        <f t="shared" si="60"/>
        <v/>
      </c>
      <c r="S1944" s="96" t="str">
        <f>IF(D1944="","",IF(OR(D1944=Plano!$A$1,D1944=Plano!$B$1),"entrada","saída"))</f>
        <v/>
      </c>
    </row>
    <row r="1945" spans="1:19" ht="13.2" hidden="1" x14ac:dyDescent="0.25">
      <c r="A1945" s="119" t="str">
        <f>IF(B1945="","",COUNT('Diário 2o PA'!$A$5:$A$1412)+COUNT('Diário 3o PA'!$A$5:$A$2004)+COUNT('Diário 4º PA'!$A$5:$A$2004)+ROW()-4)</f>
        <v/>
      </c>
      <c r="B1945" s="104"/>
      <c r="C1945" s="154"/>
      <c r="D1945" s="105"/>
      <c r="E1945" s="105"/>
      <c r="F1945" s="106"/>
      <c r="G1945" s="105"/>
      <c r="H1945" s="105"/>
      <c r="I1945" s="108"/>
      <c r="J1945" s="105"/>
      <c r="K1945" s="105"/>
      <c r="L1945" s="108"/>
      <c r="M1945" s="105"/>
      <c r="N1945" s="103"/>
      <c r="O1945" s="456"/>
      <c r="P1945" s="79">
        <f t="shared" si="61"/>
        <v>0</v>
      </c>
      <c r="Q1945" s="79">
        <f t="shared" si="61"/>
        <v>0</v>
      </c>
      <c r="R1945" s="102" t="str">
        <f t="shared" si="60"/>
        <v/>
      </c>
      <c r="S1945" s="96" t="str">
        <f>IF(D1945="","",IF(OR(D1945=Plano!$A$1,D1945=Plano!$B$1),"entrada","saída"))</f>
        <v/>
      </c>
    </row>
    <row r="1946" spans="1:19" ht="13.2" hidden="1" x14ac:dyDescent="0.25">
      <c r="A1946" s="119" t="str">
        <f>IF(B1946="","",COUNT('Diário 2o PA'!$A$5:$A$1412)+COUNT('Diário 3o PA'!$A$5:$A$2004)+COUNT('Diário 4º PA'!$A$5:$A$2004)+ROW()-4)</f>
        <v/>
      </c>
      <c r="B1946" s="104"/>
      <c r="C1946" s="154"/>
      <c r="D1946" s="105"/>
      <c r="E1946" s="105"/>
      <c r="F1946" s="106"/>
      <c r="G1946" s="105"/>
      <c r="H1946" s="105"/>
      <c r="I1946" s="108"/>
      <c r="J1946" s="105"/>
      <c r="K1946" s="105"/>
      <c r="L1946" s="108"/>
      <c r="M1946" s="105"/>
      <c r="N1946" s="103"/>
      <c r="O1946" s="456"/>
      <c r="P1946" s="79">
        <f t="shared" si="61"/>
        <v>0</v>
      </c>
      <c r="Q1946" s="79">
        <f t="shared" si="61"/>
        <v>0</v>
      </c>
      <c r="R1946" s="102" t="str">
        <f t="shared" si="60"/>
        <v/>
      </c>
      <c r="S1946" s="96" t="str">
        <f>IF(D1946="","",IF(OR(D1946=Plano!$A$1,D1946=Plano!$B$1),"entrada","saída"))</f>
        <v/>
      </c>
    </row>
    <row r="1947" spans="1:19" ht="13.2" hidden="1" x14ac:dyDescent="0.25">
      <c r="A1947" s="119" t="str">
        <f>IF(B1947="","",COUNT('Diário 2o PA'!$A$5:$A$1412)+COUNT('Diário 3o PA'!$A$5:$A$2004)+COUNT('Diário 4º PA'!$A$5:$A$2004)+ROW()-4)</f>
        <v/>
      </c>
      <c r="B1947" s="104"/>
      <c r="C1947" s="154"/>
      <c r="D1947" s="105"/>
      <c r="E1947" s="105"/>
      <c r="F1947" s="106"/>
      <c r="G1947" s="105"/>
      <c r="H1947" s="105"/>
      <c r="I1947" s="108"/>
      <c r="J1947" s="105"/>
      <c r="K1947" s="105"/>
      <c r="L1947" s="108"/>
      <c r="M1947" s="105"/>
      <c r="N1947" s="103"/>
      <c r="O1947" s="456"/>
      <c r="P1947" s="79">
        <f t="shared" si="61"/>
        <v>0</v>
      </c>
      <c r="Q1947" s="79">
        <f t="shared" si="61"/>
        <v>0</v>
      </c>
      <c r="R1947" s="102" t="str">
        <f t="shared" si="60"/>
        <v/>
      </c>
      <c r="S1947" s="96" t="str">
        <f>IF(D1947="","",IF(OR(D1947=Plano!$A$1,D1947=Plano!$B$1),"entrada","saída"))</f>
        <v/>
      </c>
    </row>
    <row r="1948" spans="1:19" ht="13.2" hidden="1" x14ac:dyDescent="0.25">
      <c r="A1948" s="119" t="str">
        <f>IF(B1948="","",COUNT('Diário 2o PA'!$A$5:$A$1412)+COUNT('Diário 3o PA'!$A$5:$A$2004)+COUNT('Diário 4º PA'!$A$5:$A$2004)+ROW()-4)</f>
        <v/>
      </c>
      <c r="B1948" s="104"/>
      <c r="C1948" s="154"/>
      <c r="D1948" s="105"/>
      <c r="E1948" s="105"/>
      <c r="F1948" s="106"/>
      <c r="G1948" s="105"/>
      <c r="H1948" s="105"/>
      <c r="I1948" s="108"/>
      <c r="J1948" s="105"/>
      <c r="K1948" s="105"/>
      <c r="L1948" s="108"/>
      <c r="M1948" s="105"/>
      <c r="N1948" s="103"/>
      <c r="O1948" s="456"/>
      <c r="P1948" s="79">
        <f t="shared" si="61"/>
        <v>0</v>
      </c>
      <c r="Q1948" s="79">
        <f t="shared" si="61"/>
        <v>0</v>
      </c>
      <c r="R1948" s="102" t="str">
        <f t="shared" si="60"/>
        <v/>
      </c>
      <c r="S1948" s="96" t="str">
        <f>IF(D1948="","",IF(OR(D1948=Plano!$A$1,D1948=Plano!$B$1),"entrada","saída"))</f>
        <v/>
      </c>
    </row>
    <row r="1949" spans="1:19" ht="13.2" hidden="1" x14ac:dyDescent="0.25">
      <c r="A1949" s="119" t="str">
        <f>IF(B1949="","",COUNT('Diário 2o PA'!$A$5:$A$1412)+COUNT('Diário 3o PA'!$A$5:$A$2004)+COUNT('Diário 4º PA'!$A$5:$A$2004)+ROW()-4)</f>
        <v/>
      </c>
      <c r="B1949" s="104"/>
      <c r="C1949" s="154"/>
      <c r="D1949" s="105"/>
      <c r="E1949" s="105"/>
      <c r="F1949" s="106"/>
      <c r="G1949" s="105"/>
      <c r="H1949" s="105"/>
      <c r="I1949" s="108"/>
      <c r="J1949" s="105"/>
      <c r="K1949" s="105"/>
      <c r="L1949" s="108"/>
      <c r="M1949" s="105"/>
      <c r="N1949" s="103"/>
      <c r="O1949" s="456"/>
      <c r="P1949" s="79">
        <f t="shared" si="61"/>
        <v>0</v>
      </c>
      <c r="Q1949" s="79">
        <f t="shared" si="61"/>
        <v>0</v>
      </c>
      <c r="R1949" s="102" t="str">
        <f t="shared" si="60"/>
        <v/>
      </c>
      <c r="S1949" s="96" t="str">
        <f>IF(D1949="","",IF(OR(D1949=Plano!$A$1,D1949=Plano!$B$1),"entrada","saída"))</f>
        <v/>
      </c>
    </row>
    <row r="1950" spans="1:19" ht="13.2" hidden="1" x14ac:dyDescent="0.25">
      <c r="A1950" s="119" t="str">
        <f>IF(B1950="","",COUNT('Diário 2o PA'!$A$5:$A$1412)+COUNT('Diário 3o PA'!$A$5:$A$2004)+COUNT('Diário 4º PA'!$A$5:$A$2004)+ROW()-4)</f>
        <v/>
      </c>
      <c r="B1950" s="104"/>
      <c r="C1950" s="154"/>
      <c r="D1950" s="105"/>
      <c r="E1950" s="105"/>
      <c r="F1950" s="106"/>
      <c r="G1950" s="105"/>
      <c r="H1950" s="105"/>
      <c r="I1950" s="108"/>
      <c r="J1950" s="105"/>
      <c r="K1950" s="105"/>
      <c r="L1950" s="108"/>
      <c r="M1950" s="105"/>
      <c r="N1950" s="103"/>
      <c r="O1950" s="456"/>
      <c r="P1950" s="79">
        <f t="shared" si="61"/>
        <v>0</v>
      </c>
      <c r="Q1950" s="79">
        <f t="shared" si="61"/>
        <v>0</v>
      </c>
      <c r="R1950" s="102" t="str">
        <f t="shared" si="60"/>
        <v/>
      </c>
      <c r="S1950" s="96" t="str">
        <f>IF(D1950="","",IF(OR(D1950=Plano!$A$1,D1950=Plano!$B$1),"entrada","saída"))</f>
        <v/>
      </c>
    </row>
    <row r="1951" spans="1:19" ht="13.2" hidden="1" x14ac:dyDescent="0.25">
      <c r="A1951" s="119" t="str">
        <f>IF(B1951="","",COUNT('Diário 2o PA'!$A$5:$A$1412)+COUNT('Diário 3o PA'!$A$5:$A$2004)+COUNT('Diário 4º PA'!$A$5:$A$2004)+ROW()-4)</f>
        <v/>
      </c>
      <c r="B1951" s="104"/>
      <c r="C1951" s="154"/>
      <c r="D1951" s="105"/>
      <c r="E1951" s="105"/>
      <c r="F1951" s="106"/>
      <c r="G1951" s="105"/>
      <c r="H1951" s="105"/>
      <c r="I1951" s="108"/>
      <c r="J1951" s="105"/>
      <c r="K1951" s="105"/>
      <c r="L1951" s="108"/>
      <c r="M1951" s="105"/>
      <c r="N1951" s="103"/>
      <c r="O1951" s="456"/>
      <c r="P1951" s="79">
        <f t="shared" si="61"/>
        <v>0</v>
      </c>
      <c r="Q1951" s="79">
        <f t="shared" si="61"/>
        <v>0</v>
      </c>
      <c r="R1951" s="102" t="str">
        <f t="shared" si="60"/>
        <v/>
      </c>
      <c r="S1951" s="96" t="str">
        <f>IF(D1951="","",IF(OR(D1951=Plano!$A$1,D1951=Plano!$B$1),"entrada","saída"))</f>
        <v/>
      </c>
    </row>
    <row r="1952" spans="1:19" ht="13.2" hidden="1" x14ac:dyDescent="0.25">
      <c r="A1952" s="119" t="str">
        <f>IF(B1952="","",COUNT('Diário 2o PA'!$A$5:$A$1412)+COUNT('Diário 3o PA'!$A$5:$A$2004)+COUNT('Diário 4º PA'!$A$5:$A$2004)+ROW()-4)</f>
        <v/>
      </c>
      <c r="B1952" s="104"/>
      <c r="C1952" s="154"/>
      <c r="D1952" s="105"/>
      <c r="E1952" s="105"/>
      <c r="F1952" s="106"/>
      <c r="G1952" s="105"/>
      <c r="H1952" s="105"/>
      <c r="I1952" s="108"/>
      <c r="J1952" s="105"/>
      <c r="K1952" s="105"/>
      <c r="L1952" s="108"/>
      <c r="M1952" s="105"/>
      <c r="N1952" s="103"/>
      <c r="O1952" s="456"/>
      <c r="P1952" s="79">
        <f t="shared" si="61"/>
        <v>0</v>
      </c>
      <c r="Q1952" s="79">
        <f t="shared" si="61"/>
        <v>0</v>
      </c>
      <c r="R1952" s="102" t="str">
        <f t="shared" si="60"/>
        <v/>
      </c>
      <c r="S1952" s="96" t="str">
        <f>IF(D1952="","",IF(OR(D1952=Plano!$A$1,D1952=Plano!$B$1),"entrada","saída"))</f>
        <v/>
      </c>
    </row>
    <row r="1953" spans="1:19" ht="13.2" hidden="1" x14ac:dyDescent="0.25">
      <c r="A1953" s="119" t="str">
        <f>IF(B1953="","",COUNT('Diário 2o PA'!$A$5:$A$1412)+COUNT('Diário 3o PA'!$A$5:$A$2004)+COUNT('Diário 4º PA'!$A$5:$A$2004)+ROW()-4)</f>
        <v/>
      </c>
      <c r="B1953" s="104"/>
      <c r="C1953" s="154"/>
      <c r="D1953" s="105"/>
      <c r="E1953" s="105"/>
      <c r="F1953" s="106"/>
      <c r="G1953" s="105"/>
      <c r="H1953" s="105"/>
      <c r="I1953" s="108"/>
      <c r="J1953" s="105"/>
      <c r="K1953" s="105"/>
      <c r="L1953" s="108"/>
      <c r="M1953" s="105"/>
      <c r="N1953" s="103"/>
      <c r="O1953" s="456"/>
      <c r="P1953" s="79">
        <f t="shared" si="61"/>
        <v>0</v>
      </c>
      <c r="Q1953" s="79">
        <f t="shared" si="61"/>
        <v>0</v>
      </c>
      <c r="R1953" s="102" t="str">
        <f t="shared" si="60"/>
        <v/>
      </c>
      <c r="S1953" s="96" t="str">
        <f>IF(D1953="","",IF(OR(D1953=Plano!$A$1,D1953=Plano!$B$1),"entrada","saída"))</f>
        <v/>
      </c>
    </row>
    <row r="1954" spans="1:19" ht="13.2" hidden="1" x14ac:dyDescent="0.25">
      <c r="A1954" s="119" t="str">
        <f>IF(B1954="","",COUNT('Diário 2o PA'!$A$5:$A$1412)+COUNT('Diário 3o PA'!$A$5:$A$2004)+COUNT('Diário 4º PA'!$A$5:$A$2004)+ROW()-4)</f>
        <v/>
      </c>
      <c r="B1954" s="104"/>
      <c r="C1954" s="154"/>
      <c r="D1954" s="105"/>
      <c r="E1954" s="105"/>
      <c r="F1954" s="106"/>
      <c r="G1954" s="105"/>
      <c r="H1954" s="105"/>
      <c r="I1954" s="108"/>
      <c r="J1954" s="105"/>
      <c r="K1954" s="105"/>
      <c r="L1954" s="108"/>
      <c r="M1954" s="105"/>
      <c r="N1954" s="103"/>
      <c r="O1954" s="456"/>
      <c r="P1954" s="79">
        <f t="shared" si="61"/>
        <v>0</v>
      </c>
      <c r="Q1954" s="79">
        <f t="shared" si="61"/>
        <v>0</v>
      </c>
      <c r="R1954" s="102" t="str">
        <f t="shared" si="60"/>
        <v/>
      </c>
      <c r="S1954" s="96" t="str">
        <f>IF(D1954="","",IF(OR(D1954=Plano!$A$1,D1954=Plano!$B$1),"entrada","saída"))</f>
        <v/>
      </c>
    </row>
    <row r="1955" spans="1:19" ht="13.2" hidden="1" x14ac:dyDescent="0.25">
      <c r="A1955" s="119" t="str">
        <f>IF(B1955="","",COUNT('Diário 2o PA'!$A$5:$A$1412)+COUNT('Diário 3o PA'!$A$5:$A$2004)+COUNT('Diário 4º PA'!$A$5:$A$2004)+ROW()-4)</f>
        <v/>
      </c>
      <c r="B1955" s="104"/>
      <c r="C1955" s="154"/>
      <c r="D1955" s="105"/>
      <c r="E1955" s="105"/>
      <c r="F1955" s="106"/>
      <c r="G1955" s="105"/>
      <c r="H1955" s="105"/>
      <c r="I1955" s="108"/>
      <c r="J1955" s="105"/>
      <c r="K1955" s="105"/>
      <c r="L1955" s="108"/>
      <c r="M1955" s="105"/>
      <c r="N1955" s="103"/>
      <c r="O1955" s="456"/>
      <c r="P1955" s="79">
        <f t="shared" si="61"/>
        <v>0</v>
      </c>
      <c r="Q1955" s="79">
        <f t="shared" si="61"/>
        <v>0</v>
      </c>
      <c r="R1955" s="102" t="str">
        <f t="shared" si="60"/>
        <v/>
      </c>
      <c r="S1955" s="96" t="str">
        <f>IF(D1955="","",IF(OR(D1955=Plano!$A$1,D1955=Plano!$B$1),"entrada","saída"))</f>
        <v/>
      </c>
    </row>
    <row r="1956" spans="1:19" ht="13.2" hidden="1" x14ac:dyDescent="0.25">
      <c r="A1956" s="119" t="str">
        <f>IF(B1956="","",COUNT('Diário 2o PA'!$A$5:$A$1412)+COUNT('Diário 3o PA'!$A$5:$A$2004)+COUNT('Diário 4º PA'!$A$5:$A$2004)+ROW()-4)</f>
        <v/>
      </c>
      <c r="B1956" s="104"/>
      <c r="C1956" s="154"/>
      <c r="D1956" s="105"/>
      <c r="E1956" s="105"/>
      <c r="F1956" s="106"/>
      <c r="G1956" s="105"/>
      <c r="H1956" s="105"/>
      <c r="I1956" s="108"/>
      <c r="J1956" s="105"/>
      <c r="K1956" s="105"/>
      <c r="L1956" s="108"/>
      <c r="M1956" s="105"/>
      <c r="N1956" s="103"/>
      <c r="O1956" s="456"/>
      <c r="P1956" s="79">
        <f t="shared" si="61"/>
        <v>0</v>
      </c>
      <c r="Q1956" s="79">
        <f t="shared" si="61"/>
        <v>0</v>
      </c>
      <c r="R1956" s="102" t="str">
        <f t="shared" si="60"/>
        <v/>
      </c>
      <c r="S1956" s="96" t="str">
        <f>IF(D1956="","",IF(OR(D1956=Plano!$A$1,D1956=Plano!$B$1),"entrada","saída"))</f>
        <v/>
      </c>
    </row>
    <row r="1957" spans="1:19" ht="13.2" hidden="1" x14ac:dyDescent="0.25">
      <c r="A1957" s="119" t="str">
        <f>IF(B1957="","",COUNT('Diário 2o PA'!$A$5:$A$1412)+COUNT('Diário 3o PA'!$A$5:$A$2004)+COUNT('Diário 4º PA'!$A$5:$A$2004)+ROW()-4)</f>
        <v/>
      </c>
      <c r="B1957" s="104"/>
      <c r="C1957" s="154"/>
      <c r="D1957" s="105"/>
      <c r="E1957" s="105"/>
      <c r="F1957" s="106"/>
      <c r="G1957" s="105"/>
      <c r="H1957" s="105"/>
      <c r="I1957" s="108"/>
      <c r="J1957" s="105"/>
      <c r="K1957" s="105"/>
      <c r="L1957" s="108"/>
      <c r="M1957" s="105"/>
      <c r="N1957" s="103"/>
      <c r="O1957" s="456"/>
      <c r="P1957" s="79">
        <f t="shared" si="61"/>
        <v>0</v>
      </c>
      <c r="Q1957" s="79">
        <f t="shared" si="61"/>
        <v>0</v>
      </c>
      <c r="R1957" s="102" t="str">
        <f t="shared" si="60"/>
        <v/>
      </c>
      <c r="S1957" s="96" t="str">
        <f>IF(D1957="","",IF(OR(D1957=Plano!$A$1,D1957=Plano!$B$1),"entrada","saída"))</f>
        <v/>
      </c>
    </row>
    <row r="1958" spans="1:19" ht="13.2" hidden="1" x14ac:dyDescent="0.25">
      <c r="A1958" s="119" t="str">
        <f>IF(B1958="","",COUNT('Diário 2o PA'!$A$5:$A$1412)+COUNT('Diário 3o PA'!$A$5:$A$2004)+COUNT('Diário 4º PA'!$A$5:$A$2004)+ROW()-4)</f>
        <v/>
      </c>
      <c r="B1958" s="104"/>
      <c r="C1958" s="154"/>
      <c r="D1958" s="105"/>
      <c r="E1958" s="105"/>
      <c r="F1958" s="106"/>
      <c r="G1958" s="105"/>
      <c r="H1958" s="105"/>
      <c r="I1958" s="108"/>
      <c r="J1958" s="105"/>
      <c r="K1958" s="105"/>
      <c r="L1958" s="108"/>
      <c r="M1958" s="105"/>
      <c r="N1958" s="103"/>
      <c r="O1958" s="456"/>
      <c r="P1958" s="79">
        <f t="shared" si="61"/>
        <v>0</v>
      </c>
      <c r="Q1958" s="79">
        <f t="shared" si="61"/>
        <v>0</v>
      </c>
      <c r="R1958" s="102" t="str">
        <f t="shared" si="60"/>
        <v/>
      </c>
      <c r="S1958" s="96" t="str">
        <f>IF(D1958="","",IF(OR(D1958=Plano!$A$1,D1958=Plano!$B$1),"entrada","saída"))</f>
        <v/>
      </c>
    </row>
    <row r="1959" spans="1:19" ht="13.2" hidden="1" x14ac:dyDescent="0.25">
      <c r="A1959" s="119" t="str">
        <f>IF(B1959="","",COUNT('Diário 2o PA'!$A$5:$A$1412)+COUNT('Diário 3o PA'!$A$5:$A$2004)+COUNT('Diário 4º PA'!$A$5:$A$2004)+ROW()-4)</f>
        <v/>
      </c>
      <c r="B1959" s="104"/>
      <c r="C1959" s="154"/>
      <c r="D1959" s="105"/>
      <c r="E1959" s="105"/>
      <c r="F1959" s="106"/>
      <c r="G1959" s="105"/>
      <c r="H1959" s="105"/>
      <c r="I1959" s="108"/>
      <c r="J1959" s="105"/>
      <c r="K1959" s="105"/>
      <c r="L1959" s="108"/>
      <c r="M1959" s="105"/>
      <c r="N1959" s="103"/>
      <c r="O1959" s="456"/>
      <c r="P1959" s="79">
        <f t="shared" si="61"/>
        <v>0</v>
      </c>
      <c r="Q1959" s="79">
        <f t="shared" si="61"/>
        <v>0</v>
      </c>
      <c r="R1959" s="102" t="str">
        <f t="shared" si="60"/>
        <v/>
      </c>
      <c r="S1959" s="96" t="str">
        <f>IF(D1959="","",IF(OR(D1959=Plano!$A$1,D1959=Plano!$B$1),"entrada","saída"))</f>
        <v/>
      </c>
    </row>
    <row r="1960" spans="1:19" ht="13.2" hidden="1" x14ac:dyDescent="0.25">
      <c r="A1960" s="119" t="str">
        <f>IF(B1960="","",COUNT('Diário 2o PA'!$A$5:$A$1412)+COUNT('Diário 3o PA'!$A$5:$A$2004)+COUNT('Diário 4º PA'!$A$5:$A$2004)+ROW()-4)</f>
        <v/>
      </c>
      <c r="B1960" s="104"/>
      <c r="C1960" s="154"/>
      <c r="D1960" s="105"/>
      <c r="E1960" s="105"/>
      <c r="F1960" s="106"/>
      <c r="G1960" s="105"/>
      <c r="H1960" s="105"/>
      <c r="I1960" s="108"/>
      <c r="J1960" s="105"/>
      <c r="K1960" s="105"/>
      <c r="L1960" s="108"/>
      <c r="M1960" s="105"/>
      <c r="N1960" s="103"/>
      <c r="O1960" s="456"/>
      <c r="P1960" s="79">
        <f t="shared" si="61"/>
        <v>0</v>
      </c>
      <c r="Q1960" s="79">
        <f t="shared" si="61"/>
        <v>0</v>
      </c>
      <c r="R1960" s="102" t="str">
        <f t="shared" si="60"/>
        <v/>
      </c>
      <c r="S1960" s="96" t="str">
        <f>IF(D1960="","",IF(OR(D1960=Plano!$A$1,D1960=Plano!$B$1),"entrada","saída"))</f>
        <v/>
      </c>
    </row>
    <row r="1961" spans="1:19" ht="13.2" hidden="1" x14ac:dyDescent="0.25">
      <c r="A1961" s="119" t="str">
        <f>IF(B1961="","",COUNT('Diário 2o PA'!$A$5:$A$1412)+COUNT('Diário 3o PA'!$A$5:$A$2004)+COUNT('Diário 4º PA'!$A$5:$A$2004)+ROW()-4)</f>
        <v/>
      </c>
      <c r="B1961" s="104"/>
      <c r="C1961" s="154"/>
      <c r="D1961" s="105"/>
      <c r="E1961" s="105"/>
      <c r="F1961" s="106"/>
      <c r="G1961" s="105"/>
      <c r="H1961" s="105"/>
      <c r="I1961" s="108"/>
      <c r="J1961" s="105"/>
      <c r="K1961" s="105"/>
      <c r="L1961" s="108"/>
      <c r="M1961" s="105"/>
      <c r="N1961" s="103"/>
      <c r="O1961" s="456"/>
      <c r="P1961" s="79">
        <f t="shared" si="61"/>
        <v>0</v>
      </c>
      <c r="Q1961" s="79">
        <f t="shared" si="61"/>
        <v>0</v>
      </c>
      <c r="R1961" s="102" t="str">
        <f t="shared" si="60"/>
        <v/>
      </c>
      <c r="S1961" s="96" t="str">
        <f>IF(D1961="","",IF(OR(D1961=Plano!$A$1,D1961=Plano!$B$1),"entrada","saída"))</f>
        <v/>
      </c>
    </row>
    <row r="1962" spans="1:19" ht="13.2" hidden="1" x14ac:dyDescent="0.25">
      <c r="A1962" s="119" t="str">
        <f>IF(B1962="","",COUNT('Diário 2o PA'!$A$5:$A$1412)+COUNT('Diário 3o PA'!$A$5:$A$2004)+COUNT('Diário 4º PA'!$A$5:$A$2004)+ROW()-4)</f>
        <v/>
      </c>
      <c r="B1962" s="104"/>
      <c r="C1962" s="154"/>
      <c r="D1962" s="105"/>
      <c r="E1962" s="105"/>
      <c r="F1962" s="106"/>
      <c r="G1962" s="105"/>
      <c r="H1962" s="105"/>
      <c r="I1962" s="108"/>
      <c r="J1962" s="105"/>
      <c r="K1962" s="105"/>
      <c r="L1962" s="108"/>
      <c r="M1962" s="105"/>
      <c r="N1962" s="103"/>
      <c r="O1962" s="456"/>
      <c r="P1962" s="79">
        <f t="shared" si="61"/>
        <v>0</v>
      </c>
      <c r="Q1962" s="79">
        <f t="shared" si="61"/>
        <v>0</v>
      </c>
      <c r="R1962" s="102" t="str">
        <f t="shared" si="60"/>
        <v/>
      </c>
      <c r="S1962" s="96" t="str">
        <f>IF(D1962="","",IF(OR(D1962=Plano!$A$1,D1962=Plano!$B$1),"entrada","saída"))</f>
        <v/>
      </c>
    </row>
    <row r="1963" spans="1:19" ht="13.2" hidden="1" x14ac:dyDescent="0.25">
      <c r="A1963" s="119" t="str">
        <f>IF(B1963="","",COUNT('Diário 2o PA'!$A$5:$A$1412)+COUNT('Diário 3o PA'!$A$5:$A$2004)+COUNT('Diário 4º PA'!$A$5:$A$2004)+ROW()-4)</f>
        <v/>
      </c>
      <c r="B1963" s="104"/>
      <c r="C1963" s="154"/>
      <c r="D1963" s="105"/>
      <c r="E1963" s="105"/>
      <c r="F1963" s="106"/>
      <c r="G1963" s="105"/>
      <c r="H1963" s="105"/>
      <c r="I1963" s="108"/>
      <c r="J1963" s="105"/>
      <c r="K1963" s="105"/>
      <c r="L1963" s="108"/>
      <c r="M1963" s="105"/>
      <c r="N1963" s="103"/>
      <c r="O1963" s="456"/>
      <c r="P1963" s="79">
        <f t="shared" si="61"/>
        <v>0</v>
      </c>
      <c r="Q1963" s="79">
        <f t="shared" si="61"/>
        <v>0</v>
      </c>
      <c r="R1963" s="102" t="str">
        <f t="shared" si="60"/>
        <v/>
      </c>
      <c r="S1963" s="96" t="str">
        <f>IF(D1963="","",IF(OR(D1963=Plano!$A$1,D1963=Plano!$B$1),"entrada","saída"))</f>
        <v/>
      </c>
    </row>
    <row r="1964" spans="1:19" ht="13.2" hidden="1" x14ac:dyDescent="0.25">
      <c r="A1964" s="119" t="str">
        <f>IF(B1964="","",COUNT('Diário 2o PA'!$A$5:$A$1412)+COUNT('Diário 3o PA'!$A$5:$A$2004)+COUNT('Diário 4º PA'!$A$5:$A$2004)+ROW()-4)</f>
        <v/>
      </c>
      <c r="B1964" s="104"/>
      <c r="C1964" s="154"/>
      <c r="D1964" s="105"/>
      <c r="E1964" s="105"/>
      <c r="F1964" s="106"/>
      <c r="G1964" s="105"/>
      <c r="H1964" s="105"/>
      <c r="I1964" s="108"/>
      <c r="J1964" s="105"/>
      <c r="K1964" s="105"/>
      <c r="L1964" s="108"/>
      <c r="M1964" s="105"/>
      <c r="N1964" s="103"/>
      <c r="O1964" s="456"/>
      <c r="P1964" s="79">
        <f t="shared" si="61"/>
        <v>0</v>
      </c>
      <c r="Q1964" s="79">
        <f t="shared" si="61"/>
        <v>0</v>
      </c>
      <c r="R1964" s="102" t="str">
        <f t="shared" si="60"/>
        <v/>
      </c>
      <c r="S1964" s="96" t="str">
        <f>IF(D1964="","",IF(OR(D1964=Plano!$A$1,D1964=Plano!$B$1),"entrada","saída"))</f>
        <v/>
      </c>
    </row>
    <row r="1965" spans="1:19" ht="13.2" hidden="1" x14ac:dyDescent="0.25">
      <c r="A1965" s="119" t="str">
        <f>IF(B1965="","",COUNT('Diário 2o PA'!$A$5:$A$1412)+COUNT('Diário 3o PA'!$A$5:$A$2004)+COUNT('Diário 4º PA'!$A$5:$A$2004)+ROW()-4)</f>
        <v/>
      </c>
      <c r="B1965" s="104"/>
      <c r="C1965" s="154"/>
      <c r="D1965" s="105"/>
      <c r="E1965" s="105"/>
      <c r="F1965" s="106"/>
      <c r="G1965" s="105"/>
      <c r="H1965" s="105"/>
      <c r="I1965" s="108"/>
      <c r="J1965" s="105"/>
      <c r="K1965" s="105"/>
      <c r="L1965" s="108"/>
      <c r="M1965" s="105"/>
      <c r="N1965" s="103"/>
      <c r="O1965" s="456"/>
      <c r="P1965" s="79">
        <f t="shared" si="61"/>
        <v>0</v>
      </c>
      <c r="Q1965" s="79">
        <f t="shared" si="61"/>
        <v>0</v>
      </c>
      <c r="R1965" s="102" t="str">
        <f t="shared" si="60"/>
        <v/>
      </c>
      <c r="S1965" s="96" t="str">
        <f>IF(D1965="","",IF(OR(D1965=Plano!$A$1,D1965=Plano!$B$1),"entrada","saída"))</f>
        <v/>
      </c>
    </row>
    <row r="1966" spans="1:19" ht="13.2" hidden="1" x14ac:dyDescent="0.25">
      <c r="A1966" s="119" t="str">
        <f>IF(B1966="","",COUNT('Diário 2o PA'!$A$5:$A$1412)+COUNT('Diário 3o PA'!$A$5:$A$2004)+COUNT('Diário 4º PA'!$A$5:$A$2004)+ROW()-4)</f>
        <v/>
      </c>
      <c r="B1966" s="104"/>
      <c r="C1966" s="154"/>
      <c r="D1966" s="105"/>
      <c r="E1966" s="105"/>
      <c r="F1966" s="106"/>
      <c r="G1966" s="105"/>
      <c r="H1966" s="105"/>
      <c r="I1966" s="108"/>
      <c r="J1966" s="105"/>
      <c r="K1966" s="105"/>
      <c r="L1966" s="108"/>
      <c r="M1966" s="105"/>
      <c r="N1966" s="103"/>
      <c r="O1966" s="456"/>
      <c r="P1966" s="79">
        <f t="shared" si="61"/>
        <v>0</v>
      </c>
      <c r="Q1966" s="79">
        <f t="shared" si="61"/>
        <v>0</v>
      </c>
      <c r="R1966" s="102" t="str">
        <f t="shared" si="60"/>
        <v/>
      </c>
      <c r="S1966" s="96" t="str">
        <f>IF(D1966="","",IF(OR(D1966=Plano!$A$1,D1966=Plano!$B$1),"entrada","saída"))</f>
        <v/>
      </c>
    </row>
    <row r="1967" spans="1:19" ht="13.2" hidden="1" x14ac:dyDescent="0.25">
      <c r="A1967" s="119" t="str">
        <f>IF(B1967="","",COUNT('Diário 2o PA'!$A$5:$A$1412)+COUNT('Diário 3o PA'!$A$5:$A$2004)+COUNT('Diário 4º PA'!$A$5:$A$2004)+ROW()-4)</f>
        <v/>
      </c>
      <c r="B1967" s="104"/>
      <c r="C1967" s="154"/>
      <c r="D1967" s="105"/>
      <c r="E1967" s="105"/>
      <c r="F1967" s="106"/>
      <c r="G1967" s="105"/>
      <c r="H1967" s="105"/>
      <c r="I1967" s="108"/>
      <c r="J1967" s="105"/>
      <c r="K1967" s="105"/>
      <c r="L1967" s="108"/>
      <c r="M1967" s="105"/>
      <c r="N1967" s="103"/>
      <c r="O1967" s="456"/>
      <c r="P1967" s="79">
        <f t="shared" si="61"/>
        <v>0</v>
      </c>
      <c r="Q1967" s="79">
        <f t="shared" si="61"/>
        <v>0</v>
      </c>
      <c r="R1967" s="102" t="str">
        <f t="shared" si="60"/>
        <v/>
      </c>
      <c r="S1967" s="96" t="str">
        <f>IF(D1967="","",IF(OR(D1967=Plano!$A$1,D1967=Plano!$B$1),"entrada","saída"))</f>
        <v/>
      </c>
    </row>
    <row r="1968" spans="1:19" ht="13.2" hidden="1" x14ac:dyDescent="0.25">
      <c r="A1968" s="119" t="str">
        <f>IF(B1968="","",COUNT('Diário 2o PA'!$A$5:$A$1412)+COUNT('Diário 3o PA'!$A$5:$A$2004)+COUNT('Diário 4º PA'!$A$5:$A$2004)+ROW()-4)</f>
        <v/>
      </c>
      <c r="B1968" s="104"/>
      <c r="C1968" s="154"/>
      <c r="D1968" s="105"/>
      <c r="E1968" s="105"/>
      <c r="F1968" s="106"/>
      <c r="G1968" s="105"/>
      <c r="H1968" s="105"/>
      <c r="I1968" s="108"/>
      <c r="J1968" s="105"/>
      <c r="K1968" s="105"/>
      <c r="L1968" s="108"/>
      <c r="M1968" s="105"/>
      <c r="N1968" s="103"/>
      <c r="O1968" s="456"/>
      <c r="P1968" s="79">
        <f t="shared" si="61"/>
        <v>0</v>
      </c>
      <c r="Q1968" s="79">
        <f t="shared" si="61"/>
        <v>0</v>
      </c>
      <c r="R1968" s="102" t="str">
        <f t="shared" si="60"/>
        <v/>
      </c>
      <c r="S1968" s="96" t="str">
        <f>IF(D1968="","",IF(OR(D1968=Plano!$A$1,D1968=Plano!$B$1),"entrada","saída"))</f>
        <v/>
      </c>
    </row>
    <row r="1969" spans="1:19" ht="13.2" hidden="1" x14ac:dyDescent="0.25">
      <c r="A1969" s="119" t="str">
        <f>IF(B1969="","",COUNT('Diário 2o PA'!$A$5:$A$1412)+COUNT('Diário 3o PA'!$A$5:$A$2004)+COUNT('Diário 4º PA'!$A$5:$A$2004)+ROW()-4)</f>
        <v/>
      </c>
      <c r="B1969" s="104"/>
      <c r="C1969" s="154"/>
      <c r="D1969" s="105"/>
      <c r="E1969" s="105"/>
      <c r="F1969" s="106"/>
      <c r="G1969" s="105"/>
      <c r="H1969" s="105"/>
      <c r="I1969" s="108"/>
      <c r="J1969" s="105"/>
      <c r="K1969" s="105"/>
      <c r="L1969" s="108"/>
      <c r="M1969" s="105"/>
      <c r="N1969" s="103"/>
      <c r="O1969" s="456"/>
      <c r="P1969" s="79">
        <f t="shared" si="61"/>
        <v>0</v>
      </c>
      <c r="Q1969" s="79">
        <f t="shared" si="61"/>
        <v>0</v>
      </c>
      <c r="R1969" s="102" t="str">
        <f t="shared" si="60"/>
        <v/>
      </c>
      <c r="S1969" s="96" t="str">
        <f>IF(D1969="","",IF(OR(D1969=Plano!$A$1,D1969=Plano!$B$1),"entrada","saída"))</f>
        <v/>
      </c>
    </row>
    <row r="1970" spans="1:19" ht="13.2" hidden="1" x14ac:dyDescent="0.25">
      <c r="A1970" s="119" t="str">
        <f>IF(B1970="","",COUNT('Diário 2o PA'!$A$5:$A$1412)+COUNT('Diário 3o PA'!$A$5:$A$2004)+COUNT('Diário 4º PA'!$A$5:$A$2004)+ROW()-4)</f>
        <v/>
      </c>
      <c r="B1970" s="104"/>
      <c r="C1970" s="154"/>
      <c r="D1970" s="105"/>
      <c r="E1970" s="105"/>
      <c r="F1970" s="106"/>
      <c r="G1970" s="105"/>
      <c r="H1970" s="105"/>
      <c r="I1970" s="108"/>
      <c r="J1970" s="105"/>
      <c r="K1970" s="105"/>
      <c r="L1970" s="108"/>
      <c r="M1970" s="105"/>
      <c r="N1970" s="103"/>
      <c r="O1970" s="456"/>
      <c r="P1970" s="79">
        <f t="shared" si="61"/>
        <v>0</v>
      </c>
      <c r="Q1970" s="79">
        <f t="shared" si="61"/>
        <v>0</v>
      </c>
      <c r="R1970" s="102" t="str">
        <f t="shared" si="60"/>
        <v/>
      </c>
      <c r="S1970" s="96" t="str">
        <f>IF(D1970="","",IF(OR(D1970=Plano!$A$1,D1970=Plano!$B$1),"entrada","saída"))</f>
        <v/>
      </c>
    </row>
    <row r="1971" spans="1:19" ht="13.2" hidden="1" x14ac:dyDescent="0.25">
      <c r="A1971" s="119" t="str">
        <f>IF(B1971="","",COUNT('Diário 2o PA'!$A$5:$A$1412)+COUNT('Diário 3o PA'!$A$5:$A$2004)+COUNT('Diário 4º PA'!$A$5:$A$2004)+ROW()-4)</f>
        <v/>
      </c>
      <c r="B1971" s="104"/>
      <c r="C1971" s="154"/>
      <c r="D1971" s="105"/>
      <c r="E1971" s="105"/>
      <c r="F1971" s="106"/>
      <c r="G1971" s="105"/>
      <c r="H1971" s="105"/>
      <c r="I1971" s="108"/>
      <c r="J1971" s="105"/>
      <c r="K1971" s="105"/>
      <c r="L1971" s="108"/>
      <c r="M1971" s="105"/>
      <c r="N1971" s="103"/>
      <c r="O1971" s="456"/>
      <c r="P1971" s="79">
        <f t="shared" si="61"/>
        <v>0</v>
      </c>
      <c r="Q1971" s="79">
        <f t="shared" si="61"/>
        <v>0</v>
      </c>
      <c r="R1971" s="102" t="str">
        <f t="shared" si="60"/>
        <v/>
      </c>
      <c r="S1971" s="96" t="str">
        <f>IF(D1971="","",IF(OR(D1971=Plano!$A$1,D1971=Plano!$B$1),"entrada","saída"))</f>
        <v/>
      </c>
    </row>
    <row r="1972" spans="1:19" ht="13.2" hidden="1" x14ac:dyDescent="0.25">
      <c r="A1972" s="119" t="str">
        <f>IF(B1972="","",COUNT('Diário 2o PA'!$A$5:$A$1412)+COUNT('Diário 3o PA'!$A$5:$A$2004)+COUNT('Diário 4º PA'!$A$5:$A$2004)+ROW()-4)</f>
        <v/>
      </c>
      <c r="B1972" s="104"/>
      <c r="C1972" s="154"/>
      <c r="D1972" s="105"/>
      <c r="E1972" s="105"/>
      <c r="F1972" s="106"/>
      <c r="G1972" s="105"/>
      <c r="H1972" s="105"/>
      <c r="I1972" s="108"/>
      <c r="J1972" s="105"/>
      <c r="K1972" s="105"/>
      <c r="L1972" s="108"/>
      <c r="M1972" s="105"/>
      <c r="N1972" s="103"/>
      <c r="O1972" s="456"/>
      <c r="P1972" s="79">
        <f t="shared" si="61"/>
        <v>0</v>
      </c>
      <c r="Q1972" s="79">
        <f t="shared" si="61"/>
        <v>0</v>
      </c>
      <c r="R1972" s="102" t="str">
        <f t="shared" si="60"/>
        <v/>
      </c>
      <c r="S1972" s="96" t="str">
        <f>IF(D1972="","",IF(OR(D1972=Plano!$A$1,D1972=Plano!$B$1),"entrada","saída"))</f>
        <v/>
      </c>
    </row>
    <row r="1973" spans="1:19" ht="13.2" hidden="1" x14ac:dyDescent="0.25">
      <c r="A1973" s="119" t="str">
        <f>IF(B1973="","",COUNT('Diário 2o PA'!$A$5:$A$1412)+COUNT('Diário 3o PA'!$A$5:$A$2004)+COUNT('Diário 4º PA'!$A$5:$A$2004)+ROW()-4)</f>
        <v/>
      </c>
      <c r="B1973" s="104"/>
      <c r="C1973" s="154"/>
      <c r="D1973" s="105"/>
      <c r="E1973" s="105"/>
      <c r="F1973" s="106"/>
      <c r="G1973" s="105"/>
      <c r="H1973" s="105"/>
      <c r="I1973" s="108"/>
      <c r="J1973" s="105"/>
      <c r="K1973" s="105"/>
      <c r="L1973" s="108"/>
      <c r="M1973" s="105"/>
      <c r="N1973" s="103"/>
      <c r="O1973" s="456"/>
      <c r="P1973" s="79">
        <f t="shared" si="61"/>
        <v>0</v>
      </c>
      <c r="Q1973" s="79">
        <f t="shared" si="61"/>
        <v>0</v>
      </c>
      <c r="R1973" s="102" t="str">
        <f t="shared" si="60"/>
        <v/>
      </c>
      <c r="S1973" s="96" t="str">
        <f>IF(D1973="","",IF(OR(D1973=Plano!$A$1,D1973=Plano!$B$1),"entrada","saída"))</f>
        <v/>
      </c>
    </row>
    <row r="1974" spans="1:19" ht="13.2" hidden="1" x14ac:dyDescent="0.25">
      <c r="A1974" s="119" t="str">
        <f>IF(B1974="","",COUNT('Diário 2o PA'!$A$5:$A$1412)+COUNT('Diário 3o PA'!$A$5:$A$2004)+COUNT('Diário 4º PA'!$A$5:$A$2004)+ROW()-4)</f>
        <v/>
      </c>
      <c r="B1974" s="104"/>
      <c r="C1974" s="154"/>
      <c r="D1974" s="105"/>
      <c r="E1974" s="105"/>
      <c r="F1974" s="106"/>
      <c r="G1974" s="105"/>
      <c r="H1974" s="105"/>
      <c r="I1974" s="108"/>
      <c r="J1974" s="105"/>
      <c r="K1974" s="105"/>
      <c r="L1974" s="108"/>
      <c r="M1974" s="105"/>
      <c r="N1974" s="103"/>
      <c r="O1974" s="456"/>
      <c r="P1974" s="79">
        <f t="shared" si="61"/>
        <v>0</v>
      </c>
      <c r="Q1974" s="79">
        <f t="shared" si="61"/>
        <v>0</v>
      </c>
      <c r="R1974" s="102" t="str">
        <f t="shared" si="60"/>
        <v/>
      </c>
      <c r="S1974" s="96" t="str">
        <f>IF(D1974="","",IF(OR(D1974=Plano!$A$1,D1974=Plano!$B$1),"entrada","saída"))</f>
        <v/>
      </c>
    </row>
    <row r="1975" spans="1:19" ht="13.2" hidden="1" x14ac:dyDescent="0.25">
      <c r="A1975" s="119" t="str">
        <f>IF(B1975="","",COUNT('Diário 2o PA'!$A$5:$A$1412)+COUNT('Diário 3o PA'!$A$5:$A$2004)+COUNT('Diário 4º PA'!$A$5:$A$2004)+ROW()-4)</f>
        <v/>
      </c>
      <c r="B1975" s="104"/>
      <c r="C1975" s="154"/>
      <c r="D1975" s="105"/>
      <c r="E1975" s="105"/>
      <c r="F1975" s="106"/>
      <c r="G1975" s="105"/>
      <c r="H1975" s="105"/>
      <c r="I1975" s="108"/>
      <c r="J1975" s="105"/>
      <c r="K1975" s="105"/>
      <c r="L1975" s="108"/>
      <c r="M1975" s="105"/>
      <c r="N1975" s="103"/>
      <c r="O1975" s="456"/>
      <c r="P1975" s="79">
        <f t="shared" si="61"/>
        <v>0</v>
      </c>
      <c r="Q1975" s="79">
        <f t="shared" si="61"/>
        <v>0</v>
      </c>
      <c r="R1975" s="102" t="str">
        <f t="shared" si="60"/>
        <v/>
      </c>
      <c r="S1975" s="96" t="str">
        <f>IF(D1975="","",IF(OR(D1975=Plano!$A$1,D1975=Plano!$B$1),"entrada","saída"))</f>
        <v/>
      </c>
    </row>
    <row r="1976" spans="1:19" ht="13.2" hidden="1" x14ac:dyDescent="0.25">
      <c r="A1976" s="119" t="str">
        <f>IF(B1976="","",COUNT('Diário 2o PA'!$A$5:$A$1412)+COUNT('Diário 3o PA'!$A$5:$A$2004)+COUNT('Diário 4º PA'!$A$5:$A$2004)+ROW()-4)</f>
        <v/>
      </c>
      <c r="B1976" s="104"/>
      <c r="C1976" s="154"/>
      <c r="D1976" s="105"/>
      <c r="E1976" s="105"/>
      <c r="F1976" s="106"/>
      <c r="G1976" s="105"/>
      <c r="H1976" s="105"/>
      <c r="I1976" s="108"/>
      <c r="J1976" s="105"/>
      <c r="K1976" s="105"/>
      <c r="L1976" s="108"/>
      <c r="M1976" s="105"/>
      <c r="N1976" s="103"/>
      <c r="O1976" s="456"/>
      <c r="P1976" s="79">
        <f t="shared" si="61"/>
        <v>0</v>
      </c>
      <c r="Q1976" s="79">
        <f t="shared" si="61"/>
        <v>0</v>
      </c>
      <c r="R1976" s="102" t="str">
        <f t="shared" si="60"/>
        <v/>
      </c>
      <c r="S1976" s="96" t="str">
        <f>IF(D1976="","",IF(OR(D1976=Plano!$A$1,D1976=Plano!$B$1),"entrada","saída"))</f>
        <v/>
      </c>
    </row>
    <row r="1977" spans="1:19" ht="13.2" hidden="1" x14ac:dyDescent="0.25">
      <c r="A1977" s="119" t="str">
        <f>IF(B1977="","",COUNT('Diário 2o PA'!$A$5:$A$1412)+COUNT('Diário 3o PA'!$A$5:$A$2004)+COUNT('Diário 4º PA'!$A$5:$A$2004)+ROW()-4)</f>
        <v/>
      </c>
      <c r="B1977" s="104"/>
      <c r="C1977" s="154"/>
      <c r="D1977" s="105"/>
      <c r="E1977" s="105"/>
      <c r="F1977" s="106"/>
      <c r="G1977" s="105"/>
      <c r="H1977" s="105"/>
      <c r="I1977" s="108"/>
      <c r="J1977" s="105"/>
      <c r="K1977" s="105"/>
      <c r="L1977" s="108"/>
      <c r="M1977" s="105"/>
      <c r="N1977" s="103"/>
      <c r="O1977" s="456"/>
      <c r="P1977" s="79">
        <f t="shared" si="61"/>
        <v>0</v>
      </c>
      <c r="Q1977" s="79">
        <f t="shared" si="61"/>
        <v>0</v>
      </c>
      <c r="R1977" s="102" t="str">
        <f t="shared" si="60"/>
        <v/>
      </c>
      <c r="S1977" s="96" t="str">
        <f>IF(D1977="","",IF(OR(D1977=Plano!$A$1,D1977=Plano!$B$1),"entrada","saída"))</f>
        <v/>
      </c>
    </row>
    <row r="1978" spans="1:19" ht="13.2" hidden="1" x14ac:dyDescent="0.25">
      <c r="A1978" s="119" t="str">
        <f>IF(B1978="","",COUNT('Diário 2o PA'!$A$5:$A$1412)+COUNT('Diário 3o PA'!$A$5:$A$2004)+COUNT('Diário 4º PA'!$A$5:$A$2004)+ROW()-4)</f>
        <v/>
      </c>
      <c r="B1978" s="104"/>
      <c r="C1978" s="154"/>
      <c r="D1978" s="105"/>
      <c r="E1978" s="105"/>
      <c r="F1978" s="106"/>
      <c r="G1978" s="105"/>
      <c r="H1978" s="105"/>
      <c r="I1978" s="108"/>
      <c r="J1978" s="105"/>
      <c r="K1978" s="105"/>
      <c r="L1978" s="108"/>
      <c r="M1978" s="105"/>
      <c r="N1978" s="103"/>
      <c r="O1978" s="456"/>
      <c r="P1978" s="79">
        <f t="shared" si="61"/>
        <v>0</v>
      </c>
      <c r="Q1978" s="79">
        <f t="shared" si="61"/>
        <v>0</v>
      </c>
      <c r="R1978" s="102" t="str">
        <f t="shared" si="60"/>
        <v/>
      </c>
      <c r="S1978" s="96" t="str">
        <f>IF(D1978="","",IF(OR(D1978=Plano!$A$1,D1978=Plano!$B$1),"entrada","saída"))</f>
        <v/>
      </c>
    </row>
    <row r="1979" spans="1:19" ht="13.2" hidden="1" x14ac:dyDescent="0.25">
      <c r="A1979" s="119" t="str">
        <f>IF(B1979="","",COUNT('Diário 2o PA'!$A$5:$A$1412)+COUNT('Diário 3o PA'!$A$5:$A$2004)+COUNT('Diário 4º PA'!$A$5:$A$2004)+ROW()-4)</f>
        <v/>
      </c>
      <c r="B1979" s="104"/>
      <c r="C1979" s="154"/>
      <c r="D1979" s="105"/>
      <c r="E1979" s="105"/>
      <c r="F1979" s="106"/>
      <c r="G1979" s="105"/>
      <c r="H1979" s="105"/>
      <c r="I1979" s="108"/>
      <c r="J1979" s="105"/>
      <c r="K1979" s="105"/>
      <c r="L1979" s="108"/>
      <c r="M1979" s="105"/>
      <c r="N1979" s="103"/>
      <c r="O1979" s="456"/>
      <c r="P1979" s="79">
        <f t="shared" si="61"/>
        <v>0</v>
      </c>
      <c r="Q1979" s="79">
        <f t="shared" si="61"/>
        <v>0</v>
      </c>
      <c r="R1979" s="102" t="str">
        <f t="shared" si="60"/>
        <v/>
      </c>
      <c r="S1979" s="96" t="str">
        <f>IF(D1979="","",IF(OR(D1979=Plano!$A$1,D1979=Plano!$B$1),"entrada","saída"))</f>
        <v/>
      </c>
    </row>
    <row r="1980" spans="1:19" ht="13.2" hidden="1" x14ac:dyDescent="0.25">
      <c r="A1980" s="119" t="str">
        <f>IF(B1980="","",COUNT('Diário 2o PA'!$A$5:$A$1412)+COUNT('Diário 3o PA'!$A$5:$A$2004)+COUNT('Diário 4º PA'!$A$5:$A$2004)+ROW()-4)</f>
        <v/>
      </c>
      <c r="B1980" s="104"/>
      <c r="C1980" s="154"/>
      <c r="D1980" s="105"/>
      <c r="E1980" s="105"/>
      <c r="F1980" s="106"/>
      <c r="G1980" s="105"/>
      <c r="H1980" s="105"/>
      <c r="I1980" s="108"/>
      <c r="J1980" s="105"/>
      <c r="K1980" s="105"/>
      <c r="L1980" s="108"/>
      <c r="M1980" s="105"/>
      <c r="N1980" s="103"/>
      <c r="O1980" s="456"/>
      <c r="P1980" s="79">
        <f t="shared" si="61"/>
        <v>0</v>
      </c>
      <c r="Q1980" s="79">
        <f t="shared" si="61"/>
        <v>0</v>
      </c>
      <c r="R1980" s="102" t="str">
        <f t="shared" si="60"/>
        <v/>
      </c>
      <c r="S1980" s="96" t="str">
        <f>IF(D1980="","",IF(OR(D1980=Plano!$A$1,D1980=Plano!$B$1),"entrada","saída"))</f>
        <v/>
      </c>
    </row>
    <row r="1981" spans="1:19" ht="13.2" hidden="1" x14ac:dyDescent="0.25">
      <c r="A1981" s="119" t="str">
        <f>IF(B1981="","",COUNT('Diário 2o PA'!$A$5:$A$1412)+COUNT('Diário 3o PA'!$A$5:$A$2004)+COUNT('Diário 4º PA'!$A$5:$A$2004)+ROW()-4)</f>
        <v/>
      </c>
      <c r="B1981" s="104"/>
      <c r="C1981" s="154"/>
      <c r="D1981" s="105"/>
      <c r="E1981" s="105"/>
      <c r="F1981" s="106"/>
      <c r="G1981" s="105"/>
      <c r="H1981" s="105"/>
      <c r="I1981" s="108"/>
      <c r="J1981" s="105"/>
      <c r="K1981" s="105"/>
      <c r="L1981" s="108"/>
      <c r="M1981" s="105"/>
      <c r="N1981" s="103"/>
      <c r="O1981" s="456"/>
      <c r="P1981" s="79">
        <f t="shared" si="61"/>
        <v>0</v>
      </c>
      <c r="Q1981" s="79">
        <f t="shared" si="61"/>
        <v>0</v>
      </c>
      <c r="R1981" s="102" t="str">
        <f t="shared" si="60"/>
        <v/>
      </c>
      <c r="S1981" s="96" t="str">
        <f>IF(D1981="","",IF(OR(D1981=Plano!$A$1,D1981=Plano!$B$1),"entrada","saída"))</f>
        <v/>
      </c>
    </row>
    <row r="1982" spans="1:19" ht="13.2" hidden="1" x14ac:dyDescent="0.25">
      <c r="A1982" s="119" t="str">
        <f>IF(B1982="","",COUNT('Diário 2o PA'!$A$5:$A$1412)+COUNT('Diário 3o PA'!$A$5:$A$2004)+COUNT('Diário 4º PA'!$A$5:$A$2004)+ROW()-4)</f>
        <v/>
      </c>
      <c r="B1982" s="104"/>
      <c r="C1982" s="154"/>
      <c r="D1982" s="105"/>
      <c r="E1982" s="105"/>
      <c r="F1982" s="106"/>
      <c r="G1982" s="105"/>
      <c r="H1982" s="105"/>
      <c r="I1982" s="108"/>
      <c r="J1982" s="105"/>
      <c r="K1982" s="105"/>
      <c r="L1982" s="108"/>
      <c r="M1982" s="105"/>
      <c r="N1982" s="103"/>
      <c r="O1982" s="456"/>
      <c r="P1982" s="79">
        <f t="shared" si="61"/>
        <v>0</v>
      </c>
      <c r="Q1982" s="79">
        <f t="shared" si="61"/>
        <v>0</v>
      </c>
      <c r="R1982" s="102" t="str">
        <f t="shared" si="60"/>
        <v/>
      </c>
      <c r="S1982" s="96" t="str">
        <f>IF(D1982="","",IF(OR(D1982=Plano!$A$1,D1982=Plano!$B$1),"entrada","saída"))</f>
        <v/>
      </c>
    </row>
    <row r="1983" spans="1:19" ht="13.2" hidden="1" x14ac:dyDescent="0.25">
      <c r="A1983" s="119" t="str">
        <f>IF(B1983="","",COUNT('Diário 2o PA'!$A$5:$A$1412)+COUNT('Diário 3o PA'!$A$5:$A$2004)+COUNT('Diário 4º PA'!$A$5:$A$2004)+ROW()-4)</f>
        <v/>
      </c>
      <c r="B1983" s="104"/>
      <c r="C1983" s="154"/>
      <c r="D1983" s="105"/>
      <c r="E1983" s="105"/>
      <c r="F1983" s="106"/>
      <c r="G1983" s="105"/>
      <c r="H1983" s="105"/>
      <c r="I1983" s="108"/>
      <c r="J1983" s="105"/>
      <c r="K1983" s="105"/>
      <c r="L1983" s="108"/>
      <c r="M1983" s="105"/>
      <c r="N1983" s="103"/>
      <c r="O1983" s="456"/>
      <c r="P1983" s="79">
        <f t="shared" si="61"/>
        <v>0</v>
      </c>
      <c r="Q1983" s="79">
        <f t="shared" si="61"/>
        <v>0</v>
      </c>
      <c r="R1983" s="102" t="str">
        <f t="shared" si="60"/>
        <v/>
      </c>
      <c r="S1983" s="96" t="str">
        <f>IF(D1983="","",IF(OR(D1983=Plano!$A$1,D1983=Plano!$B$1),"entrada","saída"))</f>
        <v/>
      </c>
    </row>
    <row r="1984" spans="1:19" ht="13.2" hidden="1" x14ac:dyDescent="0.25">
      <c r="A1984" s="119" t="str">
        <f>IF(B1984="","",COUNT('Diário 2o PA'!$A$5:$A$1412)+COUNT('Diário 3o PA'!$A$5:$A$2004)+COUNT('Diário 4º PA'!$A$5:$A$2004)+ROW()-4)</f>
        <v/>
      </c>
      <c r="B1984" s="104"/>
      <c r="C1984" s="154"/>
      <c r="D1984" s="105"/>
      <c r="E1984" s="105"/>
      <c r="F1984" s="106"/>
      <c r="G1984" s="105"/>
      <c r="H1984" s="105"/>
      <c r="I1984" s="108"/>
      <c r="J1984" s="105"/>
      <c r="K1984" s="105"/>
      <c r="L1984" s="108"/>
      <c r="M1984" s="105"/>
      <c r="N1984" s="103"/>
      <c r="O1984" s="456"/>
      <c r="P1984" s="79">
        <f t="shared" si="61"/>
        <v>0</v>
      </c>
      <c r="Q1984" s="79">
        <f t="shared" si="61"/>
        <v>0</v>
      </c>
      <c r="R1984" s="102" t="str">
        <f t="shared" si="60"/>
        <v/>
      </c>
      <c r="S1984" s="96" t="str">
        <f>IF(D1984="","",IF(OR(D1984=Plano!$A$1,D1984=Plano!$B$1),"entrada","saída"))</f>
        <v/>
      </c>
    </row>
    <row r="1985" spans="1:19" ht="13.2" hidden="1" x14ac:dyDescent="0.25">
      <c r="A1985" s="119" t="str">
        <f>IF(B1985="","",COUNT('Diário 2o PA'!$A$5:$A$1412)+COUNT('Diário 3o PA'!$A$5:$A$2004)+COUNT('Diário 4º PA'!$A$5:$A$2004)+ROW()-4)</f>
        <v/>
      </c>
      <c r="B1985" s="104"/>
      <c r="C1985" s="154"/>
      <c r="D1985" s="105"/>
      <c r="E1985" s="105"/>
      <c r="F1985" s="106"/>
      <c r="G1985" s="105"/>
      <c r="H1985" s="105"/>
      <c r="I1985" s="108"/>
      <c r="J1985" s="105"/>
      <c r="K1985" s="105"/>
      <c r="L1985" s="108"/>
      <c r="M1985" s="105"/>
      <c r="N1985" s="103"/>
      <c r="O1985" s="456"/>
      <c r="P1985" s="79">
        <f t="shared" si="61"/>
        <v>0</v>
      </c>
      <c r="Q1985" s="79">
        <f t="shared" si="61"/>
        <v>0</v>
      </c>
      <c r="R1985" s="102" t="str">
        <f t="shared" si="60"/>
        <v/>
      </c>
      <c r="S1985" s="96" t="str">
        <f>IF(D1985="","",IF(OR(D1985=Plano!$A$1,D1985=Plano!$B$1),"entrada","saída"))</f>
        <v/>
      </c>
    </row>
    <row r="1986" spans="1:19" ht="13.2" hidden="1" x14ac:dyDescent="0.25">
      <c r="A1986" s="119" t="str">
        <f>IF(B1986="","",COUNT('Diário 2o PA'!$A$5:$A$1412)+COUNT('Diário 3o PA'!$A$5:$A$2004)+COUNT('Diário 4º PA'!$A$5:$A$2004)+ROW()-4)</f>
        <v/>
      </c>
      <c r="B1986" s="104"/>
      <c r="C1986" s="154"/>
      <c r="D1986" s="105"/>
      <c r="E1986" s="105"/>
      <c r="F1986" s="106"/>
      <c r="G1986" s="105"/>
      <c r="H1986" s="105"/>
      <c r="I1986" s="108"/>
      <c r="J1986" s="105"/>
      <c r="K1986" s="105"/>
      <c r="L1986" s="108"/>
      <c r="M1986" s="105"/>
      <c r="N1986" s="103"/>
      <c r="O1986" s="456"/>
      <c r="P1986" s="79">
        <f t="shared" si="61"/>
        <v>0</v>
      </c>
      <c r="Q1986" s="79">
        <f t="shared" si="61"/>
        <v>0</v>
      </c>
      <c r="R1986" s="102" t="str">
        <f t="shared" si="60"/>
        <v/>
      </c>
      <c r="S1986" s="96" t="str">
        <f>IF(D1986="","",IF(OR(D1986=Plano!$A$1,D1986=Plano!$B$1),"entrada","saída"))</f>
        <v/>
      </c>
    </row>
    <row r="1987" spans="1:19" ht="13.2" hidden="1" x14ac:dyDescent="0.25">
      <c r="A1987" s="119" t="str">
        <f>IF(B1987="","",COUNT('Diário 2o PA'!$A$5:$A$1412)+COUNT('Diário 3o PA'!$A$5:$A$2004)+COUNT('Diário 4º PA'!$A$5:$A$2004)+ROW()-4)</f>
        <v/>
      </c>
      <c r="B1987" s="104"/>
      <c r="C1987" s="154"/>
      <c r="D1987" s="105"/>
      <c r="E1987" s="105"/>
      <c r="F1987" s="106"/>
      <c r="G1987" s="105"/>
      <c r="H1987" s="105"/>
      <c r="I1987" s="108"/>
      <c r="J1987" s="105"/>
      <c r="K1987" s="105"/>
      <c r="L1987" s="108"/>
      <c r="M1987" s="105"/>
      <c r="N1987" s="103"/>
      <c r="O1987" s="456"/>
      <c r="P1987" s="79">
        <f t="shared" si="61"/>
        <v>0</v>
      </c>
      <c r="Q1987" s="79">
        <f t="shared" si="61"/>
        <v>0</v>
      </c>
      <c r="R1987" s="102" t="str">
        <f t="shared" si="60"/>
        <v/>
      </c>
      <c r="S1987" s="96" t="str">
        <f>IF(D1987="","",IF(OR(D1987=Plano!$A$1,D1987=Plano!$B$1),"entrada","saída"))</f>
        <v/>
      </c>
    </row>
    <row r="1988" spans="1:19" ht="13.2" hidden="1" x14ac:dyDescent="0.25">
      <c r="A1988" s="119" t="str">
        <f>IF(B1988="","",COUNT('Diário 2o PA'!$A$5:$A$1412)+COUNT('Diário 3o PA'!$A$5:$A$2004)+COUNT('Diário 4º PA'!$A$5:$A$2004)+ROW()-4)</f>
        <v/>
      </c>
      <c r="B1988" s="104"/>
      <c r="C1988" s="154"/>
      <c r="D1988" s="105"/>
      <c r="E1988" s="105"/>
      <c r="F1988" s="106"/>
      <c r="G1988" s="105"/>
      <c r="H1988" s="105"/>
      <c r="I1988" s="108"/>
      <c r="J1988" s="105"/>
      <c r="K1988" s="105"/>
      <c r="L1988" s="108"/>
      <c r="M1988" s="105"/>
      <c r="N1988" s="103"/>
      <c r="O1988" s="456"/>
      <c r="P1988" s="79">
        <f t="shared" si="61"/>
        <v>0</v>
      </c>
      <c r="Q1988" s="79">
        <f t="shared" si="61"/>
        <v>0</v>
      </c>
      <c r="R1988" s="102" t="str">
        <f t="shared" si="60"/>
        <v/>
      </c>
      <c r="S1988" s="96" t="str">
        <f>IF(D1988="","",IF(OR(D1988=Plano!$A$1,D1988=Plano!$B$1),"entrada","saída"))</f>
        <v/>
      </c>
    </row>
    <row r="1989" spans="1:19" ht="13.2" hidden="1" x14ac:dyDescent="0.25">
      <c r="A1989" s="119" t="str">
        <f>IF(B1989="","",COUNT('Diário 2o PA'!$A$5:$A$1412)+COUNT('Diário 3o PA'!$A$5:$A$2004)+COUNT('Diário 4º PA'!$A$5:$A$2004)+ROW()-4)</f>
        <v/>
      </c>
      <c r="B1989" s="104"/>
      <c r="C1989" s="154"/>
      <c r="D1989" s="105"/>
      <c r="E1989" s="105"/>
      <c r="F1989" s="106"/>
      <c r="G1989" s="105"/>
      <c r="H1989" s="105"/>
      <c r="I1989" s="108"/>
      <c r="J1989" s="105"/>
      <c r="K1989" s="105"/>
      <c r="L1989" s="108"/>
      <c r="M1989" s="105"/>
      <c r="N1989" s="103"/>
      <c r="O1989" s="456"/>
      <c r="P1989" s="79">
        <f t="shared" si="61"/>
        <v>0</v>
      </c>
      <c r="Q1989" s="79">
        <f t="shared" si="61"/>
        <v>0</v>
      </c>
      <c r="R1989" s="102" t="str">
        <f t="shared" ref="R1989:R2004" si="62">SUBSTITUTE(D1989," ","_")</f>
        <v/>
      </c>
      <c r="S1989" s="96" t="str">
        <f>IF(D1989="","",IF(OR(D1989=Plano!$A$1,D1989=Plano!$B$1),"entrada","saída"))</f>
        <v/>
      </c>
    </row>
    <row r="1990" spans="1:19" ht="13.2" hidden="1" x14ac:dyDescent="0.25">
      <c r="A1990" s="119" t="str">
        <f>IF(B1990="","",COUNT('Diário 2o PA'!$A$5:$A$1412)+COUNT('Diário 3o PA'!$A$5:$A$2004)+COUNT('Diário 4º PA'!$A$5:$A$2004)+ROW()-4)</f>
        <v/>
      </c>
      <c r="B1990" s="104"/>
      <c r="C1990" s="154"/>
      <c r="D1990" s="105"/>
      <c r="E1990" s="105"/>
      <c r="F1990" s="106"/>
      <c r="G1990" s="105"/>
      <c r="H1990" s="105"/>
      <c r="I1990" s="108"/>
      <c r="J1990" s="105"/>
      <c r="K1990" s="105"/>
      <c r="L1990" s="108"/>
      <c r="M1990" s="105"/>
      <c r="N1990" s="103"/>
      <c r="O1990" s="456"/>
      <c r="P1990" s="79">
        <f t="shared" ref="P1990:Q2004" si="63">IF(B1990=0,0,IF(YEAR(B1990)=$Q$1,MONTH(B1990)-$P$1+1,(YEAR(B1990)-$Q$1)*12-$P$1+1+MONTH(B1990)))</f>
        <v>0</v>
      </c>
      <c r="Q1990" s="79">
        <f t="shared" si="63"/>
        <v>0</v>
      </c>
      <c r="R1990" s="102" t="str">
        <f t="shared" si="62"/>
        <v/>
      </c>
      <c r="S1990" s="96" t="str">
        <f>IF(D1990="","",IF(OR(D1990=Plano!$A$1,D1990=Plano!$B$1),"entrada","saída"))</f>
        <v/>
      </c>
    </row>
    <row r="1991" spans="1:19" ht="13.2" hidden="1" x14ac:dyDescent="0.25">
      <c r="A1991" s="119" t="str">
        <f>IF(B1991="","",COUNT('Diário 2o PA'!$A$5:$A$1412)+COUNT('Diário 3o PA'!$A$5:$A$2004)+COUNT('Diário 4º PA'!$A$5:$A$2004)+ROW()-4)</f>
        <v/>
      </c>
      <c r="B1991" s="104"/>
      <c r="C1991" s="154"/>
      <c r="D1991" s="105"/>
      <c r="E1991" s="105"/>
      <c r="F1991" s="106"/>
      <c r="G1991" s="105"/>
      <c r="H1991" s="105"/>
      <c r="I1991" s="108"/>
      <c r="J1991" s="105"/>
      <c r="K1991" s="105"/>
      <c r="L1991" s="108"/>
      <c r="M1991" s="105"/>
      <c r="N1991" s="103"/>
      <c r="O1991" s="456"/>
      <c r="P1991" s="79">
        <f t="shared" si="63"/>
        <v>0</v>
      </c>
      <c r="Q1991" s="79">
        <f t="shared" si="63"/>
        <v>0</v>
      </c>
      <c r="R1991" s="102" t="str">
        <f t="shared" si="62"/>
        <v/>
      </c>
      <c r="S1991" s="96" t="str">
        <f>IF(D1991="","",IF(OR(D1991=Plano!$A$1,D1991=Plano!$B$1),"entrada","saída"))</f>
        <v/>
      </c>
    </row>
    <row r="1992" spans="1:19" ht="13.2" hidden="1" x14ac:dyDescent="0.25">
      <c r="A1992" s="119" t="str">
        <f>IF(B1992="","",COUNT('Diário 2o PA'!$A$5:$A$1412)+COUNT('Diário 3o PA'!$A$5:$A$2004)+COUNT('Diário 4º PA'!$A$5:$A$2004)+ROW()-4)</f>
        <v/>
      </c>
      <c r="B1992" s="104"/>
      <c r="C1992" s="154"/>
      <c r="D1992" s="105"/>
      <c r="E1992" s="105"/>
      <c r="F1992" s="106"/>
      <c r="G1992" s="105"/>
      <c r="H1992" s="105"/>
      <c r="I1992" s="108"/>
      <c r="J1992" s="105"/>
      <c r="K1992" s="105"/>
      <c r="L1992" s="108"/>
      <c r="M1992" s="105"/>
      <c r="N1992" s="103"/>
      <c r="O1992" s="456"/>
      <c r="P1992" s="79">
        <f t="shared" si="63"/>
        <v>0</v>
      </c>
      <c r="Q1992" s="79">
        <f t="shared" si="63"/>
        <v>0</v>
      </c>
      <c r="R1992" s="102" t="str">
        <f t="shared" si="62"/>
        <v/>
      </c>
      <c r="S1992" s="96" t="str">
        <f>IF(D1992="","",IF(OR(D1992=Plano!$A$1,D1992=Plano!$B$1),"entrada","saída"))</f>
        <v/>
      </c>
    </row>
    <row r="1993" spans="1:19" ht="13.2" hidden="1" x14ac:dyDescent="0.25">
      <c r="A1993" s="119" t="str">
        <f>IF(B1993="","",COUNT('Diário 2o PA'!$A$5:$A$1412)+COUNT('Diário 3o PA'!$A$5:$A$2004)+COUNT('Diário 4º PA'!$A$5:$A$2004)+ROW()-4)</f>
        <v/>
      </c>
      <c r="B1993" s="104"/>
      <c r="C1993" s="154"/>
      <c r="D1993" s="105"/>
      <c r="E1993" s="105"/>
      <c r="F1993" s="106"/>
      <c r="G1993" s="105"/>
      <c r="H1993" s="105"/>
      <c r="I1993" s="108"/>
      <c r="J1993" s="105"/>
      <c r="K1993" s="105"/>
      <c r="L1993" s="108"/>
      <c r="M1993" s="105"/>
      <c r="N1993" s="103"/>
      <c r="O1993" s="456"/>
      <c r="P1993" s="79">
        <f t="shared" si="63"/>
        <v>0</v>
      </c>
      <c r="Q1993" s="79">
        <f t="shared" si="63"/>
        <v>0</v>
      </c>
      <c r="R1993" s="102" t="str">
        <f t="shared" si="62"/>
        <v/>
      </c>
      <c r="S1993" s="96" t="str">
        <f>IF(D1993="","",IF(OR(D1993=Plano!$A$1,D1993=Plano!$B$1),"entrada","saída"))</f>
        <v/>
      </c>
    </row>
    <row r="1994" spans="1:19" ht="13.2" hidden="1" x14ac:dyDescent="0.25">
      <c r="A1994" s="119" t="str">
        <f>IF(B1994="","",COUNT('Diário 2o PA'!$A$5:$A$1412)+COUNT('Diário 3o PA'!$A$5:$A$2004)+COUNT('Diário 4º PA'!$A$5:$A$2004)+ROW()-4)</f>
        <v/>
      </c>
      <c r="B1994" s="104"/>
      <c r="C1994" s="154"/>
      <c r="D1994" s="105"/>
      <c r="E1994" s="105"/>
      <c r="F1994" s="106"/>
      <c r="G1994" s="105"/>
      <c r="H1994" s="105"/>
      <c r="I1994" s="108"/>
      <c r="J1994" s="105"/>
      <c r="K1994" s="105"/>
      <c r="L1994" s="108"/>
      <c r="M1994" s="105"/>
      <c r="N1994" s="103"/>
      <c r="O1994" s="456"/>
      <c r="P1994" s="79">
        <f t="shared" si="63"/>
        <v>0</v>
      </c>
      <c r="Q1994" s="79">
        <f t="shared" si="63"/>
        <v>0</v>
      </c>
      <c r="R1994" s="102" t="str">
        <f t="shared" si="62"/>
        <v/>
      </c>
      <c r="S1994" s="96" t="str">
        <f>IF(D1994="","",IF(OR(D1994=Plano!$A$1,D1994=Plano!$B$1),"entrada","saída"))</f>
        <v/>
      </c>
    </row>
    <row r="1995" spans="1:19" ht="13.2" hidden="1" x14ac:dyDescent="0.25">
      <c r="A1995" s="119" t="str">
        <f>IF(B1995="","",COUNT('Diário 2o PA'!$A$5:$A$1412)+COUNT('Diário 3o PA'!$A$5:$A$2004)+COUNT('Diário 4º PA'!$A$5:$A$2004)+ROW()-4)</f>
        <v/>
      </c>
      <c r="B1995" s="104"/>
      <c r="C1995" s="154"/>
      <c r="D1995" s="105"/>
      <c r="E1995" s="105"/>
      <c r="F1995" s="106"/>
      <c r="G1995" s="105"/>
      <c r="H1995" s="105"/>
      <c r="I1995" s="108"/>
      <c r="J1995" s="105"/>
      <c r="K1995" s="105"/>
      <c r="L1995" s="108"/>
      <c r="M1995" s="105"/>
      <c r="N1995" s="103"/>
      <c r="O1995" s="456"/>
      <c r="P1995" s="79">
        <f t="shared" si="63"/>
        <v>0</v>
      </c>
      <c r="Q1995" s="79">
        <f t="shared" si="63"/>
        <v>0</v>
      </c>
      <c r="R1995" s="102" t="str">
        <f t="shared" si="62"/>
        <v/>
      </c>
      <c r="S1995" s="96" t="str">
        <f>IF(D1995="","",IF(OR(D1995=Plano!$A$1,D1995=Plano!$B$1),"entrada","saída"))</f>
        <v/>
      </c>
    </row>
    <row r="1996" spans="1:19" ht="13.2" hidden="1" x14ac:dyDescent="0.25">
      <c r="A1996" s="119" t="str">
        <f>IF(B1996="","",COUNT('Diário 2o PA'!$A$5:$A$1412)+COUNT('Diário 3o PA'!$A$5:$A$2004)+COUNT('Diário 4º PA'!$A$5:$A$2004)+ROW()-4)</f>
        <v/>
      </c>
      <c r="B1996" s="104"/>
      <c r="C1996" s="154"/>
      <c r="D1996" s="105"/>
      <c r="E1996" s="105"/>
      <c r="F1996" s="106"/>
      <c r="G1996" s="105"/>
      <c r="H1996" s="105"/>
      <c r="I1996" s="108"/>
      <c r="J1996" s="105"/>
      <c r="K1996" s="105"/>
      <c r="L1996" s="108"/>
      <c r="M1996" s="105"/>
      <c r="N1996" s="103"/>
      <c r="O1996" s="456"/>
      <c r="P1996" s="79">
        <f t="shared" si="63"/>
        <v>0</v>
      </c>
      <c r="Q1996" s="79">
        <f t="shared" si="63"/>
        <v>0</v>
      </c>
      <c r="R1996" s="102" t="str">
        <f t="shared" si="62"/>
        <v/>
      </c>
      <c r="S1996" s="96" t="str">
        <f>IF(D1996="","",IF(OR(D1996=Plano!$A$1,D1996=Plano!$B$1),"entrada","saída"))</f>
        <v/>
      </c>
    </row>
    <row r="1997" spans="1:19" ht="13.2" hidden="1" x14ac:dyDescent="0.25">
      <c r="A1997" s="119" t="str">
        <f>IF(B1997="","",COUNT('Diário 2o PA'!$A$5:$A$1412)+COUNT('Diário 3o PA'!$A$5:$A$2004)+COUNT('Diário 4º PA'!$A$5:$A$2004)+ROW()-4)</f>
        <v/>
      </c>
      <c r="B1997" s="104"/>
      <c r="C1997" s="154"/>
      <c r="D1997" s="105"/>
      <c r="E1997" s="105"/>
      <c r="F1997" s="106"/>
      <c r="G1997" s="105"/>
      <c r="H1997" s="105"/>
      <c r="I1997" s="108"/>
      <c r="J1997" s="105"/>
      <c r="K1997" s="105"/>
      <c r="L1997" s="108"/>
      <c r="M1997" s="105"/>
      <c r="N1997" s="103"/>
      <c r="O1997" s="456"/>
      <c r="P1997" s="79">
        <f t="shared" si="63"/>
        <v>0</v>
      </c>
      <c r="Q1997" s="79">
        <f t="shared" si="63"/>
        <v>0</v>
      </c>
      <c r="R1997" s="102" t="str">
        <f t="shared" si="62"/>
        <v/>
      </c>
      <c r="S1997" s="96" t="str">
        <f>IF(D1997="","",IF(OR(D1997=Plano!$A$1,D1997=Plano!$B$1),"entrada","saída"))</f>
        <v/>
      </c>
    </row>
    <row r="1998" spans="1:19" ht="13.2" hidden="1" x14ac:dyDescent="0.25">
      <c r="A1998" s="119" t="str">
        <f>IF(B1998="","",COUNT('Diário 2o PA'!$A$5:$A$1412)+COUNT('Diário 3o PA'!$A$5:$A$2004)+COUNT('Diário 4º PA'!$A$5:$A$2004)+ROW()-4)</f>
        <v/>
      </c>
      <c r="B1998" s="104"/>
      <c r="C1998" s="154"/>
      <c r="D1998" s="105"/>
      <c r="E1998" s="105"/>
      <c r="F1998" s="106"/>
      <c r="G1998" s="105"/>
      <c r="H1998" s="105"/>
      <c r="I1998" s="108"/>
      <c r="J1998" s="105"/>
      <c r="K1998" s="105"/>
      <c r="L1998" s="108"/>
      <c r="M1998" s="105"/>
      <c r="N1998" s="103"/>
      <c r="O1998" s="456"/>
      <c r="P1998" s="79">
        <f t="shared" si="63"/>
        <v>0</v>
      </c>
      <c r="Q1998" s="79">
        <f t="shared" si="63"/>
        <v>0</v>
      </c>
      <c r="R1998" s="102" t="str">
        <f t="shared" si="62"/>
        <v/>
      </c>
      <c r="S1998" s="96" t="str">
        <f>IF(D1998="","",IF(OR(D1998=Plano!$A$1,D1998=Plano!$B$1),"entrada","saída"))</f>
        <v/>
      </c>
    </row>
    <row r="1999" spans="1:19" ht="13.2" hidden="1" x14ac:dyDescent="0.25">
      <c r="A1999" s="119" t="str">
        <f>IF(B1999="","",COUNT('Diário 2o PA'!$A$5:$A$1412)+COUNT('Diário 3o PA'!$A$5:$A$2004)+COUNT('Diário 4º PA'!$A$5:$A$2004)+ROW()-4)</f>
        <v/>
      </c>
      <c r="B1999" s="104"/>
      <c r="C1999" s="154"/>
      <c r="D1999" s="105"/>
      <c r="E1999" s="105"/>
      <c r="F1999" s="106"/>
      <c r="G1999" s="105"/>
      <c r="H1999" s="105"/>
      <c r="I1999" s="108"/>
      <c r="J1999" s="105"/>
      <c r="K1999" s="105"/>
      <c r="L1999" s="108"/>
      <c r="M1999" s="105"/>
      <c r="N1999" s="103"/>
      <c r="O1999" s="456"/>
      <c r="P1999" s="79">
        <f t="shared" si="63"/>
        <v>0</v>
      </c>
      <c r="Q1999" s="79">
        <f t="shared" si="63"/>
        <v>0</v>
      </c>
      <c r="R1999" s="102" t="str">
        <f t="shared" si="62"/>
        <v/>
      </c>
      <c r="S1999" s="96" t="str">
        <f>IF(D1999="","",IF(OR(D1999=Plano!$A$1,D1999=Plano!$B$1),"entrada","saída"))</f>
        <v/>
      </c>
    </row>
    <row r="2000" spans="1:19" ht="13.2" hidden="1" x14ac:dyDescent="0.25">
      <c r="A2000" s="119" t="str">
        <f>IF(B2000="","",COUNT('Diário 2o PA'!$A$5:$A$1412)+COUNT('Diário 3o PA'!$A$5:$A$2004)+COUNT('Diário 4º PA'!$A$5:$A$2004)+ROW()-4)</f>
        <v/>
      </c>
      <c r="B2000" s="104"/>
      <c r="C2000" s="154"/>
      <c r="D2000" s="105"/>
      <c r="E2000" s="105"/>
      <c r="F2000" s="106"/>
      <c r="G2000" s="105"/>
      <c r="H2000" s="105"/>
      <c r="I2000" s="108"/>
      <c r="J2000" s="105"/>
      <c r="K2000" s="105"/>
      <c r="L2000" s="108"/>
      <c r="M2000" s="105"/>
      <c r="N2000" s="103"/>
      <c r="O2000" s="456"/>
      <c r="P2000" s="79">
        <f t="shared" si="63"/>
        <v>0</v>
      </c>
      <c r="Q2000" s="79">
        <f t="shared" si="63"/>
        <v>0</v>
      </c>
      <c r="R2000" s="102" t="str">
        <f t="shared" si="62"/>
        <v/>
      </c>
      <c r="S2000" s="96" t="str">
        <f>IF(D2000="","",IF(OR(D2000=Plano!$A$1,D2000=Plano!$B$1),"entrada","saída"))</f>
        <v/>
      </c>
    </row>
    <row r="2001" spans="1:19" ht="13.2" hidden="1" x14ac:dyDescent="0.25">
      <c r="A2001" s="119" t="str">
        <f>IF(B2001="","",COUNT('Diário 2o PA'!$A$5:$A$1412)+COUNT('Diário 3o PA'!$A$5:$A$2004)+COUNT('Diário 4º PA'!$A$5:$A$2004)+ROW()-4)</f>
        <v/>
      </c>
      <c r="B2001" s="104"/>
      <c r="C2001" s="154"/>
      <c r="D2001" s="105"/>
      <c r="E2001" s="105"/>
      <c r="F2001" s="106"/>
      <c r="G2001" s="105"/>
      <c r="H2001" s="105"/>
      <c r="I2001" s="108"/>
      <c r="J2001" s="105"/>
      <c r="K2001" s="105"/>
      <c r="L2001" s="108"/>
      <c r="M2001" s="105"/>
      <c r="N2001" s="103"/>
      <c r="O2001" s="456"/>
      <c r="P2001" s="79">
        <f t="shared" si="63"/>
        <v>0</v>
      </c>
      <c r="Q2001" s="79">
        <f t="shared" si="63"/>
        <v>0</v>
      </c>
      <c r="R2001" s="102" t="str">
        <f t="shared" si="62"/>
        <v/>
      </c>
      <c r="S2001" s="96" t="str">
        <f>IF(D2001="","",IF(OR(D2001=Plano!$A$1,D2001=Plano!$B$1),"entrada","saída"))</f>
        <v/>
      </c>
    </row>
    <row r="2002" spans="1:19" ht="13.2" hidden="1" x14ac:dyDescent="0.25">
      <c r="A2002" s="119" t="str">
        <f>IF(B2002="","",COUNT('Diário 2o PA'!$A$5:$A$1412)+COUNT('Diário 3o PA'!$A$5:$A$2004)+COUNT('Diário 4º PA'!$A$5:$A$2004)+ROW()-4)</f>
        <v/>
      </c>
      <c r="B2002" s="104"/>
      <c r="C2002" s="154"/>
      <c r="D2002" s="105"/>
      <c r="E2002" s="105"/>
      <c r="F2002" s="106"/>
      <c r="G2002" s="105"/>
      <c r="H2002" s="105"/>
      <c r="I2002" s="108"/>
      <c r="J2002" s="105"/>
      <c r="K2002" s="105"/>
      <c r="L2002" s="108"/>
      <c r="M2002" s="105"/>
      <c r="N2002" s="103"/>
      <c r="O2002" s="456"/>
      <c r="P2002" s="79">
        <f t="shared" si="63"/>
        <v>0</v>
      </c>
      <c r="Q2002" s="79">
        <f t="shared" si="63"/>
        <v>0</v>
      </c>
      <c r="R2002" s="102" t="str">
        <f t="shared" si="62"/>
        <v/>
      </c>
      <c r="S2002" s="96" t="str">
        <f>IF(D2002="","",IF(OR(D2002=Plano!$A$1,D2002=Plano!$B$1),"entrada","saída"))</f>
        <v/>
      </c>
    </row>
    <row r="2003" spans="1:19" ht="13.2" hidden="1" x14ac:dyDescent="0.25">
      <c r="A2003" s="119" t="str">
        <f>IF(B2003="","",COUNT('Diário 2o PA'!$A$5:$A$1412)+COUNT('Diário 3o PA'!$A$5:$A$2004)+COUNT('Diário 4º PA'!$A$5:$A$2004)+ROW()-4)</f>
        <v/>
      </c>
      <c r="B2003" s="104"/>
      <c r="C2003" s="154"/>
      <c r="D2003" s="105"/>
      <c r="E2003" s="105"/>
      <c r="F2003" s="106"/>
      <c r="G2003" s="105"/>
      <c r="H2003" s="105"/>
      <c r="I2003" s="108"/>
      <c r="J2003" s="105"/>
      <c r="K2003" s="105"/>
      <c r="L2003" s="108"/>
      <c r="M2003" s="105"/>
      <c r="N2003" s="104"/>
      <c r="O2003" s="456"/>
      <c r="P2003" s="79">
        <f t="shared" si="63"/>
        <v>0</v>
      </c>
      <c r="Q2003" s="79">
        <f t="shared" si="63"/>
        <v>0</v>
      </c>
      <c r="R2003" s="102" t="str">
        <f t="shared" si="62"/>
        <v/>
      </c>
      <c r="S2003" s="96" t="str">
        <f>IF(D2003="","",IF(OR(D2003=Plano!$A$1,D2003=Plano!$B$1),"entrada","saída"))</f>
        <v/>
      </c>
    </row>
    <row r="2004" spans="1:19" ht="13.2" hidden="1" x14ac:dyDescent="0.25">
      <c r="A2004" s="119" t="str">
        <f>IF(B2004="","",COUNT('Diário 2o PA'!$A$5:$A$1412)+COUNT('Diário 3o PA'!$A$5:$A$2004)+COUNT('Diário 4º PA'!$A$5:$A$2004)+ROW()-4)</f>
        <v/>
      </c>
      <c r="B2004" s="148"/>
      <c r="C2004" s="293"/>
      <c r="D2004" s="149"/>
      <c r="E2004" s="149"/>
      <c r="F2004" s="150"/>
      <c r="G2004" s="149"/>
      <c r="H2004" s="149"/>
      <c r="I2004" s="151"/>
      <c r="J2004" s="149"/>
      <c r="K2004" s="149"/>
      <c r="L2004" s="151"/>
      <c r="M2004" s="149"/>
      <c r="N2004" s="148"/>
      <c r="O2004" s="456"/>
      <c r="P2004" s="79">
        <f t="shared" si="63"/>
        <v>0</v>
      </c>
      <c r="Q2004" s="79">
        <f t="shared" si="63"/>
        <v>0</v>
      </c>
      <c r="R2004" s="102" t="str">
        <f t="shared" si="62"/>
        <v/>
      </c>
      <c r="S2004" s="96" t="str">
        <f>IF(D2004="","",IF(OR(D2004=Plano!$A$1,D2004=Plano!$B$1),"entrada","saída"))</f>
        <v/>
      </c>
    </row>
  </sheetData>
  <sheetProtection formatColumns="0" formatRows="0" insertColumns="0" insertRows="0" deleteRows="0" autoFilter="0"/>
  <autoFilter ref="A4:O4" xr:uid="{00000000-0009-0000-0000-00000E000000}"/>
  <mergeCells count="3">
    <mergeCell ref="A1:N1"/>
    <mergeCell ref="A2:N2"/>
    <mergeCell ref="A3:N3"/>
  </mergeCells>
  <dataValidations count="5">
    <dataValidation type="list" allowBlank="1" showInputMessage="1" showErrorMessage="1" sqref="D5:D2004" xr:uid="{00000000-0002-0000-0E00-000000000000}">
      <formula1>Categorias</formula1>
    </dataValidation>
    <dataValidation type="list" allowBlank="1" showInputMessage="1" showErrorMessage="1" sqref="H5:H2004" xr:uid="{00000000-0002-0000-0E00-000001000000}">
      <formula1>VinculoPT</formula1>
    </dataValidation>
    <dataValidation type="list" allowBlank="1" showInputMessage="1" showErrorMessage="1" sqref="E5:E2004" xr:uid="{00000000-0002-0000-0E00-000002000000}">
      <formula1>INDIRECT($R5)</formula1>
    </dataValidation>
    <dataValidation type="date" allowBlank="1" showInputMessage="1" showErrorMessage="1" sqref="B5:C110" xr:uid="{00000000-0002-0000-0E00-000003000000}">
      <formula1>40544</formula1>
      <formula2>44196</formula2>
    </dataValidation>
    <dataValidation type="list" allowBlank="1" showInputMessage="1" showErrorMessage="1" sqref="O5:O2004" xr:uid="{00000000-0002-0000-0E00-000004000000}">
      <formula1>Contas</formula1>
    </dataValidation>
  </dataValidations>
  <pageMargins left="0.59055118110236227" right="0.59055118110236227" top="0.59055118110236227" bottom="0.59055118110236227" header="0" footer="0"/>
  <pageSetup paperSize="9" scale="51" fitToHeight="0" pageOrder="overThenDown" orientation="landscape" r:id="rId1"/>
  <headerFooter>
    <oddFooter>Página &amp;P de &amp;N</oddFooter>
  </headerFooter>
  <colBreaks count="1" manualBreakCount="1">
    <brk id="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1" tint="4.9989318521683403E-2"/>
    <pageSetUpPr fitToPage="1"/>
  </sheetPr>
  <dimension ref="A1:L54"/>
  <sheetViews>
    <sheetView view="pageBreakPreview" zoomScale="80" zoomScaleNormal="100" zoomScaleSheetLayoutView="80" workbookViewId="0">
      <pane ySplit="4" topLeftCell="A5" activePane="bottomLeft" state="frozen"/>
      <selection pane="bottomLeft" activeCell="H11" sqref="H11"/>
    </sheetView>
  </sheetViews>
  <sheetFormatPr defaultColWidth="9.109375" defaultRowHeight="13.8" x14ac:dyDescent="0.25"/>
  <cols>
    <col min="1" max="1" width="5.6640625" style="118" customWidth="1"/>
    <col min="2" max="2" width="10.6640625" style="97" customWidth="1"/>
    <col min="3" max="3" width="23.5546875" style="62" customWidth="1"/>
    <col min="4" max="4" width="12.88671875" style="61" customWidth="1"/>
    <col min="5" max="5" width="39.109375" style="60" customWidth="1"/>
    <col min="6" max="6" width="23.88671875" style="109" customWidth="1"/>
    <col min="7" max="7" width="17" style="60" customWidth="1"/>
    <col min="8" max="8" width="17.33203125" style="60" customWidth="1"/>
    <col min="9" max="9" width="14.6640625" style="109" customWidth="1"/>
    <col min="10" max="10" width="14.44140625" style="60" customWidth="1"/>
    <col min="11" max="11" width="11" style="61" customWidth="1"/>
    <col min="12" max="12" width="9.109375" style="101" hidden="1" customWidth="1"/>
    <col min="13" max="16384" width="9.109375" style="96"/>
  </cols>
  <sheetData>
    <row r="1" spans="1:12" ht="31.5" customHeight="1" x14ac:dyDescent="0.25">
      <c r="A1" s="605" t="str">
        <f>Capa!A1</f>
        <v>Contrato de Gestão nº.06/2020 celebrado entre a Secretaria de Estado de Cultura e Turismo de Minas Gerais e o Instituto Cultural Filarmônica</v>
      </c>
      <c r="B1" s="605"/>
      <c r="C1" s="605"/>
      <c r="D1" s="605"/>
      <c r="E1" s="605"/>
      <c r="F1" s="605"/>
      <c r="G1" s="605"/>
      <c r="H1" s="605"/>
      <c r="I1" s="605"/>
      <c r="J1" s="605"/>
      <c r="K1" s="605"/>
      <c r="L1" s="97">
        <f>MONTH(Resumo!C5)</f>
        <v>10</v>
      </c>
    </row>
    <row r="2" spans="1:12" ht="19.5" customHeight="1" x14ac:dyDescent="0.25">
      <c r="A2" s="605" t="str">
        <f>Capa!A3</f>
        <v>2º Relatório Gerencial Financeiro</v>
      </c>
      <c r="B2" s="605"/>
      <c r="C2" s="605"/>
      <c r="D2" s="605"/>
      <c r="E2" s="605"/>
      <c r="F2" s="605"/>
      <c r="G2" s="605"/>
      <c r="H2" s="605"/>
      <c r="I2" s="605"/>
      <c r="J2" s="605"/>
      <c r="K2" s="605"/>
      <c r="L2" s="98"/>
    </row>
    <row r="3" spans="1:12" ht="19.5" customHeight="1" thickBot="1" x14ac:dyDescent="0.3">
      <c r="A3" s="661" t="s">
        <v>321</v>
      </c>
      <c r="B3" s="661"/>
      <c r="C3" s="661"/>
      <c r="D3" s="661"/>
      <c r="E3" s="661"/>
      <c r="F3" s="661"/>
      <c r="G3" s="661"/>
      <c r="H3" s="661"/>
      <c r="I3" s="661"/>
      <c r="J3" s="661"/>
      <c r="K3" s="661"/>
      <c r="L3" s="99"/>
    </row>
    <row r="4" spans="1:12" s="100" customFormat="1" ht="50.25" customHeight="1" thickBot="1" x14ac:dyDescent="0.3">
      <c r="A4" s="427" t="s">
        <v>98</v>
      </c>
      <c r="B4" s="427" t="s">
        <v>272</v>
      </c>
      <c r="C4" s="428" t="s">
        <v>36</v>
      </c>
      <c r="D4" s="428" t="s">
        <v>263</v>
      </c>
      <c r="E4" s="428" t="s">
        <v>56</v>
      </c>
      <c r="F4" s="429" t="s">
        <v>55</v>
      </c>
      <c r="G4" s="428" t="s">
        <v>57</v>
      </c>
      <c r="H4" s="428" t="s">
        <v>75</v>
      </c>
      <c r="I4" s="429" t="s">
        <v>53</v>
      </c>
      <c r="J4" s="428" t="s">
        <v>74</v>
      </c>
      <c r="K4" s="428" t="s">
        <v>162</v>
      </c>
      <c r="L4" s="78" t="s">
        <v>273</v>
      </c>
    </row>
    <row r="5" spans="1:12" ht="22.8" x14ac:dyDescent="0.25">
      <c r="A5" s="523">
        <v>1</v>
      </c>
      <c r="B5" s="543">
        <v>44074</v>
      </c>
      <c r="C5" s="463" t="s">
        <v>323</v>
      </c>
      <c r="D5" s="544">
        <v>18.670000000000002</v>
      </c>
      <c r="E5" s="463" t="s">
        <v>1987</v>
      </c>
      <c r="F5" s="572" t="s">
        <v>439</v>
      </c>
      <c r="G5" s="573" t="s">
        <v>440</v>
      </c>
      <c r="H5" s="463" t="s">
        <v>812</v>
      </c>
      <c r="I5" s="572" t="s">
        <v>579</v>
      </c>
      <c r="J5" s="573">
        <v>82020</v>
      </c>
      <c r="K5" s="543">
        <v>44074</v>
      </c>
      <c r="L5" s="79">
        <f>IF(B5=0,0,MONTH(B5)-$L$1+1)</f>
        <v>-1</v>
      </c>
    </row>
    <row r="6" spans="1:12" ht="22.8" x14ac:dyDescent="0.25">
      <c r="A6" s="523">
        <v>2</v>
      </c>
      <c r="B6" s="543">
        <v>44104</v>
      </c>
      <c r="C6" s="463" t="s">
        <v>323</v>
      </c>
      <c r="D6" s="544">
        <v>18.079999999999998</v>
      </c>
      <c r="E6" s="463" t="s">
        <v>1988</v>
      </c>
      <c r="F6" s="572" t="s">
        <v>439</v>
      </c>
      <c r="G6" s="573" t="s">
        <v>440</v>
      </c>
      <c r="H6" s="463" t="s">
        <v>812</v>
      </c>
      <c r="I6" s="572" t="s">
        <v>579</v>
      </c>
      <c r="J6" s="573">
        <v>92020</v>
      </c>
      <c r="K6" s="543">
        <v>44104</v>
      </c>
      <c r="L6" s="79">
        <f t="shared" ref="L6:L54" si="0">IF(B6=0,0,MONTH(B6)-$L$1+1)</f>
        <v>0</v>
      </c>
    </row>
    <row r="7" spans="1:12" ht="22.8" x14ac:dyDescent="0.25">
      <c r="A7" s="523">
        <v>3</v>
      </c>
      <c r="B7" s="543">
        <v>44134</v>
      </c>
      <c r="C7" s="463" t="s">
        <v>323</v>
      </c>
      <c r="D7" s="544">
        <v>18.03</v>
      </c>
      <c r="E7" s="463" t="s">
        <v>1989</v>
      </c>
      <c r="F7" s="572" t="s">
        <v>439</v>
      </c>
      <c r="G7" s="573" t="s">
        <v>440</v>
      </c>
      <c r="H7" s="463" t="s">
        <v>812</v>
      </c>
      <c r="I7" s="572" t="s">
        <v>579</v>
      </c>
      <c r="J7" s="573">
        <v>102020</v>
      </c>
      <c r="K7" s="543">
        <v>44134</v>
      </c>
      <c r="L7" s="79">
        <f t="shared" si="0"/>
        <v>1</v>
      </c>
    </row>
    <row r="8" spans="1:12" ht="22.8" x14ac:dyDescent="0.25">
      <c r="A8" s="523">
        <v>4</v>
      </c>
      <c r="B8" s="543">
        <v>44165</v>
      </c>
      <c r="C8" s="463" t="s">
        <v>323</v>
      </c>
      <c r="D8" s="576">
        <v>17.37</v>
      </c>
      <c r="E8" s="577" t="s">
        <v>1704</v>
      </c>
      <c r="F8" s="572" t="s">
        <v>439</v>
      </c>
      <c r="G8" s="573" t="s">
        <v>440</v>
      </c>
      <c r="H8" s="463" t="s">
        <v>812</v>
      </c>
      <c r="I8" s="572" t="s">
        <v>579</v>
      </c>
      <c r="J8" s="573">
        <v>102021</v>
      </c>
      <c r="K8" s="543">
        <v>44135</v>
      </c>
      <c r="L8" s="79">
        <f t="shared" si="0"/>
        <v>2</v>
      </c>
    </row>
    <row r="9" spans="1:12" ht="22.8" x14ac:dyDescent="0.25">
      <c r="A9" s="523">
        <v>5</v>
      </c>
      <c r="B9" s="543">
        <v>44165</v>
      </c>
      <c r="C9" s="463" t="s">
        <v>318</v>
      </c>
      <c r="D9" s="576">
        <v>24.18</v>
      </c>
      <c r="E9" s="577" t="s">
        <v>1703</v>
      </c>
      <c r="F9" s="572" t="s">
        <v>439</v>
      </c>
      <c r="G9" s="573" t="s">
        <v>440</v>
      </c>
      <c r="H9" s="463" t="s">
        <v>1990</v>
      </c>
      <c r="I9" s="572" t="s">
        <v>579</v>
      </c>
      <c r="J9" s="573">
        <v>102022</v>
      </c>
      <c r="K9" s="543">
        <v>44136</v>
      </c>
      <c r="L9" s="79">
        <f t="shared" si="0"/>
        <v>2</v>
      </c>
    </row>
    <row r="10" spans="1:12" ht="22.8" x14ac:dyDescent="0.25">
      <c r="A10" s="523">
        <v>6</v>
      </c>
      <c r="B10" s="543">
        <v>44196</v>
      </c>
      <c r="C10" s="463" t="s">
        <v>323</v>
      </c>
      <c r="D10" s="544">
        <v>50.57</v>
      </c>
      <c r="E10" s="463" t="s">
        <v>1031</v>
      </c>
      <c r="F10" s="572" t="s">
        <v>439</v>
      </c>
      <c r="G10" s="573" t="s">
        <v>440</v>
      </c>
      <c r="H10" s="463" t="s">
        <v>1032</v>
      </c>
      <c r="I10" s="572" t="s">
        <v>579</v>
      </c>
      <c r="J10" s="573">
        <v>122020</v>
      </c>
      <c r="K10" s="543">
        <v>44196</v>
      </c>
      <c r="L10" s="79">
        <f t="shared" si="0"/>
        <v>3</v>
      </c>
    </row>
    <row r="11" spans="1:12" ht="22.8" x14ac:dyDescent="0.25">
      <c r="A11" s="523">
        <v>7</v>
      </c>
      <c r="B11" s="543">
        <v>44196</v>
      </c>
      <c r="C11" s="463" t="s">
        <v>323</v>
      </c>
      <c r="D11" s="544">
        <v>19.02</v>
      </c>
      <c r="E11" s="577" t="s">
        <v>1702</v>
      </c>
      <c r="F11" s="572" t="s">
        <v>439</v>
      </c>
      <c r="G11" s="573" t="s">
        <v>440</v>
      </c>
      <c r="H11" s="463" t="s">
        <v>812</v>
      </c>
      <c r="I11" s="572" t="s">
        <v>579</v>
      </c>
      <c r="J11" s="573">
        <v>102023</v>
      </c>
      <c r="K11" s="543">
        <v>44196</v>
      </c>
      <c r="L11" s="79">
        <f t="shared" si="0"/>
        <v>3</v>
      </c>
    </row>
    <row r="12" spans="1:12" ht="13.2" hidden="1" x14ac:dyDescent="0.25">
      <c r="A12" s="119">
        <v>8</v>
      </c>
      <c r="B12" s="104"/>
      <c r="C12" s="105"/>
      <c r="D12" s="106"/>
      <c r="E12" s="105"/>
      <c r="F12" s="574"/>
      <c r="G12" s="575"/>
      <c r="H12" s="105"/>
      <c r="I12" s="108"/>
      <c r="J12" s="105"/>
      <c r="K12" s="104"/>
      <c r="L12" s="79">
        <f t="shared" si="0"/>
        <v>0</v>
      </c>
    </row>
    <row r="13" spans="1:12" ht="13.2" hidden="1" x14ac:dyDescent="0.25">
      <c r="A13" s="119">
        <v>9</v>
      </c>
      <c r="B13" s="104"/>
      <c r="C13" s="105"/>
      <c r="D13" s="106"/>
      <c r="E13" s="105"/>
      <c r="F13" s="108"/>
      <c r="G13" s="105"/>
      <c r="H13" s="105"/>
      <c r="I13" s="108"/>
      <c r="J13" s="105"/>
      <c r="K13" s="104"/>
      <c r="L13" s="79">
        <f t="shared" si="0"/>
        <v>0</v>
      </c>
    </row>
    <row r="14" spans="1:12" ht="13.2" hidden="1" x14ac:dyDescent="0.25">
      <c r="A14" s="119">
        <v>10</v>
      </c>
      <c r="B14" s="104"/>
      <c r="C14" s="105"/>
      <c r="D14" s="106"/>
      <c r="E14" s="105"/>
      <c r="F14" s="108"/>
      <c r="G14" s="105"/>
      <c r="H14" s="105"/>
      <c r="I14" s="108"/>
      <c r="J14" s="105"/>
      <c r="K14" s="104"/>
      <c r="L14" s="79">
        <f t="shared" si="0"/>
        <v>0</v>
      </c>
    </row>
    <row r="15" spans="1:12" ht="13.2" hidden="1" x14ac:dyDescent="0.25">
      <c r="A15" s="119">
        <v>11</v>
      </c>
      <c r="B15" s="104"/>
      <c r="C15" s="105"/>
      <c r="D15" s="106"/>
      <c r="E15" s="105"/>
      <c r="F15" s="108"/>
      <c r="G15" s="105"/>
      <c r="H15" s="105"/>
      <c r="I15" s="108"/>
      <c r="J15" s="105"/>
      <c r="K15" s="104"/>
      <c r="L15" s="79">
        <f t="shared" si="0"/>
        <v>0</v>
      </c>
    </row>
    <row r="16" spans="1:12" ht="13.2" hidden="1" x14ac:dyDescent="0.25">
      <c r="A16" s="119">
        <v>12</v>
      </c>
      <c r="B16" s="104"/>
      <c r="C16" s="105"/>
      <c r="D16" s="106"/>
      <c r="E16" s="105"/>
      <c r="F16" s="108"/>
      <c r="G16" s="105"/>
      <c r="H16" s="105"/>
      <c r="I16" s="108"/>
      <c r="J16" s="105"/>
      <c r="K16" s="104"/>
      <c r="L16" s="79">
        <f t="shared" si="0"/>
        <v>0</v>
      </c>
    </row>
    <row r="17" spans="1:12" ht="13.2" hidden="1" x14ac:dyDescent="0.25">
      <c r="A17" s="119">
        <v>13</v>
      </c>
      <c r="B17" s="104"/>
      <c r="C17" s="105"/>
      <c r="D17" s="106"/>
      <c r="E17" s="105"/>
      <c r="F17" s="108"/>
      <c r="G17" s="105"/>
      <c r="H17" s="105"/>
      <c r="I17" s="108"/>
      <c r="J17" s="105"/>
      <c r="K17" s="104"/>
      <c r="L17" s="79">
        <f t="shared" si="0"/>
        <v>0</v>
      </c>
    </row>
    <row r="18" spans="1:12" ht="13.2" hidden="1" x14ac:dyDescent="0.25">
      <c r="A18" s="119">
        <v>14</v>
      </c>
      <c r="B18" s="104"/>
      <c r="C18" s="105"/>
      <c r="D18" s="106"/>
      <c r="E18" s="105"/>
      <c r="F18" s="108"/>
      <c r="G18" s="105"/>
      <c r="H18" s="105"/>
      <c r="I18" s="108"/>
      <c r="J18" s="105"/>
      <c r="K18" s="104"/>
      <c r="L18" s="79">
        <f t="shared" si="0"/>
        <v>0</v>
      </c>
    </row>
    <row r="19" spans="1:12" ht="13.2" hidden="1" x14ac:dyDescent="0.25">
      <c r="A19" s="119">
        <v>15</v>
      </c>
      <c r="B19" s="104"/>
      <c r="C19" s="105"/>
      <c r="D19" s="106"/>
      <c r="E19" s="105"/>
      <c r="F19" s="108"/>
      <c r="G19" s="105"/>
      <c r="H19" s="105"/>
      <c r="I19" s="108"/>
      <c r="J19" s="105"/>
      <c r="K19" s="104"/>
      <c r="L19" s="79">
        <f t="shared" si="0"/>
        <v>0</v>
      </c>
    </row>
    <row r="20" spans="1:12" ht="13.2" hidden="1" x14ac:dyDescent="0.25">
      <c r="A20" s="119">
        <v>16</v>
      </c>
      <c r="B20" s="104"/>
      <c r="C20" s="105"/>
      <c r="D20" s="106"/>
      <c r="E20" s="105"/>
      <c r="F20" s="108"/>
      <c r="G20" s="105"/>
      <c r="H20" s="105"/>
      <c r="I20" s="108"/>
      <c r="J20" s="105"/>
      <c r="K20" s="104"/>
      <c r="L20" s="79">
        <f t="shared" si="0"/>
        <v>0</v>
      </c>
    </row>
    <row r="21" spans="1:12" ht="13.2" hidden="1" x14ac:dyDescent="0.25">
      <c r="A21" s="119">
        <v>17</v>
      </c>
      <c r="B21" s="104"/>
      <c r="C21" s="105"/>
      <c r="D21" s="106"/>
      <c r="E21" s="105"/>
      <c r="F21" s="108"/>
      <c r="G21" s="105"/>
      <c r="H21" s="105"/>
      <c r="I21" s="108"/>
      <c r="J21" s="105"/>
      <c r="K21" s="104"/>
      <c r="L21" s="79">
        <f t="shared" si="0"/>
        <v>0</v>
      </c>
    </row>
    <row r="22" spans="1:12" ht="13.2" hidden="1" x14ac:dyDescent="0.25">
      <c r="A22" s="119">
        <v>18</v>
      </c>
      <c r="B22" s="104"/>
      <c r="C22" s="105"/>
      <c r="D22" s="106"/>
      <c r="E22" s="105"/>
      <c r="F22" s="108"/>
      <c r="G22" s="105"/>
      <c r="H22" s="105"/>
      <c r="I22" s="108"/>
      <c r="J22" s="105"/>
      <c r="K22" s="104"/>
      <c r="L22" s="79">
        <f t="shared" si="0"/>
        <v>0</v>
      </c>
    </row>
    <row r="23" spans="1:12" ht="13.2" hidden="1" x14ac:dyDescent="0.25">
      <c r="A23" s="119">
        <v>19</v>
      </c>
      <c r="B23" s="104"/>
      <c r="C23" s="105"/>
      <c r="D23" s="106"/>
      <c r="E23" s="105"/>
      <c r="F23" s="108"/>
      <c r="G23" s="105"/>
      <c r="H23" s="105"/>
      <c r="I23" s="108"/>
      <c r="J23" s="105"/>
      <c r="K23" s="104"/>
      <c r="L23" s="79">
        <f t="shared" si="0"/>
        <v>0</v>
      </c>
    </row>
    <row r="24" spans="1:12" ht="13.2" hidden="1" x14ac:dyDescent="0.25">
      <c r="A24" s="119">
        <v>20</v>
      </c>
      <c r="B24" s="104"/>
      <c r="C24" s="105"/>
      <c r="D24" s="106"/>
      <c r="E24" s="105"/>
      <c r="F24" s="108"/>
      <c r="G24" s="105"/>
      <c r="H24" s="105"/>
      <c r="I24" s="108"/>
      <c r="J24" s="105"/>
      <c r="K24" s="104"/>
      <c r="L24" s="79">
        <f t="shared" si="0"/>
        <v>0</v>
      </c>
    </row>
    <row r="25" spans="1:12" ht="13.2" hidden="1" x14ac:dyDescent="0.25">
      <c r="A25" s="119">
        <v>21</v>
      </c>
      <c r="B25" s="104"/>
      <c r="C25" s="105"/>
      <c r="D25" s="106"/>
      <c r="E25" s="105"/>
      <c r="F25" s="108"/>
      <c r="G25" s="105"/>
      <c r="H25" s="105"/>
      <c r="I25" s="108"/>
      <c r="J25" s="105"/>
      <c r="K25" s="104"/>
      <c r="L25" s="79">
        <f t="shared" si="0"/>
        <v>0</v>
      </c>
    </row>
    <row r="26" spans="1:12" ht="13.2" hidden="1" x14ac:dyDescent="0.25">
      <c r="A26" s="119">
        <v>22</v>
      </c>
      <c r="B26" s="104"/>
      <c r="C26" s="105"/>
      <c r="D26" s="106"/>
      <c r="E26" s="105"/>
      <c r="F26" s="108"/>
      <c r="G26" s="105"/>
      <c r="H26" s="105"/>
      <c r="I26" s="108"/>
      <c r="J26" s="105"/>
      <c r="K26" s="104"/>
      <c r="L26" s="79">
        <f t="shared" si="0"/>
        <v>0</v>
      </c>
    </row>
    <row r="27" spans="1:12" ht="13.2" hidden="1" x14ac:dyDescent="0.25">
      <c r="A27" s="119">
        <v>23</v>
      </c>
      <c r="B27" s="104"/>
      <c r="C27" s="105"/>
      <c r="D27" s="106"/>
      <c r="E27" s="105"/>
      <c r="F27" s="108"/>
      <c r="G27" s="105"/>
      <c r="H27" s="105"/>
      <c r="I27" s="108"/>
      <c r="J27" s="105"/>
      <c r="K27" s="104"/>
      <c r="L27" s="79">
        <f t="shared" si="0"/>
        <v>0</v>
      </c>
    </row>
    <row r="28" spans="1:12" ht="13.2" hidden="1" x14ac:dyDescent="0.25">
      <c r="A28" s="119">
        <v>24</v>
      </c>
      <c r="B28" s="104"/>
      <c r="C28" s="105"/>
      <c r="D28" s="106"/>
      <c r="E28" s="105"/>
      <c r="F28" s="108"/>
      <c r="G28" s="105"/>
      <c r="H28" s="105"/>
      <c r="I28" s="108"/>
      <c r="J28" s="105"/>
      <c r="K28" s="104"/>
      <c r="L28" s="79">
        <f t="shared" si="0"/>
        <v>0</v>
      </c>
    </row>
    <row r="29" spans="1:12" ht="13.2" hidden="1" x14ac:dyDescent="0.25">
      <c r="A29" s="119">
        <v>25</v>
      </c>
      <c r="B29" s="104"/>
      <c r="C29" s="105"/>
      <c r="D29" s="106"/>
      <c r="E29" s="105"/>
      <c r="F29" s="108"/>
      <c r="G29" s="105"/>
      <c r="H29" s="105"/>
      <c r="I29" s="108"/>
      <c r="J29" s="105"/>
      <c r="K29" s="104"/>
      <c r="L29" s="79">
        <f t="shared" si="0"/>
        <v>0</v>
      </c>
    </row>
    <row r="30" spans="1:12" ht="13.2" hidden="1" x14ac:dyDescent="0.25">
      <c r="A30" s="119">
        <v>26</v>
      </c>
      <c r="B30" s="104"/>
      <c r="C30" s="105"/>
      <c r="D30" s="106"/>
      <c r="E30" s="105"/>
      <c r="F30" s="108"/>
      <c r="G30" s="105"/>
      <c r="H30" s="105"/>
      <c r="I30" s="108"/>
      <c r="J30" s="105"/>
      <c r="K30" s="104"/>
      <c r="L30" s="79">
        <f t="shared" si="0"/>
        <v>0</v>
      </c>
    </row>
    <row r="31" spans="1:12" ht="13.2" hidden="1" x14ac:dyDescent="0.25">
      <c r="A31" s="119">
        <v>27</v>
      </c>
      <c r="B31" s="104"/>
      <c r="C31" s="105"/>
      <c r="D31" s="106"/>
      <c r="E31" s="105"/>
      <c r="F31" s="108"/>
      <c r="G31" s="105"/>
      <c r="H31" s="105"/>
      <c r="I31" s="108"/>
      <c r="J31" s="105"/>
      <c r="K31" s="104"/>
      <c r="L31" s="79">
        <f t="shared" si="0"/>
        <v>0</v>
      </c>
    </row>
    <row r="32" spans="1:12" ht="13.2" hidden="1" x14ac:dyDescent="0.25">
      <c r="A32" s="119">
        <v>28</v>
      </c>
      <c r="B32" s="104"/>
      <c r="C32" s="105"/>
      <c r="D32" s="106"/>
      <c r="E32" s="105"/>
      <c r="F32" s="108"/>
      <c r="G32" s="105"/>
      <c r="H32" s="105"/>
      <c r="I32" s="108"/>
      <c r="J32" s="105"/>
      <c r="K32" s="104"/>
      <c r="L32" s="79">
        <f t="shared" si="0"/>
        <v>0</v>
      </c>
    </row>
    <row r="33" spans="1:12" ht="13.2" hidden="1" x14ac:dyDescent="0.25">
      <c r="A33" s="119">
        <v>29</v>
      </c>
      <c r="B33" s="104"/>
      <c r="C33" s="105"/>
      <c r="D33" s="106"/>
      <c r="E33" s="105"/>
      <c r="F33" s="108"/>
      <c r="G33" s="105"/>
      <c r="H33" s="105"/>
      <c r="I33" s="108"/>
      <c r="J33" s="105"/>
      <c r="K33" s="103"/>
      <c r="L33" s="79">
        <f t="shared" si="0"/>
        <v>0</v>
      </c>
    </row>
    <row r="34" spans="1:12" ht="13.2" hidden="1" x14ac:dyDescent="0.25">
      <c r="A34" s="119">
        <v>30</v>
      </c>
      <c r="B34" s="104"/>
      <c r="C34" s="105"/>
      <c r="D34" s="106"/>
      <c r="E34" s="105"/>
      <c r="F34" s="108"/>
      <c r="G34" s="105"/>
      <c r="H34" s="105"/>
      <c r="I34" s="108"/>
      <c r="J34" s="105"/>
      <c r="K34" s="103"/>
      <c r="L34" s="79">
        <f t="shared" si="0"/>
        <v>0</v>
      </c>
    </row>
    <row r="35" spans="1:12" ht="13.2" hidden="1" x14ac:dyDescent="0.25">
      <c r="A35" s="119">
        <v>31</v>
      </c>
      <c r="B35" s="104"/>
      <c r="C35" s="105"/>
      <c r="D35" s="106"/>
      <c r="E35" s="105"/>
      <c r="F35" s="108"/>
      <c r="G35" s="105"/>
      <c r="H35" s="105"/>
      <c r="I35" s="108"/>
      <c r="J35" s="105"/>
      <c r="K35" s="103"/>
      <c r="L35" s="79">
        <f t="shared" si="0"/>
        <v>0</v>
      </c>
    </row>
    <row r="36" spans="1:12" ht="13.2" hidden="1" x14ac:dyDescent="0.25">
      <c r="A36" s="119">
        <v>32</v>
      </c>
      <c r="B36" s="104"/>
      <c r="C36" s="105"/>
      <c r="D36" s="106"/>
      <c r="E36" s="105"/>
      <c r="F36" s="108"/>
      <c r="G36" s="105"/>
      <c r="H36" s="105"/>
      <c r="I36" s="108"/>
      <c r="J36" s="105"/>
      <c r="K36" s="103"/>
      <c r="L36" s="79">
        <f t="shared" si="0"/>
        <v>0</v>
      </c>
    </row>
    <row r="37" spans="1:12" ht="13.2" hidden="1" x14ac:dyDescent="0.25">
      <c r="A37" s="119">
        <v>33</v>
      </c>
      <c r="B37" s="104"/>
      <c r="C37" s="105"/>
      <c r="D37" s="106"/>
      <c r="E37" s="105"/>
      <c r="F37" s="108"/>
      <c r="G37" s="105"/>
      <c r="H37" s="105"/>
      <c r="I37" s="108"/>
      <c r="J37" s="105"/>
      <c r="K37" s="103"/>
      <c r="L37" s="79">
        <f t="shared" si="0"/>
        <v>0</v>
      </c>
    </row>
    <row r="38" spans="1:12" ht="13.2" hidden="1" x14ac:dyDescent="0.25">
      <c r="A38" s="119">
        <v>34</v>
      </c>
      <c r="B38" s="104"/>
      <c r="C38" s="105"/>
      <c r="D38" s="106"/>
      <c r="E38" s="105"/>
      <c r="F38" s="108"/>
      <c r="G38" s="105"/>
      <c r="H38" s="105"/>
      <c r="I38" s="108"/>
      <c r="J38" s="105"/>
      <c r="K38" s="103"/>
      <c r="L38" s="79">
        <f t="shared" si="0"/>
        <v>0</v>
      </c>
    </row>
    <row r="39" spans="1:12" ht="13.2" hidden="1" x14ac:dyDescent="0.25">
      <c r="A39" s="119">
        <v>35</v>
      </c>
      <c r="B39" s="104"/>
      <c r="C39" s="105"/>
      <c r="D39" s="106"/>
      <c r="E39" s="105"/>
      <c r="F39" s="108"/>
      <c r="G39" s="105"/>
      <c r="H39" s="105"/>
      <c r="I39" s="108"/>
      <c r="J39" s="105"/>
      <c r="K39" s="103"/>
      <c r="L39" s="79">
        <f t="shared" si="0"/>
        <v>0</v>
      </c>
    </row>
    <row r="40" spans="1:12" ht="13.2" hidden="1" x14ac:dyDescent="0.25">
      <c r="A40" s="119">
        <v>36</v>
      </c>
      <c r="B40" s="104"/>
      <c r="C40" s="105"/>
      <c r="D40" s="106"/>
      <c r="E40" s="105"/>
      <c r="F40" s="108"/>
      <c r="G40" s="105"/>
      <c r="H40" s="105"/>
      <c r="I40" s="108"/>
      <c r="J40" s="105"/>
      <c r="K40" s="103"/>
      <c r="L40" s="79">
        <f t="shared" si="0"/>
        <v>0</v>
      </c>
    </row>
    <row r="41" spans="1:12" ht="13.2" hidden="1" x14ac:dyDescent="0.25">
      <c r="A41" s="119">
        <v>37</v>
      </c>
      <c r="B41" s="104"/>
      <c r="C41" s="105"/>
      <c r="D41" s="106"/>
      <c r="E41" s="105"/>
      <c r="F41" s="108"/>
      <c r="G41" s="105"/>
      <c r="H41" s="105"/>
      <c r="I41" s="108"/>
      <c r="J41" s="105"/>
      <c r="K41" s="103"/>
      <c r="L41" s="79">
        <f t="shared" si="0"/>
        <v>0</v>
      </c>
    </row>
    <row r="42" spans="1:12" ht="13.2" hidden="1" x14ac:dyDescent="0.25">
      <c r="A42" s="119">
        <v>38</v>
      </c>
      <c r="B42" s="104"/>
      <c r="C42" s="105"/>
      <c r="D42" s="106"/>
      <c r="E42" s="105"/>
      <c r="F42" s="108"/>
      <c r="G42" s="105"/>
      <c r="H42" s="105"/>
      <c r="I42" s="108"/>
      <c r="J42" s="105"/>
      <c r="K42" s="103"/>
      <c r="L42" s="79">
        <f t="shared" si="0"/>
        <v>0</v>
      </c>
    </row>
    <row r="43" spans="1:12" ht="13.2" hidden="1" x14ac:dyDescent="0.25">
      <c r="A43" s="119">
        <v>39</v>
      </c>
      <c r="B43" s="104"/>
      <c r="C43" s="105"/>
      <c r="D43" s="106"/>
      <c r="E43" s="105"/>
      <c r="F43" s="108"/>
      <c r="G43" s="105"/>
      <c r="H43" s="105"/>
      <c r="I43" s="108"/>
      <c r="J43" s="105"/>
      <c r="K43" s="103"/>
      <c r="L43" s="79">
        <f t="shared" si="0"/>
        <v>0</v>
      </c>
    </row>
    <row r="44" spans="1:12" ht="13.2" hidden="1" x14ac:dyDescent="0.25">
      <c r="A44" s="119">
        <v>40</v>
      </c>
      <c r="B44" s="104"/>
      <c r="C44" s="105"/>
      <c r="D44" s="106"/>
      <c r="E44" s="105"/>
      <c r="F44" s="108"/>
      <c r="G44" s="105"/>
      <c r="H44" s="105"/>
      <c r="I44" s="108"/>
      <c r="J44" s="105"/>
      <c r="K44" s="103"/>
      <c r="L44" s="79">
        <f t="shared" si="0"/>
        <v>0</v>
      </c>
    </row>
    <row r="45" spans="1:12" ht="13.2" hidden="1" x14ac:dyDescent="0.25">
      <c r="A45" s="119">
        <v>41</v>
      </c>
      <c r="B45" s="104"/>
      <c r="C45" s="105"/>
      <c r="D45" s="106"/>
      <c r="E45" s="105"/>
      <c r="F45" s="108"/>
      <c r="G45" s="105"/>
      <c r="H45" s="105"/>
      <c r="I45" s="108"/>
      <c r="J45" s="105"/>
      <c r="K45" s="103"/>
      <c r="L45" s="79">
        <f t="shared" si="0"/>
        <v>0</v>
      </c>
    </row>
    <row r="46" spans="1:12" ht="13.2" hidden="1" x14ac:dyDescent="0.25">
      <c r="A46" s="119">
        <v>42</v>
      </c>
      <c r="B46" s="104"/>
      <c r="C46" s="105"/>
      <c r="D46" s="106"/>
      <c r="E46" s="105"/>
      <c r="F46" s="108"/>
      <c r="G46" s="105"/>
      <c r="H46" s="105"/>
      <c r="I46" s="108"/>
      <c r="J46" s="105"/>
      <c r="K46" s="103"/>
      <c r="L46" s="79">
        <f t="shared" si="0"/>
        <v>0</v>
      </c>
    </row>
    <row r="47" spans="1:12" ht="13.2" hidden="1" x14ac:dyDescent="0.25">
      <c r="A47" s="119">
        <v>43</v>
      </c>
      <c r="B47" s="104"/>
      <c r="C47" s="105"/>
      <c r="D47" s="106"/>
      <c r="E47" s="105"/>
      <c r="F47" s="108"/>
      <c r="G47" s="105"/>
      <c r="H47" s="105"/>
      <c r="I47" s="108"/>
      <c r="J47" s="105"/>
      <c r="K47" s="103"/>
      <c r="L47" s="79">
        <f t="shared" si="0"/>
        <v>0</v>
      </c>
    </row>
    <row r="48" spans="1:12" ht="13.2" hidden="1" x14ac:dyDescent="0.25">
      <c r="A48" s="119">
        <v>44</v>
      </c>
      <c r="B48" s="104"/>
      <c r="C48" s="105"/>
      <c r="D48" s="106"/>
      <c r="E48" s="105"/>
      <c r="F48" s="108"/>
      <c r="G48" s="105"/>
      <c r="H48" s="105"/>
      <c r="I48" s="108"/>
      <c r="J48" s="105"/>
      <c r="K48" s="103"/>
      <c r="L48" s="79">
        <f t="shared" si="0"/>
        <v>0</v>
      </c>
    </row>
    <row r="49" spans="1:12" ht="13.2" hidden="1" x14ac:dyDescent="0.25">
      <c r="A49" s="119">
        <v>45</v>
      </c>
      <c r="B49" s="104"/>
      <c r="C49" s="105"/>
      <c r="D49" s="106"/>
      <c r="E49" s="105"/>
      <c r="F49" s="108"/>
      <c r="G49" s="105"/>
      <c r="H49" s="105"/>
      <c r="I49" s="108"/>
      <c r="J49" s="105"/>
      <c r="K49" s="103"/>
      <c r="L49" s="79">
        <f t="shared" si="0"/>
        <v>0</v>
      </c>
    </row>
    <row r="50" spans="1:12" ht="13.2" hidden="1" x14ac:dyDescent="0.25">
      <c r="A50" s="119">
        <v>46</v>
      </c>
      <c r="B50" s="104"/>
      <c r="C50" s="105"/>
      <c r="D50" s="106"/>
      <c r="E50" s="105"/>
      <c r="F50" s="108"/>
      <c r="G50" s="105"/>
      <c r="H50" s="105"/>
      <c r="I50" s="108"/>
      <c r="J50" s="105"/>
      <c r="K50" s="103"/>
      <c r="L50" s="79">
        <f t="shared" si="0"/>
        <v>0</v>
      </c>
    </row>
    <row r="51" spans="1:12" ht="13.2" hidden="1" x14ac:dyDescent="0.25">
      <c r="A51" s="119">
        <v>47</v>
      </c>
      <c r="B51" s="104"/>
      <c r="C51" s="105"/>
      <c r="D51" s="106"/>
      <c r="E51" s="105"/>
      <c r="F51" s="108"/>
      <c r="G51" s="105"/>
      <c r="H51" s="105"/>
      <c r="I51" s="108"/>
      <c r="J51" s="105"/>
      <c r="K51" s="103"/>
      <c r="L51" s="79">
        <f t="shared" si="0"/>
        <v>0</v>
      </c>
    </row>
    <row r="52" spans="1:12" ht="13.2" hidden="1" x14ac:dyDescent="0.25">
      <c r="A52" s="119">
        <v>48</v>
      </c>
      <c r="B52" s="104"/>
      <c r="C52" s="105"/>
      <c r="D52" s="106"/>
      <c r="E52" s="105"/>
      <c r="F52" s="108"/>
      <c r="G52" s="105"/>
      <c r="H52" s="105"/>
      <c r="I52" s="108"/>
      <c r="J52" s="105"/>
      <c r="K52" s="103"/>
      <c r="L52" s="79">
        <f t="shared" si="0"/>
        <v>0</v>
      </c>
    </row>
    <row r="53" spans="1:12" ht="13.2" hidden="1" x14ac:dyDescent="0.25">
      <c r="A53" s="119">
        <v>49</v>
      </c>
      <c r="B53" s="104"/>
      <c r="C53" s="105"/>
      <c r="D53" s="106"/>
      <c r="E53" s="105"/>
      <c r="F53" s="108"/>
      <c r="G53" s="105"/>
      <c r="H53" s="105"/>
      <c r="I53" s="108"/>
      <c r="J53" s="105"/>
      <c r="K53" s="103"/>
      <c r="L53" s="79">
        <f t="shared" si="0"/>
        <v>0</v>
      </c>
    </row>
    <row r="54" spans="1:12" ht="13.2" hidden="1" x14ac:dyDescent="0.25">
      <c r="A54" s="119">
        <v>50</v>
      </c>
      <c r="B54" s="104"/>
      <c r="C54" s="105"/>
      <c r="D54" s="106"/>
      <c r="E54" s="105"/>
      <c r="F54" s="108"/>
      <c r="G54" s="105"/>
      <c r="H54" s="105"/>
      <c r="I54" s="108"/>
      <c r="J54" s="105"/>
      <c r="K54" s="103"/>
      <c r="L54" s="79">
        <f t="shared" si="0"/>
        <v>0</v>
      </c>
    </row>
  </sheetData>
  <sheetProtection formatColumns="0" formatRows="0" insertColumns="0" insertRows="0" deleteRows="0" autoFilter="0"/>
  <sortState xmlns:xlrd2="http://schemas.microsoft.com/office/spreadsheetml/2017/richdata2" ref="B5:K11">
    <sortCondition ref="B5:B11"/>
  </sortState>
  <mergeCells count="3">
    <mergeCell ref="A1:K1"/>
    <mergeCell ref="A2:K2"/>
    <mergeCell ref="A3:K3"/>
  </mergeCells>
  <dataValidations count="2">
    <dataValidation type="list" allowBlank="1" showInputMessage="1" showErrorMessage="1" sqref="C5:C54" xr:uid="{00000000-0002-0000-0F00-000000000000}">
      <formula1>Reserva</formula1>
    </dataValidation>
    <dataValidation type="date" allowBlank="1" showInputMessage="1" showErrorMessage="1" sqref="B5:B17 K10:K11" xr:uid="{00000000-0002-0000-0F00-000001000000}">
      <formula1>40544</formula1>
      <formula2>44196</formula2>
    </dataValidation>
  </dataValidations>
  <pageMargins left="0.59055118110236227" right="0.59055118110236227" top="0.59055118110236227" bottom="0.59055118110236227" header="0" footer="0"/>
  <pageSetup paperSize="9" scale="69" fitToHeight="0" pageOrder="overThenDown" orientation="landscape" r:id="rId1"/>
  <headerFooter>
    <oddFooter>Página &amp;P de &amp;N</oddFooter>
  </headerFooter>
  <colBreaks count="1" manualBreakCount="1">
    <brk id="5"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F10"/>
  <sheetViews>
    <sheetView workbookViewId="0"/>
  </sheetViews>
  <sheetFormatPr defaultRowHeight="13.2" x14ac:dyDescent="0.25"/>
  <cols>
    <col min="2" max="2" width="44.33203125" bestFit="1" customWidth="1"/>
  </cols>
  <sheetData>
    <row r="2" spans="2:6" x14ac:dyDescent="0.25">
      <c r="B2" t="s">
        <v>364</v>
      </c>
    </row>
    <row r="3" spans="2:6" x14ac:dyDescent="0.25">
      <c r="C3" t="s">
        <v>365</v>
      </c>
      <c r="D3" t="s">
        <v>366</v>
      </c>
      <c r="E3" t="s">
        <v>367</v>
      </c>
    </row>
    <row r="4" spans="2:6" x14ac:dyDescent="0.25">
      <c r="B4" t="str">
        <f>Resumo!B43</f>
        <v>00267-9 - Termo de Parceria</v>
      </c>
      <c r="C4" s="461">
        <f>SUM(SUMIFS('Diário 2o PA'!$F$5:$F$1412,'Diário 2o PA'!$O$5:$O$1412,B4,'Diário 2o PA'!$S$5:$S$1412,"entrada"),
SUMIFS('Diário 3o PA'!$F$5:$F$2004,'Diário 3o PA'!$O$5:$O$2004,B4,'Diário 3o PA'!$S$5:$S$2004,"entrada"),
SUMIFS('Diário 4º PA'!$F$5:$F$2004,'Diário 4º PA'!$O$5:$O$2004,B4,'Diário 4º PA'!$S$5:$S$2004,"entrada"),
SUMIFS('Diário 5º PA'!$F$5:$F$2004,'Diário 5º PA'!$O$5:$O$2004,B4,'Diário 5º PA'!$S$5:$S$2004,"entrada"))</f>
        <v>0</v>
      </c>
      <c r="D4" s="461">
        <f>SUM(SUMIFS('Diário 2o PA'!$F$5:$F$1412,'Diário 2o PA'!$O$5:$O$1412,B4,'Diário 2o PA'!$S$5:$S$1412,"saída"),
SUMIFS('Diário 3o PA'!$F$5:$F$2004,'Diário 3o PA'!$O$5:$O$2004,B4,'Diário 3o PA'!$S$5:$S$2004,"saída"),
SUMIFS('Diário 4º PA'!$F$5:$F$2004,'Diário 4º PA'!$O$5:$O$2004,B4,'Diário 4º PA'!$S$5:$S$2004,"saída"),
SUMIFS('Diário 5º PA'!$F$5:$F$2004,'Diário 5º PA'!$O$5:$O$2004,B4,'Diário 5º PA'!$S$5:$S$2004,"saída"))</f>
        <v>0</v>
      </c>
      <c r="E4" s="461">
        <f t="shared" ref="E4:E9" si="0">C4-D4</f>
        <v>0</v>
      </c>
      <c r="F4" s="461"/>
    </row>
    <row r="5" spans="2:6" x14ac:dyDescent="0.25">
      <c r="B5" t="str">
        <f>Resumo!B44</f>
        <v>00268-7 - Prestação de Serviços</v>
      </c>
      <c r="C5" s="461">
        <f>SUM(SUMIFS('Diário 2o PA'!$F$5:$F$1412,'Diário 2o PA'!$O$5:$O$1412,B5,'Diário 2o PA'!$S$5:$S$1412,"entrada"),
SUMIFS('Diário 3o PA'!$F$5:$F$2004,'Diário 3o PA'!$O$5:$O$2004,B5,'Diário 3o PA'!$S$5:$S$2004,"entrada"),
SUMIFS('Diário 4º PA'!$F$5:$F$2004,'Diário 4º PA'!$O$5:$O$2004,B5,'Diário 4º PA'!$S$5:$S$2004,"entrada"),
SUMIFS('Diário 5º PA'!$F$5:$F$2004,'Diário 5º PA'!$O$5:$O$2004,B5,'Diário 5º PA'!$S$5:$S$2004,"entrada"))</f>
        <v>0</v>
      </c>
      <c r="D5" s="461">
        <f>SUM(SUMIFS('Diário 2o PA'!$F$5:$F$1412,'Diário 2o PA'!$O$5:$O$1412,B5,'Diário 2o PA'!$S$5:$S$1412,"saída"),
SUMIFS('Diário 3o PA'!$F$5:$F$2004,'Diário 3o PA'!$O$5:$O$2004,B5,'Diário 3o PA'!$S$5:$S$2004,"saída"),
SUMIFS('Diário 4º PA'!$F$5:$F$2004,'Diário 4º PA'!$O$5:$O$2004,B5,'Diário 4º PA'!$S$5:$S$2004,"saída"),
SUMIFS('Diário 5º PA'!$F$5:$F$2004,'Diário 5º PA'!$O$5:$O$2004,B5,'Diário 5º PA'!$S$5:$S$2004,"saída"))</f>
        <v>0</v>
      </c>
      <c r="E5" s="461">
        <f t="shared" si="0"/>
        <v>0</v>
      </c>
      <c r="F5" s="461"/>
    </row>
    <row r="6" spans="2:6" x14ac:dyDescent="0.25">
      <c r="B6" t="str">
        <f>Resumo!B45</f>
        <v>00519-3 - Contrato de Gestão</v>
      </c>
      <c r="C6" s="461">
        <f>SUM(SUMIFS('Diário 2o PA'!$F$5:$F$1412,'Diário 2o PA'!$O$5:$O$1412,B6,'Diário 2o PA'!$S$5:$S$1412,"entrada"),
SUMIFS('Diário 3o PA'!$F$5:$F$2004,'Diário 3o PA'!$O$5:$O$2004,B6,'Diário 3o PA'!$S$5:$S$2004,"entrada"),
SUMIFS('Diário 4º PA'!$F$5:$F$2004,'Diário 4º PA'!$O$5:$O$2004,B6,'Diário 4º PA'!$S$5:$S$2004,"entrada"),
SUMIFS('Diário 5º PA'!$F$5:$F$2004,'Diário 5º PA'!$O$5:$O$2004,B6,'Diário 5º PA'!$S$5:$S$2004,"entrada"))</f>
        <v>0</v>
      </c>
      <c r="D6" s="461">
        <f>SUM(SUMIFS('Diário 2o PA'!$F$5:$F$1412,'Diário 2o PA'!$O$5:$O$1412,B6,'Diário 2o PA'!$S$5:$S$1412,"saída"),
SUMIFS('Diário 3o PA'!$F$5:$F$2004,'Diário 3o PA'!$O$5:$O$2004,B6,'Diário 3o PA'!$S$5:$S$2004,"saída"),
SUMIFS('Diário 4º PA'!$F$5:$F$2004,'Diário 4º PA'!$O$5:$O$2004,B6,'Diário 4º PA'!$S$5:$S$2004,"saída"),
SUMIFS('Diário 5º PA'!$F$5:$F$2004,'Diário 5º PA'!$O$5:$O$2004,B6,'Diário 5º PA'!$S$5:$S$2004,"saída"))</f>
        <v>0</v>
      </c>
      <c r="E6" s="461">
        <f t="shared" si="0"/>
        <v>0</v>
      </c>
      <c r="F6" s="461"/>
    </row>
    <row r="7" spans="2:6" x14ac:dyDescent="0.25">
      <c r="B7" t="str">
        <f>Resumo!B46</f>
        <v>00514-4 - Captação Estadual</v>
      </c>
      <c r="C7" s="461">
        <f>SUM(SUMIFS('Diário 2o PA'!$F$5:$F$1412,'Diário 2o PA'!$O$5:$O$1412,B7,'Diário 2o PA'!$S$5:$S$1412,"entrada"),
SUMIFS('Diário 3o PA'!$F$5:$F$2004,'Diário 3o PA'!$O$5:$O$2004,B7,'Diário 3o PA'!$S$5:$S$2004,"entrada"),
SUMIFS('Diário 4º PA'!$F$5:$F$2004,'Diário 4º PA'!$O$5:$O$2004,B7,'Diário 4º PA'!$S$5:$S$2004,"entrada"),
SUMIFS('Diário 5º PA'!$F$5:$F$2004,'Diário 5º PA'!$O$5:$O$2004,B7,'Diário 5º PA'!$S$5:$S$2004,"entrada"))</f>
        <v>0</v>
      </c>
      <c r="D7" s="461">
        <f>SUM(SUMIFS('Diário 2o PA'!$F$5:$F$1412,'Diário 2o PA'!$O$5:$O$1412,B7,'Diário 2o PA'!$S$5:$S$1412,"saída"),
SUMIFS('Diário 3o PA'!$F$5:$F$2004,'Diário 3o PA'!$O$5:$O$2004,B7,'Diário 3o PA'!$S$5:$S$2004,"saída"),
SUMIFS('Diário 4º PA'!$F$5:$F$2004,'Diário 4º PA'!$O$5:$O$2004,B7,'Diário 4º PA'!$S$5:$S$2004,"saída"),
SUMIFS('Diário 5º PA'!$F$5:$F$2004,'Diário 5º PA'!$O$5:$O$2004,B7,'Diário 5º PA'!$S$5:$S$2004,"saída"))</f>
        <v>0</v>
      </c>
      <c r="E7" s="461">
        <f t="shared" si="0"/>
        <v>0</v>
      </c>
      <c r="F7" s="461"/>
    </row>
    <row r="8" spans="2:6" x14ac:dyDescent="0.25">
      <c r="B8" t="str">
        <f>Resumo!B47</f>
        <v>00518-5 - Captação Estadual</v>
      </c>
      <c r="C8" s="461">
        <f>SUM(SUMIFS('Diário 2o PA'!$F$5:$F$1412,'Diário 2o PA'!$O$5:$O$1412,B8,'Diário 2o PA'!$S$5:$S$1412,"entrada"),
SUMIFS('Diário 3o PA'!$F$5:$F$2004,'Diário 3o PA'!$O$5:$O$2004,B8,'Diário 3o PA'!$S$5:$S$2004,"entrada"),
SUMIFS('Diário 4º PA'!$F$5:$F$2004,'Diário 4º PA'!$O$5:$O$2004,B8,'Diário 4º PA'!$S$5:$S$2004,"entrada"),
SUMIFS('Diário 5º PA'!$F$5:$F$2004,'Diário 5º PA'!$O$5:$O$2004,B8,'Diário 5º PA'!$S$5:$S$2004,"entrada"))</f>
        <v>0</v>
      </c>
      <c r="D8" s="461">
        <f>SUM(SUMIFS('Diário 2o PA'!$F$5:$F$1412,'Diário 2o PA'!$O$5:$O$1412,B8,'Diário 2o PA'!$S$5:$S$1412,"saída"),
SUMIFS('Diário 3o PA'!$F$5:$F$2004,'Diário 3o PA'!$O$5:$O$2004,B8,'Diário 3o PA'!$S$5:$S$2004,"saída"),
SUMIFS('Diário 4º PA'!$F$5:$F$2004,'Diário 4º PA'!$O$5:$O$2004,B8,'Diário 4º PA'!$S$5:$S$2004,"saída"),
SUMIFS('Diário 5º PA'!$F$5:$F$2004,'Diário 5º PA'!$O$5:$O$2004,B8,'Diário 5º PA'!$S$5:$S$2004,"saída"))</f>
        <v>0</v>
      </c>
      <c r="E8" s="461">
        <f t="shared" si="0"/>
        <v>0</v>
      </c>
      <c r="F8" s="461"/>
    </row>
    <row r="9" spans="2:6" x14ac:dyDescent="0.25">
      <c r="B9" t="str">
        <f>Resumo!B48</f>
        <v>54944-4 - Captação Federal</v>
      </c>
      <c r="C9" s="461">
        <f>SUM(SUMIFS('Diário 2o PA'!$F$5:$F$1412,'Diário 2o PA'!$O$5:$O$1412,B9,'Diário 2o PA'!$S$5:$S$1412,"entrada"),
SUMIFS('Diário 3o PA'!$F$5:$F$2004,'Diário 3o PA'!$O$5:$O$2004,B9,'Diário 3o PA'!$S$5:$S$2004,"entrada"),
SUMIFS('Diário 4º PA'!$F$5:$F$2004,'Diário 4º PA'!$O$5:$O$2004,B9,'Diário 4º PA'!$S$5:$S$2004,"entrada"),
SUMIFS('Diário 5º PA'!$F$5:$F$2004,'Diário 5º PA'!$O$5:$O$2004,B9,'Diário 5º PA'!$S$5:$S$2004,"entrada"))</f>
        <v>0</v>
      </c>
      <c r="D9" s="461">
        <f>SUM(SUMIFS('Diário 2o PA'!$F$5:$F$1412,'Diário 2o PA'!$O$5:$O$1412,B9,'Diário 2o PA'!$S$5:$S$1412,"saída"),
SUMIFS('Diário 3o PA'!$F$5:$F$2004,'Diário 3o PA'!$O$5:$O$2004,B9,'Diário 3o PA'!$S$5:$S$2004,"saída"),
SUMIFS('Diário 4º PA'!$F$5:$F$2004,'Diário 4º PA'!$O$5:$O$2004,B9,'Diário 4º PA'!$S$5:$S$2004,"saída"),
SUMIFS('Diário 5º PA'!$F$5:$F$2004,'Diário 5º PA'!$O$5:$O$2004,B9,'Diário 5º PA'!$S$5:$S$2004,"saída"))</f>
        <v>0</v>
      </c>
      <c r="E9" s="461">
        <f t="shared" si="0"/>
        <v>0</v>
      </c>
      <c r="F9" s="461"/>
    </row>
    <row r="10" spans="2:6" x14ac:dyDescent="0.25">
      <c r="B10" t="s">
        <v>368</v>
      </c>
      <c r="C10" s="461"/>
      <c r="D10" s="461"/>
      <c r="E10" s="461">
        <f>SUM(E4:E9)</f>
        <v>0</v>
      </c>
      <c r="F10" s="461">
        <f>Resumo!$N$13</f>
        <v>20985019.819999997</v>
      </c>
    </row>
  </sheetData>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A12"/>
  <sheetViews>
    <sheetView showGridLines="0" zoomScaleNormal="100" zoomScaleSheetLayoutView="100" workbookViewId="0">
      <selection activeCell="A9" sqref="A9"/>
    </sheetView>
  </sheetViews>
  <sheetFormatPr defaultRowHeight="13.2" x14ac:dyDescent="0.25"/>
  <cols>
    <col min="1" max="1" width="135.33203125" customWidth="1"/>
  </cols>
  <sheetData>
    <row r="1" spans="1:1" s="1" customFormat="1" ht="17.399999999999999" x14ac:dyDescent="0.25">
      <c r="A1" s="41" t="s">
        <v>336</v>
      </c>
    </row>
    <row r="2" spans="1:1" s="1" customFormat="1" ht="39" customHeight="1" x14ac:dyDescent="0.25">
      <c r="A2" s="4"/>
    </row>
    <row r="3" spans="1:1" s="1" customFormat="1" ht="27.6" x14ac:dyDescent="0.25">
      <c r="A3" s="391" t="str">
        <f>"Declaro, para todos os fins, que são verídicas todas as informações contidas neste relatório do "&amp;Capa!A1</f>
        <v>Declaro, para todos os fins, que são verídicas todas as informações contidas neste relatório do Contrato de Gestão nº.06/2020 celebrado entre a Secretaria de Estado de Cultura e Turismo de Minas Gerais e o Instituto Cultural Filarmônica</v>
      </c>
    </row>
    <row r="4" spans="1:1" s="1" customFormat="1" ht="46.5" customHeight="1" x14ac:dyDescent="0.25">
      <c r="A4" s="58" t="s">
        <v>22</v>
      </c>
    </row>
    <row r="5" spans="1:1" s="1" customFormat="1" ht="13.8" x14ac:dyDescent="0.25">
      <c r="A5" s="58" t="s">
        <v>641</v>
      </c>
    </row>
    <row r="6" spans="1:1" s="1" customFormat="1" ht="13.8" x14ac:dyDescent="0.25">
      <c r="A6" s="58" t="s">
        <v>642</v>
      </c>
    </row>
    <row r="7" spans="1:1" s="1" customFormat="1" ht="13.8" x14ac:dyDescent="0.25">
      <c r="A7" s="58" t="s">
        <v>643</v>
      </c>
    </row>
    <row r="8" spans="1:1" s="1" customFormat="1" ht="13.8" x14ac:dyDescent="0.25">
      <c r="A8" s="390"/>
    </row>
    <row r="9" spans="1:1" s="1" customFormat="1" ht="13.8" x14ac:dyDescent="0.25">
      <c r="A9" s="58" t="s">
        <v>154</v>
      </c>
    </row>
    <row r="10" spans="1:1" s="1" customFormat="1" ht="48.75" customHeight="1" x14ac:dyDescent="0.25">
      <c r="A10" s="6"/>
    </row>
    <row r="11" spans="1:1" s="1" customFormat="1" x14ac:dyDescent="0.25">
      <c r="A11" s="7"/>
    </row>
    <row r="12" spans="1:1" s="1" customFormat="1" ht="9.75" customHeight="1" x14ac:dyDescent="0.25">
      <c r="A12" s="2"/>
    </row>
  </sheetData>
  <sheetProtection algorithmName="SHA-512" hashValue="WaaP6lju2d8QwEU+PywxC5Qa9jBCv7qhBXeEJhBCVYmzbx2rWMtwZvVo2PJVZDdZV8avtW2lodDW/q8WRGQ3BQ==" saltValue="8DNgWoXfkkj4eu8Kx36EOQ==" spinCount="100000" sheet="1" formatCells="0" formatRows="0"/>
  <pageMargins left="0.511811024" right="0.511811024" top="0.78740157499999996" bottom="0.78740157499999996" header="0.31496062000000002" footer="0.31496062000000002"/>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8"/>
  <sheetViews>
    <sheetView view="pageLayout" zoomScale="70" zoomScaleNormal="100" zoomScalePageLayoutView="70" workbookViewId="0">
      <selection activeCell="A20" sqref="A20"/>
    </sheetView>
  </sheetViews>
  <sheetFormatPr defaultColWidth="0" defaultRowHeight="13.2" x14ac:dyDescent="0.25"/>
  <cols>
    <col min="1" max="1" width="95.33203125" style="389" customWidth="1"/>
    <col min="2" max="2" width="18.33203125" hidden="1" customWidth="1"/>
    <col min="3" max="16384" width="9.109375" hidden="1"/>
  </cols>
  <sheetData>
    <row r="1" spans="1:8" s="1" customFormat="1" ht="37.5" customHeight="1" x14ac:dyDescent="0.25">
      <c r="A1" s="382" t="str">
        <f>Capa!A1</f>
        <v>Contrato de Gestão nº.06/2020 celebrado entre a Secretaria de Estado de Cultura e Turismo de Minas Gerais e o Instituto Cultural Filarmônica</v>
      </c>
      <c r="B1" s="596" t="str">
        <f>Capa!A1</f>
        <v>Contrato de Gestão nº.06/2020 celebrado entre a Secretaria de Estado de Cultura e Turismo de Minas Gerais e o Instituto Cultural Filarmônica</v>
      </c>
      <c r="C1" s="596"/>
      <c r="D1" s="596"/>
      <c r="E1" s="596"/>
      <c r="F1" s="596"/>
      <c r="G1" s="596"/>
      <c r="H1" s="596"/>
    </row>
    <row r="2" spans="1:8" s="1" customFormat="1" ht="24" customHeight="1" x14ac:dyDescent="0.25">
      <c r="A2" s="383" t="str">
        <f>Capa!A3</f>
        <v>2º Relatório Gerencial Financeiro</v>
      </c>
      <c r="B2" s="597" t="str">
        <f>Capa!A3</f>
        <v>2º Relatório Gerencial Financeiro</v>
      </c>
      <c r="C2" s="597"/>
      <c r="D2" s="597"/>
      <c r="E2" s="597"/>
      <c r="F2" s="597"/>
      <c r="G2" s="597"/>
      <c r="H2" s="597"/>
    </row>
    <row r="3" spans="1:8" s="1" customFormat="1" ht="24" customHeight="1" x14ac:dyDescent="0.25">
      <c r="A3" s="383" t="s">
        <v>330</v>
      </c>
      <c r="B3" s="383"/>
      <c r="C3" s="383"/>
      <c r="D3" s="383"/>
      <c r="E3" s="383"/>
      <c r="F3" s="383"/>
      <c r="G3" s="383"/>
      <c r="H3" s="383"/>
    </row>
    <row r="4" spans="1:8" ht="408.75" customHeight="1" x14ac:dyDescent="0.25">
      <c r="A4" s="388" t="s">
        <v>1991</v>
      </c>
    </row>
    <row r="5" spans="1:8" ht="195" customHeight="1" x14ac:dyDescent="0.25">
      <c r="A5" s="555" t="s">
        <v>1992</v>
      </c>
    </row>
    <row r="6" spans="1:8" ht="101.25" customHeight="1" x14ac:dyDescent="0.25">
      <c r="A6" s="555" t="s">
        <v>1993</v>
      </c>
    </row>
    <row r="7" spans="1:8" ht="157.5" customHeight="1" x14ac:dyDescent="0.25">
      <c r="A7" s="555" t="s">
        <v>1994</v>
      </c>
    </row>
    <row r="8" spans="1:8" ht="70.5" hidden="1" customHeight="1" x14ac:dyDescent="0.25">
      <c r="A8" s="554" t="s">
        <v>875</v>
      </c>
    </row>
    <row r="9" spans="1:8" ht="108" customHeight="1" x14ac:dyDescent="0.25"/>
    <row r="10" spans="1:8" ht="57" hidden="1" customHeight="1" x14ac:dyDescent="0.25">
      <c r="A10" s="554" t="s">
        <v>876</v>
      </c>
    </row>
    <row r="11" spans="1:8" ht="111.75" customHeight="1" x14ac:dyDescent="0.25"/>
    <row r="12" spans="1:8" ht="105.75" hidden="1" customHeight="1" x14ac:dyDescent="0.25">
      <c r="A12" s="554" t="s">
        <v>877</v>
      </c>
    </row>
    <row r="13" spans="1:8" ht="149.25" hidden="1" customHeight="1" x14ac:dyDescent="0.25">
      <c r="A13" s="554" t="s">
        <v>878</v>
      </c>
    </row>
    <row r="14" spans="1:8" ht="180" hidden="1" customHeight="1" x14ac:dyDescent="0.25">
      <c r="A14" s="554" t="s">
        <v>879</v>
      </c>
    </row>
    <row r="15" spans="1:8" ht="245.1" customHeight="1" x14ac:dyDescent="0.25">
      <c r="A15" s="595" t="s">
        <v>1995</v>
      </c>
    </row>
    <row r="16" spans="1:8" ht="245.1" customHeight="1" x14ac:dyDescent="0.25">
      <c r="A16" s="595" t="s">
        <v>1996</v>
      </c>
    </row>
    <row r="17" spans="1:1" ht="245.1" customHeight="1" x14ac:dyDescent="0.25">
      <c r="A17" s="595" t="s">
        <v>1997</v>
      </c>
    </row>
    <row r="18" spans="1:1" ht="245.1" customHeight="1" x14ac:dyDescent="0.25">
      <c r="A18" s="595" t="s">
        <v>1998</v>
      </c>
    </row>
    <row r="19" spans="1:1" ht="245.1" customHeight="1" x14ac:dyDescent="0.25">
      <c r="A19" s="595" t="s">
        <v>1999</v>
      </c>
    </row>
    <row r="20" spans="1:1" ht="245.1" customHeight="1" x14ac:dyDescent="0.25"/>
    <row r="21" spans="1:1" ht="245.1" customHeight="1" x14ac:dyDescent="0.25"/>
    <row r="22" spans="1:1" ht="245.1" customHeight="1" x14ac:dyDescent="0.25"/>
    <row r="23" spans="1:1" ht="245.1" customHeight="1" x14ac:dyDescent="0.25"/>
    <row r="24" spans="1:1" ht="245.1" customHeight="1" x14ac:dyDescent="0.25"/>
    <row r="25" spans="1:1" ht="245.1" customHeight="1" x14ac:dyDescent="0.25"/>
    <row r="26" spans="1:1" ht="245.1" customHeight="1" x14ac:dyDescent="0.25"/>
    <row r="27" spans="1:1" ht="245.1" customHeight="1" x14ac:dyDescent="0.25"/>
    <row r="28" spans="1:1" ht="245.1" customHeight="1" x14ac:dyDescent="0.25"/>
    <row r="29" spans="1:1" ht="245.1" customHeight="1" x14ac:dyDescent="0.25"/>
    <row r="30" spans="1:1" ht="245.1" customHeight="1" x14ac:dyDescent="0.25"/>
    <row r="31" spans="1:1" ht="245.1" customHeight="1" x14ac:dyDescent="0.25"/>
    <row r="32" spans="1:1" ht="245.1" customHeight="1" x14ac:dyDescent="0.25"/>
    <row r="33" ht="245.1" customHeight="1" x14ac:dyDescent="0.25"/>
    <row r="34" ht="245.1" customHeight="1" x14ac:dyDescent="0.25"/>
    <row r="35" ht="245.1" customHeight="1" x14ac:dyDescent="0.25"/>
    <row r="36" ht="245.1" customHeight="1" x14ac:dyDescent="0.25"/>
    <row r="37" ht="245.1" customHeight="1" x14ac:dyDescent="0.25"/>
    <row r="38" ht="245.1" customHeight="1" x14ac:dyDescent="0.25"/>
    <row r="39" ht="245.1" customHeight="1" x14ac:dyDescent="0.25"/>
    <row r="40" ht="245.1" customHeight="1" x14ac:dyDescent="0.25"/>
    <row r="41" ht="245.1" customHeight="1" x14ac:dyDescent="0.25"/>
    <row r="42" ht="245.1" customHeight="1" x14ac:dyDescent="0.25"/>
    <row r="43" ht="245.1" customHeight="1" x14ac:dyDescent="0.25"/>
    <row r="44" ht="245.1" customHeight="1" x14ac:dyDescent="0.25"/>
    <row r="45" ht="245.1" customHeight="1" x14ac:dyDescent="0.25"/>
    <row r="46" ht="245.1" customHeight="1" x14ac:dyDescent="0.25"/>
    <row r="47" ht="245.1" customHeight="1" x14ac:dyDescent="0.25"/>
    <row r="48" ht="245.1" customHeight="1" x14ac:dyDescent="0.25"/>
  </sheetData>
  <sheetProtection algorithmName="SHA-512" hashValue="K+tiZEiQCLoW5Dvr16avT3ockBLRXHKvH5QSLZvjoq10ExKfogppsxaO92sgiMvwQAz/RQ5rQwjXXa8doRrtJQ==" saltValue="Lr5r3LF7ssAEm+qoHIRWTA==" spinCount="100000" sheet="1" formatRows="0"/>
  <mergeCells count="2">
    <mergeCell ref="B1:H1"/>
    <mergeCell ref="B2:H2"/>
  </mergeCells>
  <phoneticPr fontId="44" type="noConversion"/>
  <pageMargins left="0.511811024" right="2.3177083333333334E-2" top="0.78740157499999996" bottom="0.78740157499999996" header="0.31496062000000002" footer="0.31496062000000002"/>
  <pageSetup paperSize="9" fitToHeight="0" orientation="portrait" horizontalDpi="4294967294"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tint="4.9989318521683403E-2"/>
    <pageSetUpPr fitToPage="1"/>
  </sheetPr>
  <dimension ref="A1:S111"/>
  <sheetViews>
    <sheetView zoomScaleNormal="100" zoomScaleSheetLayoutView="100" workbookViewId="0"/>
  </sheetViews>
  <sheetFormatPr defaultColWidth="9.109375" defaultRowHeight="13.2" x14ac:dyDescent="0.25"/>
  <cols>
    <col min="1" max="1" width="47.88671875" style="254" customWidth="1"/>
    <col min="2" max="2" width="26.33203125" style="254" customWidth="1"/>
    <col min="3" max="3" width="29.5546875" style="254" customWidth="1"/>
    <col min="4" max="4" width="31.44140625" style="254" customWidth="1"/>
    <col min="5" max="6" width="31" style="254" customWidth="1"/>
    <col min="7" max="7" width="3.88671875" style="254" customWidth="1"/>
    <col min="8" max="8" width="10.109375" style="254" customWidth="1"/>
    <col min="9" max="9" width="15.109375" style="254" customWidth="1"/>
    <col min="10" max="10" width="2.6640625" style="254" customWidth="1"/>
    <col min="11" max="11" width="9.109375" style="254"/>
    <col min="12" max="14" width="13.33203125" style="254" customWidth="1"/>
    <col min="15" max="15" width="0.6640625" style="297" customWidth="1"/>
    <col min="16" max="16" width="10.33203125" style="254" bestFit="1" customWidth="1"/>
    <col min="17" max="17" width="13.33203125" style="254" customWidth="1"/>
    <col min="18" max="18" width="5.88671875" style="254" customWidth="1"/>
    <col min="19" max="19" width="9.109375" style="254"/>
    <col min="20" max="22" width="13.33203125" style="254" customWidth="1"/>
    <col min="23" max="23" width="1.88671875" style="254" customWidth="1"/>
    <col min="24" max="24" width="9.109375" style="254"/>
    <col min="25" max="25" width="13.33203125" style="254" customWidth="1"/>
    <col min="26" max="16384" width="9.109375" style="254"/>
  </cols>
  <sheetData>
    <row r="1" spans="1:19" s="253" customFormat="1" ht="35.25" customHeight="1" x14ac:dyDescent="0.25">
      <c r="A1" s="252" t="s">
        <v>35</v>
      </c>
      <c r="B1" s="252" t="s">
        <v>288</v>
      </c>
      <c r="C1" s="252" t="s">
        <v>178</v>
      </c>
      <c r="D1" s="247" t="s">
        <v>261</v>
      </c>
      <c r="E1" s="252" t="s">
        <v>142</v>
      </c>
      <c r="F1" s="252" t="s">
        <v>311</v>
      </c>
      <c r="H1" s="254"/>
      <c r="I1" s="254"/>
      <c r="K1" s="254"/>
      <c r="L1" s="254"/>
      <c r="M1" s="254"/>
      <c r="N1" s="254"/>
      <c r="O1" s="254"/>
      <c r="P1" s="254"/>
      <c r="Q1" s="254"/>
      <c r="R1" s="254"/>
      <c r="S1" s="254"/>
    </row>
    <row r="2" spans="1:19" ht="41.4" x14ac:dyDescent="0.25">
      <c r="A2" s="248" t="s">
        <v>332</v>
      </c>
      <c r="B2" s="255"/>
      <c r="C2" s="248" t="s">
        <v>3</v>
      </c>
      <c r="D2" s="249" t="s">
        <v>4</v>
      </c>
      <c r="E2" s="248" t="s">
        <v>221</v>
      </c>
      <c r="F2" s="248" t="s">
        <v>323</v>
      </c>
      <c r="O2" s="254"/>
    </row>
    <row r="3" spans="1:19" ht="27.6" x14ac:dyDescent="0.25">
      <c r="A3" s="248" t="s">
        <v>333</v>
      </c>
      <c r="B3" s="255"/>
      <c r="C3" s="248" t="s">
        <v>167</v>
      </c>
      <c r="D3" s="249" t="s">
        <v>153</v>
      </c>
      <c r="E3" s="248" t="s">
        <v>215</v>
      </c>
      <c r="F3" s="248" t="s">
        <v>318</v>
      </c>
      <c r="O3" s="254"/>
    </row>
    <row r="4" spans="1:19" ht="13.8" x14ac:dyDescent="0.25">
      <c r="A4" s="248" t="s">
        <v>164</v>
      </c>
      <c r="B4" s="255"/>
      <c r="C4" s="248" t="s">
        <v>171</v>
      </c>
      <c r="D4" s="249" t="s">
        <v>743</v>
      </c>
      <c r="E4" s="248" t="s">
        <v>216</v>
      </c>
      <c r="O4" s="254"/>
    </row>
    <row r="5" spans="1:19" ht="28.5" customHeight="1" x14ac:dyDescent="0.25">
      <c r="A5" s="255"/>
      <c r="C5" s="248" t="s">
        <v>172</v>
      </c>
      <c r="D5" s="249" t="s">
        <v>744</v>
      </c>
      <c r="E5" s="248" t="s">
        <v>218</v>
      </c>
      <c r="F5" s="377"/>
      <c r="O5" s="254"/>
    </row>
    <row r="6" spans="1:19" ht="27.6" x14ac:dyDescent="0.25">
      <c r="A6" s="255"/>
      <c r="B6" s="255"/>
      <c r="C6" s="248" t="s">
        <v>93</v>
      </c>
      <c r="D6" s="249" t="s">
        <v>85</v>
      </c>
      <c r="E6" s="248" t="s">
        <v>220</v>
      </c>
      <c r="F6" s="377"/>
      <c r="O6" s="254"/>
    </row>
    <row r="7" spans="1:19" ht="13.8" x14ac:dyDescent="0.25">
      <c r="A7" s="255"/>
      <c r="B7" s="255"/>
      <c r="C7" s="248" t="s">
        <v>239</v>
      </c>
      <c r="D7" s="249" t="s">
        <v>84</v>
      </c>
      <c r="E7" s="248" t="s">
        <v>223</v>
      </c>
      <c r="F7" s="377"/>
      <c r="O7" s="254"/>
    </row>
    <row r="8" spans="1:19" ht="13.8" x14ac:dyDescent="0.25">
      <c r="A8" s="255"/>
      <c r="B8" s="255"/>
      <c r="C8" s="248" t="s">
        <v>241</v>
      </c>
      <c r="D8" s="249" t="s">
        <v>745</v>
      </c>
      <c r="E8" s="248" t="s">
        <v>224</v>
      </c>
      <c r="F8" s="377"/>
      <c r="O8" s="254"/>
    </row>
    <row r="9" spans="1:19" ht="13.8" x14ac:dyDescent="0.25">
      <c r="A9" s="255"/>
      <c r="B9" s="255"/>
      <c r="C9" s="248" t="s">
        <v>242</v>
      </c>
      <c r="D9" s="249" t="s">
        <v>746</v>
      </c>
      <c r="E9" s="248" t="s">
        <v>71</v>
      </c>
      <c r="F9" s="377"/>
      <c r="O9" s="254"/>
    </row>
    <row r="10" spans="1:19" ht="27.6" x14ac:dyDescent="0.25">
      <c r="A10" s="255"/>
      <c r="B10" s="255"/>
      <c r="C10" s="248" t="s">
        <v>257</v>
      </c>
      <c r="D10" s="249" t="s">
        <v>179</v>
      </c>
      <c r="E10" s="248" t="s">
        <v>214</v>
      </c>
      <c r="F10" s="377"/>
      <c r="O10" s="254"/>
    </row>
    <row r="11" spans="1:19" ht="27.6" x14ac:dyDescent="0.25">
      <c r="A11" s="255"/>
      <c r="B11" s="255"/>
      <c r="C11" s="248" t="s">
        <v>5</v>
      </c>
      <c r="D11" s="249" t="s">
        <v>747</v>
      </c>
      <c r="E11" s="248" t="s">
        <v>219</v>
      </c>
      <c r="F11" s="377"/>
      <c r="O11" s="254"/>
    </row>
    <row r="12" spans="1:19" ht="27.6" x14ac:dyDescent="0.25">
      <c r="A12" s="255"/>
      <c r="B12" s="255"/>
      <c r="C12" s="248" t="s">
        <v>11</v>
      </c>
      <c r="D12" s="249" t="s">
        <v>60</v>
      </c>
      <c r="E12" s="248" t="s">
        <v>217</v>
      </c>
      <c r="F12" s="377"/>
    </row>
    <row r="13" spans="1:19" ht="13.8" x14ac:dyDescent="0.25">
      <c r="A13" s="255"/>
      <c r="B13" s="255"/>
      <c r="C13" s="248" t="s">
        <v>258</v>
      </c>
      <c r="D13" s="249" t="s">
        <v>10</v>
      </c>
      <c r="E13" s="248" t="s">
        <v>222</v>
      </c>
      <c r="F13" s="377"/>
    </row>
    <row r="14" spans="1:19" ht="13.8" x14ac:dyDescent="0.25">
      <c r="A14" s="255"/>
      <c r="B14" s="255"/>
      <c r="C14" s="248" t="s">
        <v>279</v>
      </c>
      <c r="D14" s="249" t="s">
        <v>325</v>
      </c>
      <c r="E14" s="248" t="s">
        <v>225</v>
      </c>
      <c r="F14" s="377"/>
    </row>
    <row r="15" spans="1:19" ht="13.8" x14ac:dyDescent="0.25">
      <c r="A15" s="255"/>
      <c r="B15" s="255"/>
      <c r="C15" s="248" t="s">
        <v>259</v>
      </c>
      <c r="D15" s="249" t="s">
        <v>175</v>
      </c>
      <c r="E15" s="248" t="s">
        <v>738</v>
      </c>
      <c r="F15" s="377"/>
    </row>
    <row r="16" spans="1:19" ht="27.6" x14ac:dyDescent="0.25">
      <c r="A16" s="255"/>
      <c r="B16" s="255"/>
      <c r="C16" s="248" t="s">
        <v>173</v>
      </c>
      <c r="D16" s="249" t="s">
        <v>180</v>
      </c>
      <c r="E16" s="255"/>
      <c r="F16" s="255"/>
    </row>
    <row r="17" spans="1:6" ht="27.6" x14ac:dyDescent="0.25">
      <c r="A17" s="255"/>
      <c r="B17" s="255"/>
      <c r="C17" s="248" t="s">
        <v>176</v>
      </c>
      <c r="D17" s="250" t="s">
        <v>212</v>
      </c>
      <c r="E17" s="255"/>
      <c r="F17" s="255"/>
    </row>
    <row r="18" spans="1:6" ht="27.6" x14ac:dyDescent="0.25">
      <c r="A18" s="255"/>
      <c r="B18" s="255"/>
      <c r="C18" s="248" t="s">
        <v>278</v>
      </c>
      <c r="D18" s="249" t="s">
        <v>66</v>
      </c>
      <c r="E18" s="255"/>
      <c r="F18" s="255"/>
    </row>
    <row r="19" spans="1:6" ht="13.8" x14ac:dyDescent="0.25">
      <c r="A19" s="255"/>
      <c r="B19" s="255"/>
      <c r="C19" s="248" t="s">
        <v>174</v>
      </c>
      <c r="D19" s="249" t="s">
        <v>748</v>
      </c>
      <c r="E19" s="255"/>
      <c r="F19" s="255"/>
    </row>
    <row r="20" spans="1:6" ht="13.8" x14ac:dyDescent="0.25">
      <c r="A20" s="255"/>
      <c r="B20" s="255"/>
      <c r="C20" s="248" t="s">
        <v>289</v>
      </c>
      <c r="D20" s="249" t="s">
        <v>749</v>
      </c>
      <c r="E20" s="255"/>
      <c r="F20" s="255"/>
    </row>
    <row r="21" spans="1:6" ht="27.6" x14ac:dyDescent="0.25">
      <c r="A21" s="255"/>
      <c r="B21" s="255"/>
      <c r="C21" s="248" t="s">
        <v>160</v>
      </c>
      <c r="D21" s="250" t="s">
        <v>750</v>
      </c>
      <c r="E21" s="255"/>
      <c r="F21" s="255"/>
    </row>
    <row r="22" spans="1:6" ht="27.6" x14ac:dyDescent="0.25">
      <c r="A22" s="255"/>
      <c r="B22" s="255"/>
      <c r="C22" s="248" t="s">
        <v>7</v>
      </c>
      <c r="D22" s="250" t="s">
        <v>751</v>
      </c>
      <c r="E22" s="255"/>
      <c r="F22" s="255"/>
    </row>
    <row r="23" spans="1:6" ht="27.6" x14ac:dyDescent="0.25">
      <c r="A23" s="255"/>
      <c r="B23" s="255"/>
      <c r="C23" s="248" t="s">
        <v>324</v>
      </c>
      <c r="D23" s="250" t="s">
        <v>181</v>
      </c>
      <c r="E23" s="255"/>
      <c r="F23" s="255"/>
    </row>
    <row r="24" spans="1:6" ht="27.6" x14ac:dyDescent="0.25">
      <c r="A24" s="255"/>
      <c r="B24" s="255"/>
      <c r="C24" s="248" t="s">
        <v>9</v>
      </c>
      <c r="D24" s="250" t="s">
        <v>243</v>
      </c>
      <c r="E24" s="255"/>
      <c r="F24" s="255"/>
    </row>
    <row r="25" spans="1:6" ht="27.6" x14ac:dyDescent="0.25">
      <c r="A25" s="255"/>
      <c r="B25" s="255"/>
      <c r="C25" s="248" t="s">
        <v>58</v>
      </c>
      <c r="D25" s="250" t="s">
        <v>91</v>
      </c>
      <c r="E25" s="255"/>
      <c r="F25" s="255"/>
    </row>
    <row r="26" spans="1:6" ht="27.6" x14ac:dyDescent="0.25">
      <c r="A26" s="255"/>
      <c r="B26" s="255"/>
      <c r="C26" s="248" t="s">
        <v>59</v>
      </c>
      <c r="D26" s="250" t="s">
        <v>752</v>
      </c>
      <c r="E26" s="255"/>
      <c r="F26" s="255"/>
    </row>
    <row r="27" spans="1:6" ht="13.8" x14ac:dyDescent="0.25">
      <c r="A27" s="255"/>
      <c r="B27" s="255"/>
      <c r="C27" s="248" t="s">
        <v>76</v>
      </c>
      <c r="D27" s="250" t="s">
        <v>82</v>
      </c>
      <c r="E27" s="255"/>
      <c r="F27" s="255"/>
    </row>
    <row r="28" spans="1:6" ht="27.6" x14ac:dyDescent="0.25">
      <c r="A28" s="255"/>
      <c r="B28" s="255"/>
      <c r="C28" s="255"/>
      <c r="D28" s="250" t="s">
        <v>182</v>
      </c>
      <c r="E28" s="255"/>
      <c r="F28" s="255"/>
    </row>
    <row r="29" spans="1:6" ht="13.8" x14ac:dyDescent="0.25">
      <c r="A29" s="255"/>
      <c r="B29" s="255"/>
      <c r="C29" s="255"/>
      <c r="D29" s="250" t="s">
        <v>420</v>
      </c>
      <c r="E29" s="255"/>
      <c r="F29" s="255"/>
    </row>
    <row r="30" spans="1:6" ht="13.8" x14ac:dyDescent="0.25">
      <c r="A30" s="255"/>
      <c r="B30" s="255"/>
      <c r="C30" s="255"/>
      <c r="D30" s="250" t="s">
        <v>86</v>
      </c>
      <c r="E30" s="255"/>
      <c r="F30" s="255"/>
    </row>
    <row r="31" spans="1:6" ht="27.6" x14ac:dyDescent="0.25">
      <c r="A31" s="255"/>
      <c r="B31" s="255"/>
      <c r="C31" s="255"/>
      <c r="D31" s="250" t="s">
        <v>753</v>
      </c>
      <c r="E31" s="255"/>
      <c r="F31" s="255"/>
    </row>
    <row r="32" spans="1:6" ht="13.8" x14ac:dyDescent="0.25">
      <c r="A32" s="255"/>
      <c r="B32" s="255"/>
      <c r="C32" s="255"/>
      <c r="D32" s="250" t="s">
        <v>62</v>
      </c>
      <c r="E32" s="255"/>
      <c r="F32" s="255"/>
    </row>
    <row r="33" spans="1:6" ht="13.8" x14ac:dyDescent="0.25">
      <c r="A33" s="255"/>
      <c r="B33" s="255"/>
      <c r="C33" s="255"/>
      <c r="D33" s="250" t="s">
        <v>61</v>
      </c>
      <c r="E33" s="255"/>
      <c r="F33" s="255"/>
    </row>
    <row r="34" spans="1:6" ht="13.8" x14ac:dyDescent="0.25">
      <c r="A34" s="255"/>
      <c r="B34" s="255"/>
      <c r="C34" s="255"/>
      <c r="D34" s="250" t="s">
        <v>70</v>
      </c>
      <c r="E34" s="255"/>
      <c r="F34" s="255"/>
    </row>
    <row r="35" spans="1:6" ht="13.8" x14ac:dyDescent="0.25">
      <c r="A35" s="255"/>
      <c r="B35" s="255"/>
      <c r="C35" s="255"/>
      <c r="D35" s="250" t="s">
        <v>68</v>
      </c>
      <c r="E35" s="255"/>
      <c r="F35" s="255"/>
    </row>
    <row r="36" spans="1:6" ht="27.6" x14ac:dyDescent="0.25">
      <c r="A36" s="255"/>
      <c r="B36" s="255"/>
      <c r="C36" s="255"/>
      <c r="D36" s="250" t="s">
        <v>67</v>
      </c>
      <c r="E36" s="255"/>
      <c r="F36" s="255"/>
    </row>
    <row r="37" spans="1:6" ht="13.8" x14ac:dyDescent="0.25">
      <c r="A37" s="255"/>
      <c r="B37" s="255"/>
      <c r="C37" s="255"/>
      <c r="D37" s="250" t="s">
        <v>754</v>
      </c>
      <c r="E37" s="255"/>
      <c r="F37" s="255"/>
    </row>
    <row r="38" spans="1:6" ht="13.8" x14ac:dyDescent="0.25">
      <c r="A38" s="255"/>
      <c r="B38" s="255"/>
      <c r="C38" s="255"/>
      <c r="D38" s="250" t="s">
        <v>424</v>
      </c>
      <c r="E38" s="255"/>
      <c r="F38" s="255"/>
    </row>
    <row r="39" spans="1:6" ht="13.8" x14ac:dyDescent="0.25">
      <c r="A39" s="255"/>
      <c r="B39" s="255"/>
      <c r="C39" s="255"/>
      <c r="D39" s="250" t="s">
        <v>69</v>
      </c>
      <c r="E39" s="255"/>
      <c r="F39" s="255"/>
    </row>
    <row r="40" spans="1:6" ht="13.8" x14ac:dyDescent="0.25">
      <c r="A40" s="255"/>
      <c r="B40" s="255"/>
      <c r="C40" s="255"/>
      <c r="D40" s="250" t="s">
        <v>139</v>
      </c>
      <c r="E40" s="255"/>
      <c r="F40" s="255"/>
    </row>
    <row r="41" spans="1:6" ht="13.8" x14ac:dyDescent="0.25">
      <c r="A41" s="255"/>
      <c r="B41" s="255"/>
      <c r="C41" s="255"/>
      <c r="D41" s="250" t="s">
        <v>755</v>
      </c>
      <c r="E41" s="255"/>
      <c r="F41" s="255"/>
    </row>
    <row r="42" spans="1:6" ht="13.8" x14ac:dyDescent="0.25">
      <c r="A42" s="255"/>
      <c r="B42" s="255"/>
      <c r="C42" s="255"/>
      <c r="D42" s="250" t="s">
        <v>63</v>
      </c>
      <c r="E42" s="255"/>
      <c r="F42" s="255"/>
    </row>
    <row r="43" spans="1:6" ht="13.8" x14ac:dyDescent="0.25">
      <c r="A43" s="255"/>
      <c r="B43" s="255"/>
      <c r="C43" s="255"/>
      <c r="D43" s="250" t="s">
        <v>88</v>
      </c>
      <c r="E43" s="255"/>
      <c r="F43" s="255"/>
    </row>
    <row r="44" spans="1:6" ht="13.8" x14ac:dyDescent="0.25">
      <c r="A44" s="255"/>
      <c r="B44" s="255"/>
      <c r="C44" s="255"/>
      <c r="D44" s="250" t="s">
        <v>244</v>
      </c>
      <c r="E44" s="255"/>
      <c r="F44" s="255"/>
    </row>
    <row r="45" spans="1:6" ht="13.8" x14ac:dyDescent="0.25">
      <c r="A45" s="255"/>
      <c r="B45" s="255"/>
      <c r="C45" s="255"/>
      <c r="D45" s="250" t="s">
        <v>756</v>
      </c>
      <c r="E45" s="255"/>
      <c r="F45" s="255"/>
    </row>
    <row r="46" spans="1:6" ht="13.8" x14ac:dyDescent="0.25">
      <c r="A46" s="255"/>
      <c r="B46" s="255"/>
      <c r="C46" s="255"/>
      <c r="D46" s="250" t="s">
        <v>89</v>
      </c>
      <c r="E46" s="255"/>
      <c r="F46" s="255"/>
    </row>
    <row r="47" spans="1:6" ht="13.8" x14ac:dyDescent="0.25">
      <c r="A47" s="255"/>
      <c r="B47" s="255"/>
      <c r="C47" s="255"/>
      <c r="D47" s="251" t="s">
        <v>213</v>
      </c>
      <c r="E47" s="255"/>
      <c r="F47" s="255"/>
    </row>
    <row r="48" spans="1:6" ht="13.8" x14ac:dyDescent="0.25">
      <c r="A48" s="255"/>
      <c r="B48" s="255"/>
      <c r="C48" s="255"/>
      <c r="D48" s="250" t="s">
        <v>254</v>
      </c>
      <c r="E48" s="255"/>
      <c r="F48" s="255"/>
    </row>
    <row r="49" spans="1:6" ht="13.8" x14ac:dyDescent="0.25">
      <c r="A49" s="255"/>
      <c r="B49" s="255"/>
      <c r="C49" s="255"/>
      <c r="D49" s="250" t="s">
        <v>757</v>
      </c>
      <c r="E49" s="255"/>
      <c r="F49" s="255"/>
    </row>
    <row r="50" spans="1:6" ht="13.8" x14ac:dyDescent="0.25">
      <c r="A50" s="255"/>
      <c r="B50" s="255"/>
      <c r="C50" s="255"/>
      <c r="D50" s="250" t="s">
        <v>758</v>
      </c>
      <c r="E50" s="255"/>
      <c r="F50" s="255"/>
    </row>
    <row r="51" spans="1:6" ht="13.8" x14ac:dyDescent="0.25">
      <c r="A51" s="255"/>
      <c r="B51" s="255"/>
      <c r="C51" s="255"/>
      <c r="D51" s="250" t="s">
        <v>65</v>
      </c>
      <c r="E51" s="255"/>
      <c r="F51" s="255"/>
    </row>
    <row r="52" spans="1:6" ht="13.8" x14ac:dyDescent="0.25">
      <c r="A52" s="255"/>
      <c r="B52" s="255"/>
      <c r="C52" s="255"/>
      <c r="D52" s="250" t="s">
        <v>87</v>
      </c>
      <c r="E52" s="255"/>
      <c r="F52" s="255"/>
    </row>
    <row r="53" spans="1:6" ht="27.6" x14ac:dyDescent="0.25">
      <c r="A53" s="255"/>
      <c r="B53" s="255"/>
      <c r="C53" s="255"/>
      <c r="D53" s="250" t="s">
        <v>197</v>
      </c>
      <c r="E53" s="255"/>
      <c r="F53" s="255"/>
    </row>
    <row r="54" spans="1:6" ht="13.8" x14ac:dyDescent="0.25">
      <c r="A54" s="255"/>
      <c r="B54" s="255"/>
      <c r="C54" s="255"/>
      <c r="D54" s="250" t="s">
        <v>90</v>
      </c>
      <c r="E54" s="255"/>
      <c r="F54" s="255"/>
    </row>
    <row r="55" spans="1:6" ht="13.8" x14ac:dyDescent="0.25">
      <c r="A55" s="255"/>
      <c r="B55" s="255"/>
      <c r="C55" s="255"/>
      <c r="D55" s="250" t="s">
        <v>83</v>
      </c>
      <c r="E55" s="255"/>
      <c r="F55" s="255"/>
    </row>
    <row r="56" spans="1:6" ht="13.8" x14ac:dyDescent="0.25">
      <c r="A56" s="255"/>
      <c r="B56" s="255"/>
      <c r="C56" s="255"/>
      <c r="D56" s="250" t="s">
        <v>64</v>
      </c>
      <c r="E56" s="255"/>
      <c r="F56" s="255"/>
    </row>
    <row r="57" spans="1:6" ht="27.6" x14ac:dyDescent="0.25">
      <c r="A57" s="255"/>
      <c r="B57" s="255"/>
      <c r="C57" s="255"/>
      <c r="D57" s="250" t="s">
        <v>759</v>
      </c>
      <c r="E57" s="255"/>
      <c r="F57" s="255"/>
    </row>
    <row r="58" spans="1:6" ht="27.6" x14ac:dyDescent="0.25">
      <c r="A58" s="255"/>
      <c r="B58" s="255"/>
      <c r="C58" s="255"/>
      <c r="D58" s="250" t="s">
        <v>760</v>
      </c>
      <c r="E58" s="255"/>
      <c r="F58" s="255"/>
    </row>
    <row r="59" spans="1:6" ht="13.8" x14ac:dyDescent="0.25">
      <c r="A59" s="255"/>
      <c r="B59" s="255"/>
      <c r="C59" s="255"/>
      <c r="D59" s="250" t="s">
        <v>204</v>
      </c>
      <c r="E59" s="255"/>
      <c r="F59" s="255"/>
    </row>
    <row r="60" spans="1:6" ht="27.6" x14ac:dyDescent="0.25">
      <c r="A60" s="255"/>
      <c r="B60" s="255"/>
      <c r="C60" s="255"/>
      <c r="D60" s="250" t="s">
        <v>761</v>
      </c>
      <c r="E60" s="255"/>
      <c r="F60" s="255"/>
    </row>
    <row r="61" spans="1:6" ht="27.6" x14ac:dyDescent="0.25">
      <c r="A61" s="255"/>
      <c r="B61" s="255"/>
      <c r="C61" s="255"/>
      <c r="D61" s="250" t="s">
        <v>207</v>
      </c>
      <c r="E61" s="255"/>
      <c r="F61" s="255"/>
    </row>
    <row r="62" spans="1:6" ht="13.8" x14ac:dyDescent="0.25">
      <c r="A62" s="255"/>
      <c r="B62" s="255"/>
      <c r="C62" s="255"/>
      <c r="D62" s="250" t="s">
        <v>294</v>
      </c>
      <c r="E62" s="255"/>
      <c r="F62" s="255"/>
    </row>
    <row r="63" spans="1:6" ht="13.8" x14ac:dyDescent="0.25">
      <c r="A63" s="255"/>
      <c r="B63" s="255"/>
      <c r="C63" s="255"/>
      <c r="D63" s="250" t="s">
        <v>691</v>
      </c>
      <c r="E63" s="255"/>
      <c r="F63" s="255"/>
    </row>
    <row r="64" spans="1:6" ht="13.8" x14ac:dyDescent="0.25">
      <c r="A64" s="255"/>
      <c r="B64" s="255"/>
      <c r="C64" s="255"/>
      <c r="D64" s="250" t="s">
        <v>692</v>
      </c>
      <c r="E64" s="255"/>
      <c r="F64" s="255"/>
    </row>
    <row r="65" spans="1:6" ht="13.8" x14ac:dyDescent="0.25">
      <c r="A65" s="255"/>
      <c r="B65" s="255"/>
      <c r="C65" s="255"/>
      <c r="D65" s="250" t="s">
        <v>693</v>
      </c>
      <c r="E65" s="255"/>
      <c r="F65" s="255"/>
    </row>
    <row r="66" spans="1:6" ht="27.6" x14ac:dyDescent="0.25">
      <c r="A66" s="255"/>
      <c r="B66" s="255"/>
      <c r="C66" s="255"/>
      <c r="D66" s="250" t="s">
        <v>694</v>
      </c>
      <c r="E66" s="255"/>
      <c r="F66" s="255"/>
    </row>
    <row r="67" spans="1:6" ht="27.6" x14ac:dyDescent="0.25">
      <c r="A67" s="255"/>
      <c r="B67" s="255"/>
      <c r="C67" s="255"/>
      <c r="D67" s="250" t="s">
        <v>695</v>
      </c>
      <c r="E67" s="255"/>
      <c r="F67" s="255"/>
    </row>
    <row r="68" spans="1:6" ht="27.6" x14ac:dyDescent="0.25">
      <c r="A68" s="255"/>
      <c r="B68" s="255"/>
      <c r="C68" s="255"/>
      <c r="D68" s="250" t="s">
        <v>696</v>
      </c>
      <c r="E68" s="255"/>
      <c r="F68" s="255"/>
    </row>
    <row r="69" spans="1:6" ht="13.8" x14ac:dyDescent="0.25">
      <c r="A69" s="255"/>
      <c r="B69" s="255"/>
      <c r="C69" s="255"/>
      <c r="D69" s="250" t="s">
        <v>697</v>
      </c>
      <c r="E69" s="255"/>
      <c r="F69" s="255"/>
    </row>
    <row r="70" spans="1:6" ht="27.6" x14ac:dyDescent="0.25">
      <c r="A70" s="255"/>
      <c r="B70" s="255"/>
      <c r="C70" s="255"/>
      <c r="D70" s="250" t="s">
        <v>698</v>
      </c>
      <c r="E70" s="255"/>
      <c r="F70" s="255"/>
    </row>
    <row r="71" spans="1:6" ht="13.8" x14ac:dyDescent="0.25">
      <c r="A71" s="255"/>
      <c r="B71" s="255"/>
      <c r="C71" s="255"/>
      <c r="D71" s="250" t="s">
        <v>699</v>
      </c>
      <c r="E71" s="255"/>
      <c r="F71" s="255"/>
    </row>
    <row r="72" spans="1:6" ht="13.8" x14ac:dyDescent="0.25">
      <c r="A72" s="255"/>
      <c r="B72" s="255"/>
      <c r="C72" s="255"/>
      <c r="D72" s="250" t="s">
        <v>700</v>
      </c>
      <c r="E72" s="255"/>
      <c r="F72" s="255"/>
    </row>
    <row r="73" spans="1:6" ht="27.6" x14ac:dyDescent="0.25">
      <c r="A73" s="255"/>
      <c r="B73" s="255"/>
      <c r="C73" s="255"/>
      <c r="D73" s="250" t="s">
        <v>701</v>
      </c>
      <c r="E73" s="255"/>
      <c r="F73" s="255"/>
    </row>
    <row r="74" spans="1:6" ht="13.8" x14ac:dyDescent="0.25">
      <c r="A74" s="255"/>
      <c r="B74" s="255"/>
      <c r="C74" s="255"/>
      <c r="D74" s="250" t="s">
        <v>702</v>
      </c>
      <c r="E74" s="255"/>
      <c r="F74" s="255"/>
    </row>
    <row r="75" spans="1:6" ht="27.6" x14ac:dyDescent="0.25">
      <c r="A75" s="255"/>
      <c r="B75" s="255"/>
      <c r="C75" s="255"/>
      <c r="D75" s="250" t="s">
        <v>703</v>
      </c>
      <c r="E75" s="255"/>
      <c r="F75" s="255"/>
    </row>
    <row r="76" spans="1:6" ht="13.8" x14ac:dyDescent="0.25">
      <c r="A76" s="255"/>
      <c r="B76" s="255"/>
      <c r="C76" s="255"/>
      <c r="D76" s="250" t="s">
        <v>704</v>
      </c>
      <c r="E76" s="255"/>
      <c r="F76" s="255"/>
    </row>
    <row r="77" spans="1:6" ht="13.8" x14ac:dyDescent="0.25">
      <c r="A77" s="255"/>
      <c r="B77" s="255"/>
      <c r="C77" s="255"/>
      <c r="D77" s="250" t="s">
        <v>705</v>
      </c>
      <c r="E77" s="255"/>
      <c r="F77" s="255"/>
    </row>
    <row r="78" spans="1:6" ht="13.8" x14ac:dyDescent="0.25">
      <c r="A78" s="255"/>
      <c r="B78" s="255"/>
      <c r="C78" s="255"/>
      <c r="D78" s="250" t="s">
        <v>706</v>
      </c>
      <c r="E78" s="255"/>
      <c r="F78" s="255"/>
    </row>
    <row r="79" spans="1:6" ht="13.8" x14ac:dyDescent="0.25">
      <c r="A79" s="255"/>
      <c r="B79" s="255"/>
      <c r="C79" s="255"/>
      <c r="D79" s="250" t="s">
        <v>707</v>
      </c>
      <c r="E79" s="255"/>
      <c r="F79" s="255"/>
    </row>
    <row r="80" spans="1:6" ht="13.8" x14ac:dyDescent="0.25">
      <c r="A80" s="255"/>
      <c r="B80" s="255"/>
      <c r="C80" s="255"/>
      <c r="D80" s="250" t="s">
        <v>708</v>
      </c>
      <c r="E80" s="255"/>
      <c r="F80" s="255"/>
    </row>
    <row r="81" spans="1:6" ht="13.8" x14ac:dyDescent="0.25">
      <c r="A81" s="255"/>
      <c r="B81" s="255"/>
      <c r="C81" s="255"/>
      <c r="D81" s="250" t="s">
        <v>709</v>
      </c>
      <c r="E81" s="255"/>
      <c r="F81" s="255"/>
    </row>
    <row r="82" spans="1:6" ht="13.8" x14ac:dyDescent="0.25">
      <c r="A82" s="255"/>
      <c r="B82" s="255"/>
      <c r="C82" s="255"/>
      <c r="D82" s="250" t="s">
        <v>710</v>
      </c>
      <c r="E82" s="255"/>
      <c r="F82" s="255"/>
    </row>
    <row r="83" spans="1:6" ht="13.8" x14ac:dyDescent="0.25">
      <c r="A83" s="255"/>
      <c r="B83" s="255"/>
      <c r="C83" s="255"/>
      <c r="D83" s="250" t="s">
        <v>711</v>
      </c>
      <c r="E83" s="255"/>
      <c r="F83" s="255"/>
    </row>
    <row r="84" spans="1:6" ht="13.8" x14ac:dyDescent="0.25">
      <c r="A84" s="255"/>
      <c r="B84" s="255"/>
      <c r="C84" s="255"/>
      <c r="D84" s="250" t="s">
        <v>712</v>
      </c>
      <c r="E84" s="255"/>
      <c r="F84" s="255"/>
    </row>
    <row r="85" spans="1:6" ht="13.8" x14ac:dyDescent="0.25">
      <c r="A85" s="255"/>
      <c r="B85" s="255"/>
      <c r="C85" s="255"/>
      <c r="D85" s="250" t="s">
        <v>713</v>
      </c>
      <c r="E85" s="255"/>
      <c r="F85" s="255"/>
    </row>
    <row r="86" spans="1:6" ht="13.8" x14ac:dyDescent="0.25">
      <c r="A86" s="255"/>
      <c r="B86" s="255"/>
      <c r="C86" s="255"/>
      <c r="D86" s="250" t="s">
        <v>714</v>
      </c>
      <c r="E86" s="255"/>
      <c r="F86" s="255"/>
    </row>
    <row r="87" spans="1:6" ht="13.8" x14ac:dyDescent="0.25">
      <c r="A87" s="255"/>
      <c r="B87" s="255"/>
      <c r="C87" s="255"/>
      <c r="D87" s="250" t="s">
        <v>715</v>
      </c>
      <c r="E87" s="255"/>
      <c r="F87" s="255"/>
    </row>
    <row r="88" spans="1:6" ht="13.8" x14ac:dyDescent="0.25">
      <c r="A88" s="255"/>
      <c r="B88" s="255"/>
      <c r="C88" s="255"/>
      <c r="D88" s="250" t="s">
        <v>716</v>
      </c>
      <c r="E88" s="255"/>
      <c r="F88" s="255"/>
    </row>
    <row r="89" spans="1:6" ht="27.6" x14ac:dyDescent="0.25">
      <c r="A89" s="255"/>
      <c r="B89" s="255"/>
      <c r="C89" s="255"/>
      <c r="D89" s="250" t="s">
        <v>717</v>
      </c>
      <c r="E89" s="255"/>
      <c r="F89" s="255"/>
    </row>
    <row r="90" spans="1:6" ht="13.8" x14ac:dyDescent="0.25">
      <c r="A90" s="255"/>
      <c r="B90" s="255"/>
      <c r="C90" s="255"/>
      <c r="D90" s="250" t="s">
        <v>718</v>
      </c>
      <c r="E90" s="255"/>
      <c r="F90" s="255"/>
    </row>
    <row r="91" spans="1:6" ht="13.8" x14ac:dyDescent="0.25">
      <c r="A91" s="255"/>
      <c r="B91" s="255"/>
      <c r="C91" s="255"/>
      <c r="D91" s="250" t="s">
        <v>719</v>
      </c>
      <c r="E91" s="255"/>
      <c r="F91" s="255"/>
    </row>
    <row r="92" spans="1:6" ht="13.8" x14ac:dyDescent="0.25">
      <c r="A92" s="255"/>
      <c r="B92" s="255"/>
      <c r="C92" s="255"/>
      <c r="D92" s="250" t="s">
        <v>720</v>
      </c>
      <c r="E92" s="255"/>
      <c r="F92" s="255"/>
    </row>
    <row r="93" spans="1:6" ht="27.6" x14ac:dyDescent="0.25">
      <c r="A93" s="255"/>
      <c r="B93" s="255"/>
      <c r="C93" s="255"/>
      <c r="D93" s="250" t="s">
        <v>721</v>
      </c>
      <c r="E93" s="255"/>
      <c r="F93" s="255"/>
    </row>
    <row r="94" spans="1:6" ht="27.6" x14ac:dyDescent="0.25">
      <c r="A94" s="255"/>
      <c r="B94" s="255"/>
      <c r="C94" s="255"/>
      <c r="D94" s="250" t="s">
        <v>722</v>
      </c>
      <c r="E94" s="255"/>
      <c r="F94" s="255"/>
    </row>
    <row r="95" spans="1:6" ht="13.8" x14ac:dyDescent="0.25">
      <c r="A95" s="255"/>
      <c r="B95" s="255"/>
      <c r="C95" s="255"/>
      <c r="D95" s="250" t="s">
        <v>723</v>
      </c>
      <c r="E95" s="255"/>
      <c r="F95" s="255"/>
    </row>
    <row r="96" spans="1:6" ht="13.8" x14ac:dyDescent="0.25">
      <c r="A96" s="255"/>
      <c r="B96" s="255"/>
      <c r="C96" s="255"/>
      <c r="D96" s="250" t="s">
        <v>724</v>
      </c>
      <c r="E96" s="255"/>
      <c r="F96" s="255"/>
    </row>
    <row r="97" spans="1:6" ht="27.6" x14ac:dyDescent="0.25">
      <c r="A97" s="255"/>
      <c r="B97" s="255"/>
      <c r="C97" s="255"/>
      <c r="D97" s="250" t="s">
        <v>725</v>
      </c>
      <c r="E97" s="255"/>
      <c r="F97" s="255"/>
    </row>
    <row r="98" spans="1:6" ht="13.8" x14ac:dyDescent="0.25">
      <c r="A98" s="255"/>
      <c r="B98" s="255"/>
      <c r="C98" s="255"/>
      <c r="D98" s="250" t="s">
        <v>726</v>
      </c>
      <c r="E98" s="255"/>
      <c r="F98" s="255"/>
    </row>
    <row r="99" spans="1:6" ht="13.8" x14ac:dyDescent="0.25">
      <c r="A99" s="255"/>
      <c r="B99" s="255"/>
      <c r="C99" s="255"/>
      <c r="D99" s="250" t="s">
        <v>727</v>
      </c>
      <c r="E99" s="255"/>
      <c r="F99" s="255"/>
    </row>
    <row r="100" spans="1:6" ht="13.8" x14ac:dyDescent="0.25">
      <c r="A100" s="255"/>
      <c r="B100" s="255"/>
      <c r="C100" s="255"/>
      <c r="D100" s="250" t="s">
        <v>728</v>
      </c>
      <c r="E100" s="255"/>
      <c r="F100" s="255"/>
    </row>
    <row r="101" spans="1:6" ht="13.8" x14ac:dyDescent="0.25">
      <c r="A101" s="255"/>
      <c r="B101" s="255"/>
      <c r="C101" s="255"/>
      <c r="D101" s="250" t="s">
        <v>729</v>
      </c>
      <c r="E101" s="255"/>
      <c r="F101" s="255"/>
    </row>
    <row r="102" spans="1:6" ht="27.6" x14ac:dyDescent="0.25">
      <c r="A102" s="255"/>
      <c r="B102" s="255"/>
      <c r="C102" s="255"/>
      <c r="D102" s="250" t="s">
        <v>408</v>
      </c>
      <c r="E102" s="255"/>
      <c r="F102" s="255"/>
    </row>
    <row r="103" spans="1:6" ht="13.8" x14ac:dyDescent="0.25">
      <c r="A103" s="255"/>
      <c r="B103" s="255"/>
      <c r="C103" s="255"/>
      <c r="D103" s="250" t="s">
        <v>730</v>
      </c>
      <c r="E103" s="255"/>
      <c r="F103" s="255"/>
    </row>
    <row r="104" spans="1:6" ht="13.8" x14ac:dyDescent="0.25">
      <c r="A104" s="255"/>
      <c r="B104" s="255"/>
      <c r="C104" s="255"/>
      <c r="D104" s="250" t="s">
        <v>731</v>
      </c>
      <c r="E104" s="255"/>
      <c r="F104" s="255"/>
    </row>
    <row r="105" spans="1:6" ht="13.8" x14ac:dyDescent="0.25">
      <c r="A105" s="255"/>
      <c r="B105" s="255"/>
      <c r="C105" s="255"/>
      <c r="D105" s="250" t="s">
        <v>732</v>
      </c>
      <c r="E105" s="255"/>
      <c r="F105" s="255"/>
    </row>
    <row r="106" spans="1:6" ht="27.6" x14ac:dyDescent="0.25">
      <c r="A106" s="255"/>
      <c r="B106" s="255"/>
      <c r="C106" s="255"/>
      <c r="D106" s="250" t="s">
        <v>733</v>
      </c>
      <c r="E106" s="255"/>
      <c r="F106" s="255"/>
    </row>
    <row r="107" spans="1:6" ht="27.6" x14ac:dyDescent="0.25">
      <c r="A107" s="255"/>
      <c r="B107" s="255"/>
      <c r="C107" s="255"/>
      <c r="D107" s="250" t="s">
        <v>734</v>
      </c>
      <c r="E107" s="255"/>
      <c r="F107" s="255"/>
    </row>
    <row r="108" spans="1:6" ht="27.6" x14ac:dyDescent="0.25">
      <c r="A108" s="255"/>
      <c r="B108" s="255"/>
      <c r="C108" s="255"/>
      <c r="D108" s="250" t="s">
        <v>735</v>
      </c>
      <c r="E108" s="255"/>
      <c r="F108" s="255"/>
    </row>
    <row r="109" spans="1:6" ht="13.8" x14ac:dyDescent="0.25">
      <c r="A109" s="255"/>
      <c r="B109" s="255"/>
      <c r="C109" s="255"/>
      <c r="D109" s="250" t="s">
        <v>736</v>
      </c>
      <c r="E109" s="255"/>
      <c r="F109" s="255"/>
    </row>
    <row r="110" spans="1:6" ht="27.6" x14ac:dyDescent="0.25">
      <c r="A110" s="255"/>
      <c r="B110" s="255"/>
      <c r="D110" s="250" t="s">
        <v>737</v>
      </c>
      <c r="E110" s="255"/>
      <c r="F110" s="255"/>
    </row>
    <row r="111" spans="1:6" x14ac:dyDescent="0.25">
      <c r="E111" s="255"/>
      <c r="F111" s="255"/>
    </row>
  </sheetData>
  <pageMargins left="0.19685039370078741" right="0.19685039370078741" top="0.59055118110236227" bottom="0.59055118110236227" header="0" footer="0"/>
  <pageSetup paperSize="9" scale="50" orientation="landscape" r:id="rId1"/>
  <headerFooter>
    <oddFooter>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tabColor theme="0" tint="-0.34998626667073579"/>
    <pageSetUpPr fitToPage="1"/>
  </sheetPr>
  <dimension ref="A1:O53"/>
  <sheetViews>
    <sheetView view="pageBreakPreview" topLeftCell="A19" zoomScale="85" zoomScaleNormal="85" zoomScaleSheetLayoutView="85" workbookViewId="0">
      <selection activeCell="O49" sqref="O49"/>
    </sheetView>
  </sheetViews>
  <sheetFormatPr defaultColWidth="9.109375" defaultRowHeight="13.2" x14ac:dyDescent="0.25"/>
  <cols>
    <col min="1" max="1" width="4.6640625" style="1" customWidth="1"/>
    <col min="2" max="2" width="55.6640625" style="1" bestFit="1" customWidth="1"/>
    <col min="3" max="3" width="15.6640625" style="1" customWidth="1"/>
    <col min="4" max="4" width="15.44140625" style="1" customWidth="1"/>
    <col min="5" max="5" width="18.88671875" style="1" customWidth="1"/>
    <col min="6" max="7" width="15.44140625" style="1" hidden="1" customWidth="1"/>
    <col min="8" max="8" width="6.33203125" style="1" hidden="1" customWidth="1"/>
    <col min="9" max="9" width="3.6640625" style="1" hidden="1" customWidth="1"/>
    <col min="10" max="10" width="6.33203125" style="1" hidden="1" customWidth="1"/>
    <col min="11" max="11" width="6.5546875" style="1" hidden="1" customWidth="1"/>
    <col min="12" max="12" width="5.44140625" style="1" hidden="1" customWidth="1"/>
    <col min="13" max="13" width="5.109375" style="1" hidden="1" customWidth="1"/>
    <col min="14" max="14" width="0.33203125" style="1" hidden="1" customWidth="1"/>
    <col min="15" max="15" width="16" style="1" customWidth="1"/>
    <col min="16" max="16" width="2.5546875" style="1" customWidth="1"/>
    <col min="17" max="16384" width="9.109375" style="1"/>
  </cols>
  <sheetData>
    <row r="1" spans="1:14" ht="51" customHeight="1" x14ac:dyDescent="0.25">
      <c r="A1" s="596" t="str">
        <f>Capa!A1</f>
        <v>Contrato de Gestão nº.06/2020 celebrado entre a Secretaria de Estado de Cultura e Turismo de Minas Gerais e o Instituto Cultural Filarmônica</v>
      </c>
      <c r="B1" s="596"/>
      <c r="C1" s="596"/>
      <c r="D1" s="596"/>
      <c r="E1" s="596"/>
      <c r="F1" s="596"/>
      <c r="G1" s="596"/>
      <c r="H1" s="596"/>
      <c r="I1" s="596"/>
      <c r="J1" s="596"/>
      <c r="K1" s="596"/>
      <c r="L1" s="596"/>
      <c r="M1" s="596"/>
      <c r="N1" s="596"/>
    </row>
    <row r="2" spans="1:14" ht="24" customHeight="1" x14ac:dyDescent="0.25">
      <c r="A2" s="597" t="str">
        <f>Capa!A3</f>
        <v>2º Relatório Gerencial Financeiro</v>
      </c>
      <c r="B2" s="597"/>
      <c r="C2" s="597"/>
      <c r="D2" s="597"/>
      <c r="E2" s="597"/>
      <c r="F2" s="597"/>
      <c r="G2" s="597"/>
      <c r="H2" s="597"/>
      <c r="I2" s="597"/>
      <c r="J2" s="597"/>
      <c r="K2" s="597"/>
      <c r="L2" s="597"/>
      <c r="M2" s="597"/>
      <c r="N2" s="597"/>
    </row>
    <row r="3" spans="1:14" ht="25.5" customHeight="1" thickBot="1" x14ac:dyDescent="0.3">
      <c r="A3" s="600" t="s">
        <v>282</v>
      </c>
      <c r="B3" s="600"/>
      <c r="C3" s="600"/>
      <c r="D3" s="600"/>
      <c r="E3" s="600"/>
      <c r="F3" s="600"/>
      <c r="G3" s="600"/>
      <c r="H3" s="600"/>
      <c r="I3" s="600"/>
      <c r="J3" s="600"/>
      <c r="K3" s="600"/>
      <c r="L3" s="600"/>
      <c r="M3" s="600"/>
      <c r="N3" s="600"/>
    </row>
    <row r="4" spans="1:14" ht="24" customHeight="1" thickTop="1" x14ac:dyDescent="0.25">
      <c r="A4" s="5"/>
      <c r="B4" s="599"/>
      <c r="C4" s="48" t="s">
        <v>0</v>
      </c>
      <c r="D4" s="48" t="s">
        <v>94</v>
      </c>
      <c r="E4" s="48" t="s">
        <v>1</v>
      </c>
      <c r="F4" s="48" t="s">
        <v>77</v>
      </c>
      <c r="G4" s="48" t="s">
        <v>78</v>
      </c>
      <c r="H4" s="48" t="s">
        <v>95</v>
      </c>
      <c r="I4" s="48" t="s">
        <v>337</v>
      </c>
      <c r="J4" s="48" t="s">
        <v>338</v>
      </c>
      <c r="K4" s="48" t="s">
        <v>339</v>
      </c>
      <c r="L4" s="48" t="s">
        <v>340</v>
      </c>
      <c r="M4" s="48" t="s">
        <v>341</v>
      </c>
      <c r="N4" s="48" t="s">
        <v>342</v>
      </c>
    </row>
    <row r="5" spans="1:14" ht="13.8" x14ac:dyDescent="0.25">
      <c r="A5" s="5"/>
      <c r="B5" s="600"/>
      <c r="C5" s="409">
        <v>44105</v>
      </c>
      <c r="D5" s="409">
        <v>44136</v>
      </c>
      <c r="E5" s="409">
        <v>44166</v>
      </c>
      <c r="F5" s="409" t="s">
        <v>347</v>
      </c>
      <c r="G5" s="409" t="s">
        <v>347</v>
      </c>
      <c r="H5" s="409" t="s">
        <v>347</v>
      </c>
      <c r="I5" s="409" t="s">
        <v>347</v>
      </c>
      <c r="J5" s="409" t="s">
        <v>347</v>
      </c>
      <c r="K5" s="409" t="s">
        <v>347</v>
      </c>
      <c r="L5" s="409" t="s">
        <v>347</v>
      </c>
      <c r="M5" s="409" t="s">
        <v>347</v>
      </c>
      <c r="N5" s="409" t="s">
        <v>347</v>
      </c>
    </row>
    <row r="6" spans="1:14" ht="13.8" x14ac:dyDescent="0.25">
      <c r="A6" s="5"/>
      <c r="B6" s="600"/>
      <c r="C6" s="425" t="s">
        <v>348</v>
      </c>
      <c r="D6" s="425" t="s">
        <v>348</v>
      </c>
      <c r="E6" s="425" t="s">
        <v>348</v>
      </c>
      <c r="F6" s="425" t="s">
        <v>348</v>
      </c>
      <c r="G6" s="425" t="s">
        <v>348</v>
      </c>
      <c r="H6" s="425" t="s">
        <v>348</v>
      </c>
      <c r="I6" s="425" t="s">
        <v>348</v>
      </c>
      <c r="J6" s="425" t="s">
        <v>348</v>
      </c>
      <c r="K6" s="425" t="s">
        <v>348</v>
      </c>
      <c r="L6" s="425" t="s">
        <v>348</v>
      </c>
      <c r="M6" s="425" t="s">
        <v>348</v>
      </c>
      <c r="N6" s="425" t="s">
        <v>348</v>
      </c>
    </row>
    <row r="7" spans="1:14" ht="138.6" thickBot="1" x14ac:dyDescent="0.3">
      <c r="A7" s="5"/>
      <c r="B7" s="598"/>
      <c r="C7" s="410">
        <v>44135</v>
      </c>
      <c r="D7" s="410">
        <v>44165</v>
      </c>
      <c r="E7" s="410">
        <v>44196</v>
      </c>
      <c r="F7" s="410" t="s">
        <v>347</v>
      </c>
      <c r="G7" s="410" t="s">
        <v>347</v>
      </c>
      <c r="H7" s="410" t="s">
        <v>347</v>
      </c>
      <c r="I7" s="410" t="s">
        <v>347</v>
      </c>
      <c r="J7" s="410" t="s">
        <v>347</v>
      </c>
      <c r="K7" s="410" t="s">
        <v>347</v>
      </c>
      <c r="L7" s="410" t="s">
        <v>347</v>
      </c>
      <c r="M7" s="410" t="s">
        <v>347</v>
      </c>
      <c r="N7" s="410" t="s">
        <v>347</v>
      </c>
    </row>
    <row r="8" spans="1:14" ht="24" customHeight="1" thickTop="1" thickBot="1" x14ac:dyDescent="0.3">
      <c r="A8" s="13" t="s">
        <v>49</v>
      </c>
      <c r="B8" s="92" t="s">
        <v>163</v>
      </c>
      <c r="C8" s="86">
        <v>15234737.569999995</v>
      </c>
      <c r="D8" s="82">
        <f>'Analítico Cx.'!D10</f>
        <v>15088948.309999997</v>
      </c>
      <c r="E8" s="82">
        <f>'Analítico Cx.'!E10</f>
        <v>14769707.559999995</v>
      </c>
      <c r="F8" s="82">
        <f>'Analítico Cx.'!F10</f>
        <v>20985019.819999997</v>
      </c>
      <c r="G8" s="82">
        <f>'Analítico Cx.'!G10</f>
        <v>20985019.819999997</v>
      </c>
      <c r="H8" s="82">
        <f>'Analítico Cx.'!H10</f>
        <v>20985019.819999997</v>
      </c>
      <c r="I8" s="82">
        <f>'Analítico Cx.'!I10</f>
        <v>20985019.819999997</v>
      </c>
      <c r="J8" s="82">
        <f>'Analítico Cx.'!J10</f>
        <v>20985019.819999997</v>
      </c>
      <c r="K8" s="82">
        <f>'Analítico Cx.'!K10</f>
        <v>20985019.819999997</v>
      </c>
      <c r="L8" s="82">
        <f>'Analítico Cx.'!L10</f>
        <v>20985019.819999997</v>
      </c>
      <c r="M8" s="82">
        <f>'Analítico Cx.'!M10</f>
        <v>20985019.819999997</v>
      </c>
      <c r="N8" s="82">
        <f>'Analítico Cx.'!N10</f>
        <v>20985019.819999997</v>
      </c>
    </row>
    <row r="9" spans="1:14" ht="15" thickTop="1" thickBot="1" x14ac:dyDescent="0.3">
      <c r="A9" s="13"/>
      <c r="B9" s="93"/>
      <c r="C9" s="83"/>
      <c r="D9" s="83"/>
      <c r="E9" s="83"/>
      <c r="F9" s="83"/>
      <c r="G9" s="83"/>
      <c r="H9" s="83"/>
      <c r="I9" s="83"/>
      <c r="J9" s="83"/>
      <c r="K9" s="83"/>
      <c r="L9" s="83"/>
      <c r="M9" s="83"/>
      <c r="N9" s="83"/>
    </row>
    <row r="10" spans="1:14" ht="24" customHeight="1" thickTop="1" x14ac:dyDescent="0.25">
      <c r="A10" s="13" t="s">
        <v>51</v>
      </c>
      <c r="B10" s="94" t="s">
        <v>290</v>
      </c>
      <c r="C10" s="84">
        <f>'Analítico Cx.'!C18</f>
        <v>2183779.8800000004</v>
      </c>
      <c r="D10" s="84">
        <f>'Analítico Cx.'!D18</f>
        <v>2427854.2599999998</v>
      </c>
      <c r="E10" s="84">
        <f>'Analítico Cx.'!E18</f>
        <v>10275476.74</v>
      </c>
      <c r="F10" s="84">
        <f>'Analítico Cx.'!F18</f>
        <v>0</v>
      </c>
      <c r="G10" s="84">
        <f>'Analítico Cx.'!G18</f>
        <v>0</v>
      </c>
      <c r="H10" s="84">
        <f>'Analítico Cx.'!H18</f>
        <v>0</v>
      </c>
      <c r="I10" s="84">
        <f>'Analítico Cx.'!I18</f>
        <v>0</v>
      </c>
      <c r="J10" s="84">
        <f>'Analítico Cx.'!J18</f>
        <v>0</v>
      </c>
      <c r="K10" s="84">
        <f>'Analítico Cx.'!K18</f>
        <v>0</v>
      </c>
      <c r="L10" s="84">
        <f>'Analítico Cx.'!L18</f>
        <v>0</v>
      </c>
      <c r="M10" s="84">
        <f>'Analítico Cx.'!M18</f>
        <v>0</v>
      </c>
      <c r="N10" s="84">
        <f>'Analítico Cx.'!N18</f>
        <v>0</v>
      </c>
    </row>
    <row r="11" spans="1:14" ht="24" customHeight="1" thickBot="1" x14ac:dyDescent="0.3">
      <c r="A11" s="13" t="s">
        <v>226</v>
      </c>
      <c r="B11" s="95" t="s">
        <v>291</v>
      </c>
      <c r="C11" s="85">
        <f>'Analítico Cx.'!C185</f>
        <v>2329569.1399999992</v>
      </c>
      <c r="D11" s="85">
        <f>'Analítico Cx.'!D185</f>
        <v>2747095.0100000016</v>
      </c>
      <c r="E11" s="85">
        <f>'Analítico Cx.'!E185</f>
        <v>4060164.4799999991</v>
      </c>
      <c r="F11" s="85">
        <f>'Analítico Cx.'!F185</f>
        <v>0</v>
      </c>
      <c r="G11" s="85">
        <f>'Analítico Cx.'!G185</f>
        <v>0</v>
      </c>
      <c r="H11" s="85">
        <f>'Analítico Cx.'!H185</f>
        <v>0</v>
      </c>
      <c r="I11" s="85">
        <f>'Analítico Cx.'!I185</f>
        <v>0</v>
      </c>
      <c r="J11" s="85">
        <f>'Analítico Cx.'!J185</f>
        <v>0</v>
      </c>
      <c r="K11" s="85">
        <f>'Analítico Cx.'!K185</f>
        <v>0</v>
      </c>
      <c r="L11" s="85">
        <f>'Analítico Cx.'!L185</f>
        <v>0</v>
      </c>
      <c r="M11" s="85">
        <f>'Analítico Cx.'!M185</f>
        <v>0</v>
      </c>
      <c r="N11" s="85">
        <f>'Analítico Cx.'!N185</f>
        <v>0</v>
      </c>
    </row>
    <row r="12" spans="1:14" ht="15" thickTop="1" thickBot="1" x14ac:dyDescent="0.3">
      <c r="A12" s="13"/>
      <c r="B12" s="3"/>
      <c r="C12" s="12"/>
      <c r="D12" s="12"/>
      <c r="E12" s="12"/>
      <c r="F12" s="12"/>
      <c r="G12" s="12"/>
      <c r="H12" s="12"/>
      <c r="I12" s="12"/>
      <c r="J12" s="12"/>
      <c r="K12" s="12"/>
      <c r="L12" s="12"/>
      <c r="M12" s="12"/>
      <c r="N12" s="12"/>
    </row>
    <row r="13" spans="1:14" ht="24" customHeight="1" thickTop="1" thickBot="1" x14ac:dyDescent="0.3">
      <c r="A13" s="13" t="s">
        <v>227</v>
      </c>
      <c r="B13" s="92" t="s">
        <v>247</v>
      </c>
      <c r="C13" s="82">
        <f t="shared" ref="C13:H13" si="0">C8+C10-C11</f>
        <v>15088948.309999997</v>
      </c>
      <c r="D13" s="82">
        <f t="shared" si="0"/>
        <v>14769707.559999995</v>
      </c>
      <c r="E13" s="82">
        <f t="shared" si="0"/>
        <v>20985019.819999997</v>
      </c>
      <c r="F13" s="82">
        <f t="shared" si="0"/>
        <v>20985019.819999997</v>
      </c>
      <c r="G13" s="82">
        <f t="shared" si="0"/>
        <v>20985019.819999997</v>
      </c>
      <c r="H13" s="82">
        <f t="shared" si="0"/>
        <v>20985019.819999997</v>
      </c>
      <c r="I13" s="82">
        <f t="shared" ref="I13:N13" si="1">I8+I10-I11</f>
        <v>20985019.819999997</v>
      </c>
      <c r="J13" s="82">
        <f t="shared" si="1"/>
        <v>20985019.819999997</v>
      </c>
      <c r="K13" s="82">
        <f t="shared" si="1"/>
        <v>20985019.819999997</v>
      </c>
      <c r="L13" s="82">
        <f t="shared" si="1"/>
        <v>20985019.819999997</v>
      </c>
      <c r="M13" s="82">
        <f t="shared" si="1"/>
        <v>20985019.819999997</v>
      </c>
      <c r="N13" s="82">
        <f t="shared" si="1"/>
        <v>20985019.819999997</v>
      </c>
    </row>
    <row r="14" spans="1:14" ht="15" thickTop="1" thickBot="1" x14ac:dyDescent="0.3">
      <c r="A14" s="13"/>
      <c r="B14" s="3"/>
      <c r="C14" s="12"/>
      <c r="D14" s="12"/>
      <c r="E14" s="12"/>
      <c r="F14" s="12"/>
      <c r="G14" s="12"/>
      <c r="H14" s="12"/>
    </row>
    <row r="15" spans="1:14" ht="24" customHeight="1" thickTop="1" thickBot="1" x14ac:dyDescent="0.3">
      <c r="A15" s="459" t="s">
        <v>363</v>
      </c>
      <c r="B15" s="92" t="s">
        <v>362</v>
      </c>
      <c r="C15" s="86">
        <v>0</v>
      </c>
      <c r="D15" s="12"/>
      <c r="E15" s="12"/>
      <c r="F15" s="12"/>
      <c r="G15" s="12"/>
      <c r="H15" s="12"/>
    </row>
    <row r="16" spans="1:14" ht="24" customHeight="1" thickTop="1" thickBot="1" x14ac:dyDescent="0.3">
      <c r="A16" s="13" t="s">
        <v>50</v>
      </c>
      <c r="B16" s="92" t="s">
        <v>353</v>
      </c>
      <c r="C16" s="460">
        <f>C15+SUM('Saldo Contas'!E5:E9)</f>
        <v>0</v>
      </c>
      <c r="D16" s="12"/>
      <c r="E16" s="12"/>
      <c r="F16" s="12"/>
      <c r="G16" s="12"/>
      <c r="H16" s="12"/>
    </row>
    <row r="17" spans="1:8" ht="24" customHeight="1" thickTop="1" thickBot="1" x14ac:dyDescent="0.3">
      <c r="A17" s="13" t="s">
        <v>271</v>
      </c>
      <c r="B17" s="92" t="s">
        <v>270</v>
      </c>
      <c r="C17" s="82">
        <f>'Prov. Pessoal'!N39</f>
        <v>6358730.0899999989</v>
      </c>
      <c r="D17" s="12"/>
      <c r="E17" s="12"/>
      <c r="F17" s="12"/>
      <c r="G17" s="12"/>
      <c r="H17" s="12"/>
    </row>
    <row r="18" spans="1:8" ht="24" customHeight="1" thickTop="1" thickBot="1" x14ac:dyDescent="0.3">
      <c r="A18" s="13" t="s">
        <v>52</v>
      </c>
      <c r="B18" s="92" t="s">
        <v>250</v>
      </c>
      <c r="C18" s="82">
        <f>'Comp.'!E256</f>
        <v>1378625.9899999995</v>
      </c>
      <c r="D18" s="12"/>
      <c r="E18" s="12"/>
      <c r="F18" s="12"/>
      <c r="G18" s="12"/>
      <c r="H18" s="12"/>
    </row>
    <row r="19" spans="1:8" ht="24" customHeight="1" thickTop="1" thickBot="1" x14ac:dyDescent="0.3">
      <c r="A19" s="521" t="s">
        <v>740</v>
      </c>
      <c r="B19" s="92" t="s">
        <v>741</v>
      </c>
      <c r="C19" s="82">
        <f>SUM('Depósitos Jud.'!$F$5:$F$2004)</f>
        <v>887286.20000000007</v>
      </c>
      <c r="D19" s="12"/>
      <c r="E19" s="12"/>
      <c r="F19" s="12"/>
      <c r="G19" s="12"/>
      <c r="H19" s="12"/>
    </row>
    <row r="20" spans="1:8" ht="24" customHeight="1" thickTop="1" thickBot="1" x14ac:dyDescent="0.3">
      <c r="A20" s="13" t="s">
        <v>228</v>
      </c>
      <c r="B20" s="92" t="s">
        <v>286</v>
      </c>
      <c r="C20" s="82">
        <f>N13-C17-C18-C19</f>
        <v>12360377.539999997</v>
      </c>
      <c r="D20" s="12"/>
      <c r="E20" s="12"/>
      <c r="F20" s="12"/>
      <c r="G20" s="12"/>
      <c r="H20" s="12"/>
    </row>
    <row r="21" spans="1:8" ht="14.4" thickTop="1" x14ac:dyDescent="0.25">
      <c r="A21" s="14"/>
      <c r="B21" s="9"/>
      <c r="C21" s="87"/>
      <c r="D21" s="87"/>
      <c r="E21" s="87"/>
      <c r="F21" s="87"/>
      <c r="G21" s="87"/>
      <c r="H21" s="87"/>
    </row>
    <row r="22" spans="1:8" x14ac:dyDescent="0.25">
      <c r="B22" s="9"/>
      <c r="C22" s="9"/>
      <c r="D22" s="9"/>
      <c r="E22" s="9"/>
      <c r="F22" s="9"/>
      <c r="G22" s="9"/>
      <c r="H22" s="9"/>
    </row>
    <row r="23" spans="1:8" ht="24" customHeight="1" x14ac:dyDescent="0.25">
      <c r="B23" s="600" t="s">
        <v>260</v>
      </c>
      <c r="C23" s="600"/>
      <c r="D23" s="600"/>
      <c r="E23" s="600"/>
      <c r="F23" s="600"/>
      <c r="G23" s="10"/>
      <c r="H23" s="10"/>
    </row>
    <row r="24" spans="1:8" ht="24" customHeight="1" x14ac:dyDescent="0.25">
      <c r="B24" s="399"/>
      <c r="C24" s="399" t="s">
        <v>343</v>
      </c>
      <c r="D24" s="399" t="s">
        <v>344</v>
      </c>
      <c r="E24" s="399" t="s">
        <v>345</v>
      </c>
      <c r="F24" s="399" t="s">
        <v>346</v>
      </c>
      <c r="G24" s="10"/>
      <c r="H24" s="10"/>
    </row>
    <row r="25" spans="1:8" ht="24" customHeight="1" x14ac:dyDescent="0.25">
      <c r="B25" s="90" t="s">
        <v>79</v>
      </c>
      <c r="C25" s="379">
        <f>C52</f>
        <v>887326.20000000007</v>
      </c>
      <c r="D25" s="379">
        <f>F52</f>
        <v>0</v>
      </c>
      <c r="E25" s="379">
        <f>I52</f>
        <v>0</v>
      </c>
      <c r="F25" s="379">
        <f>L52</f>
        <v>0</v>
      </c>
      <c r="G25" s="11"/>
      <c r="H25" s="11"/>
    </row>
    <row r="26" spans="1:8" ht="24" customHeight="1" x14ac:dyDescent="0.25">
      <c r="B26" s="90" t="s">
        <v>80</v>
      </c>
      <c r="C26" s="379">
        <f>SUM(D49:E49)</f>
        <v>20097524.09</v>
      </c>
      <c r="D26" s="379">
        <f>SUM(G49:H49)</f>
        <v>0</v>
      </c>
      <c r="E26" s="379">
        <f>SUM(J49:K49)</f>
        <v>0</v>
      </c>
      <c r="F26" s="379">
        <f>SUM(M49:N49)</f>
        <v>0</v>
      </c>
      <c r="G26" s="11"/>
      <c r="H26" s="11"/>
    </row>
    <row r="27" spans="1:8" ht="24" customHeight="1" x14ac:dyDescent="0.25">
      <c r="B27" s="90" t="s">
        <v>281</v>
      </c>
      <c r="C27" s="80">
        <v>169.53</v>
      </c>
      <c r="D27" s="80">
        <v>0</v>
      </c>
      <c r="E27" s="80">
        <v>0</v>
      </c>
      <c r="F27" s="80">
        <v>0</v>
      </c>
      <c r="G27" s="11"/>
      <c r="H27" s="11"/>
    </row>
    <row r="28" spans="1:8" ht="24" customHeight="1" thickBot="1" x14ac:dyDescent="0.3">
      <c r="A28" s="13" t="s">
        <v>248</v>
      </c>
      <c r="B28" s="91" t="s">
        <v>81</v>
      </c>
      <c r="C28" s="81">
        <f>SUM(C25:C27)</f>
        <v>20985019.82</v>
      </c>
      <c r="D28" s="81">
        <f>SUM(D25:D27)</f>
        <v>0</v>
      </c>
      <c r="E28" s="81">
        <f>SUM(E25:E27)</f>
        <v>0</v>
      </c>
      <c r="F28" s="81">
        <f>SUM(F25:F27)</f>
        <v>0</v>
      </c>
      <c r="G28" s="11"/>
      <c r="H28" s="11"/>
    </row>
    <row r="29" spans="1:8" s="8" customFormat="1" ht="13.8" thickTop="1" x14ac:dyDescent="0.25">
      <c r="B29" s="3"/>
      <c r="C29" s="88"/>
      <c r="D29" s="88"/>
      <c r="E29" s="88"/>
      <c r="F29" s="88"/>
      <c r="G29" s="11"/>
      <c r="H29" s="11"/>
    </row>
    <row r="30" spans="1:8" ht="24" customHeight="1" thickBot="1" x14ac:dyDescent="0.3">
      <c r="A30" s="13" t="s">
        <v>97</v>
      </c>
      <c r="B30" s="91" t="s">
        <v>249</v>
      </c>
      <c r="C30" s="89">
        <f>E13-C28</f>
        <v>0</v>
      </c>
      <c r="D30" s="89">
        <f>H13-D28</f>
        <v>20985019.819999997</v>
      </c>
      <c r="E30" s="89">
        <f>K13-E28</f>
        <v>20985019.819999997</v>
      </c>
      <c r="F30" s="89">
        <f>N13-F28</f>
        <v>20985019.819999997</v>
      </c>
      <c r="G30" s="11"/>
      <c r="H30" s="11"/>
    </row>
    <row r="31" spans="1:8" ht="13.8" thickTop="1" x14ac:dyDescent="0.25"/>
    <row r="33" spans="2:15" ht="24.75" customHeight="1" thickBot="1" x14ac:dyDescent="0.3">
      <c r="B33" s="598" t="s">
        <v>320</v>
      </c>
      <c r="C33" s="598"/>
    </row>
    <row r="34" spans="2:15" ht="24.75" customHeight="1" thickTop="1" thickBot="1" x14ac:dyDescent="0.3">
      <c r="B34" s="94" t="s">
        <v>322</v>
      </c>
      <c r="C34" s="380">
        <v>13506.7</v>
      </c>
    </row>
    <row r="35" spans="2:15" ht="24.75" customHeight="1" thickTop="1" x14ac:dyDescent="0.25">
      <c r="B35" s="378" t="s">
        <v>311</v>
      </c>
      <c r="C35" s="379">
        <f>SUMPRODUCT(-(Reserva!$C$5:$C$54=Resumo!$B35),-(Reserva!$D$5:$D$54))</f>
        <v>0</v>
      </c>
    </row>
    <row r="36" spans="2:15" x14ac:dyDescent="0.25">
      <c r="B36" s="381" t="s">
        <v>323</v>
      </c>
      <c r="C36" s="379">
        <f>SUMPRODUCT(-(Reserva!$C$5:$C$54=Resumo!$B36),-(Reserva!$D$5:$D$54))</f>
        <v>141.74</v>
      </c>
    </row>
    <row r="37" spans="2:15" ht="24.75" customHeight="1" x14ac:dyDescent="0.25">
      <c r="B37" s="378" t="s">
        <v>318</v>
      </c>
      <c r="C37" s="379">
        <f>SUMPRODUCT(-(Reserva!$C$5:$C$54=Resumo!$B37),-(Reserva!$D$5:$D$54))</f>
        <v>24.18</v>
      </c>
    </row>
    <row r="38" spans="2:15" ht="24.75" customHeight="1" thickBot="1" x14ac:dyDescent="0.3">
      <c r="B38" s="95" t="s">
        <v>319</v>
      </c>
      <c r="C38" s="380">
        <f>C34+C35+C36-C37</f>
        <v>13624.26</v>
      </c>
    </row>
    <row r="39" spans="2:15" ht="13.8" thickTop="1" x14ac:dyDescent="0.25"/>
    <row r="40" spans="2:15" ht="13.8" x14ac:dyDescent="0.25">
      <c r="B40" s="600" t="s">
        <v>361</v>
      </c>
      <c r="C40" s="600"/>
      <c r="D40" s="600"/>
      <c r="E40" s="600"/>
      <c r="F40" s="600"/>
      <c r="G40" s="600"/>
      <c r="H40" s="600"/>
      <c r="I40" s="600"/>
      <c r="J40" s="600"/>
      <c r="K40" s="600"/>
      <c r="L40" s="600"/>
      <c r="M40" s="600"/>
      <c r="N40" s="600"/>
      <c r="O40" s="600"/>
    </row>
    <row r="41" spans="2:15" ht="14.4" thickBot="1" x14ac:dyDescent="0.3">
      <c r="B41" s="439"/>
      <c r="C41" s="598" t="s">
        <v>343</v>
      </c>
      <c r="D41" s="598"/>
      <c r="E41" s="598"/>
      <c r="F41" s="598" t="s">
        <v>344</v>
      </c>
      <c r="G41" s="598"/>
      <c r="H41" s="598"/>
      <c r="I41" s="598" t="s">
        <v>345</v>
      </c>
      <c r="J41" s="598"/>
      <c r="K41" s="598"/>
      <c r="L41" s="598" t="s">
        <v>346</v>
      </c>
      <c r="M41" s="598"/>
      <c r="N41" s="598"/>
    </row>
    <row r="42" spans="2:15" ht="14.4" thickTop="1" thickBot="1" x14ac:dyDescent="0.3">
      <c r="B42" s="444" t="s">
        <v>356</v>
      </c>
      <c r="C42" s="445" t="s">
        <v>357</v>
      </c>
      <c r="D42" s="446" t="s">
        <v>358</v>
      </c>
      <c r="E42" s="446" t="s">
        <v>359</v>
      </c>
      <c r="F42" s="446" t="s">
        <v>357</v>
      </c>
      <c r="G42" s="446" t="s">
        <v>358</v>
      </c>
      <c r="H42" s="446" t="s">
        <v>359</v>
      </c>
      <c r="I42" s="446" t="s">
        <v>357</v>
      </c>
      <c r="J42" s="446" t="s">
        <v>358</v>
      </c>
      <c r="K42" s="446" t="s">
        <v>359</v>
      </c>
      <c r="L42" s="445" t="s">
        <v>357</v>
      </c>
      <c r="M42" s="446" t="s">
        <v>358</v>
      </c>
      <c r="N42" s="447" t="s">
        <v>359</v>
      </c>
      <c r="O42" s="446" t="s">
        <v>265</v>
      </c>
    </row>
    <row r="43" spans="2:15" ht="15" thickTop="1" x14ac:dyDescent="0.3">
      <c r="B43" s="457" t="s">
        <v>371</v>
      </c>
      <c r="C43" s="448">
        <v>0</v>
      </c>
      <c r="D43" s="462"/>
      <c r="E43" s="568">
        <v>5641420.2699999996</v>
      </c>
      <c r="F43" s="448">
        <v>0</v>
      </c>
      <c r="G43" s="451">
        <v>0</v>
      </c>
      <c r="H43" s="450">
        <v>0</v>
      </c>
      <c r="I43" s="451">
        <v>0</v>
      </c>
      <c r="J43" s="451">
        <v>0</v>
      </c>
      <c r="K43" s="450">
        <v>0</v>
      </c>
      <c r="L43" s="451">
        <v>0</v>
      </c>
      <c r="M43" s="451">
        <v>0</v>
      </c>
      <c r="N43" s="450">
        <v>0</v>
      </c>
      <c r="O43" s="449">
        <f t="shared" ref="O43:O48" si="2">SUM(C43:N43)</f>
        <v>5641420.2699999996</v>
      </c>
    </row>
    <row r="44" spans="2:15" x14ac:dyDescent="0.25">
      <c r="B44" s="458" t="s">
        <v>372</v>
      </c>
      <c r="C44" s="451">
        <v>10</v>
      </c>
      <c r="D44" s="451">
        <v>800481.13</v>
      </c>
      <c r="E44" s="450"/>
      <c r="F44" s="451">
        <v>0</v>
      </c>
      <c r="G44" s="451">
        <v>0</v>
      </c>
      <c r="H44" s="450">
        <v>0</v>
      </c>
      <c r="I44" s="451">
        <v>0</v>
      </c>
      <c r="J44" s="451">
        <v>0</v>
      </c>
      <c r="K44" s="450">
        <v>0</v>
      </c>
      <c r="L44" s="451">
        <v>0</v>
      </c>
      <c r="M44" s="451">
        <v>0</v>
      </c>
      <c r="N44" s="450">
        <v>0</v>
      </c>
      <c r="O44" s="449">
        <f t="shared" si="2"/>
        <v>800491.13</v>
      </c>
    </row>
    <row r="45" spans="2:15" x14ac:dyDescent="0.25">
      <c r="B45" s="458" t="s">
        <v>373</v>
      </c>
      <c r="C45" s="451">
        <v>10</v>
      </c>
      <c r="D45" s="451">
        <v>1646297.64</v>
      </c>
      <c r="E45" s="450"/>
      <c r="F45" s="451">
        <v>0</v>
      </c>
      <c r="G45" s="451">
        <v>0</v>
      </c>
      <c r="H45" s="450">
        <v>0</v>
      </c>
      <c r="I45" s="451">
        <v>0</v>
      </c>
      <c r="J45" s="451">
        <v>0</v>
      </c>
      <c r="K45" s="450">
        <v>0</v>
      </c>
      <c r="L45" s="451">
        <v>0</v>
      </c>
      <c r="M45" s="451">
        <v>0</v>
      </c>
      <c r="N45" s="450">
        <v>0</v>
      </c>
      <c r="O45" s="449">
        <f t="shared" si="2"/>
        <v>1646307.64</v>
      </c>
    </row>
    <row r="46" spans="2:15" x14ac:dyDescent="0.25">
      <c r="B46" s="458" t="s">
        <v>374</v>
      </c>
      <c r="C46" s="451">
        <v>10</v>
      </c>
      <c r="D46" s="451">
        <v>83401.42</v>
      </c>
      <c r="E46" s="450"/>
      <c r="F46" s="451">
        <v>0</v>
      </c>
      <c r="G46" s="451">
        <v>0</v>
      </c>
      <c r="H46" s="450">
        <v>0</v>
      </c>
      <c r="I46" s="451">
        <v>0</v>
      </c>
      <c r="J46" s="451">
        <v>0</v>
      </c>
      <c r="K46" s="450">
        <v>0</v>
      </c>
      <c r="L46" s="451">
        <v>0</v>
      </c>
      <c r="M46" s="451">
        <v>0</v>
      </c>
      <c r="N46" s="450">
        <v>0</v>
      </c>
      <c r="O46" s="449">
        <f t="shared" si="2"/>
        <v>83411.42</v>
      </c>
    </row>
    <row r="47" spans="2:15" x14ac:dyDescent="0.25">
      <c r="B47" s="458" t="s">
        <v>375</v>
      </c>
      <c r="C47" s="451">
        <v>10</v>
      </c>
      <c r="D47" s="451">
        <v>431366.74</v>
      </c>
      <c r="E47" s="450"/>
      <c r="F47" s="451">
        <v>0</v>
      </c>
      <c r="G47" s="451">
        <v>0</v>
      </c>
      <c r="H47" s="450">
        <v>0</v>
      </c>
      <c r="I47" s="451">
        <v>0</v>
      </c>
      <c r="J47" s="451">
        <v>0</v>
      </c>
      <c r="K47" s="450">
        <v>0</v>
      </c>
      <c r="L47" s="451">
        <v>0</v>
      </c>
      <c r="M47" s="451">
        <v>0</v>
      </c>
      <c r="N47" s="450">
        <v>0</v>
      </c>
      <c r="O47" s="449">
        <f t="shared" si="2"/>
        <v>431376.74</v>
      </c>
    </row>
    <row r="48" spans="2:15" ht="13.8" thickBot="1" x14ac:dyDescent="0.3">
      <c r="B48" s="458" t="s">
        <v>376</v>
      </c>
      <c r="C48" s="451"/>
      <c r="D48" s="569">
        <v>11494556.890000001</v>
      </c>
      <c r="E48" s="450"/>
      <c r="F48" s="451">
        <v>0</v>
      </c>
      <c r="G48" s="451">
        <v>0</v>
      </c>
      <c r="H48" s="450">
        <v>0</v>
      </c>
      <c r="I48" s="451">
        <v>0</v>
      </c>
      <c r="J48" s="451">
        <v>0</v>
      </c>
      <c r="K48" s="450">
        <v>0</v>
      </c>
      <c r="L48" s="451">
        <v>0</v>
      </c>
      <c r="M48" s="451">
        <v>0</v>
      </c>
      <c r="N48" s="450">
        <v>0</v>
      </c>
      <c r="O48" s="525">
        <f t="shared" si="2"/>
        <v>11494556.890000001</v>
      </c>
    </row>
    <row r="49" spans="2:15" ht="14.4" thickTop="1" thickBot="1" x14ac:dyDescent="0.3">
      <c r="B49" s="452" t="s">
        <v>265</v>
      </c>
      <c r="C49" s="453">
        <f t="shared" ref="C49:O49" si="3">SUM(C43:C48)</f>
        <v>40</v>
      </c>
      <c r="D49" s="453">
        <f t="shared" si="3"/>
        <v>14456103.82</v>
      </c>
      <c r="E49" s="453">
        <f t="shared" si="3"/>
        <v>5641420.2699999996</v>
      </c>
      <c r="F49" s="453">
        <f t="shared" si="3"/>
        <v>0</v>
      </c>
      <c r="G49" s="453">
        <f t="shared" si="3"/>
        <v>0</v>
      </c>
      <c r="H49" s="453">
        <f t="shared" si="3"/>
        <v>0</v>
      </c>
      <c r="I49" s="453">
        <f t="shared" si="3"/>
        <v>0</v>
      </c>
      <c r="J49" s="453">
        <f t="shared" si="3"/>
        <v>0</v>
      </c>
      <c r="K49" s="453">
        <f t="shared" si="3"/>
        <v>0</v>
      </c>
      <c r="L49" s="453">
        <f t="shared" si="3"/>
        <v>0</v>
      </c>
      <c r="M49" s="453">
        <f t="shared" si="3"/>
        <v>0</v>
      </c>
      <c r="N49" s="453">
        <f t="shared" si="3"/>
        <v>0</v>
      </c>
      <c r="O49" s="453">
        <f t="shared" si="3"/>
        <v>20097564.09</v>
      </c>
    </row>
    <row r="50" spans="2:15" ht="14.4" thickTop="1" thickBot="1" x14ac:dyDescent="0.3">
      <c r="B50" s="9"/>
      <c r="C50" s="454"/>
      <c r="D50" s="454"/>
      <c r="E50" s="454"/>
    </row>
    <row r="51" spans="2:15" ht="13.8" thickTop="1" x14ac:dyDescent="0.25">
      <c r="B51" s="522" t="s">
        <v>742</v>
      </c>
      <c r="C51" s="601">
        <f>$C$19</f>
        <v>887286.20000000007</v>
      </c>
      <c r="D51" s="601"/>
      <c r="E51" s="601"/>
      <c r="F51" s="601">
        <v>0</v>
      </c>
      <c r="G51" s="601"/>
      <c r="H51" s="601"/>
      <c r="I51" s="601">
        <v>0</v>
      </c>
      <c r="J51" s="601"/>
      <c r="K51" s="601"/>
      <c r="L51" s="601">
        <v>0</v>
      </c>
      <c r="M51" s="601"/>
      <c r="N51" s="601"/>
    </row>
    <row r="52" spans="2:15" ht="13.8" thickBot="1" x14ac:dyDescent="0.3">
      <c r="B52" s="91" t="s">
        <v>292</v>
      </c>
      <c r="C52" s="602">
        <f>C49+C51</f>
        <v>887326.20000000007</v>
      </c>
      <c r="D52" s="602"/>
      <c r="E52" s="602"/>
      <c r="F52" s="602">
        <f>F49+F51</f>
        <v>0</v>
      </c>
      <c r="G52" s="602"/>
      <c r="H52" s="602"/>
      <c r="I52" s="602">
        <f>I49+I51</f>
        <v>0</v>
      </c>
      <c r="J52" s="602"/>
      <c r="K52" s="602"/>
      <c r="L52" s="602">
        <f>L49+L51</f>
        <v>0</v>
      </c>
      <c r="M52" s="602"/>
      <c r="N52" s="602"/>
    </row>
    <row r="53" spans="2:15" ht="13.8" thickTop="1" x14ac:dyDescent="0.25"/>
  </sheetData>
  <sheetProtection algorithmName="SHA-512" hashValue="U1Ae1gS4oROuY266AzEfRZz7axbT2KX1uXMqfRRphA/V7VfEWxHk96+c9xqeo3bJeWLbTMcEoTdzRl5tv2qOqA==" saltValue="fIo7vZe272KIVS3M+9m6RA==" spinCount="100000" sheet="1" formatCells="0" formatColumns="0"/>
  <mergeCells count="19">
    <mergeCell ref="C51:E51"/>
    <mergeCell ref="F51:H51"/>
    <mergeCell ref="I51:K51"/>
    <mergeCell ref="L51:N51"/>
    <mergeCell ref="C52:E52"/>
    <mergeCell ref="F52:H52"/>
    <mergeCell ref="I52:K52"/>
    <mergeCell ref="L52:N52"/>
    <mergeCell ref="B40:O40"/>
    <mergeCell ref="C41:E41"/>
    <mergeCell ref="F41:H41"/>
    <mergeCell ref="I41:K41"/>
    <mergeCell ref="L41:N41"/>
    <mergeCell ref="B33:C33"/>
    <mergeCell ref="B4:B7"/>
    <mergeCell ref="A3:N3"/>
    <mergeCell ref="A1:N1"/>
    <mergeCell ref="A2:N2"/>
    <mergeCell ref="B23:F23"/>
  </mergeCells>
  <phoneticPr fontId="0" type="noConversion"/>
  <pageMargins left="0.19685039370078741" right="0.19685039370078741" top="0.59055118110236227" bottom="0.59055118110236227" header="0" footer="0"/>
  <pageSetup paperSize="9" scale="68" pageOrder="overThenDown" orientation="portrait" r:id="rId1"/>
  <headerFooter>
    <oddFooter>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9E2C6-4D28-43EC-AF70-5DE2DB615F0B}">
  <dimension ref="A1:R2004"/>
  <sheetViews>
    <sheetView workbookViewId="0">
      <selection sqref="A1:N1"/>
    </sheetView>
  </sheetViews>
  <sheetFormatPr defaultColWidth="9.109375" defaultRowHeight="13.8" x14ac:dyDescent="0.25"/>
  <cols>
    <col min="1" max="1" width="5.6640625" style="514" customWidth="1"/>
    <col min="2" max="2" width="11.44140625" style="515" bestFit="1" customWidth="1"/>
    <col min="3" max="3" width="13.44140625" style="515" bestFit="1" customWidth="1"/>
    <col min="4" max="4" width="15.44140625" style="516" customWidth="1"/>
    <col min="5" max="5" width="23.5546875" style="516" customWidth="1"/>
    <col min="6" max="6" width="12.88671875" style="517" customWidth="1"/>
    <col min="7" max="7" width="39.109375" style="518" customWidth="1"/>
    <col min="8" max="8" width="25.33203125" style="518" hidden="1" customWidth="1"/>
    <col min="9" max="9" width="23.88671875" style="519" customWidth="1"/>
    <col min="10" max="10" width="17" style="518" customWidth="1"/>
    <col min="11" max="11" width="17.33203125" style="518" customWidth="1"/>
    <col min="12" max="12" width="14.6640625" style="519" customWidth="1"/>
    <col min="13" max="13" width="14.44140625" style="518" customWidth="1"/>
    <col min="14" max="14" width="12.33203125" style="517" customWidth="1"/>
    <col min="15" max="15" width="26.88671875" style="517" customWidth="1"/>
    <col min="16" max="17" width="7.44140625" style="520" hidden="1" customWidth="1"/>
    <col min="18" max="18" width="23.6640625" style="467" hidden="1" customWidth="1"/>
    <col min="19" max="16384" width="9.109375" style="467"/>
  </cols>
  <sheetData>
    <row r="1" spans="1:18" ht="31.5" customHeight="1" x14ac:dyDescent="0.25">
      <c r="A1" s="603" t="str">
        <f>Capa!A1</f>
        <v>Contrato de Gestão nº.06/2020 celebrado entre a Secretaria de Estado de Cultura e Turismo de Minas Gerais e o Instituto Cultural Filarmônica</v>
      </c>
      <c r="B1" s="603"/>
      <c r="C1" s="603"/>
      <c r="D1" s="603"/>
      <c r="E1" s="603"/>
      <c r="F1" s="603"/>
      <c r="G1" s="603"/>
      <c r="H1" s="603"/>
      <c r="I1" s="603"/>
      <c r="J1" s="603"/>
      <c r="K1" s="603"/>
      <c r="L1" s="603"/>
      <c r="M1" s="603"/>
      <c r="N1" s="603"/>
      <c r="O1" s="465"/>
      <c r="P1" s="466">
        <f>MONTH(B5)</f>
        <v>11</v>
      </c>
      <c r="Q1" s="466">
        <f>YEAR(B5)</f>
        <v>2014</v>
      </c>
    </row>
    <row r="2" spans="1:18" ht="19.5" customHeight="1" x14ac:dyDescent="0.25">
      <c r="A2" s="603" t="str">
        <f>Capa!A3</f>
        <v>2º Relatório Gerencial Financeiro</v>
      </c>
      <c r="B2" s="603"/>
      <c r="C2" s="603"/>
      <c r="D2" s="603"/>
      <c r="E2" s="603"/>
      <c r="F2" s="603"/>
      <c r="G2" s="603"/>
      <c r="H2" s="603"/>
      <c r="I2" s="603"/>
      <c r="J2" s="603"/>
      <c r="K2" s="603"/>
      <c r="L2" s="603"/>
      <c r="M2" s="603"/>
      <c r="N2" s="603"/>
      <c r="O2" s="465"/>
      <c r="P2" s="468"/>
      <c r="Q2" s="468"/>
    </row>
    <row r="3" spans="1:18" ht="19.5" customHeight="1" thickBot="1" x14ac:dyDescent="0.3">
      <c r="A3" s="604" t="s">
        <v>636</v>
      </c>
      <c r="B3" s="604"/>
      <c r="C3" s="604"/>
      <c r="D3" s="604"/>
      <c r="E3" s="604"/>
      <c r="F3" s="604"/>
      <c r="G3" s="604"/>
      <c r="H3" s="604"/>
      <c r="I3" s="604"/>
      <c r="J3" s="604"/>
      <c r="K3" s="604"/>
      <c r="L3" s="604"/>
      <c r="M3" s="604"/>
      <c r="N3" s="604"/>
      <c r="O3" s="469"/>
      <c r="P3" s="470"/>
      <c r="Q3" s="470"/>
    </row>
    <row r="4" spans="1:18" s="476" customFormat="1" ht="50.25" customHeight="1" thickBot="1" x14ac:dyDescent="0.3">
      <c r="A4" s="471" t="s">
        <v>98</v>
      </c>
      <c r="B4" s="472" t="s">
        <v>272</v>
      </c>
      <c r="C4" s="473" t="s">
        <v>275</v>
      </c>
      <c r="D4" s="472" t="s">
        <v>36</v>
      </c>
      <c r="E4" s="473" t="s">
        <v>45</v>
      </c>
      <c r="F4" s="473" t="s">
        <v>263</v>
      </c>
      <c r="G4" s="473" t="s">
        <v>56</v>
      </c>
      <c r="H4" s="473" t="s">
        <v>300</v>
      </c>
      <c r="I4" s="474" t="s">
        <v>55</v>
      </c>
      <c r="J4" s="473" t="s">
        <v>57</v>
      </c>
      <c r="K4" s="473" t="s">
        <v>75</v>
      </c>
      <c r="L4" s="474" t="s">
        <v>53</v>
      </c>
      <c r="M4" s="473" t="s">
        <v>74</v>
      </c>
      <c r="N4" s="473" t="s">
        <v>162</v>
      </c>
      <c r="O4" s="473" t="s">
        <v>360</v>
      </c>
      <c r="P4" s="475" t="s">
        <v>273</v>
      </c>
      <c r="Q4" s="475" t="s">
        <v>274</v>
      </c>
      <c r="R4" s="475" t="s">
        <v>36</v>
      </c>
    </row>
    <row r="5" spans="1:18" ht="40.200000000000003" x14ac:dyDescent="0.3">
      <c r="A5" s="477">
        <v>1</v>
      </c>
      <c r="B5" s="478">
        <v>41964</v>
      </c>
      <c r="C5" s="479">
        <v>41944</v>
      </c>
      <c r="D5" s="480" t="s">
        <v>142</v>
      </c>
      <c r="E5" s="463" t="s">
        <v>586</v>
      </c>
      <c r="F5" s="481">
        <v>260000</v>
      </c>
      <c r="G5" s="482" t="s">
        <v>587</v>
      </c>
      <c r="H5" s="463"/>
      <c r="I5" s="483" t="s">
        <v>588</v>
      </c>
      <c r="J5" s="484" t="s">
        <v>542</v>
      </c>
      <c r="K5" s="485" t="s">
        <v>589</v>
      </c>
      <c r="L5" s="486" t="s">
        <v>590</v>
      </c>
      <c r="M5" s="487" t="s">
        <v>591</v>
      </c>
      <c r="N5" s="478">
        <v>41964</v>
      </c>
      <c r="O5" s="488" t="s">
        <v>567</v>
      </c>
      <c r="P5" s="489">
        <f t="shared" ref="P5:P68" si="0">MONTH(B5)-$P$1+1</f>
        <v>1</v>
      </c>
      <c r="Q5" s="489">
        <f>IF(C5=0,0,IF(YEAR(C5)-$Q$1&lt;0,0,MONTH(C5)-$P$1+1))</f>
        <v>1</v>
      </c>
      <c r="R5" s="490" t="str">
        <f t="shared" ref="R5:R68" si="1">SUBSTITUTE(D5," ","_")</f>
        <v>Aquisição_de_Bens_Permanentes</v>
      </c>
    </row>
    <row r="6" spans="1:18" ht="53.4" x14ac:dyDescent="0.3">
      <c r="A6" s="477">
        <v>2</v>
      </c>
      <c r="B6" s="478">
        <v>41964</v>
      </c>
      <c r="C6" s="479">
        <v>41944</v>
      </c>
      <c r="D6" s="480" t="s">
        <v>142</v>
      </c>
      <c r="E6" s="463" t="s">
        <v>586</v>
      </c>
      <c r="F6" s="481">
        <v>161069.79999999999</v>
      </c>
      <c r="G6" s="482" t="s">
        <v>587</v>
      </c>
      <c r="H6" s="463"/>
      <c r="I6" s="483" t="s">
        <v>592</v>
      </c>
      <c r="J6" s="491" t="s">
        <v>593</v>
      </c>
      <c r="K6" s="485" t="s">
        <v>594</v>
      </c>
      <c r="L6" s="486" t="s">
        <v>590</v>
      </c>
      <c r="M6" s="492" t="s">
        <v>595</v>
      </c>
      <c r="N6" s="478">
        <v>41964</v>
      </c>
      <c r="O6" s="488" t="s">
        <v>567</v>
      </c>
      <c r="P6" s="489">
        <f t="shared" si="0"/>
        <v>1</v>
      </c>
      <c r="Q6" s="489">
        <f t="shared" ref="Q6:Q69" si="2">IF(C6=0,0,IF(YEAR(C6)-$Q$1&lt;0,0,MONTH(C6)-$P$1+1))</f>
        <v>1</v>
      </c>
      <c r="R6" s="493" t="str">
        <f t="shared" si="1"/>
        <v>Aquisição_de_Bens_Permanentes</v>
      </c>
    </row>
    <row r="7" spans="1:18" ht="53.4" x14ac:dyDescent="0.3">
      <c r="A7" s="477">
        <v>3</v>
      </c>
      <c r="B7" s="478">
        <v>41985</v>
      </c>
      <c r="C7" s="479">
        <v>41974</v>
      </c>
      <c r="D7" s="480" t="s">
        <v>142</v>
      </c>
      <c r="E7" s="463" t="s">
        <v>586</v>
      </c>
      <c r="F7" s="481">
        <v>997.45</v>
      </c>
      <c r="G7" s="482" t="s">
        <v>587</v>
      </c>
      <c r="H7" s="463"/>
      <c r="I7" s="483" t="s">
        <v>592</v>
      </c>
      <c r="J7" s="491" t="s">
        <v>593</v>
      </c>
      <c r="K7" s="485" t="s">
        <v>594</v>
      </c>
      <c r="L7" s="486" t="s">
        <v>590</v>
      </c>
      <c r="M7" s="492" t="s">
        <v>595</v>
      </c>
      <c r="N7" s="478">
        <v>41985</v>
      </c>
      <c r="O7" s="488" t="s">
        <v>567</v>
      </c>
      <c r="P7" s="489">
        <f t="shared" si="0"/>
        <v>2</v>
      </c>
      <c r="Q7" s="489">
        <f t="shared" si="2"/>
        <v>2</v>
      </c>
      <c r="R7" s="493" t="str">
        <f t="shared" si="1"/>
        <v>Aquisição_de_Bens_Permanentes</v>
      </c>
    </row>
    <row r="8" spans="1:18" ht="40.200000000000003" x14ac:dyDescent="0.3">
      <c r="A8" s="477">
        <v>4</v>
      </c>
      <c r="B8" s="478">
        <v>41956</v>
      </c>
      <c r="C8" s="479">
        <v>41944</v>
      </c>
      <c r="D8" s="480" t="s">
        <v>142</v>
      </c>
      <c r="E8" s="463" t="s">
        <v>586</v>
      </c>
      <c r="F8" s="481">
        <v>5725.55</v>
      </c>
      <c r="G8" s="482" t="s">
        <v>587</v>
      </c>
      <c r="H8" s="463"/>
      <c r="I8" s="483" t="s">
        <v>592</v>
      </c>
      <c r="J8" s="491" t="s">
        <v>593</v>
      </c>
      <c r="K8" s="485" t="s">
        <v>596</v>
      </c>
      <c r="L8" s="486" t="s">
        <v>590</v>
      </c>
      <c r="M8" s="492" t="s">
        <v>597</v>
      </c>
      <c r="N8" s="478">
        <v>41956</v>
      </c>
      <c r="O8" s="488" t="s">
        <v>567</v>
      </c>
      <c r="P8" s="489">
        <f t="shared" si="0"/>
        <v>1</v>
      </c>
      <c r="Q8" s="489">
        <f t="shared" si="2"/>
        <v>1</v>
      </c>
      <c r="R8" s="493" t="str">
        <f t="shared" si="1"/>
        <v>Aquisição_de_Bens_Permanentes</v>
      </c>
    </row>
    <row r="9" spans="1:18" ht="53.4" x14ac:dyDescent="0.3">
      <c r="A9" s="477">
        <v>5</v>
      </c>
      <c r="B9" s="478">
        <v>41964</v>
      </c>
      <c r="C9" s="479">
        <v>41944</v>
      </c>
      <c r="D9" s="480" t="s">
        <v>142</v>
      </c>
      <c r="E9" s="463" t="s">
        <v>586</v>
      </c>
      <c r="F9" s="481">
        <v>9039.18</v>
      </c>
      <c r="G9" s="482" t="s">
        <v>587</v>
      </c>
      <c r="H9" s="463"/>
      <c r="I9" s="483" t="s">
        <v>592</v>
      </c>
      <c r="J9" s="491" t="s">
        <v>593</v>
      </c>
      <c r="K9" s="485" t="s">
        <v>598</v>
      </c>
      <c r="L9" s="486" t="s">
        <v>590</v>
      </c>
      <c r="M9" s="492" t="s">
        <v>597</v>
      </c>
      <c r="N9" s="478">
        <v>41964</v>
      </c>
      <c r="O9" s="488" t="s">
        <v>567</v>
      </c>
      <c r="P9" s="489">
        <f t="shared" si="0"/>
        <v>1</v>
      </c>
      <c r="Q9" s="489">
        <f t="shared" si="2"/>
        <v>1</v>
      </c>
      <c r="R9" s="493" t="str">
        <f t="shared" si="1"/>
        <v>Aquisição_de_Bens_Permanentes</v>
      </c>
    </row>
    <row r="10" spans="1:18" ht="53.4" x14ac:dyDescent="0.3">
      <c r="A10" s="477">
        <v>6</v>
      </c>
      <c r="B10" s="478">
        <v>41985</v>
      </c>
      <c r="C10" s="479">
        <v>41974</v>
      </c>
      <c r="D10" s="480" t="s">
        <v>142</v>
      </c>
      <c r="E10" s="463" t="s">
        <v>586</v>
      </c>
      <c r="F10" s="481">
        <v>91.43</v>
      </c>
      <c r="G10" s="482" t="s">
        <v>587</v>
      </c>
      <c r="H10" s="463"/>
      <c r="I10" s="483" t="s">
        <v>592</v>
      </c>
      <c r="J10" s="491" t="s">
        <v>593</v>
      </c>
      <c r="K10" s="485" t="s">
        <v>598</v>
      </c>
      <c r="L10" s="486" t="s">
        <v>590</v>
      </c>
      <c r="M10" s="492" t="s">
        <v>597</v>
      </c>
      <c r="N10" s="478">
        <v>41985</v>
      </c>
      <c r="O10" s="488" t="s">
        <v>567</v>
      </c>
      <c r="P10" s="489">
        <f t="shared" si="0"/>
        <v>2</v>
      </c>
      <c r="Q10" s="489">
        <f t="shared" si="2"/>
        <v>2</v>
      </c>
      <c r="R10" s="493" t="str">
        <f t="shared" si="1"/>
        <v>Aquisição_de_Bens_Permanentes</v>
      </c>
    </row>
    <row r="11" spans="1:18" ht="40.200000000000003" x14ac:dyDescent="0.3">
      <c r="A11" s="477">
        <v>7</v>
      </c>
      <c r="B11" s="478">
        <v>41956</v>
      </c>
      <c r="C11" s="479">
        <v>41944</v>
      </c>
      <c r="D11" s="480" t="s">
        <v>142</v>
      </c>
      <c r="E11" s="463" t="s">
        <v>586</v>
      </c>
      <c r="F11" s="481">
        <v>26372.25</v>
      </c>
      <c r="G11" s="482" t="s">
        <v>587</v>
      </c>
      <c r="H11" s="463"/>
      <c r="I11" s="483" t="s">
        <v>592</v>
      </c>
      <c r="J11" s="491" t="s">
        <v>593</v>
      </c>
      <c r="K11" s="485" t="s">
        <v>599</v>
      </c>
      <c r="L11" s="486" t="s">
        <v>590</v>
      </c>
      <c r="M11" s="492" t="s">
        <v>597</v>
      </c>
      <c r="N11" s="478">
        <v>41956</v>
      </c>
      <c r="O11" s="488" t="s">
        <v>567</v>
      </c>
      <c r="P11" s="489">
        <f t="shared" si="0"/>
        <v>1</v>
      </c>
      <c r="Q11" s="489">
        <f t="shared" si="2"/>
        <v>1</v>
      </c>
      <c r="R11" s="493" t="str">
        <f t="shared" si="1"/>
        <v>Aquisição_de_Bens_Permanentes</v>
      </c>
    </row>
    <row r="12" spans="1:18" ht="53.4" x14ac:dyDescent="0.3">
      <c r="A12" s="477">
        <v>8</v>
      </c>
      <c r="B12" s="478">
        <v>41964</v>
      </c>
      <c r="C12" s="479">
        <v>41944</v>
      </c>
      <c r="D12" s="480" t="s">
        <v>142</v>
      </c>
      <c r="E12" s="463" t="s">
        <v>586</v>
      </c>
      <c r="F12" s="481">
        <v>41635</v>
      </c>
      <c r="G12" s="482" t="s">
        <v>587</v>
      </c>
      <c r="H12" s="463"/>
      <c r="I12" s="483" t="s">
        <v>592</v>
      </c>
      <c r="J12" s="491" t="s">
        <v>593</v>
      </c>
      <c r="K12" s="485" t="s">
        <v>600</v>
      </c>
      <c r="L12" s="486" t="s">
        <v>590</v>
      </c>
      <c r="M12" s="492" t="s">
        <v>597</v>
      </c>
      <c r="N12" s="478">
        <v>41964</v>
      </c>
      <c r="O12" s="488" t="s">
        <v>567</v>
      </c>
      <c r="P12" s="489">
        <f t="shared" si="0"/>
        <v>1</v>
      </c>
      <c r="Q12" s="489">
        <f t="shared" si="2"/>
        <v>1</v>
      </c>
      <c r="R12" s="493" t="str">
        <f t="shared" si="1"/>
        <v>Aquisição_de_Bens_Permanentes</v>
      </c>
    </row>
    <row r="13" spans="1:18" ht="53.4" x14ac:dyDescent="0.3">
      <c r="A13" s="477">
        <v>9</v>
      </c>
      <c r="B13" s="478">
        <v>41985</v>
      </c>
      <c r="C13" s="479">
        <v>41974</v>
      </c>
      <c r="D13" s="480" t="s">
        <v>142</v>
      </c>
      <c r="E13" s="463" t="s">
        <v>586</v>
      </c>
      <c r="F13" s="481">
        <v>421.14</v>
      </c>
      <c r="G13" s="482" t="s">
        <v>587</v>
      </c>
      <c r="H13" s="463"/>
      <c r="I13" s="483" t="s">
        <v>592</v>
      </c>
      <c r="J13" s="491" t="s">
        <v>593</v>
      </c>
      <c r="K13" s="485" t="s">
        <v>600</v>
      </c>
      <c r="L13" s="486" t="s">
        <v>590</v>
      </c>
      <c r="M13" s="492" t="s">
        <v>597</v>
      </c>
      <c r="N13" s="478">
        <v>41985</v>
      </c>
      <c r="O13" s="488" t="s">
        <v>567</v>
      </c>
      <c r="P13" s="489">
        <f t="shared" si="0"/>
        <v>2</v>
      </c>
      <c r="Q13" s="489">
        <f t="shared" si="2"/>
        <v>2</v>
      </c>
      <c r="R13" s="493" t="str">
        <f t="shared" si="1"/>
        <v>Aquisição_de_Bens_Permanentes</v>
      </c>
    </row>
    <row r="14" spans="1:18" ht="39.6" x14ac:dyDescent="0.25">
      <c r="A14" s="477">
        <v>10</v>
      </c>
      <c r="B14" s="494">
        <v>42096</v>
      </c>
      <c r="C14" s="479">
        <v>42095</v>
      </c>
      <c r="D14" s="480" t="s">
        <v>142</v>
      </c>
      <c r="E14" s="463" t="s">
        <v>601</v>
      </c>
      <c r="F14" s="495">
        <v>28610.53</v>
      </c>
      <c r="G14" s="496" t="s">
        <v>602</v>
      </c>
      <c r="H14" s="463"/>
      <c r="I14" s="483" t="s">
        <v>592</v>
      </c>
      <c r="J14" s="491" t="s">
        <v>593</v>
      </c>
      <c r="K14" s="485" t="s">
        <v>603</v>
      </c>
      <c r="L14" s="486" t="s">
        <v>590</v>
      </c>
      <c r="M14" s="487" t="s">
        <v>604</v>
      </c>
      <c r="N14" s="494">
        <v>42096</v>
      </c>
      <c r="O14" s="488" t="s">
        <v>567</v>
      </c>
      <c r="P14" s="489">
        <f t="shared" si="0"/>
        <v>-6</v>
      </c>
      <c r="Q14" s="489">
        <f t="shared" si="2"/>
        <v>-6</v>
      </c>
      <c r="R14" s="493" t="str">
        <f t="shared" si="1"/>
        <v>Aquisição_de_Bens_Permanentes</v>
      </c>
    </row>
    <row r="15" spans="1:18" ht="52.8" x14ac:dyDescent="0.25">
      <c r="A15" s="477">
        <v>11</v>
      </c>
      <c r="B15" s="494">
        <v>42096</v>
      </c>
      <c r="C15" s="479">
        <v>42095</v>
      </c>
      <c r="D15" s="480" t="s">
        <v>142</v>
      </c>
      <c r="E15" s="463" t="s">
        <v>601</v>
      </c>
      <c r="F15" s="495">
        <v>17960.650000000001</v>
      </c>
      <c r="G15" s="496" t="s">
        <v>602</v>
      </c>
      <c r="H15" s="463"/>
      <c r="I15" s="483" t="s">
        <v>592</v>
      </c>
      <c r="J15" s="491" t="s">
        <v>593</v>
      </c>
      <c r="K15" s="485" t="s">
        <v>605</v>
      </c>
      <c r="L15" s="486" t="s">
        <v>590</v>
      </c>
      <c r="M15" s="492" t="s">
        <v>606</v>
      </c>
      <c r="N15" s="494">
        <v>42096</v>
      </c>
      <c r="O15" s="488" t="s">
        <v>567</v>
      </c>
      <c r="P15" s="489">
        <f t="shared" si="0"/>
        <v>-6</v>
      </c>
      <c r="Q15" s="489">
        <f t="shared" si="2"/>
        <v>-6</v>
      </c>
      <c r="R15" s="493" t="str">
        <f t="shared" si="1"/>
        <v>Aquisição_de_Bens_Permanentes</v>
      </c>
    </row>
    <row r="16" spans="1:18" ht="52.8" x14ac:dyDescent="0.25">
      <c r="A16" s="477">
        <v>12</v>
      </c>
      <c r="B16" s="494">
        <v>42235</v>
      </c>
      <c r="C16" s="479">
        <v>42217</v>
      </c>
      <c r="D16" s="480" t="s">
        <v>142</v>
      </c>
      <c r="E16" s="463" t="s">
        <v>601</v>
      </c>
      <c r="F16" s="495">
        <v>1798.08</v>
      </c>
      <c r="G16" s="496" t="s">
        <v>602</v>
      </c>
      <c r="H16" s="463"/>
      <c r="I16" s="483" t="s">
        <v>592</v>
      </c>
      <c r="J16" s="491" t="s">
        <v>593</v>
      </c>
      <c r="K16" s="485" t="s">
        <v>605</v>
      </c>
      <c r="L16" s="486" t="s">
        <v>590</v>
      </c>
      <c r="M16" s="492" t="s">
        <v>606</v>
      </c>
      <c r="N16" s="494">
        <v>42235</v>
      </c>
      <c r="O16" s="488" t="s">
        <v>567</v>
      </c>
      <c r="P16" s="489">
        <f t="shared" si="0"/>
        <v>-2</v>
      </c>
      <c r="Q16" s="489">
        <f t="shared" si="2"/>
        <v>-2</v>
      </c>
      <c r="R16" s="493" t="str">
        <f t="shared" si="1"/>
        <v>Aquisição_de_Bens_Permanentes</v>
      </c>
    </row>
    <row r="17" spans="1:18" ht="39.6" x14ac:dyDescent="0.25">
      <c r="A17" s="477">
        <v>13</v>
      </c>
      <c r="B17" s="494">
        <v>42101</v>
      </c>
      <c r="C17" s="479">
        <v>42095</v>
      </c>
      <c r="D17" s="480" t="s">
        <v>142</v>
      </c>
      <c r="E17" s="463" t="s">
        <v>601</v>
      </c>
      <c r="F17" s="495">
        <v>1562.53</v>
      </c>
      <c r="G17" s="496" t="s">
        <v>602</v>
      </c>
      <c r="H17" s="463"/>
      <c r="I17" s="483" t="s">
        <v>592</v>
      </c>
      <c r="J17" s="491" t="s">
        <v>593</v>
      </c>
      <c r="K17" s="485" t="s">
        <v>607</v>
      </c>
      <c r="L17" s="486" t="s">
        <v>590</v>
      </c>
      <c r="M17" s="492" t="s">
        <v>608</v>
      </c>
      <c r="N17" s="494">
        <v>42101</v>
      </c>
      <c r="O17" s="488" t="s">
        <v>567</v>
      </c>
      <c r="P17" s="489">
        <f t="shared" si="0"/>
        <v>-6</v>
      </c>
      <c r="Q17" s="489">
        <f t="shared" si="2"/>
        <v>-6</v>
      </c>
      <c r="R17" s="493" t="str">
        <f t="shared" si="1"/>
        <v>Aquisição_de_Bens_Permanentes</v>
      </c>
    </row>
    <row r="18" spans="1:18" ht="39.6" x14ac:dyDescent="0.25">
      <c r="A18" s="477">
        <v>14</v>
      </c>
      <c r="B18" s="494">
        <v>42235</v>
      </c>
      <c r="C18" s="479">
        <v>42217</v>
      </c>
      <c r="D18" s="480" t="s">
        <v>142</v>
      </c>
      <c r="E18" s="463" t="s">
        <v>601</v>
      </c>
      <c r="F18" s="495">
        <v>625.25</v>
      </c>
      <c r="G18" s="496" t="s">
        <v>602</v>
      </c>
      <c r="H18" s="463"/>
      <c r="I18" s="483" t="s">
        <v>592</v>
      </c>
      <c r="J18" s="491" t="s">
        <v>593</v>
      </c>
      <c r="K18" s="485" t="s">
        <v>607</v>
      </c>
      <c r="L18" s="486" t="s">
        <v>590</v>
      </c>
      <c r="M18" s="492" t="s">
        <v>608</v>
      </c>
      <c r="N18" s="494">
        <v>42235</v>
      </c>
      <c r="O18" s="488" t="s">
        <v>567</v>
      </c>
      <c r="P18" s="489">
        <f t="shared" si="0"/>
        <v>-2</v>
      </c>
      <c r="Q18" s="489">
        <f t="shared" si="2"/>
        <v>-2</v>
      </c>
      <c r="R18" s="493" t="str">
        <f t="shared" si="1"/>
        <v>Aquisição_de_Bens_Permanentes</v>
      </c>
    </row>
    <row r="19" spans="1:18" ht="39.6" x14ac:dyDescent="0.25">
      <c r="A19" s="477">
        <v>15</v>
      </c>
      <c r="B19" s="494">
        <v>42101</v>
      </c>
      <c r="C19" s="479">
        <v>42095</v>
      </c>
      <c r="D19" s="480" t="s">
        <v>142</v>
      </c>
      <c r="E19" s="463" t="s">
        <v>601</v>
      </c>
      <c r="F19" s="495">
        <v>8090.32</v>
      </c>
      <c r="G19" s="496" t="s">
        <v>602</v>
      </c>
      <c r="H19" s="463"/>
      <c r="I19" s="483" t="s">
        <v>592</v>
      </c>
      <c r="J19" s="491" t="s">
        <v>593</v>
      </c>
      <c r="K19" s="485" t="s">
        <v>609</v>
      </c>
      <c r="L19" s="486" t="s">
        <v>590</v>
      </c>
      <c r="M19" s="492" t="s">
        <v>608</v>
      </c>
      <c r="N19" s="494">
        <v>42101</v>
      </c>
      <c r="O19" s="488" t="s">
        <v>567</v>
      </c>
      <c r="P19" s="489">
        <f t="shared" si="0"/>
        <v>-6</v>
      </c>
      <c r="Q19" s="489">
        <f t="shared" si="2"/>
        <v>-6</v>
      </c>
      <c r="R19" s="493" t="str">
        <f t="shared" si="1"/>
        <v>Aquisição_de_Bens_Permanentes</v>
      </c>
    </row>
    <row r="20" spans="1:18" ht="39.6" x14ac:dyDescent="0.25">
      <c r="A20" s="477">
        <v>16</v>
      </c>
      <c r="B20" s="494">
        <v>42235</v>
      </c>
      <c r="C20" s="479">
        <v>42217</v>
      </c>
      <c r="D20" s="480" t="s">
        <v>142</v>
      </c>
      <c r="E20" s="463" t="s">
        <v>601</v>
      </c>
      <c r="F20" s="495">
        <v>2945.63</v>
      </c>
      <c r="G20" s="496" t="s">
        <v>602</v>
      </c>
      <c r="H20" s="463"/>
      <c r="I20" s="483" t="s">
        <v>592</v>
      </c>
      <c r="J20" s="491" t="s">
        <v>593</v>
      </c>
      <c r="K20" s="485" t="s">
        <v>609</v>
      </c>
      <c r="L20" s="486" t="s">
        <v>590</v>
      </c>
      <c r="M20" s="492" t="s">
        <v>608</v>
      </c>
      <c r="N20" s="494">
        <v>42235</v>
      </c>
      <c r="O20" s="488" t="s">
        <v>567</v>
      </c>
      <c r="P20" s="489">
        <f t="shared" si="0"/>
        <v>-2</v>
      </c>
      <c r="Q20" s="489">
        <f t="shared" si="2"/>
        <v>-2</v>
      </c>
      <c r="R20" s="493" t="str">
        <f t="shared" si="1"/>
        <v>Aquisição_de_Bens_Permanentes</v>
      </c>
    </row>
    <row r="21" spans="1:18" ht="52.8" x14ac:dyDescent="0.25">
      <c r="A21" s="477">
        <v>17</v>
      </c>
      <c r="B21" s="497">
        <v>42101</v>
      </c>
      <c r="C21" s="479">
        <v>42095</v>
      </c>
      <c r="D21" s="480" t="s">
        <v>142</v>
      </c>
      <c r="E21" s="463" t="s">
        <v>601</v>
      </c>
      <c r="F21" s="495">
        <v>5633</v>
      </c>
      <c r="G21" s="496" t="s">
        <v>602</v>
      </c>
      <c r="H21" s="463"/>
      <c r="I21" s="483" t="s">
        <v>592</v>
      </c>
      <c r="J21" s="491" t="s">
        <v>593</v>
      </c>
      <c r="K21" s="485" t="s">
        <v>610</v>
      </c>
      <c r="L21" s="486" t="s">
        <v>590</v>
      </c>
      <c r="M21" s="492" t="s">
        <v>611</v>
      </c>
      <c r="N21" s="497">
        <v>42101</v>
      </c>
      <c r="O21" s="488" t="s">
        <v>567</v>
      </c>
      <c r="P21" s="489">
        <f t="shared" si="0"/>
        <v>-6</v>
      </c>
      <c r="Q21" s="489">
        <f t="shared" si="2"/>
        <v>-6</v>
      </c>
      <c r="R21" s="493" t="str">
        <f t="shared" si="1"/>
        <v>Aquisição_de_Bens_Permanentes</v>
      </c>
    </row>
    <row r="22" spans="1:18" ht="52.8" x14ac:dyDescent="0.25">
      <c r="A22" s="477">
        <v>18</v>
      </c>
      <c r="B22" s="494">
        <v>42235</v>
      </c>
      <c r="C22" s="479">
        <v>42217</v>
      </c>
      <c r="D22" s="480" t="s">
        <v>142</v>
      </c>
      <c r="E22" s="463" t="s">
        <v>601</v>
      </c>
      <c r="F22" s="495">
        <v>563.92999999999995</v>
      </c>
      <c r="G22" s="496" t="s">
        <v>602</v>
      </c>
      <c r="H22" s="463"/>
      <c r="I22" s="483" t="s">
        <v>592</v>
      </c>
      <c r="J22" s="491" t="s">
        <v>593</v>
      </c>
      <c r="K22" s="485" t="s">
        <v>610</v>
      </c>
      <c r="L22" s="486" t="s">
        <v>590</v>
      </c>
      <c r="M22" s="492" t="s">
        <v>611</v>
      </c>
      <c r="N22" s="494">
        <v>42235</v>
      </c>
      <c r="O22" s="488" t="s">
        <v>567</v>
      </c>
      <c r="P22" s="489">
        <f t="shared" si="0"/>
        <v>-2</v>
      </c>
      <c r="Q22" s="489">
        <f t="shared" si="2"/>
        <v>-2</v>
      </c>
      <c r="R22" s="493" t="str">
        <f t="shared" si="1"/>
        <v>Aquisição_de_Bens_Permanentes</v>
      </c>
    </row>
    <row r="23" spans="1:18" ht="52.8" x14ac:dyDescent="0.25">
      <c r="A23" s="477">
        <v>19</v>
      </c>
      <c r="B23" s="497">
        <v>42096</v>
      </c>
      <c r="C23" s="479">
        <v>42095</v>
      </c>
      <c r="D23" s="480" t="s">
        <v>142</v>
      </c>
      <c r="E23" s="463" t="s">
        <v>601</v>
      </c>
      <c r="F23" s="495">
        <v>31400.23</v>
      </c>
      <c r="G23" s="496" t="s">
        <v>612</v>
      </c>
      <c r="H23" s="463"/>
      <c r="I23" s="483" t="s">
        <v>592</v>
      </c>
      <c r="J23" s="491" t="s">
        <v>593</v>
      </c>
      <c r="K23" s="485" t="s">
        <v>613</v>
      </c>
      <c r="L23" s="486" t="s">
        <v>590</v>
      </c>
      <c r="M23" s="492" t="s">
        <v>614</v>
      </c>
      <c r="N23" s="497">
        <v>42096</v>
      </c>
      <c r="O23" s="488" t="s">
        <v>567</v>
      </c>
      <c r="P23" s="489">
        <f t="shared" si="0"/>
        <v>-6</v>
      </c>
      <c r="Q23" s="489">
        <f t="shared" si="2"/>
        <v>-6</v>
      </c>
      <c r="R23" s="493" t="str">
        <f t="shared" si="1"/>
        <v>Aquisição_de_Bens_Permanentes</v>
      </c>
    </row>
    <row r="24" spans="1:18" ht="53.4" x14ac:dyDescent="0.3">
      <c r="A24" s="477">
        <v>20</v>
      </c>
      <c r="B24" s="478">
        <v>42235</v>
      </c>
      <c r="C24" s="479">
        <v>42095</v>
      </c>
      <c r="D24" s="480" t="s">
        <v>142</v>
      </c>
      <c r="E24" s="463" t="s">
        <v>601</v>
      </c>
      <c r="F24" s="495">
        <v>2077.89</v>
      </c>
      <c r="G24" s="496" t="s">
        <v>612</v>
      </c>
      <c r="H24" s="463"/>
      <c r="I24" s="483" t="s">
        <v>592</v>
      </c>
      <c r="J24" s="491" t="s">
        <v>593</v>
      </c>
      <c r="K24" s="485" t="s">
        <v>613</v>
      </c>
      <c r="L24" s="486" t="s">
        <v>590</v>
      </c>
      <c r="M24" s="492" t="s">
        <v>614</v>
      </c>
      <c r="N24" s="478">
        <v>42235</v>
      </c>
      <c r="O24" s="488" t="s">
        <v>567</v>
      </c>
      <c r="P24" s="489">
        <f t="shared" si="0"/>
        <v>-2</v>
      </c>
      <c r="Q24" s="489">
        <f t="shared" si="2"/>
        <v>-6</v>
      </c>
      <c r="R24" s="493" t="str">
        <f t="shared" si="1"/>
        <v>Aquisição_de_Bens_Permanentes</v>
      </c>
    </row>
    <row r="25" spans="1:18" ht="39.6" x14ac:dyDescent="0.25">
      <c r="A25" s="477">
        <v>21</v>
      </c>
      <c r="B25" s="497">
        <v>42096</v>
      </c>
      <c r="C25" s="479">
        <v>42095</v>
      </c>
      <c r="D25" s="480" t="s">
        <v>142</v>
      </c>
      <c r="E25" s="463" t="s">
        <v>601</v>
      </c>
      <c r="F25" s="495">
        <v>10155</v>
      </c>
      <c r="G25" s="496" t="s">
        <v>612</v>
      </c>
      <c r="H25" s="463"/>
      <c r="I25" s="483" t="s">
        <v>592</v>
      </c>
      <c r="J25" s="491" t="s">
        <v>593</v>
      </c>
      <c r="K25" s="485" t="s">
        <v>615</v>
      </c>
      <c r="L25" s="486" t="s">
        <v>590</v>
      </c>
      <c r="M25" s="492" t="s">
        <v>616</v>
      </c>
      <c r="N25" s="497">
        <v>42096</v>
      </c>
      <c r="O25" s="488" t="s">
        <v>567</v>
      </c>
      <c r="P25" s="489">
        <f t="shared" si="0"/>
        <v>-6</v>
      </c>
      <c r="Q25" s="489">
        <f t="shared" si="2"/>
        <v>-6</v>
      </c>
      <c r="R25" s="493" t="str">
        <f t="shared" si="1"/>
        <v>Aquisição_de_Bens_Permanentes</v>
      </c>
    </row>
    <row r="26" spans="1:18" ht="40.200000000000003" x14ac:dyDescent="0.3">
      <c r="A26" s="477">
        <v>22</v>
      </c>
      <c r="B26" s="478">
        <v>42235</v>
      </c>
      <c r="C26" s="479">
        <v>42217</v>
      </c>
      <c r="D26" s="480" t="s">
        <v>142</v>
      </c>
      <c r="E26" s="463" t="s">
        <v>601</v>
      </c>
      <c r="F26" s="495">
        <v>672.01</v>
      </c>
      <c r="G26" s="496" t="s">
        <v>612</v>
      </c>
      <c r="H26" s="463"/>
      <c r="I26" s="483" t="s">
        <v>592</v>
      </c>
      <c r="J26" s="491" t="s">
        <v>593</v>
      </c>
      <c r="K26" s="485" t="s">
        <v>615</v>
      </c>
      <c r="L26" s="486" t="s">
        <v>590</v>
      </c>
      <c r="M26" s="492" t="s">
        <v>616</v>
      </c>
      <c r="N26" s="478">
        <v>42235</v>
      </c>
      <c r="O26" s="488" t="s">
        <v>567</v>
      </c>
      <c r="P26" s="489">
        <f t="shared" si="0"/>
        <v>-2</v>
      </c>
      <c r="Q26" s="489">
        <f t="shared" si="2"/>
        <v>-2</v>
      </c>
      <c r="R26" s="493" t="str">
        <f t="shared" si="1"/>
        <v>Aquisição_de_Bens_Permanentes</v>
      </c>
    </row>
    <row r="27" spans="1:18" ht="39.6" x14ac:dyDescent="0.25">
      <c r="A27" s="477">
        <v>23</v>
      </c>
      <c r="B27" s="497">
        <v>42096</v>
      </c>
      <c r="C27" s="479">
        <v>42095</v>
      </c>
      <c r="D27" s="480" t="s">
        <v>142</v>
      </c>
      <c r="E27" s="463" t="s">
        <v>601</v>
      </c>
      <c r="F27" s="495">
        <v>2833.05</v>
      </c>
      <c r="G27" s="496" t="s">
        <v>612</v>
      </c>
      <c r="H27" s="463"/>
      <c r="I27" s="483" t="s">
        <v>592</v>
      </c>
      <c r="J27" s="491" t="s">
        <v>593</v>
      </c>
      <c r="K27" s="485" t="s">
        <v>617</v>
      </c>
      <c r="L27" s="486" t="s">
        <v>590</v>
      </c>
      <c r="M27" s="492" t="s">
        <v>618</v>
      </c>
      <c r="N27" s="497">
        <v>42096</v>
      </c>
      <c r="O27" s="488" t="s">
        <v>567</v>
      </c>
      <c r="P27" s="489">
        <f t="shared" si="0"/>
        <v>-6</v>
      </c>
      <c r="Q27" s="489">
        <f t="shared" si="2"/>
        <v>-6</v>
      </c>
      <c r="R27" s="493" t="str">
        <f t="shared" si="1"/>
        <v>Aquisição_de_Bens_Permanentes</v>
      </c>
    </row>
    <row r="28" spans="1:18" ht="40.200000000000003" x14ac:dyDescent="0.3">
      <c r="A28" s="477">
        <v>24</v>
      </c>
      <c r="B28" s="478">
        <v>42235</v>
      </c>
      <c r="C28" s="479">
        <v>42217</v>
      </c>
      <c r="D28" s="480" t="s">
        <v>142</v>
      </c>
      <c r="E28" s="463" t="s">
        <v>601</v>
      </c>
      <c r="F28" s="495">
        <v>1011.25</v>
      </c>
      <c r="G28" s="496" t="s">
        <v>612</v>
      </c>
      <c r="H28" s="463"/>
      <c r="I28" s="483" t="s">
        <v>592</v>
      </c>
      <c r="J28" s="491" t="s">
        <v>593</v>
      </c>
      <c r="K28" s="485" t="s">
        <v>617</v>
      </c>
      <c r="L28" s="486" t="s">
        <v>590</v>
      </c>
      <c r="M28" s="492" t="s">
        <v>618</v>
      </c>
      <c r="N28" s="478">
        <v>42235</v>
      </c>
      <c r="O28" s="488" t="s">
        <v>567</v>
      </c>
      <c r="P28" s="489">
        <f t="shared" si="0"/>
        <v>-2</v>
      </c>
      <c r="Q28" s="489">
        <f t="shared" si="2"/>
        <v>-2</v>
      </c>
      <c r="R28" s="493" t="str">
        <f t="shared" si="1"/>
        <v>Aquisição_de_Bens_Permanentes</v>
      </c>
    </row>
    <row r="29" spans="1:18" ht="39.6" x14ac:dyDescent="0.25">
      <c r="A29" s="477">
        <v>25</v>
      </c>
      <c r="B29" s="497">
        <v>42096</v>
      </c>
      <c r="C29" s="479">
        <v>42095</v>
      </c>
      <c r="D29" s="480" t="s">
        <v>142</v>
      </c>
      <c r="E29" s="463" t="s">
        <v>601</v>
      </c>
      <c r="F29" s="495">
        <v>14737.11</v>
      </c>
      <c r="G29" s="496" t="s">
        <v>612</v>
      </c>
      <c r="H29" s="463"/>
      <c r="I29" s="483" t="s">
        <v>592</v>
      </c>
      <c r="J29" s="491" t="s">
        <v>593</v>
      </c>
      <c r="K29" s="485" t="s">
        <v>619</v>
      </c>
      <c r="L29" s="486" t="s">
        <v>590</v>
      </c>
      <c r="M29" s="492" t="s">
        <v>618</v>
      </c>
      <c r="N29" s="497">
        <v>42096</v>
      </c>
      <c r="O29" s="488" t="s">
        <v>567</v>
      </c>
      <c r="P29" s="489">
        <f t="shared" si="0"/>
        <v>-6</v>
      </c>
      <c r="Q29" s="489">
        <f t="shared" si="2"/>
        <v>-6</v>
      </c>
      <c r="R29" s="493" t="str">
        <f t="shared" si="1"/>
        <v>Aquisição_de_Bens_Permanentes</v>
      </c>
    </row>
    <row r="30" spans="1:18" ht="40.200000000000003" x14ac:dyDescent="0.3">
      <c r="A30" s="477">
        <v>26</v>
      </c>
      <c r="B30" s="478">
        <v>42235</v>
      </c>
      <c r="C30" s="479">
        <v>42217</v>
      </c>
      <c r="D30" s="480" t="s">
        <v>142</v>
      </c>
      <c r="E30" s="463" t="s">
        <v>601</v>
      </c>
      <c r="F30" s="495">
        <v>4728</v>
      </c>
      <c r="G30" s="496" t="s">
        <v>612</v>
      </c>
      <c r="H30" s="463"/>
      <c r="I30" s="483" t="s">
        <v>592</v>
      </c>
      <c r="J30" s="491" t="s">
        <v>593</v>
      </c>
      <c r="K30" s="485" t="s">
        <v>619</v>
      </c>
      <c r="L30" s="486" t="s">
        <v>590</v>
      </c>
      <c r="M30" s="492" t="s">
        <v>618</v>
      </c>
      <c r="N30" s="478">
        <v>42235</v>
      </c>
      <c r="O30" s="488" t="s">
        <v>567</v>
      </c>
      <c r="P30" s="489">
        <f t="shared" si="0"/>
        <v>-2</v>
      </c>
      <c r="Q30" s="489">
        <f t="shared" si="2"/>
        <v>-2</v>
      </c>
      <c r="R30" s="493" t="str">
        <f t="shared" si="1"/>
        <v>Aquisição_de_Bens_Permanentes</v>
      </c>
    </row>
    <row r="31" spans="1:18" ht="39.6" x14ac:dyDescent="0.25">
      <c r="A31" s="477">
        <v>27</v>
      </c>
      <c r="B31" s="497">
        <v>42096</v>
      </c>
      <c r="C31" s="479">
        <v>42095</v>
      </c>
      <c r="D31" s="480" t="s">
        <v>142</v>
      </c>
      <c r="E31" s="463" t="s">
        <v>601</v>
      </c>
      <c r="F31" s="495">
        <v>50887.14</v>
      </c>
      <c r="G31" s="496" t="s">
        <v>612</v>
      </c>
      <c r="H31" s="463"/>
      <c r="I31" s="483" t="s">
        <v>592</v>
      </c>
      <c r="J31" s="491" t="s">
        <v>593</v>
      </c>
      <c r="K31" s="485" t="s">
        <v>620</v>
      </c>
      <c r="L31" s="486" t="s">
        <v>590</v>
      </c>
      <c r="M31" s="487" t="s">
        <v>621</v>
      </c>
      <c r="N31" s="497">
        <v>42096</v>
      </c>
      <c r="O31" s="488" t="s">
        <v>567</v>
      </c>
      <c r="P31" s="489">
        <f t="shared" si="0"/>
        <v>-6</v>
      </c>
      <c r="Q31" s="489">
        <f t="shared" si="2"/>
        <v>-6</v>
      </c>
      <c r="R31" s="493" t="str">
        <f t="shared" si="1"/>
        <v>Aquisição_de_Bens_Permanentes</v>
      </c>
    </row>
    <row r="32" spans="1:18" ht="40.200000000000003" x14ac:dyDescent="0.3">
      <c r="A32" s="477">
        <v>28</v>
      </c>
      <c r="B32" s="494">
        <v>42108</v>
      </c>
      <c r="C32" s="479">
        <v>42095</v>
      </c>
      <c r="D32" s="480" t="s">
        <v>142</v>
      </c>
      <c r="E32" s="463" t="s">
        <v>586</v>
      </c>
      <c r="F32" s="481">
        <v>17980.5</v>
      </c>
      <c r="G32" s="498" t="s">
        <v>622</v>
      </c>
      <c r="H32" s="463"/>
      <c r="I32" s="483" t="s">
        <v>592</v>
      </c>
      <c r="J32" s="491" t="s">
        <v>593</v>
      </c>
      <c r="K32" s="485" t="s">
        <v>623</v>
      </c>
      <c r="L32" s="486" t="s">
        <v>590</v>
      </c>
      <c r="M32" s="492" t="s">
        <v>624</v>
      </c>
      <c r="N32" s="494">
        <v>42108</v>
      </c>
      <c r="O32" s="488" t="s">
        <v>567</v>
      </c>
      <c r="P32" s="489">
        <f t="shared" si="0"/>
        <v>-6</v>
      </c>
      <c r="Q32" s="489">
        <f t="shared" si="2"/>
        <v>-6</v>
      </c>
      <c r="R32" s="493" t="str">
        <f t="shared" si="1"/>
        <v>Aquisição_de_Bens_Permanentes</v>
      </c>
    </row>
    <row r="33" spans="1:18" ht="40.200000000000003" x14ac:dyDescent="0.3">
      <c r="A33" s="477">
        <v>29</v>
      </c>
      <c r="B33" s="494">
        <v>42117</v>
      </c>
      <c r="C33" s="479">
        <v>42095</v>
      </c>
      <c r="D33" s="480" t="s">
        <v>142</v>
      </c>
      <c r="E33" s="463" t="s">
        <v>586</v>
      </c>
      <c r="F33" s="481">
        <v>2727.55</v>
      </c>
      <c r="G33" s="498" t="s">
        <v>622</v>
      </c>
      <c r="H33" s="463"/>
      <c r="I33" s="483" t="s">
        <v>592</v>
      </c>
      <c r="J33" s="491" t="s">
        <v>593</v>
      </c>
      <c r="K33" s="485" t="s">
        <v>623</v>
      </c>
      <c r="L33" s="486" t="s">
        <v>590</v>
      </c>
      <c r="M33" s="492" t="s">
        <v>624</v>
      </c>
      <c r="N33" s="494">
        <v>42117</v>
      </c>
      <c r="O33" s="488" t="s">
        <v>567</v>
      </c>
      <c r="P33" s="489">
        <f t="shared" si="0"/>
        <v>-6</v>
      </c>
      <c r="Q33" s="489">
        <f t="shared" si="2"/>
        <v>-6</v>
      </c>
      <c r="R33" s="493" t="str">
        <f t="shared" si="1"/>
        <v>Aquisição_de_Bens_Permanentes</v>
      </c>
    </row>
    <row r="34" spans="1:18" ht="39.6" x14ac:dyDescent="0.25">
      <c r="A34" s="477">
        <v>30</v>
      </c>
      <c r="B34" s="497">
        <v>42108</v>
      </c>
      <c r="C34" s="479">
        <v>42095</v>
      </c>
      <c r="D34" s="480" t="s">
        <v>142</v>
      </c>
      <c r="E34" s="463" t="s">
        <v>586</v>
      </c>
      <c r="F34" s="495">
        <v>28321.02</v>
      </c>
      <c r="G34" s="498" t="s">
        <v>622</v>
      </c>
      <c r="H34" s="463"/>
      <c r="I34" s="483" t="s">
        <v>592</v>
      </c>
      <c r="J34" s="491" t="s">
        <v>593</v>
      </c>
      <c r="K34" s="485" t="s">
        <v>625</v>
      </c>
      <c r="L34" s="486" t="s">
        <v>590</v>
      </c>
      <c r="M34" s="492" t="s">
        <v>626</v>
      </c>
      <c r="N34" s="497">
        <v>42108</v>
      </c>
      <c r="O34" s="488" t="s">
        <v>567</v>
      </c>
      <c r="P34" s="489">
        <f t="shared" si="0"/>
        <v>-6</v>
      </c>
      <c r="Q34" s="489">
        <f t="shared" si="2"/>
        <v>-6</v>
      </c>
      <c r="R34" s="493" t="str">
        <f t="shared" si="1"/>
        <v>Aquisição_de_Bens_Permanentes</v>
      </c>
    </row>
    <row r="35" spans="1:18" ht="40.200000000000003" x14ac:dyDescent="0.3">
      <c r="A35" s="477">
        <v>31</v>
      </c>
      <c r="B35" s="494">
        <v>42116</v>
      </c>
      <c r="C35" s="479">
        <v>42095</v>
      </c>
      <c r="D35" s="480" t="s">
        <v>142</v>
      </c>
      <c r="E35" s="463" t="s">
        <v>586</v>
      </c>
      <c r="F35" s="481">
        <v>4013.13</v>
      </c>
      <c r="G35" s="498" t="s">
        <v>622</v>
      </c>
      <c r="H35" s="463"/>
      <c r="I35" s="483" t="s">
        <v>592</v>
      </c>
      <c r="J35" s="491" t="s">
        <v>593</v>
      </c>
      <c r="K35" s="485" t="s">
        <v>625</v>
      </c>
      <c r="L35" s="486" t="s">
        <v>590</v>
      </c>
      <c r="M35" s="492" t="s">
        <v>626</v>
      </c>
      <c r="N35" s="494">
        <v>42116</v>
      </c>
      <c r="O35" s="488" t="s">
        <v>567</v>
      </c>
      <c r="P35" s="489">
        <f t="shared" si="0"/>
        <v>-6</v>
      </c>
      <c r="Q35" s="489">
        <f t="shared" si="2"/>
        <v>-6</v>
      </c>
      <c r="R35" s="493" t="str">
        <f t="shared" si="1"/>
        <v>Aquisição_de_Bens_Permanentes</v>
      </c>
    </row>
    <row r="36" spans="1:18" ht="40.200000000000003" x14ac:dyDescent="0.3">
      <c r="A36" s="477">
        <v>32</v>
      </c>
      <c r="B36" s="497">
        <v>42297</v>
      </c>
      <c r="C36" s="479">
        <v>42278</v>
      </c>
      <c r="D36" s="480" t="s">
        <v>142</v>
      </c>
      <c r="E36" s="463" t="s">
        <v>586</v>
      </c>
      <c r="F36" s="499">
        <v>70180.92</v>
      </c>
      <c r="G36" s="500" t="s">
        <v>627</v>
      </c>
      <c r="H36" s="463"/>
      <c r="I36" s="483" t="s">
        <v>592</v>
      </c>
      <c r="J36" s="491" t="s">
        <v>593</v>
      </c>
      <c r="K36" s="485" t="s">
        <v>628</v>
      </c>
      <c r="L36" s="486" t="s">
        <v>590</v>
      </c>
      <c r="M36" s="487" t="s">
        <v>629</v>
      </c>
      <c r="N36" s="497">
        <v>42297</v>
      </c>
      <c r="O36" s="488" t="s">
        <v>567</v>
      </c>
      <c r="P36" s="489">
        <f t="shared" si="0"/>
        <v>0</v>
      </c>
      <c r="Q36" s="489">
        <f t="shared" si="2"/>
        <v>0</v>
      </c>
      <c r="R36" s="493" t="str">
        <f t="shared" si="1"/>
        <v>Aquisição_de_Bens_Permanentes</v>
      </c>
    </row>
    <row r="37" spans="1:18" ht="40.200000000000003" x14ac:dyDescent="0.3">
      <c r="A37" s="477">
        <v>33</v>
      </c>
      <c r="B37" s="478">
        <v>42320</v>
      </c>
      <c r="C37" s="479">
        <v>42309</v>
      </c>
      <c r="D37" s="480" t="s">
        <v>142</v>
      </c>
      <c r="E37" s="463" t="s">
        <v>586</v>
      </c>
      <c r="F37" s="501">
        <v>23490.75</v>
      </c>
      <c r="G37" s="500" t="s">
        <v>627</v>
      </c>
      <c r="H37" s="463"/>
      <c r="I37" s="483" t="s">
        <v>592</v>
      </c>
      <c r="J37" s="491" t="s">
        <v>593</v>
      </c>
      <c r="K37" s="485" t="s">
        <v>630</v>
      </c>
      <c r="L37" s="486" t="s">
        <v>590</v>
      </c>
      <c r="M37" s="492" t="s">
        <v>631</v>
      </c>
      <c r="N37" s="478">
        <v>42320</v>
      </c>
      <c r="O37" s="500" t="s">
        <v>632</v>
      </c>
      <c r="P37" s="489">
        <f t="shared" si="0"/>
        <v>1</v>
      </c>
      <c r="Q37" s="489">
        <f t="shared" si="2"/>
        <v>1</v>
      </c>
      <c r="R37" s="493" t="str">
        <f t="shared" si="1"/>
        <v>Aquisição_de_Bens_Permanentes</v>
      </c>
    </row>
    <row r="38" spans="1:18" ht="40.200000000000003" x14ac:dyDescent="0.3">
      <c r="A38" s="477">
        <v>34</v>
      </c>
      <c r="B38" s="478">
        <v>42320</v>
      </c>
      <c r="C38" s="479">
        <v>42309</v>
      </c>
      <c r="D38" s="480" t="s">
        <v>142</v>
      </c>
      <c r="E38" s="463" t="s">
        <v>586</v>
      </c>
      <c r="F38" s="502">
        <v>5111.9799999999996</v>
      </c>
      <c r="G38" s="500" t="s">
        <v>627</v>
      </c>
      <c r="H38" s="463"/>
      <c r="I38" s="483" t="s">
        <v>592</v>
      </c>
      <c r="J38" s="491" t="s">
        <v>593</v>
      </c>
      <c r="K38" s="485" t="s">
        <v>633</v>
      </c>
      <c r="L38" s="486" t="s">
        <v>590</v>
      </c>
      <c r="M38" s="492" t="s">
        <v>631</v>
      </c>
      <c r="N38" s="478">
        <v>42320</v>
      </c>
      <c r="O38" s="500" t="s">
        <v>632</v>
      </c>
      <c r="P38" s="489">
        <f t="shared" si="0"/>
        <v>1</v>
      </c>
      <c r="Q38" s="489">
        <f t="shared" si="2"/>
        <v>1</v>
      </c>
      <c r="R38" s="493" t="str">
        <f t="shared" si="1"/>
        <v>Aquisição_de_Bens_Permanentes</v>
      </c>
    </row>
    <row r="39" spans="1:18" ht="53.4" x14ac:dyDescent="0.3">
      <c r="A39" s="477">
        <v>35</v>
      </c>
      <c r="B39" s="478">
        <v>42320</v>
      </c>
      <c r="C39" s="479">
        <v>42309</v>
      </c>
      <c r="D39" s="480" t="s">
        <v>142</v>
      </c>
      <c r="E39" s="463" t="s">
        <v>586</v>
      </c>
      <c r="F39" s="502">
        <v>43816.95</v>
      </c>
      <c r="G39" s="500" t="s">
        <v>627</v>
      </c>
      <c r="H39" s="463"/>
      <c r="I39" s="483" t="s">
        <v>592</v>
      </c>
      <c r="J39" s="491" t="s">
        <v>593</v>
      </c>
      <c r="K39" s="485" t="s">
        <v>634</v>
      </c>
      <c r="L39" s="486" t="s">
        <v>590</v>
      </c>
      <c r="M39" s="487" t="s">
        <v>635</v>
      </c>
      <c r="N39" s="478">
        <v>42320</v>
      </c>
      <c r="O39" s="488" t="s">
        <v>567</v>
      </c>
      <c r="P39" s="489">
        <f t="shared" si="0"/>
        <v>1</v>
      </c>
      <c r="Q39" s="489">
        <f t="shared" si="2"/>
        <v>1</v>
      </c>
      <c r="R39" s="493" t="str">
        <f t="shared" si="1"/>
        <v>Aquisição_de_Bens_Permanentes</v>
      </c>
    </row>
    <row r="40" spans="1:18" ht="13.2" hidden="1" x14ac:dyDescent="0.25">
      <c r="A40" s="503">
        <v>36</v>
      </c>
      <c r="B40" s="504"/>
      <c r="C40" s="505"/>
      <c r="D40" s="506"/>
      <c r="E40" s="506"/>
      <c r="F40" s="106"/>
      <c r="G40" s="506"/>
      <c r="H40" s="506"/>
      <c r="I40" s="507"/>
      <c r="J40" s="506"/>
      <c r="K40" s="506"/>
      <c r="L40" s="507"/>
      <c r="M40" s="506"/>
      <c r="N40" s="508"/>
      <c r="O40" s="508"/>
      <c r="P40" s="489">
        <f t="shared" si="0"/>
        <v>-9</v>
      </c>
      <c r="Q40" s="489">
        <f t="shared" si="2"/>
        <v>0</v>
      </c>
      <c r="R40" s="493" t="str">
        <f t="shared" si="1"/>
        <v/>
      </c>
    </row>
    <row r="41" spans="1:18" ht="13.2" hidden="1" x14ac:dyDescent="0.25">
      <c r="A41" s="503">
        <v>37</v>
      </c>
      <c r="B41" s="504"/>
      <c r="C41" s="505"/>
      <c r="D41" s="506"/>
      <c r="E41" s="506"/>
      <c r="F41" s="106"/>
      <c r="G41" s="506"/>
      <c r="H41" s="506"/>
      <c r="I41" s="507"/>
      <c r="J41" s="506"/>
      <c r="K41" s="506"/>
      <c r="L41" s="507"/>
      <c r="M41" s="506"/>
      <c r="N41" s="508"/>
      <c r="O41" s="508"/>
      <c r="P41" s="489">
        <f t="shared" si="0"/>
        <v>-9</v>
      </c>
      <c r="Q41" s="489">
        <f t="shared" si="2"/>
        <v>0</v>
      </c>
      <c r="R41" s="493" t="str">
        <f t="shared" si="1"/>
        <v/>
      </c>
    </row>
    <row r="42" spans="1:18" ht="13.2" hidden="1" x14ac:dyDescent="0.25">
      <c r="A42" s="503">
        <v>38</v>
      </c>
      <c r="B42" s="504"/>
      <c r="C42" s="505"/>
      <c r="D42" s="506"/>
      <c r="E42" s="506"/>
      <c r="F42" s="106"/>
      <c r="G42" s="506"/>
      <c r="H42" s="506"/>
      <c r="I42" s="507"/>
      <c r="J42" s="506"/>
      <c r="K42" s="506"/>
      <c r="L42" s="507"/>
      <c r="M42" s="506"/>
      <c r="N42" s="508"/>
      <c r="O42" s="508"/>
      <c r="P42" s="489">
        <f t="shared" si="0"/>
        <v>-9</v>
      </c>
      <c r="Q42" s="489">
        <f t="shared" si="2"/>
        <v>0</v>
      </c>
      <c r="R42" s="493" t="str">
        <f t="shared" si="1"/>
        <v/>
      </c>
    </row>
    <row r="43" spans="1:18" ht="13.2" hidden="1" x14ac:dyDescent="0.25">
      <c r="A43" s="503">
        <v>39</v>
      </c>
      <c r="B43" s="504"/>
      <c r="C43" s="505"/>
      <c r="D43" s="506"/>
      <c r="E43" s="506"/>
      <c r="F43" s="106"/>
      <c r="G43" s="506"/>
      <c r="H43" s="506"/>
      <c r="I43" s="507"/>
      <c r="J43" s="506"/>
      <c r="K43" s="506"/>
      <c r="L43" s="507"/>
      <c r="M43" s="506"/>
      <c r="N43" s="508"/>
      <c r="O43" s="508"/>
      <c r="P43" s="489">
        <f t="shared" si="0"/>
        <v>-9</v>
      </c>
      <c r="Q43" s="489">
        <f t="shared" si="2"/>
        <v>0</v>
      </c>
      <c r="R43" s="493" t="str">
        <f t="shared" si="1"/>
        <v/>
      </c>
    </row>
    <row r="44" spans="1:18" ht="13.2" hidden="1" x14ac:dyDescent="0.25">
      <c r="A44" s="503">
        <v>40</v>
      </c>
      <c r="B44" s="504"/>
      <c r="C44" s="505"/>
      <c r="D44" s="506"/>
      <c r="E44" s="506"/>
      <c r="F44" s="106"/>
      <c r="G44" s="506"/>
      <c r="H44" s="506"/>
      <c r="I44" s="507"/>
      <c r="J44" s="506"/>
      <c r="K44" s="506"/>
      <c r="L44" s="507"/>
      <c r="M44" s="506"/>
      <c r="N44" s="508"/>
      <c r="O44" s="508"/>
      <c r="P44" s="489">
        <f t="shared" si="0"/>
        <v>-9</v>
      </c>
      <c r="Q44" s="489">
        <f t="shared" si="2"/>
        <v>0</v>
      </c>
      <c r="R44" s="493" t="str">
        <f t="shared" si="1"/>
        <v/>
      </c>
    </row>
    <row r="45" spans="1:18" ht="13.2" hidden="1" x14ac:dyDescent="0.25">
      <c r="A45" s="503">
        <v>41</v>
      </c>
      <c r="B45" s="504"/>
      <c r="C45" s="505"/>
      <c r="D45" s="506"/>
      <c r="E45" s="506"/>
      <c r="F45" s="106"/>
      <c r="G45" s="506"/>
      <c r="H45" s="506"/>
      <c r="I45" s="507"/>
      <c r="J45" s="506"/>
      <c r="K45" s="506"/>
      <c r="L45" s="507"/>
      <c r="M45" s="506"/>
      <c r="N45" s="508"/>
      <c r="O45" s="508"/>
      <c r="P45" s="489">
        <f t="shared" si="0"/>
        <v>-9</v>
      </c>
      <c r="Q45" s="489">
        <f t="shared" si="2"/>
        <v>0</v>
      </c>
      <c r="R45" s="493" t="str">
        <f t="shared" si="1"/>
        <v/>
      </c>
    </row>
    <row r="46" spans="1:18" ht="13.2" hidden="1" x14ac:dyDescent="0.25">
      <c r="A46" s="503">
        <v>42</v>
      </c>
      <c r="B46" s="504"/>
      <c r="C46" s="505"/>
      <c r="D46" s="506"/>
      <c r="E46" s="506"/>
      <c r="F46" s="106"/>
      <c r="G46" s="506"/>
      <c r="H46" s="506"/>
      <c r="I46" s="507"/>
      <c r="J46" s="506"/>
      <c r="K46" s="506"/>
      <c r="L46" s="507"/>
      <c r="M46" s="506"/>
      <c r="N46" s="508"/>
      <c r="O46" s="508"/>
      <c r="P46" s="489">
        <f t="shared" si="0"/>
        <v>-9</v>
      </c>
      <c r="Q46" s="489">
        <f t="shared" si="2"/>
        <v>0</v>
      </c>
      <c r="R46" s="493" t="str">
        <f t="shared" si="1"/>
        <v/>
      </c>
    </row>
    <row r="47" spans="1:18" ht="13.2" hidden="1" x14ac:dyDescent="0.25">
      <c r="A47" s="503">
        <v>43</v>
      </c>
      <c r="B47" s="504"/>
      <c r="C47" s="505"/>
      <c r="D47" s="506"/>
      <c r="E47" s="506"/>
      <c r="F47" s="106"/>
      <c r="G47" s="506"/>
      <c r="H47" s="506"/>
      <c r="I47" s="507"/>
      <c r="J47" s="506"/>
      <c r="K47" s="506"/>
      <c r="L47" s="507"/>
      <c r="M47" s="506"/>
      <c r="N47" s="508"/>
      <c r="O47" s="508"/>
      <c r="P47" s="489">
        <f t="shared" si="0"/>
        <v>-9</v>
      </c>
      <c r="Q47" s="489">
        <f t="shared" si="2"/>
        <v>0</v>
      </c>
      <c r="R47" s="493" t="str">
        <f t="shared" si="1"/>
        <v/>
      </c>
    </row>
    <row r="48" spans="1:18" ht="13.2" hidden="1" x14ac:dyDescent="0.25">
      <c r="A48" s="503">
        <v>44</v>
      </c>
      <c r="B48" s="504"/>
      <c r="C48" s="505"/>
      <c r="D48" s="506"/>
      <c r="E48" s="506"/>
      <c r="F48" s="106"/>
      <c r="G48" s="506"/>
      <c r="H48" s="506"/>
      <c r="I48" s="507"/>
      <c r="J48" s="506"/>
      <c r="K48" s="506"/>
      <c r="L48" s="507"/>
      <c r="M48" s="506"/>
      <c r="N48" s="508"/>
      <c r="O48" s="508"/>
      <c r="P48" s="489">
        <f t="shared" si="0"/>
        <v>-9</v>
      </c>
      <c r="Q48" s="489">
        <f t="shared" si="2"/>
        <v>0</v>
      </c>
      <c r="R48" s="493" t="str">
        <f t="shared" si="1"/>
        <v/>
      </c>
    </row>
    <row r="49" spans="1:18" ht="13.2" hidden="1" x14ac:dyDescent="0.25">
      <c r="A49" s="503">
        <v>45</v>
      </c>
      <c r="B49" s="504"/>
      <c r="C49" s="505"/>
      <c r="D49" s="506"/>
      <c r="E49" s="506"/>
      <c r="F49" s="106"/>
      <c r="G49" s="506"/>
      <c r="H49" s="506"/>
      <c r="I49" s="507"/>
      <c r="J49" s="506"/>
      <c r="K49" s="506"/>
      <c r="L49" s="507"/>
      <c r="M49" s="506"/>
      <c r="N49" s="508"/>
      <c r="O49" s="508"/>
      <c r="P49" s="489">
        <f t="shared" si="0"/>
        <v>-9</v>
      </c>
      <c r="Q49" s="489">
        <f t="shared" si="2"/>
        <v>0</v>
      </c>
      <c r="R49" s="493" t="str">
        <f t="shared" si="1"/>
        <v/>
      </c>
    </row>
    <row r="50" spans="1:18" ht="13.2" hidden="1" x14ac:dyDescent="0.25">
      <c r="A50" s="503">
        <v>46</v>
      </c>
      <c r="B50" s="504"/>
      <c r="C50" s="505"/>
      <c r="D50" s="506"/>
      <c r="E50" s="506"/>
      <c r="F50" s="106"/>
      <c r="G50" s="506"/>
      <c r="H50" s="506"/>
      <c r="I50" s="507"/>
      <c r="J50" s="506"/>
      <c r="K50" s="506"/>
      <c r="L50" s="507"/>
      <c r="M50" s="506"/>
      <c r="N50" s="508"/>
      <c r="O50" s="508"/>
      <c r="P50" s="489">
        <f t="shared" si="0"/>
        <v>-9</v>
      </c>
      <c r="Q50" s="489">
        <f t="shared" si="2"/>
        <v>0</v>
      </c>
      <c r="R50" s="493" t="str">
        <f t="shared" si="1"/>
        <v/>
      </c>
    </row>
    <row r="51" spans="1:18" ht="13.2" hidden="1" x14ac:dyDescent="0.25">
      <c r="A51" s="503">
        <v>47</v>
      </c>
      <c r="B51" s="504"/>
      <c r="C51" s="505"/>
      <c r="D51" s="506"/>
      <c r="E51" s="506"/>
      <c r="F51" s="106"/>
      <c r="G51" s="506"/>
      <c r="H51" s="506"/>
      <c r="I51" s="507"/>
      <c r="J51" s="506"/>
      <c r="K51" s="506"/>
      <c r="L51" s="507"/>
      <c r="M51" s="506"/>
      <c r="N51" s="508"/>
      <c r="O51" s="508"/>
      <c r="P51" s="489">
        <f t="shared" si="0"/>
        <v>-9</v>
      </c>
      <c r="Q51" s="489">
        <f t="shared" si="2"/>
        <v>0</v>
      </c>
      <c r="R51" s="493" t="str">
        <f t="shared" si="1"/>
        <v/>
      </c>
    </row>
    <row r="52" spans="1:18" ht="13.2" hidden="1" x14ac:dyDescent="0.25">
      <c r="A52" s="503">
        <v>48</v>
      </c>
      <c r="B52" s="504"/>
      <c r="C52" s="505"/>
      <c r="D52" s="506"/>
      <c r="E52" s="506"/>
      <c r="F52" s="106"/>
      <c r="G52" s="506"/>
      <c r="H52" s="506"/>
      <c r="I52" s="507"/>
      <c r="J52" s="506"/>
      <c r="K52" s="506"/>
      <c r="L52" s="507"/>
      <c r="M52" s="506"/>
      <c r="N52" s="508"/>
      <c r="O52" s="508"/>
      <c r="P52" s="489">
        <f t="shared" si="0"/>
        <v>-9</v>
      </c>
      <c r="Q52" s="489">
        <f t="shared" si="2"/>
        <v>0</v>
      </c>
      <c r="R52" s="493" t="str">
        <f t="shared" si="1"/>
        <v/>
      </c>
    </row>
    <row r="53" spans="1:18" ht="13.2" hidden="1" x14ac:dyDescent="0.25">
      <c r="A53" s="503">
        <v>49</v>
      </c>
      <c r="B53" s="504"/>
      <c r="C53" s="505"/>
      <c r="D53" s="506"/>
      <c r="E53" s="506"/>
      <c r="F53" s="106"/>
      <c r="G53" s="506"/>
      <c r="H53" s="506"/>
      <c r="I53" s="507"/>
      <c r="J53" s="506"/>
      <c r="K53" s="506"/>
      <c r="L53" s="507"/>
      <c r="M53" s="506"/>
      <c r="N53" s="508"/>
      <c r="O53" s="508"/>
      <c r="P53" s="489">
        <f t="shared" si="0"/>
        <v>-9</v>
      </c>
      <c r="Q53" s="489">
        <f t="shared" si="2"/>
        <v>0</v>
      </c>
      <c r="R53" s="493" t="str">
        <f t="shared" si="1"/>
        <v/>
      </c>
    </row>
    <row r="54" spans="1:18" ht="13.2" hidden="1" x14ac:dyDescent="0.25">
      <c r="A54" s="503">
        <v>50</v>
      </c>
      <c r="B54" s="504"/>
      <c r="C54" s="505"/>
      <c r="D54" s="506"/>
      <c r="E54" s="506"/>
      <c r="F54" s="106"/>
      <c r="G54" s="506"/>
      <c r="H54" s="506"/>
      <c r="I54" s="507"/>
      <c r="J54" s="506"/>
      <c r="K54" s="506"/>
      <c r="L54" s="507"/>
      <c r="M54" s="506"/>
      <c r="N54" s="508"/>
      <c r="O54" s="508"/>
      <c r="P54" s="489">
        <f t="shared" si="0"/>
        <v>-9</v>
      </c>
      <c r="Q54" s="489">
        <f t="shared" si="2"/>
        <v>0</v>
      </c>
      <c r="R54" s="493" t="str">
        <f t="shared" si="1"/>
        <v/>
      </c>
    </row>
    <row r="55" spans="1:18" ht="13.2" hidden="1" x14ac:dyDescent="0.25">
      <c r="A55" s="503">
        <v>51</v>
      </c>
      <c r="B55" s="504"/>
      <c r="C55" s="505"/>
      <c r="D55" s="506"/>
      <c r="E55" s="506"/>
      <c r="F55" s="106"/>
      <c r="G55" s="506"/>
      <c r="H55" s="506"/>
      <c r="I55" s="507"/>
      <c r="J55" s="506"/>
      <c r="K55" s="506"/>
      <c r="L55" s="507"/>
      <c r="M55" s="506"/>
      <c r="N55" s="508"/>
      <c r="O55" s="508"/>
      <c r="P55" s="489">
        <f t="shared" si="0"/>
        <v>-9</v>
      </c>
      <c r="Q55" s="489">
        <f t="shared" si="2"/>
        <v>0</v>
      </c>
      <c r="R55" s="493" t="str">
        <f t="shared" si="1"/>
        <v/>
      </c>
    </row>
    <row r="56" spans="1:18" ht="13.2" hidden="1" x14ac:dyDescent="0.25">
      <c r="A56" s="503">
        <v>52</v>
      </c>
      <c r="B56" s="504"/>
      <c r="C56" s="505"/>
      <c r="D56" s="506"/>
      <c r="E56" s="506"/>
      <c r="F56" s="106"/>
      <c r="G56" s="506"/>
      <c r="H56" s="506"/>
      <c r="I56" s="507"/>
      <c r="J56" s="506"/>
      <c r="K56" s="506"/>
      <c r="L56" s="507"/>
      <c r="M56" s="506"/>
      <c r="N56" s="508"/>
      <c r="O56" s="508"/>
      <c r="P56" s="489">
        <f t="shared" si="0"/>
        <v>-9</v>
      </c>
      <c r="Q56" s="489">
        <f t="shared" si="2"/>
        <v>0</v>
      </c>
      <c r="R56" s="493" t="str">
        <f t="shared" si="1"/>
        <v/>
      </c>
    </row>
    <row r="57" spans="1:18" ht="13.2" hidden="1" x14ac:dyDescent="0.25">
      <c r="A57" s="503">
        <v>53</v>
      </c>
      <c r="B57" s="504"/>
      <c r="C57" s="505"/>
      <c r="D57" s="506"/>
      <c r="E57" s="506"/>
      <c r="F57" s="106"/>
      <c r="G57" s="506"/>
      <c r="H57" s="506"/>
      <c r="I57" s="507"/>
      <c r="J57" s="506"/>
      <c r="K57" s="506"/>
      <c r="L57" s="507"/>
      <c r="M57" s="506"/>
      <c r="N57" s="508"/>
      <c r="O57" s="508"/>
      <c r="P57" s="489">
        <f t="shared" si="0"/>
        <v>-9</v>
      </c>
      <c r="Q57" s="489">
        <f t="shared" si="2"/>
        <v>0</v>
      </c>
      <c r="R57" s="493" t="str">
        <f t="shared" si="1"/>
        <v/>
      </c>
    </row>
    <row r="58" spans="1:18" ht="13.2" hidden="1" x14ac:dyDescent="0.25">
      <c r="A58" s="503">
        <v>54</v>
      </c>
      <c r="B58" s="504"/>
      <c r="C58" s="505"/>
      <c r="D58" s="506"/>
      <c r="E58" s="506"/>
      <c r="F58" s="106"/>
      <c r="G58" s="506"/>
      <c r="H58" s="506"/>
      <c r="I58" s="507"/>
      <c r="J58" s="506"/>
      <c r="K58" s="506"/>
      <c r="L58" s="507"/>
      <c r="M58" s="506"/>
      <c r="N58" s="508"/>
      <c r="O58" s="508"/>
      <c r="P58" s="489">
        <f t="shared" si="0"/>
        <v>-9</v>
      </c>
      <c r="Q58" s="489">
        <f t="shared" si="2"/>
        <v>0</v>
      </c>
      <c r="R58" s="493" t="str">
        <f t="shared" si="1"/>
        <v/>
      </c>
    </row>
    <row r="59" spans="1:18" ht="13.2" hidden="1" x14ac:dyDescent="0.25">
      <c r="A59" s="503">
        <v>55</v>
      </c>
      <c r="B59" s="504"/>
      <c r="C59" s="505"/>
      <c r="D59" s="506"/>
      <c r="E59" s="506"/>
      <c r="F59" s="106"/>
      <c r="G59" s="506"/>
      <c r="H59" s="506"/>
      <c r="I59" s="507"/>
      <c r="J59" s="506"/>
      <c r="K59" s="506"/>
      <c r="L59" s="507"/>
      <c r="M59" s="506"/>
      <c r="N59" s="508"/>
      <c r="O59" s="508"/>
      <c r="P59" s="489">
        <f t="shared" si="0"/>
        <v>-9</v>
      </c>
      <c r="Q59" s="489">
        <f t="shared" si="2"/>
        <v>0</v>
      </c>
      <c r="R59" s="493" t="str">
        <f t="shared" si="1"/>
        <v/>
      </c>
    </row>
    <row r="60" spans="1:18" ht="13.2" hidden="1" x14ac:dyDescent="0.25">
      <c r="A60" s="503">
        <v>56</v>
      </c>
      <c r="B60" s="504"/>
      <c r="C60" s="505"/>
      <c r="D60" s="506"/>
      <c r="E60" s="506"/>
      <c r="F60" s="106"/>
      <c r="G60" s="506"/>
      <c r="H60" s="506"/>
      <c r="I60" s="507"/>
      <c r="J60" s="506"/>
      <c r="K60" s="506"/>
      <c r="L60" s="507"/>
      <c r="M60" s="506"/>
      <c r="N60" s="508"/>
      <c r="O60" s="508"/>
      <c r="P60" s="489">
        <f t="shared" si="0"/>
        <v>-9</v>
      </c>
      <c r="Q60" s="489">
        <f t="shared" si="2"/>
        <v>0</v>
      </c>
      <c r="R60" s="493" t="str">
        <f t="shared" si="1"/>
        <v/>
      </c>
    </row>
    <row r="61" spans="1:18" ht="13.2" hidden="1" x14ac:dyDescent="0.25">
      <c r="A61" s="503">
        <v>57</v>
      </c>
      <c r="B61" s="504"/>
      <c r="C61" s="505"/>
      <c r="D61" s="506"/>
      <c r="E61" s="506"/>
      <c r="F61" s="106"/>
      <c r="G61" s="506"/>
      <c r="H61" s="506"/>
      <c r="I61" s="507"/>
      <c r="J61" s="506"/>
      <c r="K61" s="506"/>
      <c r="L61" s="507"/>
      <c r="M61" s="506"/>
      <c r="N61" s="508"/>
      <c r="O61" s="508"/>
      <c r="P61" s="489">
        <f t="shared" si="0"/>
        <v>-9</v>
      </c>
      <c r="Q61" s="489">
        <f t="shared" si="2"/>
        <v>0</v>
      </c>
      <c r="R61" s="493" t="str">
        <f t="shared" si="1"/>
        <v/>
      </c>
    </row>
    <row r="62" spans="1:18" ht="13.2" hidden="1" x14ac:dyDescent="0.25">
      <c r="A62" s="503">
        <v>58</v>
      </c>
      <c r="B62" s="504"/>
      <c r="C62" s="505"/>
      <c r="D62" s="506"/>
      <c r="E62" s="506"/>
      <c r="F62" s="106"/>
      <c r="G62" s="506"/>
      <c r="H62" s="506"/>
      <c r="I62" s="507"/>
      <c r="J62" s="506"/>
      <c r="K62" s="506"/>
      <c r="L62" s="507"/>
      <c r="M62" s="506"/>
      <c r="N62" s="508"/>
      <c r="O62" s="508"/>
      <c r="P62" s="489">
        <f t="shared" si="0"/>
        <v>-9</v>
      </c>
      <c r="Q62" s="489">
        <f t="shared" si="2"/>
        <v>0</v>
      </c>
      <c r="R62" s="493" t="str">
        <f t="shared" si="1"/>
        <v/>
      </c>
    </row>
    <row r="63" spans="1:18" ht="13.2" hidden="1" x14ac:dyDescent="0.25">
      <c r="A63" s="503">
        <v>59</v>
      </c>
      <c r="B63" s="504"/>
      <c r="C63" s="505"/>
      <c r="D63" s="506"/>
      <c r="E63" s="506"/>
      <c r="F63" s="106"/>
      <c r="G63" s="506"/>
      <c r="H63" s="506"/>
      <c r="I63" s="507"/>
      <c r="J63" s="506"/>
      <c r="K63" s="506"/>
      <c r="L63" s="507"/>
      <c r="M63" s="506"/>
      <c r="N63" s="508"/>
      <c r="O63" s="508"/>
      <c r="P63" s="489">
        <f t="shared" si="0"/>
        <v>-9</v>
      </c>
      <c r="Q63" s="489">
        <f t="shared" si="2"/>
        <v>0</v>
      </c>
      <c r="R63" s="493" t="str">
        <f t="shared" si="1"/>
        <v/>
      </c>
    </row>
    <row r="64" spans="1:18" ht="13.2" hidden="1" x14ac:dyDescent="0.25">
      <c r="A64" s="503">
        <v>60</v>
      </c>
      <c r="B64" s="504"/>
      <c r="C64" s="505"/>
      <c r="D64" s="506"/>
      <c r="E64" s="506"/>
      <c r="F64" s="106"/>
      <c r="G64" s="506"/>
      <c r="H64" s="506"/>
      <c r="I64" s="507"/>
      <c r="J64" s="506"/>
      <c r="K64" s="506"/>
      <c r="L64" s="507"/>
      <c r="M64" s="506"/>
      <c r="N64" s="508"/>
      <c r="O64" s="508"/>
      <c r="P64" s="489">
        <f t="shared" si="0"/>
        <v>-9</v>
      </c>
      <c r="Q64" s="489">
        <f t="shared" si="2"/>
        <v>0</v>
      </c>
      <c r="R64" s="493" t="str">
        <f t="shared" si="1"/>
        <v/>
      </c>
    </row>
    <row r="65" spans="1:18" ht="13.2" hidden="1" x14ac:dyDescent="0.25">
      <c r="A65" s="503">
        <v>61</v>
      </c>
      <c r="B65" s="504"/>
      <c r="C65" s="505"/>
      <c r="D65" s="506"/>
      <c r="E65" s="506"/>
      <c r="F65" s="106"/>
      <c r="G65" s="506"/>
      <c r="H65" s="506"/>
      <c r="I65" s="507"/>
      <c r="J65" s="506"/>
      <c r="K65" s="506"/>
      <c r="L65" s="507"/>
      <c r="M65" s="506"/>
      <c r="N65" s="508"/>
      <c r="O65" s="508"/>
      <c r="P65" s="489">
        <f t="shared" si="0"/>
        <v>-9</v>
      </c>
      <c r="Q65" s="489">
        <f t="shared" si="2"/>
        <v>0</v>
      </c>
      <c r="R65" s="493" t="str">
        <f t="shared" si="1"/>
        <v/>
      </c>
    </row>
    <row r="66" spans="1:18" ht="13.2" hidden="1" x14ac:dyDescent="0.25">
      <c r="A66" s="503">
        <v>62</v>
      </c>
      <c r="B66" s="504"/>
      <c r="C66" s="505"/>
      <c r="D66" s="506"/>
      <c r="E66" s="506"/>
      <c r="F66" s="106"/>
      <c r="G66" s="506"/>
      <c r="H66" s="506"/>
      <c r="I66" s="507"/>
      <c r="J66" s="506"/>
      <c r="K66" s="506"/>
      <c r="L66" s="507"/>
      <c r="M66" s="506"/>
      <c r="N66" s="508"/>
      <c r="O66" s="508"/>
      <c r="P66" s="489">
        <f t="shared" si="0"/>
        <v>-9</v>
      </c>
      <c r="Q66" s="489">
        <f t="shared" si="2"/>
        <v>0</v>
      </c>
      <c r="R66" s="493" t="str">
        <f t="shared" si="1"/>
        <v/>
      </c>
    </row>
    <row r="67" spans="1:18" ht="13.2" hidden="1" x14ac:dyDescent="0.25">
      <c r="A67" s="503">
        <v>63</v>
      </c>
      <c r="B67" s="504"/>
      <c r="C67" s="505"/>
      <c r="D67" s="506"/>
      <c r="E67" s="506"/>
      <c r="F67" s="106"/>
      <c r="G67" s="506"/>
      <c r="H67" s="506"/>
      <c r="I67" s="507"/>
      <c r="J67" s="506"/>
      <c r="K67" s="506"/>
      <c r="L67" s="507"/>
      <c r="M67" s="506"/>
      <c r="N67" s="508"/>
      <c r="O67" s="508"/>
      <c r="P67" s="489">
        <f t="shared" si="0"/>
        <v>-9</v>
      </c>
      <c r="Q67" s="489">
        <f t="shared" si="2"/>
        <v>0</v>
      </c>
      <c r="R67" s="493" t="str">
        <f t="shared" si="1"/>
        <v/>
      </c>
    </row>
    <row r="68" spans="1:18" ht="13.2" hidden="1" x14ac:dyDescent="0.25">
      <c r="A68" s="503">
        <v>64</v>
      </c>
      <c r="B68" s="504"/>
      <c r="C68" s="505"/>
      <c r="D68" s="506"/>
      <c r="E68" s="506"/>
      <c r="F68" s="106"/>
      <c r="G68" s="506"/>
      <c r="H68" s="506"/>
      <c r="I68" s="507"/>
      <c r="J68" s="506"/>
      <c r="K68" s="506"/>
      <c r="L68" s="507"/>
      <c r="M68" s="506"/>
      <c r="N68" s="508"/>
      <c r="O68" s="508"/>
      <c r="P68" s="489">
        <f t="shared" si="0"/>
        <v>-9</v>
      </c>
      <c r="Q68" s="489">
        <f t="shared" si="2"/>
        <v>0</v>
      </c>
      <c r="R68" s="493" t="str">
        <f t="shared" si="1"/>
        <v/>
      </c>
    </row>
    <row r="69" spans="1:18" ht="13.2" hidden="1" x14ac:dyDescent="0.25">
      <c r="A69" s="503">
        <v>65</v>
      </c>
      <c r="B69" s="504"/>
      <c r="C69" s="505"/>
      <c r="D69" s="506"/>
      <c r="E69" s="506"/>
      <c r="F69" s="106"/>
      <c r="G69" s="506"/>
      <c r="H69" s="506"/>
      <c r="I69" s="507"/>
      <c r="J69" s="506"/>
      <c r="K69" s="506"/>
      <c r="L69" s="507"/>
      <c r="M69" s="506"/>
      <c r="N69" s="508"/>
      <c r="O69" s="508"/>
      <c r="P69" s="489">
        <f t="shared" ref="P69:P132" si="3">MONTH(B69)-$P$1+1</f>
        <v>-9</v>
      </c>
      <c r="Q69" s="489">
        <f t="shared" si="2"/>
        <v>0</v>
      </c>
      <c r="R69" s="493" t="str">
        <f t="shared" ref="R69:R132" si="4">SUBSTITUTE(D69," ","_")</f>
        <v/>
      </c>
    </row>
    <row r="70" spans="1:18" ht="13.2" hidden="1" x14ac:dyDescent="0.25">
      <c r="A70" s="503">
        <v>66</v>
      </c>
      <c r="B70" s="504"/>
      <c r="C70" s="505"/>
      <c r="D70" s="506"/>
      <c r="E70" s="506"/>
      <c r="F70" s="106"/>
      <c r="G70" s="506"/>
      <c r="H70" s="506"/>
      <c r="I70" s="507"/>
      <c r="J70" s="506"/>
      <c r="K70" s="506"/>
      <c r="L70" s="507"/>
      <c r="M70" s="506"/>
      <c r="N70" s="508"/>
      <c r="O70" s="508"/>
      <c r="P70" s="489">
        <f t="shared" si="3"/>
        <v>-9</v>
      </c>
      <c r="Q70" s="489">
        <f t="shared" ref="Q70:Q133" si="5">IF(C70=0,0,IF(YEAR(C70)-$Q$1&lt;0,0,MONTH(C70)-$P$1+1))</f>
        <v>0</v>
      </c>
      <c r="R70" s="493" t="str">
        <f t="shared" si="4"/>
        <v/>
      </c>
    </row>
    <row r="71" spans="1:18" ht="13.2" hidden="1" x14ac:dyDescent="0.25">
      <c r="A71" s="503">
        <v>67</v>
      </c>
      <c r="B71" s="504"/>
      <c r="C71" s="505"/>
      <c r="D71" s="506"/>
      <c r="E71" s="506"/>
      <c r="F71" s="106"/>
      <c r="G71" s="506"/>
      <c r="H71" s="506"/>
      <c r="I71" s="507"/>
      <c r="J71" s="506"/>
      <c r="K71" s="506"/>
      <c r="L71" s="507"/>
      <c r="M71" s="506"/>
      <c r="N71" s="508"/>
      <c r="O71" s="508"/>
      <c r="P71" s="489">
        <f t="shared" si="3"/>
        <v>-9</v>
      </c>
      <c r="Q71" s="489">
        <f t="shared" si="5"/>
        <v>0</v>
      </c>
      <c r="R71" s="493" t="str">
        <f t="shared" si="4"/>
        <v/>
      </c>
    </row>
    <row r="72" spans="1:18" ht="13.2" hidden="1" x14ac:dyDescent="0.25">
      <c r="A72" s="503">
        <v>68</v>
      </c>
      <c r="B72" s="504"/>
      <c r="C72" s="505"/>
      <c r="D72" s="506"/>
      <c r="E72" s="506"/>
      <c r="F72" s="106"/>
      <c r="G72" s="506"/>
      <c r="H72" s="506"/>
      <c r="I72" s="507"/>
      <c r="J72" s="506"/>
      <c r="K72" s="506"/>
      <c r="L72" s="507"/>
      <c r="M72" s="506"/>
      <c r="N72" s="508"/>
      <c r="O72" s="508"/>
      <c r="P72" s="489">
        <f t="shared" si="3"/>
        <v>-9</v>
      </c>
      <c r="Q72" s="489">
        <f t="shared" si="5"/>
        <v>0</v>
      </c>
      <c r="R72" s="493" t="str">
        <f t="shared" si="4"/>
        <v/>
      </c>
    </row>
    <row r="73" spans="1:18" ht="13.2" hidden="1" x14ac:dyDescent="0.25">
      <c r="A73" s="503">
        <v>69</v>
      </c>
      <c r="B73" s="504"/>
      <c r="C73" s="505"/>
      <c r="D73" s="506"/>
      <c r="E73" s="506"/>
      <c r="F73" s="106"/>
      <c r="G73" s="506"/>
      <c r="H73" s="506"/>
      <c r="I73" s="507"/>
      <c r="J73" s="506"/>
      <c r="K73" s="506"/>
      <c r="L73" s="507"/>
      <c r="M73" s="506"/>
      <c r="N73" s="508"/>
      <c r="O73" s="508"/>
      <c r="P73" s="489">
        <f t="shared" si="3"/>
        <v>-9</v>
      </c>
      <c r="Q73" s="489">
        <f t="shared" si="5"/>
        <v>0</v>
      </c>
      <c r="R73" s="493" t="str">
        <f t="shared" si="4"/>
        <v/>
      </c>
    </row>
    <row r="74" spans="1:18" ht="13.2" hidden="1" x14ac:dyDescent="0.25">
      <c r="A74" s="503">
        <v>70</v>
      </c>
      <c r="B74" s="504"/>
      <c r="C74" s="505"/>
      <c r="D74" s="506"/>
      <c r="E74" s="506"/>
      <c r="F74" s="106"/>
      <c r="G74" s="506"/>
      <c r="H74" s="506"/>
      <c r="I74" s="507"/>
      <c r="J74" s="506"/>
      <c r="K74" s="506"/>
      <c r="L74" s="507"/>
      <c r="M74" s="506"/>
      <c r="N74" s="508"/>
      <c r="O74" s="508"/>
      <c r="P74" s="489">
        <f t="shared" si="3"/>
        <v>-9</v>
      </c>
      <c r="Q74" s="489">
        <f t="shared" si="5"/>
        <v>0</v>
      </c>
      <c r="R74" s="493" t="str">
        <f t="shared" si="4"/>
        <v/>
      </c>
    </row>
    <row r="75" spans="1:18" ht="13.2" hidden="1" x14ac:dyDescent="0.25">
      <c r="A75" s="503">
        <v>71</v>
      </c>
      <c r="B75" s="504"/>
      <c r="C75" s="505"/>
      <c r="D75" s="506"/>
      <c r="E75" s="506"/>
      <c r="F75" s="106"/>
      <c r="G75" s="506"/>
      <c r="H75" s="506"/>
      <c r="I75" s="507"/>
      <c r="J75" s="506"/>
      <c r="K75" s="506"/>
      <c r="L75" s="507"/>
      <c r="M75" s="506"/>
      <c r="N75" s="508"/>
      <c r="O75" s="508"/>
      <c r="P75" s="489">
        <f t="shared" si="3"/>
        <v>-9</v>
      </c>
      <c r="Q75" s="489">
        <f t="shared" si="5"/>
        <v>0</v>
      </c>
      <c r="R75" s="493" t="str">
        <f t="shared" si="4"/>
        <v/>
      </c>
    </row>
    <row r="76" spans="1:18" ht="13.2" hidden="1" x14ac:dyDescent="0.25">
      <c r="A76" s="503">
        <v>72</v>
      </c>
      <c r="B76" s="504"/>
      <c r="C76" s="505"/>
      <c r="D76" s="506"/>
      <c r="E76" s="506"/>
      <c r="F76" s="106"/>
      <c r="G76" s="506"/>
      <c r="H76" s="506"/>
      <c r="I76" s="507"/>
      <c r="J76" s="506"/>
      <c r="K76" s="506"/>
      <c r="L76" s="507"/>
      <c r="M76" s="506"/>
      <c r="N76" s="508"/>
      <c r="O76" s="508"/>
      <c r="P76" s="489">
        <f t="shared" si="3"/>
        <v>-9</v>
      </c>
      <c r="Q76" s="489">
        <f t="shared" si="5"/>
        <v>0</v>
      </c>
      <c r="R76" s="493" t="str">
        <f t="shared" si="4"/>
        <v/>
      </c>
    </row>
    <row r="77" spans="1:18" ht="13.2" hidden="1" x14ac:dyDescent="0.25">
      <c r="A77" s="503">
        <v>73</v>
      </c>
      <c r="B77" s="504"/>
      <c r="C77" s="505"/>
      <c r="D77" s="506"/>
      <c r="E77" s="506"/>
      <c r="F77" s="106"/>
      <c r="G77" s="506"/>
      <c r="H77" s="506"/>
      <c r="I77" s="507"/>
      <c r="J77" s="506"/>
      <c r="K77" s="506"/>
      <c r="L77" s="507"/>
      <c r="M77" s="506"/>
      <c r="N77" s="508"/>
      <c r="O77" s="508"/>
      <c r="P77" s="489">
        <f t="shared" si="3"/>
        <v>-9</v>
      </c>
      <c r="Q77" s="489">
        <f t="shared" si="5"/>
        <v>0</v>
      </c>
      <c r="R77" s="493" t="str">
        <f t="shared" si="4"/>
        <v/>
      </c>
    </row>
    <row r="78" spans="1:18" ht="13.2" hidden="1" x14ac:dyDescent="0.25">
      <c r="A78" s="503">
        <v>74</v>
      </c>
      <c r="B78" s="504"/>
      <c r="C78" s="505"/>
      <c r="D78" s="506"/>
      <c r="E78" s="506"/>
      <c r="F78" s="106"/>
      <c r="G78" s="506"/>
      <c r="H78" s="506"/>
      <c r="I78" s="507"/>
      <c r="J78" s="506"/>
      <c r="K78" s="506"/>
      <c r="L78" s="507"/>
      <c r="M78" s="506"/>
      <c r="N78" s="508"/>
      <c r="O78" s="508"/>
      <c r="P78" s="489">
        <f t="shared" si="3"/>
        <v>-9</v>
      </c>
      <c r="Q78" s="489">
        <f t="shared" si="5"/>
        <v>0</v>
      </c>
      <c r="R78" s="493" t="str">
        <f t="shared" si="4"/>
        <v/>
      </c>
    </row>
    <row r="79" spans="1:18" ht="13.2" hidden="1" x14ac:dyDescent="0.25">
      <c r="A79" s="503">
        <v>75</v>
      </c>
      <c r="B79" s="504"/>
      <c r="C79" s="505"/>
      <c r="D79" s="506"/>
      <c r="E79" s="506"/>
      <c r="F79" s="106"/>
      <c r="G79" s="506"/>
      <c r="H79" s="506"/>
      <c r="I79" s="507"/>
      <c r="J79" s="506"/>
      <c r="K79" s="506"/>
      <c r="L79" s="507"/>
      <c r="M79" s="506"/>
      <c r="N79" s="508"/>
      <c r="O79" s="508"/>
      <c r="P79" s="489">
        <f t="shared" si="3"/>
        <v>-9</v>
      </c>
      <c r="Q79" s="489">
        <f t="shared" si="5"/>
        <v>0</v>
      </c>
      <c r="R79" s="493" t="str">
        <f t="shared" si="4"/>
        <v/>
      </c>
    </row>
    <row r="80" spans="1:18" ht="13.2" hidden="1" x14ac:dyDescent="0.25">
      <c r="A80" s="503">
        <v>76</v>
      </c>
      <c r="B80" s="504"/>
      <c r="C80" s="505"/>
      <c r="D80" s="506"/>
      <c r="E80" s="506"/>
      <c r="F80" s="106"/>
      <c r="G80" s="506"/>
      <c r="H80" s="506"/>
      <c r="I80" s="507"/>
      <c r="J80" s="506"/>
      <c r="K80" s="506"/>
      <c r="L80" s="507"/>
      <c r="M80" s="506"/>
      <c r="N80" s="508"/>
      <c r="O80" s="508"/>
      <c r="P80" s="489">
        <f t="shared" si="3"/>
        <v>-9</v>
      </c>
      <c r="Q80" s="489">
        <f t="shared" si="5"/>
        <v>0</v>
      </c>
      <c r="R80" s="493" t="str">
        <f t="shared" si="4"/>
        <v/>
      </c>
    </row>
    <row r="81" spans="1:18" ht="13.2" hidden="1" x14ac:dyDescent="0.25">
      <c r="A81" s="503">
        <v>77</v>
      </c>
      <c r="B81" s="504"/>
      <c r="C81" s="505"/>
      <c r="D81" s="506"/>
      <c r="E81" s="506"/>
      <c r="F81" s="106"/>
      <c r="G81" s="506"/>
      <c r="H81" s="506"/>
      <c r="I81" s="507"/>
      <c r="J81" s="506"/>
      <c r="K81" s="506"/>
      <c r="L81" s="507"/>
      <c r="M81" s="506"/>
      <c r="N81" s="508"/>
      <c r="O81" s="508"/>
      <c r="P81" s="489">
        <f t="shared" si="3"/>
        <v>-9</v>
      </c>
      <c r="Q81" s="489">
        <f t="shared" si="5"/>
        <v>0</v>
      </c>
      <c r="R81" s="493" t="str">
        <f t="shared" si="4"/>
        <v/>
      </c>
    </row>
    <row r="82" spans="1:18" ht="13.2" hidden="1" x14ac:dyDescent="0.25">
      <c r="A82" s="503">
        <v>78</v>
      </c>
      <c r="B82" s="504"/>
      <c r="C82" s="505"/>
      <c r="D82" s="506"/>
      <c r="E82" s="506"/>
      <c r="F82" s="106"/>
      <c r="G82" s="506"/>
      <c r="H82" s="506"/>
      <c r="I82" s="507"/>
      <c r="J82" s="506"/>
      <c r="K82" s="506"/>
      <c r="L82" s="507"/>
      <c r="M82" s="506"/>
      <c r="N82" s="508"/>
      <c r="O82" s="508"/>
      <c r="P82" s="489">
        <f t="shared" si="3"/>
        <v>-9</v>
      </c>
      <c r="Q82" s="489">
        <f t="shared" si="5"/>
        <v>0</v>
      </c>
      <c r="R82" s="493" t="str">
        <f t="shared" si="4"/>
        <v/>
      </c>
    </row>
    <row r="83" spans="1:18" ht="13.2" hidden="1" x14ac:dyDescent="0.25">
      <c r="A83" s="503">
        <v>79</v>
      </c>
      <c r="B83" s="504"/>
      <c r="C83" s="505"/>
      <c r="D83" s="506"/>
      <c r="E83" s="506"/>
      <c r="F83" s="106"/>
      <c r="G83" s="506"/>
      <c r="H83" s="506"/>
      <c r="I83" s="507"/>
      <c r="J83" s="506"/>
      <c r="K83" s="506"/>
      <c r="L83" s="507"/>
      <c r="M83" s="506"/>
      <c r="N83" s="508"/>
      <c r="O83" s="508"/>
      <c r="P83" s="489">
        <f t="shared" si="3"/>
        <v>-9</v>
      </c>
      <c r="Q83" s="489">
        <f t="shared" si="5"/>
        <v>0</v>
      </c>
      <c r="R83" s="493" t="str">
        <f t="shared" si="4"/>
        <v/>
      </c>
    </row>
    <row r="84" spans="1:18" ht="13.2" hidden="1" x14ac:dyDescent="0.25">
      <c r="A84" s="503">
        <v>80</v>
      </c>
      <c r="B84" s="504"/>
      <c r="C84" s="505"/>
      <c r="D84" s="506"/>
      <c r="E84" s="506"/>
      <c r="F84" s="106"/>
      <c r="G84" s="506"/>
      <c r="H84" s="506"/>
      <c r="I84" s="507"/>
      <c r="J84" s="506"/>
      <c r="K84" s="506"/>
      <c r="L84" s="507"/>
      <c r="M84" s="506"/>
      <c r="N84" s="508"/>
      <c r="O84" s="508"/>
      <c r="P84" s="489">
        <f t="shared" si="3"/>
        <v>-9</v>
      </c>
      <c r="Q84" s="489">
        <f t="shared" si="5"/>
        <v>0</v>
      </c>
      <c r="R84" s="493" t="str">
        <f t="shared" si="4"/>
        <v/>
      </c>
    </row>
    <row r="85" spans="1:18" ht="13.2" hidden="1" x14ac:dyDescent="0.25">
      <c r="A85" s="503">
        <v>81</v>
      </c>
      <c r="B85" s="504"/>
      <c r="C85" s="505"/>
      <c r="D85" s="506"/>
      <c r="E85" s="506"/>
      <c r="F85" s="106"/>
      <c r="G85" s="506"/>
      <c r="H85" s="506"/>
      <c r="I85" s="507"/>
      <c r="J85" s="506"/>
      <c r="K85" s="506"/>
      <c r="L85" s="507"/>
      <c r="M85" s="506"/>
      <c r="N85" s="508"/>
      <c r="O85" s="508"/>
      <c r="P85" s="489">
        <f t="shared" si="3"/>
        <v>-9</v>
      </c>
      <c r="Q85" s="489">
        <f t="shared" si="5"/>
        <v>0</v>
      </c>
      <c r="R85" s="493" t="str">
        <f t="shared" si="4"/>
        <v/>
      </c>
    </row>
    <row r="86" spans="1:18" ht="13.2" hidden="1" x14ac:dyDescent="0.25">
      <c r="A86" s="503">
        <v>82</v>
      </c>
      <c r="B86" s="504"/>
      <c r="C86" s="505"/>
      <c r="D86" s="506"/>
      <c r="E86" s="506"/>
      <c r="F86" s="106"/>
      <c r="G86" s="506"/>
      <c r="H86" s="506"/>
      <c r="I86" s="507"/>
      <c r="J86" s="506"/>
      <c r="K86" s="506"/>
      <c r="L86" s="507"/>
      <c r="M86" s="506"/>
      <c r="N86" s="508"/>
      <c r="O86" s="508"/>
      <c r="P86" s="489">
        <f t="shared" si="3"/>
        <v>-9</v>
      </c>
      <c r="Q86" s="489">
        <f t="shared" si="5"/>
        <v>0</v>
      </c>
      <c r="R86" s="493" t="str">
        <f t="shared" si="4"/>
        <v/>
      </c>
    </row>
    <row r="87" spans="1:18" ht="13.2" hidden="1" x14ac:dyDescent="0.25">
      <c r="A87" s="503">
        <v>83</v>
      </c>
      <c r="B87" s="504"/>
      <c r="C87" s="505"/>
      <c r="D87" s="506"/>
      <c r="E87" s="506"/>
      <c r="F87" s="106"/>
      <c r="G87" s="506"/>
      <c r="H87" s="506"/>
      <c r="I87" s="507"/>
      <c r="J87" s="506"/>
      <c r="K87" s="506"/>
      <c r="L87" s="507"/>
      <c r="M87" s="506"/>
      <c r="N87" s="508"/>
      <c r="O87" s="508"/>
      <c r="P87" s="489">
        <f t="shared" si="3"/>
        <v>-9</v>
      </c>
      <c r="Q87" s="489">
        <f t="shared" si="5"/>
        <v>0</v>
      </c>
      <c r="R87" s="493" t="str">
        <f t="shared" si="4"/>
        <v/>
      </c>
    </row>
    <row r="88" spans="1:18" ht="13.2" hidden="1" x14ac:dyDescent="0.25">
      <c r="A88" s="503">
        <v>84</v>
      </c>
      <c r="B88" s="504"/>
      <c r="C88" s="505"/>
      <c r="D88" s="506"/>
      <c r="E88" s="506"/>
      <c r="F88" s="106"/>
      <c r="G88" s="506"/>
      <c r="H88" s="506"/>
      <c r="I88" s="507"/>
      <c r="J88" s="506"/>
      <c r="K88" s="506"/>
      <c r="L88" s="507"/>
      <c r="M88" s="506"/>
      <c r="N88" s="508"/>
      <c r="O88" s="508"/>
      <c r="P88" s="489">
        <f t="shared" si="3"/>
        <v>-9</v>
      </c>
      <c r="Q88" s="489">
        <f t="shared" si="5"/>
        <v>0</v>
      </c>
      <c r="R88" s="493" t="str">
        <f t="shared" si="4"/>
        <v/>
      </c>
    </row>
    <row r="89" spans="1:18" ht="13.2" hidden="1" x14ac:dyDescent="0.25">
      <c r="A89" s="503">
        <v>85</v>
      </c>
      <c r="B89" s="504"/>
      <c r="C89" s="505"/>
      <c r="D89" s="506"/>
      <c r="E89" s="506"/>
      <c r="F89" s="106"/>
      <c r="G89" s="506"/>
      <c r="H89" s="506"/>
      <c r="I89" s="507"/>
      <c r="J89" s="506"/>
      <c r="K89" s="506"/>
      <c r="L89" s="507"/>
      <c r="M89" s="506"/>
      <c r="N89" s="508"/>
      <c r="O89" s="508"/>
      <c r="P89" s="489">
        <f t="shared" si="3"/>
        <v>-9</v>
      </c>
      <c r="Q89" s="489">
        <f t="shared" si="5"/>
        <v>0</v>
      </c>
      <c r="R89" s="493" t="str">
        <f t="shared" si="4"/>
        <v/>
      </c>
    </row>
    <row r="90" spans="1:18" ht="13.2" hidden="1" x14ac:dyDescent="0.25">
      <c r="A90" s="503">
        <v>86</v>
      </c>
      <c r="B90" s="504"/>
      <c r="C90" s="505"/>
      <c r="D90" s="506"/>
      <c r="E90" s="506"/>
      <c r="F90" s="106"/>
      <c r="G90" s="506"/>
      <c r="H90" s="506"/>
      <c r="I90" s="507"/>
      <c r="J90" s="506"/>
      <c r="K90" s="506"/>
      <c r="L90" s="507"/>
      <c r="M90" s="506"/>
      <c r="N90" s="508"/>
      <c r="O90" s="508"/>
      <c r="P90" s="489">
        <f t="shared" si="3"/>
        <v>-9</v>
      </c>
      <c r="Q90" s="489">
        <f t="shared" si="5"/>
        <v>0</v>
      </c>
      <c r="R90" s="493" t="str">
        <f t="shared" si="4"/>
        <v/>
      </c>
    </row>
    <row r="91" spans="1:18" ht="13.2" hidden="1" x14ac:dyDescent="0.25">
      <c r="A91" s="503">
        <v>87</v>
      </c>
      <c r="B91" s="504"/>
      <c r="C91" s="505"/>
      <c r="D91" s="506"/>
      <c r="E91" s="506"/>
      <c r="F91" s="106"/>
      <c r="G91" s="506"/>
      <c r="H91" s="506"/>
      <c r="I91" s="507"/>
      <c r="J91" s="506"/>
      <c r="K91" s="506"/>
      <c r="L91" s="507"/>
      <c r="M91" s="506"/>
      <c r="N91" s="508"/>
      <c r="O91" s="508"/>
      <c r="P91" s="489">
        <f t="shared" si="3"/>
        <v>-9</v>
      </c>
      <c r="Q91" s="489">
        <f t="shared" si="5"/>
        <v>0</v>
      </c>
      <c r="R91" s="493" t="str">
        <f t="shared" si="4"/>
        <v/>
      </c>
    </row>
    <row r="92" spans="1:18" ht="13.2" hidden="1" x14ac:dyDescent="0.25">
      <c r="A92" s="503">
        <v>88</v>
      </c>
      <c r="B92" s="504"/>
      <c r="C92" s="505"/>
      <c r="D92" s="506"/>
      <c r="E92" s="506"/>
      <c r="F92" s="106"/>
      <c r="G92" s="506"/>
      <c r="H92" s="506"/>
      <c r="I92" s="507"/>
      <c r="J92" s="506"/>
      <c r="K92" s="506"/>
      <c r="L92" s="507"/>
      <c r="M92" s="506"/>
      <c r="N92" s="508"/>
      <c r="O92" s="508"/>
      <c r="P92" s="489">
        <f t="shared" si="3"/>
        <v>-9</v>
      </c>
      <c r="Q92" s="489">
        <f t="shared" si="5"/>
        <v>0</v>
      </c>
      <c r="R92" s="493" t="str">
        <f t="shared" si="4"/>
        <v/>
      </c>
    </row>
    <row r="93" spans="1:18" ht="13.2" hidden="1" x14ac:dyDescent="0.25">
      <c r="A93" s="503">
        <v>89</v>
      </c>
      <c r="B93" s="504"/>
      <c r="C93" s="505"/>
      <c r="D93" s="506"/>
      <c r="E93" s="506"/>
      <c r="F93" s="106"/>
      <c r="G93" s="506"/>
      <c r="H93" s="506"/>
      <c r="I93" s="507"/>
      <c r="J93" s="506"/>
      <c r="K93" s="506"/>
      <c r="L93" s="507"/>
      <c r="M93" s="506"/>
      <c r="N93" s="508"/>
      <c r="O93" s="508"/>
      <c r="P93" s="489">
        <f t="shared" si="3"/>
        <v>-9</v>
      </c>
      <c r="Q93" s="489">
        <f t="shared" si="5"/>
        <v>0</v>
      </c>
      <c r="R93" s="493" t="str">
        <f t="shared" si="4"/>
        <v/>
      </c>
    </row>
    <row r="94" spans="1:18" ht="13.2" hidden="1" x14ac:dyDescent="0.25">
      <c r="A94" s="503">
        <v>90</v>
      </c>
      <c r="B94" s="504"/>
      <c r="C94" s="505"/>
      <c r="D94" s="506"/>
      <c r="E94" s="506"/>
      <c r="F94" s="106"/>
      <c r="G94" s="506"/>
      <c r="H94" s="506"/>
      <c r="I94" s="507"/>
      <c r="J94" s="506"/>
      <c r="K94" s="506"/>
      <c r="L94" s="507"/>
      <c r="M94" s="506"/>
      <c r="N94" s="508"/>
      <c r="O94" s="508"/>
      <c r="P94" s="489">
        <f t="shared" si="3"/>
        <v>-9</v>
      </c>
      <c r="Q94" s="489">
        <f t="shared" si="5"/>
        <v>0</v>
      </c>
      <c r="R94" s="493" t="str">
        <f t="shared" si="4"/>
        <v/>
      </c>
    </row>
    <row r="95" spans="1:18" ht="13.2" hidden="1" x14ac:dyDescent="0.25">
      <c r="A95" s="503">
        <v>91</v>
      </c>
      <c r="B95" s="504"/>
      <c r="C95" s="505"/>
      <c r="D95" s="506"/>
      <c r="E95" s="506"/>
      <c r="F95" s="106"/>
      <c r="G95" s="506"/>
      <c r="H95" s="506"/>
      <c r="I95" s="507"/>
      <c r="J95" s="506"/>
      <c r="K95" s="506"/>
      <c r="L95" s="507"/>
      <c r="M95" s="506"/>
      <c r="N95" s="508"/>
      <c r="O95" s="508"/>
      <c r="P95" s="489">
        <f t="shared" si="3"/>
        <v>-9</v>
      </c>
      <c r="Q95" s="489">
        <f t="shared" si="5"/>
        <v>0</v>
      </c>
      <c r="R95" s="493" t="str">
        <f t="shared" si="4"/>
        <v/>
      </c>
    </row>
    <row r="96" spans="1:18" ht="13.2" hidden="1" x14ac:dyDescent="0.25">
      <c r="A96" s="503">
        <v>92</v>
      </c>
      <c r="B96" s="504"/>
      <c r="C96" s="505"/>
      <c r="D96" s="506"/>
      <c r="E96" s="506"/>
      <c r="F96" s="106"/>
      <c r="G96" s="506"/>
      <c r="H96" s="506"/>
      <c r="I96" s="507"/>
      <c r="J96" s="506"/>
      <c r="K96" s="506"/>
      <c r="L96" s="507"/>
      <c r="M96" s="506"/>
      <c r="N96" s="508"/>
      <c r="O96" s="508"/>
      <c r="P96" s="489">
        <f t="shared" si="3"/>
        <v>-9</v>
      </c>
      <c r="Q96" s="489">
        <f t="shared" si="5"/>
        <v>0</v>
      </c>
      <c r="R96" s="493" t="str">
        <f t="shared" si="4"/>
        <v/>
      </c>
    </row>
    <row r="97" spans="1:18" ht="13.2" hidden="1" x14ac:dyDescent="0.25">
      <c r="A97" s="503">
        <v>93</v>
      </c>
      <c r="B97" s="504"/>
      <c r="C97" s="505"/>
      <c r="D97" s="506"/>
      <c r="E97" s="506"/>
      <c r="F97" s="106"/>
      <c r="G97" s="506"/>
      <c r="H97" s="506"/>
      <c r="I97" s="507"/>
      <c r="J97" s="506"/>
      <c r="K97" s="506"/>
      <c r="L97" s="507"/>
      <c r="M97" s="506"/>
      <c r="N97" s="508"/>
      <c r="O97" s="508"/>
      <c r="P97" s="489">
        <f t="shared" si="3"/>
        <v>-9</v>
      </c>
      <c r="Q97" s="489">
        <f t="shared" si="5"/>
        <v>0</v>
      </c>
      <c r="R97" s="493" t="str">
        <f t="shared" si="4"/>
        <v/>
      </c>
    </row>
    <row r="98" spans="1:18" ht="13.2" hidden="1" x14ac:dyDescent="0.25">
      <c r="A98" s="503">
        <v>94</v>
      </c>
      <c r="B98" s="504"/>
      <c r="C98" s="505"/>
      <c r="D98" s="506"/>
      <c r="E98" s="506"/>
      <c r="F98" s="106"/>
      <c r="G98" s="506"/>
      <c r="H98" s="506"/>
      <c r="I98" s="507"/>
      <c r="J98" s="506"/>
      <c r="K98" s="506"/>
      <c r="L98" s="507"/>
      <c r="M98" s="506"/>
      <c r="N98" s="508"/>
      <c r="O98" s="508"/>
      <c r="P98" s="489">
        <f t="shared" si="3"/>
        <v>-9</v>
      </c>
      <c r="Q98" s="489">
        <f t="shared" si="5"/>
        <v>0</v>
      </c>
      <c r="R98" s="493" t="str">
        <f t="shared" si="4"/>
        <v/>
      </c>
    </row>
    <row r="99" spans="1:18" ht="13.2" hidden="1" x14ac:dyDescent="0.25">
      <c r="A99" s="503">
        <v>95</v>
      </c>
      <c r="B99" s="504"/>
      <c r="C99" s="505"/>
      <c r="D99" s="506"/>
      <c r="E99" s="506"/>
      <c r="F99" s="106"/>
      <c r="G99" s="506"/>
      <c r="H99" s="506"/>
      <c r="I99" s="507"/>
      <c r="J99" s="506"/>
      <c r="K99" s="506"/>
      <c r="L99" s="507"/>
      <c r="M99" s="506"/>
      <c r="N99" s="508"/>
      <c r="O99" s="508"/>
      <c r="P99" s="489">
        <f t="shared" si="3"/>
        <v>-9</v>
      </c>
      <c r="Q99" s="489">
        <f t="shared" si="5"/>
        <v>0</v>
      </c>
      <c r="R99" s="493" t="str">
        <f t="shared" si="4"/>
        <v/>
      </c>
    </row>
    <row r="100" spans="1:18" ht="13.2" hidden="1" x14ac:dyDescent="0.25">
      <c r="A100" s="503">
        <v>96</v>
      </c>
      <c r="B100" s="504"/>
      <c r="C100" s="505"/>
      <c r="D100" s="506"/>
      <c r="E100" s="506"/>
      <c r="F100" s="106"/>
      <c r="G100" s="506"/>
      <c r="H100" s="506"/>
      <c r="I100" s="507"/>
      <c r="J100" s="506"/>
      <c r="K100" s="506"/>
      <c r="L100" s="507"/>
      <c r="M100" s="506"/>
      <c r="N100" s="508"/>
      <c r="O100" s="508"/>
      <c r="P100" s="489">
        <f t="shared" si="3"/>
        <v>-9</v>
      </c>
      <c r="Q100" s="489">
        <f t="shared" si="5"/>
        <v>0</v>
      </c>
      <c r="R100" s="493" t="str">
        <f t="shared" si="4"/>
        <v/>
      </c>
    </row>
    <row r="101" spans="1:18" ht="13.2" hidden="1" x14ac:dyDescent="0.25">
      <c r="A101" s="503">
        <v>97</v>
      </c>
      <c r="B101" s="504"/>
      <c r="C101" s="505"/>
      <c r="D101" s="506"/>
      <c r="E101" s="506"/>
      <c r="F101" s="106"/>
      <c r="G101" s="506"/>
      <c r="H101" s="506"/>
      <c r="I101" s="507"/>
      <c r="J101" s="506"/>
      <c r="K101" s="506"/>
      <c r="L101" s="507"/>
      <c r="M101" s="506"/>
      <c r="N101" s="508"/>
      <c r="O101" s="508"/>
      <c r="P101" s="489">
        <f t="shared" si="3"/>
        <v>-9</v>
      </c>
      <c r="Q101" s="489">
        <f t="shared" si="5"/>
        <v>0</v>
      </c>
      <c r="R101" s="493" t="str">
        <f t="shared" si="4"/>
        <v/>
      </c>
    </row>
    <row r="102" spans="1:18" ht="13.2" hidden="1" x14ac:dyDescent="0.25">
      <c r="A102" s="503">
        <v>98</v>
      </c>
      <c r="B102" s="504"/>
      <c r="C102" s="505"/>
      <c r="D102" s="506"/>
      <c r="E102" s="506"/>
      <c r="F102" s="106"/>
      <c r="G102" s="506"/>
      <c r="H102" s="506"/>
      <c r="I102" s="507"/>
      <c r="J102" s="506"/>
      <c r="K102" s="506"/>
      <c r="L102" s="507"/>
      <c r="M102" s="506"/>
      <c r="N102" s="508"/>
      <c r="O102" s="508"/>
      <c r="P102" s="489">
        <f t="shared" si="3"/>
        <v>-9</v>
      </c>
      <c r="Q102" s="489">
        <f t="shared" si="5"/>
        <v>0</v>
      </c>
      <c r="R102" s="493" t="str">
        <f t="shared" si="4"/>
        <v/>
      </c>
    </row>
    <row r="103" spans="1:18" ht="13.2" hidden="1" x14ac:dyDescent="0.25">
      <c r="A103" s="503">
        <v>99</v>
      </c>
      <c r="B103" s="504"/>
      <c r="C103" s="505"/>
      <c r="D103" s="506"/>
      <c r="E103" s="506"/>
      <c r="F103" s="106"/>
      <c r="G103" s="506"/>
      <c r="H103" s="506"/>
      <c r="I103" s="507"/>
      <c r="J103" s="506"/>
      <c r="K103" s="506"/>
      <c r="L103" s="507"/>
      <c r="M103" s="506"/>
      <c r="N103" s="508"/>
      <c r="O103" s="508"/>
      <c r="P103" s="489">
        <f t="shared" si="3"/>
        <v>-9</v>
      </c>
      <c r="Q103" s="489">
        <f t="shared" si="5"/>
        <v>0</v>
      </c>
      <c r="R103" s="493" t="str">
        <f t="shared" si="4"/>
        <v/>
      </c>
    </row>
    <row r="104" spans="1:18" ht="13.2" hidden="1" x14ac:dyDescent="0.25">
      <c r="A104" s="503">
        <v>100</v>
      </c>
      <c r="B104" s="504"/>
      <c r="C104" s="505"/>
      <c r="D104" s="506"/>
      <c r="E104" s="506"/>
      <c r="F104" s="106"/>
      <c r="G104" s="506"/>
      <c r="H104" s="506"/>
      <c r="I104" s="507"/>
      <c r="J104" s="506"/>
      <c r="K104" s="506"/>
      <c r="L104" s="507"/>
      <c r="M104" s="506"/>
      <c r="N104" s="508"/>
      <c r="O104" s="508"/>
      <c r="P104" s="489">
        <f t="shared" si="3"/>
        <v>-9</v>
      </c>
      <c r="Q104" s="489">
        <f t="shared" si="5"/>
        <v>0</v>
      </c>
      <c r="R104" s="493" t="str">
        <f t="shared" si="4"/>
        <v/>
      </c>
    </row>
    <row r="105" spans="1:18" ht="13.2" hidden="1" x14ac:dyDescent="0.25">
      <c r="A105" s="503">
        <v>101</v>
      </c>
      <c r="B105" s="504"/>
      <c r="C105" s="505"/>
      <c r="D105" s="506"/>
      <c r="E105" s="506"/>
      <c r="F105" s="106"/>
      <c r="G105" s="506"/>
      <c r="H105" s="506"/>
      <c r="I105" s="507"/>
      <c r="J105" s="506"/>
      <c r="K105" s="506"/>
      <c r="L105" s="507"/>
      <c r="M105" s="506"/>
      <c r="N105" s="508"/>
      <c r="O105" s="508"/>
      <c r="P105" s="489">
        <f t="shared" si="3"/>
        <v>-9</v>
      </c>
      <c r="Q105" s="489">
        <f t="shared" si="5"/>
        <v>0</v>
      </c>
      <c r="R105" s="493" t="str">
        <f t="shared" si="4"/>
        <v/>
      </c>
    </row>
    <row r="106" spans="1:18" ht="13.2" hidden="1" x14ac:dyDescent="0.25">
      <c r="A106" s="503">
        <v>102</v>
      </c>
      <c r="B106" s="504"/>
      <c r="C106" s="505"/>
      <c r="D106" s="506"/>
      <c r="E106" s="506"/>
      <c r="F106" s="106"/>
      <c r="G106" s="506"/>
      <c r="H106" s="506"/>
      <c r="I106" s="507"/>
      <c r="J106" s="506"/>
      <c r="K106" s="506"/>
      <c r="L106" s="507"/>
      <c r="M106" s="506"/>
      <c r="N106" s="508"/>
      <c r="O106" s="508"/>
      <c r="P106" s="489">
        <f t="shared" si="3"/>
        <v>-9</v>
      </c>
      <c r="Q106" s="489">
        <f t="shared" si="5"/>
        <v>0</v>
      </c>
      <c r="R106" s="493" t="str">
        <f t="shared" si="4"/>
        <v/>
      </c>
    </row>
    <row r="107" spans="1:18" ht="13.2" hidden="1" x14ac:dyDescent="0.25">
      <c r="A107" s="503">
        <v>103</v>
      </c>
      <c r="B107" s="504"/>
      <c r="C107" s="505"/>
      <c r="D107" s="506"/>
      <c r="E107" s="506"/>
      <c r="F107" s="106"/>
      <c r="G107" s="506"/>
      <c r="H107" s="506"/>
      <c r="I107" s="507"/>
      <c r="J107" s="506"/>
      <c r="K107" s="506"/>
      <c r="L107" s="507"/>
      <c r="M107" s="506"/>
      <c r="N107" s="508"/>
      <c r="O107" s="508"/>
      <c r="P107" s="489">
        <f t="shared" si="3"/>
        <v>-9</v>
      </c>
      <c r="Q107" s="489">
        <f t="shared" si="5"/>
        <v>0</v>
      </c>
      <c r="R107" s="493" t="str">
        <f t="shared" si="4"/>
        <v/>
      </c>
    </row>
    <row r="108" spans="1:18" ht="13.2" hidden="1" x14ac:dyDescent="0.25">
      <c r="A108" s="503">
        <v>104</v>
      </c>
      <c r="B108" s="504"/>
      <c r="C108" s="505"/>
      <c r="D108" s="506"/>
      <c r="E108" s="506"/>
      <c r="F108" s="106"/>
      <c r="G108" s="506"/>
      <c r="H108" s="506"/>
      <c r="I108" s="507"/>
      <c r="J108" s="506"/>
      <c r="K108" s="506"/>
      <c r="L108" s="507"/>
      <c r="M108" s="506"/>
      <c r="N108" s="508"/>
      <c r="O108" s="508"/>
      <c r="P108" s="489">
        <f t="shared" si="3"/>
        <v>-9</v>
      </c>
      <c r="Q108" s="489">
        <f t="shared" si="5"/>
        <v>0</v>
      </c>
      <c r="R108" s="493" t="str">
        <f t="shared" si="4"/>
        <v/>
      </c>
    </row>
    <row r="109" spans="1:18" ht="13.2" hidden="1" x14ac:dyDescent="0.25">
      <c r="A109" s="503">
        <v>105</v>
      </c>
      <c r="B109" s="504"/>
      <c r="C109" s="505"/>
      <c r="D109" s="506"/>
      <c r="E109" s="506"/>
      <c r="F109" s="106"/>
      <c r="G109" s="506"/>
      <c r="H109" s="506"/>
      <c r="I109" s="507"/>
      <c r="J109" s="506"/>
      <c r="K109" s="506"/>
      <c r="L109" s="507"/>
      <c r="M109" s="506"/>
      <c r="N109" s="508"/>
      <c r="O109" s="508"/>
      <c r="P109" s="489">
        <f t="shared" si="3"/>
        <v>-9</v>
      </c>
      <c r="Q109" s="489">
        <f t="shared" si="5"/>
        <v>0</v>
      </c>
      <c r="R109" s="493" t="str">
        <f t="shared" si="4"/>
        <v/>
      </c>
    </row>
    <row r="110" spans="1:18" ht="13.2" hidden="1" x14ac:dyDescent="0.25">
      <c r="A110" s="503">
        <v>106</v>
      </c>
      <c r="B110" s="504"/>
      <c r="C110" s="505"/>
      <c r="D110" s="506"/>
      <c r="E110" s="506"/>
      <c r="F110" s="106"/>
      <c r="G110" s="506"/>
      <c r="H110" s="506"/>
      <c r="I110" s="507"/>
      <c r="J110" s="506"/>
      <c r="K110" s="506"/>
      <c r="L110" s="507"/>
      <c r="M110" s="506"/>
      <c r="N110" s="508"/>
      <c r="O110" s="508"/>
      <c r="P110" s="489">
        <f t="shared" si="3"/>
        <v>-9</v>
      </c>
      <c r="Q110" s="489">
        <f t="shared" si="5"/>
        <v>0</v>
      </c>
      <c r="R110" s="493" t="str">
        <f t="shared" si="4"/>
        <v/>
      </c>
    </row>
    <row r="111" spans="1:18" ht="13.2" hidden="1" x14ac:dyDescent="0.25">
      <c r="A111" s="503">
        <v>107</v>
      </c>
      <c r="B111" s="504"/>
      <c r="C111" s="505"/>
      <c r="D111" s="506"/>
      <c r="E111" s="506"/>
      <c r="F111" s="106"/>
      <c r="G111" s="506"/>
      <c r="H111" s="506"/>
      <c r="I111" s="507"/>
      <c r="J111" s="506"/>
      <c r="K111" s="506"/>
      <c r="L111" s="507"/>
      <c r="M111" s="506"/>
      <c r="N111" s="508"/>
      <c r="O111" s="508"/>
      <c r="P111" s="489">
        <f t="shared" si="3"/>
        <v>-9</v>
      </c>
      <c r="Q111" s="489">
        <f t="shared" si="5"/>
        <v>0</v>
      </c>
      <c r="R111" s="493" t="str">
        <f t="shared" si="4"/>
        <v/>
      </c>
    </row>
    <row r="112" spans="1:18" ht="13.2" hidden="1" x14ac:dyDescent="0.25">
      <c r="A112" s="503">
        <v>108</v>
      </c>
      <c r="B112" s="504"/>
      <c r="C112" s="505"/>
      <c r="D112" s="506"/>
      <c r="E112" s="506"/>
      <c r="F112" s="106"/>
      <c r="G112" s="506"/>
      <c r="H112" s="506"/>
      <c r="I112" s="507"/>
      <c r="J112" s="506"/>
      <c r="K112" s="506"/>
      <c r="L112" s="507"/>
      <c r="M112" s="506"/>
      <c r="N112" s="508"/>
      <c r="O112" s="508"/>
      <c r="P112" s="489">
        <f t="shared" si="3"/>
        <v>-9</v>
      </c>
      <c r="Q112" s="489">
        <f t="shared" si="5"/>
        <v>0</v>
      </c>
      <c r="R112" s="493" t="str">
        <f t="shared" si="4"/>
        <v/>
      </c>
    </row>
    <row r="113" spans="1:18" ht="13.2" hidden="1" x14ac:dyDescent="0.25">
      <c r="A113" s="503">
        <v>109</v>
      </c>
      <c r="B113" s="504"/>
      <c r="C113" s="505"/>
      <c r="D113" s="506"/>
      <c r="E113" s="506"/>
      <c r="F113" s="106"/>
      <c r="G113" s="506"/>
      <c r="H113" s="506"/>
      <c r="I113" s="507"/>
      <c r="J113" s="506"/>
      <c r="K113" s="506"/>
      <c r="L113" s="507"/>
      <c r="M113" s="506"/>
      <c r="N113" s="508"/>
      <c r="O113" s="508"/>
      <c r="P113" s="489">
        <f t="shared" si="3"/>
        <v>-9</v>
      </c>
      <c r="Q113" s="489">
        <f t="shared" si="5"/>
        <v>0</v>
      </c>
      <c r="R113" s="493" t="str">
        <f t="shared" si="4"/>
        <v/>
      </c>
    </row>
    <row r="114" spans="1:18" ht="13.2" hidden="1" x14ac:dyDescent="0.25">
      <c r="A114" s="503">
        <v>110</v>
      </c>
      <c r="B114" s="504"/>
      <c r="C114" s="505"/>
      <c r="D114" s="506"/>
      <c r="E114" s="506"/>
      <c r="F114" s="106"/>
      <c r="G114" s="506"/>
      <c r="H114" s="506"/>
      <c r="I114" s="507"/>
      <c r="J114" s="506"/>
      <c r="K114" s="506"/>
      <c r="L114" s="507"/>
      <c r="M114" s="506"/>
      <c r="N114" s="508"/>
      <c r="O114" s="508"/>
      <c r="P114" s="489">
        <f t="shared" si="3"/>
        <v>-9</v>
      </c>
      <c r="Q114" s="489">
        <f t="shared" si="5"/>
        <v>0</v>
      </c>
      <c r="R114" s="493" t="str">
        <f t="shared" si="4"/>
        <v/>
      </c>
    </row>
    <row r="115" spans="1:18" ht="13.2" hidden="1" x14ac:dyDescent="0.25">
      <c r="A115" s="503">
        <v>111</v>
      </c>
      <c r="B115" s="504"/>
      <c r="C115" s="505"/>
      <c r="D115" s="506"/>
      <c r="E115" s="506"/>
      <c r="F115" s="106"/>
      <c r="G115" s="506"/>
      <c r="H115" s="506"/>
      <c r="I115" s="507"/>
      <c r="J115" s="506"/>
      <c r="K115" s="506"/>
      <c r="L115" s="507"/>
      <c r="M115" s="506"/>
      <c r="N115" s="508"/>
      <c r="O115" s="508"/>
      <c r="P115" s="489">
        <f t="shared" si="3"/>
        <v>-9</v>
      </c>
      <c r="Q115" s="489">
        <f t="shared" si="5"/>
        <v>0</v>
      </c>
      <c r="R115" s="493" t="str">
        <f t="shared" si="4"/>
        <v/>
      </c>
    </row>
    <row r="116" spans="1:18" ht="13.2" hidden="1" x14ac:dyDescent="0.25">
      <c r="A116" s="503">
        <v>112</v>
      </c>
      <c r="B116" s="504"/>
      <c r="C116" s="505"/>
      <c r="D116" s="506"/>
      <c r="E116" s="506"/>
      <c r="F116" s="106"/>
      <c r="G116" s="506"/>
      <c r="H116" s="506"/>
      <c r="I116" s="507"/>
      <c r="J116" s="506"/>
      <c r="K116" s="506"/>
      <c r="L116" s="507"/>
      <c r="M116" s="506"/>
      <c r="N116" s="508"/>
      <c r="O116" s="508"/>
      <c r="P116" s="489">
        <f t="shared" si="3"/>
        <v>-9</v>
      </c>
      <c r="Q116" s="489">
        <f t="shared" si="5"/>
        <v>0</v>
      </c>
      <c r="R116" s="493" t="str">
        <f t="shared" si="4"/>
        <v/>
      </c>
    </row>
    <row r="117" spans="1:18" ht="13.2" hidden="1" x14ac:dyDescent="0.25">
      <c r="A117" s="503">
        <v>113</v>
      </c>
      <c r="B117" s="504"/>
      <c r="C117" s="505"/>
      <c r="D117" s="506"/>
      <c r="E117" s="506"/>
      <c r="F117" s="106"/>
      <c r="G117" s="506"/>
      <c r="H117" s="506"/>
      <c r="I117" s="507"/>
      <c r="J117" s="506"/>
      <c r="K117" s="506"/>
      <c r="L117" s="507"/>
      <c r="M117" s="506"/>
      <c r="N117" s="508"/>
      <c r="O117" s="508"/>
      <c r="P117" s="489">
        <f t="shared" si="3"/>
        <v>-9</v>
      </c>
      <c r="Q117" s="489">
        <f t="shared" si="5"/>
        <v>0</v>
      </c>
      <c r="R117" s="493" t="str">
        <f t="shared" si="4"/>
        <v/>
      </c>
    </row>
    <row r="118" spans="1:18" ht="13.2" hidden="1" x14ac:dyDescent="0.25">
      <c r="A118" s="503">
        <v>114</v>
      </c>
      <c r="B118" s="504"/>
      <c r="C118" s="505"/>
      <c r="D118" s="506"/>
      <c r="E118" s="506"/>
      <c r="F118" s="106"/>
      <c r="G118" s="506"/>
      <c r="H118" s="506"/>
      <c r="I118" s="507"/>
      <c r="J118" s="506"/>
      <c r="K118" s="506"/>
      <c r="L118" s="507"/>
      <c r="M118" s="506"/>
      <c r="N118" s="508"/>
      <c r="O118" s="508"/>
      <c r="P118" s="489">
        <f t="shared" si="3"/>
        <v>-9</v>
      </c>
      <c r="Q118" s="489">
        <f t="shared" si="5"/>
        <v>0</v>
      </c>
      <c r="R118" s="493" t="str">
        <f t="shared" si="4"/>
        <v/>
      </c>
    </row>
    <row r="119" spans="1:18" ht="13.2" hidden="1" x14ac:dyDescent="0.25">
      <c r="A119" s="503">
        <v>115</v>
      </c>
      <c r="B119" s="504"/>
      <c r="C119" s="505"/>
      <c r="D119" s="506"/>
      <c r="E119" s="506"/>
      <c r="F119" s="106"/>
      <c r="G119" s="506"/>
      <c r="H119" s="506"/>
      <c r="I119" s="507"/>
      <c r="J119" s="506"/>
      <c r="K119" s="506"/>
      <c r="L119" s="507"/>
      <c r="M119" s="506"/>
      <c r="N119" s="508"/>
      <c r="O119" s="508"/>
      <c r="P119" s="489">
        <f t="shared" si="3"/>
        <v>-9</v>
      </c>
      <c r="Q119" s="489">
        <f t="shared" si="5"/>
        <v>0</v>
      </c>
      <c r="R119" s="493" t="str">
        <f t="shared" si="4"/>
        <v/>
      </c>
    </row>
    <row r="120" spans="1:18" ht="13.2" hidden="1" x14ac:dyDescent="0.25">
      <c r="A120" s="503">
        <v>116</v>
      </c>
      <c r="B120" s="504"/>
      <c r="C120" s="505"/>
      <c r="D120" s="506"/>
      <c r="E120" s="506"/>
      <c r="F120" s="106"/>
      <c r="G120" s="506"/>
      <c r="H120" s="506"/>
      <c r="I120" s="507"/>
      <c r="J120" s="506"/>
      <c r="K120" s="506"/>
      <c r="L120" s="507"/>
      <c r="M120" s="506"/>
      <c r="N120" s="508"/>
      <c r="O120" s="508"/>
      <c r="P120" s="489">
        <f t="shared" si="3"/>
        <v>-9</v>
      </c>
      <c r="Q120" s="489">
        <f t="shared" si="5"/>
        <v>0</v>
      </c>
      <c r="R120" s="493" t="str">
        <f t="shared" si="4"/>
        <v/>
      </c>
    </row>
    <row r="121" spans="1:18" ht="13.2" hidden="1" x14ac:dyDescent="0.25">
      <c r="A121" s="503">
        <v>117</v>
      </c>
      <c r="B121" s="504"/>
      <c r="C121" s="505"/>
      <c r="D121" s="506"/>
      <c r="E121" s="506"/>
      <c r="F121" s="106"/>
      <c r="G121" s="506"/>
      <c r="H121" s="506"/>
      <c r="I121" s="507"/>
      <c r="J121" s="506"/>
      <c r="K121" s="506"/>
      <c r="L121" s="507"/>
      <c r="M121" s="506"/>
      <c r="N121" s="508"/>
      <c r="O121" s="508"/>
      <c r="P121" s="489">
        <f t="shared" si="3"/>
        <v>-9</v>
      </c>
      <c r="Q121" s="489">
        <f t="shared" si="5"/>
        <v>0</v>
      </c>
      <c r="R121" s="493" t="str">
        <f t="shared" si="4"/>
        <v/>
      </c>
    </row>
    <row r="122" spans="1:18" ht="13.2" hidden="1" x14ac:dyDescent="0.25">
      <c r="A122" s="503">
        <v>118</v>
      </c>
      <c r="B122" s="504"/>
      <c r="C122" s="505"/>
      <c r="D122" s="506"/>
      <c r="E122" s="506"/>
      <c r="F122" s="106"/>
      <c r="G122" s="506"/>
      <c r="H122" s="506"/>
      <c r="I122" s="507"/>
      <c r="J122" s="506"/>
      <c r="K122" s="506"/>
      <c r="L122" s="507"/>
      <c r="M122" s="506"/>
      <c r="N122" s="508"/>
      <c r="O122" s="508"/>
      <c r="P122" s="489">
        <f t="shared" si="3"/>
        <v>-9</v>
      </c>
      <c r="Q122" s="489">
        <f t="shared" si="5"/>
        <v>0</v>
      </c>
      <c r="R122" s="493" t="str">
        <f t="shared" si="4"/>
        <v/>
      </c>
    </row>
    <row r="123" spans="1:18" ht="13.2" hidden="1" x14ac:dyDescent="0.25">
      <c r="A123" s="503">
        <v>119</v>
      </c>
      <c r="B123" s="504"/>
      <c r="C123" s="505"/>
      <c r="D123" s="506"/>
      <c r="E123" s="506"/>
      <c r="F123" s="106"/>
      <c r="G123" s="506"/>
      <c r="H123" s="506"/>
      <c r="I123" s="507"/>
      <c r="J123" s="506"/>
      <c r="K123" s="506"/>
      <c r="L123" s="507"/>
      <c r="M123" s="506"/>
      <c r="N123" s="508"/>
      <c r="O123" s="508"/>
      <c r="P123" s="489">
        <f t="shared" si="3"/>
        <v>-9</v>
      </c>
      <c r="Q123" s="489">
        <f t="shared" si="5"/>
        <v>0</v>
      </c>
      <c r="R123" s="493" t="str">
        <f t="shared" si="4"/>
        <v/>
      </c>
    </row>
    <row r="124" spans="1:18" ht="13.2" hidden="1" x14ac:dyDescent="0.25">
      <c r="A124" s="503">
        <v>120</v>
      </c>
      <c r="B124" s="504"/>
      <c r="C124" s="505"/>
      <c r="D124" s="506"/>
      <c r="E124" s="506"/>
      <c r="F124" s="106"/>
      <c r="G124" s="506"/>
      <c r="H124" s="506"/>
      <c r="I124" s="507"/>
      <c r="J124" s="506"/>
      <c r="K124" s="506"/>
      <c r="L124" s="507"/>
      <c r="M124" s="506"/>
      <c r="N124" s="508"/>
      <c r="O124" s="508"/>
      <c r="P124" s="489">
        <f t="shared" si="3"/>
        <v>-9</v>
      </c>
      <c r="Q124" s="489">
        <f t="shared" si="5"/>
        <v>0</v>
      </c>
      <c r="R124" s="493" t="str">
        <f t="shared" si="4"/>
        <v/>
      </c>
    </row>
    <row r="125" spans="1:18" ht="13.2" hidden="1" x14ac:dyDescent="0.25">
      <c r="A125" s="503">
        <v>121</v>
      </c>
      <c r="B125" s="504"/>
      <c r="C125" s="505"/>
      <c r="D125" s="506"/>
      <c r="E125" s="506"/>
      <c r="F125" s="106"/>
      <c r="G125" s="506"/>
      <c r="H125" s="506"/>
      <c r="I125" s="507"/>
      <c r="J125" s="506"/>
      <c r="K125" s="506"/>
      <c r="L125" s="507"/>
      <c r="M125" s="506"/>
      <c r="N125" s="508"/>
      <c r="O125" s="508"/>
      <c r="P125" s="489">
        <f t="shared" si="3"/>
        <v>-9</v>
      </c>
      <c r="Q125" s="489">
        <f t="shared" si="5"/>
        <v>0</v>
      </c>
      <c r="R125" s="493" t="str">
        <f t="shared" si="4"/>
        <v/>
      </c>
    </row>
    <row r="126" spans="1:18" ht="13.2" hidden="1" x14ac:dyDescent="0.25">
      <c r="A126" s="503">
        <v>122</v>
      </c>
      <c r="B126" s="504"/>
      <c r="C126" s="505"/>
      <c r="D126" s="506"/>
      <c r="E126" s="506"/>
      <c r="F126" s="106"/>
      <c r="G126" s="506"/>
      <c r="H126" s="506"/>
      <c r="I126" s="507"/>
      <c r="J126" s="506"/>
      <c r="K126" s="506"/>
      <c r="L126" s="507"/>
      <c r="M126" s="506"/>
      <c r="N126" s="508"/>
      <c r="O126" s="508"/>
      <c r="P126" s="489">
        <f t="shared" si="3"/>
        <v>-9</v>
      </c>
      <c r="Q126" s="489">
        <f t="shared" si="5"/>
        <v>0</v>
      </c>
      <c r="R126" s="493" t="str">
        <f t="shared" si="4"/>
        <v/>
      </c>
    </row>
    <row r="127" spans="1:18" ht="13.2" hidden="1" x14ac:dyDescent="0.25">
      <c r="A127" s="503">
        <v>123</v>
      </c>
      <c r="B127" s="504"/>
      <c r="C127" s="505"/>
      <c r="D127" s="506"/>
      <c r="E127" s="506"/>
      <c r="F127" s="106"/>
      <c r="G127" s="506"/>
      <c r="H127" s="506"/>
      <c r="I127" s="507"/>
      <c r="J127" s="506"/>
      <c r="K127" s="506"/>
      <c r="L127" s="507"/>
      <c r="M127" s="506"/>
      <c r="N127" s="508"/>
      <c r="O127" s="508"/>
      <c r="P127" s="489">
        <f t="shared" si="3"/>
        <v>-9</v>
      </c>
      <c r="Q127" s="489">
        <f t="shared" si="5"/>
        <v>0</v>
      </c>
      <c r="R127" s="493" t="str">
        <f t="shared" si="4"/>
        <v/>
      </c>
    </row>
    <row r="128" spans="1:18" ht="13.2" hidden="1" x14ac:dyDescent="0.25">
      <c r="A128" s="503">
        <v>124</v>
      </c>
      <c r="B128" s="504"/>
      <c r="C128" s="505"/>
      <c r="D128" s="506"/>
      <c r="E128" s="506"/>
      <c r="F128" s="106"/>
      <c r="G128" s="506"/>
      <c r="H128" s="506"/>
      <c r="I128" s="507"/>
      <c r="J128" s="506"/>
      <c r="K128" s="506"/>
      <c r="L128" s="507"/>
      <c r="M128" s="506"/>
      <c r="N128" s="508"/>
      <c r="O128" s="508"/>
      <c r="P128" s="489">
        <f t="shared" si="3"/>
        <v>-9</v>
      </c>
      <c r="Q128" s="489">
        <f t="shared" si="5"/>
        <v>0</v>
      </c>
      <c r="R128" s="493" t="str">
        <f t="shared" si="4"/>
        <v/>
      </c>
    </row>
    <row r="129" spans="1:18" ht="13.2" hidden="1" x14ac:dyDescent="0.25">
      <c r="A129" s="503">
        <v>125</v>
      </c>
      <c r="B129" s="504"/>
      <c r="C129" s="505"/>
      <c r="D129" s="506"/>
      <c r="E129" s="506"/>
      <c r="F129" s="106"/>
      <c r="G129" s="506"/>
      <c r="H129" s="506"/>
      <c r="I129" s="507"/>
      <c r="J129" s="506"/>
      <c r="K129" s="506"/>
      <c r="L129" s="507"/>
      <c r="M129" s="506"/>
      <c r="N129" s="508"/>
      <c r="O129" s="508"/>
      <c r="P129" s="489">
        <f t="shared" si="3"/>
        <v>-9</v>
      </c>
      <c r="Q129" s="489">
        <f t="shared" si="5"/>
        <v>0</v>
      </c>
      <c r="R129" s="493" t="str">
        <f t="shared" si="4"/>
        <v/>
      </c>
    </row>
    <row r="130" spans="1:18" ht="13.2" hidden="1" x14ac:dyDescent="0.25">
      <c r="A130" s="503">
        <v>126</v>
      </c>
      <c r="B130" s="504"/>
      <c r="C130" s="505"/>
      <c r="D130" s="506"/>
      <c r="E130" s="506"/>
      <c r="F130" s="106"/>
      <c r="G130" s="506"/>
      <c r="H130" s="506"/>
      <c r="I130" s="507"/>
      <c r="J130" s="506"/>
      <c r="K130" s="506"/>
      <c r="L130" s="507"/>
      <c r="M130" s="506"/>
      <c r="N130" s="508"/>
      <c r="O130" s="508"/>
      <c r="P130" s="489">
        <f t="shared" si="3"/>
        <v>-9</v>
      </c>
      <c r="Q130" s="489">
        <f t="shared" si="5"/>
        <v>0</v>
      </c>
      <c r="R130" s="493" t="str">
        <f t="shared" si="4"/>
        <v/>
      </c>
    </row>
    <row r="131" spans="1:18" ht="13.2" hidden="1" x14ac:dyDescent="0.25">
      <c r="A131" s="503">
        <v>127</v>
      </c>
      <c r="B131" s="504"/>
      <c r="C131" s="505"/>
      <c r="D131" s="506"/>
      <c r="E131" s="506"/>
      <c r="F131" s="106"/>
      <c r="G131" s="506"/>
      <c r="H131" s="506"/>
      <c r="I131" s="507"/>
      <c r="J131" s="506"/>
      <c r="K131" s="506"/>
      <c r="L131" s="507"/>
      <c r="M131" s="506"/>
      <c r="N131" s="508"/>
      <c r="O131" s="508"/>
      <c r="P131" s="489">
        <f t="shared" si="3"/>
        <v>-9</v>
      </c>
      <c r="Q131" s="489">
        <f t="shared" si="5"/>
        <v>0</v>
      </c>
      <c r="R131" s="493" t="str">
        <f t="shared" si="4"/>
        <v/>
      </c>
    </row>
    <row r="132" spans="1:18" ht="13.2" hidden="1" x14ac:dyDescent="0.25">
      <c r="A132" s="503">
        <v>128</v>
      </c>
      <c r="B132" s="504"/>
      <c r="C132" s="505"/>
      <c r="D132" s="506"/>
      <c r="E132" s="506"/>
      <c r="F132" s="106"/>
      <c r="G132" s="506"/>
      <c r="H132" s="506"/>
      <c r="I132" s="507"/>
      <c r="J132" s="506"/>
      <c r="K132" s="506"/>
      <c r="L132" s="507"/>
      <c r="M132" s="506"/>
      <c r="N132" s="508"/>
      <c r="O132" s="508"/>
      <c r="P132" s="489">
        <f t="shared" si="3"/>
        <v>-9</v>
      </c>
      <c r="Q132" s="489">
        <f t="shared" si="5"/>
        <v>0</v>
      </c>
      <c r="R132" s="493" t="str">
        <f t="shared" si="4"/>
        <v/>
      </c>
    </row>
    <row r="133" spans="1:18" ht="13.2" hidden="1" x14ac:dyDescent="0.25">
      <c r="A133" s="503">
        <v>129</v>
      </c>
      <c r="B133" s="504"/>
      <c r="C133" s="505"/>
      <c r="D133" s="506"/>
      <c r="E133" s="506"/>
      <c r="F133" s="106"/>
      <c r="G133" s="506"/>
      <c r="H133" s="506"/>
      <c r="I133" s="507"/>
      <c r="J133" s="506"/>
      <c r="K133" s="506"/>
      <c r="L133" s="507"/>
      <c r="M133" s="506"/>
      <c r="N133" s="508"/>
      <c r="O133" s="508"/>
      <c r="P133" s="489">
        <f t="shared" ref="P133:P196" si="6">MONTH(B133)-$P$1+1</f>
        <v>-9</v>
      </c>
      <c r="Q133" s="489">
        <f t="shared" si="5"/>
        <v>0</v>
      </c>
      <c r="R133" s="493" t="str">
        <f t="shared" ref="R133:R196" si="7">SUBSTITUTE(D133," ","_")</f>
        <v/>
      </c>
    </row>
    <row r="134" spans="1:18" ht="13.2" hidden="1" x14ac:dyDescent="0.25">
      <c r="A134" s="503">
        <v>130</v>
      </c>
      <c r="B134" s="504"/>
      <c r="C134" s="505"/>
      <c r="D134" s="506"/>
      <c r="E134" s="506"/>
      <c r="F134" s="106"/>
      <c r="G134" s="506"/>
      <c r="H134" s="506"/>
      <c r="I134" s="507"/>
      <c r="J134" s="506"/>
      <c r="K134" s="506"/>
      <c r="L134" s="507"/>
      <c r="M134" s="506"/>
      <c r="N134" s="508"/>
      <c r="O134" s="508"/>
      <c r="P134" s="489">
        <f t="shared" si="6"/>
        <v>-9</v>
      </c>
      <c r="Q134" s="489">
        <f t="shared" ref="Q134:Q197" si="8">IF(C134=0,0,IF(YEAR(C134)-$Q$1&lt;0,0,MONTH(C134)-$P$1+1))</f>
        <v>0</v>
      </c>
      <c r="R134" s="493" t="str">
        <f t="shared" si="7"/>
        <v/>
      </c>
    </row>
    <row r="135" spans="1:18" ht="13.2" hidden="1" x14ac:dyDescent="0.25">
      <c r="A135" s="503">
        <v>131</v>
      </c>
      <c r="B135" s="504"/>
      <c r="C135" s="505"/>
      <c r="D135" s="506"/>
      <c r="E135" s="506"/>
      <c r="F135" s="106"/>
      <c r="G135" s="506"/>
      <c r="H135" s="506"/>
      <c r="I135" s="507"/>
      <c r="J135" s="506"/>
      <c r="K135" s="506"/>
      <c r="L135" s="507"/>
      <c r="M135" s="506"/>
      <c r="N135" s="508"/>
      <c r="O135" s="508"/>
      <c r="P135" s="489">
        <f t="shared" si="6"/>
        <v>-9</v>
      </c>
      <c r="Q135" s="489">
        <f t="shared" si="8"/>
        <v>0</v>
      </c>
      <c r="R135" s="493" t="str">
        <f t="shared" si="7"/>
        <v/>
      </c>
    </row>
    <row r="136" spans="1:18" ht="13.2" hidden="1" x14ac:dyDescent="0.25">
      <c r="A136" s="503">
        <v>132</v>
      </c>
      <c r="B136" s="504"/>
      <c r="C136" s="505"/>
      <c r="D136" s="506"/>
      <c r="E136" s="506"/>
      <c r="F136" s="106"/>
      <c r="G136" s="506"/>
      <c r="H136" s="506"/>
      <c r="I136" s="507"/>
      <c r="J136" s="506"/>
      <c r="K136" s="506"/>
      <c r="L136" s="507"/>
      <c r="M136" s="506"/>
      <c r="N136" s="508"/>
      <c r="O136" s="508"/>
      <c r="P136" s="489">
        <f t="shared" si="6"/>
        <v>-9</v>
      </c>
      <c r="Q136" s="489">
        <f t="shared" si="8"/>
        <v>0</v>
      </c>
      <c r="R136" s="493" t="str">
        <f t="shared" si="7"/>
        <v/>
      </c>
    </row>
    <row r="137" spans="1:18" ht="13.2" hidden="1" x14ac:dyDescent="0.25">
      <c r="A137" s="503">
        <v>133</v>
      </c>
      <c r="B137" s="504"/>
      <c r="C137" s="505"/>
      <c r="D137" s="506"/>
      <c r="E137" s="506"/>
      <c r="F137" s="106"/>
      <c r="G137" s="506"/>
      <c r="H137" s="506"/>
      <c r="I137" s="507"/>
      <c r="J137" s="506"/>
      <c r="K137" s="506"/>
      <c r="L137" s="507"/>
      <c r="M137" s="506"/>
      <c r="N137" s="508"/>
      <c r="O137" s="508"/>
      <c r="P137" s="489">
        <f t="shared" si="6"/>
        <v>-9</v>
      </c>
      <c r="Q137" s="489">
        <f t="shared" si="8"/>
        <v>0</v>
      </c>
      <c r="R137" s="493" t="str">
        <f t="shared" si="7"/>
        <v/>
      </c>
    </row>
    <row r="138" spans="1:18" ht="13.2" hidden="1" x14ac:dyDescent="0.25">
      <c r="A138" s="503">
        <v>134</v>
      </c>
      <c r="B138" s="504"/>
      <c r="C138" s="505"/>
      <c r="D138" s="506"/>
      <c r="E138" s="506"/>
      <c r="F138" s="106"/>
      <c r="G138" s="506"/>
      <c r="H138" s="506"/>
      <c r="I138" s="507"/>
      <c r="J138" s="506"/>
      <c r="K138" s="506"/>
      <c r="L138" s="507"/>
      <c r="M138" s="506"/>
      <c r="N138" s="508"/>
      <c r="O138" s="508"/>
      <c r="P138" s="489">
        <f t="shared" si="6"/>
        <v>-9</v>
      </c>
      <c r="Q138" s="489">
        <f t="shared" si="8"/>
        <v>0</v>
      </c>
      <c r="R138" s="493" t="str">
        <f t="shared" si="7"/>
        <v/>
      </c>
    </row>
    <row r="139" spans="1:18" ht="13.2" hidden="1" x14ac:dyDescent="0.25">
      <c r="A139" s="503">
        <v>135</v>
      </c>
      <c r="B139" s="504"/>
      <c r="C139" s="505"/>
      <c r="D139" s="506"/>
      <c r="E139" s="506"/>
      <c r="F139" s="106"/>
      <c r="G139" s="506"/>
      <c r="H139" s="506"/>
      <c r="I139" s="507"/>
      <c r="J139" s="506"/>
      <c r="K139" s="506"/>
      <c r="L139" s="507"/>
      <c r="M139" s="506"/>
      <c r="N139" s="508"/>
      <c r="O139" s="508"/>
      <c r="P139" s="489">
        <f t="shared" si="6"/>
        <v>-9</v>
      </c>
      <c r="Q139" s="489">
        <f t="shared" si="8"/>
        <v>0</v>
      </c>
      <c r="R139" s="493" t="str">
        <f t="shared" si="7"/>
        <v/>
      </c>
    </row>
    <row r="140" spans="1:18" ht="13.2" hidden="1" x14ac:dyDescent="0.25">
      <c r="A140" s="503">
        <v>136</v>
      </c>
      <c r="B140" s="504"/>
      <c r="C140" s="505"/>
      <c r="D140" s="506"/>
      <c r="E140" s="506"/>
      <c r="F140" s="106"/>
      <c r="G140" s="506"/>
      <c r="H140" s="506"/>
      <c r="I140" s="507"/>
      <c r="J140" s="506"/>
      <c r="K140" s="506"/>
      <c r="L140" s="507"/>
      <c r="M140" s="506"/>
      <c r="N140" s="508"/>
      <c r="O140" s="508"/>
      <c r="P140" s="489">
        <f t="shared" si="6"/>
        <v>-9</v>
      </c>
      <c r="Q140" s="489">
        <f t="shared" si="8"/>
        <v>0</v>
      </c>
      <c r="R140" s="493" t="str">
        <f t="shared" si="7"/>
        <v/>
      </c>
    </row>
    <row r="141" spans="1:18" ht="13.2" hidden="1" x14ac:dyDescent="0.25">
      <c r="A141" s="503">
        <v>137</v>
      </c>
      <c r="B141" s="504"/>
      <c r="C141" s="505"/>
      <c r="D141" s="506"/>
      <c r="E141" s="506"/>
      <c r="F141" s="106"/>
      <c r="G141" s="506"/>
      <c r="H141" s="506"/>
      <c r="I141" s="507"/>
      <c r="J141" s="506"/>
      <c r="K141" s="506"/>
      <c r="L141" s="507"/>
      <c r="M141" s="506"/>
      <c r="N141" s="508"/>
      <c r="O141" s="508"/>
      <c r="P141" s="489">
        <f t="shared" si="6"/>
        <v>-9</v>
      </c>
      <c r="Q141" s="489">
        <f t="shared" si="8"/>
        <v>0</v>
      </c>
      <c r="R141" s="493" t="str">
        <f t="shared" si="7"/>
        <v/>
      </c>
    </row>
    <row r="142" spans="1:18" ht="13.2" hidden="1" x14ac:dyDescent="0.25">
      <c r="A142" s="503">
        <v>138</v>
      </c>
      <c r="B142" s="504"/>
      <c r="C142" s="505"/>
      <c r="D142" s="506"/>
      <c r="E142" s="506"/>
      <c r="F142" s="106"/>
      <c r="G142" s="506"/>
      <c r="H142" s="506"/>
      <c r="I142" s="507"/>
      <c r="J142" s="506"/>
      <c r="K142" s="506"/>
      <c r="L142" s="507"/>
      <c r="M142" s="506"/>
      <c r="N142" s="508"/>
      <c r="O142" s="508"/>
      <c r="P142" s="489">
        <f t="shared" si="6"/>
        <v>-9</v>
      </c>
      <c r="Q142" s="489">
        <f t="shared" si="8"/>
        <v>0</v>
      </c>
      <c r="R142" s="493" t="str">
        <f t="shared" si="7"/>
        <v/>
      </c>
    </row>
    <row r="143" spans="1:18" ht="13.2" hidden="1" x14ac:dyDescent="0.25">
      <c r="A143" s="503">
        <v>139</v>
      </c>
      <c r="B143" s="504"/>
      <c r="C143" s="505"/>
      <c r="D143" s="506"/>
      <c r="E143" s="506"/>
      <c r="F143" s="106"/>
      <c r="G143" s="506"/>
      <c r="H143" s="506"/>
      <c r="I143" s="507"/>
      <c r="J143" s="506"/>
      <c r="K143" s="506"/>
      <c r="L143" s="507"/>
      <c r="M143" s="506"/>
      <c r="N143" s="508"/>
      <c r="O143" s="508"/>
      <c r="P143" s="489">
        <f t="shared" si="6"/>
        <v>-9</v>
      </c>
      <c r="Q143" s="489">
        <f t="shared" si="8"/>
        <v>0</v>
      </c>
      <c r="R143" s="493" t="str">
        <f t="shared" si="7"/>
        <v/>
      </c>
    </row>
    <row r="144" spans="1:18" ht="13.2" hidden="1" x14ac:dyDescent="0.25">
      <c r="A144" s="503">
        <v>140</v>
      </c>
      <c r="B144" s="504"/>
      <c r="C144" s="505"/>
      <c r="D144" s="506"/>
      <c r="E144" s="506"/>
      <c r="F144" s="106"/>
      <c r="G144" s="506"/>
      <c r="H144" s="506"/>
      <c r="I144" s="507"/>
      <c r="J144" s="506"/>
      <c r="K144" s="506"/>
      <c r="L144" s="507"/>
      <c r="M144" s="506"/>
      <c r="N144" s="508"/>
      <c r="O144" s="508"/>
      <c r="P144" s="489">
        <f t="shared" si="6"/>
        <v>-9</v>
      </c>
      <c r="Q144" s="489">
        <f t="shared" si="8"/>
        <v>0</v>
      </c>
      <c r="R144" s="493" t="str">
        <f t="shared" si="7"/>
        <v/>
      </c>
    </row>
    <row r="145" spans="1:18" ht="13.2" hidden="1" x14ac:dyDescent="0.25">
      <c r="A145" s="503">
        <v>141</v>
      </c>
      <c r="B145" s="504"/>
      <c r="C145" s="505"/>
      <c r="D145" s="506"/>
      <c r="E145" s="506"/>
      <c r="F145" s="106"/>
      <c r="G145" s="506"/>
      <c r="H145" s="506"/>
      <c r="I145" s="507"/>
      <c r="J145" s="506"/>
      <c r="K145" s="506"/>
      <c r="L145" s="507"/>
      <c r="M145" s="506"/>
      <c r="N145" s="508"/>
      <c r="O145" s="508"/>
      <c r="P145" s="489">
        <f t="shared" si="6"/>
        <v>-9</v>
      </c>
      <c r="Q145" s="489">
        <f t="shared" si="8"/>
        <v>0</v>
      </c>
      <c r="R145" s="493" t="str">
        <f t="shared" si="7"/>
        <v/>
      </c>
    </row>
    <row r="146" spans="1:18" ht="13.2" hidden="1" x14ac:dyDescent="0.25">
      <c r="A146" s="503">
        <v>142</v>
      </c>
      <c r="B146" s="504"/>
      <c r="C146" s="505"/>
      <c r="D146" s="506"/>
      <c r="E146" s="506"/>
      <c r="F146" s="106"/>
      <c r="G146" s="506"/>
      <c r="H146" s="506"/>
      <c r="I146" s="507"/>
      <c r="J146" s="506"/>
      <c r="K146" s="506"/>
      <c r="L146" s="507"/>
      <c r="M146" s="506"/>
      <c r="N146" s="508"/>
      <c r="O146" s="508"/>
      <c r="P146" s="489">
        <f t="shared" si="6"/>
        <v>-9</v>
      </c>
      <c r="Q146" s="489">
        <f t="shared" si="8"/>
        <v>0</v>
      </c>
      <c r="R146" s="493" t="str">
        <f t="shared" si="7"/>
        <v/>
      </c>
    </row>
    <row r="147" spans="1:18" ht="13.2" hidden="1" x14ac:dyDescent="0.25">
      <c r="A147" s="503">
        <v>143</v>
      </c>
      <c r="B147" s="504"/>
      <c r="C147" s="505"/>
      <c r="D147" s="506"/>
      <c r="E147" s="506"/>
      <c r="F147" s="106"/>
      <c r="G147" s="506"/>
      <c r="H147" s="506"/>
      <c r="I147" s="507"/>
      <c r="J147" s="506"/>
      <c r="K147" s="506"/>
      <c r="L147" s="507"/>
      <c r="M147" s="506"/>
      <c r="N147" s="508"/>
      <c r="O147" s="508"/>
      <c r="P147" s="489">
        <f t="shared" si="6"/>
        <v>-9</v>
      </c>
      <c r="Q147" s="489">
        <f t="shared" si="8"/>
        <v>0</v>
      </c>
      <c r="R147" s="493" t="str">
        <f t="shared" si="7"/>
        <v/>
      </c>
    </row>
    <row r="148" spans="1:18" ht="13.2" hidden="1" x14ac:dyDescent="0.25">
      <c r="A148" s="503">
        <v>144</v>
      </c>
      <c r="B148" s="504"/>
      <c r="C148" s="505"/>
      <c r="D148" s="506"/>
      <c r="E148" s="506"/>
      <c r="F148" s="106"/>
      <c r="G148" s="506"/>
      <c r="H148" s="506"/>
      <c r="I148" s="507"/>
      <c r="J148" s="506"/>
      <c r="K148" s="506"/>
      <c r="L148" s="507"/>
      <c r="M148" s="506"/>
      <c r="N148" s="508"/>
      <c r="O148" s="508"/>
      <c r="P148" s="489">
        <f t="shared" si="6"/>
        <v>-9</v>
      </c>
      <c r="Q148" s="489">
        <f t="shared" si="8"/>
        <v>0</v>
      </c>
      <c r="R148" s="493" t="str">
        <f t="shared" si="7"/>
        <v/>
      </c>
    </row>
    <row r="149" spans="1:18" ht="13.2" hidden="1" x14ac:dyDescent="0.25">
      <c r="A149" s="503">
        <v>145</v>
      </c>
      <c r="B149" s="504"/>
      <c r="C149" s="505"/>
      <c r="D149" s="506"/>
      <c r="E149" s="506"/>
      <c r="F149" s="106"/>
      <c r="G149" s="506"/>
      <c r="H149" s="506"/>
      <c r="I149" s="507"/>
      <c r="J149" s="506"/>
      <c r="K149" s="506"/>
      <c r="L149" s="507"/>
      <c r="M149" s="506"/>
      <c r="N149" s="508"/>
      <c r="O149" s="508"/>
      <c r="P149" s="489">
        <f t="shared" si="6"/>
        <v>-9</v>
      </c>
      <c r="Q149" s="489">
        <f t="shared" si="8"/>
        <v>0</v>
      </c>
      <c r="R149" s="493" t="str">
        <f t="shared" si="7"/>
        <v/>
      </c>
    </row>
    <row r="150" spans="1:18" ht="13.2" hidden="1" x14ac:dyDescent="0.25">
      <c r="A150" s="503">
        <v>146</v>
      </c>
      <c r="B150" s="504"/>
      <c r="C150" s="505"/>
      <c r="D150" s="506"/>
      <c r="E150" s="506"/>
      <c r="F150" s="106"/>
      <c r="G150" s="506"/>
      <c r="H150" s="506"/>
      <c r="I150" s="507"/>
      <c r="J150" s="506"/>
      <c r="K150" s="506"/>
      <c r="L150" s="507"/>
      <c r="M150" s="506"/>
      <c r="N150" s="508"/>
      <c r="O150" s="508"/>
      <c r="P150" s="489">
        <f t="shared" si="6"/>
        <v>-9</v>
      </c>
      <c r="Q150" s="489">
        <f t="shared" si="8"/>
        <v>0</v>
      </c>
      <c r="R150" s="493" t="str">
        <f t="shared" si="7"/>
        <v/>
      </c>
    </row>
    <row r="151" spans="1:18" ht="13.2" hidden="1" x14ac:dyDescent="0.25">
      <c r="A151" s="503">
        <v>147</v>
      </c>
      <c r="B151" s="504"/>
      <c r="C151" s="505"/>
      <c r="D151" s="506"/>
      <c r="E151" s="506"/>
      <c r="F151" s="106"/>
      <c r="G151" s="506"/>
      <c r="H151" s="506"/>
      <c r="I151" s="507"/>
      <c r="J151" s="506"/>
      <c r="K151" s="506"/>
      <c r="L151" s="507"/>
      <c r="M151" s="506"/>
      <c r="N151" s="508"/>
      <c r="O151" s="508"/>
      <c r="P151" s="489">
        <f t="shared" si="6"/>
        <v>-9</v>
      </c>
      <c r="Q151" s="489">
        <f t="shared" si="8"/>
        <v>0</v>
      </c>
      <c r="R151" s="493" t="str">
        <f t="shared" si="7"/>
        <v/>
      </c>
    </row>
    <row r="152" spans="1:18" ht="13.2" hidden="1" x14ac:dyDescent="0.25">
      <c r="A152" s="503">
        <v>148</v>
      </c>
      <c r="B152" s="504"/>
      <c r="C152" s="505"/>
      <c r="D152" s="506"/>
      <c r="E152" s="506"/>
      <c r="F152" s="106"/>
      <c r="G152" s="506"/>
      <c r="H152" s="506"/>
      <c r="I152" s="507"/>
      <c r="J152" s="506"/>
      <c r="K152" s="506"/>
      <c r="L152" s="507"/>
      <c r="M152" s="506"/>
      <c r="N152" s="508"/>
      <c r="O152" s="508"/>
      <c r="P152" s="489">
        <f t="shared" si="6"/>
        <v>-9</v>
      </c>
      <c r="Q152" s="489">
        <f t="shared" si="8"/>
        <v>0</v>
      </c>
      <c r="R152" s="493" t="str">
        <f t="shared" si="7"/>
        <v/>
      </c>
    </row>
    <row r="153" spans="1:18" ht="13.2" hidden="1" x14ac:dyDescent="0.25">
      <c r="A153" s="503">
        <v>149</v>
      </c>
      <c r="B153" s="504"/>
      <c r="C153" s="505"/>
      <c r="D153" s="506"/>
      <c r="E153" s="506"/>
      <c r="F153" s="106"/>
      <c r="G153" s="506"/>
      <c r="H153" s="506"/>
      <c r="I153" s="507"/>
      <c r="J153" s="506"/>
      <c r="K153" s="506"/>
      <c r="L153" s="507"/>
      <c r="M153" s="506"/>
      <c r="N153" s="508"/>
      <c r="O153" s="508"/>
      <c r="P153" s="489">
        <f t="shared" si="6"/>
        <v>-9</v>
      </c>
      <c r="Q153" s="489">
        <f t="shared" si="8"/>
        <v>0</v>
      </c>
      <c r="R153" s="493" t="str">
        <f t="shared" si="7"/>
        <v/>
      </c>
    </row>
    <row r="154" spans="1:18" ht="13.2" hidden="1" x14ac:dyDescent="0.25">
      <c r="A154" s="503">
        <v>150</v>
      </c>
      <c r="B154" s="504"/>
      <c r="C154" s="505"/>
      <c r="D154" s="506"/>
      <c r="E154" s="506"/>
      <c r="F154" s="106"/>
      <c r="G154" s="506"/>
      <c r="H154" s="506"/>
      <c r="I154" s="507"/>
      <c r="J154" s="506"/>
      <c r="K154" s="506"/>
      <c r="L154" s="507"/>
      <c r="M154" s="506"/>
      <c r="N154" s="508"/>
      <c r="O154" s="508"/>
      <c r="P154" s="489">
        <f t="shared" si="6"/>
        <v>-9</v>
      </c>
      <c r="Q154" s="489">
        <f t="shared" si="8"/>
        <v>0</v>
      </c>
      <c r="R154" s="493" t="str">
        <f t="shared" si="7"/>
        <v/>
      </c>
    </row>
    <row r="155" spans="1:18" ht="13.2" hidden="1" x14ac:dyDescent="0.25">
      <c r="A155" s="503">
        <v>151</v>
      </c>
      <c r="B155" s="504"/>
      <c r="C155" s="505"/>
      <c r="D155" s="506"/>
      <c r="E155" s="506"/>
      <c r="F155" s="106"/>
      <c r="G155" s="506"/>
      <c r="H155" s="506"/>
      <c r="I155" s="507"/>
      <c r="J155" s="506"/>
      <c r="K155" s="506"/>
      <c r="L155" s="507"/>
      <c r="M155" s="506"/>
      <c r="N155" s="508"/>
      <c r="O155" s="508"/>
      <c r="P155" s="489">
        <f t="shared" si="6"/>
        <v>-9</v>
      </c>
      <c r="Q155" s="489">
        <f t="shared" si="8"/>
        <v>0</v>
      </c>
      <c r="R155" s="493" t="str">
        <f t="shared" si="7"/>
        <v/>
      </c>
    </row>
    <row r="156" spans="1:18" ht="13.2" hidden="1" x14ac:dyDescent="0.25">
      <c r="A156" s="503">
        <v>152</v>
      </c>
      <c r="B156" s="504"/>
      <c r="C156" s="505"/>
      <c r="D156" s="506"/>
      <c r="E156" s="506"/>
      <c r="F156" s="106"/>
      <c r="G156" s="506"/>
      <c r="H156" s="506"/>
      <c r="I156" s="507"/>
      <c r="J156" s="506"/>
      <c r="K156" s="506"/>
      <c r="L156" s="507"/>
      <c r="M156" s="506"/>
      <c r="N156" s="508"/>
      <c r="O156" s="508"/>
      <c r="P156" s="489">
        <f t="shared" si="6"/>
        <v>-9</v>
      </c>
      <c r="Q156" s="489">
        <f t="shared" si="8"/>
        <v>0</v>
      </c>
      <c r="R156" s="493" t="str">
        <f t="shared" si="7"/>
        <v/>
      </c>
    </row>
    <row r="157" spans="1:18" ht="13.2" hidden="1" x14ac:dyDescent="0.25">
      <c r="A157" s="503">
        <v>153</v>
      </c>
      <c r="B157" s="504"/>
      <c r="C157" s="505"/>
      <c r="D157" s="506"/>
      <c r="E157" s="506"/>
      <c r="F157" s="106"/>
      <c r="G157" s="506"/>
      <c r="H157" s="506"/>
      <c r="I157" s="507"/>
      <c r="J157" s="506"/>
      <c r="K157" s="506"/>
      <c r="L157" s="507"/>
      <c r="M157" s="506"/>
      <c r="N157" s="508"/>
      <c r="O157" s="508"/>
      <c r="P157" s="489">
        <f t="shared" si="6"/>
        <v>-9</v>
      </c>
      <c r="Q157" s="489">
        <f t="shared" si="8"/>
        <v>0</v>
      </c>
      <c r="R157" s="493" t="str">
        <f t="shared" si="7"/>
        <v/>
      </c>
    </row>
    <row r="158" spans="1:18" ht="13.2" hidden="1" x14ac:dyDescent="0.25">
      <c r="A158" s="503">
        <v>154</v>
      </c>
      <c r="B158" s="504"/>
      <c r="C158" s="505"/>
      <c r="D158" s="506"/>
      <c r="E158" s="506"/>
      <c r="F158" s="106"/>
      <c r="G158" s="506"/>
      <c r="H158" s="506"/>
      <c r="I158" s="507"/>
      <c r="J158" s="506"/>
      <c r="K158" s="506"/>
      <c r="L158" s="507"/>
      <c r="M158" s="506"/>
      <c r="N158" s="508"/>
      <c r="O158" s="508"/>
      <c r="P158" s="489">
        <f t="shared" si="6"/>
        <v>-9</v>
      </c>
      <c r="Q158" s="489">
        <f t="shared" si="8"/>
        <v>0</v>
      </c>
      <c r="R158" s="493" t="str">
        <f t="shared" si="7"/>
        <v/>
      </c>
    </row>
    <row r="159" spans="1:18" ht="13.2" hidden="1" x14ac:dyDescent="0.25">
      <c r="A159" s="503">
        <v>155</v>
      </c>
      <c r="B159" s="504"/>
      <c r="C159" s="505"/>
      <c r="D159" s="506"/>
      <c r="E159" s="506"/>
      <c r="F159" s="106"/>
      <c r="G159" s="506"/>
      <c r="H159" s="506"/>
      <c r="I159" s="507"/>
      <c r="J159" s="506"/>
      <c r="K159" s="506"/>
      <c r="L159" s="507"/>
      <c r="M159" s="506"/>
      <c r="N159" s="508"/>
      <c r="O159" s="508"/>
      <c r="P159" s="489">
        <f t="shared" si="6"/>
        <v>-9</v>
      </c>
      <c r="Q159" s="489">
        <f t="shared" si="8"/>
        <v>0</v>
      </c>
      <c r="R159" s="493" t="str">
        <f t="shared" si="7"/>
        <v/>
      </c>
    </row>
    <row r="160" spans="1:18" ht="13.2" hidden="1" x14ac:dyDescent="0.25">
      <c r="A160" s="503">
        <v>156</v>
      </c>
      <c r="B160" s="504"/>
      <c r="C160" s="505"/>
      <c r="D160" s="506"/>
      <c r="E160" s="506"/>
      <c r="F160" s="106"/>
      <c r="G160" s="506"/>
      <c r="H160" s="506"/>
      <c r="I160" s="507"/>
      <c r="J160" s="506"/>
      <c r="K160" s="506"/>
      <c r="L160" s="507"/>
      <c r="M160" s="506"/>
      <c r="N160" s="508"/>
      <c r="O160" s="508"/>
      <c r="P160" s="489">
        <f t="shared" si="6"/>
        <v>-9</v>
      </c>
      <c r="Q160" s="489">
        <f t="shared" si="8"/>
        <v>0</v>
      </c>
      <c r="R160" s="493" t="str">
        <f t="shared" si="7"/>
        <v/>
      </c>
    </row>
    <row r="161" spans="1:18" ht="13.2" hidden="1" x14ac:dyDescent="0.25">
      <c r="A161" s="503">
        <v>157</v>
      </c>
      <c r="B161" s="504"/>
      <c r="C161" s="505"/>
      <c r="D161" s="506"/>
      <c r="E161" s="506"/>
      <c r="F161" s="106"/>
      <c r="G161" s="506"/>
      <c r="H161" s="506"/>
      <c r="I161" s="507"/>
      <c r="J161" s="506"/>
      <c r="K161" s="506"/>
      <c r="L161" s="507"/>
      <c r="M161" s="506"/>
      <c r="N161" s="508"/>
      <c r="O161" s="508"/>
      <c r="P161" s="489">
        <f t="shared" si="6"/>
        <v>-9</v>
      </c>
      <c r="Q161" s="489">
        <f t="shared" si="8"/>
        <v>0</v>
      </c>
      <c r="R161" s="493" t="str">
        <f t="shared" si="7"/>
        <v/>
      </c>
    </row>
    <row r="162" spans="1:18" ht="13.2" hidden="1" x14ac:dyDescent="0.25">
      <c r="A162" s="503">
        <v>158</v>
      </c>
      <c r="B162" s="504"/>
      <c r="C162" s="505"/>
      <c r="D162" s="506"/>
      <c r="E162" s="506"/>
      <c r="F162" s="106"/>
      <c r="G162" s="506"/>
      <c r="H162" s="506"/>
      <c r="I162" s="507"/>
      <c r="J162" s="506"/>
      <c r="K162" s="506"/>
      <c r="L162" s="507"/>
      <c r="M162" s="506"/>
      <c r="N162" s="508"/>
      <c r="O162" s="508"/>
      <c r="P162" s="489">
        <f t="shared" si="6"/>
        <v>-9</v>
      </c>
      <c r="Q162" s="489">
        <f t="shared" si="8"/>
        <v>0</v>
      </c>
      <c r="R162" s="493" t="str">
        <f t="shared" si="7"/>
        <v/>
      </c>
    </row>
    <row r="163" spans="1:18" ht="13.2" hidden="1" x14ac:dyDescent="0.25">
      <c r="A163" s="503">
        <v>159</v>
      </c>
      <c r="B163" s="504"/>
      <c r="C163" s="505"/>
      <c r="D163" s="506"/>
      <c r="E163" s="506"/>
      <c r="F163" s="106"/>
      <c r="G163" s="506"/>
      <c r="H163" s="506"/>
      <c r="I163" s="507"/>
      <c r="J163" s="506"/>
      <c r="K163" s="506"/>
      <c r="L163" s="507"/>
      <c r="M163" s="506"/>
      <c r="N163" s="508"/>
      <c r="O163" s="508"/>
      <c r="P163" s="489">
        <f t="shared" si="6"/>
        <v>-9</v>
      </c>
      <c r="Q163" s="489">
        <f t="shared" si="8"/>
        <v>0</v>
      </c>
      <c r="R163" s="493" t="str">
        <f t="shared" si="7"/>
        <v/>
      </c>
    </row>
    <row r="164" spans="1:18" ht="13.2" hidden="1" x14ac:dyDescent="0.25">
      <c r="A164" s="503">
        <v>160</v>
      </c>
      <c r="B164" s="504"/>
      <c r="C164" s="505"/>
      <c r="D164" s="506"/>
      <c r="E164" s="506"/>
      <c r="F164" s="106"/>
      <c r="G164" s="506"/>
      <c r="H164" s="506"/>
      <c r="I164" s="507"/>
      <c r="J164" s="506"/>
      <c r="K164" s="506"/>
      <c r="L164" s="507"/>
      <c r="M164" s="506"/>
      <c r="N164" s="508"/>
      <c r="O164" s="508"/>
      <c r="P164" s="489">
        <f t="shared" si="6"/>
        <v>-9</v>
      </c>
      <c r="Q164" s="489">
        <f t="shared" si="8"/>
        <v>0</v>
      </c>
      <c r="R164" s="493" t="str">
        <f t="shared" si="7"/>
        <v/>
      </c>
    </row>
    <row r="165" spans="1:18" ht="13.2" hidden="1" x14ac:dyDescent="0.25">
      <c r="A165" s="503">
        <v>161</v>
      </c>
      <c r="B165" s="504"/>
      <c r="C165" s="505"/>
      <c r="D165" s="506"/>
      <c r="E165" s="506"/>
      <c r="F165" s="106"/>
      <c r="G165" s="506"/>
      <c r="H165" s="506"/>
      <c r="I165" s="507"/>
      <c r="J165" s="506"/>
      <c r="K165" s="506"/>
      <c r="L165" s="507"/>
      <c r="M165" s="506"/>
      <c r="N165" s="508"/>
      <c r="O165" s="508"/>
      <c r="P165" s="489">
        <f t="shared" si="6"/>
        <v>-9</v>
      </c>
      <c r="Q165" s="489">
        <f t="shared" si="8"/>
        <v>0</v>
      </c>
      <c r="R165" s="493" t="str">
        <f t="shared" si="7"/>
        <v/>
      </c>
    </row>
    <row r="166" spans="1:18" ht="13.2" hidden="1" x14ac:dyDescent="0.25">
      <c r="A166" s="503">
        <v>162</v>
      </c>
      <c r="B166" s="504"/>
      <c r="C166" s="505"/>
      <c r="D166" s="506"/>
      <c r="E166" s="506"/>
      <c r="F166" s="106"/>
      <c r="G166" s="506"/>
      <c r="H166" s="506"/>
      <c r="I166" s="507"/>
      <c r="J166" s="506"/>
      <c r="K166" s="506"/>
      <c r="L166" s="507"/>
      <c r="M166" s="506"/>
      <c r="N166" s="508"/>
      <c r="O166" s="508"/>
      <c r="P166" s="489">
        <f t="shared" si="6"/>
        <v>-9</v>
      </c>
      <c r="Q166" s="489">
        <f t="shared" si="8"/>
        <v>0</v>
      </c>
      <c r="R166" s="493" t="str">
        <f t="shared" si="7"/>
        <v/>
      </c>
    </row>
    <row r="167" spans="1:18" ht="13.2" hidden="1" x14ac:dyDescent="0.25">
      <c r="A167" s="503">
        <v>163</v>
      </c>
      <c r="B167" s="504"/>
      <c r="C167" s="505"/>
      <c r="D167" s="506"/>
      <c r="E167" s="506"/>
      <c r="F167" s="106"/>
      <c r="G167" s="506"/>
      <c r="H167" s="506"/>
      <c r="I167" s="507"/>
      <c r="J167" s="506"/>
      <c r="K167" s="506"/>
      <c r="L167" s="507"/>
      <c r="M167" s="506"/>
      <c r="N167" s="508"/>
      <c r="O167" s="508"/>
      <c r="P167" s="489">
        <f t="shared" si="6"/>
        <v>-9</v>
      </c>
      <c r="Q167" s="489">
        <f t="shared" si="8"/>
        <v>0</v>
      </c>
      <c r="R167" s="493" t="str">
        <f t="shared" si="7"/>
        <v/>
      </c>
    </row>
    <row r="168" spans="1:18" ht="13.2" hidden="1" x14ac:dyDescent="0.25">
      <c r="A168" s="503">
        <v>164</v>
      </c>
      <c r="B168" s="504"/>
      <c r="C168" s="505"/>
      <c r="D168" s="506"/>
      <c r="E168" s="506"/>
      <c r="F168" s="106"/>
      <c r="G168" s="506"/>
      <c r="H168" s="506"/>
      <c r="I168" s="507"/>
      <c r="J168" s="506"/>
      <c r="K168" s="506"/>
      <c r="L168" s="507"/>
      <c r="M168" s="506"/>
      <c r="N168" s="508"/>
      <c r="O168" s="508"/>
      <c r="P168" s="489">
        <f t="shared" si="6"/>
        <v>-9</v>
      </c>
      <c r="Q168" s="489">
        <f t="shared" si="8"/>
        <v>0</v>
      </c>
      <c r="R168" s="493" t="str">
        <f t="shared" si="7"/>
        <v/>
      </c>
    </row>
    <row r="169" spans="1:18" ht="13.2" hidden="1" x14ac:dyDescent="0.25">
      <c r="A169" s="503">
        <v>165</v>
      </c>
      <c r="B169" s="504"/>
      <c r="C169" s="505"/>
      <c r="D169" s="506"/>
      <c r="E169" s="506"/>
      <c r="F169" s="106"/>
      <c r="G169" s="506"/>
      <c r="H169" s="506"/>
      <c r="I169" s="507"/>
      <c r="J169" s="506"/>
      <c r="K169" s="506"/>
      <c r="L169" s="507"/>
      <c r="M169" s="506"/>
      <c r="N169" s="508"/>
      <c r="O169" s="508"/>
      <c r="P169" s="489">
        <f t="shared" si="6"/>
        <v>-9</v>
      </c>
      <c r="Q169" s="489">
        <f t="shared" si="8"/>
        <v>0</v>
      </c>
      <c r="R169" s="493" t="str">
        <f t="shared" si="7"/>
        <v/>
      </c>
    </row>
    <row r="170" spans="1:18" ht="13.2" hidden="1" x14ac:dyDescent="0.25">
      <c r="A170" s="503">
        <v>166</v>
      </c>
      <c r="B170" s="504"/>
      <c r="C170" s="505"/>
      <c r="D170" s="506"/>
      <c r="E170" s="506"/>
      <c r="F170" s="106"/>
      <c r="G170" s="506"/>
      <c r="H170" s="506"/>
      <c r="I170" s="507"/>
      <c r="J170" s="506"/>
      <c r="K170" s="506"/>
      <c r="L170" s="507"/>
      <c r="M170" s="506"/>
      <c r="N170" s="508"/>
      <c r="O170" s="508"/>
      <c r="P170" s="489">
        <f t="shared" si="6"/>
        <v>-9</v>
      </c>
      <c r="Q170" s="489">
        <f t="shared" si="8"/>
        <v>0</v>
      </c>
      <c r="R170" s="493" t="str">
        <f t="shared" si="7"/>
        <v/>
      </c>
    </row>
    <row r="171" spans="1:18" ht="13.2" hidden="1" x14ac:dyDescent="0.25">
      <c r="A171" s="503">
        <v>167</v>
      </c>
      <c r="B171" s="504"/>
      <c r="C171" s="505"/>
      <c r="D171" s="506"/>
      <c r="E171" s="506"/>
      <c r="F171" s="106"/>
      <c r="G171" s="506"/>
      <c r="H171" s="506"/>
      <c r="I171" s="507"/>
      <c r="J171" s="506"/>
      <c r="K171" s="506"/>
      <c r="L171" s="507"/>
      <c r="M171" s="506"/>
      <c r="N171" s="508"/>
      <c r="O171" s="508"/>
      <c r="P171" s="489">
        <f t="shared" si="6"/>
        <v>-9</v>
      </c>
      <c r="Q171" s="489">
        <f t="shared" si="8"/>
        <v>0</v>
      </c>
      <c r="R171" s="493" t="str">
        <f t="shared" si="7"/>
        <v/>
      </c>
    </row>
    <row r="172" spans="1:18" ht="13.2" hidden="1" x14ac:dyDescent="0.25">
      <c r="A172" s="503">
        <v>168</v>
      </c>
      <c r="B172" s="504"/>
      <c r="C172" s="505"/>
      <c r="D172" s="506"/>
      <c r="E172" s="506"/>
      <c r="F172" s="106"/>
      <c r="G172" s="506"/>
      <c r="H172" s="506"/>
      <c r="I172" s="507"/>
      <c r="J172" s="506"/>
      <c r="K172" s="506"/>
      <c r="L172" s="507"/>
      <c r="M172" s="506"/>
      <c r="N172" s="508"/>
      <c r="O172" s="508"/>
      <c r="P172" s="489">
        <f t="shared" si="6"/>
        <v>-9</v>
      </c>
      <c r="Q172" s="489">
        <f t="shared" si="8"/>
        <v>0</v>
      </c>
      <c r="R172" s="493" t="str">
        <f t="shared" si="7"/>
        <v/>
      </c>
    </row>
    <row r="173" spans="1:18" ht="13.2" hidden="1" x14ac:dyDescent="0.25">
      <c r="A173" s="503">
        <v>169</v>
      </c>
      <c r="B173" s="504"/>
      <c r="C173" s="505"/>
      <c r="D173" s="506"/>
      <c r="E173" s="506"/>
      <c r="F173" s="106"/>
      <c r="G173" s="506"/>
      <c r="H173" s="506"/>
      <c r="I173" s="507"/>
      <c r="J173" s="506"/>
      <c r="K173" s="506"/>
      <c r="L173" s="507"/>
      <c r="M173" s="506"/>
      <c r="N173" s="508"/>
      <c r="O173" s="508"/>
      <c r="P173" s="489">
        <f t="shared" si="6"/>
        <v>-9</v>
      </c>
      <c r="Q173" s="489">
        <f t="shared" si="8"/>
        <v>0</v>
      </c>
      <c r="R173" s="493" t="str">
        <f t="shared" si="7"/>
        <v/>
      </c>
    </row>
    <row r="174" spans="1:18" ht="13.2" hidden="1" x14ac:dyDescent="0.25">
      <c r="A174" s="503">
        <v>170</v>
      </c>
      <c r="B174" s="504"/>
      <c r="C174" s="505"/>
      <c r="D174" s="506"/>
      <c r="E174" s="506"/>
      <c r="F174" s="106"/>
      <c r="G174" s="506"/>
      <c r="H174" s="506"/>
      <c r="I174" s="507"/>
      <c r="J174" s="506"/>
      <c r="K174" s="506"/>
      <c r="L174" s="507"/>
      <c r="M174" s="506"/>
      <c r="N174" s="508"/>
      <c r="O174" s="508"/>
      <c r="P174" s="489">
        <f t="shared" si="6"/>
        <v>-9</v>
      </c>
      <c r="Q174" s="489">
        <f t="shared" si="8"/>
        <v>0</v>
      </c>
      <c r="R174" s="493" t="str">
        <f t="shared" si="7"/>
        <v/>
      </c>
    </row>
    <row r="175" spans="1:18" ht="13.2" hidden="1" x14ac:dyDescent="0.25">
      <c r="A175" s="503">
        <v>171</v>
      </c>
      <c r="B175" s="504"/>
      <c r="C175" s="505"/>
      <c r="D175" s="506"/>
      <c r="E175" s="506"/>
      <c r="F175" s="106"/>
      <c r="G175" s="506"/>
      <c r="H175" s="506"/>
      <c r="I175" s="507"/>
      <c r="J175" s="506"/>
      <c r="K175" s="506"/>
      <c r="L175" s="507"/>
      <c r="M175" s="506"/>
      <c r="N175" s="508"/>
      <c r="O175" s="508"/>
      <c r="P175" s="489">
        <f t="shared" si="6"/>
        <v>-9</v>
      </c>
      <c r="Q175" s="489">
        <f t="shared" si="8"/>
        <v>0</v>
      </c>
      <c r="R175" s="493" t="str">
        <f t="shared" si="7"/>
        <v/>
      </c>
    </row>
    <row r="176" spans="1:18" ht="13.2" hidden="1" x14ac:dyDescent="0.25">
      <c r="A176" s="503">
        <v>172</v>
      </c>
      <c r="B176" s="504"/>
      <c r="C176" s="505"/>
      <c r="D176" s="506"/>
      <c r="E176" s="506"/>
      <c r="F176" s="106"/>
      <c r="G176" s="506"/>
      <c r="H176" s="506"/>
      <c r="I176" s="507"/>
      <c r="J176" s="506"/>
      <c r="K176" s="506"/>
      <c r="L176" s="507"/>
      <c r="M176" s="506"/>
      <c r="N176" s="508"/>
      <c r="O176" s="508"/>
      <c r="P176" s="489">
        <f t="shared" si="6"/>
        <v>-9</v>
      </c>
      <c r="Q176" s="489">
        <f t="shared" si="8"/>
        <v>0</v>
      </c>
      <c r="R176" s="493" t="str">
        <f t="shared" si="7"/>
        <v/>
      </c>
    </row>
    <row r="177" spans="1:18" ht="13.2" hidden="1" x14ac:dyDescent="0.25">
      <c r="A177" s="503">
        <v>173</v>
      </c>
      <c r="B177" s="504"/>
      <c r="C177" s="505"/>
      <c r="D177" s="506"/>
      <c r="E177" s="506"/>
      <c r="F177" s="106"/>
      <c r="G177" s="506"/>
      <c r="H177" s="506"/>
      <c r="I177" s="507"/>
      <c r="J177" s="506"/>
      <c r="K177" s="506"/>
      <c r="L177" s="507"/>
      <c r="M177" s="506"/>
      <c r="N177" s="508"/>
      <c r="O177" s="508"/>
      <c r="P177" s="489">
        <f t="shared" si="6"/>
        <v>-9</v>
      </c>
      <c r="Q177" s="489">
        <f t="shared" si="8"/>
        <v>0</v>
      </c>
      <c r="R177" s="493" t="str">
        <f t="shared" si="7"/>
        <v/>
      </c>
    </row>
    <row r="178" spans="1:18" ht="13.2" hidden="1" x14ac:dyDescent="0.25">
      <c r="A178" s="503">
        <v>174</v>
      </c>
      <c r="B178" s="504"/>
      <c r="C178" s="505"/>
      <c r="D178" s="506"/>
      <c r="E178" s="506"/>
      <c r="F178" s="106"/>
      <c r="G178" s="506"/>
      <c r="H178" s="506"/>
      <c r="I178" s="507"/>
      <c r="J178" s="506"/>
      <c r="K178" s="506"/>
      <c r="L178" s="507"/>
      <c r="M178" s="506"/>
      <c r="N178" s="508"/>
      <c r="O178" s="508"/>
      <c r="P178" s="489">
        <f t="shared" si="6"/>
        <v>-9</v>
      </c>
      <c r="Q178" s="489">
        <f t="shared" si="8"/>
        <v>0</v>
      </c>
      <c r="R178" s="493" t="str">
        <f t="shared" si="7"/>
        <v/>
      </c>
    </row>
    <row r="179" spans="1:18" ht="13.2" hidden="1" x14ac:dyDescent="0.25">
      <c r="A179" s="503">
        <v>175</v>
      </c>
      <c r="B179" s="504"/>
      <c r="C179" s="505"/>
      <c r="D179" s="506"/>
      <c r="E179" s="506"/>
      <c r="F179" s="106"/>
      <c r="G179" s="506"/>
      <c r="H179" s="506"/>
      <c r="I179" s="507"/>
      <c r="J179" s="506"/>
      <c r="K179" s="506"/>
      <c r="L179" s="507"/>
      <c r="M179" s="506"/>
      <c r="N179" s="508"/>
      <c r="O179" s="508"/>
      <c r="P179" s="489">
        <f t="shared" si="6"/>
        <v>-9</v>
      </c>
      <c r="Q179" s="489">
        <f t="shared" si="8"/>
        <v>0</v>
      </c>
      <c r="R179" s="493" t="str">
        <f t="shared" si="7"/>
        <v/>
      </c>
    </row>
    <row r="180" spans="1:18" ht="13.2" hidden="1" x14ac:dyDescent="0.25">
      <c r="A180" s="503">
        <v>176</v>
      </c>
      <c r="B180" s="504"/>
      <c r="C180" s="505"/>
      <c r="D180" s="506"/>
      <c r="E180" s="506"/>
      <c r="F180" s="106"/>
      <c r="G180" s="506"/>
      <c r="H180" s="506"/>
      <c r="I180" s="507"/>
      <c r="J180" s="506"/>
      <c r="K180" s="506"/>
      <c r="L180" s="507"/>
      <c r="M180" s="506"/>
      <c r="N180" s="508"/>
      <c r="O180" s="508"/>
      <c r="P180" s="489">
        <f t="shared" si="6"/>
        <v>-9</v>
      </c>
      <c r="Q180" s="489">
        <f t="shared" si="8"/>
        <v>0</v>
      </c>
      <c r="R180" s="493" t="str">
        <f t="shared" si="7"/>
        <v/>
      </c>
    </row>
    <row r="181" spans="1:18" ht="13.2" hidden="1" x14ac:dyDescent="0.25">
      <c r="A181" s="503">
        <v>177</v>
      </c>
      <c r="B181" s="504"/>
      <c r="C181" s="505"/>
      <c r="D181" s="506"/>
      <c r="E181" s="506"/>
      <c r="F181" s="106"/>
      <c r="G181" s="506"/>
      <c r="H181" s="506"/>
      <c r="I181" s="507"/>
      <c r="J181" s="506"/>
      <c r="K181" s="506"/>
      <c r="L181" s="507"/>
      <c r="M181" s="506"/>
      <c r="N181" s="508"/>
      <c r="O181" s="508"/>
      <c r="P181" s="489">
        <f t="shared" si="6"/>
        <v>-9</v>
      </c>
      <c r="Q181" s="489">
        <f t="shared" si="8"/>
        <v>0</v>
      </c>
      <c r="R181" s="493" t="str">
        <f t="shared" si="7"/>
        <v/>
      </c>
    </row>
    <row r="182" spans="1:18" ht="13.2" hidden="1" x14ac:dyDescent="0.25">
      <c r="A182" s="503">
        <v>178</v>
      </c>
      <c r="B182" s="504"/>
      <c r="C182" s="505"/>
      <c r="D182" s="506"/>
      <c r="E182" s="506"/>
      <c r="F182" s="106"/>
      <c r="G182" s="506"/>
      <c r="H182" s="506"/>
      <c r="I182" s="507"/>
      <c r="J182" s="506"/>
      <c r="K182" s="506"/>
      <c r="L182" s="507"/>
      <c r="M182" s="506"/>
      <c r="N182" s="508"/>
      <c r="O182" s="508"/>
      <c r="P182" s="489">
        <f t="shared" si="6"/>
        <v>-9</v>
      </c>
      <c r="Q182" s="489">
        <f t="shared" si="8"/>
        <v>0</v>
      </c>
      <c r="R182" s="493" t="str">
        <f t="shared" si="7"/>
        <v/>
      </c>
    </row>
    <row r="183" spans="1:18" ht="13.2" hidden="1" x14ac:dyDescent="0.25">
      <c r="A183" s="503">
        <v>179</v>
      </c>
      <c r="B183" s="504"/>
      <c r="C183" s="505"/>
      <c r="D183" s="506"/>
      <c r="E183" s="506"/>
      <c r="F183" s="106"/>
      <c r="G183" s="506"/>
      <c r="H183" s="506"/>
      <c r="I183" s="507"/>
      <c r="J183" s="506"/>
      <c r="K183" s="506"/>
      <c r="L183" s="507"/>
      <c r="M183" s="506"/>
      <c r="N183" s="508"/>
      <c r="O183" s="508"/>
      <c r="P183" s="489">
        <f t="shared" si="6"/>
        <v>-9</v>
      </c>
      <c r="Q183" s="489">
        <f t="shared" si="8"/>
        <v>0</v>
      </c>
      <c r="R183" s="493" t="str">
        <f t="shared" si="7"/>
        <v/>
      </c>
    </row>
    <row r="184" spans="1:18" ht="13.2" hidden="1" x14ac:dyDescent="0.25">
      <c r="A184" s="503">
        <v>180</v>
      </c>
      <c r="B184" s="504"/>
      <c r="C184" s="505"/>
      <c r="D184" s="506"/>
      <c r="E184" s="506"/>
      <c r="F184" s="106"/>
      <c r="G184" s="506"/>
      <c r="H184" s="506"/>
      <c r="I184" s="507"/>
      <c r="J184" s="506"/>
      <c r="K184" s="506"/>
      <c r="L184" s="507"/>
      <c r="M184" s="506"/>
      <c r="N184" s="508"/>
      <c r="O184" s="508"/>
      <c r="P184" s="489">
        <f t="shared" si="6"/>
        <v>-9</v>
      </c>
      <c r="Q184" s="489">
        <f t="shared" si="8"/>
        <v>0</v>
      </c>
      <c r="R184" s="493" t="str">
        <f t="shared" si="7"/>
        <v/>
      </c>
    </row>
    <row r="185" spans="1:18" ht="13.2" hidden="1" x14ac:dyDescent="0.25">
      <c r="A185" s="503">
        <v>181</v>
      </c>
      <c r="B185" s="504"/>
      <c r="C185" s="505"/>
      <c r="D185" s="506"/>
      <c r="E185" s="506"/>
      <c r="F185" s="106"/>
      <c r="G185" s="506"/>
      <c r="H185" s="506"/>
      <c r="I185" s="507"/>
      <c r="J185" s="506"/>
      <c r="K185" s="506"/>
      <c r="L185" s="507"/>
      <c r="M185" s="506"/>
      <c r="N185" s="508"/>
      <c r="O185" s="508"/>
      <c r="P185" s="489">
        <f t="shared" si="6"/>
        <v>-9</v>
      </c>
      <c r="Q185" s="489">
        <f t="shared" si="8"/>
        <v>0</v>
      </c>
      <c r="R185" s="493" t="str">
        <f t="shared" si="7"/>
        <v/>
      </c>
    </row>
    <row r="186" spans="1:18" ht="13.2" hidden="1" x14ac:dyDescent="0.25">
      <c r="A186" s="503">
        <v>182</v>
      </c>
      <c r="B186" s="504"/>
      <c r="C186" s="505"/>
      <c r="D186" s="506"/>
      <c r="E186" s="506"/>
      <c r="F186" s="106"/>
      <c r="G186" s="506"/>
      <c r="H186" s="506"/>
      <c r="I186" s="507"/>
      <c r="J186" s="506"/>
      <c r="K186" s="506"/>
      <c r="L186" s="507"/>
      <c r="M186" s="506"/>
      <c r="N186" s="508"/>
      <c r="O186" s="508"/>
      <c r="P186" s="489">
        <f t="shared" si="6"/>
        <v>-9</v>
      </c>
      <c r="Q186" s="489">
        <f t="shared" si="8"/>
        <v>0</v>
      </c>
      <c r="R186" s="493" t="str">
        <f t="shared" si="7"/>
        <v/>
      </c>
    </row>
    <row r="187" spans="1:18" ht="13.2" hidden="1" x14ac:dyDescent="0.25">
      <c r="A187" s="503">
        <v>183</v>
      </c>
      <c r="B187" s="504"/>
      <c r="C187" s="505"/>
      <c r="D187" s="506"/>
      <c r="E187" s="506"/>
      <c r="F187" s="106"/>
      <c r="G187" s="506"/>
      <c r="H187" s="506"/>
      <c r="I187" s="507"/>
      <c r="J187" s="506"/>
      <c r="K187" s="506"/>
      <c r="L187" s="507"/>
      <c r="M187" s="506"/>
      <c r="N187" s="508"/>
      <c r="O187" s="508"/>
      <c r="P187" s="489">
        <f t="shared" si="6"/>
        <v>-9</v>
      </c>
      <c r="Q187" s="489">
        <f t="shared" si="8"/>
        <v>0</v>
      </c>
      <c r="R187" s="493" t="str">
        <f t="shared" si="7"/>
        <v/>
      </c>
    </row>
    <row r="188" spans="1:18" ht="13.2" hidden="1" x14ac:dyDescent="0.25">
      <c r="A188" s="503">
        <v>184</v>
      </c>
      <c r="B188" s="504"/>
      <c r="C188" s="505"/>
      <c r="D188" s="506"/>
      <c r="E188" s="506"/>
      <c r="F188" s="106"/>
      <c r="G188" s="506"/>
      <c r="H188" s="506"/>
      <c r="I188" s="507"/>
      <c r="J188" s="506"/>
      <c r="K188" s="506"/>
      <c r="L188" s="507"/>
      <c r="M188" s="506"/>
      <c r="N188" s="508"/>
      <c r="O188" s="508"/>
      <c r="P188" s="489">
        <f t="shared" si="6"/>
        <v>-9</v>
      </c>
      <c r="Q188" s="489">
        <f t="shared" si="8"/>
        <v>0</v>
      </c>
      <c r="R188" s="493" t="str">
        <f t="shared" si="7"/>
        <v/>
      </c>
    </row>
    <row r="189" spans="1:18" ht="13.2" hidden="1" x14ac:dyDescent="0.25">
      <c r="A189" s="503">
        <v>185</v>
      </c>
      <c r="B189" s="504"/>
      <c r="C189" s="505"/>
      <c r="D189" s="506"/>
      <c r="E189" s="506"/>
      <c r="F189" s="106"/>
      <c r="G189" s="506"/>
      <c r="H189" s="506"/>
      <c r="I189" s="507"/>
      <c r="J189" s="506"/>
      <c r="K189" s="506"/>
      <c r="L189" s="507"/>
      <c r="M189" s="506"/>
      <c r="N189" s="508"/>
      <c r="O189" s="508"/>
      <c r="P189" s="489">
        <f t="shared" si="6"/>
        <v>-9</v>
      </c>
      <c r="Q189" s="489">
        <f t="shared" si="8"/>
        <v>0</v>
      </c>
      <c r="R189" s="493" t="str">
        <f t="shared" si="7"/>
        <v/>
      </c>
    </row>
    <row r="190" spans="1:18" ht="13.2" hidden="1" x14ac:dyDescent="0.25">
      <c r="A190" s="503">
        <v>186</v>
      </c>
      <c r="B190" s="504"/>
      <c r="C190" s="505"/>
      <c r="D190" s="506"/>
      <c r="E190" s="506"/>
      <c r="F190" s="106"/>
      <c r="G190" s="506"/>
      <c r="H190" s="506"/>
      <c r="I190" s="507"/>
      <c r="J190" s="506"/>
      <c r="K190" s="506"/>
      <c r="L190" s="507"/>
      <c r="M190" s="506"/>
      <c r="N190" s="508"/>
      <c r="O190" s="508"/>
      <c r="P190" s="489">
        <f t="shared" si="6"/>
        <v>-9</v>
      </c>
      <c r="Q190" s="489">
        <f t="shared" si="8"/>
        <v>0</v>
      </c>
      <c r="R190" s="493" t="str">
        <f t="shared" si="7"/>
        <v/>
      </c>
    </row>
    <row r="191" spans="1:18" ht="13.2" hidden="1" x14ac:dyDescent="0.25">
      <c r="A191" s="503">
        <v>187</v>
      </c>
      <c r="B191" s="504"/>
      <c r="C191" s="505"/>
      <c r="D191" s="506"/>
      <c r="E191" s="506"/>
      <c r="F191" s="106"/>
      <c r="G191" s="506"/>
      <c r="H191" s="506"/>
      <c r="I191" s="507"/>
      <c r="J191" s="506"/>
      <c r="K191" s="506"/>
      <c r="L191" s="507"/>
      <c r="M191" s="506"/>
      <c r="N191" s="508"/>
      <c r="O191" s="508"/>
      <c r="P191" s="489">
        <f t="shared" si="6"/>
        <v>-9</v>
      </c>
      <c r="Q191" s="489">
        <f t="shared" si="8"/>
        <v>0</v>
      </c>
      <c r="R191" s="493" t="str">
        <f t="shared" si="7"/>
        <v/>
      </c>
    </row>
    <row r="192" spans="1:18" ht="13.2" hidden="1" x14ac:dyDescent="0.25">
      <c r="A192" s="503">
        <v>188</v>
      </c>
      <c r="B192" s="504"/>
      <c r="C192" s="505"/>
      <c r="D192" s="506"/>
      <c r="E192" s="506"/>
      <c r="F192" s="106"/>
      <c r="G192" s="506"/>
      <c r="H192" s="506"/>
      <c r="I192" s="507"/>
      <c r="J192" s="506"/>
      <c r="K192" s="506"/>
      <c r="L192" s="507"/>
      <c r="M192" s="506"/>
      <c r="N192" s="508"/>
      <c r="O192" s="508"/>
      <c r="P192" s="489">
        <f t="shared" si="6"/>
        <v>-9</v>
      </c>
      <c r="Q192" s="489">
        <f t="shared" si="8"/>
        <v>0</v>
      </c>
      <c r="R192" s="493" t="str">
        <f t="shared" si="7"/>
        <v/>
      </c>
    </row>
    <row r="193" spans="1:18" ht="13.2" hidden="1" x14ac:dyDescent="0.25">
      <c r="A193" s="503">
        <v>189</v>
      </c>
      <c r="B193" s="504"/>
      <c r="C193" s="505"/>
      <c r="D193" s="506"/>
      <c r="E193" s="506"/>
      <c r="F193" s="106"/>
      <c r="G193" s="506"/>
      <c r="H193" s="506"/>
      <c r="I193" s="507"/>
      <c r="J193" s="506"/>
      <c r="K193" s="506"/>
      <c r="L193" s="507"/>
      <c r="M193" s="506"/>
      <c r="N193" s="508"/>
      <c r="O193" s="508"/>
      <c r="P193" s="489">
        <f t="shared" si="6"/>
        <v>-9</v>
      </c>
      <c r="Q193" s="489">
        <f t="shared" si="8"/>
        <v>0</v>
      </c>
      <c r="R193" s="493" t="str">
        <f t="shared" si="7"/>
        <v/>
      </c>
    </row>
    <row r="194" spans="1:18" ht="13.2" hidden="1" x14ac:dyDescent="0.25">
      <c r="A194" s="503">
        <v>190</v>
      </c>
      <c r="B194" s="504"/>
      <c r="C194" s="505"/>
      <c r="D194" s="506"/>
      <c r="E194" s="506"/>
      <c r="F194" s="106"/>
      <c r="G194" s="506"/>
      <c r="H194" s="506"/>
      <c r="I194" s="507"/>
      <c r="J194" s="506"/>
      <c r="K194" s="506"/>
      <c r="L194" s="507"/>
      <c r="M194" s="506"/>
      <c r="N194" s="508"/>
      <c r="O194" s="508"/>
      <c r="P194" s="489">
        <f t="shared" si="6"/>
        <v>-9</v>
      </c>
      <c r="Q194" s="489">
        <f t="shared" si="8"/>
        <v>0</v>
      </c>
      <c r="R194" s="493" t="str">
        <f t="shared" si="7"/>
        <v/>
      </c>
    </row>
    <row r="195" spans="1:18" ht="13.2" hidden="1" x14ac:dyDescent="0.25">
      <c r="A195" s="503">
        <v>191</v>
      </c>
      <c r="B195" s="504"/>
      <c r="C195" s="505"/>
      <c r="D195" s="506"/>
      <c r="E195" s="506"/>
      <c r="F195" s="106"/>
      <c r="G195" s="506"/>
      <c r="H195" s="506"/>
      <c r="I195" s="507"/>
      <c r="J195" s="506"/>
      <c r="K195" s="506"/>
      <c r="L195" s="507"/>
      <c r="M195" s="506"/>
      <c r="N195" s="508"/>
      <c r="O195" s="508"/>
      <c r="P195" s="489">
        <f t="shared" si="6"/>
        <v>-9</v>
      </c>
      <c r="Q195" s="489">
        <f t="shared" si="8"/>
        <v>0</v>
      </c>
      <c r="R195" s="493" t="str">
        <f t="shared" si="7"/>
        <v/>
      </c>
    </row>
    <row r="196" spans="1:18" ht="13.2" hidden="1" x14ac:dyDescent="0.25">
      <c r="A196" s="503">
        <v>192</v>
      </c>
      <c r="B196" s="504"/>
      <c r="C196" s="505"/>
      <c r="D196" s="506"/>
      <c r="E196" s="506"/>
      <c r="F196" s="106"/>
      <c r="G196" s="506"/>
      <c r="H196" s="506"/>
      <c r="I196" s="507"/>
      <c r="J196" s="506"/>
      <c r="K196" s="506"/>
      <c r="L196" s="507"/>
      <c r="M196" s="506"/>
      <c r="N196" s="508"/>
      <c r="O196" s="508"/>
      <c r="P196" s="489">
        <f t="shared" si="6"/>
        <v>-9</v>
      </c>
      <c r="Q196" s="489">
        <f t="shared" si="8"/>
        <v>0</v>
      </c>
      <c r="R196" s="493" t="str">
        <f t="shared" si="7"/>
        <v/>
      </c>
    </row>
    <row r="197" spans="1:18" ht="13.2" hidden="1" x14ac:dyDescent="0.25">
      <c r="A197" s="503">
        <v>193</v>
      </c>
      <c r="B197" s="504"/>
      <c r="C197" s="505"/>
      <c r="D197" s="506"/>
      <c r="E197" s="506"/>
      <c r="F197" s="106"/>
      <c r="G197" s="506"/>
      <c r="H197" s="506"/>
      <c r="I197" s="507"/>
      <c r="J197" s="506"/>
      <c r="K197" s="506"/>
      <c r="L197" s="507"/>
      <c r="M197" s="506"/>
      <c r="N197" s="508"/>
      <c r="O197" s="508"/>
      <c r="P197" s="489">
        <f t="shared" ref="P197:P260" si="9">MONTH(B197)-$P$1+1</f>
        <v>-9</v>
      </c>
      <c r="Q197" s="489">
        <f t="shared" si="8"/>
        <v>0</v>
      </c>
      <c r="R197" s="493" t="str">
        <f t="shared" ref="R197:R260" si="10">SUBSTITUTE(D197," ","_")</f>
        <v/>
      </c>
    </row>
    <row r="198" spans="1:18" ht="13.2" hidden="1" x14ac:dyDescent="0.25">
      <c r="A198" s="503">
        <v>194</v>
      </c>
      <c r="B198" s="504"/>
      <c r="C198" s="505"/>
      <c r="D198" s="506"/>
      <c r="E198" s="506"/>
      <c r="F198" s="106"/>
      <c r="G198" s="506"/>
      <c r="H198" s="506"/>
      <c r="I198" s="507"/>
      <c r="J198" s="506"/>
      <c r="K198" s="506"/>
      <c r="L198" s="507"/>
      <c r="M198" s="506"/>
      <c r="N198" s="508"/>
      <c r="O198" s="508"/>
      <c r="P198" s="489">
        <f t="shared" si="9"/>
        <v>-9</v>
      </c>
      <c r="Q198" s="489">
        <f t="shared" ref="Q198:Q261" si="11">IF(C198=0,0,IF(YEAR(C198)-$Q$1&lt;0,0,MONTH(C198)-$P$1+1))</f>
        <v>0</v>
      </c>
      <c r="R198" s="493" t="str">
        <f t="shared" si="10"/>
        <v/>
      </c>
    </row>
    <row r="199" spans="1:18" ht="13.2" hidden="1" x14ac:dyDescent="0.25">
      <c r="A199" s="503">
        <v>195</v>
      </c>
      <c r="B199" s="504"/>
      <c r="C199" s="505"/>
      <c r="D199" s="506"/>
      <c r="E199" s="506"/>
      <c r="F199" s="106"/>
      <c r="G199" s="506"/>
      <c r="H199" s="506"/>
      <c r="I199" s="507"/>
      <c r="J199" s="506"/>
      <c r="K199" s="506"/>
      <c r="L199" s="507"/>
      <c r="M199" s="506"/>
      <c r="N199" s="508"/>
      <c r="O199" s="508"/>
      <c r="P199" s="489">
        <f t="shared" si="9"/>
        <v>-9</v>
      </c>
      <c r="Q199" s="489">
        <f t="shared" si="11"/>
        <v>0</v>
      </c>
      <c r="R199" s="493" t="str">
        <f t="shared" si="10"/>
        <v/>
      </c>
    </row>
    <row r="200" spans="1:18" ht="13.2" hidden="1" x14ac:dyDescent="0.25">
      <c r="A200" s="503">
        <v>196</v>
      </c>
      <c r="B200" s="504"/>
      <c r="C200" s="505"/>
      <c r="D200" s="506"/>
      <c r="E200" s="506"/>
      <c r="F200" s="106"/>
      <c r="G200" s="506"/>
      <c r="H200" s="506"/>
      <c r="I200" s="507"/>
      <c r="J200" s="506"/>
      <c r="K200" s="506"/>
      <c r="L200" s="507"/>
      <c r="M200" s="506"/>
      <c r="N200" s="508"/>
      <c r="O200" s="508"/>
      <c r="P200" s="489">
        <f t="shared" si="9"/>
        <v>-9</v>
      </c>
      <c r="Q200" s="489">
        <f t="shared" si="11"/>
        <v>0</v>
      </c>
      <c r="R200" s="493" t="str">
        <f t="shared" si="10"/>
        <v/>
      </c>
    </row>
    <row r="201" spans="1:18" ht="13.2" hidden="1" x14ac:dyDescent="0.25">
      <c r="A201" s="503">
        <v>197</v>
      </c>
      <c r="B201" s="504"/>
      <c r="C201" s="505"/>
      <c r="D201" s="506"/>
      <c r="E201" s="506"/>
      <c r="F201" s="106"/>
      <c r="G201" s="506"/>
      <c r="H201" s="506"/>
      <c r="I201" s="507"/>
      <c r="J201" s="506"/>
      <c r="K201" s="506"/>
      <c r="L201" s="507"/>
      <c r="M201" s="506"/>
      <c r="N201" s="508"/>
      <c r="O201" s="508"/>
      <c r="P201" s="489">
        <f t="shared" si="9"/>
        <v>-9</v>
      </c>
      <c r="Q201" s="489">
        <f t="shared" si="11"/>
        <v>0</v>
      </c>
      <c r="R201" s="493" t="str">
        <f t="shared" si="10"/>
        <v/>
      </c>
    </row>
    <row r="202" spans="1:18" ht="13.2" hidden="1" x14ac:dyDescent="0.25">
      <c r="A202" s="503">
        <v>198</v>
      </c>
      <c r="B202" s="504"/>
      <c r="C202" s="505"/>
      <c r="D202" s="506"/>
      <c r="E202" s="506"/>
      <c r="F202" s="106"/>
      <c r="G202" s="506"/>
      <c r="H202" s="506"/>
      <c r="I202" s="507"/>
      <c r="J202" s="506"/>
      <c r="K202" s="506"/>
      <c r="L202" s="507"/>
      <c r="M202" s="506"/>
      <c r="N202" s="508"/>
      <c r="O202" s="508"/>
      <c r="P202" s="489">
        <f t="shared" si="9"/>
        <v>-9</v>
      </c>
      <c r="Q202" s="489">
        <f t="shared" si="11"/>
        <v>0</v>
      </c>
      <c r="R202" s="493" t="str">
        <f t="shared" si="10"/>
        <v/>
      </c>
    </row>
    <row r="203" spans="1:18" ht="13.2" hidden="1" x14ac:dyDescent="0.25">
      <c r="A203" s="503">
        <v>199</v>
      </c>
      <c r="B203" s="504"/>
      <c r="C203" s="505"/>
      <c r="D203" s="506"/>
      <c r="E203" s="506"/>
      <c r="F203" s="106"/>
      <c r="G203" s="506"/>
      <c r="H203" s="506"/>
      <c r="I203" s="507"/>
      <c r="J203" s="506"/>
      <c r="K203" s="506"/>
      <c r="L203" s="507"/>
      <c r="M203" s="506"/>
      <c r="N203" s="508"/>
      <c r="O203" s="508"/>
      <c r="P203" s="489">
        <f t="shared" si="9"/>
        <v>-9</v>
      </c>
      <c r="Q203" s="489">
        <f t="shared" si="11"/>
        <v>0</v>
      </c>
      <c r="R203" s="493" t="str">
        <f t="shared" si="10"/>
        <v/>
      </c>
    </row>
    <row r="204" spans="1:18" ht="13.2" hidden="1" x14ac:dyDescent="0.25">
      <c r="A204" s="503">
        <v>200</v>
      </c>
      <c r="B204" s="504"/>
      <c r="C204" s="505"/>
      <c r="D204" s="506"/>
      <c r="E204" s="506"/>
      <c r="F204" s="106"/>
      <c r="G204" s="506"/>
      <c r="H204" s="506"/>
      <c r="I204" s="507"/>
      <c r="J204" s="506"/>
      <c r="K204" s="506"/>
      <c r="L204" s="507"/>
      <c r="M204" s="506"/>
      <c r="N204" s="508"/>
      <c r="O204" s="508"/>
      <c r="P204" s="489">
        <f t="shared" si="9"/>
        <v>-9</v>
      </c>
      <c r="Q204" s="489">
        <f t="shared" si="11"/>
        <v>0</v>
      </c>
      <c r="R204" s="493" t="str">
        <f t="shared" si="10"/>
        <v/>
      </c>
    </row>
    <row r="205" spans="1:18" ht="13.2" hidden="1" x14ac:dyDescent="0.25">
      <c r="A205" s="503">
        <v>201</v>
      </c>
      <c r="B205" s="504"/>
      <c r="C205" s="505"/>
      <c r="D205" s="506"/>
      <c r="E205" s="506"/>
      <c r="F205" s="106"/>
      <c r="G205" s="506"/>
      <c r="H205" s="506"/>
      <c r="I205" s="507"/>
      <c r="J205" s="506"/>
      <c r="K205" s="506"/>
      <c r="L205" s="507"/>
      <c r="M205" s="506"/>
      <c r="N205" s="508"/>
      <c r="O205" s="508"/>
      <c r="P205" s="489">
        <f t="shared" si="9"/>
        <v>-9</v>
      </c>
      <c r="Q205" s="489">
        <f t="shared" si="11"/>
        <v>0</v>
      </c>
      <c r="R205" s="493" t="str">
        <f t="shared" si="10"/>
        <v/>
      </c>
    </row>
    <row r="206" spans="1:18" ht="13.2" hidden="1" x14ac:dyDescent="0.25">
      <c r="A206" s="503">
        <v>202</v>
      </c>
      <c r="B206" s="504"/>
      <c r="C206" s="505"/>
      <c r="D206" s="506"/>
      <c r="E206" s="506"/>
      <c r="F206" s="106"/>
      <c r="G206" s="506"/>
      <c r="H206" s="506"/>
      <c r="I206" s="507"/>
      <c r="J206" s="506"/>
      <c r="K206" s="506"/>
      <c r="L206" s="507"/>
      <c r="M206" s="506"/>
      <c r="N206" s="508"/>
      <c r="O206" s="508"/>
      <c r="P206" s="489">
        <f t="shared" si="9"/>
        <v>-9</v>
      </c>
      <c r="Q206" s="489">
        <f t="shared" si="11"/>
        <v>0</v>
      </c>
      <c r="R206" s="493" t="str">
        <f t="shared" si="10"/>
        <v/>
      </c>
    </row>
    <row r="207" spans="1:18" ht="13.2" hidden="1" x14ac:dyDescent="0.25">
      <c r="A207" s="503">
        <v>203</v>
      </c>
      <c r="B207" s="504"/>
      <c r="C207" s="505"/>
      <c r="D207" s="506"/>
      <c r="E207" s="506"/>
      <c r="F207" s="106"/>
      <c r="G207" s="506"/>
      <c r="H207" s="506"/>
      <c r="I207" s="507"/>
      <c r="J207" s="506"/>
      <c r="K207" s="506"/>
      <c r="L207" s="507"/>
      <c r="M207" s="506"/>
      <c r="N207" s="508"/>
      <c r="O207" s="508"/>
      <c r="P207" s="489">
        <f t="shared" si="9"/>
        <v>-9</v>
      </c>
      <c r="Q207" s="489">
        <f t="shared" si="11"/>
        <v>0</v>
      </c>
      <c r="R207" s="493" t="str">
        <f t="shared" si="10"/>
        <v/>
      </c>
    </row>
    <row r="208" spans="1:18" ht="13.2" hidden="1" x14ac:dyDescent="0.25">
      <c r="A208" s="503">
        <v>204</v>
      </c>
      <c r="B208" s="504"/>
      <c r="C208" s="505"/>
      <c r="D208" s="506"/>
      <c r="E208" s="506"/>
      <c r="F208" s="106"/>
      <c r="G208" s="506"/>
      <c r="H208" s="506"/>
      <c r="I208" s="507"/>
      <c r="J208" s="506"/>
      <c r="K208" s="506"/>
      <c r="L208" s="507"/>
      <c r="M208" s="506"/>
      <c r="N208" s="508"/>
      <c r="O208" s="508"/>
      <c r="P208" s="489">
        <f t="shared" si="9"/>
        <v>-9</v>
      </c>
      <c r="Q208" s="489">
        <f t="shared" si="11"/>
        <v>0</v>
      </c>
      <c r="R208" s="493" t="str">
        <f t="shared" si="10"/>
        <v/>
      </c>
    </row>
    <row r="209" spans="1:18" ht="13.2" hidden="1" x14ac:dyDescent="0.25">
      <c r="A209" s="503">
        <v>205</v>
      </c>
      <c r="B209" s="504"/>
      <c r="C209" s="505"/>
      <c r="D209" s="506"/>
      <c r="E209" s="506"/>
      <c r="F209" s="106"/>
      <c r="G209" s="506"/>
      <c r="H209" s="506"/>
      <c r="I209" s="507"/>
      <c r="J209" s="506"/>
      <c r="K209" s="506"/>
      <c r="L209" s="507"/>
      <c r="M209" s="506"/>
      <c r="N209" s="508"/>
      <c r="O209" s="508"/>
      <c r="P209" s="489">
        <f t="shared" si="9"/>
        <v>-9</v>
      </c>
      <c r="Q209" s="489">
        <f t="shared" si="11"/>
        <v>0</v>
      </c>
      <c r="R209" s="493" t="str">
        <f t="shared" si="10"/>
        <v/>
      </c>
    </row>
    <row r="210" spans="1:18" ht="13.2" hidden="1" x14ac:dyDescent="0.25">
      <c r="A210" s="503">
        <v>206</v>
      </c>
      <c r="B210" s="504"/>
      <c r="C210" s="505"/>
      <c r="D210" s="506"/>
      <c r="E210" s="506"/>
      <c r="F210" s="106"/>
      <c r="G210" s="506"/>
      <c r="H210" s="506"/>
      <c r="I210" s="507"/>
      <c r="J210" s="506"/>
      <c r="K210" s="506"/>
      <c r="L210" s="507"/>
      <c r="M210" s="506"/>
      <c r="N210" s="508"/>
      <c r="O210" s="508"/>
      <c r="P210" s="489">
        <f t="shared" si="9"/>
        <v>-9</v>
      </c>
      <c r="Q210" s="489">
        <f t="shared" si="11"/>
        <v>0</v>
      </c>
      <c r="R210" s="493" t="str">
        <f t="shared" si="10"/>
        <v/>
      </c>
    </row>
    <row r="211" spans="1:18" ht="13.2" hidden="1" x14ac:dyDescent="0.25">
      <c r="A211" s="503">
        <v>207</v>
      </c>
      <c r="B211" s="504"/>
      <c r="C211" s="505"/>
      <c r="D211" s="506"/>
      <c r="E211" s="506"/>
      <c r="F211" s="106"/>
      <c r="G211" s="506"/>
      <c r="H211" s="506"/>
      <c r="I211" s="507"/>
      <c r="J211" s="506"/>
      <c r="K211" s="506"/>
      <c r="L211" s="507"/>
      <c r="M211" s="506"/>
      <c r="N211" s="508"/>
      <c r="O211" s="508"/>
      <c r="P211" s="489">
        <f t="shared" si="9"/>
        <v>-9</v>
      </c>
      <c r="Q211" s="489">
        <f t="shared" si="11"/>
        <v>0</v>
      </c>
      <c r="R211" s="493" t="str">
        <f t="shared" si="10"/>
        <v/>
      </c>
    </row>
    <row r="212" spans="1:18" ht="13.2" hidden="1" x14ac:dyDescent="0.25">
      <c r="A212" s="503">
        <v>208</v>
      </c>
      <c r="B212" s="504"/>
      <c r="C212" s="505"/>
      <c r="D212" s="506"/>
      <c r="E212" s="506"/>
      <c r="F212" s="106"/>
      <c r="G212" s="506"/>
      <c r="H212" s="506"/>
      <c r="I212" s="507"/>
      <c r="J212" s="506"/>
      <c r="K212" s="506"/>
      <c r="L212" s="507"/>
      <c r="M212" s="506"/>
      <c r="N212" s="508"/>
      <c r="O212" s="508"/>
      <c r="P212" s="489">
        <f t="shared" si="9"/>
        <v>-9</v>
      </c>
      <c r="Q212" s="489">
        <f t="shared" si="11"/>
        <v>0</v>
      </c>
      <c r="R212" s="493" t="str">
        <f t="shared" si="10"/>
        <v/>
      </c>
    </row>
    <row r="213" spans="1:18" ht="13.2" hidden="1" x14ac:dyDescent="0.25">
      <c r="A213" s="503">
        <v>209</v>
      </c>
      <c r="B213" s="504"/>
      <c r="C213" s="505"/>
      <c r="D213" s="506"/>
      <c r="E213" s="506"/>
      <c r="F213" s="106"/>
      <c r="G213" s="506"/>
      <c r="H213" s="506"/>
      <c r="I213" s="507"/>
      <c r="J213" s="506"/>
      <c r="K213" s="506"/>
      <c r="L213" s="507"/>
      <c r="M213" s="506"/>
      <c r="N213" s="508"/>
      <c r="O213" s="508"/>
      <c r="P213" s="489">
        <f t="shared" si="9"/>
        <v>-9</v>
      </c>
      <c r="Q213" s="489">
        <f t="shared" si="11"/>
        <v>0</v>
      </c>
      <c r="R213" s="493" t="str">
        <f t="shared" si="10"/>
        <v/>
      </c>
    </row>
    <row r="214" spans="1:18" ht="13.2" hidden="1" x14ac:dyDescent="0.25">
      <c r="A214" s="503">
        <v>210</v>
      </c>
      <c r="B214" s="504"/>
      <c r="C214" s="505"/>
      <c r="D214" s="506"/>
      <c r="E214" s="506"/>
      <c r="F214" s="106"/>
      <c r="G214" s="506"/>
      <c r="H214" s="506"/>
      <c r="I214" s="507"/>
      <c r="J214" s="506"/>
      <c r="K214" s="506"/>
      <c r="L214" s="507"/>
      <c r="M214" s="506"/>
      <c r="N214" s="508"/>
      <c r="O214" s="508"/>
      <c r="P214" s="489">
        <f t="shared" si="9"/>
        <v>-9</v>
      </c>
      <c r="Q214" s="489">
        <f t="shared" si="11"/>
        <v>0</v>
      </c>
      <c r="R214" s="493" t="str">
        <f t="shared" si="10"/>
        <v/>
      </c>
    </row>
    <row r="215" spans="1:18" ht="13.2" hidden="1" x14ac:dyDescent="0.25">
      <c r="A215" s="503">
        <v>211</v>
      </c>
      <c r="B215" s="504"/>
      <c r="C215" s="505"/>
      <c r="D215" s="506"/>
      <c r="E215" s="506"/>
      <c r="F215" s="106"/>
      <c r="G215" s="506"/>
      <c r="H215" s="506"/>
      <c r="I215" s="507"/>
      <c r="J215" s="506"/>
      <c r="K215" s="506"/>
      <c r="L215" s="507"/>
      <c r="M215" s="506"/>
      <c r="N215" s="508"/>
      <c r="O215" s="508"/>
      <c r="P215" s="489">
        <f t="shared" si="9"/>
        <v>-9</v>
      </c>
      <c r="Q215" s="489">
        <f t="shared" si="11"/>
        <v>0</v>
      </c>
      <c r="R215" s="493" t="str">
        <f t="shared" si="10"/>
        <v/>
      </c>
    </row>
    <row r="216" spans="1:18" ht="13.2" hidden="1" x14ac:dyDescent="0.25">
      <c r="A216" s="503">
        <v>212</v>
      </c>
      <c r="B216" s="504"/>
      <c r="C216" s="505"/>
      <c r="D216" s="506"/>
      <c r="E216" s="506"/>
      <c r="F216" s="106"/>
      <c r="G216" s="506"/>
      <c r="H216" s="506"/>
      <c r="I216" s="507"/>
      <c r="J216" s="506"/>
      <c r="K216" s="506"/>
      <c r="L216" s="507"/>
      <c r="M216" s="506"/>
      <c r="N216" s="508"/>
      <c r="O216" s="508"/>
      <c r="P216" s="489">
        <f t="shared" si="9"/>
        <v>-9</v>
      </c>
      <c r="Q216" s="489">
        <f t="shared" si="11"/>
        <v>0</v>
      </c>
      <c r="R216" s="493" t="str">
        <f t="shared" si="10"/>
        <v/>
      </c>
    </row>
    <row r="217" spans="1:18" ht="13.2" hidden="1" x14ac:dyDescent="0.25">
      <c r="A217" s="503">
        <v>213</v>
      </c>
      <c r="B217" s="504"/>
      <c r="C217" s="505"/>
      <c r="D217" s="506"/>
      <c r="E217" s="506"/>
      <c r="F217" s="106"/>
      <c r="G217" s="506"/>
      <c r="H217" s="506"/>
      <c r="I217" s="507"/>
      <c r="J217" s="506"/>
      <c r="K217" s="506"/>
      <c r="L217" s="507"/>
      <c r="M217" s="506"/>
      <c r="N217" s="508"/>
      <c r="O217" s="508"/>
      <c r="P217" s="489">
        <f t="shared" si="9"/>
        <v>-9</v>
      </c>
      <c r="Q217" s="489">
        <f t="shared" si="11"/>
        <v>0</v>
      </c>
      <c r="R217" s="493" t="str">
        <f t="shared" si="10"/>
        <v/>
      </c>
    </row>
    <row r="218" spans="1:18" ht="13.2" hidden="1" x14ac:dyDescent="0.25">
      <c r="A218" s="503">
        <v>214</v>
      </c>
      <c r="B218" s="504"/>
      <c r="C218" s="505"/>
      <c r="D218" s="506"/>
      <c r="E218" s="506"/>
      <c r="F218" s="106"/>
      <c r="G218" s="506"/>
      <c r="H218" s="506"/>
      <c r="I218" s="507"/>
      <c r="J218" s="506"/>
      <c r="K218" s="506"/>
      <c r="L218" s="507"/>
      <c r="M218" s="506"/>
      <c r="N218" s="508"/>
      <c r="O218" s="508"/>
      <c r="P218" s="489">
        <f t="shared" si="9"/>
        <v>-9</v>
      </c>
      <c r="Q218" s="489">
        <f t="shared" si="11"/>
        <v>0</v>
      </c>
      <c r="R218" s="493" t="str">
        <f t="shared" si="10"/>
        <v/>
      </c>
    </row>
    <row r="219" spans="1:18" ht="13.2" hidden="1" x14ac:dyDescent="0.25">
      <c r="A219" s="503">
        <v>215</v>
      </c>
      <c r="B219" s="504"/>
      <c r="C219" s="505"/>
      <c r="D219" s="506"/>
      <c r="E219" s="506"/>
      <c r="F219" s="106"/>
      <c r="G219" s="506"/>
      <c r="H219" s="506"/>
      <c r="I219" s="507"/>
      <c r="J219" s="506"/>
      <c r="K219" s="506"/>
      <c r="L219" s="507"/>
      <c r="M219" s="506"/>
      <c r="N219" s="508"/>
      <c r="O219" s="508"/>
      <c r="P219" s="489">
        <f t="shared" si="9"/>
        <v>-9</v>
      </c>
      <c r="Q219" s="489">
        <f t="shared" si="11"/>
        <v>0</v>
      </c>
      <c r="R219" s="493" t="str">
        <f t="shared" si="10"/>
        <v/>
      </c>
    </row>
    <row r="220" spans="1:18" ht="13.2" hidden="1" x14ac:dyDescent="0.25">
      <c r="A220" s="503">
        <v>216</v>
      </c>
      <c r="B220" s="504"/>
      <c r="C220" s="505"/>
      <c r="D220" s="506"/>
      <c r="E220" s="506"/>
      <c r="F220" s="106"/>
      <c r="G220" s="506"/>
      <c r="H220" s="506"/>
      <c r="I220" s="507"/>
      <c r="J220" s="506"/>
      <c r="K220" s="506"/>
      <c r="L220" s="507"/>
      <c r="M220" s="506"/>
      <c r="N220" s="508"/>
      <c r="O220" s="508"/>
      <c r="P220" s="489">
        <f t="shared" si="9"/>
        <v>-9</v>
      </c>
      <c r="Q220" s="489">
        <f t="shared" si="11"/>
        <v>0</v>
      </c>
      <c r="R220" s="493" t="str">
        <f t="shared" si="10"/>
        <v/>
      </c>
    </row>
    <row r="221" spans="1:18" ht="13.2" hidden="1" x14ac:dyDescent="0.25">
      <c r="A221" s="503">
        <v>217</v>
      </c>
      <c r="B221" s="504"/>
      <c r="C221" s="505"/>
      <c r="D221" s="506"/>
      <c r="E221" s="506"/>
      <c r="F221" s="106"/>
      <c r="G221" s="506"/>
      <c r="H221" s="506"/>
      <c r="I221" s="507"/>
      <c r="J221" s="506"/>
      <c r="K221" s="506"/>
      <c r="L221" s="507"/>
      <c r="M221" s="506"/>
      <c r="N221" s="508"/>
      <c r="O221" s="508"/>
      <c r="P221" s="489">
        <f t="shared" si="9"/>
        <v>-9</v>
      </c>
      <c r="Q221" s="489">
        <f t="shared" si="11"/>
        <v>0</v>
      </c>
      <c r="R221" s="493" t="str">
        <f t="shared" si="10"/>
        <v/>
      </c>
    </row>
    <row r="222" spans="1:18" ht="13.2" hidden="1" x14ac:dyDescent="0.25">
      <c r="A222" s="503">
        <v>218</v>
      </c>
      <c r="B222" s="504"/>
      <c r="C222" s="505"/>
      <c r="D222" s="506"/>
      <c r="E222" s="506"/>
      <c r="F222" s="106"/>
      <c r="G222" s="506"/>
      <c r="H222" s="506"/>
      <c r="I222" s="507"/>
      <c r="J222" s="506"/>
      <c r="K222" s="506"/>
      <c r="L222" s="507"/>
      <c r="M222" s="506"/>
      <c r="N222" s="508"/>
      <c r="O222" s="508"/>
      <c r="P222" s="489">
        <f t="shared" si="9"/>
        <v>-9</v>
      </c>
      <c r="Q222" s="489">
        <f t="shared" si="11"/>
        <v>0</v>
      </c>
      <c r="R222" s="493" t="str">
        <f t="shared" si="10"/>
        <v/>
      </c>
    </row>
    <row r="223" spans="1:18" ht="13.2" hidden="1" x14ac:dyDescent="0.25">
      <c r="A223" s="503">
        <v>219</v>
      </c>
      <c r="B223" s="504"/>
      <c r="C223" s="505"/>
      <c r="D223" s="506"/>
      <c r="E223" s="506"/>
      <c r="F223" s="106"/>
      <c r="G223" s="506"/>
      <c r="H223" s="506"/>
      <c r="I223" s="507"/>
      <c r="J223" s="506"/>
      <c r="K223" s="506"/>
      <c r="L223" s="507"/>
      <c r="M223" s="506"/>
      <c r="N223" s="508"/>
      <c r="O223" s="508"/>
      <c r="P223" s="489">
        <f t="shared" si="9"/>
        <v>-9</v>
      </c>
      <c r="Q223" s="489">
        <f t="shared" si="11"/>
        <v>0</v>
      </c>
      <c r="R223" s="493" t="str">
        <f t="shared" si="10"/>
        <v/>
      </c>
    </row>
    <row r="224" spans="1:18" ht="13.2" hidden="1" x14ac:dyDescent="0.25">
      <c r="A224" s="503">
        <v>220</v>
      </c>
      <c r="B224" s="504"/>
      <c r="C224" s="505"/>
      <c r="D224" s="506"/>
      <c r="E224" s="506"/>
      <c r="F224" s="106"/>
      <c r="G224" s="506"/>
      <c r="H224" s="506"/>
      <c r="I224" s="507"/>
      <c r="J224" s="506"/>
      <c r="K224" s="506"/>
      <c r="L224" s="507"/>
      <c r="M224" s="506"/>
      <c r="N224" s="508"/>
      <c r="O224" s="508"/>
      <c r="P224" s="489">
        <f t="shared" si="9"/>
        <v>-9</v>
      </c>
      <c r="Q224" s="489">
        <f t="shared" si="11"/>
        <v>0</v>
      </c>
      <c r="R224" s="493" t="str">
        <f t="shared" si="10"/>
        <v/>
      </c>
    </row>
    <row r="225" spans="1:18" ht="13.2" hidden="1" x14ac:dyDescent="0.25">
      <c r="A225" s="503">
        <v>221</v>
      </c>
      <c r="B225" s="504"/>
      <c r="C225" s="505"/>
      <c r="D225" s="506"/>
      <c r="E225" s="506"/>
      <c r="F225" s="106"/>
      <c r="G225" s="506"/>
      <c r="H225" s="506"/>
      <c r="I225" s="507"/>
      <c r="J225" s="506"/>
      <c r="K225" s="506"/>
      <c r="L225" s="507"/>
      <c r="M225" s="506"/>
      <c r="N225" s="508"/>
      <c r="O225" s="508"/>
      <c r="P225" s="489">
        <f t="shared" si="9"/>
        <v>-9</v>
      </c>
      <c r="Q225" s="489">
        <f t="shared" si="11"/>
        <v>0</v>
      </c>
      <c r="R225" s="493" t="str">
        <f t="shared" si="10"/>
        <v/>
      </c>
    </row>
    <row r="226" spans="1:18" ht="13.2" hidden="1" x14ac:dyDescent="0.25">
      <c r="A226" s="503">
        <v>222</v>
      </c>
      <c r="B226" s="504"/>
      <c r="C226" s="505"/>
      <c r="D226" s="506"/>
      <c r="E226" s="506"/>
      <c r="F226" s="106"/>
      <c r="G226" s="506"/>
      <c r="H226" s="506"/>
      <c r="I226" s="507"/>
      <c r="J226" s="506"/>
      <c r="K226" s="506"/>
      <c r="L226" s="507"/>
      <c r="M226" s="506"/>
      <c r="N226" s="508"/>
      <c r="O226" s="508"/>
      <c r="P226" s="489">
        <f t="shared" si="9"/>
        <v>-9</v>
      </c>
      <c r="Q226" s="489">
        <f t="shared" si="11"/>
        <v>0</v>
      </c>
      <c r="R226" s="493" t="str">
        <f t="shared" si="10"/>
        <v/>
      </c>
    </row>
    <row r="227" spans="1:18" ht="13.2" hidden="1" x14ac:dyDescent="0.25">
      <c r="A227" s="503">
        <v>223</v>
      </c>
      <c r="B227" s="504"/>
      <c r="C227" s="505"/>
      <c r="D227" s="506"/>
      <c r="E227" s="506"/>
      <c r="F227" s="106"/>
      <c r="G227" s="506"/>
      <c r="H227" s="506"/>
      <c r="I227" s="507"/>
      <c r="J227" s="506"/>
      <c r="K227" s="506"/>
      <c r="L227" s="507"/>
      <c r="M227" s="506"/>
      <c r="N227" s="508"/>
      <c r="O227" s="508"/>
      <c r="P227" s="489">
        <f t="shared" si="9"/>
        <v>-9</v>
      </c>
      <c r="Q227" s="489">
        <f t="shared" si="11"/>
        <v>0</v>
      </c>
      <c r="R227" s="493" t="str">
        <f t="shared" si="10"/>
        <v/>
      </c>
    </row>
    <row r="228" spans="1:18" ht="13.2" hidden="1" x14ac:dyDescent="0.25">
      <c r="A228" s="503">
        <v>224</v>
      </c>
      <c r="B228" s="504"/>
      <c r="C228" s="505"/>
      <c r="D228" s="506"/>
      <c r="E228" s="506"/>
      <c r="F228" s="106"/>
      <c r="G228" s="506"/>
      <c r="H228" s="506"/>
      <c r="I228" s="507"/>
      <c r="J228" s="506"/>
      <c r="K228" s="506"/>
      <c r="L228" s="507"/>
      <c r="M228" s="506"/>
      <c r="N228" s="508"/>
      <c r="O228" s="508"/>
      <c r="P228" s="489">
        <f t="shared" si="9"/>
        <v>-9</v>
      </c>
      <c r="Q228" s="489">
        <f t="shared" si="11"/>
        <v>0</v>
      </c>
      <c r="R228" s="493" t="str">
        <f t="shared" si="10"/>
        <v/>
      </c>
    </row>
    <row r="229" spans="1:18" ht="13.2" hidden="1" x14ac:dyDescent="0.25">
      <c r="A229" s="503">
        <v>225</v>
      </c>
      <c r="B229" s="504"/>
      <c r="C229" s="505"/>
      <c r="D229" s="506"/>
      <c r="E229" s="506"/>
      <c r="F229" s="106"/>
      <c r="G229" s="506"/>
      <c r="H229" s="506"/>
      <c r="I229" s="507"/>
      <c r="J229" s="506"/>
      <c r="K229" s="506"/>
      <c r="L229" s="507"/>
      <c r="M229" s="506"/>
      <c r="N229" s="508"/>
      <c r="O229" s="508"/>
      <c r="P229" s="489">
        <f t="shared" si="9"/>
        <v>-9</v>
      </c>
      <c r="Q229" s="489">
        <f t="shared" si="11"/>
        <v>0</v>
      </c>
      <c r="R229" s="493" t="str">
        <f t="shared" si="10"/>
        <v/>
      </c>
    </row>
    <row r="230" spans="1:18" ht="13.2" hidden="1" x14ac:dyDescent="0.25">
      <c r="A230" s="503">
        <v>226</v>
      </c>
      <c r="B230" s="504"/>
      <c r="C230" s="505"/>
      <c r="D230" s="506"/>
      <c r="E230" s="506"/>
      <c r="F230" s="106"/>
      <c r="G230" s="506"/>
      <c r="H230" s="506"/>
      <c r="I230" s="507"/>
      <c r="J230" s="506"/>
      <c r="K230" s="506"/>
      <c r="L230" s="507"/>
      <c r="M230" s="506"/>
      <c r="N230" s="508"/>
      <c r="O230" s="508"/>
      <c r="P230" s="489">
        <f t="shared" si="9"/>
        <v>-9</v>
      </c>
      <c r="Q230" s="489">
        <f t="shared" si="11"/>
        <v>0</v>
      </c>
      <c r="R230" s="493" t="str">
        <f t="shared" si="10"/>
        <v/>
      </c>
    </row>
    <row r="231" spans="1:18" ht="13.2" hidden="1" x14ac:dyDescent="0.25">
      <c r="A231" s="503">
        <v>227</v>
      </c>
      <c r="B231" s="504"/>
      <c r="C231" s="505"/>
      <c r="D231" s="506"/>
      <c r="E231" s="506"/>
      <c r="F231" s="106"/>
      <c r="G231" s="506"/>
      <c r="H231" s="506"/>
      <c r="I231" s="507"/>
      <c r="J231" s="506"/>
      <c r="K231" s="506"/>
      <c r="L231" s="507"/>
      <c r="M231" s="506"/>
      <c r="N231" s="508"/>
      <c r="O231" s="508"/>
      <c r="P231" s="489">
        <f t="shared" si="9"/>
        <v>-9</v>
      </c>
      <c r="Q231" s="489">
        <f t="shared" si="11"/>
        <v>0</v>
      </c>
      <c r="R231" s="493" t="str">
        <f t="shared" si="10"/>
        <v/>
      </c>
    </row>
    <row r="232" spans="1:18" ht="13.2" hidden="1" x14ac:dyDescent="0.25">
      <c r="A232" s="503">
        <v>228</v>
      </c>
      <c r="B232" s="504"/>
      <c r="C232" s="505"/>
      <c r="D232" s="506"/>
      <c r="E232" s="506"/>
      <c r="F232" s="106"/>
      <c r="G232" s="506"/>
      <c r="H232" s="506"/>
      <c r="I232" s="507"/>
      <c r="J232" s="506"/>
      <c r="K232" s="506"/>
      <c r="L232" s="507"/>
      <c r="M232" s="506"/>
      <c r="N232" s="508"/>
      <c r="O232" s="508"/>
      <c r="P232" s="489">
        <f t="shared" si="9"/>
        <v>-9</v>
      </c>
      <c r="Q232" s="489">
        <f t="shared" si="11"/>
        <v>0</v>
      </c>
      <c r="R232" s="493" t="str">
        <f t="shared" si="10"/>
        <v/>
      </c>
    </row>
    <row r="233" spans="1:18" ht="13.2" hidden="1" x14ac:dyDescent="0.25">
      <c r="A233" s="503">
        <v>229</v>
      </c>
      <c r="B233" s="504"/>
      <c r="C233" s="505"/>
      <c r="D233" s="506"/>
      <c r="E233" s="506"/>
      <c r="F233" s="106"/>
      <c r="G233" s="506"/>
      <c r="H233" s="506"/>
      <c r="I233" s="507"/>
      <c r="J233" s="506"/>
      <c r="K233" s="506"/>
      <c r="L233" s="507"/>
      <c r="M233" s="506"/>
      <c r="N233" s="508"/>
      <c r="O233" s="508"/>
      <c r="P233" s="489">
        <f t="shared" si="9"/>
        <v>-9</v>
      </c>
      <c r="Q233" s="489">
        <f t="shared" si="11"/>
        <v>0</v>
      </c>
      <c r="R233" s="493" t="str">
        <f t="shared" si="10"/>
        <v/>
      </c>
    </row>
    <row r="234" spans="1:18" ht="13.2" hidden="1" x14ac:dyDescent="0.25">
      <c r="A234" s="503">
        <v>230</v>
      </c>
      <c r="B234" s="504"/>
      <c r="C234" s="505"/>
      <c r="D234" s="506"/>
      <c r="E234" s="506"/>
      <c r="F234" s="106"/>
      <c r="G234" s="506"/>
      <c r="H234" s="506"/>
      <c r="I234" s="507"/>
      <c r="J234" s="506"/>
      <c r="K234" s="506"/>
      <c r="L234" s="507"/>
      <c r="M234" s="506"/>
      <c r="N234" s="508"/>
      <c r="O234" s="508"/>
      <c r="P234" s="489">
        <f t="shared" si="9"/>
        <v>-9</v>
      </c>
      <c r="Q234" s="489">
        <f t="shared" si="11"/>
        <v>0</v>
      </c>
      <c r="R234" s="493" t="str">
        <f t="shared" si="10"/>
        <v/>
      </c>
    </row>
    <row r="235" spans="1:18" ht="13.2" hidden="1" x14ac:dyDescent="0.25">
      <c r="A235" s="503">
        <v>231</v>
      </c>
      <c r="B235" s="504"/>
      <c r="C235" s="505"/>
      <c r="D235" s="506"/>
      <c r="E235" s="506"/>
      <c r="F235" s="106"/>
      <c r="G235" s="506"/>
      <c r="H235" s="506"/>
      <c r="I235" s="507"/>
      <c r="J235" s="506"/>
      <c r="K235" s="506"/>
      <c r="L235" s="507"/>
      <c r="M235" s="506"/>
      <c r="N235" s="508"/>
      <c r="O235" s="508"/>
      <c r="P235" s="489">
        <f t="shared" si="9"/>
        <v>-9</v>
      </c>
      <c r="Q235" s="489">
        <f t="shared" si="11"/>
        <v>0</v>
      </c>
      <c r="R235" s="493" t="str">
        <f t="shared" si="10"/>
        <v/>
      </c>
    </row>
    <row r="236" spans="1:18" ht="13.2" hidden="1" x14ac:dyDescent="0.25">
      <c r="A236" s="503">
        <v>232</v>
      </c>
      <c r="B236" s="504"/>
      <c r="C236" s="505"/>
      <c r="D236" s="506"/>
      <c r="E236" s="506"/>
      <c r="F236" s="106"/>
      <c r="G236" s="506"/>
      <c r="H236" s="506"/>
      <c r="I236" s="507"/>
      <c r="J236" s="506"/>
      <c r="K236" s="506"/>
      <c r="L236" s="507"/>
      <c r="M236" s="506"/>
      <c r="N236" s="508"/>
      <c r="O236" s="508"/>
      <c r="P236" s="489">
        <f t="shared" si="9"/>
        <v>-9</v>
      </c>
      <c r="Q236" s="489">
        <f t="shared" si="11"/>
        <v>0</v>
      </c>
      <c r="R236" s="493" t="str">
        <f t="shared" si="10"/>
        <v/>
      </c>
    </row>
    <row r="237" spans="1:18" ht="13.2" hidden="1" x14ac:dyDescent="0.25">
      <c r="A237" s="503">
        <v>233</v>
      </c>
      <c r="B237" s="504"/>
      <c r="C237" s="505"/>
      <c r="D237" s="506"/>
      <c r="E237" s="506"/>
      <c r="F237" s="106"/>
      <c r="G237" s="506"/>
      <c r="H237" s="506"/>
      <c r="I237" s="507"/>
      <c r="J237" s="506"/>
      <c r="K237" s="506"/>
      <c r="L237" s="507"/>
      <c r="M237" s="506"/>
      <c r="N237" s="508"/>
      <c r="O237" s="508"/>
      <c r="P237" s="489">
        <f t="shared" si="9"/>
        <v>-9</v>
      </c>
      <c r="Q237" s="489">
        <f t="shared" si="11"/>
        <v>0</v>
      </c>
      <c r="R237" s="493" t="str">
        <f t="shared" si="10"/>
        <v/>
      </c>
    </row>
    <row r="238" spans="1:18" ht="13.2" hidden="1" x14ac:dyDescent="0.25">
      <c r="A238" s="503">
        <v>234</v>
      </c>
      <c r="B238" s="504"/>
      <c r="C238" s="505"/>
      <c r="D238" s="506"/>
      <c r="E238" s="506"/>
      <c r="F238" s="106"/>
      <c r="G238" s="506"/>
      <c r="H238" s="506"/>
      <c r="I238" s="507"/>
      <c r="J238" s="506"/>
      <c r="K238" s="506"/>
      <c r="L238" s="507"/>
      <c r="M238" s="506"/>
      <c r="N238" s="508"/>
      <c r="O238" s="508"/>
      <c r="P238" s="489">
        <f t="shared" si="9"/>
        <v>-9</v>
      </c>
      <c r="Q238" s="489">
        <f t="shared" si="11"/>
        <v>0</v>
      </c>
      <c r="R238" s="493" t="str">
        <f t="shared" si="10"/>
        <v/>
      </c>
    </row>
    <row r="239" spans="1:18" ht="13.2" hidden="1" x14ac:dyDescent="0.25">
      <c r="A239" s="503">
        <v>235</v>
      </c>
      <c r="B239" s="504"/>
      <c r="C239" s="505"/>
      <c r="D239" s="506"/>
      <c r="E239" s="506"/>
      <c r="F239" s="106"/>
      <c r="G239" s="506"/>
      <c r="H239" s="506"/>
      <c r="I239" s="507"/>
      <c r="J239" s="506"/>
      <c r="K239" s="506"/>
      <c r="L239" s="507"/>
      <c r="M239" s="506"/>
      <c r="N239" s="508"/>
      <c r="O239" s="508"/>
      <c r="P239" s="489">
        <f t="shared" si="9"/>
        <v>-9</v>
      </c>
      <c r="Q239" s="489">
        <f t="shared" si="11"/>
        <v>0</v>
      </c>
      <c r="R239" s="493" t="str">
        <f t="shared" si="10"/>
        <v/>
      </c>
    </row>
    <row r="240" spans="1:18" ht="13.2" hidden="1" x14ac:dyDescent="0.25">
      <c r="A240" s="503">
        <v>236</v>
      </c>
      <c r="B240" s="504"/>
      <c r="C240" s="505"/>
      <c r="D240" s="506"/>
      <c r="E240" s="506"/>
      <c r="F240" s="106"/>
      <c r="G240" s="506"/>
      <c r="H240" s="506"/>
      <c r="I240" s="507"/>
      <c r="J240" s="506"/>
      <c r="K240" s="506"/>
      <c r="L240" s="507"/>
      <c r="M240" s="506"/>
      <c r="N240" s="508"/>
      <c r="O240" s="508"/>
      <c r="P240" s="489">
        <f t="shared" si="9"/>
        <v>-9</v>
      </c>
      <c r="Q240" s="489">
        <f t="shared" si="11"/>
        <v>0</v>
      </c>
      <c r="R240" s="493" t="str">
        <f t="shared" si="10"/>
        <v/>
      </c>
    </row>
    <row r="241" spans="1:18" ht="13.2" hidden="1" x14ac:dyDescent="0.25">
      <c r="A241" s="503">
        <v>237</v>
      </c>
      <c r="B241" s="504"/>
      <c r="C241" s="505"/>
      <c r="D241" s="506"/>
      <c r="E241" s="506"/>
      <c r="F241" s="106"/>
      <c r="G241" s="506"/>
      <c r="H241" s="506"/>
      <c r="I241" s="507"/>
      <c r="J241" s="506"/>
      <c r="K241" s="506"/>
      <c r="L241" s="507"/>
      <c r="M241" s="506"/>
      <c r="N241" s="508"/>
      <c r="O241" s="508"/>
      <c r="P241" s="489">
        <f t="shared" si="9"/>
        <v>-9</v>
      </c>
      <c r="Q241" s="489">
        <f t="shared" si="11"/>
        <v>0</v>
      </c>
      <c r="R241" s="493" t="str">
        <f t="shared" si="10"/>
        <v/>
      </c>
    </row>
    <row r="242" spans="1:18" ht="13.2" hidden="1" x14ac:dyDescent="0.25">
      <c r="A242" s="503">
        <v>238</v>
      </c>
      <c r="B242" s="504"/>
      <c r="C242" s="505"/>
      <c r="D242" s="506"/>
      <c r="E242" s="506"/>
      <c r="F242" s="106"/>
      <c r="G242" s="506"/>
      <c r="H242" s="506"/>
      <c r="I242" s="507"/>
      <c r="J242" s="506"/>
      <c r="K242" s="506"/>
      <c r="L242" s="507"/>
      <c r="M242" s="506"/>
      <c r="N242" s="508"/>
      <c r="O242" s="508"/>
      <c r="P242" s="489">
        <f t="shared" si="9"/>
        <v>-9</v>
      </c>
      <c r="Q242" s="489">
        <f t="shared" si="11"/>
        <v>0</v>
      </c>
      <c r="R242" s="493" t="str">
        <f t="shared" si="10"/>
        <v/>
      </c>
    </row>
    <row r="243" spans="1:18" ht="13.2" hidden="1" x14ac:dyDescent="0.25">
      <c r="A243" s="503">
        <v>239</v>
      </c>
      <c r="B243" s="504"/>
      <c r="C243" s="505"/>
      <c r="D243" s="506"/>
      <c r="E243" s="506"/>
      <c r="F243" s="106"/>
      <c r="G243" s="506"/>
      <c r="H243" s="506"/>
      <c r="I243" s="507"/>
      <c r="J243" s="506"/>
      <c r="K243" s="506"/>
      <c r="L243" s="507"/>
      <c r="M243" s="506"/>
      <c r="N243" s="508"/>
      <c r="O243" s="508"/>
      <c r="P243" s="489">
        <f t="shared" si="9"/>
        <v>-9</v>
      </c>
      <c r="Q243" s="489">
        <f t="shared" si="11"/>
        <v>0</v>
      </c>
      <c r="R243" s="493" t="str">
        <f t="shared" si="10"/>
        <v/>
      </c>
    </row>
    <row r="244" spans="1:18" ht="13.2" hidden="1" x14ac:dyDescent="0.25">
      <c r="A244" s="503">
        <v>240</v>
      </c>
      <c r="B244" s="504"/>
      <c r="C244" s="505"/>
      <c r="D244" s="506"/>
      <c r="E244" s="506"/>
      <c r="F244" s="106"/>
      <c r="G244" s="506"/>
      <c r="H244" s="506"/>
      <c r="I244" s="507"/>
      <c r="J244" s="506"/>
      <c r="K244" s="506"/>
      <c r="L244" s="507"/>
      <c r="M244" s="506"/>
      <c r="N244" s="508"/>
      <c r="O244" s="508"/>
      <c r="P244" s="489">
        <f t="shared" si="9"/>
        <v>-9</v>
      </c>
      <c r="Q244" s="489">
        <f t="shared" si="11"/>
        <v>0</v>
      </c>
      <c r="R244" s="493" t="str">
        <f t="shared" si="10"/>
        <v/>
      </c>
    </row>
    <row r="245" spans="1:18" ht="13.2" hidden="1" x14ac:dyDescent="0.25">
      <c r="A245" s="503">
        <v>241</v>
      </c>
      <c r="B245" s="504"/>
      <c r="C245" s="505"/>
      <c r="D245" s="506"/>
      <c r="E245" s="506"/>
      <c r="F245" s="106"/>
      <c r="G245" s="506"/>
      <c r="H245" s="506"/>
      <c r="I245" s="507"/>
      <c r="J245" s="506"/>
      <c r="K245" s="506"/>
      <c r="L245" s="507"/>
      <c r="M245" s="506"/>
      <c r="N245" s="508"/>
      <c r="O245" s="508"/>
      <c r="P245" s="489">
        <f t="shared" si="9"/>
        <v>-9</v>
      </c>
      <c r="Q245" s="489">
        <f t="shared" si="11"/>
        <v>0</v>
      </c>
      <c r="R245" s="493" t="str">
        <f t="shared" si="10"/>
        <v/>
      </c>
    </row>
    <row r="246" spans="1:18" ht="13.2" hidden="1" x14ac:dyDescent="0.25">
      <c r="A246" s="503">
        <v>242</v>
      </c>
      <c r="B246" s="504"/>
      <c r="C246" s="505"/>
      <c r="D246" s="506"/>
      <c r="E246" s="506"/>
      <c r="F246" s="106"/>
      <c r="G246" s="506"/>
      <c r="H246" s="506"/>
      <c r="I246" s="507"/>
      <c r="J246" s="506"/>
      <c r="K246" s="506"/>
      <c r="L246" s="507"/>
      <c r="M246" s="506"/>
      <c r="N246" s="508"/>
      <c r="O246" s="508"/>
      <c r="P246" s="489">
        <f t="shared" si="9"/>
        <v>-9</v>
      </c>
      <c r="Q246" s="489">
        <f t="shared" si="11"/>
        <v>0</v>
      </c>
      <c r="R246" s="493" t="str">
        <f t="shared" si="10"/>
        <v/>
      </c>
    </row>
    <row r="247" spans="1:18" ht="13.2" hidden="1" x14ac:dyDescent="0.25">
      <c r="A247" s="503">
        <v>243</v>
      </c>
      <c r="B247" s="504"/>
      <c r="C247" s="505"/>
      <c r="D247" s="506"/>
      <c r="E247" s="506"/>
      <c r="F247" s="106"/>
      <c r="G247" s="506"/>
      <c r="H247" s="506"/>
      <c r="I247" s="507"/>
      <c r="J247" s="506"/>
      <c r="K247" s="506"/>
      <c r="L247" s="507"/>
      <c r="M247" s="506"/>
      <c r="N247" s="508"/>
      <c r="O247" s="508"/>
      <c r="P247" s="489">
        <f t="shared" si="9"/>
        <v>-9</v>
      </c>
      <c r="Q247" s="489">
        <f t="shared" si="11"/>
        <v>0</v>
      </c>
      <c r="R247" s="493" t="str">
        <f t="shared" si="10"/>
        <v/>
      </c>
    </row>
    <row r="248" spans="1:18" ht="13.2" hidden="1" x14ac:dyDescent="0.25">
      <c r="A248" s="503">
        <v>244</v>
      </c>
      <c r="B248" s="504"/>
      <c r="C248" s="505"/>
      <c r="D248" s="506"/>
      <c r="E248" s="506"/>
      <c r="F248" s="106"/>
      <c r="G248" s="506"/>
      <c r="H248" s="506"/>
      <c r="I248" s="507"/>
      <c r="J248" s="506"/>
      <c r="K248" s="506"/>
      <c r="L248" s="507"/>
      <c r="M248" s="506"/>
      <c r="N248" s="508"/>
      <c r="O248" s="508"/>
      <c r="P248" s="489">
        <f t="shared" si="9"/>
        <v>-9</v>
      </c>
      <c r="Q248" s="489">
        <f t="shared" si="11"/>
        <v>0</v>
      </c>
      <c r="R248" s="493" t="str">
        <f t="shared" si="10"/>
        <v/>
      </c>
    </row>
    <row r="249" spans="1:18" ht="13.2" hidden="1" x14ac:dyDescent="0.25">
      <c r="A249" s="503">
        <v>245</v>
      </c>
      <c r="B249" s="504"/>
      <c r="C249" s="505"/>
      <c r="D249" s="506"/>
      <c r="E249" s="506"/>
      <c r="F249" s="106"/>
      <c r="G249" s="506"/>
      <c r="H249" s="506"/>
      <c r="I249" s="507"/>
      <c r="J249" s="506"/>
      <c r="K249" s="506"/>
      <c r="L249" s="507"/>
      <c r="M249" s="506"/>
      <c r="N249" s="508"/>
      <c r="O249" s="508"/>
      <c r="P249" s="489">
        <f t="shared" si="9"/>
        <v>-9</v>
      </c>
      <c r="Q249" s="489">
        <f t="shared" si="11"/>
        <v>0</v>
      </c>
      <c r="R249" s="493" t="str">
        <f t="shared" si="10"/>
        <v/>
      </c>
    </row>
    <row r="250" spans="1:18" ht="13.2" hidden="1" x14ac:dyDescent="0.25">
      <c r="A250" s="503">
        <v>246</v>
      </c>
      <c r="B250" s="504"/>
      <c r="C250" s="505"/>
      <c r="D250" s="506"/>
      <c r="E250" s="506"/>
      <c r="F250" s="106"/>
      <c r="G250" s="506"/>
      <c r="H250" s="506"/>
      <c r="I250" s="507"/>
      <c r="J250" s="506"/>
      <c r="K250" s="506"/>
      <c r="L250" s="507"/>
      <c r="M250" s="506"/>
      <c r="N250" s="508"/>
      <c r="O250" s="508"/>
      <c r="P250" s="489">
        <f t="shared" si="9"/>
        <v>-9</v>
      </c>
      <c r="Q250" s="489">
        <f t="shared" si="11"/>
        <v>0</v>
      </c>
      <c r="R250" s="493" t="str">
        <f t="shared" si="10"/>
        <v/>
      </c>
    </row>
    <row r="251" spans="1:18" ht="13.2" hidden="1" x14ac:dyDescent="0.25">
      <c r="A251" s="503">
        <v>247</v>
      </c>
      <c r="B251" s="504"/>
      <c r="C251" s="505"/>
      <c r="D251" s="506"/>
      <c r="E251" s="506"/>
      <c r="F251" s="106"/>
      <c r="G251" s="506"/>
      <c r="H251" s="506"/>
      <c r="I251" s="507"/>
      <c r="J251" s="506"/>
      <c r="K251" s="506"/>
      <c r="L251" s="507"/>
      <c r="M251" s="506"/>
      <c r="N251" s="508"/>
      <c r="O251" s="508"/>
      <c r="P251" s="489">
        <f t="shared" si="9"/>
        <v>-9</v>
      </c>
      <c r="Q251" s="489">
        <f t="shared" si="11"/>
        <v>0</v>
      </c>
      <c r="R251" s="493" t="str">
        <f t="shared" si="10"/>
        <v/>
      </c>
    </row>
    <row r="252" spans="1:18" ht="13.2" hidden="1" x14ac:dyDescent="0.25">
      <c r="A252" s="503">
        <v>248</v>
      </c>
      <c r="B252" s="504"/>
      <c r="C252" s="505"/>
      <c r="D252" s="506"/>
      <c r="E252" s="506"/>
      <c r="F252" s="106"/>
      <c r="G252" s="506"/>
      <c r="H252" s="506"/>
      <c r="I252" s="507"/>
      <c r="J252" s="506"/>
      <c r="K252" s="506"/>
      <c r="L252" s="507"/>
      <c r="M252" s="506"/>
      <c r="N252" s="508"/>
      <c r="O252" s="508"/>
      <c r="P252" s="489">
        <f t="shared" si="9"/>
        <v>-9</v>
      </c>
      <c r="Q252" s="489">
        <f t="shared" si="11"/>
        <v>0</v>
      </c>
      <c r="R252" s="493" t="str">
        <f t="shared" si="10"/>
        <v/>
      </c>
    </row>
    <row r="253" spans="1:18" ht="13.2" hidden="1" x14ac:dyDescent="0.25">
      <c r="A253" s="503">
        <v>249</v>
      </c>
      <c r="B253" s="504"/>
      <c r="C253" s="505"/>
      <c r="D253" s="506"/>
      <c r="E253" s="506"/>
      <c r="F253" s="106"/>
      <c r="G253" s="506"/>
      <c r="H253" s="506"/>
      <c r="I253" s="507"/>
      <c r="J253" s="506"/>
      <c r="K253" s="506"/>
      <c r="L253" s="507"/>
      <c r="M253" s="506"/>
      <c r="N253" s="508"/>
      <c r="O253" s="508"/>
      <c r="P253" s="489">
        <f t="shared" si="9"/>
        <v>-9</v>
      </c>
      <c r="Q253" s="489">
        <f t="shared" si="11"/>
        <v>0</v>
      </c>
      <c r="R253" s="493" t="str">
        <f t="shared" si="10"/>
        <v/>
      </c>
    </row>
    <row r="254" spans="1:18" ht="13.2" hidden="1" x14ac:dyDescent="0.25">
      <c r="A254" s="503">
        <v>250</v>
      </c>
      <c r="B254" s="504"/>
      <c r="C254" s="505"/>
      <c r="D254" s="506"/>
      <c r="E254" s="506"/>
      <c r="F254" s="106"/>
      <c r="G254" s="506"/>
      <c r="H254" s="506"/>
      <c r="I254" s="507"/>
      <c r="J254" s="506"/>
      <c r="K254" s="506"/>
      <c r="L254" s="507"/>
      <c r="M254" s="506"/>
      <c r="N254" s="508"/>
      <c r="O254" s="508"/>
      <c r="P254" s="489">
        <f t="shared" si="9"/>
        <v>-9</v>
      </c>
      <c r="Q254" s="489">
        <f t="shared" si="11"/>
        <v>0</v>
      </c>
      <c r="R254" s="493" t="str">
        <f t="shared" si="10"/>
        <v/>
      </c>
    </row>
    <row r="255" spans="1:18" ht="13.2" hidden="1" x14ac:dyDescent="0.25">
      <c r="A255" s="503">
        <v>251</v>
      </c>
      <c r="B255" s="504"/>
      <c r="C255" s="505"/>
      <c r="D255" s="506"/>
      <c r="E255" s="506"/>
      <c r="F255" s="106"/>
      <c r="G255" s="506"/>
      <c r="H255" s="506"/>
      <c r="I255" s="507"/>
      <c r="J255" s="506"/>
      <c r="K255" s="506"/>
      <c r="L255" s="507"/>
      <c r="M255" s="506"/>
      <c r="N255" s="508"/>
      <c r="O255" s="508"/>
      <c r="P255" s="489">
        <f t="shared" si="9"/>
        <v>-9</v>
      </c>
      <c r="Q255" s="489">
        <f t="shared" si="11"/>
        <v>0</v>
      </c>
      <c r="R255" s="493" t="str">
        <f t="shared" si="10"/>
        <v/>
      </c>
    </row>
    <row r="256" spans="1:18" ht="13.2" hidden="1" x14ac:dyDescent="0.25">
      <c r="A256" s="503">
        <v>252</v>
      </c>
      <c r="B256" s="504"/>
      <c r="C256" s="505"/>
      <c r="D256" s="506"/>
      <c r="E256" s="506"/>
      <c r="F256" s="106"/>
      <c r="G256" s="506"/>
      <c r="H256" s="506"/>
      <c r="I256" s="507"/>
      <c r="J256" s="506"/>
      <c r="K256" s="506"/>
      <c r="L256" s="507"/>
      <c r="M256" s="506"/>
      <c r="N256" s="508"/>
      <c r="O256" s="508"/>
      <c r="P256" s="489">
        <f t="shared" si="9"/>
        <v>-9</v>
      </c>
      <c r="Q256" s="489">
        <f t="shared" si="11"/>
        <v>0</v>
      </c>
      <c r="R256" s="493" t="str">
        <f t="shared" si="10"/>
        <v/>
      </c>
    </row>
    <row r="257" spans="1:18" ht="13.2" hidden="1" x14ac:dyDescent="0.25">
      <c r="A257" s="503">
        <v>253</v>
      </c>
      <c r="B257" s="504"/>
      <c r="C257" s="505"/>
      <c r="D257" s="506"/>
      <c r="E257" s="506"/>
      <c r="F257" s="106"/>
      <c r="G257" s="506"/>
      <c r="H257" s="506"/>
      <c r="I257" s="507"/>
      <c r="J257" s="506"/>
      <c r="K257" s="506"/>
      <c r="L257" s="507"/>
      <c r="M257" s="506"/>
      <c r="N257" s="508"/>
      <c r="O257" s="508"/>
      <c r="P257" s="489">
        <f t="shared" si="9"/>
        <v>-9</v>
      </c>
      <c r="Q257" s="489">
        <f t="shared" si="11"/>
        <v>0</v>
      </c>
      <c r="R257" s="493" t="str">
        <f t="shared" si="10"/>
        <v/>
      </c>
    </row>
    <row r="258" spans="1:18" ht="13.2" hidden="1" x14ac:dyDescent="0.25">
      <c r="A258" s="503">
        <v>254</v>
      </c>
      <c r="B258" s="504"/>
      <c r="C258" s="505"/>
      <c r="D258" s="506"/>
      <c r="E258" s="506"/>
      <c r="F258" s="106"/>
      <c r="G258" s="506"/>
      <c r="H258" s="506"/>
      <c r="I258" s="507"/>
      <c r="J258" s="506"/>
      <c r="K258" s="506"/>
      <c r="L258" s="507"/>
      <c r="M258" s="506"/>
      <c r="N258" s="508"/>
      <c r="O258" s="508"/>
      <c r="P258" s="489">
        <f t="shared" si="9"/>
        <v>-9</v>
      </c>
      <c r="Q258" s="489">
        <f t="shared" si="11"/>
        <v>0</v>
      </c>
      <c r="R258" s="493" t="str">
        <f t="shared" si="10"/>
        <v/>
      </c>
    </row>
    <row r="259" spans="1:18" ht="13.2" hidden="1" x14ac:dyDescent="0.25">
      <c r="A259" s="503">
        <v>255</v>
      </c>
      <c r="B259" s="504"/>
      <c r="C259" s="505"/>
      <c r="D259" s="506"/>
      <c r="E259" s="506"/>
      <c r="F259" s="106"/>
      <c r="G259" s="506"/>
      <c r="H259" s="506"/>
      <c r="I259" s="507"/>
      <c r="J259" s="506"/>
      <c r="K259" s="506"/>
      <c r="L259" s="507"/>
      <c r="M259" s="506"/>
      <c r="N259" s="508"/>
      <c r="O259" s="508"/>
      <c r="P259" s="489">
        <f t="shared" si="9"/>
        <v>-9</v>
      </c>
      <c r="Q259" s="489">
        <f t="shared" si="11"/>
        <v>0</v>
      </c>
      <c r="R259" s="493" t="str">
        <f t="shared" si="10"/>
        <v/>
      </c>
    </row>
    <row r="260" spans="1:18" ht="13.2" hidden="1" x14ac:dyDescent="0.25">
      <c r="A260" s="503">
        <v>256</v>
      </c>
      <c r="B260" s="504"/>
      <c r="C260" s="505"/>
      <c r="D260" s="506"/>
      <c r="E260" s="506"/>
      <c r="F260" s="106"/>
      <c r="G260" s="506"/>
      <c r="H260" s="506"/>
      <c r="I260" s="507"/>
      <c r="J260" s="506"/>
      <c r="K260" s="506"/>
      <c r="L260" s="507"/>
      <c r="M260" s="506"/>
      <c r="N260" s="508"/>
      <c r="O260" s="508"/>
      <c r="P260" s="489">
        <f t="shared" si="9"/>
        <v>-9</v>
      </c>
      <c r="Q260" s="489">
        <f t="shared" si="11"/>
        <v>0</v>
      </c>
      <c r="R260" s="493" t="str">
        <f t="shared" si="10"/>
        <v/>
      </c>
    </row>
    <row r="261" spans="1:18" ht="13.2" hidden="1" x14ac:dyDescent="0.25">
      <c r="A261" s="503">
        <v>257</v>
      </c>
      <c r="B261" s="504"/>
      <c r="C261" s="505"/>
      <c r="D261" s="506"/>
      <c r="E261" s="506"/>
      <c r="F261" s="106"/>
      <c r="G261" s="506"/>
      <c r="H261" s="506"/>
      <c r="I261" s="507"/>
      <c r="J261" s="506"/>
      <c r="K261" s="506"/>
      <c r="L261" s="507"/>
      <c r="M261" s="506"/>
      <c r="N261" s="508"/>
      <c r="O261" s="508"/>
      <c r="P261" s="489">
        <f t="shared" ref="P261:P324" si="12">MONTH(B261)-$P$1+1</f>
        <v>-9</v>
      </c>
      <c r="Q261" s="489">
        <f t="shared" si="11"/>
        <v>0</v>
      </c>
      <c r="R261" s="493" t="str">
        <f t="shared" ref="R261:R324" si="13">SUBSTITUTE(D261," ","_")</f>
        <v/>
      </c>
    </row>
    <row r="262" spans="1:18" ht="13.2" hidden="1" x14ac:dyDescent="0.25">
      <c r="A262" s="503">
        <v>258</v>
      </c>
      <c r="B262" s="504"/>
      <c r="C262" s="505"/>
      <c r="D262" s="506"/>
      <c r="E262" s="506"/>
      <c r="F262" s="106"/>
      <c r="G262" s="506"/>
      <c r="H262" s="506"/>
      <c r="I262" s="507"/>
      <c r="J262" s="506"/>
      <c r="K262" s="506"/>
      <c r="L262" s="507"/>
      <c r="M262" s="506"/>
      <c r="N262" s="508"/>
      <c r="O262" s="508"/>
      <c r="P262" s="489">
        <f t="shared" si="12"/>
        <v>-9</v>
      </c>
      <c r="Q262" s="489">
        <f t="shared" ref="Q262:Q325" si="14">IF(C262=0,0,IF(YEAR(C262)-$Q$1&lt;0,0,MONTH(C262)-$P$1+1))</f>
        <v>0</v>
      </c>
      <c r="R262" s="493" t="str">
        <f t="shared" si="13"/>
        <v/>
      </c>
    </row>
    <row r="263" spans="1:18" ht="13.2" hidden="1" x14ac:dyDescent="0.25">
      <c r="A263" s="503">
        <v>259</v>
      </c>
      <c r="B263" s="504"/>
      <c r="C263" s="505"/>
      <c r="D263" s="506"/>
      <c r="E263" s="506"/>
      <c r="F263" s="106"/>
      <c r="G263" s="506"/>
      <c r="H263" s="506"/>
      <c r="I263" s="507"/>
      <c r="J263" s="506"/>
      <c r="K263" s="506"/>
      <c r="L263" s="507"/>
      <c r="M263" s="506"/>
      <c r="N263" s="508"/>
      <c r="O263" s="508"/>
      <c r="P263" s="489">
        <f t="shared" si="12"/>
        <v>-9</v>
      </c>
      <c r="Q263" s="489">
        <f t="shared" si="14"/>
        <v>0</v>
      </c>
      <c r="R263" s="493" t="str">
        <f t="shared" si="13"/>
        <v/>
      </c>
    </row>
    <row r="264" spans="1:18" ht="13.2" hidden="1" x14ac:dyDescent="0.25">
      <c r="A264" s="503">
        <v>260</v>
      </c>
      <c r="B264" s="504"/>
      <c r="C264" s="505"/>
      <c r="D264" s="506"/>
      <c r="E264" s="506"/>
      <c r="F264" s="106"/>
      <c r="G264" s="506"/>
      <c r="H264" s="506"/>
      <c r="I264" s="507"/>
      <c r="J264" s="506"/>
      <c r="K264" s="506"/>
      <c r="L264" s="507"/>
      <c r="M264" s="506"/>
      <c r="N264" s="508"/>
      <c r="O264" s="508"/>
      <c r="P264" s="489">
        <f t="shared" si="12"/>
        <v>-9</v>
      </c>
      <c r="Q264" s="489">
        <f t="shared" si="14"/>
        <v>0</v>
      </c>
      <c r="R264" s="493" t="str">
        <f t="shared" si="13"/>
        <v/>
      </c>
    </row>
    <row r="265" spans="1:18" ht="13.2" hidden="1" x14ac:dyDescent="0.25">
      <c r="A265" s="503">
        <v>261</v>
      </c>
      <c r="B265" s="504"/>
      <c r="C265" s="505"/>
      <c r="D265" s="506"/>
      <c r="E265" s="506"/>
      <c r="F265" s="106"/>
      <c r="G265" s="506"/>
      <c r="H265" s="506"/>
      <c r="I265" s="507"/>
      <c r="J265" s="506"/>
      <c r="K265" s="506"/>
      <c r="L265" s="507"/>
      <c r="M265" s="506"/>
      <c r="N265" s="508"/>
      <c r="O265" s="508"/>
      <c r="P265" s="489">
        <f t="shared" si="12"/>
        <v>-9</v>
      </c>
      <c r="Q265" s="489">
        <f t="shared" si="14"/>
        <v>0</v>
      </c>
      <c r="R265" s="493" t="str">
        <f t="shared" si="13"/>
        <v/>
      </c>
    </row>
    <row r="266" spans="1:18" ht="13.2" hidden="1" x14ac:dyDescent="0.25">
      <c r="A266" s="503">
        <v>262</v>
      </c>
      <c r="B266" s="504"/>
      <c r="C266" s="505"/>
      <c r="D266" s="506"/>
      <c r="E266" s="506"/>
      <c r="F266" s="106"/>
      <c r="G266" s="506"/>
      <c r="H266" s="506"/>
      <c r="I266" s="507"/>
      <c r="J266" s="506"/>
      <c r="K266" s="506"/>
      <c r="L266" s="507"/>
      <c r="M266" s="506"/>
      <c r="N266" s="508"/>
      <c r="O266" s="508"/>
      <c r="P266" s="489">
        <f t="shared" si="12"/>
        <v>-9</v>
      </c>
      <c r="Q266" s="489">
        <f t="shared" si="14"/>
        <v>0</v>
      </c>
      <c r="R266" s="493" t="str">
        <f t="shared" si="13"/>
        <v/>
      </c>
    </row>
    <row r="267" spans="1:18" ht="13.2" hidden="1" x14ac:dyDescent="0.25">
      <c r="A267" s="503">
        <v>263</v>
      </c>
      <c r="B267" s="504"/>
      <c r="C267" s="505"/>
      <c r="D267" s="506"/>
      <c r="E267" s="506"/>
      <c r="F267" s="106"/>
      <c r="G267" s="506"/>
      <c r="H267" s="506"/>
      <c r="I267" s="507"/>
      <c r="J267" s="506"/>
      <c r="K267" s="506"/>
      <c r="L267" s="507"/>
      <c r="M267" s="506"/>
      <c r="N267" s="508"/>
      <c r="O267" s="508"/>
      <c r="P267" s="489">
        <f t="shared" si="12"/>
        <v>-9</v>
      </c>
      <c r="Q267" s="489">
        <f t="shared" si="14"/>
        <v>0</v>
      </c>
      <c r="R267" s="493" t="str">
        <f t="shared" si="13"/>
        <v/>
      </c>
    </row>
    <row r="268" spans="1:18" ht="13.2" hidden="1" x14ac:dyDescent="0.25">
      <c r="A268" s="503">
        <v>264</v>
      </c>
      <c r="B268" s="504"/>
      <c r="C268" s="505"/>
      <c r="D268" s="506"/>
      <c r="E268" s="506"/>
      <c r="F268" s="106"/>
      <c r="G268" s="506"/>
      <c r="H268" s="506"/>
      <c r="I268" s="507"/>
      <c r="J268" s="506"/>
      <c r="K268" s="506"/>
      <c r="L268" s="507"/>
      <c r="M268" s="506"/>
      <c r="N268" s="508"/>
      <c r="O268" s="508"/>
      <c r="P268" s="489">
        <f t="shared" si="12"/>
        <v>-9</v>
      </c>
      <c r="Q268" s="489">
        <f t="shared" si="14"/>
        <v>0</v>
      </c>
      <c r="R268" s="493" t="str">
        <f t="shared" si="13"/>
        <v/>
      </c>
    </row>
    <row r="269" spans="1:18" ht="13.2" hidden="1" x14ac:dyDescent="0.25">
      <c r="A269" s="503">
        <v>265</v>
      </c>
      <c r="B269" s="504"/>
      <c r="C269" s="505"/>
      <c r="D269" s="506"/>
      <c r="E269" s="506"/>
      <c r="F269" s="106"/>
      <c r="G269" s="506"/>
      <c r="H269" s="506"/>
      <c r="I269" s="507"/>
      <c r="J269" s="506"/>
      <c r="K269" s="506"/>
      <c r="L269" s="507"/>
      <c r="M269" s="506"/>
      <c r="N269" s="508"/>
      <c r="O269" s="508"/>
      <c r="P269" s="489">
        <f t="shared" si="12"/>
        <v>-9</v>
      </c>
      <c r="Q269" s="489">
        <f t="shared" si="14"/>
        <v>0</v>
      </c>
      <c r="R269" s="493" t="str">
        <f t="shared" si="13"/>
        <v/>
      </c>
    </row>
    <row r="270" spans="1:18" ht="13.2" hidden="1" x14ac:dyDescent="0.25">
      <c r="A270" s="503">
        <v>266</v>
      </c>
      <c r="B270" s="504"/>
      <c r="C270" s="505"/>
      <c r="D270" s="506"/>
      <c r="E270" s="506"/>
      <c r="F270" s="106"/>
      <c r="G270" s="506"/>
      <c r="H270" s="506"/>
      <c r="I270" s="507"/>
      <c r="J270" s="506"/>
      <c r="K270" s="506"/>
      <c r="L270" s="507"/>
      <c r="M270" s="506"/>
      <c r="N270" s="508"/>
      <c r="O270" s="508"/>
      <c r="P270" s="489">
        <f t="shared" si="12"/>
        <v>-9</v>
      </c>
      <c r="Q270" s="489">
        <f t="shared" si="14"/>
        <v>0</v>
      </c>
      <c r="R270" s="493" t="str">
        <f t="shared" si="13"/>
        <v/>
      </c>
    </row>
    <row r="271" spans="1:18" ht="13.2" hidden="1" x14ac:dyDescent="0.25">
      <c r="A271" s="503">
        <v>267</v>
      </c>
      <c r="B271" s="504"/>
      <c r="C271" s="505"/>
      <c r="D271" s="506"/>
      <c r="E271" s="506"/>
      <c r="F271" s="106"/>
      <c r="G271" s="506"/>
      <c r="H271" s="506"/>
      <c r="I271" s="507"/>
      <c r="J271" s="506"/>
      <c r="K271" s="506"/>
      <c r="L271" s="507"/>
      <c r="M271" s="506"/>
      <c r="N271" s="508"/>
      <c r="O271" s="508"/>
      <c r="P271" s="489">
        <f t="shared" si="12"/>
        <v>-9</v>
      </c>
      <c r="Q271" s="489">
        <f t="shared" si="14"/>
        <v>0</v>
      </c>
      <c r="R271" s="493" t="str">
        <f t="shared" si="13"/>
        <v/>
      </c>
    </row>
    <row r="272" spans="1:18" ht="13.2" hidden="1" x14ac:dyDescent="0.25">
      <c r="A272" s="503">
        <v>268</v>
      </c>
      <c r="B272" s="504"/>
      <c r="C272" s="505"/>
      <c r="D272" s="506"/>
      <c r="E272" s="506"/>
      <c r="F272" s="106"/>
      <c r="G272" s="506"/>
      <c r="H272" s="506"/>
      <c r="I272" s="507"/>
      <c r="J272" s="506"/>
      <c r="K272" s="506"/>
      <c r="L272" s="507"/>
      <c r="M272" s="506"/>
      <c r="N272" s="508"/>
      <c r="O272" s="508"/>
      <c r="P272" s="489">
        <f t="shared" si="12"/>
        <v>-9</v>
      </c>
      <c r="Q272" s="489">
        <f t="shared" si="14"/>
        <v>0</v>
      </c>
      <c r="R272" s="493" t="str">
        <f t="shared" si="13"/>
        <v/>
      </c>
    </row>
    <row r="273" spans="1:18" ht="13.2" hidden="1" x14ac:dyDescent="0.25">
      <c r="A273" s="503">
        <v>269</v>
      </c>
      <c r="B273" s="504"/>
      <c r="C273" s="505"/>
      <c r="D273" s="506"/>
      <c r="E273" s="506"/>
      <c r="F273" s="106"/>
      <c r="G273" s="506"/>
      <c r="H273" s="506"/>
      <c r="I273" s="507"/>
      <c r="J273" s="506"/>
      <c r="K273" s="506"/>
      <c r="L273" s="507"/>
      <c r="M273" s="506"/>
      <c r="N273" s="508"/>
      <c r="O273" s="508"/>
      <c r="P273" s="489">
        <f t="shared" si="12"/>
        <v>-9</v>
      </c>
      <c r="Q273" s="489">
        <f t="shared" si="14"/>
        <v>0</v>
      </c>
      <c r="R273" s="493" t="str">
        <f t="shared" si="13"/>
        <v/>
      </c>
    </row>
    <row r="274" spans="1:18" ht="13.2" hidden="1" x14ac:dyDescent="0.25">
      <c r="A274" s="503">
        <v>270</v>
      </c>
      <c r="B274" s="504"/>
      <c r="C274" s="505"/>
      <c r="D274" s="506"/>
      <c r="E274" s="506"/>
      <c r="F274" s="106"/>
      <c r="G274" s="506"/>
      <c r="H274" s="506"/>
      <c r="I274" s="507"/>
      <c r="J274" s="506"/>
      <c r="K274" s="506"/>
      <c r="L274" s="507"/>
      <c r="M274" s="506"/>
      <c r="N274" s="508"/>
      <c r="O274" s="508"/>
      <c r="P274" s="489">
        <f t="shared" si="12"/>
        <v>-9</v>
      </c>
      <c r="Q274" s="489">
        <f t="shared" si="14"/>
        <v>0</v>
      </c>
      <c r="R274" s="493" t="str">
        <f t="shared" si="13"/>
        <v/>
      </c>
    </row>
    <row r="275" spans="1:18" ht="13.2" hidden="1" x14ac:dyDescent="0.25">
      <c r="A275" s="503">
        <v>271</v>
      </c>
      <c r="B275" s="504"/>
      <c r="C275" s="505"/>
      <c r="D275" s="506"/>
      <c r="E275" s="506"/>
      <c r="F275" s="106"/>
      <c r="G275" s="506"/>
      <c r="H275" s="506"/>
      <c r="I275" s="507"/>
      <c r="J275" s="506"/>
      <c r="K275" s="506"/>
      <c r="L275" s="507"/>
      <c r="M275" s="506"/>
      <c r="N275" s="508"/>
      <c r="O275" s="508"/>
      <c r="P275" s="489">
        <f t="shared" si="12"/>
        <v>-9</v>
      </c>
      <c r="Q275" s="489">
        <f t="shared" si="14"/>
        <v>0</v>
      </c>
      <c r="R275" s="493" t="str">
        <f t="shared" si="13"/>
        <v/>
      </c>
    </row>
    <row r="276" spans="1:18" ht="13.2" hidden="1" x14ac:dyDescent="0.25">
      <c r="A276" s="503">
        <v>272</v>
      </c>
      <c r="B276" s="504"/>
      <c r="C276" s="505"/>
      <c r="D276" s="506"/>
      <c r="E276" s="506"/>
      <c r="F276" s="106"/>
      <c r="G276" s="506"/>
      <c r="H276" s="506"/>
      <c r="I276" s="507"/>
      <c r="J276" s="506"/>
      <c r="K276" s="506"/>
      <c r="L276" s="507"/>
      <c r="M276" s="506"/>
      <c r="N276" s="508"/>
      <c r="O276" s="508"/>
      <c r="P276" s="489">
        <f t="shared" si="12"/>
        <v>-9</v>
      </c>
      <c r="Q276" s="489">
        <f t="shared" si="14"/>
        <v>0</v>
      </c>
      <c r="R276" s="493" t="str">
        <f t="shared" si="13"/>
        <v/>
      </c>
    </row>
    <row r="277" spans="1:18" ht="13.2" hidden="1" x14ac:dyDescent="0.25">
      <c r="A277" s="503">
        <v>273</v>
      </c>
      <c r="B277" s="504"/>
      <c r="C277" s="505"/>
      <c r="D277" s="506"/>
      <c r="E277" s="506"/>
      <c r="F277" s="106"/>
      <c r="G277" s="506"/>
      <c r="H277" s="506"/>
      <c r="I277" s="507"/>
      <c r="J277" s="506"/>
      <c r="K277" s="506"/>
      <c r="L277" s="507"/>
      <c r="M277" s="506"/>
      <c r="N277" s="508"/>
      <c r="O277" s="508"/>
      <c r="P277" s="489">
        <f t="shared" si="12"/>
        <v>-9</v>
      </c>
      <c r="Q277" s="489">
        <f t="shared" si="14"/>
        <v>0</v>
      </c>
      <c r="R277" s="493" t="str">
        <f t="shared" si="13"/>
        <v/>
      </c>
    </row>
    <row r="278" spans="1:18" ht="13.2" hidden="1" x14ac:dyDescent="0.25">
      <c r="A278" s="503">
        <v>274</v>
      </c>
      <c r="B278" s="504"/>
      <c r="C278" s="505"/>
      <c r="D278" s="506"/>
      <c r="E278" s="506"/>
      <c r="F278" s="106"/>
      <c r="G278" s="506"/>
      <c r="H278" s="506"/>
      <c r="I278" s="507"/>
      <c r="J278" s="506"/>
      <c r="K278" s="506"/>
      <c r="L278" s="507"/>
      <c r="M278" s="506"/>
      <c r="N278" s="508"/>
      <c r="O278" s="508"/>
      <c r="P278" s="489">
        <f t="shared" si="12"/>
        <v>-9</v>
      </c>
      <c r="Q278" s="489">
        <f t="shared" si="14"/>
        <v>0</v>
      </c>
      <c r="R278" s="493" t="str">
        <f t="shared" si="13"/>
        <v/>
      </c>
    </row>
    <row r="279" spans="1:18" ht="13.2" hidden="1" x14ac:dyDescent="0.25">
      <c r="A279" s="503">
        <v>275</v>
      </c>
      <c r="B279" s="504"/>
      <c r="C279" s="505"/>
      <c r="D279" s="506"/>
      <c r="E279" s="506"/>
      <c r="F279" s="106"/>
      <c r="G279" s="506"/>
      <c r="H279" s="506"/>
      <c r="I279" s="507"/>
      <c r="J279" s="506"/>
      <c r="K279" s="506"/>
      <c r="L279" s="507"/>
      <c r="M279" s="506"/>
      <c r="N279" s="508"/>
      <c r="O279" s="508"/>
      <c r="P279" s="489">
        <f t="shared" si="12"/>
        <v>-9</v>
      </c>
      <c r="Q279" s="489">
        <f t="shared" si="14"/>
        <v>0</v>
      </c>
      <c r="R279" s="493" t="str">
        <f t="shared" si="13"/>
        <v/>
      </c>
    </row>
    <row r="280" spans="1:18" ht="13.2" hidden="1" x14ac:dyDescent="0.25">
      <c r="A280" s="503">
        <v>276</v>
      </c>
      <c r="B280" s="504"/>
      <c r="C280" s="505"/>
      <c r="D280" s="506"/>
      <c r="E280" s="506"/>
      <c r="F280" s="106"/>
      <c r="G280" s="506"/>
      <c r="H280" s="506"/>
      <c r="I280" s="507"/>
      <c r="J280" s="506"/>
      <c r="K280" s="506"/>
      <c r="L280" s="507"/>
      <c r="M280" s="506"/>
      <c r="N280" s="508"/>
      <c r="O280" s="508"/>
      <c r="P280" s="489">
        <f t="shared" si="12"/>
        <v>-9</v>
      </c>
      <c r="Q280" s="489">
        <f t="shared" si="14"/>
        <v>0</v>
      </c>
      <c r="R280" s="493" t="str">
        <f t="shared" si="13"/>
        <v/>
      </c>
    </row>
    <row r="281" spans="1:18" ht="13.2" hidden="1" x14ac:dyDescent="0.25">
      <c r="A281" s="503">
        <v>277</v>
      </c>
      <c r="B281" s="504"/>
      <c r="C281" s="505"/>
      <c r="D281" s="506"/>
      <c r="E281" s="506"/>
      <c r="F281" s="106"/>
      <c r="G281" s="506"/>
      <c r="H281" s="506"/>
      <c r="I281" s="507"/>
      <c r="J281" s="506"/>
      <c r="K281" s="506"/>
      <c r="L281" s="507"/>
      <c r="M281" s="506"/>
      <c r="N281" s="508"/>
      <c r="O281" s="508"/>
      <c r="P281" s="489">
        <f t="shared" si="12"/>
        <v>-9</v>
      </c>
      <c r="Q281" s="489">
        <f t="shared" si="14"/>
        <v>0</v>
      </c>
      <c r="R281" s="493" t="str">
        <f t="shared" si="13"/>
        <v/>
      </c>
    </row>
    <row r="282" spans="1:18" ht="13.2" hidden="1" x14ac:dyDescent="0.25">
      <c r="A282" s="503">
        <v>278</v>
      </c>
      <c r="B282" s="504"/>
      <c r="C282" s="505"/>
      <c r="D282" s="506"/>
      <c r="E282" s="506"/>
      <c r="F282" s="106"/>
      <c r="G282" s="506"/>
      <c r="H282" s="506"/>
      <c r="I282" s="507"/>
      <c r="J282" s="506"/>
      <c r="K282" s="506"/>
      <c r="L282" s="507"/>
      <c r="M282" s="506"/>
      <c r="N282" s="508"/>
      <c r="O282" s="508"/>
      <c r="P282" s="489">
        <f t="shared" si="12"/>
        <v>-9</v>
      </c>
      <c r="Q282" s="489">
        <f t="shared" si="14"/>
        <v>0</v>
      </c>
      <c r="R282" s="493" t="str">
        <f t="shared" si="13"/>
        <v/>
      </c>
    </row>
    <row r="283" spans="1:18" ht="13.2" hidden="1" x14ac:dyDescent="0.25">
      <c r="A283" s="503">
        <v>279</v>
      </c>
      <c r="B283" s="504"/>
      <c r="C283" s="505"/>
      <c r="D283" s="506"/>
      <c r="E283" s="506"/>
      <c r="F283" s="106"/>
      <c r="G283" s="506"/>
      <c r="H283" s="506"/>
      <c r="I283" s="507"/>
      <c r="J283" s="506"/>
      <c r="K283" s="506"/>
      <c r="L283" s="507"/>
      <c r="M283" s="506"/>
      <c r="N283" s="508"/>
      <c r="O283" s="508"/>
      <c r="P283" s="489">
        <f t="shared" si="12"/>
        <v>-9</v>
      </c>
      <c r="Q283" s="489">
        <f t="shared" si="14"/>
        <v>0</v>
      </c>
      <c r="R283" s="493" t="str">
        <f t="shared" si="13"/>
        <v/>
      </c>
    </row>
    <row r="284" spans="1:18" ht="13.2" hidden="1" x14ac:dyDescent="0.25">
      <c r="A284" s="503">
        <v>280</v>
      </c>
      <c r="B284" s="504"/>
      <c r="C284" s="505"/>
      <c r="D284" s="506"/>
      <c r="E284" s="506"/>
      <c r="F284" s="106"/>
      <c r="G284" s="506"/>
      <c r="H284" s="506"/>
      <c r="I284" s="507"/>
      <c r="J284" s="506"/>
      <c r="K284" s="506"/>
      <c r="L284" s="507"/>
      <c r="M284" s="506"/>
      <c r="N284" s="508"/>
      <c r="O284" s="508"/>
      <c r="P284" s="489">
        <f t="shared" si="12"/>
        <v>-9</v>
      </c>
      <c r="Q284" s="489">
        <f t="shared" si="14"/>
        <v>0</v>
      </c>
      <c r="R284" s="493" t="str">
        <f t="shared" si="13"/>
        <v/>
      </c>
    </row>
    <row r="285" spans="1:18" ht="13.2" hidden="1" x14ac:dyDescent="0.25">
      <c r="A285" s="503">
        <v>281</v>
      </c>
      <c r="B285" s="504"/>
      <c r="C285" s="505"/>
      <c r="D285" s="506"/>
      <c r="E285" s="506"/>
      <c r="F285" s="106"/>
      <c r="G285" s="506"/>
      <c r="H285" s="506"/>
      <c r="I285" s="507"/>
      <c r="J285" s="506"/>
      <c r="K285" s="506"/>
      <c r="L285" s="507"/>
      <c r="M285" s="506"/>
      <c r="N285" s="508"/>
      <c r="O285" s="508"/>
      <c r="P285" s="489">
        <f t="shared" si="12"/>
        <v>-9</v>
      </c>
      <c r="Q285" s="489">
        <f t="shared" si="14"/>
        <v>0</v>
      </c>
      <c r="R285" s="493" t="str">
        <f t="shared" si="13"/>
        <v/>
      </c>
    </row>
    <row r="286" spans="1:18" ht="13.2" hidden="1" x14ac:dyDescent="0.25">
      <c r="A286" s="503">
        <v>282</v>
      </c>
      <c r="B286" s="504"/>
      <c r="C286" s="505"/>
      <c r="D286" s="506"/>
      <c r="E286" s="506"/>
      <c r="F286" s="106"/>
      <c r="G286" s="506"/>
      <c r="H286" s="506"/>
      <c r="I286" s="507"/>
      <c r="J286" s="506"/>
      <c r="K286" s="506"/>
      <c r="L286" s="507"/>
      <c r="M286" s="506"/>
      <c r="N286" s="508"/>
      <c r="O286" s="508"/>
      <c r="P286" s="489">
        <f t="shared" si="12"/>
        <v>-9</v>
      </c>
      <c r="Q286" s="489">
        <f t="shared" si="14"/>
        <v>0</v>
      </c>
      <c r="R286" s="493" t="str">
        <f t="shared" si="13"/>
        <v/>
      </c>
    </row>
    <row r="287" spans="1:18" ht="13.2" hidden="1" x14ac:dyDescent="0.25">
      <c r="A287" s="503">
        <v>283</v>
      </c>
      <c r="B287" s="504"/>
      <c r="C287" s="505"/>
      <c r="D287" s="506"/>
      <c r="E287" s="506"/>
      <c r="F287" s="106"/>
      <c r="G287" s="506"/>
      <c r="H287" s="506"/>
      <c r="I287" s="507"/>
      <c r="J287" s="506"/>
      <c r="K287" s="506"/>
      <c r="L287" s="507"/>
      <c r="M287" s="506"/>
      <c r="N287" s="508"/>
      <c r="O287" s="508"/>
      <c r="P287" s="489">
        <f t="shared" si="12"/>
        <v>-9</v>
      </c>
      <c r="Q287" s="489">
        <f t="shared" si="14"/>
        <v>0</v>
      </c>
      <c r="R287" s="493" t="str">
        <f t="shared" si="13"/>
        <v/>
      </c>
    </row>
    <row r="288" spans="1:18" ht="13.2" hidden="1" x14ac:dyDescent="0.25">
      <c r="A288" s="503">
        <v>284</v>
      </c>
      <c r="B288" s="504"/>
      <c r="C288" s="505"/>
      <c r="D288" s="506"/>
      <c r="E288" s="506"/>
      <c r="F288" s="106"/>
      <c r="G288" s="506"/>
      <c r="H288" s="506"/>
      <c r="I288" s="507"/>
      <c r="J288" s="506"/>
      <c r="K288" s="506"/>
      <c r="L288" s="507"/>
      <c r="M288" s="506"/>
      <c r="N288" s="508"/>
      <c r="O288" s="508"/>
      <c r="P288" s="489">
        <f t="shared" si="12"/>
        <v>-9</v>
      </c>
      <c r="Q288" s="489">
        <f t="shared" si="14"/>
        <v>0</v>
      </c>
      <c r="R288" s="493" t="str">
        <f t="shared" si="13"/>
        <v/>
      </c>
    </row>
    <row r="289" spans="1:18" ht="13.2" hidden="1" x14ac:dyDescent="0.25">
      <c r="A289" s="503">
        <v>285</v>
      </c>
      <c r="B289" s="504"/>
      <c r="C289" s="505"/>
      <c r="D289" s="506"/>
      <c r="E289" s="506"/>
      <c r="F289" s="106"/>
      <c r="G289" s="506"/>
      <c r="H289" s="506"/>
      <c r="I289" s="507"/>
      <c r="J289" s="506"/>
      <c r="K289" s="506"/>
      <c r="L289" s="507"/>
      <c r="M289" s="506"/>
      <c r="N289" s="508"/>
      <c r="O289" s="508"/>
      <c r="P289" s="489">
        <f t="shared" si="12"/>
        <v>-9</v>
      </c>
      <c r="Q289" s="489">
        <f t="shared" si="14"/>
        <v>0</v>
      </c>
      <c r="R289" s="493" t="str">
        <f t="shared" si="13"/>
        <v/>
      </c>
    </row>
    <row r="290" spans="1:18" ht="13.2" hidden="1" x14ac:dyDescent="0.25">
      <c r="A290" s="503">
        <v>286</v>
      </c>
      <c r="B290" s="504"/>
      <c r="C290" s="505"/>
      <c r="D290" s="506"/>
      <c r="E290" s="506"/>
      <c r="F290" s="106"/>
      <c r="G290" s="506"/>
      <c r="H290" s="506"/>
      <c r="I290" s="507"/>
      <c r="J290" s="506"/>
      <c r="K290" s="506"/>
      <c r="L290" s="507"/>
      <c r="M290" s="506"/>
      <c r="N290" s="508"/>
      <c r="O290" s="508"/>
      <c r="P290" s="489">
        <f t="shared" si="12"/>
        <v>-9</v>
      </c>
      <c r="Q290" s="489">
        <f t="shared" si="14"/>
        <v>0</v>
      </c>
      <c r="R290" s="493" t="str">
        <f t="shared" si="13"/>
        <v/>
      </c>
    </row>
    <row r="291" spans="1:18" ht="13.2" hidden="1" x14ac:dyDescent="0.25">
      <c r="A291" s="503">
        <v>287</v>
      </c>
      <c r="B291" s="504"/>
      <c r="C291" s="505"/>
      <c r="D291" s="506"/>
      <c r="E291" s="506"/>
      <c r="F291" s="106"/>
      <c r="G291" s="506"/>
      <c r="H291" s="506"/>
      <c r="I291" s="507"/>
      <c r="J291" s="506"/>
      <c r="K291" s="506"/>
      <c r="L291" s="507"/>
      <c r="M291" s="506"/>
      <c r="N291" s="508"/>
      <c r="O291" s="508"/>
      <c r="P291" s="489">
        <f t="shared" si="12"/>
        <v>-9</v>
      </c>
      <c r="Q291" s="489">
        <f t="shared" si="14"/>
        <v>0</v>
      </c>
      <c r="R291" s="493" t="str">
        <f t="shared" si="13"/>
        <v/>
      </c>
    </row>
    <row r="292" spans="1:18" ht="13.2" hidden="1" x14ac:dyDescent="0.25">
      <c r="A292" s="503">
        <v>288</v>
      </c>
      <c r="B292" s="504"/>
      <c r="C292" s="505"/>
      <c r="D292" s="506"/>
      <c r="E292" s="506"/>
      <c r="F292" s="106"/>
      <c r="G292" s="506"/>
      <c r="H292" s="506"/>
      <c r="I292" s="507"/>
      <c r="J292" s="506"/>
      <c r="K292" s="506"/>
      <c r="L292" s="507"/>
      <c r="M292" s="506"/>
      <c r="N292" s="508"/>
      <c r="O292" s="508"/>
      <c r="P292" s="489">
        <f t="shared" si="12"/>
        <v>-9</v>
      </c>
      <c r="Q292" s="489">
        <f t="shared" si="14"/>
        <v>0</v>
      </c>
      <c r="R292" s="493" t="str">
        <f t="shared" si="13"/>
        <v/>
      </c>
    </row>
    <row r="293" spans="1:18" ht="13.2" hidden="1" x14ac:dyDescent="0.25">
      <c r="A293" s="503">
        <v>289</v>
      </c>
      <c r="B293" s="504"/>
      <c r="C293" s="505"/>
      <c r="D293" s="506"/>
      <c r="E293" s="506"/>
      <c r="F293" s="106"/>
      <c r="G293" s="506"/>
      <c r="H293" s="506"/>
      <c r="I293" s="507"/>
      <c r="J293" s="506"/>
      <c r="K293" s="506"/>
      <c r="L293" s="507"/>
      <c r="M293" s="506"/>
      <c r="N293" s="508"/>
      <c r="O293" s="508"/>
      <c r="P293" s="489">
        <f t="shared" si="12"/>
        <v>-9</v>
      </c>
      <c r="Q293" s="489">
        <f t="shared" si="14"/>
        <v>0</v>
      </c>
      <c r="R293" s="493" t="str">
        <f t="shared" si="13"/>
        <v/>
      </c>
    </row>
    <row r="294" spans="1:18" ht="13.2" hidden="1" x14ac:dyDescent="0.25">
      <c r="A294" s="503">
        <v>290</v>
      </c>
      <c r="B294" s="504"/>
      <c r="C294" s="505"/>
      <c r="D294" s="506"/>
      <c r="E294" s="506"/>
      <c r="F294" s="106"/>
      <c r="G294" s="506"/>
      <c r="H294" s="506"/>
      <c r="I294" s="507"/>
      <c r="J294" s="506"/>
      <c r="K294" s="506"/>
      <c r="L294" s="507"/>
      <c r="M294" s="506"/>
      <c r="N294" s="508"/>
      <c r="O294" s="508"/>
      <c r="P294" s="489">
        <f t="shared" si="12"/>
        <v>-9</v>
      </c>
      <c r="Q294" s="489">
        <f t="shared" si="14"/>
        <v>0</v>
      </c>
      <c r="R294" s="493" t="str">
        <f t="shared" si="13"/>
        <v/>
      </c>
    </row>
    <row r="295" spans="1:18" ht="13.2" hidden="1" x14ac:dyDescent="0.25">
      <c r="A295" s="503">
        <v>291</v>
      </c>
      <c r="B295" s="504"/>
      <c r="C295" s="505"/>
      <c r="D295" s="506"/>
      <c r="E295" s="506"/>
      <c r="F295" s="106"/>
      <c r="G295" s="506"/>
      <c r="H295" s="506"/>
      <c r="I295" s="507"/>
      <c r="J295" s="506"/>
      <c r="K295" s="506"/>
      <c r="L295" s="507"/>
      <c r="M295" s="506"/>
      <c r="N295" s="508"/>
      <c r="O295" s="508"/>
      <c r="P295" s="489">
        <f t="shared" si="12"/>
        <v>-9</v>
      </c>
      <c r="Q295" s="489">
        <f t="shared" si="14"/>
        <v>0</v>
      </c>
      <c r="R295" s="493" t="str">
        <f t="shared" si="13"/>
        <v/>
      </c>
    </row>
    <row r="296" spans="1:18" ht="13.2" hidden="1" x14ac:dyDescent="0.25">
      <c r="A296" s="503">
        <v>292</v>
      </c>
      <c r="B296" s="504"/>
      <c r="C296" s="505"/>
      <c r="D296" s="506"/>
      <c r="E296" s="506"/>
      <c r="F296" s="106"/>
      <c r="G296" s="506"/>
      <c r="H296" s="506"/>
      <c r="I296" s="507"/>
      <c r="J296" s="506"/>
      <c r="K296" s="506"/>
      <c r="L296" s="507"/>
      <c r="M296" s="506"/>
      <c r="N296" s="508"/>
      <c r="O296" s="508"/>
      <c r="P296" s="489">
        <f t="shared" si="12"/>
        <v>-9</v>
      </c>
      <c r="Q296" s="489">
        <f t="shared" si="14"/>
        <v>0</v>
      </c>
      <c r="R296" s="493" t="str">
        <f t="shared" si="13"/>
        <v/>
      </c>
    </row>
    <row r="297" spans="1:18" ht="13.2" hidden="1" x14ac:dyDescent="0.25">
      <c r="A297" s="503">
        <v>293</v>
      </c>
      <c r="B297" s="504"/>
      <c r="C297" s="505"/>
      <c r="D297" s="506"/>
      <c r="E297" s="506"/>
      <c r="F297" s="106"/>
      <c r="G297" s="506"/>
      <c r="H297" s="506"/>
      <c r="I297" s="507"/>
      <c r="J297" s="506"/>
      <c r="K297" s="506"/>
      <c r="L297" s="507"/>
      <c r="M297" s="506"/>
      <c r="N297" s="508"/>
      <c r="O297" s="508"/>
      <c r="P297" s="489">
        <f t="shared" si="12"/>
        <v>-9</v>
      </c>
      <c r="Q297" s="489">
        <f t="shared" si="14"/>
        <v>0</v>
      </c>
      <c r="R297" s="493" t="str">
        <f t="shared" si="13"/>
        <v/>
      </c>
    </row>
    <row r="298" spans="1:18" ht="13.2" hidden="1" x14ac:dyDescent="0.25">
      <c r="A298" s="503">
        <v>294</v>
      </c>
      <c r="B298" s="504"/>
      <c r="C298" s="505"/>
      <c r="D298" s="506"/>
      <c r="E298" s="506"/>
      <c r="F298" s="106"/>
      <c r="G298" s="506"/>
      <c r="H298" s="506"/>
      <c r="I298" s="507"/>
      <c r="J298" s="506"/>
      <c r="K298" s="506"/>
      <c r="L298" s="507"/>
      <c r="M298" s="506"/>
      <c r="N298" s="508"/>
      <c r="O298" s="508"/>
      <c r="P298" s="489">
        <f t="shared" si="12"/>
        <v>-9</v>
      </c>
      <c r="Q298" s="489">
        <f t="shared" si="14"/>
        <v>0</v>
      </c>
      <c r="R298" s="493" t="str">
        <f t="shared" si="13"/>
        <v/>
      </c>
    </row>
    <row r="299" spans="1:18" ht="13.2" hidden="1" x14ac:dyDescent="0.25">
      <c r="A299" s="503">
        <v>295</v>
      </c>
      <c r="B299" s="504"/>
      <c r="C299" s="505"/>
      <c r="D299" s="506"/>
      <c r="E299" s="506"/>
      <c r="F299" s="106"/>
      <c r="G299" s="506"/>
      <c r="H299" s="506"/>
      <c r="I299" s="507"/>
      <c r="J299" s="506"/>
      <c r="K299" s="506"/>
      <c r="L299" s="507"/>
      <c r="M299" s="506"/>
      <c r="N299" s="508"/>
      <c r="O299" s="508"/>
      <c r="P299" s="489">
        <f t="shared" si="12"/>
        <v>-9</v>
      </c>
      <c r="Q299" s="489">
        <f t="shared" si="14"/>
        <v>0</v>
      </c>
      <c r="R299" s="493" t="str">
        <f t="shared" si="13"/>
        <v/>
      </c>
    </row>
    <row r="300" spans="1:18" ht="13.2" hidden="1" x14ac:dyDescent="0.25">
      <c r="A300" s="503">
        <v>296</v>
      </c>
      <c r="B300" s="504"/>
      <c r="C300" s="505"/>
      <c r="D300" s="506"/>
      <c r="E300" s="506"/>
      <c r="F300" s="106"/>
      <c r="G300" s="506"/>
      <c r="H300" s="506"/>
      <c r="I300" s="507"/>
      <c r="J300" s="506"/>
      <c r="K300" s="506"/>
      <c r="L300" s="507"/>
      <c r="M300" s="506"/>
      <c r="N300" s="508"/>
      <c r="O300" s="508"/>
      <c r="P300" s="489">
        <f t="shared" si="12"/>
        <v>-9</v>
      </c>
      <c r="Q300" s="489">
        <f t="shared" si="14"/>
        <v>0</v>
      </c>
      <c r="R300" s="493" t="str">
        <f t="shared" si="13"/>
        <v/>
      </c>
    </row>
    <row r="301" spans="1:18" ht="13.2" hidden="1" x14ac:dyDescent="0.25">
      <c r="A301" s="503">
        <v>297</v>
      </c>
      <c r="B301" s="504"/>
      <c r="C301" s="505"/>
      <c r="D301" s="506"/>
      <c r="E301" s="506"/>
      <c r="F301" s="106"/>
      <c r="G301" s="506"/>
      <c r="H301" s="506"/>
      <c r="I301" s="507"/>
      <c r="J301" s="506"/>
      <c r="K301" s="506"/>
      <c r="L301" s="507"/>
      <c r="M301" s="506"/>
      <c r="N301" s="508"/>
      <c r="O301" s="508"/>
      <c r="P301" s="489">
        <f t="shared" si="12"/>
        <v>-9</v>
      </c>
      <c r="Q301" s="489">
        <f t="shared" si="14"/>
        <v>0</v>
      </c>
      <c r="R301" s="493" t="str">
        <f t="shared" si="13"/>
        <v/>
      </c>
    </row>
    <row r="302" spans="1:18" ht="13.2" hidden="1" x14ac:dyDescent="0.25">
      <c r="A302" s="503">
        <v>298</v>
      </c>
      <c r="B302" s="504"/>
      <c r="C302" s="505"/>
      <c r="D302" s="506"/>
      <c r="E302" s="506"/>
      <c r="F302" s="106"/>
      <c r="G302" s="506"/>
      <c r="H302" s="506"/>
      <c r="I302" s="507"/>
      <c r="J302" s="506"/>
      <c r="K302" s="506"/>
      <c r="L302" s="507"/>
      <c r="M302" s="506"/>
      <c r="N302" s="508"/>
      <c r="O302" s="508"/>
      <c r="P302" s="489">
        <f t="shared" si="12"/>
        <v>-9</v>
      </c>
      <c r="Q302" s="489">
        <f t="shared" si="14"/>
        <v>0</v>
      </c>
      <c r="R302" s="493" t="str">
        <f t="shared" si="13"/>
        <v/>
      </c>
    </row>
    <row r="303" spans="1:18" ht="13.2" hidden="1" x14ac:dyDescent="0.25">
      <c r="A303" s="503">
        <v>299</v>
      </c>
      <c r="B303" s="504"/>
      <c r="C303" s="505"/>
      <c r="D303" s="506"/>
      <c r="E303" s="506"/>
      <c r="F303" s="106"/>
      <c r="G303" s="506"/>
      <c r="H303" s="506"/>
      <c r="I303" s="507"/>
      <c r="J303" s="506"/>
      <c r="K303" s="506"/>
      <c r="L303" s="507"/>
      <c r="M303" s="506"/>
      <c r="N303" s="508"/>
      <c r="O303" s="508"/>
      <c r="P303" s="489">
        <f t="shared" si="12"/>
        <v>-9</v>
      </c>
      <c r="Q303" s="489">
        <f t="shared" si="14"/>
        <v>0</v>
      </c>
      <c r="R303" s="493" t="str">
        <f t="shared" si="13"/>
        <v/>
      </c>
    </row>
    <row r="304" spans="1:18" ht="13.2" hidden="1" x14ac:dyDescent="0.25">
      <c r="A304" s="503">
        <v>300</v>
      </c>
      <c r="B304" s="504"/>
      <c r="C304" s="505"/>
      <c r="D304" s="506"/>
      <c r="E304" s="506"/>
      <c r="F304" s="106"/>
      <c r="G304" s="506"/>
      <c r="H304" s="506"/>
      <c r="I304" s="507"/>
      <c r="J304" s="506"/>
      <c r="K304" s="506"/>
      <c r="L304" s="507"/>
      <c r="M304" s="506"/>
      <c r="N304" s="508"/>
      <c r="O304" s="508"/>
      <c r="P304" s="489">
        <f t="shared" si="12"/>
        <v>-9</v>
      </c>
      <c r="Q304" s="489">
        <f t="shared" si="14"/>
        <v>0</v>
      </c>
      <c r="R304" s="493" t="str">
        <f t="shared" si="13"/>
        <v/>
      </c>
    </row>
    <row r="305" spans="1:18" ht="13.2" hidden="1" x14ac:dyDescent="0.25">
      <c r="A305" s="503">
        <v>301</v>
      </c>
      <c r="B305" s="504"/>
      <c r="C305" s="505"/>
      <c r="D305" s="506"/>
      <c r="E305" s="506"/>
      <c r="F305" s="106"/>
      <c r="G305" s="506"/>
      <c r="H305" s="506"/>
      <c r="I305" s="507"/>
      <c r="J305" s="506"/>
      <c r="K305" s="506"/>
      <c r="L305" s="507"/>
      <c r="M305" s="506"/>
      <c r="N305" s="508"/>
      <c r="O305" s="508"/>
      <c r="P305" s="489">
        <f t="shared" si="12"/>
        <v>-9</v>
      </c>
      <c r="Q305" s="489">
        <f t="shared" si="14"/>
        <v>0</v>
      </c>
      <c r="R305" s="493" t="str">
        <f t="shared" si="13"/>
        <v/>
      </c>
    </row>
    <row r="306" spans="1:18" ht="13.2" hidden="1" x14ac:dyDescent="0.25">
      <c r="A306" s="503">
        <v>302</v>
      </c>
      <c r="B306" s="504"/>
      <c r="C306" s="505"/>
      <c r="D306" s="506"/>
      <c r="E306" s="506"/>
      <c r="F306" s="106"/>
      <c r="G306" s="506"/>
      <c r="H306" s="506"/>
      <c r="I306" s="507"/>
      <c r="J306" s="506"/>
      <c r="K306" s="506"/>
      <c r="L306" s="507"/>
      <c r="M306" s="506"/>
      <c r="N306" s="508"/>
      <c r="O306" s="508"/>
      <c r="P306" s="489">
        <f t="shared" si="12"/>
        <v>-9</v>
      </c>
      <c r="Q306" s="489">
        <f t="shared" si="14"/>
        <v>0</v>
      </c>
      <c r="R306" s="493" t="str">
        <f t="shared" si="13"/>
        <v/>
      </c>
    </row>
    <row r="307" spans="1:18" ht="13.2" hidden="1" x14ac:dyDescent="0.25">
      <c r="A307" s="503">
        <v>303</v>
      </c>
      <c r="B307" s="504"/>
      <c r="C307" s="505"/>
      <c r="D307" s="506"/>
      <c r="E307" s="506"/>
      <c r="F307" s="106"/>
      <c r="G307" s="506"/>
      <c r="H307" s="506"/>
      <c r="I307" s="507"/>
      <c r="J307" s="506"/>
      <c r="K307" s="506"/>
      <c r="L307" s="507"/>
      <c r="M307" s="506"/>
      <c r="N307" s="508"/>
      <c r="O307" s="508"/>
      <c r="P307" s="489">
        <f t="shared" si="12"/>
        <v>-9</v>
      </c>
      <c r="Q307" s="489">
        <f t="shared" si="14"/>
        <v>0</v>
      </c>
      <c r="R307" s="493" t="str">
        <f t="shared" si="13"/>
        <v/>
      </c>
    </row>
    <row r="308" spans="1:18" ht="13.2" hidden="1" x14ac:dyDescent="0.25">
      <c r="A308" s="503">
        <v>304</v>
      </c>
      <c r="B308" s="504"/>
      <c r="C308" s="505"/>
      <c r="D308" s="506"/>
      <c r="E308" s="506"/>
      <c r="F308" s="106"/>
      <c r="G308" s="506"/>
      <c r="H308" s="506"/>
      <c r="I308" s="507"/>
      <c r="J308" s="506"/>
      <c r="K308" s="506"/>
      <c r="L308" s="507"/>
      <c r="M308" s="506"/>
      <c r="N308" s="508"/>
      <c r="O308" s="508"/>
      <c r="P308" s="489">
        <f t="shared" si="12"/>
        <v>-9</v>
      </c>
      <c r="Q308" s="489">
        <f t="shared" si="14"/>
        <v>0</v>
      </c>
      <c r="R308" s="493" t="str">
        <f t="shared" si="13"/>
        <v/>
      </c>
    </row>
    <row r="309" spans="1:18" ht="13.2" hidden="1" x14ac:dyDescent="0.25">
      <c r="A309" s="503">
        <v>305</v>
      </c>
      <c r="B309" s="504"/>
      <c r="C309" s="505"/>
      <c r="D309" s="506"/>
      <c r="E309" s="506"/>
      <c r="F309" s="106"/>
      <c r="G309" s="506"/>
      <c r="H309" s="506"/>
      <c r="I309" s="507"/>
      <c r="J309" s="506"/>
      <c r="K309" s="506"/>
      <c r="L309" s="507"/>
      <c r="M309" s="506"/>
      <c r="N309" s="508"/>
      <c r="O309" s="508"/>
      <c r="P309" s="489">
        <f t="shared" si="12"/>
        <v>-9</v>
      </c>
      <c r="Q309" s="489">
        <f t="shared" si="14"/>
        <v>0</v>
      </c>
      <c r="R309" s="493" t="str">
        <f t="shared" si="13"/>
        <v/>
      </c>
    </row>
    <row r="310" spans="1:18" ht="13.2" hidden="1" x14ac:dyDescent="0.25">
      <c r="A310" s="503">
        <v>306</v>
      </c>
      <c r="B310" s="504"/>
      <c r="C310" s="505"/>
      <c r="D310" s="506"/>
      <c r="E310" s="506"/>
      <c r="F310" s="106"/>
      <c r="G310" s="506"/>
      <c r="H310" s="506"/>
      <c r="I310" s="507"/>
      <c r="J310" s="506"/>
      <c r="K310" s="506"/>
      <c r="L310" s="507"/>
      <c r="M310" s="506"/>
      <c r="N310" s="508"/>
      <c r="O310" s="508"/>
      <c r="P310" s="489">
        <f t="shared" si="12"/>
        <v>-9</v>
      </c>
      <c r="Q310" s="489">
        <f t="shared" si="14"/>
        <v>0</v>
      </c>
      <c r="R310" s="493" t="str">
        <f t="shared" si="13"/>
        <v/>
      </c>
    </row>
    <row r="311" spans="1:18" ht="13.2" hidden="1" x14ac:dyDescent="0.25">
      <c r="A311" s="503">
        <v>307</v>
      </c>
      <c r="B311" s="504"/>
      <c r="C311" s="505"/>
      <c r="D311" s="506"/>
      <c r="E311" s="506"/>
      <c r="F311" s="106"/>
      <c r="G311" s="506"/>
      <c r="H311" s="506"/>
      <c r="I311" s="507"/>
      <c r="J311" s="506"/>
      <c r="K311" s="506"/>
      <c r="L311" s="507"/>
      <c r="M311" s="506"/>
      <c r="N311" s="508"/>
      <c r="O311" s="508"/>
      <c r="P311" s="489">
        <f t="shared" si="12"/>
        <v>-9</v>
      </c>
      <c r="Q311" s="489">
        <f t="shared" si="14"/>
        <v>0</v>
      </c>
      <c r="R311" s="493" t="str">
        <f t="shared" si="13"/>
        <v/>
      </c>
    </row>
    <row r="312" spans="1:18" ht="13.2" hidden="1" x14ac:dyDescent="0.25">
      <c r="A312" s="503">
        <v>308</v>
      </c>
      <c r="B312" s="504"/>
      <c r="C312" s="505"/>
      <c r="D312" s="506"/>
      <c r="E312" s="506"/>
      <c r="F312" s="106"/>
      <c r="G312" s="506"/>
      <c r="H312" s="506"/>
      <c r="I312" s="507"/>
      <c r="J312" s="506"/>
      <c r="K312" s="506"/>
      <c r="L312" s="507"/>
      <c r="M312" s="506"/>
      <c r="N312" s="508"/>
      <c r="O312" s="508"/>
      <c r="P312" s="489">
        <f t="shared" si="12"/>
        <v>-9</v>
      </c>
      <c r="Q312" s="489">
        <f t="shared" si="14"/>
        <v>0</v>
      </c>
      <c r="R312" s="493" t="str">
        <f t="shared" si="13"/>
        <v/>
      </c>
    </row>
    <row r="313" spans="1:18" ht="13.2" hidden="1" x14ac:dyDescent="0.25">
      <c r="A313" s="503">
        <v>309</v>
      </c>
      <c r="B313" s="504"/>
      <c r="C313" s="505"/>
      <c r="D313" s="506"/>
      <c r="E313" s="506"/>
      <c r="F313" s="106"/>
      <c r="G313" s="506"/>
      <c r="H313" s="506"/>
      <c r="I313" s="507"/>
      <c r="J313" s="506"/>
      <c r="K313" s="506"/>
      <c r="L313" s="507"/>
      <c r="M313" s="506"/>
      <c r="N313" s="508"/>
      <c r="O313" s="508"/>
      <c r="P313" s="489">
        <f t="shared" si="12"/>
        <v>-9</v>
      </c>
      <c r="Q313" s="489">
        <f t="shared" si="14"/>
        <v>0</v>
      </c>
      <c r="R313" s="493" t="str">
        <f t="shared" si="13"/>
        <v/>
      </c>
    </row>
    <row r="314" spans="1:18" ht="13.2" hidden="1" x14ac:dyDescent="0.25">
      <c r="A314" s="503">
        <v>310</v>
      </c>
      <c r="B314" s="504"/>
      <c r="C314" s="505"/>
      <c r="D314" s="506"/>
      <c r="E314" s="506"/>
      <c r="F314" s="106"/>
      <c r="G314" s="506"/>
      <c r="H314" s="506"/>
      <c r="I314" s="507"/>
      <c r="J314" s="506"/>
      <c r="K314" s="506"/>
      <c r="L314" s="507"/>
      <c r="M314" s="506"/>
      <c r="N314" s="508"/>
      <c r="O314" s="508"/>
      <c r="P314" s="489">
        <f t="shared" si="12"/>
        <v>-9</v>
      </c>
      <c r="Q314" s="489">
        <f t="shared" si="14"/>
        <v>0</v>
      </c>
      <c r="R314" s="493" t="str">
        <f t="shared" si="13"/>
        <v/>
      </c>
    </row>
    <row r="315" spans="1:18" ht="13.2" hidden="1" x14ac:dyDescent="0.25">
      <c r="A315" s="503">
        <v>311</v>
      </c>
      <c r="B315" s="504"/>
      <c r="C315" s="505"/>
      <c r="D315" s="506"/>
      <c r="E315" s="506"/>
      <c r="F315" s="106"/>
      <c r="G315" s="506"/>
      <c r="H315" s="506"/>
      <c r="I315" s="507"/>
      <c r="J315" s="506"/>
      <c r="K315" s="506"/>
      <c r="L315" s="507"/>
      <c r="M315" s="506"/>
      <c r="N315" s="508"/>
      <c r="O315" s="508"/>
      <c r="P315" s="489">
        <f t="shared" si="12"/>
        <v>-9</v>
      </c>
      <c r="Q315" s="489">
        <f t="shared" si="14"/>
        <v>0</v>
      </c>
      <c r="R315" s="493" t="str">
        <f t="shared" si="13"/>
        <v/>
      </c>
    </row>
    <row r="316" spans="1:18" ht="13.2" hidden="1" x14ac:dyDescent="0.25">
      <c r="A316" s="503">
        <v>312</v>
      </c>
      <c r="B316" s="504"/>
      <c r="C316" s="505"/>
      <c r="D316" s="506"/>
      <c r="E316" s="506"/>
      <c r="F316" s="106"/>
      <c r="G316" s="506"/>
      <c r="H316" s="506"/>
      <c r="I316" s="507"/>
      <c r="J316" s="506"/>
      <c r="K316" s="506"/>
      <c r="L316" s="507"/>
      <c r="M316" s="506"/>
      <c r="N316" s="508"/>
      <c r="O316" s="508"/>
      <c r="P316" s="489">
        <f t="shared" si="12"/>
        <v>-9</v>
      </c>
      <c r="Q316" s="489">
        <f t="shared" si="14"/>
        <v>0</v>
      </c>
      <c r="R316" s="493" t="str">
        <f t="shared" si="13"/>
        <v/>
      </c>
    </row>
    <row r="317" spans="1:18" ht="13.2" hidden="1" x14ac:dyDescent="0.25">
      <c r="A317" s="503">
        <v>313</v>
      </c>
      <c r="B317" s="504"/>
      <c r="C317" s="505"/>
      <c r="D317" s="506"/>
      <c r="E317" s="506"/>
      <c r="F317" s="106"/>
      <c r="G317" s="506"/>
      <c r="H317" s="506"/>
      <c r="I317" s="507"/>
      <c r="J317" s="506"/>
      <c r="K317" s="506"/>
      <c r="L317" s="507"/>
      <c r="M317" s="506"/>
      <c r="N317" s="508"/>
      <c r="O317" s="508"/>
      <c r="P317" s="489">
        <f t="shared" si="12"/>
        <v>-9</v>
      </c>
      <c r="Q317" s="489">
        <f t="shared" si="14"/>
        <v>0</v>
      </c>
      <c r="R317" s="493" t="str">
        <f t="shared" si="13"/>
        <v/>
      </c>
    </row>
    <row r="318" spans="1:18" ht="13.2" hidden="1" x14ac:dyDescent="0.25">
      <c r="A318" s="503">
        <v>314</v>
      </c>
      <c r="B318" s="504"/>
      <c r="C318" s="505"/>
      <c r="D318" s="506"/>
      <c r="E318" s="506"/>
      <c r="F318" s="106"/>
      <c r="G318" s="506"/>
      <c r="H318" s="506"/>
      <c r="I318" s="507"/>
      <c r="J318" s="506"/>
      <c r="K318" s="506"/>
      <c r="L318" s="507"/>
      <c r="M318" s="506"/>
      <c r="N318" s="508"/>
      <c r="O318" s="508"/>
      <c r="P318" s="489">
        <f t="shared" si="12"/>
        <v>-9</v>
      </c>
      <c r="Q318" s="489">
        <f t="shared" si="14"/>
        <v>0</v>
      </c>
      <c r="R318" s="493" t="str">
        <f t="shared" si="13"/>
        <v/>
      </c>
    </row>
    <row r="319" spans="1:18" ht="13.2" hidden="1" x14ac:dyDescent="0.25">
      <c r="A319" s="503">
        <v>315</v>
      </c>
      <c r="B319" s="504"/>
      <c r="C319" s="505"/>
      <c r="D319" s="506"/>
      <c r="E319" s="506"/>
      <c r="F319" s="106"/>
      <c r="G319" s="506"/>
      <c r="H319" s="506"/>
      <c r="I319" s="507"/>
      <c r="J319" s="506"/>
      <c r="K319" s="506"/>
      <c r="L319" s="507"/>
      <c r="M319" s="506"/>
      <c r="N319" s="508"/>
      <c r="O319" s="508"/>
      <c r="P319" s="489">
        <f t="shared" si="12"/>
        <v>-9</v>
      </c>
      <c r="Q319" s="489">
        <f t="shared" si="14"/>
        <v>0</v>
      </c>
      <c r="R319" s="493" t="str">
        <f t="shared" si="13"/>
        <v/>
      </c>
    </row>
    <row r="320" spans="1:18" ht="13.2" hidden="1" x14ac:dyDescent="0.25">
      <c r="A320" s="503">
        <v>316</v>
      </c>
      <c r="B320" s="504"/>
      <c r="C320" s="505"/>
      <c r="D320" s="506"/>
      <c r="E320" s="506"/>
      <c r="F320" s="106"/>
      <c r="G320" s="506"/>
      <c r="H320" s="506"/>
      <c r="I320" s="507"/>
      <c r="J320" s="506"/>
      <c r="K320" s="506"/>
      <c r="L320" s="507"/>
      <c r="M320" s="506"/>
      <c r="N320" s="508"/>
      <c r="O320" s="508"/>
      <c r="P320" s="489">
        <f t="shared" si="12"/>
        <v>-9</v>
      </c>
      <c r="Q320" s="489">
        <f t="shared" si="14"/>
        <v>0</v>
      </c>
      <c r="R320" s="493" t="str">
        <f t="shared" si="13"/>
        <v/>
      </c>
    </row>
    <row r="321" spans="1:18" ht="13.2" hidden="1" x14ac:dyDescent="0.25">
      <c r="A321" s="503">
        <v>317</v>
      </c>
      <c r="B321" s="504"/>
      <c r="C321" s="505"/>
      <c r="D321" s="506"/>
      <c r="E321" s="506"/>
      <c r="F321" s="106"/>
      <c r="G321" s="506"/>
      <c r="H321" s="506"/>
      <c r="I321" s="507"/>
      <c r="J321" s="506"/>
      <c r="K321" s="506"/>
      <c r="L321" s="507"/>
      <c r="M321" s="506"/>
      <c r="N321" s="508"/>
      <c r="O321" s="508"/>
      <c r="P321" s="489">
        <f t="shared" si="12"/>
        <v>-9</v>
      </c>
      <c r="Q321" s="489">
        <f t="shared" si="14"/>
        <v>0</v>
      </c>
      <c r="R321" s="493" t="str">
        <f t="shared" si="13"/>
        <v/>
      </c>
    </row>
    <row r="322" spans="1:18" ht="13.2" hidden="1" x14ac:dyDescent="0.25">
      <c r="A322" s="503">
        <v>318</v>
      </c>
      <c r="B322" s="504"/>
      <c r="C322" s="505"/>
      <c r="D322" s="506"/>
      <c r="E322" s="506"/>
      <c r="F322" s="106"/>
      <c r="G322" s="506"/>
      <c r="H322" s="506"/>
      <c r="I322" s="507"/>
      <c r="J322" s="506"/>
      <c r="K322" s="506"/>
      <c r="L322" s="507"/>
      <c r="M322" s="506"/>
      <c r="N322" s="508"/>
      <c r="O322" s="508"/>
      <c r="P322" s="489">
        <f t="shared" si="12"/>
        <v>-9</v>
      </c>
      <c r="Q322" s="489">
        <f t="shared" si="14"/>
        <v>0</v>
      </c>
      <c r="R322" s="493" t="str">
        <f t="shared" si="13"/>
        <v/>
      </c>
    </row>
    <row r="323" spans="1:18" ht="13.2" hidden="1" x14ac:dyDescent="0.25">
      <c r="A323" s="503">
        <v>319</v>
      </c>
      <c r="B323" s="504"/>
      <c r="C323" s="505"/>
      <c r="D323" s="506"/>
      <c r="E323" s="506"/>
      <c r="F323" s="106"/>
      <c r="G323" s="506"/>
      <c r="H323" s="506"/>
      <c r="I323" s="507"/>
      <c r="J323" s="506"/>
      <c r="K323" s="506"/>
      <c r="L323" s="507"/>
      <c r="M323" s="506"/>
      <c r="N323" s="508"/>
      <c r="O323" s="508"/>
      <c r="P323" s="489">
        <f t="shared" si="12"/>
        <v>-9</v>
      </c>
      <c r="Q323" s="489">
        <f t="shared" si="14"/>
        <v>0</v>
      </c>
      <c r="R323" s="493" t="str">
        <f t="shared" si="13"/>
        <v/>
      </c>
    </row>
    <row r="324" spans="1:18" ht="13.2" hidden="1" x14ac:dyDescent="0.25">
      <c r="A324" s="503">
        <v>320</v>
      </c>
      <c r="B324" s="504"/>
      <c r="C324" s="505"/>
      <c r="D324" s="506"/>
      <c r="E324" s="506"/>
      <c r="F324" s="106"/>
      <c r="G324" s="506"/>
      <c r="H324" s="506"/>
      <c r="I324" s="507"/>
      <c r="J324" s="506"/>
      <c r="K324" s="506"/>
      <c r="L324" s="507"/>
      <c r="M324" s="506"/>
      <c r="N324" s="508"/>
      <c r="O324" s="508"/>
      <c r="P324" s="489">
        <f t="shared" si="12"/>
        <v>-9</v>
      </c>
      <c r="Q324" s="489">
        <f t="shared" si="14"/>
        <v>0</v>
      </c>
      <c r="R324" s="493" t="str">
        <f t="shared" si="13"/>
        <v/>
      </c>
    </row>
    <row r="325" spans="1:18" ht="13.2" hidden="1" x14ac:dyDescent="0.25">
      <c r="A325" s="503">
        <v>321</v>
      </c>
      <c r="B325" s="504"/>
      <c r="C325" s="505"/>
      <c r="D325" s="506"/>
      <c r="E325" s="506"/>
      <c r="F325" s="106"/>
      <c r="G325" s="506"/>
      <c r="H325" s="506"/>
      <c r="I325" s="507"/>
      <c r="J325" s="506"/>
      <c r="K325" s="506"/>
      <c r="L325" s="507"/>
      <c r="M325" s="506"/>
      <c r="N325" s="508"/>
      <c r="O325" s="508"/>
      <c r="P325" s="489">
        <f t="shared" ref="P325:P388" si="15">MONTH(B325)-$P$1+1</f>
        <v>-9</v>
      </c>
      <c r="Q325" s="489">
        <f t="shared" si="14"/>
        <v>0</v>
      </c>
      <c r="R325" s="493" t="str">
        <f t="shared" ref="R325:R388" si="16">SUBSTITUTE(D325," ","_")</f>
        <v/>
      </c>
    </row>
    <row r="326" spans="1:18" ht="13.2" hidden="1" x14ac:dyDescent="0.25">
      <c r="A326" s="503">
        <v>322</v>
      </c>
      <c r="B326" s="504"/>
      <c r="C326" s="505"/>
      <c r="D326" s="506"/>
      <c r="E326" s="506"/>
      <c r="F326" s="106"/>
      <c r="G326" s="506"/>
      <c r="H326" s="506"/>
      <c r="I326" s="507"/>
      <c r="J326" s="506"/>
      <c r="K326" s="506"/>
      <c r="L326" s="507"/>
      <c r="M326" s="506"/>
      <c r="N326" s="508"/>
      <c r="O326" s="508"/>
      <c r="P326" s="489">
        <f t="shared" si="15"/>
        <v>-9</v>
      </c>
      <c r="Q326" s="489">
        <f t="shared" ref="Q326:Q389" si="17">IF(C326=0,0,IF(YEAR(C326)-$Q$1&lt;0,0,MONTH(C326)-$P$1+1))</f>
        <v>0</v>
      </c>
      <c r="R326" s="493" t="str">
        <f t="shared" si="16"/>
        <v/>
      </c>
    </row>
    <row r="327" spans="1:18" ht="13.2" hidden="1" x14ac:dyDescent="0.25">
      <c r="A327" s="503">
        <v>323</v>
      </c>
      <c r="B327" s="504"/>
      <c r="C327" s="505"/>
      <c r="D327" s="506"/>
      <c r="E327" s="506"/>
      <c r="F327" s="106"/>
      <c r="G327" s="506"/>
      <c r="H327" s="506"/>
      <c r="I327" s="507"/>
      <c r="J327" s="506"/>
      <c r="K327" s="506"/>
      <c r="L327" s="507"/>
      <c r="M327" s="506"/>
      <c r="N327" s="508"/>
      <c r="O327" s="508"/>
      <c r="P327" s="489">
        <f t="shared" si="15"/>
        <v>-9</v>
      </c>
      <c r="Q327" s="489">
        <f t="shared" si="17"/>
        <v>0</v>
      </c>
      <c r="R327" s="493" t="str">
        <f t="shared" si="16"/>
        <v/>
      </c>
    </row>
    <row r="328" spans="1:18" ht="13.2" hidden="1" x14ac:dyDescent="0.25">
      <c r="A328" s="503">
        <v>324</v>
      </c>
      <c r="B328" s="504"/>
      <c r="C328" s="505"/>
      <c r="D328" s="506"/>
      <c r="E328" s="506"/>
      <c r="F328" s="106"/>
      <c r="G328" s="506"/>
      <c r="H328" s="506"/>
      <c r="I328" s="507"/>
      <c r="J328" s="506"/>
      <c r="K328" s="506"/>
      <c r="L328" s="507"/>
      <c r="M328" s="506"/>
      <c r="N328" s="508"/>
      <c r="O328" s="508"/>
      <c r="P328" s="489">
        <f t="shared" si="15"/>
        <v>-9</v>
      </c>
      <c r="Q328" s="489">
        <f t="shared" si="17"/>
        <v>0</v>
      </c>
      <c r="R328" s="493" t="str">
        <f t="shared" si="16"/>
        <v/>
      </c>
    </row>
    <row r="329" spans="1:18" ht="13.2" hidden="1" x14ac:dyDescent="0.25">
      <c r="A329" s="503">
        <v>325</v>
      </c>
      <c r="B329" s="504"/>
      <c r="C329" s="505"/>
      <c r="D329" s="506"/>
      <c r="E329" s="506"/>
      <c r="F329" s="106"/>
      <c r="G329" s="506"/>
      <c r="H329" s="506"/>
      <c r="I329" s="507"/>
      <c r="J329" s="506"/>
      <c r="K329" s="506"/>
      <c r="L329" s="507"/>
      <c r="M329" s="506"/>
      <c r="N329" s="508"/>
      <c r="O329" s="508"/>
      <c r="P329" s="489">
        <f t="shared" si="15"/>
        <v>-9</v>
      </c>
      <c r="Q329" s="489">
        <f t="shared" si="17"/>
        <v>0</v>
      </c>
      <c r="R329" s="493" t="str">
        <f t="shared" si="16"/>
        <v/>
      </c>
    </row>
    <row r="330" spans="1:18" ht="13.2" hidden="1" x14ac:dyDescent="0.25">
      <c r="A330" s="503">
        <v>326</v>
      </c>
      <c r="B330" s="504"/>
      <c r="C330" s="505"/>
      <c r="D330" s="506"/>
      <c r="E330" s="506"/>
      <c r="F330" s="106"/>
      <c r="G330" s="506"/>
      <c r="H330" s="506"/>
      <c r="I330" s="507"/>
      <c r="J330" s="506"/>
      <c r="K330" s="506"/>
      <c r="L330" s="507"/>
      <c r="M330" s="506"/>
      <c r="N330" s="508"/>
      <c r="O330" s="508"/>
      <c r="P330" s="489">
        <f t="shared" si="15"/>
        <v>-9</v>
      </c>
      <c r="Q330" s="489">
        <f t="shared" si="17"/>
        <v>0</v>
      </c>
      <c r="R330" s="493" t="str">
        <f t="shared" si="16"/>
        <v/>
      </c>
    </row>
    <row r="331" spans="1:18" ht="13.2" hidden="1" x14ac:dyDescent="0.25">
      <c r="A331" s="503">
        <v>327</v>
      </c>
      <c r="B331" s="504"/>
      <c r="C331" s="505"/>
      <c r="D331" s="506"/>
      <c r="E331" s="506"/>
      <c r="F331" s="106"/>
      <c r="G331" s="506"/>
      <c r="H331" s="506"/>
      <c r="I331" s="507"/>
      <c r="J331" s="506"/>
      <c r="K331" s="506"/>
      <c r="L331" s="507"/>
      <c r="M331" s="506"/>
      <c r="N331" s="508"/>
      <c r="O331" s="508"/>
      <c r="P331" s="489">
        <f t="shared" si="15"/>
        <v>-9</v>
      </c>
      <c r="Q331" s="489">
        <f t="shared" si="17"/>
        <v>0</v>
      </c>
      <c r="R331" s="493" t="str">
        <f t="shared" si="16"/>
        <v/>
      </c>
    </row>
    <row r="332" spans="1:18" ht="13.2" hidden="1" x14ac:dyDescent="0.25">
      <c r="A332" s="503">
        <v>328</v>
      </c>
      <c r="B332" s="504"/>
      <c r="C332" s="505"/>
      <c r="D332" s="506"/>
      <c r="E332" s="506"/>
      <c r="F332" s="106"/>
      <c r="G332" s="506"/>
      <c r="H332" s="506"/>
      <c r="I332" s="507"/>
      <c r="J332" s="506"/>
      <c r="K332" s="506"/>
      <c r="L332" s="507"/>
      <c r="M332" s="506"/>
      <c r="N332" s="508"/>
      <c r="O332" s="508"/>
      <c r="P332" s="489">
        <f t="shared" si="15"/>
        <v>-9</v>
      </c>
      <c r="Q332" s="489">
        <f t="shared" si="17"/>
        <v>0</v>
      </c>
      <c r="R332" s="493" t="str">
        <f t="shared" si="16"/>
        <v/>
      </c>
    </row>
    <row r="333" spans="1:18" ht="13.2" hidden="1" x14ac:dyDescent="0.25">
      <c r="A333" s="503">
        <v>329</v>
      </c>
      <c r="B333" s="504"/>
      <c r="C333" s="505"/>
      <c r="D333" s="506"/>
      <c r="E333" s="506"/>
      <c r="F333" s="106"/>
      <c r="G333" s="506"/>
      <c r="H333" s="506"/>
      <c r="I333" s="507"/>
      <c r="J333" s="506"/>
      <c r="K333" s="506"/>
      <c r="L333" s="507"/>
      <c r="M333" s="506"/>
      <c r="N333" s="508"/>
      <c r="O333" s="508"/>
      <c r="P333" s="489">
        <f t="shared" si="15"/>
        <v>-9</v>
      </c>
      <c r="Q333" s="489">
        <f t="shared" si="17"/>
        <v>0</v>
      </c>
      <c r="R333" s="493" t="str">
        <f t="shared" si="16"/>
        <v/>
      </c>
    </row>
    <row r="334" spans="1:18" ht="13.2" hidden="1" x14ac:dyDescent="0.25">
      <c r="A334" s="503">
        <v>330</v>
      </c>
      <c r="B334" s="504"/>
      <c r="C334" s="505"/>
      <c r="D334" s="506"/>
      <c r="E334" s="506"/>
      <c r="F334" s="106"/>
      <c r="G334" s="506"/>
      <c r="H334" s="506"/>
      <c r="I334" s="507"/>
      <c r="J334" s="506"/>
      <c r="K334" s="506"/>
      <c r="L334" s="507"/>
      <c r="M334" s="506"/>
      <c r="N334" s="508"/>
      <c r="O334" s="508"/>
      <c r="P334" s="489">
        <f t="shared" si="15"/>
        <v>-9</v>
      </c>
      <c r="Q334" s="489">
        <f t="shared" si="17"/>
        <v>0</v>
      </c>
      <c r="R334" s="493" t="str">
        <f t="shared" si="16"/>
        <v/>
      </c>
    </row>
    <row r="335" spans="1:18" ht="13.2" hidden="1" x14ac:dyDescent="0.25">
      <c r="A335" s="503">
        <v>331</v>
      </c>
      <c r="B335" s="504"/>
      <c r="C335" s="505"/>
      <c r="D335" s="506"/>
      <c r="E335" s="506"/>
      <c r="F335" s="106"/>
      <c r="G335" s="506"/>
      <c r="H335" s="506"/>
      <c r="I335" s="507"/>
      <c r="J335" s="506"/>
      <c r="K335" s="506"/>
      <c r="L335" s="507"/>
      <c r="M335" s="506"/>
      <c r="N335" s="508"/>
      <c r="O335" s="508"/>
      <c r="P335" s="489">
        <f t="shared" si="15"/>
        <v>-9</v>
      </c>
      <c r="Q335" s="489">
        <f t="shared" si="17"/>
        <v>0</v>
      </c>
      <c r="R335" s="493" t="str">
        <f t="shared" si="16"/>
        <v/>
      </c>
    </row>
    <row r="336" spans="1:18" ht="13.2" hidden="1" x14ac:dyDescent="0.25">
      <c r="A336" s="503">
        <v>332</v>
      </c>
      <c r="B336" s="504"/>
      <c r="C336" s="505"/>
      <c r="D336" s="506"/>
      <c r="E336" s="506"/>
      <c r="F336" s="106"/>
      <c r="G336" s="506"/>
      <c r="H336" s="506"/>
      <c r="I336" s="507"/>
      <c r="J336" s="506"/>
      <c r="K336" s="506"/>
      <c r="L336" s="507"/>
      <c r="M336" s="506"/>
      <c r="N336" s="508"/>
      <c r="O336" s="508"/>
      <c r="P336" s="489">
        <f t="shared" si="15"/>
        <v>-9</v>
      </c>
      <c r="Q336" s="489">
        <f t="shared" si="17"/>
        <v>0</v>
      </c>
      <c r="R336" s="493" t="str">
        <f t="shared" si="16"/>
        <v/>
      </c>
    </row>
    <row r="337" spans="1:18" ht="13.2" hidden="1" x14ac:dyDescent="0.25">
      <c r="A337" s="503">
        <v>333</v>
      </c>
      <c r="B337" s="504"/>
      <c r="C337" s="505"/>
      <c r="D337" s="506"/>
      <c r="E337" s="506"/>
      <c r="F337" s="106"/>
      <c r="G337" s="506"/>
      <c r="H337" s="506"/>
      <c r="I337" s="507"/>
      <c r="J337" s="506"/>
      <c r="K337" s="506"/>
      <c r="L337" s="507"/>
      <c r="M337" s="506"/>
      <c r="N337" s="508"/>
      <c r="O337" s="508"/>
      <c r="P337" s="489">
        <f t="shared" si="15"/>
        <v>-9</v>
      </c>
      <c r="Q337" s="489">
        <f t="shared" si="17"/>
        <v>0</v>
      </c>
      <c r="R337" s="493" t="str">
        <f t="shared" si="16"/>
        <v/>
      </c>
    </row>
    <row r="338" spans="1:18" ht="13.2" hidden="1" x14ac:dyDescent="0.25">
      <c r="A338" s="503">
        <v>334</v>
      </c>
      <c r="B338" s="504"/>
      <c r="C338" s="505"/>
      <c r="D338" s="506"/>
      <c r="E338" s="506"/>
      <c r="F338" s="106"/>
      <c r="G338" s="506"/>
      <c r="H338" s="506"/>
      <c r="I338" s="507"/>
      <c r="J338" s="506"/>
      <c r="K338" s="506"/>
      <c r="L338" s="507"/>
      <c r="M338" s="506"/>
      <c r="N338" s="508"/>
      <c r="O338" s="508"/>
      <c r="P338" s="489">
        <f t="shared" si="15"/>
        <v>-9</v>
      </c>
      <c r="Q338" s="489">
        <f t="shared" si="17"/>
        <v>0</v>
      </c>
      <c r="R338" s="493" t="str">
        <f t="shared" si="16"/>
        <v/>
      </c>
    </row>
    <row r="339" spans="1:18" ht="13.2" hidden="1" x14ac:dyDescent="0.25">
      <c r="A339" s="503">
        <v>335</v>
      </c>
      <c r="B339" s="504"/>
      <c r="C339" s="505"/>
      <c r="D339" s="506"/>
      <c r="E339" s="506"/>
      <c r="F339" s="106"/>
      <c r="G339" s="506"/>
      <c r="H339" s="506"/>
      <c r="I339" s="507"/>
      <c r="J339" s="506"/>
      <c r="K339" s="506"/>
      <c r="L339" s="507"/>
      <c r="M339" s="506"/>
      <c r="N339" s="508"/>
      <c r="O339" s="508"/>
      <c r="P339" s="489">
        <f t="shared" si="15"/>
        <v>-9</v>
      </c>
      <c r="Q339" s="489">
        <f t="shared" si="17"/>
        <v>0</v>
      </c>
      <c r="R339" s="493" t="str">
        <f t="shared" si="16"/>
        <v/>
      </c>
    </row>
    <row r="340" spans="1:18" ht="13.2" hidden="1" x14ac:dyDescent="0.25">
      <c r="A340" s="503">
        <v>336</v>
      </c>
      <c r="B340" s="504"/>
      <c r="C340" s="505"/>
      <c r="D340" s="506"/>
      <c r="E340" s="506"/>
      <c r="F340" s="106"/>
      <c r="G340" s="506"/>
      <c r="H340" s="506"/>
      <c r="I340" s="507"/>
      <c r="J340" s="506"/>
      <c r="K340" s="506"/>
      <c r="L340" s="507"/>
      <c r="M340" s="506"/>
      <c r="N340" s="508"/>
      <c r="O340" s="508"/>
      <c r="P340" s="489">
        <f t="shared" si="15"/>
        <v>-9</v>
      </c>
      <c r="Q340" s="489">
        <f t="shared" si="17"/>
        <v>0</v>
      </c>
      <c r="R340" s="493" t="str">
        <f t="shared" si="16"/>
        <v/>
      </c>
    </row>
    <row r="341" spans="1:18" ht="13.2" hidden="1" x14ac:dyDescent="0.25">
      <c r="A341" s="503">
        <v>337</v>
      </c>
      <c r="B341" s="504"/>
      <c r="C341" s="505"/>
      <c r="D341" s="506"/>
      <c r="E341" s="506"/>
      <c r="F341" s="106"/>
      <c r="G341" s="506"/>
      <c r="H341" s="506"/>
      <c r="I341" s="507"/>
      <c r="J341" s="506"/>
      <c r="K341" s="506"/>
      <c r="L341" s="507"/>
      <c r="M341" s="506"/>
      <c r="N341" s="508"/>
      <c r="O341" s="508"/>
      <c r="P341" s="489">
        <f t="shared" si="15"/>
        <v>-9</v>
      </c>
      <c r="Q341" s="489">
        <f t="shared" si="17"/>
        <v>0</v>
      </c>
      <c r="R341" s="493" t="str">
        <f t="shared" si="16"/>
        <v/>
      </c>
    </row>
    <row r="342" spans="1:18" ht="13.2" hidden="1" x14ac:dyDescent="0.25">
      <c r="A342" s="503">
        <v>338</v>
      </c>
      <c r="B342" s="504"/>
      <c r="C342" s="505"/>
      <c r="D342" s="506"/>
      <c r="E342" s="506"/>
      <c r="F342" s="106"/>
      <c r="G342" s="506"/>
      <c r="H342" s="506"/>
      <c r="I342" s="507"/>
      <c r="J342" s="506"/>
      <c r="K342" s="506"/>
      <c r="L342" s="507"/>
      <c r="M342" s="506"/>
      <c r="N342" s="508"/>
      <c r="O342" s="508"/>
      <c r="P342" s="489">
        <f t="shared" si="15"/>
        <v>-9</v>
      </c>
      <c r="Q342" s="489">
        <f t="shared" si="17"/>
        <v>0</v>
      </c>
      <c r="R342" s="493" t="str">
        <f t="shared" si="16"/>
        <v/>
      </c>
    </row>
    <row r="343" spans="1:18" ht="13.2" hidden="1" x14ac:dyDescent="0.25">
      <c r="A343" s="503">
        <v>339</v>
      </c>
      <c r="B343" s="504"/>
      <c r="C343" s="505"/>
      <c r="D343" s="506"/>
      <c r="E343" s="506"/>
      <c r="F343" s="106"/>
      <c r="G343" s="506"/>
      <c r="H343" s="506"/>
      <c r="I343" s="507"/>
      <c r="J343" s="506"/>
      <c r="K343" s="506"/>
      <c r="L343" s="507"/>
      <c r="M343" s="506"/>
      <c r="N343" s="508"/>
      <c r="O343" s="508"/>
      <c r="P343" s="489">
        <f t="shared" si="15"/>
        <v>-9</v>
      </c>
      <c r="Q343" s="489">
        <f t="shared" si="17"/>
        <v>0</v>
      </c>
      <c r="R343" s="493" t="str">
        <f t="shared" si="16"/>
        <v/>
      </c>
    </row>
    <row r="344" spans="1:18" ht="13.2" hidden="1" x14ac:dyDescent="0.25">
      <c r="A344" s="503">
        <v>340</v>
      </c>
      <c r="B344" s="504"/>
      <c r="C344" s="505"/>
      <c r="D344" s="506"/>
      <c r="E344" s="506"/>
      <c r="F344" s="106"/>
      <c r="G344" s="506"/>
      <c r="H344" s="506"/>
      <c r="I344" s="507"/>
      <c r="J344" s="506"/>
      <c r="K344" s="506"/>
      <c r="L344" s="507"/>
      <c r="M344" s="506"/>
      <c r="N344" s="508"/>
      <c r="O344" s="508"/>
      <c r="P344" s="489">
        <f t="shared" si="15"/>
        <v>-9</v>
      </c>
      <c r="Q344" s="489">
        <f t="shared" si="17"/>
        <v>0</v>
      </c>
      <c r="R344" s="493" t="str">
        <f t="shared" si="16"/>
        <v/>
      </c>
    </row>
    <row r="345" spans="1:18" ht="13.2" hidden="1" x14ac:dyDescent="0.25">
      <c r="A345" s="503">
        <v>341</v>
      </c>
      <c r="B345" s="504"/>
      <c r="C345" s="505"/>
      <c r="D345" s="506"/>
      <c r="E345" s="506"/>
      <c r="F345" s="106"/>
      <c r="G345" s="506"/>
      <c r="H345" s="506"/>
      <c r="I345" s="507"/>
      <c r="J345" s="506"/>
      <c r="K345" s="506"/>
      <c r="L345" s="507"/>
      <c r="M345" s="506"/>
      <c r="N345" s="508"/>
      <c r="O345" s="508"/>
      <c r="P345" s="489">
        <f t="shared" si="15"/>
        <v>-9</v>
      </c>
      <c r="Q345" s="489">
        <f t="shared" si="17"/>
        <v>0</v>
      </c>
      <c r="R345" s="493" t="str">
        <f t="shared" si="16"/>
        <v/>
      </c>
    </row>
    <row r="346" spans="1:18" ht="13.2" hidden="1" x14ac:dyDescent="0.25">
      <c r="A346" s="503">
        <v>342</v>
      </c>
      <c r="B346" s="504"/>
      <c r="C346" s="505"/>
      <c r="D346" s="506"/>
      <c r="E346" s="506"/>
      <c r="F346" s="106"/>
      <c r="G346" s="506"/>
      <c r="H346" s="506"/>
      <c r="I346" s="507"/>
      <c r="J346" s="506"/>
      <c r="K346" s="506"/>
      <c r="L346" s="507"/>
      <c r="M346" s="506"/>
      <c r="N346" s="508"/>
      <c r="O346" s="508"/>
      <c r="P346" s="489">
        <f t="shared" si="15"/>
        <v>-9</v>
      </c>
      <c r="Q346" s="489">
        <f t="shared" si="17"/>
        <v>0</v>
      </c>
      <c r="R346" s="493" t="str">
        <f t="shared" si="16"/>
        <v/>
      </c>
    </row>
    <row r="347" spans="1:18" ht="13.2" hidden="1" x14ac:dyDescent="0.25">
      <c r="A347" s="503">
        <v>343</v>
      </c>
      <c r="B347" s="504"/>
      <c r="C347" s="505"/>
      <c r="D347" s="506"/>
      <c r="E347" s="506"/>
      <c r="F347" s="106"/>
      <c r="G347" s="506"/>
      <c r="H347" s="506"/>
      <c r="I347" s="507"/>
      <c r="J347" s="506"/>
      <c r="K347" s="506"/>
      <c r="L347" s="507"/>
      <c r="M347" s="506"/>
      <c r="N347" s="508"/>
      <c r="O347" s="508"/>
      <c r="P347" s="489">
        <f t="shared" si="15"/>
        <v>-9</v>
      </c>
      <c r="Q347" s="489">
        <f t="shared" si="17"/>
        <v>0</v>
      </c>
      <c r="R347" s="493" t="str">
        <f t="shared" si="16"/>
        <v/>
      </c>
    </row>
    <row r="348" spans="1:18" ht="13.2" hidden="1" x14ac:dyDescent="0.25">
      <c r="A348" s="503">
        <v>344</v>
      </c>
      <c r="B348" s="504"/>
      <c r="C348" s="505"/>
      <c r="D348" s="506"/>
      <c r="E348" s="506"/>
      <c r="F348" s="106"/>
      <c r="G348" s="506"/>
      <c r="H348" s="506"/>
      <c r="I348" s="507"/>
      <c r="J348" s="506"/>
      <c r="K348" s="506"/>
      <c r="L348" s="507"/>
      <c r="M348" s="506"/>
      <c r="N348" s="508"/>
      <c r="O348" s="508"/>
      <c r="P348" s="489">
        <f t="shared" si="15"/>
        <v>-9</v>
      </c>
      <c r="Q348" s="489">
        <f t="shared" si="17"/>
        <v>0</v>
      </c>
      <c r="R348" s="493" t="str">
        <f t="shared" si="16"/>
        <v/>
      </c>
    </row>
    <row r="349" spans="1:18" ht="13.2" hidden="1" x14ac:dyDescent="0.25">
      <c r="A349" s="503">
        <v>345</v>
      </c>
      <c r="B349" s="504"/>
      <c r="C349" s="505"/>
      <c r="D349" s="506"/>
      <c r="E349" s="506"/>
      <c r="F349" s="106"/>
      <c r="G349" s="506"/>
      <c r="H349" s="506"/>
      <c r="I349" s="507"/>
      <c r="J349" s="506"/>
      <c r="K349" s="506"/>
      <c r="L349" s="507"/>
      <c r="M349" s="506"/>
      <c r="N349" s="508"/>
      <c r="O349" s="508"/>
      <c r="P349" s="489">
        <f t="shared" si="15"/>
        <v>-9</v>
      </c>
      <c r="Q349" s="489">
        <f t="shared" si="17"/>
        <v>0</v>
      </c>
      <c r="R349" s="493" t="str">
        <f t="shared" si="16"/>
        <v/>
      </c>
    </row>
    <row r="350" spans="1:18" ht="13.2" hidden="1" x14ac:dyDescent="0.25">
      <c r="A350" s="503">
        <v>346</v>
      </c>
      <c r="B350" s="504"/>
      <c r="C350" s="505"/>
      <c r="D350" s="506"/>
      <c r="E350" s="506"/>
      <c r="F350" s="106"/>
      <c r="G350" s="506"/>
      <c r="H350" s="506"/>
      <c r="I350" s="507"/>
      <c r="J350" s="506"/>
      <c r="K350" s="506"/>
      <c r="L350" s="507"/>
      <c r="M350" s="506"/>
      <c r="N350" s="508"/>
      <c r="O350" s="508"/>
      <c r="P350" s="489">
        <f t="shared" si="15"/>
        <v>-9</v>
      </c>
      <c r="Q350" s="489">
        <f t="shared" si="17"/>
        <v>0</v>
      </c>
      <c r="R350" s="493" t="str">
        <f t="shared" si="16"/>
        <v/>
      </c>
    </row>
    <row r="351" spans="1:18" ht="13.2" hidden="1" x14ac:dyDescent="0.25">
      <c r="A351" s="503">
        <v>347</v>
      </c>
      <c r="B351" s="504"/>
      <c r="C351" s="505"/>
      <c r="D351" s="506"/>
      <c r="E351" s="506"/>
      <c r="F351" s="106"/>
      <c r="G351" s="506"/>
      <c r="H351" s="506"/>
      <c r="I351" s="507"/>
      <c r="J351" s="506"/>
      <c r="K351" s="506"/>
      <c r="L351" s="507"/>
      <c r="M351" s="506"/>
      <c r="N351" s="508"/>
      <c r="O351" s="508"/>
      <c r="P351" s="489">
        <f t="shared" si="15"/>
        <v>-9</v>
      </c>
      <c r="Q351" s="489">
        <f t="shared" si="17"/>
        <v>0</v>
      </c>
      <c r="R351" s="493" t="str">
        <f t="shared" si="16"/>
        <v/>
      </c>
    </row>
    <row r="352" spans="1:18" ht="13.2" hidden="1" x14ac:dyDescent="0.25">
      <c r="A352" s="503">
        <v>348</v>
      </c>
      <c r="B352" s="504"/>
      <c r="C352" s="505"/>
      <c r="D352" s="506"/>
      <c r="E352" s="506"/>
      <c r="F352" s="106"/>
      <c r="G352" s="506"/>
      <c r="H352" s="506"/>
      <c r="I352" s="507"/>
      <c r="J352" s="506"/>
      <c r="K352" s="506"/>
      <c r="L352" s="507"/>
      <c r="M352" s="506"/>
      <c r="N352" s="508"/>
      <c r="O352" s="508"/>
      <c r="P352" s="489">
        <f t="shared" si="15"/>
        <v>-9</v>
      </c>
      <c r="Q352" s="489">
        <f t="shared" si="17"/>
        <v>0</v>
      </c>
      <c r="R352" s="493" t="str">
        <f t="shared" si="16"/>
        <v/>
      </c>
    </row>
    <row r="353" spans="1:18" ht="13.2" hidden="1" x14ac:dyDescent="0.25">
      <c r="A353" s="503">
        <v>349</v>
      </c>
      <c r="B353" s="504"/>
      <c r="C353" s="505"/>
      <c r="D353" s="506"/>
      <c r="E353" s="506"/>
      <c r="F353" s="106"/>
      <c r="G353" s="506"/>
      <c r="H353" s="506"/>
      <c r="I353" s="507"/>
      <c r="J353" s="506"/>
      <c r="K353" s="506"/>
      <c r="L353" s="507"/>
      <c r="M353" s="506"/>
      <c r="N353" s="508"/>
      <c r="O353" s="508"/>
      <c r="P353" s="489">
        <f t="shared" si="15"/>
        <v>-9</v>
      </c>
      <c r="Q353" s="489">
        <f t="shared" si="17"/>
        <v>0</v>
      </c>
      <c r="R353" s="493" t="str">
        <f t="shared" si="16"/>
        <v/>
      </c>
    </row>
    <row r="354" spans="1:18" ht="13.2" hidden="1" x14ac:dyDescent="0.25">
      <c r="A354" s="503">
        <v>350</v>
      </c>
      <c r="B354" s="504"/>
      <c r="C354" s="505"/>
      <c r="D354" s="506"/>
      <c r="E354" s="506"/>
      <c r="F354" s="106"/>
      <c r="G354" s="506"/>
      <c r="H354" s="506"/>
      <c r="I354" s="507"/>
      <c r="J354" s="506"/>
      <c r="K354" s="506"/>
      <c r="L354" s="507"/>
      <c r="M354" s="506"/>
      <c r="N354" s="508"/>
      <c r="O354" s="508"/>
      <c r="P354" s="489">
        <f t="shared" si="15"/>
        <v>-9</v>
      </c>
      <c r="Q354" s="489">
        <f t="shared" si="17"/>
        <v>0</v>
      </c>
      <c r="R354" s="493" t="str">
        <f t="shared" si="16"/>
        <v/>
      </c>
    </row>
    <row r="355" spans="1:18" ht="13.2" hidden="1" x14ac:dyDescent="0.25">
      <c r="A355" s="503">
        <v>351</v>
      </c>
      <c r="B355" s="504"/>
      <c r="C355" s="505"/>
      <c r="D355" s="506"/>
      <c r="E355" s="506"/>
      <c r="F355" s="106"/>
      <c r="G355" s="506"/>
      <c r="H355" s="506"/>
      <c r="I355" s="507"/>
      <c r="J355" s="506"/>
      <c r="K355" s="506"/>
      <c r="L355" s="507"/>
      <c r="M355" s="506"/>
      <c r="N355" s="508"/>
      <c r="O355" s="508"/>
      <c r="P355" s="489">
        <f t="shared" si="15"/>
        <v>-9</v>
      </c>
      <c r="Q355" s="489">
        <f t="shared" si="17"/>
        <v>0</v>
      </c>
      <c r="R355" s="493" t="str">
        <f t="shared" si="16"/>
        <v/>
      </c>
    </row>
    <row r="356" spans="1:18" ht="13.2" hidden="1" x14ac:dyDescent="0.25">
      <c r="A356" s="503">
        <v>352</v>
      </c>
      <c r="B356" s="504"/>
      <c r="C356" s="505"/>
      <c r="D356" s="506"/>
      <c r="E356" s="506"/>
      <c r="F356" s="106"/>
      <c r="G356" s="506"/>
      <c r="H356" s="506"/>
      <c r="I356" s="507"/>
      <c r="J356" s="506"/>
      <c r="K356" s="506"/>
      <c r="L356" s="507"/>
      <c r="M356" s="506"/>
      <c r="N356" s="508"/>
      <c r="O356" s="508"/>
      <c r="P356" s="489">
        <f t="shared" si="15"/>
        <v>-9</v>
      </c>
      <c r="Q356" s="489">
        <f t="shared" si="17"/>
        <v>0</v>
      </c>
      <c r="R356" s="493" t="str">
        <f t="shared" si="16"/>
        <v/>
      </c>
    </row>
    <row r="357" spans="1:18" ht="13.2" hidden="1" x14ac:dyDescent="0.25">
      <c r="A357" s="503">
        <v>353</v>
      </c>
      <c r="B357" s="504"/>
      <c r="C357" s="505"/>
      <c r="D357" s="506"/>
      <c r="E357" s="506"/>
      <c r="F357" s="106"/>
      <c r="G357" s="506"/>
      <c r="H357" s="506"/>
      <c r="I357" s="507"/>
      <c r="J357" s="506"/>
      <c r="K357" s="506"/>
      <c r="L357" s="507"/>
      <c r="M357" s="506"/>
      <c r="N357" s="508"/>
      <c r="O357" s="508"/>
      <c r="P357" s="489">
        <f t="shared" si="15"/>
        <v>-9</v>
      </c>
      <c r="Q357" s="489">
        <f t="shared" si="17"/>
        <v>0</v>
      </c>
      <c r="R357" s="493" t="str">
        <f t="shared" si="16"/>
        <v/>
      </c>
    </row>
    <row r="358" spans="1:18" ht="13.2" hidden="1" x14ac:dyDescent="0.25">
      <c r="A358" s="503">
        <v>354</v>
      </c>
      <c r="B358" s="504"/>
      <c r="C358" s="505"/>
      <c r="D358" s="506"/>
      <c r="E358" s="506"/>
      <c r="F358" s="106"/>
      <c r="G358" s="506"/>
      <c r="H358" s="506"/>
      <c r="I358" s="507"/>
      <c r="J358" s="506"/>
      <c r="K358" s="506"/>
      <c r="L358" s="507"/>
      <c r="M358" s="506"/>
      <c r="N358" s="508"/>
      <c r="O358" s="508"/>
      <c r="P358" s="489">
        <f t="shared" si="15"/>
        <v>-9</v>
      </c>
      <c r="Q358" s="489">
        <f t="shared" si="17"/>
        <v>0</v>
      </c>
      <c r="R358" s="493" t="str">
        <f t="shared" si="16"/>
        <v/>
      </c>
    </row>
    <row r="359" spans="1:18" ht="13.2" hidden="1" x14ac:dyDescent="0.25">
      <c r="A359" s="503">
        <v>355</v>
      </c>
      <c r="B359" s="504"/>
      <c r="C359" s="505"/>
      <c r="D359" s="506"/>
      <c r="E359" s="506"/>
      <c r="F359" s="106"/>
      <c r="G359" s="506"/>
      <c r="H359" s="506"/>
      <c r="I359" s="507"/>
      <c r="J359" s="506"/>
      <c r="K359" s="506"/>
      <c r="L359" s="507"/>
      <c r="M359" s="506"/>
      <c r="N359" s="508"/>
      <c r="O359" s="508"/>
      <c r="P359" s="489">
        <f t="shared" si="15"/>
        <v>-9</v>
      </c>
      <c r="Q359" s="489">
        <f t="shared" si="17"/>
        <v>0</v>
      </c>
      <c r="R359" s="493" t="str">
        <f t="shared" si="16"/>
        <v/>
      </c>
    </row>
    <row r="360" spans="1:18" ht="13.2" hidden="1" x14ac:dyDescent="0.25">
      <c r="A360" s="503">
        <v>356</v>
      </c>
      <c r="B360" s="504"/>
      <c r="C360" s="505"/>
      <c r="D360" s="506"/>
      <c r="E360" s="506"/>
      <c r="F360" s="106"/>
      <c r="G360" s="506"/>
      <c r="H360" s="506"/>
      <c r="I360" s="507"/>
      <c r="J360" s="506"/>
      <c r="K360" s="506"/>
      <c r="L360" s="507"/>
      <c r="M360" s="506"/>
      <c r="N360" s="508"/>
      <c r="O360" s="508"/>
      <c r="P360" s="489">
        <f t="shared" si="15"/>
        <v>-9</v>
      </c>
      <c r="Q360" s="489">
        <f t="shared" si="17"/>
        <v>0</v>
      </c>
      <c r="R360" s="493" t="str">
        <f t="shared" si="16"/>
        <v/>
      </c>
    </row>
    <row r="361" spans="1:18" ht="13.2" hidden="1" x14ac:dyDescent="0.25">
      <c r="A361" s="503">
        <v>357</v>
      </c>
      <c r="B361" s="504"/>
      <c r="C361" s="505"/>
      <c r="D361" s="506"/>
      <c r="E361" s="506"/>
      <c r="F361" s="106"/>
      <c r="G361" s="506"/>
      <c r="H361" s="506"/>
      <c r="I361" s="507"/>
      <c r="J361" s="506"/>
      <c r="K361" s="506"/>
      <c r="L361" s="507"/>
      <c r="M361" s="506"/>
      <c r="N361" s="508"/>
      <c r="O361" s="508"/>
      <c r="P361" s="489">
        <f t="shared" si="15"/>
        <v>-9</v>
      </c>
      <c r="Q361" s="489">
        <f t="shared" si="17"/>
        <v>0</v>
      </c>
      <c r="R361" s="493" t="str">
        <f t="shared" si="16"/>
        <v/>
      </c>
    </row>
    <row r="362" spans="1:18" ht="13.2" hidden="1" x14ac:dyDescent="0.25">
      <c r="A362" s="503">
        <v>358</v>
      </c>
      <c r="B362" s="504"/>
      <c r="C362" s="505"/>
      <c r="D362" s="506"/>
      <c r="E362" s="506"/>
      <c r="F362" s="106"/>
      <c r="G362" s="506"/>
      <c r="H362" s="506"/>
      <c r="I362" s="507"/>
      <c r="J362" s="506"/>
      <c r="K362" s="506"/>
      <c r="L362" s="507"/>
      <c r="M362" s="506"/>
      <c r="N362" s="508"/>
      <c r="O362" s="508"/>
      <c r="P362" s="489">
        <f t="shared" si="15"/>
        <v>-9</v>
      </c>
      <c r="Q362" s="489">
        <f t="shared" si="17"/>
        <v>0</v>
      </c>
      <c r="R362" s="493" t="str">
        <f t="shared" si="16"/>
        <v/>
      </c>
    </row>
    <row r="363" spans="1:18" ht="13.2" hidden="1" x14ac:dyDescent="0.25">
      <c r="A363" s="503">
        <v>359</v>
      </c>
      <c r="B363" s="504"/>
      <c r="C363" s="505"/>
      <c r="D363" s="506"/>
      <c r="E363" s="506"/>
      <c r="F363" s="106"/>
      <c r="G363" s="506"/>
      <c r="H363" s="506"/>
      <c r="I363" s="507"/>
      <c r="J363" s="506"/>
      <c r="K363" s="506"/>
      <c r="L363" s="507"/>
      <c r="M363" s="506"/>
      <c r="N363" s="508"/>
      <c r="O363" s="508"/>
      <c r="P363" s="489">
        <f t="shared" si="15"/>
        <v>-9</v>
      </c>
      <c r="Q363" s="489">
        <f t="shared" si="17"/>
        <v>0</v>
      </c>
      <c r="R363" s="493" t="str">
        <f t="shared" si="16"/>
        <v/>
      </c>
    </row>
    <row r="364" spans="1:18" ht="13.2" hidden="1" x14ac:dyDescent="0.25">
      <c r="A364" s="503">
        <v>360</v>
      </c>
      <c r="B364" s="504"/>
      <c r="C364" s="505"/>
      <c r="D364" s="506"/>
      <c r="E364" s="506"/>
      <c r="F364" s="106"/>
      <c r="G364" s="506"/>
      <c r="H364" s="506"/>
      <c r="I364" s="507"/>
      <c r="J364" s="506"/>
      <c r="K364" s="506"/>
      <c r="L364" s="507"/>
      <c r="M364" s="506"/>
      <c r="N364" s="508"/>
      <c r="O364" s="508"/>
      <c r="P364" s="489">
        <f t="shared" si="15"/>
        <v>-9</v>
      </c>
      <c r="Q364" s="489">
        <f t="shared" si="17"/>
        <v>0</v>
      </c>
      <c r="R364" s="493" t="str">
        <f t="shared" si="16"/>
        <v/>
      </c>
    </row>
    <row r="365" spans="1:18" ht="13.2" hidden="1" x14ac:dyDescent="0.25">
      <c r="A365" s="503">
        <v>361</v>
      </c>
      <c r="B365" s="504"/>
      <c r="C365" s="505"/>
      <c r="D365" s="506"/>
      <c r="E365" s="506"/>
      <c r="F365" s="106"/>
      <c r="G365" s="506"/>
      <c r="H365" s="506"/>
      <c r="I365" s="507"/>
      <c r="J365" s="506"/>
      <c r="K365" s="506"/>
      <c r="L365" s="507"/>
      <c r="M365" s="506"/>
      <c r="N365" s="508"/>
      <c r="O365" s="508"/>
      <c r="P365" s="489">
        <f t="shared" si="15"/>
        <v>-9</v>
      </c>
      <c r="Q365" s="489">
        <f t="shared" si="17"/>
        <v>0</v>
      </c>
      <c r="R365" s="493" t="str">
        <f t="shared" si="16"/>
        <v/>
      </c>
    </row>
    <row r="366" spans="1:18" ht="13.2" hidden="1" x14ac:dyDescent="0.25">
      <c r="A366" s="503">
        <v>362</v>
      </c>
      <c r="B366" s="504"/>
      <c r="C366" s="505"/>
      <c r="D366" s="506"/>
      <c r="E366" s="506"/>
      <c r="F366" s="106"/>
      <c r="G366" s="506"/>
      <c r="H366" s="506"/>
      <c r="I366" s="507"/>
      <c r="J366" s="506"/>
      <c r="K366" s="506"/>
      <c r="L366" s="507"/>
      <c r="M366" s="506"/>
      <c r="N366" s="508"/>
      <c r="O366" s="508"/>
      <c r="P366" s="489">
        <f t="shared" si="15"/>
        <v>-9</v>
      </c>
      <c r="Q366" s="489">
        <f t="shared" si="17"/>
        <v>0</v>
      </c>
      <c r="R366" s="493" t="str">
        <f t="shared" si="16"/>
        <v/>
      </c>
    </row>
    <row r="367" spans="1:18" ht="13.2" hidden="1" x14ac:dyDescent="0.25">
      <c r="A367" s="503">
        <v>363</v>
      </c>
      <c r="B367" s="504"/>
      <c r="C367" s="505"/>
      <c r="D367" s="506"/>
      <c r="E367" s="506"/>
      <c r="F367" s="106"/>
      <c r="G367" s="506"/>
      <c r="H367" s="506"/>
      <c r="I367" s="507"/>
      <c r="J367" s="506"/>
      <c r="K367" s="506"/>
      <c r="L367" s="507"/>
      <c r="M367" s="506"/>
      <c r="N367" s="508"/>
      <c r="O367" s="508"/>
      <c r="P367" s="489">
        <f t="shared" si="15"/>
        <v>-9</v>
      </c>
      <c r="Q367" s="489">
        <f t="shared" si="17"/>
        <v>0</v>
      </c>
      <c r="R367" s="493" t="str">
        <f t="shared" si="16"/>
        <v/>
      </c>
    </row>
    <row r="368" spans="1:18" ht="13.2" hidden="1" x14ac:dyDescent="0.25">
      <c r="A368" s="503">
        <v>364</v>
      </c>
      <c r="B368" s="504"/>
      <c r="C368" s="505"/>
      <c r="D368" s="506"/>
      <c r="E368" s="506"/>
      <c r="F368" s="106"/>
      <c r="G368" s="506"/>
      <c r="H368" s="506"/>
      <c r="I368" s="507"/>
      <c r="J368" s="506"/>
      <c r="K368" s="506"/>
      <c r="L368" s="507"/>
      <c r="M368" s="506"/>
      <c r="N368" s="508"/>
      <c r="O368" s="508"/>
      <c r="P368" s="489">
        <f t="shared" si="15"/>
        <v>-9</v>
      </c>
      <c r="Q368" s="489">
        <f t="shared" si="17"/>
        <v>0</v>
      </c>
      <c r="R368" s="493" t="str">
        <f t="shared" si="16"/>
        <v/>
      </c>
    </row>
    <row r="369" spans="1:18" ht="13.2" hidden="1" x14ac:dyDescent="0.25">
      <c r="A369" s="503">
        <v>365</v>
      </c>
      <c r="B369" s="504"/>
      <c r="C369" s="505"/>
      <c r="D369" s="506"/>
      <c r="E369" s="506"/>
      <c r="F369" s="106"/>
      <c r="G369" s="506"/>
      <c r="H369" s="506"/>
      <c r="I369" s="507"/>
      <c r="J369" s="506"/>
      <c r="K369" s="506"/>
      <c r="L369" s="507"/>
      <c r="M369" s="506"/>
      <c r="N369" s="508"/>
      <c r="O369" s="508"/>
      <c r="P369" s="489">
        <f t="shared" si="15"/>
        <v>-9</v>
      </c>
      <c r="Q369" s="489">
        <f t="shared" si="17"/>
        <v>0</v>
      </c>
      <c r="R369" s="493" t="str">
        <f t="shared" si="16"/>
        <v/>
      </c>
    </row>
    <row r="370" spans="1:18" ht="13.2" hidden="1" x14ac:dyDescent="0.25">
      <c r="A370" s="503">
        <v>366</v>
      </c>
      <c r="B370" s="504"/>
      <c r="C370" s="505"/>
      <c r="D370" s="506"/>
      <c r="E370" s="506"/>
      <c r="F370" s="106"/>
      <c r="G370" s="506"/>
      <c r="H370" s="506"/>
      <c r="I370" s="507"/>
      <c r="J370" s="506"/>
      <c r="K370" s="506"/>
      <c r="L370" s="507"/>
      <c r="M370" s="506"/>
      <c r="N370" s="508"/>
      <c r="O370" s="508"/>
      <c r="P370" s="489">
        <f t="shared" si="15"/>
        <v>-9</v>
      </c>
      <c r="Q370" s="489">
        <f t="shared" si="17"/>
        <v>0</v>
      </c>
      <c r="R370" s="493" t="str">
        <f t="shared" si="16"/>
        <v/>
      </c>
    </row>
    <row r="371" spans="1:18" ht="13.2" hidden="1" x14ac:dyDescent="0.25">
      <c r="A371" s="503">
        <v>367</v>
      </c>
      <c r="B371" s="504"/>
      <c r="C371" s="505"/>
      <c r="D371" s="506"/>
      <c r="E371" s="506"/>
      <c r="F371" s="106"/>
      <c r="G371" s="506"/>
      <c r="H371" s="506"/>
      <c r="I371" s="507"/>
      <c r="J371" s="506"/>
      <c r="K371" s="506"/>
      <c r="L371" s="507"/>
      <c r="M371" s="506"/>
      <c r="N371" s="508"/>
      <c r="O371" s="508"/>
      <c r="P371" s="489">
        <f t="shared" si="15"/>
        <v>-9</v>
      </c>
      <c r="Q371" s="489">
        <f t="shared" si="17"/>
        <v>0</v>
      </c>
      <c r="R371" s="493" t="str">
        <f t="shared" si="16"/>
        <v/>
      </c>
    </row>
    <row r="372" spans="1:18" ht="13.2" hidden="1" x14ac:dyDescent="0.25">
      <c r="A372" s="503">
        <v>368</v>
      </c>
      <c r="B372" s="504"/>
      <c r="C372" s="505"/>
      <c r="D372" s="506"/>
      <c r="E372" s="506"/>
      <c r="F372" s="106"/>
      <c r="G372" s="506"/>
      <c r="H372" s="506"/>
      <c r="I372" s="507"/>
      <c r="J372" s="506"/>
      <c r="K372" s="506"/>
      <c r="L372" s="507"/>
      <c r="M372" s="506"/>
      <c r="N372" s="508"/>
      <c r="O372" s="508"/>
      <c r="P372" s="489">
        <f t="shared" si="15"/>
        <v>-9</v>
      </c>
      <c r="Q372" s="489">
        <f t="shared" si="17"/>
        <v>0</v>
      </c>
      <c r="R372" s="493" t="str">
        <f t="shared" si="16"/>
        <v/>
      </c>
    </row>
    <row r="373" spans="1:18" ht="13.2" hidden="1" x14ac:dyDescent="0.25">
      <c r="A373" s="503">
        <v>369</v>
      </c>
      <c r="B373" s="504"/>
      <c r="C373" s="505"/>
      <c r="D373" s="506"/>
      <c r="E373" s="506"/>
      <c r="F373" s="106"/>
      <c r="G373" s="506"/>
      <c r="H373" s="506"/>
      <c r="I373" s="507"/>
      <c r="J373" s="506"/>
      <c r="K373" s="506"/>
      <c r="L373" s="507"/>
      <c r="M373" s="506"/>
      <c r="N373" s="508"/>
      <c r="O373" s="508"/>
      <c r="P373" s="489">
        <f t="shared" si="15"/>
        <v>-9</v>
      </c>
      <c r="Q373" s="489">
        <f t="shared" si="17"/>
        <v>0</v>
      </c>
      <c r="R373" s="493" t="str">
        <f t="shared" si="16"/>
        <v/>
      </c>
    </row>
    <row r="374" spans="1:18" ht="13.2" hidden="1" x14ac:dyDescent="0.25">
      <c r="A374" s="503">
        <v>370</v>
      </c>
      <c r="B374" s="504"/>
      <c r="C374" s="505"/>
      <c r="D374" s="506"/>
      <c r="E374" s="506"/>
      <c r="F374" s="106"/>
      <c r="G374" s="506"/>
      <c r="H374" s="506"/>
      <c r="I374" s="507"/>
      <c r="J374" s="506"/>
      <c r="K374" s="506"/>
      <c r="L374" s="507"/>
      <c r="M374" s="506"/>
      <c r="N374" s="508"/>
      <c r="O374" s="508"/>
      <c r="P374" s="489">
        <f t="shared" si="15"/>
        <v>-9</v>
      </c>
      <c r="Q374" s="489">
        <f t="shared" si="17"/>
        <v>0</v>
      </c>
      <c r="R374" s="493" t="str">
        <f t="shared" si="16"/>
        <v/>
      </c>
    </row>
    <row r="375" spans="1:18" ht="13.2" hidden="1" x14ac:dyDescent="0.25">
      <c r="A375" s="503">
        <v>371</v>
      </c>
      <c r="B375" s="504"/>
      <c r="C375" s="505"/>
      <c r="D375" s="506"/>
      <c r="E375" s="506"/>
      <c r="F375" s="106"/>
      <c r="G375" s="506"/>
      <c r="H375" s="506"/>
      <c r="I375" s="507"/>
      <c r="J375" s="506"/>
      <c r="K375" s="506"/>
      <c r="L375" s="507"/>
      <c r="M375" s="506"/>
      <c r="N375" s="508"/>
      <c r="O375" s="508"/>
      <c r="P375" s="489">
        <f t="shared" si="15"/>
        <v>-9</v>
      </c>
      <c r="Q375" s="489">
        <f t="shared" si="17"/>
        <v>0</v>
      </c>
      <c r="R375" s="493" t="str">
        <f t="shared" si="16"/>
        <v/>
      </c>
    </row>
    <row r="376" spans="1:18" ht="13.2" hidden="1" x14ac:dyDescent="0.25">
      <c r="A376" s="503">
        <v>372</v>
      </c>
      <c r="B376" s="504"/>
      <c r="C376" s="505"/>
      <c r="D376" s="506"/>
      <c r="E376" s="506"/>
      <c r="F376" s="106"/>
      <c r="G376" s="506"/>
      <c r="H376" s="506"/>
      <c r="I376" s="507"/>
      <c r="J376" s="506"/>
      <c r="K376" s="506"/>
      <c r="L376" s="507"/>
      <c r="M376" s="506"/>
      <c r="N376" s="508"/>
      <c r="O376" s="508"/>
      <c r="P376" s="489">
        <f t="shared" si="15"/>
        <v>-9</v>
      </c>
      <c r="Q376" s="489">
        <f t="shared" si="17"/>
        <v>0</v>
      </c>
      <c r="R376" s="493" t="str">
        <f t="shared" si="16"/>
        <v/>
      </c>
    </row>
    <row r="377" spans="1:18" ht="13.2" hidden="1" x14ac:dyDescent="0.25">
      <c r="A377" s="503">
        <v>373</v>
      </c>
      <c r="B377" s="504"/>
      <c r="C377" s="505"/>
      <c r="D377" s="506"/>
      <c r="E377" s="506"/>
      <c r="F377" s="106"/>
      <c r="G377" s="506"/>
      <c r="H377" s="506"/>
      <c r="I377" s="507"/>
      <c r="J377" s="506"/>
      <c r="K377" s="506"/>
      <c r="L377" s="507"/>
      <c r="M377" s="506"/>
      <c r="N377" s="508"/>
      <c r="O377" s="508"/>
      <c r="P377" s="489">
        <f t="shared" si="15"/>
        <v>-9</v>
      </c>
      <c r="Q377" s="489">
        <f t="shared" si="17"/>
        <v>0</v>
      </c>
      <c r="R377" s="493" t="str">
        <f t="shared" si="16"/>
        <v/>
      </c>
    </row>
    <row r="378" spans="1:18" ht="13.2" hidden="1" x14ac:dyDescent="0.25">
      <c r="A378" s="503">
        <v>374</v>
      </c>
      <c r="B378" s="504"/>
      <c r="C378" s="505"/>
      <c r="D378" s="506"/>
      <c r="E378" s="506"/>
      <c r="F378" s="106"/>
      <c r="G378" s="506"/>
      <c r="H378" s="506"/>
      <c r="I378" s="507"/>
      <c r="J378" s="506"/>
      <c r="K378" s="506"/>
      <c r="L378" s="507"/>
      <c r="M378" s="506"/>
      <c r="N378" s="508"/>
      <c r="O378" s="508"/>
      <c r="P378" s="489">
        <f t="shared" si="15"/>
        <v>-9</v>
      </c>
      <c r="Q378" s="489">
        <f t="shared" si="17"/>
        <v>0</v>
      </c>
      <c r="R378" s="493" t="str">
        <f t="shared" si="16"/>
        <v/>
      </c>
    </row>
    <row r="379" spans="1:18" ht="13.2" hidden="1" x14ac:dyDescent="0.25">
      <c r="A379" s="503">
        <v>375</v>
      </c>
      <c r="B379" s="504"/>
      <c r="C379" s="505"/>
      <c r="D379" s="506"/>
      <c r="E379" s="506"/>
      <c r="F379" s="106"/>
      <c r="G379" s="506"/>
      <c r="H379" s="506"/>
      <c r="I379" s="507"/>
      <c r="J379" s="506"/>
      <c r="K379" s="506"/>
      <c r="L379" s="507"/>
      <c r="M379" s="506"/>
      <c r="N379" s="508"/>
      <c r="O379" s="508"/>
      <c r="P379" s="489">
        <f t="shared" si="15"/>
        <v>-9</v>
      </c>
      <c r="Q379" s="489">
        <f t="shared" si="17"/>
        <v>0</v>
      </c>
      <c r="R379" s="493" t="str">
        <f t="shared" si="16"/>
        <v/>
      </c>
    </row>
    <row r="380" spans="1:18" ht="13.2" hidden="1" x14ac:dyDescent="0.25">
      <c r="A380" s="503">
        <v>376</v>
      </c>
      <c r="B380" s="504"/>
      <c r="C380" s="505"/>
      <c r="D380" s="506"/>
      <c r="E380" s="506"/>
      <c r="F380" s="106"/>
      <c r="G380" s="506"/>
      <c r="H380" s="506"/>
      <c r="I380" s="507"/>
      <c r="J380" s="506"/>
      <c r="K380" s="506"/>
      <c r="L380" s="507"/>
      <c r="M380" s="506"/>
      <c r="N380" s="508"/>
      <c r="O380" s="508"/>
      <c r="P380" s="489">
        <f t="shared" si="15"/>
        <v>-9</v>
      </c>
      <c r="Q380" s="489">
        <f t="shared" si="17"/>
        <v>0</v>
      </c>
      <c r="R380" s="493" t="str">
        <f t="shared" si="16"/>
        <v/>
      </c>
    </row>
    <row r="381" spans="1:18" ht="13.2" hidden="1" x14ac:dyDescent="0.25">
      <c r="A381" s="503">
        <v>377</v>
      </c>
      <c r="B381" s="504"/>
      <c r="C381" s="505"/>
      <c r="D381" s="506"/>
      <c r="E381" s="506"/>
      <c r="F381" s="106"/>
      <c r="G381" s="506"/>
      <c r="H381" s="506"/>
      <c r="I381" s="507"/>
      <c r="J381" s="506"/>
      <c r="K381" s="506"/>
      <c r="L381" s="507"/>
      <c r="M381" s="506"/>
      <c r="N381" s="508"/>
      <c r="O381" s="508"/>
      <c r="P381" s="489">
        <f t="shared" si="15"/>
        <v>-9</v>
      </c>
      <c r="Q381" s="489">
        <f t="shared" si="17"/>
        <v>0</v>
      </c>
      <c r="R381" s="493" t="str">
        <f t="shared" si="16"/>
        <v/>
      </c>
    </row>
    <row r="382" spans="1:18" ht="13.2" hidden="1" x14ac:dyDescent="0.25">
      <c r="A382" s="503">
        <v>378</v>
      </c>
      <c r="B382" s="504"/>
      <c r="C382" s="505"/>
      <c r="D382" s="506"/>
      <c r="E382" s="506"/>
      <c r="F382" s="106"/>
      <c r="G382" s="506"/>
      <c r="H382" s="506"/>
      <c r="I382" s="507"/>
      <c r="J382" s="506"/>
      <c r="K382" s="506"/>
      <c r="L382" s="507"/>
      <c r="M382" s="506"/>
      <c r="N382" s="508"/>
      <c r="O382" s="508"/>
      <c r="P382" s="489">
        <f t="shared" si="15"/>
        <v>-9</v>
      </c>
      <c r="Q382" s="489">
        <f t="shared" si="17"/>
        <v>0</v>
      </c>
      <c r="R382" s="493" t="str">
        <f t="shared" si="16"/>
        <v/>
      </c>
    </row>
    <row r="383" spans="1:18" ht="13.2" hidden="1" x14ac:dyDescent="0.25">
      <c r="A383" s="503">
        <v>379</v>
      </c>
      <c r="B383" s="504"/>
      <c r="C383" s="505"/>
      <c r="D383" s="506"/>
      <c r="E383" s="506"/>
      <c r="F383" s="106"/>
      <c r="G383" s="506"/>
      <c r="H383" s="506"/>
      <c r="I383" s="507"/>
      <c r="J383" s="506"/>
      <c r="K383" s="506"/>
      <c r="L383" s="507"/>
      <c r="M383" s="506"/>
      <c r="N383" s="508"/>
      <c r="O383" s="508"/>
      <c r="P383" s="489">
        <f t="shared" si="15"/>
        <v>-9</v>
      </c>
      <c r="Q383" s="489">
        <f t="shared" si="17"/>
        <v>0</v>
      </c>
      <c r="R383" s="493" t="str">
        <f t="shared" si="16"/>
        <v/>
      </c>
    </row>
    <row r="384" spans="1:18" ht="13.2" hidden="1" x14ac:dyDescent="0.25">
      <c r="A384" s="503">
        <v>380</v>
      </c>
      <c r="B384" s="504"/>
      <c r="C384" s="505"/>
      <c r="D384" s="506"/>
      <c r="E384" s="506"/>
      <c r="F384" s="106"/>
      <c r="G384" s="506"/>
      <c r="H384" s="506"/>
      <c r="I384" s="507"/>
      <c r="J384" s="506"/>
      <c r="K384" s="506"/>
      <c r="L384" s="507"/>
      <c r="M384" s="506"/>
      <c r="N384" s="508"/>
      <c r="O384" s="508"/>
      <c r="P384" s="489">
        <f t="shared" si="15"/>
        <v>-9</v>
      </c>
      <c r="Q384" s="489">
        <f t="shared" si="17"/>
        <v>0</v>
      </c>
      <c r="R384" s="493" t="str">
        <f t="shared" si="16"/>
        <v/>
      </c>
    </row>
    <row r="385" spans="1:18" ht="13.2" hidden="1" x14ac:dyDescent="0.25">
      <c r="A385" s="503">
        <v>381</v>
      </c>
      <c r="B385" s="504"/>
      <c r="C385" s="505"/>
      <c r="D385" s="506"/>
      <c r="E385" s="506"/>
      <c r="F385" s="106"/>
      <c r="G385" s="506"/>
      <c r="H385" s="506"/>
      <c r="I385" s="507"/>
      <c r="J385" s="506"/>
      <c r="K385" s="506"/>
      <c r="L385" s="507"/>
      <c r="M385" s="506"/>
      <c r="N385" s="508"/>
      <c r="O385" s="508"/>
      <c r="P385" s="489">
        <f t="shared" si="15"/>
        <v>-9</v>
      </c>
      <c r="Q385" s="489">
        <f t="shared" si="17"/>
        <v>0</v>
      </c>
      <c r="R385" s="493" t="str">
        <f t="shared" si="16"/>
        <v/>
      </c>
    </row>
    <row r="386" spans="1:18" ht="13.2" hidden="1" x14ac:dyDescent="0.25">
      <c r="A386" s="503">
        <v>382</v>
      </c>
      <c r="B386" s="504"/>
      <c r="C386" s="505"/>
      <c r="D386" s="506"/>
      <c r="E386" s="506"/>
      <c r="F386" s="106"/>
      <c r="G386" s="506"/>
      <c r="H386" s="506"/>
      <c r="I386" s="507"/>
      <c r="J386" s="506"/>
      <c r="K386" s="506"/>
      <c r="L386" s="507"/>
      <c r="M386" s="506"/>
      <c r="N386" s="508"/>
      <c r="O386" s="508"/>
      <c r="P386" s="489">
        <f t="shared" si="15"/>
        <v>-9</v>
      </c>
      <c r="Q386" s="489">
        <f t="shared" si="17"/>
        <v>0</v>
      </c>
      <c r="R386" s="493" t="str">
        <f t="shared" si="16"/>
        <v/>
      </c>
    </row>
    <row r="387" spans="1:18" ht="13.2" hidden="1" x14ac:dyDescent="0.25">
      <c r="A387" s="503">
        <v>383</v>
      </c>
      <c r="B387" s="504"/>
      <c r="C387" s="505"/>
      <c r="D387" s="506"/>
      <c r="E387" s="506"/>
      <c r="F387" s="106"/>
      <c r="G387" s="506"/>
      <c r="H387" s="506"/>
      <c r="I387" s="507"/>
      <c r="J387" s="506"/>
      <c r="K387" s="506"/>
      <c r="L387" s="507"/>
      <c r="M387" s="506"/>
      <c r="N387" s="508"/>
      <c r="O387" s="508"/>
      <c r="P387" s="489">
        <f t="shared" si="15"/>
        <v>-9</v>
      </c>
      <c r="Q387" s="489">
        <f t="shared" si="17"/>
        <v>0</v>
      </c>
      <c r="R387" s="493" t="str">
        <f t="shared" si="16"/>
        <v/>
      </c>
    </row>
    <row r="388" spans="1:18" ht="13.2" hidden="1" x14ac:dyDescent="0.25">
      <c r="A388" s="503">
        <v>384</v>
      </c>
      <c r="B388" s="504"/>
      <c r="C388" s="505"/>
      <c r="D388" s="506"/>
      <c r="E388" s="506"/>
      <c r="F388" s="106"/>
      <c r="G388" s="506"/>
      <c r="H388" s="506"/>
      <c r="I388" s="507"/>
      <c r="J388" s="506"/>
      <c r="K388" s="506"/>
      <c r="L388" s="507"/>
      <c r="M388" s="506"/>
      <c r="N388" s="508"/>
      <c r="O388" s="508"/>
      <c r="P388" s="489">
        <f t="shared" si="15"/>
        <v>-9</v>
      </c>
      <c r="Q388" s="489">
        <f t="shared" si="17"/>
        <v>0</v>
      </c>
      <c r="R388" s="493" t="str">
        <f t="shared" si="16"/>
        <v/>
      </c>
    </row>
    <row r="389" spans="1:18" ht="13.2" hidden="1" x14ac:dyDescent="0.25">
      <c r="A389" s="503">
        <v>385</v>
      </c>
      <c r="B389" s="504"/>
      <c r="C389" s="505"/>
      <c r="D389" s="506"/>
      <c r="E389" s="506"/>
      <c r="F389" s="106"/>
      <c r="G389" s="506"/>
      <c r="H389" s="506"/>
      <c r="I389" s="507"/>
      <c r="J389" s="506"/>
      <c r="K389" s="506"/>
      <c r="L389" s="507"/>
      <c r="M389" s="506"/>
      <c r="N389" s="508"/>
      <c r="O389" s="508"/>
      <c r="P389" s="489">
        <f t="shared" ref="P389:P452" si="18">MONTH(B389)-$P$1+1</f>
        <v>-9</v>
      </c>
      <c r="Q389" s="489">
        <f t="shared" si="17"/>
        <v>0</v>
      </c>
      <c r="R389" s="493" t="str">
        <f t="shared" ref="R389:R452" si="19">SUBSTITUTE(D389," ","_")</f>
        <v/>
      </c>
    </row>
    <row r="390" spans="1:18" ht="13.2" hidden="1" x14ac:dyDescent="0.25">
      <c r="A390" s="503">
        <v>386</v>
      </c>
      <c r="B390" s="504"/>
      <c r="C390" s="505"/>
      <c r="D390" s="506"/>
      <c r="E390" s="506"/>
      <c r="F390" s="106"/>
      <c r="G390" s="506"/>
      <c r="H390" s="506"/>
      <c r="I390" s="507"/>
      <c r="J390" s="506"/>
      <c r="K390" s="506"/>
      <c r="L390" s="507"/>
      <c r="M390" s="506"/>
      <c r="N390" s="508"/>
      <c r="O390" s="508"/>
      <c r="P390" s="489">
        <f t="shared" si="18"/>
        <v>-9</v>
      </c>
      <c r="Q390" s="489">
        <f t="shared" ref="Q390:Q453" si="20">IF(C390=0,0,IF(YEAR(C390)-$Q$1&lt;0,0,MONTH(C390)-$P$1+1))</f>
        <v>0</v>
      </c>
      <c r="R390" s="493" t="str">
        <f t="shared" si="19"/>
        <v/>
      </c>
    </row>
    <row r="391" spans="1:18" ht="13.2" hidden="1" x14ac:dyDescent="0.25">
      <c r="A391" s="503">
        <v>387</v>
      </c>
      <c r="B391" s="504"/>
      <c r="C391" s="505"/>
      <c r="D391" s="506"/>
      <c r="E391" s="506"/>
      <c r="F391" s="106"/>
      <c r="G391" s="506"/>
      <c r="H391" s="506"/>
      <c r="I391" s="507"/>
      <c r="J391" s="506"/>
      <c r="K391" s="506"/>
      <c r="L391" s="507"/>
      <c r="M391" s="506"/>
      <c r="N391" s="508"/>
      <c r="O391" s="508"/>
      <c r="P391" s="489">
        <f t="shared" si="18"/>
        <v>-9</v>
      </c>
      <c r="Q391" s="489">
        <f t="shared" si="20"/>
        <v>0</v>
      </c>
      <c r="R391" s="493" t="str">
        <f t="shared" si="19"/>
        <v/>
      </c>
    </row>
    <row r="392" spans="1:18" ht="13.2" hidden="1" x14ac:dyDescent="0.25">
      <c r="A392" s="503">
        <v>388</v>
      </c>
      <c r="B392" s="504"/>
      <c r="C392" s="505"/>
      <c r="D392" s="506"/>
      <c r="E392" s="506"/>
      <c r="F392" s="106"/>
      <c r="G392" s="506"/>
      <c r="H392" s="506"/>
      <c r="I392" s="507"/>
      <c r="J392" s="506"/>
      <c r="K392" s="506"/>
      <c r="L392" s="507"/>
      <c r="M392" s="506"/>
      <c r="N392" s="508"/>
      <c r="O392" s="508"/>
      <c r="P392" s="489">
        <f t="shared" si="18"/>
        <v>-9</v>
      </c>
      <c r="Q392" s="489">
        <f t="shared" si="20"/>
        <v>0</v>
      </c>
      <c r="R392" s="493" t="str">
        <f t="shared" si="19"/>
        <v/>
      </c>
    </row>
    <row r="393" spans="1:18" ht="13.2" hidden="1" x14ac:dyDescent="0.25">
      <c r="A393" s="503">
        <v>389</v>
      </c>
      <c r="B393" s="504"/>
      <c r="C393" s="505"/>
      <c r="D393" s="506"/>
      <c r="E393" s="506"/>
      <c r="F393" s="106"/>
      <c r="G393" s="506"/>
      <c r="H393" s="506"/>
      <c r="I393" s="507"/>
      <c r="J393" s="506"/>
      <c r="K393" s="506"/>
      <c r="L393" s="507"/>
      <c r="M393" s="506"/>
      <c r="N393" s="508"/>
      <c r="O393" s="508"/>
      <c r="P393" s="489">
        <f t="shared" si="18"/>
        <v>-9</v>
      </c>
      <c r="Q393" s="489">
        <f t="shared" si="20"/>
        <v>0</v>
      </c>
      <c r="R393" s="493" t="str">
        <f t="shared" si="19"/>
        <v/>
      </c>
    </row>
    <row r="394" spans="1:18" ht="13.2" hidden="1" x14ac:dyDescent="0.25">
      <c r="A394" s="503">
        <v>390</v>
      </c>
      <c r="B394" s="504"/>
      <c r="C394" s="505"/>
      <c r="D394" s="506"/>
      <c r="E394" s="506"/>
      <c r="F394" s="106"/>
      <c r="G394" s="506"/>
      <c r="H394" s="506"/>
      <c r="I394" s="507"/>
      <c r="J394" s="506"/>
      <c r="K394" s="506"/>
      <c r="L394" s="507"/>
      <c r="M394" s="506"/>
      <c r="N394" s="508"/>
      <c r="O394" s="508"/>
      <c r="P394" s="489">
        <f t="shared" si="18"/>
        <v>-9</v>
      </c>
      <c r="Q394" s="489">
        <f t="shared" si="20"/>
        <v>0</v>
      </c>
      <c r="R394" s="493" t="str">
        <f t="shared" si="19"/>
        <v/>
      </c>
    </row>
    <row r="395" spans="1:18" ht="13.2" hidden="1" x14ac:dyDescent="0.25">
      <c r="A395" s="503">
        <v>391</v>
      </c>
      <c r="B395" s="504"/>
      <c r="C395" s="505"/>
      <c r="D395" s="506"/>
      <c r="E395" s="506"/>
      <c r="F395" s="106"/>
      <c r="G395" s="506"/>
      <c r="H395" s="506"/>
      <c r="I395" s="507"/>
      <c r="J395" s="506"/>
      <c r="K395" s="506"/>
      <c r="L395" s="507"/>
      <c r="M395" s="506"/>
      <c r="N395" s="508"/>
      <c r="O395" s="508"/>
      <c r="P395" s="489">
        <f t="shared" si="18"/>
        <v>-9</v>
      </c>
      <c r="Q395" s="489">
        <f t="shared" si="20"/>
        <v>0</v>
      </c>
      <c r="R395" s="493" t="str">
        <f t="shared" si="19"/>
        <v/>
      </c>
    </row>
    <row r="396" spans="1:18" ht="13.2" hidden="1" x14ac:dyDescent="0.25">
      <c r="A396" s="503">
        <v>392</v>
      </c>
      <c r="B396" s="504"/>
      <c r="C396" s="505"/>
      <c r="D396" s="506"/>
      <c r="E396" s="506"/>
      <c r="F396" s="106"/>
      <c r="G396" s="506"/>
      <c r="H396" s="506"/>
      <c r="I396" s="507"/>
      <c r="J396" s="506"/>
      <c r="K396" s="506"/>
      <c r="L396" s="507"/>
      <c r="M396" s="506"/>
      <c r="N396" s="508"/>
      <c r="O396" s="508"/>
      <c r="P396" s="489">
        <f t="shared" si="18"/>
        <v>-9</v>
      </c>
      <c r="Q396" s="489">
        <f t="shared" si="20"/>
        <v>0</v>
      </c>
      <c r="R396" s="493" t="str">
        <f t="shared" si="19"/>
        <v/>
      </c>
    </row>
    <row r="397" spans="1:18" ht="13.2" hidden="1" x14ac:dyDescent="0.25">
      <c r="A397" s="503">
        <v>393</v>
      </c>
      <c r="B397" s="504"/>
      <c r="C397" s="505"/>
      <c r="D397" s="506"/>
      <c r="E397" s="506"/>
      <c r="F397" s="106"/>
      <c r="G397" s="506"/>
      <c r="H397" s="506"/>
      <c r="I397" s="507"/>
      <c r="J397" s="506"/>
      <c r="K397" s="506"/>
      <c r="L397" s="507"/>
      <c r="M397" s="506"/>
      <c r="N397" s="508"/>
      <c r="O397" s="508"/>
      <c r="P397" s="489">
        <f t="shared" si="18"/>
        <v>-9</v>
      </c>
      <c r="Q397" s="489">
        <f t="shared" si="20"/>
        <v>0</v>
      </c>
      <c r="R397" s="493" t="str">
        <f t="shared" si="19"/>
        <v/>
      </c>
    </row>
    <row r="398" spans="1:18" ht="13.2" hidden="1" x14ac:dyDescent="0.25">
      <c r="A398" s="503">
        <v>394</v>
      </c>
      <c r="B398" s="504"/>
      <c r="C398" s="505"/>
      <c r="D398" s="506"/>
      <c r="E398" s="506"/>
      <c r="F398" s="106"/>
      <c r="G398" s="506"/>
      <c r="H398" s="506"/>
      <c r="I398" s="507"/>
      <c r="J398" s="506"/>
      <c r="K398" s="506"/>
      <c r="L398" s="507"/>
      <c r="M398" s="506"/>
      <c r="N398" s="508"/>
      <c r="O398" s="508"/>
      <c r="P398" s="489">
        <f t="shared" si="18"/>
        <v>-9</v>
      </c>
      <c r="Q398" s="489">
        <f t="shared" si="20"/>
        <v>0</v>
      </c>
      <c r="R398" s="493" t="str">
        <f t="shared" si="19"/>
        <v/>
      </c>
    </row>
    <row r="399" spans="1:18" ht="13.2" hidden="1" x14ac:dyDescent="0.25">
      <c r="A399" s="503">
        <v>395</v>
      </c>
      <c r="B399" s="504"/>
      <c r="C399" s="505"/>
      <c r="D399" s="506"/>
      <c r="E399" s="506"/>
      <c r="F399" s="106"/>
      <c r="G399" s="506"/>
      <c r="H399" s="506"/>
      <c r="I399" s="507"/>
      <c r="J399" s="506"/>
      <c r="K399" s="506"/>
      <c r="L399" s="507"/>
      <c r="M399" s="506"/>
      <c r="N399" s="508"/>
      <c r="O399" s="508"/>
      <c r="P399" s="489">
        <f t="shared" si="18"/>
        <v>-9</v>
      </c>
      <c r="Q399" s="489">
        <f t="shared" si="20"/>
        <v>0</v>
      </c>
      <c r="R399" s="493" t="str">
        <f t="shared" si="19"/>
        <v/>
      </c>
    </row>
    <row r="400" spans="1:18" ht="13.2" hidden="1" x14ac:dyDescent="0.25">
      <c r="A400" s="503">
        <v>396</v>
      </c>
      <c r="B400" s="504"/>
      <c r="C400" s="505"/>
      <c r="D400" s="506"/>
      <c r="E400" s="506"/>
      <c r="F400" s="106"/>
      <c r="G400" s="506"/>
      <c r="H400" s="506"/>
      <c r="I400" s="507"/>
      <c r="J400" s="506"/>
      <c r="K400" s="506"/>
      <c r="L400" s="507"/>
      <c r="M400" s="506"/>
      <c r="N400" s="508"/>
      <c r="O400" s="508"/>
      <c r="P400" s="489">
        <f t="shared" si="18"/>
        <v>-9</v>
      </c>
      <c r="Q400" s="489">
        <f t="shared" si="20"/>
        <v>0</v>
      </c>
      <c r="R400" s="493" t="str">
        <f t="shared" si="19"/>
        <v/>
      </c>
    </row>
    <row r="401" spans="1:18" ht="13.2" hidden="1" x14ac:dyDescent="0.25">
      <c r="A401" s="503">
        <v>397</v>
      </c>
      <c r="B401" s="504"/>
      <c r="C401" s="505"/>
      <c r="D401" s="506"/>
      <c r="E401" s="506"/>
      <c r="F401" s="106"/>
      <c r="G401" s="506"/>
      <c r="H401" s="506"/>
      <c r="I401" s="507"/>
      <c r="J401" s="506"/>
      <c r="K401" s="506"/>
      <c r="L401" s="507"/>
      <c r="M401" s="506"/>
      <c r="N401" s="508"/>
      <c r="O401" s="508"/>
      <c r="P401" s="489">
        <f t="shared" si="18"/>
        <v>-9</v>
      </c>
      <c r="Q401" s="489">
        <f t="shared" si="20"/>
        <v>0</v>
      </c>
      <c r="R401" s="493" t="str">
        <f t="shared" si="19"/>
        <v/>
      </c>
    </row>
    <row r="402" spans="1:18" ht="13.2" hidden="1" x14ac:dyDescent="0.25">
      <c r="A402" s="503">
        <v>398</v>
      </c>
      <c r="B402" s="504"/>
      <c r="C402" s="505"/>
      <c r="D402" s="506"/>
      <c r="E402" s="506"/>
      <c r="F402" s="106"/>
      <c r="G402" s="506"/>
      <c r="H402" s="506"/>
      <c r="I402" s="507"/>
      <c r="J402" s="506"/>
      <c r="K402" s="506"/>
      <c r="L402" s="507"/>
      <c r="M402" s="506"/>
      <c r="N402" s="508"/>
      <c r="O402" s="508"/>
      <c r="P402" s="489">
        <f t="shared" si="18"/>
        <v>-9</v>
      </c>
      <c r="Q402" s="489">
        <f t="shared" si="20"/>
        <v>0</v>
      </c>
      <c r="R402" s="493" t="str">
        <f t="shared" si="19"/>
        <v/>
      </c>
    </row>
    <row r="403" spans="1:18" ht="13.2" hidden="1" x14ac:dyDescent="0.25">
      <c r="A403" s="503">
        <v>399</v>
      </c>
      <c r="B403" s="504"/>
      <c r="C403" s="505"/>
      <c r="D403" s="506"/>
      <c r="E403" s="506"/>
      <c r="F403" s="106"/>
      <c r="G403" s="506"/>
      <c r="H403" s="506"/>
      <c r="I403" s="507"/>
      <c r="J403" s="506"/>
      <c r="K403" s="506"/>
      <c r="L403" s="507"/>
      <c r="M403" s="506"/>
      <c r="N403" s="508"/>
      <c r="O403" s="508"/>
      <c r="P403" s="489">
        <f t="shared" si="18"/>
        <v>-9</v>
      </c>
      <c r="Q403" s="489">
        <f t="shared" si="20"/>
        <v>0</v>
      </c>
      <c r="R403" s="493" t="str">
        <f t="shared" si="19"/>
        <v/>
      </c>
    </row>
    <row r="404" spans="1:18" ht="13.2" hidden="1" x14ac:dyDescent="0.25">
      <c r="A404" s="503">
        <v>400</v>
      </c>
      <c r="B404" s="504"/>
      <c r="C404" s="505"/>
      <c r="D404" s="506"/>
      <c r="E404" s="506"/>
      <c r="F404" s="106"/>
      <c r="G404" s="506"/>
      <c r="H404" s="506"/>
      <c r="I404" s="507"/>
      <c r="J404" s="506"/>
      <c r="K404" s="506"/>
      <c r="L404" s="507"/>
      <c r="M404" s="506"/>
      <c r="N404" s="508"/>
      <c r="O404" s="508"/>
      <c r="P404" s="489">
        <f t="shared" si="18"/>
        <v>-9</v>
      </c>
      <c r="Q404" s="489">
        <f t="shared" si="20"/>
        <v>0</v>
      </c>
      <c r="R404" s="493" t="str">
        <f t="shared" si="19"/>
        <v/>
      </c>
    </row>
    <row r="405" spans="1:18" ht="13.2" hidden="1" x14ac:dyDescent="0.25">
      <c r="A405" s="503">
        <v>401</v>
      </c>
      <c r="B405" s="504"/>
      <c r="C405" s="505"/>
      <c r="D405" s="506"/>
      <c r="E405" s="506"/>
      <c r="F405" s="106"/>
      <c r="G405" s="506"/>
      <c r="H405" s="506"/>
      <c r="I405" s="507"/>
      <c r="J405" s="506"/>
      <c r="K405" s="506"/>
      <c r="L405" s="507"/>
      <c r="M405" s="506"/>
      <c r="N405" s="508"/>
      <c r="O405" s="508"/>
      <c r="P405" s="489">
        <f t="shared" si="18"/>
        <v>-9</v>
      </c>
      <c r="Q405" s="489">
        <f t="shared" si="20"/>
        <v>0</v>
      </c>
      <c r="R405" s="493" t="str">
        <f t="shared" si="19"/>
        <v/>
      </c>
    </row>
    <row r="406" spans="1:18" ht="13.2" hidden="1" x14ac:dyDescent="0.25">
      <c r="A406" s="503">
        <v>402</v>
      </c>
      <c r="B406" s="504"/>
      <c r="C406" s="505"/>
      <c r="D406" s="506"/>
      <c r="E406" s="506"/>
      <c r="F406" s="106"/>
      <c r="G406" s="506"/>
      <c r="H406" s="506"/>
      <c r="I406" s="507"/>
      <c r="J406" s="506"/>
      <c r="K406" s="506"/>
      <c r="L406" s="507"/>
      <c r="M406" s="506"/>
      <c r="N406" s="508"/>
      <c r="O406" s="508"/>
      <c r="P406" s="489">
        <f t="shared" si="18"/>
        <v>-9</v>
      </c>
      <c r="Q406" s="489">
        <f t="shared" si="20"/>
        <v>0</v>
      </c>
      <c r="R406" s="493" t="str">
        <f t="shared" si="19"/>
        <v/>
      </c>
    </row>
    <row r="407" spans="1:18" ht="13.2" hidden="1" x14ac:dyDescent="0.25">
      <c r="A407" s="503">
        <v>403</v>
      </c>
      <c r="B407" s="504"/>
      <c r="C407" s="505"/>
      <c r="D407" s="506"/>
      <c r="E407" s="506"/>
      <c r="F407" s="106"/>
      <c r="G407" s="506"/>
      <c r="H407" s="506"/>
      <c r="I407" s="507"/>
      <c r="J407" s="506"/>
      <c r="K407" s="506"/>
      <c r="L407" s="507"/>
      <c r="M407" s="506"/>
      <c r="N407" s="508"/>
      <c r="O407" s="508"/>
      <c r="P407" s="489">
        <f t="shared" si="18"/>
        <v>-9</v>
      </c>
      <c r="Q407" s="489">
        <f t="shared" si="20"/>
        <v>0</v>
      </c>
      <c r="R407" s="493" t="str">
        <f t="shared" si="19"/>
        <v/>
      </c>
    </row>
    <row r="408" spans="1:18" ht="13.2" hidden="1" x14ac:dyDescent="0.25">
      <c r="A408" s="503">
        <v>404</v>
      </c>
      <c r="B408" s="504"/>
      <c r="C408" s="505"/>
      <c r="D408" s="506"/>
      <c r="E408" s="506"/>
      <c r="F408" s="106"/>
      <c r="G408" s="506"/>
      <c r="H408" s="506"/>
      <c r="I408" s="507"/>
      <c r="J408" s="506"/>
      <c r="K408" s="506"/>
      <c r="L408" s="507"/>
      <c r="M408" s="506"/>
      <c r="N408" s="508"/>
      <c r="O408" s="508"/>
      <c r="P408" s="489">
        <f t="shared" si="18"/>
        <v>-9</v>
      </c>
      <c r="Q408" s="489">
        <f t="shared" si="20"/>
        <v>0</v>
      </c>
      <c r="R408" s="493" t="str">
        <f t="shared" si="19"/>
        <v/>
      </c>
    </row>
    <row r="409" spans="1:18" ht="13.2" hidden="1" x14ac:dyDescent="0.25">
      <c r="A409" s="503">
        <v>405</v>
      </c>
      <c r="B409" s="504"/>
      <c r="C409" s="505"/>
      <c r="D409" s="506"/>
      <c r="E409" s="506"/>
      <c r="F409" s="106"/>
      <c r="G409" s="506"/>
      <c r="H409" s="506"/>
      <c r="I409" s="507"/>
      <c r="J409" s="506"/>
      <c r="K409" s="506"/>
      <c r="L409" s="507"/>
      <c r="M409" s="506"/>
      <c r="N409" s="508"/>
      <c r="O409" s="508"/>
      <c r="P409" s="489">
        <f t="shared" si="18"/>
        <v>-9</v>
      </c>
      <c r="Q409" s="489">
        <f t="shared" si="20"/>
        <v>0</v>
      </c>
      <c r="R409" s="493" t="str">
        <f t="shared" si="19"/>
        <v/>
      </c>
    </row>
    <row r="410" spans="1:18" ht="13.2" hidden="1" x14ac:dyDescent="0.25">
      <c r="A410" s="503">
        <v>406</v>
      </c>
      <c r="B410" s="504"/>
      <c r="C410" s="505"/>
      <c r="D410" s="506"/>
      <c r="E410" s="506"/>
      <c r="F410" s="106"/>
      <c r="G410" s="506"/>
      <c r="H410" s="506"/>
      <c r="I410" s="507"/>
      <c r="J410" s="506"/>
      <c r="K410" s="506"/>
      <c r="L410" s="507"/>
      <c r="M410" s="506"/>
      <c r="N410" s="508"/>
      <c r="O410" s="508"/>
      <c r="P410" s="489">
        <f t="shared" si="18"/>
        <v>-9</v>
      </c>
      <c r="Q410" s="489">
        <f t="shared" si="20"/>
        <v>0</v>
      </c>
      <c r="R410" s="493" t="str">
        <f t="shared" si="19"/>
        <v/>
      </c>
    </row>
    <row r="411" spans="1:18" ht="13.2" hidden="1" x14ac:dyDescent="0.25">
      <c r="A411" s="503">
        <v>407</v>
      </c>
      <c r="B411" s="504"/>
      <c r="C411" s="505"/>
      <c r="D411" s="506"/>
      <c r="E411" s="506"/>
      <c r="F411" s="106"/>
      <c r="G411" s="506"/>
      <c r="H411" s="506"/>
      <c r="I411" s="507"/>
      <c r="J411" s="506"/>
      <c r="K411" s="506"/>
      <c r="L411" s="507"/>
      <c r="M411" s="506"/>
      <c r="N411" s="508"/>
      <c r="O411" s="508"/>
      <c r="P411" s="489">
        <f t="shared" si="18"/>
        <v>-9</v>
      </c>
      <c r="Q411" s="489">
        <f t="shared" si="20"/>
        <v>0</v>
      </c>
      <c r="R411" s="493" t="str">
        <f t="shared" si="19"/>
        <v/>
      </c>
    </row>
    <row r="412" spans="1:18" ht="13.2" hidden="1" x14ac:dyDescent="0.25">
      <c r="A412" s="503">
        <v>408</v>
      </c>
      <c r="B412" s="504"/>
      <c r="C412" s="505"/>
      <c r="D412" s="506"/>
      <c r="E412" s="506"/>
      <c r="F412" s="106"/>
      <c r="G412" s="506"/>
      <c r="H412" s="506"/>
      <c r="I412" s="507"/>
      <c r="J412" s="506"/>
      <c r="K412" s="506"/>
      <c r="L412" s="507"/>
      <c r="M412" s="506"/>
      <c r="N412" s="508"/>
      <c r="O412" s="508"/>
      <c r="P412" s="489">
        <f t="shared" si="18"/>
        <v>-9</v>
      </c>
      <c r="Q412" s="489">
        <f t="shared" si="20"/>
        <v>0</v>
      </c>
      <c r="R412" s="493" t="str">
        <f t="shared" si="19"/>
        <v/>
      </c>
    </row>
    <row r="413" spans="1:18" ht="13.2" hidden="1" x14ac:dyDescent="0.25">
      <c r="A413" s="503">
        <v>409</v>
      </c>
      <c r="B413" s="504"/>
      <c r="C413" s="505"/>
      <c r="D413" s="506"/>
      <c r="E413" s="506"/>
      <c r="F413" s="106"/>
      <c r="G413" s="506"/>
      <c r="H413" s="506"/>
      <c r="I413" s="507"/>
      <c r="J413" s="506"/>
      <c r="K413" s="506"/>
      <c r="L413" s="507"/>
      <c r="M413" s="506"/>
      <c r="N413" s="508"/>
      <c r="O413" s="508"/>
      <c r="P413" s="489">
        <f t="shared" si="18"/>
        <v>-9</v>
      </c>
      <c r="Q413" s="489">
        <f t="shared" si="20"/>
        <v>0</v>
      </c>
      <c r="R413" s="493" t="str">
        <f t="shared" si="19"/>
        <v/>
      </c>
    </row>
    <row r="414" spans="1:18" ht="13.2" hidden="1" x14ac:dyDescent="0.25">
      <c r="A414" s="503">
        <v>410</v>
      </c>
      <c r="B414" s="504"/>
      <c r="C414" s="505"/>
      <c r="D414" s="506"/>
      <c r="E414" s="506"/>
      <c r="F414" s="106"/>
      <c r="G414" s="506"/>
      <c r="H414" s="506"/>
      <c r="I414" s="507"/>
      <c r="J414" s="506"/>
      <c r="K414" s="506"/>
      <c r="L414" s="507"/>
      <c r="M414" s="506"/>
      <c r="N414" s="508"/>
      <c r="O414" s="508"/>
      <c r="P414" s="489">
        <f t="shared" si="18"/>
        <v>-9</v>
      </c>
      <c r="Q414" s="489">
        <f t="shared" si="20"/>
        <v>0</v>
      </c>
      <c r="R414" s="493" t="str">
        <f t="shared" si="19"/>
        <v/>
      </c>
    </row>
    <row r="415" spans="1:18" ht="13.2" hidden="1" x14ac:dyDescent="0.25">
      <c r="A415" s="503">
        <v>411</v>
      </c>
      <c r="B415" s="504"/>
      <c r="C415" s="505"/>
      <c r="D415" s="506"/>
      <c r="E415" s="506"/>
      <c r="F415" s="106"/>
      <c r="G415" s="506"/>
      <c r="H415" s="506"/>
      <c r="I415" s="507"/>
      <c r="J415" s="506"/>
      <c r="K415" s="506"/>
      <c r="L415" s="507"/>
      <c r="M415" s="506"/>
      <c r="N415" s="508"/>
      <c r="O415" s="508"/>
      <c r="P415" s="489">
        <f t="shared" si="18"/>
        <v>-9</v>
      </c>
      <c r="Q415" s="489">
        <f t="shared" si="20"/>
        <v>0</v>
      </c>
      <c r="R415" s="493" t="str">
        <f t="shared" si="19"/>
        <v/>
      </c>
    </row>
    <row r="416" spans="1:18" ht="13.2" hidden="1" x14ac:dyDescent="0.25">
      <c r="A416" s="503">
        <v>412</v>
      </c>
      <c r="B416" s="504"/>
      <c r="C416" s="505"/>
      <c r="D416" s="506"/>
      <c r="E416" s="506"/>
      <c r="F416" s="106"/>
      <c r="G416" s="506"/>
      <c r="H416" s="506"/>
      <c r="I416" s="507"/>
      <c r="J416" s="506"/>
      <c r="K416" s="506"/>
      <c r="L416" s="507"/>
      <c r="M416" s="506"/>
      <c r="N416" s="508"/>
      <c r="O416" s="508"/>
      <c r="P416" s="489">
        <f t="shared" si="18"/>
        <v>-9</v>
      </c>
      <c r="Q416" s="489">
        <f t="shared" si="20"/>
        <v>0</v>
      </c>
      <c r="R416" s="493" t="str">
        <f t="shared" si="19"/>
        <v/>
      </c>
    </row>
    <row r="417" spans="1:18" ht="13.2" hidden="1" x14ac:dyDescent="0.25">
      <c r="A417" s="503">
        <v>413</v>
      </c>
      <c r="B417" s="504"/>
      <c r="C417" s="505"/>
      <c r="D417" s="506"/>
      <c r="E417" s="506"/>
      <c r="F417" s="106"/>
      <c r="G417" s="506"/>
      <c r="H417" s="506"/>
      <c r="I417" s="507"/>
      <c r="J417" s="506"/>
      <c r="K417" s="506"/>
      <c r="L417" s="507"/>
      <c r="M417" s="506"/>
      <c r="N417" s="508"/>
      <c r="O417" s="508"/>
      <c r="P417" s="489">
        <f t="shared" si="18"/>
        <v>-9</v>
      </c>
      <c r="Q417" s="489">
        <f t="shared" si="20"/>
        <v>0</v>
      </c>
      <c r="R417" s="493" t="str">
        <f t="shared" si="19"/>
        <v/>
      </c>
    </row>
    <row r="418" spans="1:18" ht="13.2" hidden="1" x14ac:dyDescent="0.25">
      <c r="A418" s="503">
        <v>414</v>
      </c>
      <c r="B418" s="504"/>
      <c r="C418" s="505"/>
      <c r="D418" s="506"/>
      <c r="E418" s="506"/>
      <c r="F418" s="106"/>
      <c r="G418" s="506"/>
      <c r="H418" s="506"/>
      <c r="I418" s="507"/>
      <c r="J418" s="506"/>
      <c r="K418" s="506"/>
      <c r="L418" s="507"/>
      <c r="M418" s="506"/>
      <c r="N418" s="508"/>
      <c r="O418" s="508"/>
      <c r="P418" s="489">
        <f t="shared" si="18"/>
        <v>-9</v>
      </c>
      <c r="Q418" s="489">
        <f t="shared" si="20"/>
        <v>0</v>
      </c>
      <c r="R418" s="493" t="str">
        <f t="shared" si="19"/>
        <v/>
      </c>
    </row>
    <row r="419" spans="1:18" ht="13.2" hidden="1" x14ac:dyDescent="0.25">
      <c r="A419" s="503">
        <v>415</v>
      </c>
      <c r="B419" s="504"/>
      <c r="C419" s="505"/>
      <c r="D419" s="506"/>
      <c r="E419" s="506"/>
      <c r="F419" s="106"/>
      <c r="G419" s="506"/>
      <c r="H419" s="506"/>
      <c r="I419" s="507"/>
      <c r="J419" s="506"/>
      <c r="K419" s="506"/>
      <c r="L419" s="507"/>
      <c r="M419" s="506"/>
      <c r="N419" s="508"/>
      <c r="O419" s="508"/>
      <c r="P419" s="489">
        <f t="shared" si="18"/>
        <v>-9</v>
      </c>
      <c r="Q419" s="489">
        <f t="shared" si="20"/>
        <v>0</v>
      </c>
      <c r="R419" s="493" t="str">
        <f t="shared" si="19"/>
        <v/>
      </c>
    </row>
    <row r="420" spans="1:18" ht="13.2" hidden="1" x14ac:dyDescent="0.25">
      <c r="A420" s="503">
        <v>416</v>
      </c>
      <c r="B420" s="504"/>
      <c r="C420" s="505"/>
      <c r="D420" s="506"/>
      <c r="E420" s="506"/>
      <c r="F420" s="106"/>
      <c r="G420" s="506"/>
      <c r="H420" s="506"/>
      <c r="I420" s="507"/>
      <c r="J420" s="506"/>
      <c r="K420" s="506"/>
      <c r="L420" s="507"/>
      <c r="M420" s="506"/>
      <c r="N420" s="508"/>
      <c r="O420" s="508"/>
      <c r="P420" s="489">
        <f t="shared" si="18"/>
        <v>-9</v>
      </c>
      <c r="Q420" s="489">
        <f t="shared" si="20"/>
        <v>0</v>
      </c>
      <c r="R420" s="493" t="str">
        <f t="shared" si="19"/>
        <v/>
      </c>
    </row>
    <row r="421" spans="1:18" ht="13.2" hidden="1" x14ac:dyDescent="0.25">
      <c r="A421" s="503">
        <v>417</v>
      </c>
      <c r="B421" s="504"/>
      <c r="C421" s="505"/>
      <c r="D421" s="506"/>
      <c r="E421" s="506"/>
      <c r="F421" s="106"/>
      <c r="G421" s="506"/>
      <c r="H421" s="506"/>
      <c r="I421" s="507"/>
      <c r="J421" s="506"/>
      <c r="K421" s="506"/>
      <c r="L421" s="507"/>
      <c r="M421" s="506"/>
      <c r="N421" s="508"/>
      <c r="O421" s="508"/>
      <c r="P421" s="489">
        <f t="shared" si="18"/>
        <v>-9</v>
      </c>
      <c r="Q421" s="489">
        <f t="shared" si="20"/>
        <v>0</v>
      </c>
      <c r="R421" s="493" t="str">
        <f t="shared" si="19"/>
        <v/>
      </c>
    </row>
    <row r="422" spans="1:18" ht="13.2" hidden="1" x14ac:dyDescent="0.25">
      <c r="A422" s="503">
        <v>418</v>
      </c>
      <c r="B422" s="504"/>
      <c r="C422" s="505"/>
      <c r="D422" s="506"/>
      <c r="E422" s="506"/>
      <c r="F422" s="106"/>
      <c r="G422" s="506"/>
      <c r="H422" s="506"/>
      <c r="I422" s="507"/>
      <c r="J422" s="506"/>
      <c r="K422" s="506"/>
      <c r="L422" s="507"/>
      <c r="M422" s="506"/>
      <c r="N422" s="508"/>
      <c r="O422" s="508"/>
      <c r="P422" s="489">
        <f t="shared" si="18"/>
        <v>-9</v>
      </c>
      <c r="Q422" s="489">
        <f t="shared" si="20"/>
        <v>0</v>
      </c>
      <c r="R422" s="493" t="str">
        <f t="shared" si="19"/>
        <v/>
      </c>
    </row>
    <row r="423" spans="1:18" ht="13.2" hidden="1" x14ac:dyDescent="0.25">
      <c r="A423" s="503">
        <v>419</v>
      </c>
      <c r="B423" s="504"/>
      <c r="C423" s="505"/>
      <c r="D423" s="506"/>
      <c r="E423" s="506"/>
      <c r="F423" s="106"/>
      <c r="G423" s="506"/>
      <c r="H423" s="506"/>
      <c r="I423" s="507"/>
      <c r="J423" s="506"/>
      <c r="K423" s="506"/>
      <c r="L423" s="507"/>
      <c r="M423" s="506"/>
      <c r="N423" s="508"/>
      <c r="O423" s="508"/>
      <c r="P423" s="489">
        <f t="shared" si="18"/>
        <v>-9</v>
      </c>
      <c r="Q423" s="489">
        <f t="shared" si="20"/>
        <v>0</v>
      </c>
      <c r="R423" s="493" t="str">
        <f t="shared" si="19"/>
        <v/>
      </c>
    </row>
    <row r="424" spans="1:18" ht="13.2" hidden="1" x14ac:dyDescent="0.25">
      <c r="A424" s="503">
        <v>420</v>
      </c>
      <c r="B424" s="504"/>
      <c r="C424" s="505"/>
      <c r="D424" s="506"/>
      <c r="E424" s="506"/>
      <c r="F424" s="106"/>
      <c r="G424" s="506"/>
      <c r="H424" s="506"/>
      <c r="I424" s="507"/>
      <c r="J424" s="506"/>
      <c r="K424" s="506"/>
      <c r="L424" s="507"/>
      <c r="M424" s="506"/>
      <c r="N424" s="508"/>
      <c r="O424" s="508"/>
      <c r="P424" s="489">
        <f t="shared" si="18"/>
        <v>-9</v>
      </c>
      <c r="Q424" s="489">
        <f t="shared" si="20"/>
        <v>0</v>
      </c>
      <c r="R424" s="493" t="str">
        <f t="shared" si="19"/>
        <v/>
      </c>
    </row>
    <row r="425" spans="1:18" ht="13.2" hidden="1" x14ac:dyDescent="0.25">
      <c r="A425" s="503">
        <v>421</v>
      </c>
      <c r="B425" s="504"/>
      <c r="C425" s="505"/>
      <c r="D425" s="506"/>
      <c r="E425" s="506"/>
      <c r="F425" s="106"/>
      <c r="G425" s="506"/>
      <c r="H425" s="506"/>
      <c r="I425" s="507"/>
      <c r="J425" s="506"/>
      <c r="K425" s="506"/>
      <c r="L425" s="507"/>
      <c r="M425" s="506"/>
      <c r="N425" s="508"/>
      <c r="O425" s="508"/>
      <c r="P425" s="489">
        <f t="shared" si="18"/>
        <v>-9</v>
      </c>
      <c r="Q425" s="489">
        <f t="shared" si="20"/>
        <v>0</v>
      </c>
      <c r="R425" s="493" t="str">
        <f t="shared" si="19"/>
        <v/>
      </c>
    </row>
    <row r="426" spans="1:18" ht="13.2" hidden="1" x14ac:dyDescent="0.25">
      <c r="A426" s="503">
        <v>422</v>
      </c>
      <c r="B426" s="504"/>
      <c r="C426" s="505"/>
      <c r="D426" s="506"/>
      <c r="E426" s="506"/>
      <c r="F426" s="106"/>
      <c r="G426" s="506"/>
      <c r="H426" s="506"/>
      <c r="I426" s="507"/>
      <c r="J426" s="506"/>
      <c r="K426" s="506"/>
      <c r="L426" s="507"/>
      <c r="M426" s="506"/>
      <c r="N426" s="508"/>
      <c r="O426" s="508"/>
      <c r="P426" s="489">
        <f t="shared" si="18"/>
        <v>-9</v>
      </c>
      <c r="Q426" s="489">
        <f t="shared" si="20"/>
        <v>0</v>
      </c>
      <c r="R426" s="493" t="str">
        <f t="shared" si="19"/>
        <v/>
      </c>
    </row>
    <row r="427" spans="1:18" ht="13.2" hidden="1" x14ac:dyDescent="0.25">
      <c r="A427" s="503">
        <v>423</v>
      </c>
      <c r="B427" s="504"/>
      <c r="C427" s="505"/>
      <c r="D427" s="506"/>
      <c r="E427" s="506"/>
      <c r="F427" s="106"/>
      <c r="G427" s="506"/>
      <c r="H427" s="506"/>
      <c r="I427" s="507"/>
      <c r="J427" s="506"/>
      <c r="K427" s="506"/>
      <c r="L427" s="507"/>
      <c r="M427" s="506"/>
      <c r="N427" s="508"/>
      <c r="O427" s="508"/>
      <c r="P427" s="489">
        <f t="shared" si="18"/>
        <v>-9</v>
      </c>
      <c r="Q427" s="489">
        <f t="shared" si="20"/>
        <v>0</v>
      </c>
      <c r="R427" s="493" t="str">
        <f t="shared" si="19"/>
        <v/>
      </c>
    </row>
    <row r="428" spans="1:18" ht="13.2" hidden="1" x14ac:dyDescent="0.25">
      <c r="A428" s="503">
        <v>424</v>
      </c>
      <c r="B428" s="504"/>
      <c r="C428" s="505"/>
      <c r="D428" s="506"/>
      <c r="E428" s="506"/>
      <c r="F428" s="106"/>
      <c r="G428" s="506"/>
      <c r="H428" s="506"/>
      <c r="I428" s="507"/>
      <c r="J428" s="506"/>
      <c r="K428" s="506"/>
      <c r="L428" s="507"/>
      <c r="M428" s="506"/>
      <c r="N428" s="508"/>
      <c r="O428" s="508"/>
      <c r="P428" s="489">
        <f t="shared" si="18"/>
        <v>-9</v>
      </c>
      <c r="Q428" s="489">
        <f t="shared" si="20"/>
        <v>0</v>
      </c>
      <c r="R428" s="493" t="str">
        <f t="shared" si="19"/>
        <v/>
      </c>
    </row>
    <row r="429" spans="1:18" ht="13.2" hidden="1" x14ac:dyDescent="0.25">
      <c r="A429" s="503">
        <v>425</v>
      </c>
      <c r="B429" s="504"/>
      <c r="C429" s="505"/>
      <c r="D429" s="506"/>
      <c r="E429" s="506"/>
      <c r="F429" s="106"/>
      <c r="G429" s="506"/>
      <c r="H429" s="506"/>
      <c r="I429" s="507"/>
      <c r="J429" s="506"/>
      <c r="K429" s="506"/>
      <c r="L429" s="507"/>
      <c r="M429" s="506"/>
      <c r="N429" s="508"/>
      <c r="O429" s="508"/>
      <c r="P429" s="489">
        <f t="shared" si="18"/>
        <v>-9</v>
      </c>
      <c r="Q429" s="489">
        <f t="shared" si="20"/>
        <v>0</v>
      </c>
      <c r="R429" s="493" t="str">
        <f t="shared" si="19"/>
        <v/>
      </c>
    </row>
    <row r="430" spans="1:18" ht="13.2" hidden="1" x14ac:dyDescent="0.25">
      <c r="A430" s="503">
        <v>426</v>
      </c>
      <c r="B430" s="504"/>
      <c r="C430" s="505"/>
      <c r="D430" s="506"/>
      <c r="E430" s="506"/>
      <c r="F430" s="106"/>
      <c r="G430" s="506"/>
      <c r="H430" s="506"/>
      <c r="I430" s="507"/>
      <c r="J430" s="506"/>
      <c r="K430" s="506"/>
      <c r="L430" s="507"/>
      <c r="M430" s="506"/>
      <c r="N430" s="508"/>
      <c r="O430" s="508"/>
      <c r="P430" s="489">
        <f t="shared" si="18"/>
        <v>-9</v>
      </c>
      <c r="Q430" s="489">
        <f t="shared" si="20"/>
        <v>0</v>
      </c>
      <c r="R430" s="493" t="str">
        <f t="shared" si="19"/>
        <v/>
      </c>
    </row>
    <row r="431" spans="1:18" ht="13.2" hidden="1" x14ac:dyDescent="0.25">
      <c r="A431" s="503">
        <v>427</v>
      </c>
      <c r="B431" s="504"/>
      <c r="C431" s="505"/>
      <c r="D431" s="506"/>
      <c r="E431" s="506"/>
      <c r="F431" s="106"/>
      <c r="G431" s="506"/>
      <c r="H431" s="506"/>
      <c r="I431" s="507"/>
      <c r="J431" s="506"/>
      <c r="K431" s="506"/>
      <c r="L431" s="507"/>
      <c r="M431" s="506"/>
      <c r="N431" s="508"/>
      <c r="O431" s="508"/>
      <c r="P431" s="489">
        <f t="shared" si="18"/>
        <v>-9</v>
      </c>
      <c r="Q431" s="489">
        <f t="shared" si="20"/>
        <v>0</v>
      </c>
      <c r="R431" s="493" t="str">
        <f t="shared" si="19"/>
        <v/>
      </c>
    </row>
    <row r="432" spans="1:18" ht="13.2" hidden="1" x14ac:dyDescent="0.25">
      <c r="A432" s="503">
        <v>428</v>
      </c>
      <c r="B432" s="504"/>
      <c r="C432" s="505"/>
      <c r="D432" s="506"/>
      <c r="E432" s="506"/>
      <c r="F432" s="106"/>
      <c r="G432" s="506"/>
      <c r="H432" s="506"/>
      <c r="I432" s="507"/>
      <c r="J432" s="506"/>
      <c r="K432" s="506"/>
      <c r="L432" s="507"/>
      <c r="M432" s="506"/>
      <c r="N432" s="508"/>
      <c r="O432" s="508"/>
      <c r="P432" s="489">
        <f t="shared" si="18"/>
        <v>-9</v>
      </c>
      <c r="Q432" s="489">
        <f t="shared" si="20"/>
        <v>0</v>
      </c>
      <c r="R432" s="493" t="str">
        <f t="shared" si="19"/>
        <v/>
      </c>
    </row>
    <row r="433" spans="1:18" ht="13.2" hidden="1" x14ac:dyDescent="0.25">
      <c r="A433" s="503">
        <v>429</v>
      </c>
      <c r="B433" s="504"/>
      <c r="C433" s="505"/>
      <c r="D433" s="506"/>
      <c r="E433" s="506"/>
      <c r="F433" s="106"/>
      <c r="G433" s="506"/>
      <c r="H433" s="506"/>
      <c r="I433" s="507"/>
      <c r="J433" s="506"/>
      <c r="K433" s="506"/>
      <c r="L433" s="507"/>
      <c r="M433" s="506"/>
      <c r="N433" s="508"/>
      <c r="O433" s="508"/>
      <c r="P433" s="489">
        <f t="shared" si="18"/>
        <v>-9</v>
      </c>
      <c r="Q433" s="489">
        <f t="shared" si="20"/>
        <v>0</v>
      </c>
      <c r="R433" s="493" t="str">
        <f t="shared" si="19"/>
        <v/>
      </c>
    </row>
    <row r="434" spans="1:18" ht="13.2" hidden="1" x14ac:dyDescent="0.25">
      <c r="A434" s="503">
        <v>430</v>
      </c>
      <c r="B434" s="504"/>
      <c r="C434" s="505"/>
      <c r="D434" s="506"/>
      <c r="E434" s="506"/>
      <c r="F434" s="106"/>
      <c r="G434" s="506"/>
      <c r="H434" s="506"/>
      <c r="I434" s="507"/>
      <c r="J434" s="506"/>
      <c r="K434" s="506"/>
      <c r="L434" s="507"/>
      <c r="M434" s="506"/>
      <c r="N434" s="508"/>
      <c r="O434" s="508"/>
      <c r="P434" s="489">
        <f t="shared" si="18"/>
        <v>-9</v>
      </c>
      <c r="Q434" s="489">
        <f t="shared" si="20"/>
        <v>0</v>
      </c>
      <c r="R434" s="493" t="str">
        <f t="shared" si="19"/>
        <v/>
      </c>
    </row>
    <row r="435" spans="1:18" ht="13.2" hidden="1" x14ac:dyDescent="0.25">
      <c r="A435" s="503">
        <v>431</v>
      </c>
      <c r="B435" s="504"/>
      <c r="C435" s="505"/>
      <c r="D435" s="506"/>
      <c r="E435" s="506"/>
      <c r="F435" s="106"/>
      <c r="G435" s="506"/>
      <c r="H435" s="506"/>
      <c r="I435" s="507"/>
      <c r="J435" s="506"/>
      <c r="K435" s="506"/>
      <c r="L435" s="507"/>
      <c r="M435" s="506"/>
      <c r="N435" s="508"/>
      <c r="O435" s="508"/>
      <c r="P435" s="489">
        <f t="shared" si="18"/>
        <v>-9</v>
      </c>
      <c r="Q435" s="489">
        <f t="shared" si="20"/>
        <v>0</v>
      </c>
      <c r="R435" s="493" t="str">
        <f t="shared" si="19"/>
        <v/>
      </c>
    </row>
    <row r="436" spans="1:18" ht="13.2" hidden="1" x14ac:dyDescent="0.25">
      <c r="A436" s="503">
        <v>432</v>
      </c>
      <c r="B436" s="504"/>
      <c r="C436" s="505"/>
      <c r="D436" s="506"/>
      <c r="E436" s="506"/>
      <c r="F436" s="106"/>
      <c r="G436" s="506"/>
      <c r="H436" s="506"/>
      <c r="I436" s="507"/>
      <c r="J436" s="506"/>
      <c r="K436" s="506"/>
      <c r="L436" s="507"/>
      <c r="M436" s="506"/>
      <c r="N436" s="508"/>
      <c r="O436" s="508"/>
      <c r="P436" s="489">
        <f t="shared" si="18"/>
        <v>-9</v>
      </c>
      <c r="Q436" s="489">
        <f t="shared" si="20"/>
        <v>0</v>
      </c>
      <c r="R436" s="493" t="str">
        <f t="shared" si="19"/>
        <v/>
      </c>
    </row>
    <row r="437" spans="1:18" ht="13.2" hidden="1" x14ac:dyDescent="0.25">
      <c r="A437" s="503">
        <v>433</v>
      </c>
      <c r="B437" s="504"/>
      <c r="C437" s="505"/>
      <c r="D437" s="506"/>
      <c r="E437" s="506"/>
      <c r="F437" s="106"/>
      <c r="G437" s="506"/>
      <c r="H437" s="506"/>
      <c r="I437" s="507"/>
      <c r="J437" s="506"/>
      <c r="K437" s="506"/>
      <c r="L437" s="507"/>
      <c r="M437" s="506"/>
      <c r="N437" s="508"/>
      <c r="O437" s="508"/>
      <c r="P437" s="489">
        <f t="shared" si="18"/>
        <v>-9</v>
      </c>
      <c r="Q437" s="489">
        <f t="shared" si="20"/>
        <v>0</v>
      </c>
      <c r="R437" s="493" t="str">
        <f t="shared" si="19"/>
        <v/>
      </c>
    </row>
    <row r="438" spans="1:18" ht="13.2" hidden="1" x14ac:dyDescent="0.25">
      <c r="A438" s="503">
        <v>434</v>
      </c>
      <c r="B438" s="504"/>
      <c r="C438" s="505"/>
      <c r="D438" s="506"/>
      <c r="E438" s="506"/>
      <c r="F438" s="106"/>
      <c r="G438" s="506"/>
      <c r="H438" s="506"/>
      <c r="I438" s="507"/>
      <c r="J438" s="506"/>
      <c r="K438" s="506"/>
      <c r="L438" s="507"/>
      <c r="M438" s="506"/>
      <c r="N438" s="508"/>
      <c r="O438" s="508"/>
      <c r="P438" s="489">
        <f t="shared" si="18"/>
        <v>-9</v>
      </c>
      <c r="Q438" s="489">
        <f t="shared" si="20"/>
        <v>0</v>
      </c>
      <c r="R438" s="493" t="str">
        <f t="shared" si="19"/>
        <v/>
      </c>
    </row>
    <row r="439" spans="1:18" ht="13.2" hidden="1" x14ac:dyDescent="0.25">
      <c r="A439" s="503">
        <v>435</v>
      </c>
      <c r="B439" s="504"/>
      <c r="C439" s="505"/>
      <c r="D439" s="506"/>
      <c r="E439" s="506"/>
      <c r="F439" s="106"/>
      <c r="G439" s="506"/>
      <c r="H439" s="506"/>
      <c r="I439" s="507"/>
      <c r="J439" s="506"/>
      <c r="K439" s="506"/>
      <c r="L439" s="507"/>
      <c r="M439" s="506"/>
      <c r="N439" s="508"/>
      <c r="O439" s="508"/>
      <c r="P439" s="489">
        <f t="shared" si="18"/>
        <v>-9</v>
      </c>
      <c r="Q439" s="489">
        <f t="shared" si="20"/>
        <v>0</v>
      </c>
      <c r="R439" s="493" t="str">
        <f t="shared" si="19"/>
        <v/>
      </c>
    </row>
    <row r="440" spans="1:18" ht="13.2" hidden="1" x14ac:dyDescent="0.25">
      <c r="A440" s="503">
        <v>436</v>
      </c>
      <c r="B440" s="504"/>
      <c r="C440" s="505"/>
      <c r="D440" s="506"/>
      <c r="E440" s="506"/>
      <c r="F440" s="106"/>
      <c r="G440" s="506"/>
      <c r="H440" s="506"/>
      <c r="I440" s="507"/>
      <c r="J440" s="506"/>
      <c r="K440" s="506"/>
      <c r="L440" s="507"/>
      <c r="M440" s="506"/>
      <c r="N440" s="508"/>
      <c r="O440" s="508"/>
      <c r="P440" s="489">
        <f t="shared" si="18"/>
        <v>-9</v>
      </c>
      <c r="Q440" s="489">
        <f t="shared" si="20"/>
        <v>0</v>
      </c>
      <c r="R440" s="493" t="str">
        <f t="shared" si="19"/>
        <v/>
      </c>
    </row>
    <row r="441" spans="1:18" ht="13.2" hidden="1" x14ac:dyDescent="0.25">
      <c r="A441" s="503">
        <v>437</v>
      </c>
      <c r="B441" s="504"/>
      <c r="C441" s="505"/>
      <c r="D441" s="506"/>
      <c r="E441" s="506"/>
      <c r="F441" s="106"/>
      <c r="G441" s="506"/>
      <c r="H441" s="506"/>
      <c r="I441" s="507"/>
      <c r="J441" s="506"/>
      <c r="K441" s="506"/>
      <c r="L441" s="507"/>
      <c r="M441" s="506"/>
      <c r="N441" s="508"/>
      <c r="O441" s="508"/>
      <c r="P441" s="489">
        <f t="shared" si="18"/>
        <v>-9</v>
      </c>
      <c r="Q441" s="489">
        <f t="shared" si="20"/>
        <v>0</v>
      </c>
      <c r="R441" s="493" t="str">
        <f t="shared" si="19"/>
        <v/>
      </c>
    </row>
    <row r="442" spans="1:18" ht="13.2" hidden="1" x14ac:dyDescent="0.25">
      <c r="A442" s="503">
        <v>438</v>
      </c>
      <c r="B442" s="504"/>
      <c r="C442" s="505"/>
      <c r="D442" s="506"/>
      <c r="E442" s="506"/>
      <c r="F442" s="106"/>
      <c r="G442" s="506"/>
      <c r="H442" s="506"/>
      <c r="I442" s="507"/>
      <c r="J442" s="506"/>
      <c r="K442" s="506"/>
      <c r="L442" s="507"/>
      <c r="M442" s="506"/>
      <c r="N442" s="508"/>
      <c r="O442" s="508"/>
      <c r="P442" s="489">
        <f t="shared" si="18"/>
        <v>-9</v>
      </c>
      <c r="Q442" s="489">
        <f t="shared" si="20"/>
        <v>0</v>
      </c>
      <c r="R442" s="493" t="str">
        <f t="shared" si="19"/>
        <v/>
      </c>
    </row>
    <row r="443" spans="1:18" ht="13.2" hidden="1" x14ac:dyDescent="0.25">
      <c r="A443" s="503">
        <v>439</v>
      </c>
      <c r="B443" s="504"/>
      <c r="C443" s="505"/>
      <c r="D443" s="506"/>
      <c r="E443" s="506"/>
      <c r="F443" s="106"/>
      <c r="G443" s="506"/>
      <c r="H443" s="506"/>
      <c r="I443" s="507"/>
      <c r="J443" s="506"/>
      <c r="K443" s="506"/>
      <c r="L443" s="507"/>
      <c r="M443" s="506"/>
      <c r="N443" s="508"/>
      <c r="O443" s="508"/>
      <c r="P443" s="489">
        <f t="shared" si="18"/>
        <v>-9</v>
      </c>
      <c r="Q443" s="489">
        <f t="shared" si="20"/>
        <v>0</v>
      </c>
      <c r="R443" s="493" t="str">
        <f t="shared" si="19"/>
        <v/>
      </c>
    </row>
    <row r="444" spans="1:18" ht="13.2" hidden="1" x14ac:dyDescent="0.25">
      <c r="A444" s="503">
        <v>440</v>
      </c>
      <c r="B444" s="504"/>
      <c r="C444" s="505"/>
      <c r="D444" s="506"/>
      <c r="E444" s="506"/>
      <c r="F444" s="106"/>
      <c r="G444" s="506"/>
      <c r="H444" s="506"/>
      <c r="I444" s="507"/>
      <c r="J444" s="506"/>
      <c r="K444" s="506"/>
      <c r="L444" s="507"/>
      <c r="M444" s="506"/>
      <c r="N444" s="508"/>
      <c r="O444" s="508"/>
      <c r="P444" s="489">
        <f t="shared" si="18"/>
        <v>-9</v>
      </c>
      <c r="Q444" s="489">
        <f t="shared" si="20"/>
        <v>0</v>
      </c>
      <c r="R444" s="493" t="str">
        <f t="shared" si="19"/>
        <v/>
      </c>
    </row>
    <row r="445" spans="1:18" ht="13.2" hidden="1" x14ac:dyDescent="0.25">
      <c r="A445" s="503">
        <v>441</v>
      </c>
      <c r="B445" s="504"/>
      <c r="C445" s="505"/>
      <c r="D445" s="506"/>
      <c r="E445" s="506"/>
      <c r="F445" s="106"/>
      <c r="G445" s="506"/>
      <c r="H445" s="506"/>
      <c r="I445" s="507"/>
      <c r="J445" s="506"/>
      <c r="K445" s="506"/>
      <c r="L445" s="507"/>
      <c r="M445" s="506"/>
      <c r="N445" s="508"/>
      <c r="O445" s="508"/>
      <c r="P445" s="489">
        <f t="shared" si="18"/>
        <v>-9</v>
      </c>
      <c r="Q445" s="489">
        <f t="shared" si="20"/>
        <v>0</v>
      </c>
      <c r="R445" s="493" t="str">
        <f t="shared" si="19"/>
        <v/>
      </c>
    </row>
    <row r="446" spans="1:18" ht="13.2" hidden="1" x14ac:dyDescent="0.25">
      <c r="A446" s="503">
        <v>442</v>
      </c>
      <c r="B446" s="504"/>
      <c r="C446" s="505"/>
      <c r="D446" s="506"/>
      <c r="E446" s="506"/>
      <c r="F446" s="106"/>
      <c r="G446" s="506"/>
      <c r="H446" s="506"/>
      <c r="I446" s="507"/>
      <c r="J446" s="506"/>
      <c r="K446" s="506"/>
      <c r="L446" s="507"/>
      <c r="M446" s="506"/>
      <c r="N446" s="508"/>
      <c r="O446" s="508"/>
      <c r="P446" s="489">
        <f t="shared" si="18"/>
        <v>-9</v>
      </c>
      <c r="Q446" s="489">
        <f t="shared" si="20"/>
        <v>0</v>
      </c>
      <c r="R446" s="493" t="str">
        <f t="shared" si="19"/>
        <v/>
      </c>
    </row>
    <row r="447" spans="1:18" ht="13.2" hidden="1" x14ac:dyDescent="0.25">
      <c r="A447" s="503">
        <v>443</v>
      </c>
      <c r="B447" s="504"/>
      <c r="C447" s="505"/>
      <c r="D447" s="506"/>
      <c r="E447" s="506"/>
      <c r="F447" s="106"/>
      <c r="G447" s="506"/>
      <c r="H447" s="506"/>
      <c r="I447" s="507"/>
      <c r="J447" s="506"/>
      <c r="K447" s="506"/>
      <c r="L447" s="507"/>
      <c r="M447" s="506"/>
      <c r="N447" s="508"/>
      <c r="O447" s="508"/>
      <c r="P447" s="489">
        <f t="shared" si="18"/>
        <v>-9</v>
      </c>
      <c r="Q447" s="489">
        <f t="shared" si="20"/>
        <v>0</v>
      </c>
      <c r="R447" s="493" t="str">
        <f t="shared" si="19"/>
        <v/>
      </c>
    </row>
    <row r="448" spans="1:18" ht="13.2" hidden="1" x14ac:dyDescent="0.25">
      <c r="A448" s="503">
        <v>444</v>
      </c>
      <c r="B448" s="504"/>
      <c r="C448" s="505"/>
      <c r="D448" s="506"/>
      <c r="E448" s="506"/>
      <c r="F448" s="106"/>
      <c r="G448" s="506"/>
      <c r="H448" s="506"/>
      <c r="I448" s="507"/>
      <c r="J448" s="506"/>
      <c r="K448" s="506"/>
      <c r="L448" s="507"/>
      <c r="M448" s="506"/>
      <c r="N448" s="508"/>
      <c r="O448" s="508"/>
      <c r="P448" s="489">
        <f t="shared" si="18"/>
        <v>-9</v>
      </c>
      <c r="Q448" s="489">
        <f t="shared" si="20"/>
        <v>0</v>
      </c>
      <c r="R448" s="493" t="str">
        <f t="shared" si="19"/>
        <v/>
      </c>
    </row>
    <row r="449" spans="1:18" ht="13.2" hidden="1" x14ac:dyDescent="0.25">
      <c r="A449" s="503">
        <v>445</v>
      </c>
      <c r="B449" s="504"/>
      <c r="C449" s="505"/>
      <c r="D449" s="506"/>
      <c r="E449" s="506"/>
      <c r="F449" s="106"/>
      <c r="G449" s="506"/>
      <c r="H449" s="506"/>
      <c r="I449" s="507"/>
      <c r="J449" s="506"/>
      <c r="K449" s="506"/>
      <c r="L449" s="507"/>
      <c r="M449" s="506"/>
      <c r="N449" s="508"/>
      <c r="O449" s="508"/>
      <c r="P449" s="489">
        <f t="shared" si="18"/>
        <v>-9</v>
      </c>
      <c r="Q449" s="489">
        <f t="shared" si="20"/>
        <v>0</v>
      </c>
      <c r="R449" s="493" t="str">
        <f t="shared" si="19"/>
        <v/>
      </c>
    </row>
    <row r="450" spans="1:18" ht="13.2" hidden="1" x14ac:dyDescent="0.25">
      <c r="A450" s="503">
        <v>446</v>
      </c>
      <c r="B450" s="504"/>
      <c r="C450" s="505"/>
      <c r="D450" s="506"/>
      <c r="E450" s="506"/>
      <c r="F450" s="106"/>
      <c r="G450" s="506"/>
      <c r="H450" s="506"/>
      <c r="I450" s="507"/>
      <c r="J450" s="506"/>
      <c r="K450" s="506"/>
      <c r="L450" s="507"/>
      <c r="M450" s="506"/>
      <c r="N450" s="508"/>
      <c r="O450" s="508"/>
      <c r="P450" s="489">
        <f t="shared" si="18"/>
        <v>-9</v>
      </c>
      <c r="Q450" s="489">
        <f t="shared" si="20"/>
        <v>0</v>
      </c>
      <c r="R450" s="493" t="str">
        <f t="shared" si="19"/>
        <v/>
      </c>
    </row>
    <row r="451" spans="1:18" ht="13.2" hidden="1" x14ac:dyDescent="0.25">
      <c r="A451" s="503">
        <v>447</v>
      </c>
      <c r="B451" s="504"/>
      <c r="C451" s="505"/>
      <c r="D451" s="506"/>
      <c r="E451" s="506"/>
      <c r="F451" s="106"/>
      <c r="G451" s="506"/>
      <c r="H451" s="506"/>
      <c r="I451" s="507"/>
      <c r="J451" s="506"/>
      <c r="K451" s="506"/>
      <c r="L451" s="507"/>
      <c r="M451" s="506"/>
      <c r="N451" s="508"/>
      <c r="O451" s="508"/>
      <c r="P451" s="489">
        <f t="shared" si="18"/>
        <v>-9</v>
      </c>
      <c r="Q451" s="489">
        <f t="shared" si="20"/>
        <v>0</v>
      </c>
      <c r="R451" s="493" t="str">
        <f t="shared" si="19"/>
        <v/>
      </c>
    </row>
    <row r="452" spans="1:18" ht="13.2" hidden="1" x14ac:dyDescent="0.25">
      <c r="A452" s="503">
        <v>448</v>
      </c>
      <c r="B452" s="504"/>
      <c r="C452" s="505"/>
      <c r="D452" s="506"/>
      <c r="E452" s="506"/>
      <c r="F452" s="106"/>
      <c r="G452" s="506"/>
      <c r="H452" s="506"/>
      <c r="I452" s="507"/>
      <c r="J452" s="506"/>
      <c r="K452" s="506"/>
      <c r="L452" s="507"/>
      <c r="M452" s="506"/>
      <c r="N452" s="508"/>
      <c r="O452" s="508"/>
      <c r="P452" s="489">
        <f t="shared" si="18"/>
        <v>-9</v>
      </c>
      <c r="Q452" s="489">
        <f t="shared" si="20"/>
        <v>0</v>
      </c>
      <c r="R452" s="493" t="str">
        <f t="shared" si="19"/>
        <v/>
      </c>
    </row>
    <row r="453" spans="1:18" ht="13.2" hidden="1" x14ac:dyDescent="0.25">
      <c r="A453" s="503">
        <v>449</v>
      </c>
      <c r="B453" s="504"/>
      <c r="C453" s="505"/>
      <c r="D453" s="506"/>
      <c r="E453" s="506"/>
      <c r="F453" s="106"/>
      <c r="G453" s="506"/>
      <c r="H453" s="506"/>
      <c r="I453" s="507"/>
      <c r="J453" s="506"/>
      <c r="K453" s="506"/>
      <c r="L453" s="507"/>
      <c r="M453" s="506"/>
      <c r="N453" s="508"/>
      <c r="O453" s="508"/>
      <c r="P453" s="489">
        <f t="shared" ref="P453:P516" si="21">MONTH(B453)-$P$1+1</f>
        <v>-9</v>
      </c>
      <c r="Q453" s="489">
        <f t="shared" si="20"/>
        <v>0</v>
      </c>
      <c r="R453" s="493" t="str">
        <f t="shared" ref="R453:R516" si="22">SUBSTITUTE(D453," ","_")</f>
        <v/>
      </c>
    </row>
    <row r="454" spans="1:18" ht="13.2" hidden="1" x14ac:dyDescent="0.25">
      <c r="A454" s="503">
        <v>450</v>
      </c>
      <c r="B454" s="504"/>
      <c r="C454" s="505"/>
      <c r="D454" s="506"/>
      <c r="E454" s="506"/>
      <c r="F454" s="106"/>
      <c r="G454" s="506"/>
      <c r="H454" s="506"/>
      <c r="I454" s="507"/>
      <c r="J454" s="506"/>
      <c r="K454" s="506"/>
      <c r="L454" s="507"/>
      <c r="M454" s="506"/>
      <c r="N454" s="508"/>
      <c r="O454" s="508"/>
      <c r="P454" s="489">
        <f t="shared" si="21"/>
        <v>-9</v>
      </c>
      <c r="Q454" s="489">
        <f t="shared" ref="Q454:Q517" si="23">IF(C454=0,0,IF(YEAR(C454)-$Q$1&lt;0,0,MONTH(C454)-$P$1+1))</f>
        <v>0</v>
      </c>
      <c r="R454" s="493" t="str">
        <f t="shared" si="22"/>
        <v/>
      </c>
    </row>
    <row r="455" spans="1:18" ht="13.2" hidden="1" x14ac:dyDescent="0.25">
      <c r="A455" s="503">
        <v>451</v>
      </c>
      <c r="B455" s="504"/>
      <c r="C455" s="505"/>
      <c r="D455" s="506"/>
      <c r="E455" s="506"/>
      <c r="F455" s="106"/>
      <c r="G455" s="506"/>
      <c r="H455" s="506"/>
      <c r="I455" s="507"/>
      <c r="J455" s="506"/>
      <c r="K455" s="506"/>
      <c r="L455" s="507"/>
      <c r="M455" s="506"/>
      <c r="N455" s="508"/>
      <c r="O455" s="508"/>
      <c r="P455" s="489">
        <f t="shared" si="21"/>
        <v>-9</v>
      </c>
      <c r="Q455" s="489">
        <f t="shared" si="23"/>
        <v>0</v>
      </c>
      <c r="R455" s="493" t="str">
        <f t="shared" si="22"/>
        <v/>
      </c>
    </row>
    <row r="456" spans="1:18" ht="13.2" hidden="1" x14ac:dyDescent="0.25">
      <c r="A456" s="503">
        <v>452</v>
      </c>
      <c r="B456" s="504"/>
      <c r="C456" s="505"/>
      <c r="D456" s="506"/>
      <c r="E456" s="506"/>
      <c r="F456" s="106"/>
      <c r="G456" s="506"/>
      <c r="H456" s="506"/>
      <c r="I456" s="507"/>
      <c r="J456" s="506"/>
      <c r="K456" s="506"/>
      <c r="L456" s="507"/>
      <c r="M456" s="506"/>
      <c r="N456" s="508"/>
      <c r="O456" s="508"/>
      <c r="P456" s="489">
        <f t="shared" si="21"/>
        <v>-9</v>
      </c>
      <c r="Q456" s="489">
        <f t="shared" si="23"/>
        <v>0</v>
      </c>
      <c r="R456" s="493" t="str">
        <f t="shared" si="22"/>
        <v/>
      </c>
    </row>
    <row r="457" spans="1:18" ht="13.2" hidden="1" x14ac:dyDescent="0.25">
      <c r="A457" s="503">
        <v>453</v>
      </c>
      <c r="B457" s="504"/>
      <c r="C457" s="505"/>
      <c r="D457" s="506"/>
      <c r="E457" s="506"/>
      <c r="F457" s="106"/>
      <c r="G457" s="506"/>
      <c r="H457" s="506"/>
      <c r="I457" s="507"/>
      <c r="J457" s="506"/>
      <c r="K457" s="506"/>
      <c r="L457" s="507"/>
      <c r="M457" s="506"/>
      <c r="N457" s="508"/>
      <c r="O457" s="508"/>
      <c r="P457" s="489">
        <f t="shared" si="21"/>
        <v>-9</v>
      </c>
      <c r="Q457" s="489">
        <f t="shared" si="23"/>
        <v>0</v>
      </c>
      <c r="R457" s="493" t="str">
        <f t="shared" si="22"/>
        <v/>
      </c>
    </row>
    <row r="458" spans="1:18" ht="13.2" hidden="1" x14ac:dyDescent="0.25">
      <c r="A458" s="503">
        <v>454</v>
      </c>
      <c r="B458" s="504"/>
      <c r="C458" s="505"/>
      <c r="D458" s="506"/>
      <c r="E458" s="506"/>
      <c r="F458" s="106"/>
      <c r="G458" s="506"/>
      <c r="H458" s="506"/>
      <c r="I458" s="507"/>
      <c r="J458" s="506"/>
      <c r="K458" s="506"/>
      <c r="L458" s="507"/>
      <c r="M458" s="506"/>
      <c r="N458" s="508"/>
      <c r="O458" s="508"/>
      <c r="P458" s="489">
        <f t="shared" si="21"/>
        <v>-9</v>
      </c>
      <c r="Q458" s="489">
        <f t="shared" si="23"/>
        <v>0</v>
      </c>
      <c r="R458" s="493" t="str">
        <f t="shared" si="22"/>
        <v/>
      </c>
    </row>
    <row r="459" spans="1:18" ht="13.2" hidden="1" x14ac:dyDescent="0.25">
      <c r="A459" s="503">
        <v>455</v>
      </c>
      <c r="B459" s="504"/>
      <c r="C459" s="505"/>
      <c r="D459" s="506"/>
      <c r="E459" s="506"/>
      <c r="F459" s="106"/>
      <c r="G459" s="506"/>
      <c r="H459" s="506"/>
      <c r="I459" s="507"/>
      <c r="J459" s="506"/>
      <c r="K459" s="506"/>
      <c r="L459" s="507"/>
      <c r="M459" s="506"/>
      <c r="N459" s="508"/>
      <c r="O459" s="508"/>
      <c r="P459" s="489">
        <f t="shared" si="21"/>
        <v>-9</v>
      </c>
      <c r="Q459" s="489">
        <f t="shared" si="23"/>
        <v>0</v>
      </c>
      <c r="R459" s="493" t="str">
        <f t="shared" si="22"/>
        <v/>
      </c>
    </row>
    <row r="460" spans="1:18" ht="13.2" hidden="1" x14ac:dyDescent="0.25">
      <c r="A460" s="503">
        <v>456</v>
      </c>
      <c r="B460" s="504"/>
      <c r="C460" s="505"/>
      <c r="D460" s="506"/>
      <c r="E460" s="506"/>
      <c r="F460" s="106"/>
      <c r="G460" s="506"/>
      <c r="H460" s="506"/>
      <c r="I460" s="507"/>
      <c r="J460" s="506"/>
      <c r="K460" s="506"/>
      <c r="L460" s="507"/>
      <c r="M460" s="506"/>
      <c r="N460" s="508"/>
      <c r="O460" s="508"/>
      <c r="P460" s="489">
        <f t="shared" si="21"/>
        <v>-9</v>
      </c>
      <c r="Q460" s="489">
        <f t="shared" si="23"/>
        <v>0</v>
      </c>
      <c r="R460" s="493" t="str">
        <f t="shared" si="22"/>
        <v/>
      </c>
    </row>
    <row r="461" spans="1:18" ht="13.2" hidden="1" x14ac:dyDescent="0.25">
      <c r="A461" s="503">
        <v>457</v>
      </c>
      <c r="B461" s="504"/>
      <c r="C461" s="505"/>
      <c r="D461" s="506"/>
      <c r="E461" s="506"/>
      <c r="F461" s="106"/>
      <c r="G461" s="506"/>
      <c r="H461" s="506"/>
      <c r="I461" s="507"/>
      <c r="J461" s="506"/>
      <c r="K461" s="506"/>
      <c r="L461" s="507"/>
      <c r="M461" s="506"/>
      <c r="N461" s="508"/>
      <c r="O461" s="508"/>
      <c r="P461" s="489">
        <f t="shared" si="21"/>
        <v>-9</v>
      </c>
      <c r="Q461" s="489">
        <f t="shared" si="23"/>
        <v>0</v>
      </c>
      <c r="R461" s="493" t="str">
        <f t="shared" si="22"/>
        <v/>
      </c>
    </row>
    <row r="462" spans="1:18" ht="13.2" hidden="1" x14ac:dyDescent="0.25">
      <c r="A462" s="503">
        <v>458</v>
      </c>
      <c r="B462" s="504"/>
      <c r="C462" s="505"/>
      <c r="D462" s="506"/>
      <c r="E462" s="506"/>
      <c r="F462" s="106"/>
      <c r="G462" s="506"/>
      <c r="H462" s="506"/>
      <c r="I462" s="507"/>
      <c r="J462" s="506"/>
      <c r="K462" s="506"/>
      <c r="L462" s="507"/>
      <c r="M462" s="506"/>
      <c r="N462" s="508"/>
      <c r="O462" s="508"/>
      <c r="P462" s="489">
        <f t="shared" si="21"/>
        <v>-9</v>
      </c>
      <c r="Q462" s="489">
        <f t="shared" si="23"/>
        <v>0</v>
      </c>
      <c r="R462" s="493" t="str">
        <f t="shared" si="22"/>
        <v/>
      </c>
    </row>
    <row r="463" spans="1:18" ht="13.2" hidden="1" x14ac:dyDescent="0.25">
      <c r="A463" s="503">
        <v>459</v>
      </c>
      <c r="B463" s="504"/>
      <c r="C463" s="505"/>
      <c r="D463" s="506"/>
      <c r="E463" s="506"/>
      <c r="F463" s="106"/>
      <c r="G463" s="506"/>
      <c r="H463" s="506"/>
      <c r="I463" s="507"/>
      <c r="J463" s="506"/>
      <c r="K463" s="506"/>
      <c r="L463" s="507"/>
      <c r="M463" s="506"/>
      <c r="N463" s="508"/>
      <c r="O463" s="508"/>
      <c r="P463" s="489">
        <f t="shared" si="21"/>
        <v>-9</v>
      </c>
      <c r="Q463" s="489">
        <f t="shared" si="23"/>
        <v>0</v>
      </c>
      <c r="R463" s="493" t="str">
        <f t="shared" si="22"/>
        <v/>
      </c>
    </row>
    <row r="464" spans="1:18" ht="13.2" hidden="1" x14ac:dyDescent="0.25">
      <c r="A464" s="503">
        <v>460</v>
      </c>
      <c r="B464" s="504"/>
      <c r="C464" s="505"/>
      <c r="D464" s="506"/>
      <c r="E464" s="506"/>
      <c r="F464" s="106"/>
      <c r="G464" s="506"/>
      <c r="H464" s="506"/>
      <c r="I464" s="507"/>
      <c r="J464" s="506"/>
      <c r="K464" s="506"/>
      <c r="L464" s="507"/>
      <c r="M464" s="506"/>
      <c r="N464" s="508"/>
      <c r="O464" s="508"/>
      <c r="P464" s="489">
        <f t="shared" si="21"/>
        <v>-9</v>
      </c>
      <c r="Q464" s="489">
        <f t="shared" si="23"/>
        <v>0</v>
      </c>
      <c r="R464" s="493" t="str">
        <f t="shared" si="22"/>
        <v/>
      </c>
    </row>
    <row r="465" spans="1:18" ht="13.2" hidden="1" x14ac:dyDescent="0.25">
      <c r="A465" s="503">
        <v>461</v>
      </c>
      <c r="B465" s="504"/>
      <c r="C465" s="505"/>
      <c r="D465" s="506"/>
      <c r="E465" s="506"/>
      <c r="F465" s="106"/>
      <c r="G465" s="506"/>
      <c r="H465" s="506"/>
      <c r="I465" s="507"/>
      <c r="J465" s="506"/>
      <c r="K465" s="506"/>
      <c r="L465" s="507"/>
      <c r="M465" s="506"/>
      <c r="N465" s="508"/>
      <c r="O465" s="508"/>
      <c r="P465" s="489">
        <f t="shared" si="21"/>
        <v>-9</v>
      </c>
      <c r="Q465" s="489">
        <f t="shared" si="23"/>
        <v>0</v>
      </c>
      <c r="R465" s="493" t="str">
        <f t="shared" si="22"/>
        <v/>
      </c>
    </row>
    <row r="466" spans="1:18" ht="13.2" hidden="1" x14ac:dyDescent="0.25">
      <c r="A466" s="503">
        <v>462</v>
      </c>
      <c r="B466" s="504"/>
      <c r="C466" s="505"/>
      <c r="D466" s="506"/>
      <c r="E466" s="506"/>
      <c r="F466" s="106"/>
      <c r="G466" s="506"/>
      <c r="H466" s="506"/>
      <c r="I466" s="507"/>
      <c r="J466" s="506"/>
      <c r="K466" s="506"/>
      <c r="L466" s="507"/>
      <c r="M466" s="506"/>
      <c r="N466" s="508"/>
      <c r="O466" s="508"/>
      <c r="P466" s="489">
        <f t="shared" si="21"/>
        <v>-9</v>
      </c>
      <c r="Q466" s="489">
        <f t="shared" si="23"/>
        <v>0</v>
      </c>
      <c r="R466" s="493" t="str">
        <f t="shared" si="22"/>
        <v/>
      </c>
    </row>
    <row r="467" spans="1:18" ht="13.2" hidden="1" x14ac:dyDescent="0.25">
      <c r="A467" s="503">
        <v>463</v>
      </c>
      <c r="B467" s="504"/>
      <c r="C467" s="505"/>
      <c r="D467" s="506"/>
      <c r="E467" s="506"/>
      <c r="F467" s="106"/>
      <c r="G467" s="506"/>
      <c r="H467" s="506"/>
      <c r="I467" s="507"/>
      <c r="J467" s="506"/>
      <c r="K467" s="506"/>
      <c r="L467" s="507"/>
      <c r="M467" s="506"/>
      <c r="N467" s="508"/>
      <c r="O467" s="508"/>
      <c r="P467" s="489">
        <f t="shared" si="21"/>
        <v>-9</v>
      </c>
      <c r="Q467" s="489">
        <f t="shared" si="23"/>
        <v>0</v>
      </c>
      <c r="R467" s="493" t="str">
        <f t="shared" si="22"/>
        <v/>
      </c>
    </row>
    <row r="468" spans="1:18" ht="13.2" hidden="1" x14ac:dyDescent="0.25">
      <c r="A468" s="503">
        <v>464</v>
      </c>
      <c r="B468" s="504"/>
      <c r="C468" s="505"/>
      <c r="D468" s="506"/>
      <c r="E468" s="506"/>
      <c r="F468" s="106"/>
      <c r="G468" s="506"/>
      <c r="H468" s="506"/>
      <c r="I468" s="507"/>
      <c r="J468" s="506"/>
      <c r="K468" s="506"/>
      <c r="L468" s="507"/>
      <c r="M468" s="506"/>
      <c r="N468" s="508"/>
      <c r="O468" s="508"/>
      <c r="P468" s="489">
        <f t="shared" si="21"/>
        <v>-9</v>
      </c>
      <c r="Q468" s="489">
        <f t="shared" si="23"/>
        <v>0</v>
      </c>
      <c r="R468" s="493" t="str">
        <f t="shared" si="22"/>
        <v/>
      </c>
    </row>
    <row r="469" spans="1:18" ht="13.2" hidden="1" x14ac:dyDescent="0.25">
      <c r="A469" s="503">
        <v>465</v>
      </c>
      <c r="B469" s="504"/>
      <c r="C469" s="505"/>
      <c r="D469" s="506"/>
      <c r="E469" s="506"/>
      <c r="F469" s="106"/>
      <c r="G469" s="506"/>
      <c r="H469" s="506"/>
      <c r="I469" s="507"/>
      <c r="J469" s="506"/>
      <c r="K469" s="506"/>
      <c r="L469" s="507"/>
      <c r="M469" s="506"/>
      <c r="N469" s="508"/>
      <c r="O469" s="508"/>
      <c r="P469" s="489">
        <f t="shared" si="21"/>
        <v>-9</v>
      </c>
      <c r="Q469" s="489">
        <f t="shared" si="23"/>
        <v>0</v>
      </c>
      <c r="R469" s="493" t="str">
        <f t="shared" si="22"/>
        <v/>
      </c>
    </row>
    <row r="470" spans="1:18" ht="13.2" hidden="1" x14ac:dyDescent="0.25">
      <c r="A470" s="503">
        <v>466</v>
      </c>
      <c r="B470" s="504"/>
      <c r="C470" s="505"/>
      <c r="D470" s="506"/>
      <c r="E470" s="506"/>
      <c r="F470" s="106"/>
      <c r="G470" s="506"/>
      <c r="H470" s="506"/>
      <c r="I470" s="507"/>
      <c r="J470" s="506"/>
      <c r="K470" s="506"/>
      <c r="L470" s="507"/>
      <c r="M470" s="506"/>
      <c r="N470" s="508"/>
      <c r="O470" s="508"/>
      <c r="P470" s="489">
        <f t="shared" si="21"/>
        <v>-9</v>
      </c>
      <c r="Q470" s="489">
        <f t="shared" si="23"/>
        <v>0</v>
      </c>
      <c r="R470" s="493" t="str">
        <f t="shared" si="22"/>
        <v/>
      </c>
    </row>
    <row r="471" spans="1:18" ht="13.2" hidden="1" x14ac:dyDescent="0.25">
      <c r="A471" s="503">
        <v>467</v>
      </c>
      <c r="B471" s="504"/>
      <c r="C471" s="505"/>
      <c r="D471" s="506"/>
      <c r="E471" s="506"/>
      <c r="F471" s="106"/>
      <c r="G471" s="506"/>
      <c r="H471" s="506"/>
      <c r="I471" s="507"/>
      <c r="J471" s="506"/>
      <c r="K471" s="506"/>
      <c r="L471" s="507"/>
      <c r="M471" s="506"/>
      <c r="N471" s="508"/>
      <c r="O471" s="508"/>
      <c r="P471" s="489">
        <f t="shared" si="21"/>
        <v>-9</v>
      </c>
      <c r="Q471" s="489">
        <f t="shared" si="23"/>
        <v>0</v>
      </c>
      <c r="R471" s="493" t="str">
        <f t="shared" si="22"/>
        <v/>
      </c>
    </row>
    <row r="472" spans="1:18" ht="13.2" hidden="1" x14ac:dyDescent="0.25">
      <c r="A472" s="503">
        <v>468</v>
      </c>
      <c r="B472" s="504"/>
      <c r="C472" s="505"/>
      <c r="D472" s="506"/>
      <c r="E472" s="506"/>
      <c r="F472" s="106"/>
      <c r="G472" s="506"/>
      <c r="H472" s="506"/>
      <c r="I472" s="507"/>
      <c r="J472" s="506"/>
      <c r="K472" s="506"/>
      <c r="L472" s="507"/>
      <c r="M472" s="506"/>
      <c r="N472" s="508"/>
      <c r="O472" s="508"/>
      <c r="P472" s="489">
        <f t="shared" si="21"/>
        <v>-9</v>
      </c>
      <c r="Q472" s="489">
        <f t="shared" si="23"/>
        <v>0</v>
      </c>
      <c r="R472" s="493" t="str">
        <f t="shared" si="22"/>
        <v/>
      </c>
    </row>
    <row r="473" spans="1:18" ht="13.2" hidden="1" x14ac:dyDescent="0.25">
      <c r="A473" s="503">
        <v>469</v>
      </c>
      <c r="B473" s="504"/>
      <c r="C473" s="505"/>
      <c r="D473" s="506"/>
      <c r="E473" s="506"/>
      <c r="F473" s="106"/>
      <c r="G473" s="506"/>
      <c r="H473" s="506"/>
      <c r="I473" s="507"/>
      <c r="J473" s="506"/>
      <c r="K473" s="506"/>
      <c r="L473" s="507"/>
      <c r="M473" s="506"/>
      <c r="N473" s="508"/>
      <c r="O473" s="508"/>
      <c r="P473" s="489">
        <f t="shared" si="21"/>
        <v>-9</v>
      </c>
      <c r="Q473" s="489">
        <f t="shared" si="23"/>
        <v>0</v>
      </c>
      <c r="R473" s="493" t="str">
        <f t="shared" si="22"/>
        <v/>
      </c>
    </row>
    <row r="474" spans="1:18" ht="13.2" hidden="1" x14ac:dyDescent="0.25">
      <c r="A474" s="503">
        <v>470</v>
      </c>
      <c r="B474" s="504"/>
      <c r="C474" s="505"/>
      <c r="D474" s="506"/>
      <c r="E474" s="506"/>
      <c r="F474" s="106"/>
      <c r="G474" s="506"/>
      <c r="H474" s="506"/>
      <c r="I474" s="507"/>
      <c r="J474" s="506"/>
      <c r="K474" s="506"/>
      <c r="L474" s="507"/>
      <c r="M474" s="506"/>
      <c r="N474" s="508"/>
      <c r="O474" s="508"/>
      <c r="P474" s="489">
        <f t="shared" si="21"/>
        <v>-9</v>
      </c>
      <c r="Q474" s="489">
        <f t="shared" si="23"/>
        <v>0</v>
      </c>
      <c r="R474" s="493" t="str">
        <f t="shared" si="22"/>
        <v/>
      </c>
    </row>
    <row r="475" spans="1:18" ht="13.2" hidden="1" x14ac:dyDescent="0.25">
      <c r="A475" s="503">
        <v>471</v>
      </c>
      <c r="B475" s="504"/>
      <c r="C475" s="505"/>
      <c r="D475" s="506"/>
      <c r="E475" s="506"/>
      <c r="F475" s="106"/>
      <c r="G475" s="506"/>
      <c r="H475" s="506"/>
      <c r="I475" s="507"/>
      <c r="J475" s="506"/>
      <c r="K475" s="506"/>
      <c r="L475" s="507"/>
      <c r="M475" s="506"/>
      <c r="N475" s="508"/>
      <c r="O475" s="508"/>
      <c r="P475" s="489">
        <f t="shared" si="21"/>
        <v>-9</v>
      </c>
      <c r="Q475" s="489">
        <f t="shared" si="23"/>
        <v>0</v>
      </c>
      <c r="R475" s="493" t="str">
        <f t="shared" si="22"/>
        <v/>
      </c>
    </row>
    <row r="476" spans="1:18" ht="13.2" hidden="1" x14ac:dyDescent="0.25">
      <c r="A476" s="503">
        <v>472</v>
      </c>
      <c r="B476" s="504"/>
      <c r="C476" s="505"/>
      <c r="D476" s="506"/>
      <c r="E476" s="506"/>
      <c r="F476" s="106"/>
      <c r="G476" s="506"/>
      <c r="H476" s="506"/>
      <c r="I476" s="507"/>
      <c r="J476" s="506"/>
      <c r="K476" s="506"/>
      <c r="L476" s="507"/>
      <c r="M476" s="506"/>
      <c r="N476" s="508"/>
      <c r="O476" s="508"/>
      <c r="P476" s="489">
        <f t="shared" si="21"/>
        <v>-9</v>
      </c>
      <c r="Q476" s="489">
        <f t="shared" si="23"/>
        <v>0</v>
      </c>
      <c r="R476" s="493" t="str">
        <f t="shared" si="22"/>
        <v/>
      </c>
    </row>
    <row r="477" spans="1:18" ht="13.2" hidden="1" x14ac:dyDescent="0.25">
      <c r="A477" s="503">
        <v>473</v>
      </c>
      <c r="B477" s="504"/>
      <c r="C477" s="505"/>
      <c r="D477" s="506"/>
      <c r="E477" s="506"/>
      <c r="F477" s="106"/>
      <c r="G477" s="506"/>
      <c r="H477" s="506"/>
      <c r="I477" s="507"/>
      <c r="J477" s="506"/>
      <c r="K477" s="506"/>
      <c r="L477" s="507"/>
      <c r="M477" s="506"/>
      <c r="N477" s="508"/>
      <c r="O477" s="508"/>
      <c r="P477" s="489">
        <f t="shared" si="21"/>
        <v>-9</v>
      </c>
      <c r="Q477" s="489">
        <f t="shared" si="23"/>
        <v>0</v>
      </c>
      <c r="R477" s="493" t="str">
        <f t="shared" si="22"/>
        <v/>
      </c>
    </row>
    <row r="478" spans="1:18" ht="13.2" hidden="1" x14ac:dyDescent="0.25">
      <c r="A478" s="503">
        <v>474</v>
      </c>
      <c r="B478" s="504"/>
      <c r="C478" s="505"/>
      <c r="D478" s="506"/>
      <c r="E478" s="506"/>
      <c r="F478" s="106"/>
      <c r="G478" s="506"/>
      <c r="H478" s="506"/>
      <c r="I478" s="507"/>
      <c r="J478" s="506"/>
      <c r="K478" s="506"/>
      <c r="L478" s="507"/>
      <c r="M478" s="506"/>
      <c r="N478" s="508"/>
      <c r="O478" s="508"/>
      <c r="P478" s="489">
        <f t="shared" si="21"/>
        <v>-9</v>
      </c>
      <c r="Q478" s="489">
        <f t="shared" si="23"/>
        <v>0</v>
      </c>
      <c r="R478" s="493" t="str">
        <f t="shared" si="22"/>
        <v/>
      </c>
    </row>
    <row r="479" spans="1:18" ht="13.2" hidden="1" x14ac:dyDescent="0.25">
      <c r="A479" s="503">
        <v>475</v>
      </c>
      <c r="B479" s="504"/>
      <c r="C479" s="505"/>
      <c r="D479" s="506"/>
      <c r="E479" s="506"/>
      <c r="F479" s="106"/>
      <c r="G479" s="506"/>
      <c r="H479" s="506"/>
      <c r="I479" s="507"/>
      <c r="J479" s="506"/>
      <c r="K479" s="506"/>
      <c r="L479" s="507"/>
      <c r="M479" s="506"/>
      <c r="N479" s="508"/>
      <c r="O479" s="508"/>
      <c r="P479" s="489">
        <f t="shared" si="21"/>
        <v>-9</v>
      </c>
      <c r="Q479" s="489">
        <f t="shared" si="23"/>
        <v>0</v>
      </c>
      <c r="R479" s="493" t="str">
        <f t="shared" si="22"/>
        <v/>
      </c>
    </row>
    <row r="480" spans="1:18" ht="13.2" hidden="1" x14ac:dyDescent="0.25">
      <c r="A480" s="503">
        <v>476</v>
      </c>
      <c r="B480" s="504"/>
      <c r="C480" s="505"/>
      <c r="D480" s="506"/>
      <c r="E480" s="506"/>
      <c r="F480" s="106"/>
      <c r="G480" s="506"/>
      <c r="H480" s="506"/>
      <c r="I480" s="507"/>
      <c r="J480" s="506"/>
      <c r="K480" s="506"/>
      <c r="L480" s="507"/>
      <c r="M480" s="506"/>
      <c r="N480" s="508"/>
      <c r="O480" s="508"/>
      <c r="P480" s="489">
        <f t="shared" si="21"/>
        <v>-9</v>
      </c>
      <c r="Q480" s="489">
        <f t="shared" si="23"/>
        <v>0</v>
      </c>
      <c r="R480" s="493" t="str">
        <f t="shared" si="22"/>
        <v/>
      </c>
    </row>
    <row r="481" spans="1:18" ht="13.2" hidden="1" x14ac:dyDescent="0.25">
      <c r="A481" s="503">
        <v>477</v>
      </c>
      <c r="B481" s="504"/>
      <c r="C481" s="505"/>
      <c r="D481" s="506"/>
      <c r="E481" s="506"/>
      <c r="F481" s="106"/>
      <c r="G481" s="506"/>
      <c r="H481" s="506"/>
      <c r="I481" s="507"/>
      <c r="J481" s="506"/>
      <c r="K481" s="506"/>
      <c r="L481" s="507"/>
      <c r="M481" s="506"/>
      <c r="N481" s="508"/>
      <c r="O481" s="508"/>
      <c r="P481" s="489">
        <f t="shared" si="21"/>
        <v>-9</v>
      </c>
      <c r="Q481" s="489">
        <f t="shared" si="23"/>
        <v>0</v>
      </c>
      <c r="R481" s="493" t="str">
        <f t="shared" si="22"/>
        <v/>
      </c>
    </row>
    <row r="482" spans="1:18" ht="13.2" hidden="1" x14ac:dyDescent="0.25">
      <c r="A482" s="503">
        <v>478</v>
      </c>
      <c r="B482" s="504"/>
      <c r="C482" s="505"/>
      <c r="D482" s="506"/>
      <c r="E482" s="506"/>
      <c r="F482" s="106"/>
      <c r="G482" s="506"/>
      <c r="H482" s="506"/>
      <c r="I482" s="507"/>
      <c r="J482" s="506"/>
      <c r="K482" s="506"/>
      <c r="L482" s="507"/>
      <c r="M482" s="506"/>
      <c r="N482" s="508"/>
      <c r="O482" s="508"/>
      <c r="P482" s="489">
        <f t="shared" si="21"/>
        <v>-9</v>
      </c>
      <c r="Q482" s="489">
        <f t="shared" si="23"/>
        <v>0</v>
      </c>
      <c r="R482" s="493" t="str">
        <f t="shared" si="22"/>
        <v/>
      </c>
    </row>
    <row r="483" spans="1:18" ht="13.2" hidden="1" x14ac:dyDescent="0.25">
      <c r="A483" s="503">
        <v>479</v>
      </c>
      <c r="B483" s="504"/>
      <c r="C483" s="505"/>
      <c r="D483" s="506"/>
      <c r="E483" s="506"/>
      <c r="F483" s="106"/>
      <c r="G483" s="506"/>
      <c r="H483" s="506"/>
      <c r="I483" s="507"/>
      <c r="J483" s="506"/>
      <c r="K483" s="506"/>
      <c r="L483" s="507"/>
      <c r="M483" s="506"/>
      <c r="N483" s="508"/>
      <c r="O483" s="508"/>
      <c r="P483" s="489">
        <f t="shared" si="21"/>
        <v>-9</v>
      </c>
      <c r="Q483" s="489">
        <f t="shared" si="23"/>
        <v>0</v>
      </c>
      <c r="R483" s="493" t="str">
        <f t="shared" si="22"/>
        <v/>
      </c>
    </row>
    <row r="484" spans="1:18" ht="13.2" hidden="1" x14ac:dyDescent="0.25">
      <c r="A484" s="503">
        <v>480</v>
      </c>
      <c r="B484" s="504"/>
      <c r="C484" s="505"/>
      <c r="D484" s="506"/>
      <c r="E484" s="506"/>
      <c r="F484" s="106"/>
      <c r="G484" s="506"/>
      <c r="H484" s="506"/>
      <c r="I484" s="507"/>
      <c r="J484" s="506"/>
      <c r="K484" s="506"/>
      <c r="L484" s="507"/>
      <c r="M484" s="506"/>
      <c r="N484" s="508"/>
      <c r="O484" s="508"/>
      <c r="P484" s="489">
        <f t="shared" si="21"/>
        <v>-9</v>
      </c>
      <c r="Q484" s="489">
        <f t="shared" si="23"/>
        <v>0</v>
      </c>
      <c r="R484" s="493" t="str">
        <f t="shared" si="22"/>
        <v/>
      </c>
    </row>
    <row r="485" spans="1:18" ht="13.2" hidden="1" x14ac:dyDescent="0.25">
      <c r="A485" s="503">
        <v>481</v>
      </c>
      <c r="B485" s="504"/>
      <c r="C485" s="505"/>
      <c r="D485" s="506"/>
      <c r="E485" s="506"/>
      <c r="F485" s="106"/>
      <c r="G485" s="506"/>
      <c r="H485" s="506"/>
      <c r="I485" s="507"/>
      <c r="J485" s="506"/>
      <c r="K485" s="506"/>
      <c r="L485" s="507"/>
      <c r="M485" s="506"/>
      <c r="N485" s="508"/>
      <c r="O485" s="508"/>
      <c r="P485" s="489">
        <f t="shared" si="21"/>
        <v>-9</v>
      </c>
      <c r="Q485" s="489">
        <f t="shared" si="23"/>
        <v>0</v>
      </c>
      <c r="R485" s="493" t="str">
        <f t="shared" si="22"/>
        <v/>
      </c>
    </row>
    <row r="486" spans="1:18" ht="13.2" hidden="1" x14ac:dyDescent="0.25">
      <c r="A486" s="503">
        <v>482</v>
      </c>
      <c r="B486" s="504"/>
      <c r="C486" s="505"/>
      <c r="D486" s="506"/>
      <c r="E486" s="506"/>
      <c r="F486" s="106"/>
      <c r="G486" s="506"/>
      <c r="H486" s="506"/>
      <c r="I486" s="507"/>
      <c r="J486" s="506"/>
      <c r="K486" s="506"/>
      <c r="L486" s="507"/>
      <c r="M486" s="506"/>
      <c r="N486" s="508"/>
      <c r="O486" s="508"/>
      <c r="P486" s="489">
        <f t="shared" si="21"/>
        <v>-9</v>
      </c>
      <c r="Q486" s="489">
        <f t="shared" si="23"/>
        <v>0</v>
      </c>
      <c r="R486" s="493" t="str">
        <f t="shared" si="22"/>
        <v/>
      </c>
    </row>
    <row r="487" spans="1:18" ht="13.2" hidden="1" x14ac:dyDescent="0.25">
      <c r="A487" s="503">
        <v>483</v>
      </c>
      <c r="B487" s="504"/>
      <c r="C487" s="505"/>
      <c r="D487" s="506"/>
      <c r="E487" s="506"/>
      <c r="F487" s="106"/>
      <c r="G487" s="506"/>
      <c r="H487" s="506"/>
      <c r="I487" s="507"/>
      <c r="J487" s="506"/>
      <c r="K487" s="506"/>
      <c r="L487" s="507"/>
      <c r="M487" s="506"/>
      <c r="N487" s="508"/>
      <c r="O487" s="508"/>
      <c r="P487" s="489">
        <f t="shared" si="21"/>
        <v>-9</v>
      </c>
      <c r="Q487" s="489">
        <f t="shared" si="23"/>
        <v>0</v>
      </c>
      <c r="R487" s="493" t="str">
        <f t="shared" si="22"/>
        <v/>
      </c>
    </row>
    <row r="488" spans="1:18" ht="13.2" hidden="1" x14ac:dyDescent="0.25">
      <c r="A488" s="503">
        <v>484</v>
      </c>
      <c r="B488" s="504"/>
      <c r="C488" s="505"/>
      <c r="D488" s="506"/>
      <c r="E488" s="506"/>
      <c r="F488" s="106"/>
      <c r="G488" s="506"/>
      <c r="H488" s="506"/>
      <c r="I488" s="507"/>
      <c r="J488" s="506"/>
      <c r="K488" s="506"/>
      <c r="L488" s="507"/>
      <c r="M488" s="506"/>
      <c r="N488" s="508"/>
      <c r="O488" s="508"/>
      <c r="P488" s="489">
        <f t="shared" si="21"/>
        <v>-9</v>
      </c>
      <c r="Q488" s="489">
        <f t="shared" si="23"/>
        <v>0</v>
      </c>
      <c r="R488" s="493" t="str">
        <f t="shared" si="22"/>
        <v/>
      </c>
    </row>
    <row r="489" spans="1:18" ht="13.2" hidden="1" x14ac:dyDescent="0.25">
      <c r="A489" s="503">
        <v>485</v>
      </c>
      <c r="B489" s="504"/>
      <c r="C489" s="505"/>
      <c r="D489" s="506"/>
      <c r="E489" s="506"/>
      <c r="F489" s="106"/>
      <c r="G489" s="506"/>
      <c r="H489" s="506"/>
      <c r="I489" s="507"/>
      <c r="J489" s="506"/>
      <c r="K489" s="506"/>
      <c r="L489" s="507"/>
      <c r="M489" s="506"/>
      <c r="N489" s="508"/>
      <c r="O489" s="508"/>
      <c r="P489" s="489">
        <f t="shared" si="21"/>
        <v>-9</v>
      </c>
      <c r="Q489" s="489">
        <f t="shared" si="23"/>
        <v>0</v>
      </c>
      <c r="R489" s="493" t="str">
        <f t="shared" si="22"/>
        <v/>
      </c>
    </row>
    <row r="490" spans="1:18" ht="13.2" hidden="1" x14ac:dyDescent="0.25">
      <c r="A490" s="503">
        <v>486</v>
      </c>
      <c r="B490" s="504"/>
      <c r="C490" s="505"/>
      <c r="D490" s="506"/>
      <c r="E490" s="506"/>
      <c r="F490" s="106"/>
      <c r="G490" s="506"/>
      <c r="H490" s="506"/>
      <c r="I490" s="507"/>
      <c r="J490" s="506"/>
      <c r="K490" s="506"/>
      <c r="L490" s="507"/>
      <c r="M490" s="506"/>
      <c r="N490" s="508"/>
      <c r="O490" s="508"/>
      <c r="P490" s="489">
        <f t="shared" si="21"/>
        <v>-9</v>
      </c>
      <c r="Q490" s="489">
        <f t="shared" si="23"/>
        <v>0</v>
      </c>
      <c r="R490" s="493" t="str">
        <f t="shared" si="22"/>
        <v/>
      </c>
    </row>
    <row r="491" spans="1:18" ht="13.2" hidden="1" x14ac:dyDescent="0.25">
      <c r="A491" s="503">
        <v>487</v>
      </c>
      <c r="B491" s="504"/>
      <c r="C491" s="505"/>
      <c r="D491" s="506"/>
      <c r="E491" s="506"/>
      <c r="F491" s="106"/>
      <c r="G491" s="506"/>
      <c r="H491" s="506"/>
      <c r="I491" s="507"/>
      <c r="J491" s="506"/>
      <c r="K491" s="506"/>
      <c r="L491" s="507"/>
      <c r="M491" s="506"/>
      <c r="N491" s="508"/>
      <c r="O491" s="508"/>
      <c r="P491" s="489">
        <f t="shared" si="21"/>
        <v>-9</v>
      </c>
      <c r="Q491" s="489">
        <f t="shared" si="23"/>
        <v>0</v>
      </c>
      <c r="R491" s="493" t="str">
        <f t="shared" si="22"/>
        <v/>
      </c>
    </row>
    <row r="492" spans="1:18" ht="13.2" hidden="1" x14ac:dyDescent="0.25">
      <c r="A492" s="503">
        <v>488</v>
      </c>
      <c r="B492" s="504"/>
      <c r="C492" s="505"/>
      <c r="D492" s="506"/>
      <c r="E492" s="506"/>
      <c r="F492" s="106"/>
      <c r="G492" s="506"/>
      <c r="H492" s="506"/>
      <c r="I492" s="507"/>
      <c r="J492" s="506"/>
      <c r="K492" s="506"/>
      <c r="L492" s="507"/>
      <c r="M492" s="506"/>
      <c r="N492" s="508"/>
      <c r="O492" s="508"/>
      <c r="P492" s="489">
        <f t="shared" si="21"/>
        <v>-9</v>
      </c>
      <c r="Q492" s="489">
        <f t="shared" si="23"/>
        <v>0</v>
      </c>
      <c r="R492" s="493" t="str">
        <f t="shared" si="22"/>
        <v/>
      </c>
    </row>
    <row r="493" spans="1:18" ht="13.2" hidden="1" x14ac:dyDescent="0.25">
      <c r="A493" s="503">
        <v>489</v>
      </c>
      <c r="B493" s="504"/>
      <c r="C493" s="505"/>
      <c r="D493" s="506"/>
      <c r="E493" s="506"/>
      <c r="F493" s="106"/>
      <c r="G493" s="506"/>
      <c r="H493" s="506"/>
      <c r="I493" s="507"/>
      <c r="J493" s="506"/>
      <c r="K493" s="506"/>
      <c r="L493" s="507"/>
      <c r="M493" s="506"/>
      <c r="N493" s="508"/>
      <c r="O493" s="508"/>
      <c r="P493" s="489">
        <f t="shared" si="21"/>
        <v>-9</v>
      </c>
      <c r="Q493" s="489">
        <f t="shared" si="23"/>
        <v>0</v>
      </c>
      <c r="R493" s="493" t="str">
        <f t="shared" si="22"/>
        <v/>
      </c>
    </row>
    <row r="494" spans="1:18" ht="13.2" hidden="1" x14ac:dyDescent="0.25">
      <c r="A494" s="503">
        <v>490</v>
      </c>
      <c r="B494" s="504"/>
      <c r="C494" s="505"/>
      <c r="D494" s="506"/>
      <c r="E494" s="506"/>
      <c r="F494" s="106"/>
      <c r="G494" s="506"/>
      <c r="H494" s="506"/>
      <c r="I494" s="507"/>
      <c r="J494" s="506"/>
      <c r="K494" s="506"/>
      <c r="L494" s="507"/>
      <c r="M494" s="506"/>
      <c r="N494" s="508"/>
      <c r="O494" s="508"/>
      <c r="P494" s="489">
        <f t="shared" si="21"/>
        <v>-9</v>
      </c>
      <c r="Q494" s="489">
        <f t="shared" si="23"/>
        <v>0</v>
      </c>
      <c r="R494" s="493" t="str">
        <f t="shared" si="22"/>
        <v/>
      </c>
    </row>
    <row r="495" spans="1:18" ht="13.2" hidden="1" x14ac:dyDescent="0.25">
      <c r="A495" s="503">
        <v>491</v>
      </c>
      <c r="B495" s="504"/>
      <c r="C495" s="505"/>
      <c r="D495" s="506"/>
      <c r="E495" s="506"/>
      <c r="F495" s="106"/>
      <c r="G495" s="506"/>
      <c r="H495" s="506"/>
      <c r="I495" s="507"/>
      <c r="J495" s="506"/>
      <c r="K495" s="506"/>
      <c r="L495" s="507"/>
      <c r="M495" s="506"/>
      <c r="N495" s="508"/>
      <c r="O495" s="508"/>
      <c r="P495" s="489">
        <f t="shared" si="21"/>
        <v>-9</v>
      </c>
      <c r="Q495" s="489">
        <f t="shared" si="23"/>
        <v>0</v>
      </c>
      <c r="R495" s="493" t="str">
        <f t="shared" si="22"/>
        <v/>
      </c>
    </row>
    <row r="496" spans="1:18" ht="13.2" hidden="1" x14ac:dyDescent="0.25">
      <c r="A496" s="503">
        <v>492</v>
      </c>
      <c r="B496" s="504"/>
      <c r="C496" s="505"/>
      <c r="D496" s="506"/>
      <c r="E496" s="506"/>
      <c r="F496" s="106"/>
      <c r="G496" s="506"/>
      <c r="H496" s="506"/>
      <c r="I496" s="507"/>
      <c r="J496" s="506"/>
      <c r="K496" s="506"/>
      <c r="L496" s="507"/>
      <c r="M496" s="506"/>
      <c r="N496" s="508"/>
      <c r="O496" s="508"/>
      <c r="P496" s="489">
        <f t="shared" si="21"/>
        <v>-9</v>
      </c>
      <c r="Q496" s="489">
        <f t="shared" si="23"/>
        <v>0</v>
      </c>
      <c r="R496" s="493" t="str">
        <f t="shared" si="22"/>
        <v/>
      </c>
    </row>
    <row r="497" spans="1:18" ht="13.2" hidden="1" x14ac:dyDescent="0.25">
      <c r="A497" s="503">
        <v>493</v>
      </c>
      <c r="B497" s="504"/>
      <c r="C497" s="505"/>
      <c r="D497" s="506"/>
      <c r="E497" s="506"/>
      <c r="F497" s="106"/>
      <c r="G497" s="506"/>
      <c r="H497" s="506"/>
      <c r="I497" s="507"/>
      <c r="J497" s="506"/>
      <c r="K497" s="506"/>
      <c r="L497" s="507"/>
      <c r="M497" s="506"/>
      <c r="N497" s="508"/>
      <c r="O497" s="508"/>
      <c r="P497" s="489">
        <f t="shared" si="21"/>
        <v>-9</v>
      </c>
      <c r="Q497" s="489">
        <f t="shared" si="23"/>
        <v>0</v>
      </c>
      <c r="R497" s="493" t="str">
        <f t="shared" si="22"/>
        <v/>
      </c>
    </row>
    <row r="498" spans="1:18" ht="13.2" hidden="1" x14ac:dyDescent="0.25">
      <c r="A498" s="503">
        <v>494</v>
      </c>
      <c r="B498" s="504"/>
      <c r="C498" s="505"/>
      <c r="D498" s="506"/>
      <c r="E498" s="506"/>
      <c r="F498" s="106"/>
      <c r="G498" s="506"/>
      <c r="H498" s="506"/>
      <c r="I498" s="507"/>
      <c r="J498" s="506"/>
      <c r="K498" s="506"/>
      <c r="L498" s="507"/>
      <c r="M498" s="506"/>
      <c r="N498" s="508"/>
      <c r="O498" s="508"/>
      <c r="P498" s="489">
        <f t="shared" si="21"/>
        <v>-9</v>
      </c>
      <c r="Q498" s="489">
        <f t="shared" si="23"/>
        <v>0</v>
      </c>
      <c r="R498" s="493" t="str">
        <f t="shared" si="22"/>
        <v/>
      </c>
    </row>
    <row r="499" spans="1:18" ht="13.2" hidden="1" x14ac:dyDescent="0.25">
      <c r="A499" s="503">
        <v>495</v>
      </c>
      <c r="B499" s="504"/>
      <c r="C499" s="505"/>
      <c r="D499" s="506"/>
      <c r="E499" s="506"/>
      <c r="F499" s="106"/>
      <c r="G499" s="506"/>
      <c r="H499" s="506"/>
      <c r="I499" s="507"/>
      <c r="J499" s="506"/>
      <c r="K499" s="506"/>
      <c r="L499" s="507"/>
      <c r="M499" s="506"/>
      <c r="N499" s="508"/>
      <c r="O499" s="508"/>
      <c r="P499" s="489">
        <f t="shared" si="21"/>
        <v>-9</v>
      </c>
      <c r="Q499" s="489">
        <f t="shared" si="23"/>
        <v>0</v>
      </c>
      <c r="R499" s="493" t="str">
        <f t="shared" si="22"/>
        <v/>
      </c>
    </row>
    <row r="500" spans="1:18" ht="13.2" hidden="1" x14ac:dyDescent="0.25">
      <c r="A500" s="503">
        <v>496</v>
      </c>
      <c r="B500" s="504"/>
      <c r="C500" s="505"/>
      <c r="D500" s="506"/>
      <c r="E500" s="506"/>
      <c r="F500" s="106"/>
      <c r="G500" s="506"/>
      <c r="H500" s="506"/>
      <c r="I500" s="507"/>
      <c r="J500" s="506"/>
      <c r="K500" s="506"/>
      <c r="L500" s="507"/>
      <c r="M500" s="506"/>
      <c r="N500" s="508"/>
      <c r="O500" s="508"/>
      <c r="P500" s="489">
        <f t="shared" si="21"/>
        <v>-9</v>
      </c>
      <c r="Q500" s="489">
        <f t="shared" si="23"/>
        <v>0</v>
      </c>
      <c r="R500" s="493" t="str">
        <f t="shared" si="22"/>
        <v/>
      </c>
    </row>
    <row r="501" spans="1:18" ht="13.2" hidden="1" x14ac:dyDescent="0.25">
      <c r="A501" s="503">
        <v>497</v>
      </c>
      <c r="B501" s="504"/>
      <c r="C501" s="505"/>
      <c r="D501" s="506"/>
      <c r="E501" s="506"/>
      <c r="F501" s="106"/>
      <c r="G501" s="506"/>
      <c r="H501" s="506"/>
      <c r="I501" s="507"/>
      <c r="J501" s="506"/>
      <c r="K501" s="506"/>
      <c r="L501" s="507"/>
      <c r="M501" s="506"/>
      <c r="N501" s="508"/>
      <c r="O501" s="508"/>
      <c r="P501" s="489">
        <f t="shared" si="21"/>
        <v>-9</v>
      </c>
      <c r="Q501" s="489">
        <f t="shared" si="23"/>
        <v>0</v>
      </c>
      <c r="R501" s="493" t="str">
        <f t="shared" si="22"/>
        <v/>
      </c>
    </row>
    <row r="502" spans="1:18" ht="13.2" hidden="1" x14ac:dyDescent="0.25">
      <c r="A502" s="503">
        <v>498</v>
      </c>
      <c r="B502" s="504"/>
      <c r="C502" s="505"/>
      <c r="D502" s="506"/>
      <c r="E502" s="506"/>
      <c r="F502" s="106"/>
      <c r="G502" s="506"/>
      <c r="H502" s="506"/>
      <c r="I502" s="507"/>
      <c r="J502" s="506"/>
      <c r="K502" s="506"/>
      <c r="L502" s="507"/>
      <c r="M502" s="506"/>
      <c r="N502" s="508"/>
      <c r="O502" s="508"/>
      <c r="P502" s="489">
        <f t="shared" si="21"/>
        <v>-9</v>
      </c>
      <c r="Q502" s="489">
        <f t="shared" si="23"/>
        <v>0</v>
      </c>
      <c r="R502" s="493" t="str">
        <f t="shared" si="22"/>
        <v/>
      </c>
    </row>
    <row r="503" spans="1:18" ht="13.2" hidden="1" x14ac:dyDescent="0.25">
      <c r="A503" s="503">
        <v>499</v>
      </c>
      <c r="B503" s="504"/>
      <c r="C503" s="505"/>
      <c r="D503" s="506"/>
      <c r="E503" s="506"/>
      <c r="F503" s="106"/>
      <c r="G503" s="506"/>
      <c r="H503" s="506"/>
      <c r="I503" s="507"/>
      <c r="J503" s="506"/>
      <c r="K503" s="506"/>
      <c r="L503" s="507"/>
      <c r="M503" s="506"/>
      <c r="N503" s="508"/>
      <c r="O503" s="508"/>
      <c r="P503" s="489">
        <f t="shared" si="21"/>
        <v>-9</v>
      </c>
      <c r="Q503" s="489">
        <f t="shared" si="23"/>
        <v>0</v>
      </c>
      <c r="R503" s="493" t="str">
        <f t="shared" si="22"/>
        <v/>
      </c>
    </row>
    <row r="504" spans="1:18" ht="13.2" hidden="1" x14ac:dyDescent="0.25">
      <c r="A504" s="503">
        <v>500</v>
      </c>
      <c r="B504" s="504"/>
      <c r="C504" s="505"/>
      <c r="D504" s="506"/>
      <c r="E504" s="506"/>
      <c r="F504" s="106"/>
      <c r="G504" s="506"/>
      <c r="H504" s="506"/>
      <c r="I504" s="507"/>
      <c r="J504" s="506"/>
      <c r="K504" s="506"/>
      <c r="L504" s="507"/>
      <c r="M504" s="506"/>
      <c r="N504" s="508"/>
      <c r="O504" s="508"/>
      <c r="P504" s="489">
        <f t="shared" si="21"/>
        <v>-9</v>
      </c>
      <c r="Q504" s="489">
        <f t="shared" si="23"/>
        <v>0</v>
      </c>
      <c r="R504" s="493" t="str">
        <f t="shared" si="22"/>
        <v/>
      </c>
    </row>
    <row r="505" spans="1:18" ht="13.2" hidden="1" x14ac:dyDescent="0.25">
      <c r="A505" s="503">
        <v>501</v>
      </c>
      <c r="B505" s="504"/>
      <c r="C505" s="505"/>
      <c r="D505" s="506"/>
      <c r="E505" s="506"/>
      <c r="F505" s="106"/>
      <c r="G505" s="506"/>
      <c r="H505" s="506"/>
      <c r="I505" s="507"/>
      <c r="J505" s="506"/>
      <c r="K505" s="506"/>
      <c r="L505" s="507"/>
      <c r="M505" s="506"/>
      <c r="N505" s="508"/>
      <c r="O505" s="508"/>
      <c r="P505" s="489">
        <f t="shared" si="21"/>
        <v>-9</v>
      </c>
      <c r="Q505" s="489">
        <f t="shared" si="23"/>
        <v>0</v>
      </c>
      <c r="R505" s="493" t="str">
        <f t="shared" si="22"/>
        <v/>
      </c>
    </row>
    <row r="506" spans="1:18" ht="13.2" hidden="1" x14ac:dyDescent="0.25">
      <c r="A506" s="503">
        <v>502</v>
      </c>
      <c r="B506" s="504"/>
      <c r="C506" s="505"/>
      <c r="D506" s="506"/>
      <c r="E506" s="506"/>
      <c r="F506" s="106"/>
      <c r="G506" s="506"/>
      <c r="H506" s="506"/>
      <c r="I506" s="507"/>
      <c r="J506" s="506"/>
      <c r="K506" s="506"/>
      <c r="L506" s="507"/>
      <c r="M506" s="506"/>
      <c r="N506" s="508"/>
      <c r="O506" s="508"/>
      <c r="P506" s="489">
        <f t="shared" si="21"/>
        <v>-9</v>
      </c>
      <c r="Q506" s="489">
        <f t="shared" si="23"/>
        <v>0</v>
      </c>
      <c r="R506" s="493" t="str">
        <f t="shared" si="22"/>
        <v/>
      </c>
    </row>
    <row r="507" spans="1:18" ht="13.2" hidden="1" x14ac:dyDescent="0.25">
      <c r="A507" s="503">
        <v>503</v>
      </c>
      <c r="B507" s="504"/>
      <c r="C507" s="505"/>
      <c r="D507" s="506"/>
      <c r="E507" s="506"/>
      <c r="F507" s="106"/>
      <c r="G507" s="506"/>
      <c r="H507" s="506"/>
      <c r="I507" s="507"/>
      <c r="J507" s="506"/>
      <c r="K507" s="506"/>
      <c r="L507" s="507"/>
      <c r="M507" s="506"/>
      <c r="N507" s="508"/>
      <c r="O507" s="508"/>
      <c r="P507" s="489">
        <f t="shared" si="21"/>
        <v>-9</v>
      </c>
      <c r="Q507" s="489">
        <f t="shared" si="23"/>
        <v>0</v>
      </c>
      <c r="R507" s="493" t="str">
        <f t="shared" si="22"/>
        <v/>
      </c>
    </row>
    <row r="508" spans="1:18" ht="13.2" hidden="1" x14ac:dyDescent="0.25">
      <c r="A508" s="503">
        <v>504</v>
      </c>
      <c r="B508" s="504"/>
      <c r="C508" s="505"/>
      <c r="D508" s="506"/>
      <c r="E508" s="506"/>
      <c r="F508" s="106"/>
      <c r="G508" s="506"/>
      <c r="H508" s="506"/>
      <c r="I508" s="507"/>
      <c r="J508" s="506"/>
      <c r="K508" s="506"/>
      <c r="L508" s="507"/>
      <c r="M508" s="506"/>
      <c r="N508" s="508"/>
      <c r="O508" s="508"/>
      <c r="P508" s="489">
        <f t="shared" si="21"/>
        <v>-9</v>
      </c>
      <c r="Q508" s="489">
        <f t="shared" si="23"/>
        <v>0</v>
      </c>
      <c r="R508" s="493" t="str">
        <f t="shared" si="22"/>
        <v/>
      </c>
    </row>
    <row r="509" spans="1:18" ht="13.2" hidden="1" x14ac:dyDescent="0.25">
      <c r="A509" s="503">
        <v>505</v>
      </c>
      <c r="B509" s="504"/>
      <c r="C509" s="505"/>
      <c r="D509" s="506"/>
      <c r="E509" s="506"/>
      <c r="F509" s="106"/>
      <c r="G509" s="506"/>
      <c r="H509" s="506"/>
      <c r="I509" s="507"/>
      <c r="J509" s="506"/>
      <c r="K509" s="506"/>
      <c r="L509" s="507"/>
      <c r="M509" s="506"/>
      <c r="N509" s="508"/>
      <c r="O509" s="508"/>
      <c r="P509" s="489">
        <f t="shared" si="21"/>
        <v>-9</v>
      </c>
      <c r="Q509" s="489">
        <f t="shared" si="23"/>
        <v>0</v>
      </c>
      <c r="R509" s="493" t="str">
        <f t="shared" si="22"/>
        <v/>
      </c>
    </row>
    <row r="510" spans="1:18" ht="13.2" hidden="1" x14ac:dyDescent="0.25">
      <c r="A510" s="503">
        <v>506</v>
      </c>
      <c r="B510" s="504"/>
      <c r="C510" s="505"/>
      <c r="D510" s="506"/>
      <c r="E510" s="506"/>
      <c r="F510" s="106"/>
      <c r="G510" s="506"/>
      <c r="H510" s="506"/>
      <c r="I510" s="507"/>
      <c r="J510" s="506"/>
      <c r="K510" s="506"/>
      <c r="L510" s="507"/>
      <c r="M510" s="506"/>
      <c r="N510" s="508"/>
      <c r="O510" s="508"/>
      <c r="P510" s="489">
        <f t="shared" si="21"/>
        <v>-9</v>
      </c>
      <c r="Q510" s="489">
        <f t="shared" si="23"/>
        <v>0</v>
      </c>
      <c r="R510" s="493" t="str">
        <f t="shared" si="22"/>
        <v/>
      </c>
    </row>
    <row r="511" spans="1:18" ht="13.2" hidden="1" x14ac:dyDescent="0.25">
      <c r="A511" s="503">
        <v>507</v>
      </c>
      <c r="B511" s="504"/>
      <c r="C511" s="505"/>
      <c r="D511" s="506"/>
      <c r="E511" s="506"/>
      <c r="F511" s="106"/>
      <c r="G511" s="506"/>
      <c r="H511" s="506"/>
      <c r="I511" s="507"/>
      <c r="J511" s="506"/>
      <c r="K511" s="506"/>
      <c r="L511" s="507"/>
      <c r="M511" s="506"/>
      <c r="N511" s="508"/>
      <c r="O511" s="508"/>
      <c r="P511" s="489">
        <f t="shared" si="21"/>
        <v>-9</v>
      </c>
      <c r="Q511" s="489">
        <f t="shared" si="23"/>
        <v>0</v>
      </c>
      <c r="R511" s="493" t="str">
        <f t="shared" si="22"/>
        <v/>
      </c>
    </row>
    <row r="512" spans="1:18" ht="13.2" hidden="1" x14ac:dyDescent="0.25">
      <c r="A512" s="503">
        <v>508</v>
      </c>
      <c r="B512" s="504"/>
      <c r="C512" s="505"/>
      <c r="D512" s="506"/>
      <c r="E512" s="506"/>
      <c r="F512" s="106"/>
      <c r="G512" s="506"/>
      <c r="H512" s="506"/>
      <c r="I512" s="507"/>
      <c r="J512" s="506"/>
      <c r="K512" s="506"/>
      <c r="L512" s="507"/>
      <c r="M512" s="506"/>
      <c r="N512" s="508"/>
      <c r="O512" s="508"/>
      <c r="P512" s="489">
        <f t="shared" si="21"/>
        <v>-9</v>
      </c>
      <c r="Q512" s="489">
        <f t="shared" si="23"/>
        <v>0</v>
      </c>
      <c r="R512" s="493" t="str">
        <f t="shared" si="22"/>
        <v/>
      </c>
    </row>
    <row r="513" spans="1:18" ht="13.2" hidden="1" x14ac:dyDescent="0.25">
      <c r="A513" s="503">
        <v>509</v>
      </c>
      <c r="B513" s="504"/>
      <c r="C513" s="505"/>
      <c r="D513" s="506"/>
      <c r="E513" s="506"/>
      <c r="F513" s="106"/>
      <c r="G513" s="506"/>
      <c r="H513" s="506"/>
      <c r="I513" s="507"/>
      <c r="J513" s="506"/>
      <c r="K513" s="506"/>
      <c r="L513" s="507"/>
      <c r="M513" s="506"/>
      <c r="N513" s="508"/>
      <c r="O513" s="508"/>
      <c r="P513" s="489">
        <f t="shared" si="21"/>
        <v>-9</v>
      </c>
      <c r="Q513" s="489">
        <f t="shared" si="23"/>
        <v>0</v>
      </c>
      <c r="R513" s="493" t="str">
        <f t="shared" si="22"/>
        <v/>
      </c>
    </row>
    <row r="514" spans="1:18" ht="13.2" hidden="1" x14ac:dyDescent="0.25">
      <c r="A514" s="503">
        <v>510</v>
      </c>
      <c r="B514" s="504"/>
      <c r="C514" s="505"/>
      <c r="D514" s="506"/>
      <c r="E514" s="506"/>
      <c r="F514" s="106"/>
      <c r="G514" s="506"/>
      <c r="H514" s="506"/>
      <c r="I514" s="507"/>
      <c r="J514" s="506"/>
      <c r="K514" s="506"/>
      <c r="L514" s="507"/>
      <c r="M514" s="506"/>
      <c r="N514" s="508"/>
      <c r="O514" s="508"/>
      <c r="P514" s="489">
        <f t="shared" si="21"/>
        <v>-9</v>
      </c>
      <c r="Q514" s="489">
        <f t="shared" si="23"/>
        <v>0</v>
      </c>
      <c r="R514" s="493" t="str">
        <f t="shared" si="22"/>
        <v/>
      </c>
    </row>
    <row r="515" spans="1:18" ht="13.2" hidden="1" x14ac:dyDescent="0.25">
      <c r="A515" s="503">
        <v>511</v>
      </c>
      <c r="B515" s="504"/>
      <c r="C515" s="505"/>
      <c r="D515" s="506"/>
      <c r="E515" s="506"/>
      <c r="F515" s="106"/>
      <c r="G515" s="506"/>
      <c r="H515" s="506"/>
      <c r="I515" s="507"/>
      <c r="J515" s="506"/>
      <c r="K515" s="506"/>
      <c r="L515" s="507"/>
      <c r="M515" s="506"/>
      <c r="N515" s="508"/>
      <c r="O515" s="508"/>
      <c r="P515" s="489">
        <f t="shared" si="21"/>
        <v>-9</v>
      </c>
      <c r="Q515" s="489">
        <f t="shared" si="23"/>
        <v>0</v>
      </c>
      <c r="R515" s="493" t="str">
        <f t="shared" si="22"/>
        <v/>
      </c>
    </row>
    <row r="516" spans="1:18" ht="13.2" hidden="1" x14ac:dyDescent="0.25">
      <c r="A516" s="503">
        <v>512</v>
      </c>
      <c r="B516" s="504"/>
      <c r="C516" s="505"/>
      <c r="D516" s="506"/>
      <c r="E516" s="506"/>
      <c r="F516" s="106"/>
      <c r="G516" s="506"/>
      <c r="H516" s="506"/>
      <c r="I516" s="507"/>
      <c r="J516" s="506"/>
      <c r="K516" s="506"/>
      <c r="L516" s="507"/>
      <c r="M516" s="506"/>
      <c r="N516" s="508"/>
      <c r="O516" s="508"/>
      <c r="P516" s="489">
        <f t="shared" si="21"/>
        <v>-9</v>
      </c>
      <c r="Q516" s="489">
        <f t="shared" si="23"/>
        <v>0</v>
      </c>
      <c r="R516" s="493" t="str">
        <f t="shared" si="22"/>
        <v/>
      </c>
    </row>
    <row r="517" spans="1:18" ht="13.2" hidden="1" x14ac:dyDescent="0.25">
      <c r="A517" s="503">
        <v>513</v>
      </c>
      <c r="B517" s="504"/>
      <c r="C517" s="505"/>
      <c r="D517" s="506"/>
      <c r="E517" s="506"/>
      <c r="F517" s="106"/>
      <c r="G517" s="506"/>
      <c r="H517" s="506"/>
      <c r="I517" s="507"/>
      <c r="J517" s="506"/>
      <c r="K517" s="506"/>
      <c r="L517" s="507"/>
      <c r="M517" s="506"/>
      <c r="N517" s="508"/>
      <c r="O517" s="508"/>
      <c r="P517" s="489">
        <f t="shared" ref="P517:P580" si="24">MONTH(B517)-$P$1+1</f>
        <v>-9</v>
      </c>
      <c r="Q517" s="489">
        <f t="shared" si="23"/>
        <v>0</v>
      </c>
      <c r="R517" s="493" t="str">
        <f t="shared" ref="R517:R580" si="25">SUBSTITUTE(D517," ","_")</f>
        <v/>
      </c>
    </row>
    <row r="518" spans="1:18" ht="13.2" hidden="1" x14ac:dyDescent="0.25">
      <c r="A518" s="503">
        <v>514</v>
      </c>
      <c r="B518" s="504"/>
      <c r="C518" s="505"/>
      <c r="D518" s="506"/>
      <c r="E518" s="506"/>
      <c r="F518" s="106"/>
      <c r="G518" s="506"/>
      <c r="H518" s="506"/>
      <c r="I518" s="507"/>
      <c r="J518" s="506"/>
      <c r="K518" s="506"/>
      <c r="L518" s="507"/>
      <c r="M518" s="506"/>
      <c r="N518" s="508"/>
      <c r="O518" s="508"/>
      <c r="P518" s="489">
        <f t="shared" si="24"/>
        <v>-9</v>
      </c>
      <c r="Q518" s="489">
        <f t="shared" ref="Q518:Q581" si="26">IF(C518=0,0,IF(YEAR(C518)-$Q$1&lt;0,0,MONTH(C518)-$P$1+1))</f>
        <v>0</v>
      </c>
      <c r="R518" s="493" t="str">
        <f t="shared" si="25"/>
        <v/>
      </c>
    </row>
    <row r="519" spans="1:18" ht="13.2" hidden="1" x14ac:dyDescent="0.25">
      <c r="A519" s="503">
        <v>515</v>
      </c>
      <c r="B519" s="504"/>
      <c r="C519" s="505"/>
      <c r="D519" s="506"/>
      <c r="E519" s="506"/>
      <c r="F519" s="106"/>
      <c r="G519" s="506"/>
      <c r="H519" s="506"/>
      <c r="I519" s="507"/>
      <c r="J519" s="506"/>
      <c r="K519" s="506"/>
      <c r="L519" s="507"/>
      <c r="M519" s="506"/>
      <c r="N519" s="508"/>
      <c r="O519" s="508"/>
      <c r="P519" s="489">
        <f t="shared" si="24"/>
        <v>-9</v>
      </c>
      <c r="Q519" s="489">
        <f t="shared" si="26"/>
        <v>0</v>
      </c>
      <c r="R519" s="493" t="str">
        <f t="shared" si="25"/>
        <v/>
      </c>
    </row>
    <row r="520" spans="1:18" ht="13.2" hidden="1" x14ac:dyDescent="0.25">
      <c r="A520" s="503">
        <v>516</v>
      </c>
      <c r="B520" s="504"/>
      <c r="C520" s="505"/>
      <c r="D520" s="506"/>
      <c r="E520" s="506"/>
      <c r="F520" s="106"/>
      <c r="G520" s="506"/>
      <c r="H520" s="506"/>
      <c r="I520" s="507"/>
      <c r="J520" s="506"/>
      <c r="K520" s="506"/>
      <c r="L520" s="507"/>
      <c r="M520" s="506"/>
      <c r="N520" s="508"/>
      <c r="O520" s="508"/>
      <c r="P520" s="489">
        <f t="shared" si="24"/>
        <v>-9</v>
      </c>
      <c r="Q520" s="489">
        <f t="shared" si="26"/>
        <v>0</v>
      </c>
      <c r="R520" s="493" t="str">
        <f t="shared" si="25"/>
        <v/>
      </c>
    </row>
    <row r="521" spans="1:18" ht="13.2" hidden="1" x14ac:dyDescent="0.25">
      <c r="A521" s="503">
        <v>517</v>
      </c>
      <c r="B521" s="504"/>
      <c r="C521" s="505"/>
      <c r="D521" s="506"/>
      <c r="E521" s="506"/>
      <c r="F521" s="106"/>
      <c r="G521" s="506"/>
      <c r="H521" s="506"/>
      <c r="I521" s="507"/>
      <c r="J521" s="506"/>
      <c r="K521" s="506"/>
      <c r="L521" s="507"/>
      <c r="M521" s="506"/>
      <c r="N521" s="508"/>
      <c r="O521" s="508"/>
      <c r="P521" s="489">
        <f t="shared" si="24"/>
        <v>-9</v>
      </c>
      <c r="Q521" s="489">
        <f t="shared" si="26"/>
        <v>0</v>
      </c>
      <c r="R521" s="493" t="str">
        <f t="shared" si="25"/>
        <v/>
      </c>
    </row>
    <row r="522" spans="1:18" ht="13.2" hidden="1" x14ac:dyDescent="0.25">
      <c r="A522" s="503">
        <v>518</v>
      </c>
      <c r="B522" s="504"/>
      <c r="C522" s="505"/>
      <c r="D522" s="506"/>
      <c r="E522" s="506"/>
      <c r="F522" s="106"/>
      <c r="G522" s="506"/>
      <c r="H522" s="506"/>
      <c r="I522" s="507"/>
      <c r="J522" s="506"/>
      <c r="K522" s="506"/>
      <c r="L522" s="507"/>
      <c r="M522" s="506"/>
      <c r="N522" s="508"/>
      <c r="O522" s="508"/>
      <c r="P522" s="489">
        <f t="shared" si="24"/>
        <v>-9</v>
      </c>
      <c r="Q522" s="489">
        <f t="shared" si="26"/>
        <v>0</v>
      </c>
      <c r="R522" s="493" t="str">
        <f t="shared" si="25"/>
        <v/>
      </c>
    </row>
    <row r="523" spans="1:18" ht="13.2" hidden="1" x14ac:dyDescent="0.25">
      <c r="A523" s="503">
        <v>519</v>
      </c>
      <c r="B523" s="504"/>
      <c r="C523" s="505"/>
      <c r="D523" s="506"/>
      <c r="E523" s="506"/>
      <c r="F523" s="106"/>
      <c r="G523" s="506"/>
      <c r="H523" s="506"/>
      <c r="I523" s="507"/>
      <c r="J523" s="506"/>
      <c r="K523" s="506"/>
      <c r="L523" s="507"/>
      <c r="M523" s="506"/>
      <c r="N523" s="508"/>
      <c r="O523" s="508"/>
      <c r="P523" s="489">
        <f t="shared" si="24"/>
        <v>-9</v>
      </c>
      <c r="Q523" s="489">
        <f t="shared" si="26"/>
        <v>0</v>
      </c>
      <c r="R523" s="493" t="str">
        <f t="shared" si="25"/>
        <v/>
      </c>
    </row>
    <row r="524" spans="1:18" ht="13.2" hidden="1" x14ac:dyDescent="0.25">
      <c r="A524" s="503">
        <v>520</v>
      </c>
      <c r="B524" s="504"/>
      <c r="C524" s="505"/>
      <c r="D524" s="506"/>
      <c r="E524" s="506"/>
      <c r="F524" s="106"/>
      <c r="G524" s="506"/>
      <c r="H524" s="506"/>
      <c r="I524" s="507"/>
      <c r="J524" s="506"/>
      <c r="K524" s="506"/>
      <c r="L524" s="507"/>
      <c r="M524" s="506"/>
      <c r="N524" s="508"/>
      <c r="O524" s="508"/>
      <c r="P524" s="489">
        <f t="shared" si="24"/>
        <v>-9</v>
      </c>
      <c r="Q524" s="489">
        <f t="shared" si="26"/>
        <v>0</v>
      </c>
      <c r="R524" s="493" t="str">
        <f t="shared" si="25"/>
        <v/>
      </c>
    </row>
    <row r="525" spans="1:18" ht="13.2" hidden="1" x14ac:dyDescent="0.25">
      <c r="A525" s="503">
        <v>521</v>
      </c>
      <c r="B525" s="504"/>
      <c r="C525" s="505"/>
      <c r="D525" s="506"/>
      <c r="E525" s="506"/>
      <c r="F525" s="106"/>
      <c r="G525" s="506"/>
      <c r="H525" s="506"/>
      <c r="I525" s="507"/>
      <c r="J525" s="506"/>
      <c r="K525" s="506"/>
      <c r="L525" s="507"/>
      <c r="M525" s="506"/>
      <c r="N525" s="508"/>
      <c r="O525" s="508"/>
      <c r="P525" s="489">
        <f t="shared" si="24"/>
        <v>-9</v>
      </c>
      <c r="Q525" s="489">
        <f t="shared" si="26"/>
        <v>0</v>
      </c>
      <c r="R525" s="493" t="str">
        <f t="shared" si="25"/>
        <v/>
      </c>
    </row>
    <row r="526" spans="1:18" ht="13.2" hidden="1" x14ac:dyDescent="0.25">
      <c r="A526" s="503">
        <v>522</v>
      </c>
      <c r="B526" s="504"/>
      <c r="C526" s="505"/>
      <c r="D526" s="506"/>
      <c r="E526" s="506"/>
      <c r="F526" s="106"/>
      <c r="G526" s="506"/>
      <c r="H526" s="506"/>
      <c r="I526" s="507"/>
      <c r="J526" s="506"/>
      <c r="K526" s="506"/>
      <c r="L526" s="507"/>
      <c r="M526" s="506"/>
      <c r="N526" s="508"/>
      <c r="O526" s="508"/>
      <c r="P526" s="489">
        <f t="shared" si="24"/>
        <v>-9</v>
      </c>
      <c r="Q526" s="489">
        <f t="shared" si="26"/>
        <v>0</v>
      </c>
      <c r="R526" s="493" t="str">
        <f t="shared" si="25"/>
        <v/>
      </c>
    </row>
    <row r="527" spans="1:18" ht="13.2" hidden="1" x14ac:dyDescent="0.25">
      <c r="A527" s="503">
        <v>523</v>
      </c>
      <c r="B527" s="504"/>
      <c r="C527" s="505"/>
      <c r="D527" s="506"/>
      <c r="E527" s="506"/>
      <c r="F527" s="106"/>
      <c r="G527" s="506"/>
      <c r="H527" s="506"/>
      <c r="I527" s="507"/>
      <c r="J527" s="506"/>
      <c r="K527" s="506"/>
      <c r="L527" s="507"/>
      <c r="M527" s="506"/>
      <c r="N527" s="508"/>
      <c r="O527" s="508"/>
      <c r="P527" s="489">
        <f t="shared" si="24"/>
        <v>-9</v>
      </c>
      <c r="Q527" s="489">
        <f t="shared" si="26"/>
        <v>0</v>
      </c>
      <c r="R527" s="493" t="str">
        <f t="shared" si="25"/>
        <v/>
      </c>
    </row>
    <row r="528" spans="1:18" ht="13.2" hidden="1" x14ac:dyDescent="0.25">
      <c r="A528" s="503">
        <v>524</v>
      </c>
      <c r="B528" s="504"/>
      <c r="C528" s="505"/>
      <c r="D528" s="506"/>
      <c r="E528" s="506"/>
      <c r="F528" s="106"/>
      <c r="G528" s="506"/>
      <c r="H528" s="506"/>
      <c r="I528" s="507"/>
      <c r="J528" s="506"/>
      <c r="K528" s="506"/>
      <c r="L528" s="507"/>
      <c r="M528" s="506"/>
      <c r="N528" s="508"/>
      <c r="O528" s="508"/>
      <c r="P528" s="489">
        <f t="shared" si="24"/>
        <v>-9</v>
      </c>
      <c r="Q528" s="489">
        <f t="shared" si="26"/>
        <v>0</v>
      </c>
      <c r="R528" s="493" t="str">
        <f t="shared" si="25"/>
        <v/>
      </c>
    </row>
    <row r="529" spans="1:18" ht="13.2" hidden="1" x14ac:dyDescent="0.25">
      <c r="A529" s="503">
        <v>525</v>
      </c>
      <c r="B529" s="504"/>
      <c r="C529" s="505"/>
      <c r="D529" s="506"/>
      <c r="E529" s="506"/>
      <c r="F529" s="106"/>
      <c r="G529" s="506"/>
      <c r="H529" s="506"/>
      <c r="I529" s="507"/>
      <c r="J529" s="506"/>
      <c r="K529" s="506"/>
      <c r="L529" s="507"/>
      <c r="M529" s="506"/>
      <c r="N529" s="508"/>
      <c r="O529" s="508"/>
      <c r="P529" s="489">
        <f t="shared" si="24"/>
        <v>-9</v>
      </c>
      <c r="Q529" s="489">
        <f t="shared" si="26"/>
        <v>0</v>
      </c>
      <c r="R529" s="493" t="str">
        <f t="shared" si="25"/>
        <v/>
      </c>
    </row>
    <row r="530" spans="1:18" ht="13.2" hidden="1" x14ac:dyDescent="0.25">
      <c r="A530" s="503">
        <v>526</v>
      </c>
      <c r="B530" s="504"/>
      <c r="C530" s="505"/>
      <c r="D530" s="506"/>
      <c r="E530" s="506"/>
      <c r="F530" s="106"/>
      <c r="G530" s="506"/>
      <c r="H530" s="506"/>
      <c r="I530" s="507"/>
      <c r="J530" s="506"/>
      <c r="K530" s="506"/>
      <c r="L530" s="507"/>
      <c r="M530" s="506"/>
      <c r="N530" s="508"/>
      <c r="O530" s="508"/>
      <c r="P530" s="489">
        <f t="shared" si="24"/>
        <v>-9</v>
      </c>
      <c r="Q530" s="489">
        <f t="shared" si="26"/>
        <v>0</v>
      </c>
      <c r="R530" s="493" t="str">
        <f t="shared" si="25"/>
        <v/>
      </c>
    </row>
    <row r="531" spans="1:18" ht="13.2" hidden="1" x14ac:dyDescent="0.25">
      <c r="A531" s="503">
        <v>527</v>
      </c>
      <c r="B531" s="504"/>
      <c r="C531" s="505"/>
      <c r="D531" s="506"/>
      <c r="E531" s="506"/>
      <c r="F531" s="106"/>
      <c r="G531" s="506"/>
      <c r="H531" s="506"/>
      <c r="I531" s="507"/>
      <c r="J531" s="506"/>
      <c r="K531" s="506"/>
      <c r="L531" s="507"/>
      <c r="M531" s="506"/>
      <c r="N531" s="508"/>
      <c r="O531" s="508"/>
      <c r="P531" s="489">
        <f t="shared" si="24"/>
        <v>-9</v>
      </c>
      <c r="Q531" s="489">
        <f t="shared" si="26"/>
        <v>0</v>
      </c>
      <c r="R531" s="493" t="str">
        <f t="shared" si="25"/>
        <v/>
      </c>
    </row>
    <row r="532" spans="1:18" ht="13.2" hidden="1" x14ac:dyDescent="0.25">
      <c r="A532" s="503">
        <v>528</v>
      </c>
      <c r="B532" s="504"/>
      <c r="C532" s="505"/>
      <c r="D532" s="506"/>
      <c r="E532" s="506"/>
      <c r="F532" s="106"/>
      <c r="G532" s="506"/>
      <c r="H532" s="506"/>
      <c r="I532" s="507"/>
      <c r="J532" s="506"/>
      <c r="K532" s="506"/>
      <c r="L532" s="507"/>
      <c r="M532" s="506"/>
      <c r="N532" s="508"/>
      <c r="O532" s="508"/>
      <c r="P532" s="489">
        <f t="shared" si="24"/>
        <v>-9</v>
      </c>
      <c r="Q532" s="489">
        <f t="shared" si="26"/>
        <v>0</v>
      </c>
      <c r="R532" s="493" t="str">
        <f t="shared" si="25"/>
        <v/>
      </c>
    </row>
    <row r="533" spans="1:18" ht="13.2" hidden="1" x14ac:dyDescent="0.25">
      <c r="A533" s="503">
        <v>529</v>
      </c>
      <c r="B533" s="504"/>
      <c r="C533" s="505"/>
      <c r="D533" s="506"/>
      <c r="E533" s="506"/>
      <c r="F533" s="106"/>
      <c r="G533" s="506"/>
      <c r="H533" s="506"/>
      <c r="I533" s="507"/>
      <c r="J533" s="506"/>
      <c r="K533" s="506"/>
      <c r="L533" s="507"/>
      <c r="M533" s="506"/>
      <c r="N533" s="508"/>
      <c r="O533" s="508"/>
      <c r="P533" s="489">
        <f t="shared" si="24"/>
        <v>-9</v>
      </c>
      <c r="Q533" s="489">
        <f t="shared" si="26"/>
        <v>0</v>
      </c>
      <c r="R533" s="493" t="str">
        <f t="shared" si="25"/>
        <v/>
      </c>
    </row>
    <row r="534" spans="1:18" ht="13.2" hidden="1" x14ac:dyDescent="0.25">
      <c r="A534" s="503">
        <v>530</v>
      </c>
      <c r="B534" s="504"/>
      <c r="C534" s="505"/>
      <c r="D534" s="506"/>
      <c r="E534" s="506"/>
      <c r="F534" s="106"/>
      <c r="G534" s="506"/>
      <c r="H534" s="506"/>
      <c r="I534" s="507"/>
      <c r="J534" s="506"/>
      <c r="K534" s="506"/>
      <c r="L534" s="507"/>
      <c r="M534" s="506"/>
      <c r="N534" s="508"/>
      <c r="O534" s="508"/>
      <c r="P534" s="489">
        <f t="shared" si="24"/>
        <v>-9</v>
      </c>
      <c r="Q534" s="489">
        <f t="shared" si="26"/>
        <v>0</v>
      </c>
      <c r="R534" s="493" t="str">
        <f t="shared" si="25"/>
        <v/>
      </c>
    </row>
    <row r="535" spans="1:18" ht="13.2" hidden="1" x14ac:dyDescent="0.25">
      <c r="A535" s="503">
        <v>531</v>
      </c>
      <c r="B535" s="504"/>
      <c r="C535" s="505"/>
      <c r="D535" s="506"/>
      <c r="E535" s="506"/>
      <c r="F535" s="106"/>
      <c r="G535" s="506"/>
      <c r="H535" s="506"/>
      <c r="I535" s="507"/>
      <c r="J535" s="506"/>
      <c r="K535" s="506"/>
      <c r="L535" s="507"/>
      <c r="M535" s="506"/>
      <c r="N535" s="508"/>
      <c r="O535" s="508"/>
      <c r="P535" s="489">
        <f t="shared" si="24"/>
        <v>-9</v>
      </c>
      <c r="Q535" s="489">
        <f t="shared" si="26"/>
        <v>0</v>
      </c>
      <c r="R535" s="493" t="str">
        <f t="shared" si="25"/>
        <v/>
      </c>
    </row>
    <row r="536" spans="1:18" ht="13.2" hidden="1" x14ac:dyDescent="0.25">
      <c r="A536" s="503">
        <v>532</v>
      </c>
      <c r="B536" s="504"/>
      <c r="C536" s="505"/>
      <c r="D536" s="506"/>
      <c r="E536" s="506"/>
      <c r="F536" s="106"/>
      <c r="G536" s="506"/>
      <c r="H536" s="506"/>
      <c r="I536" s="507"/>
      <c r="J536" s="506"/>
      <c r="K536" s="506"/>
      <c r="L536" s="507"/>
      <c r="M536" s="506"/>
      <c r="N536" s="508"/>
      <c r="O536" s="508"/>
      <c r="P536" s="489">
        <f t="shared" si="24"/>
        <v>-9</v>
      </c>
      <c r="Q536" s="489">
        <f t="shared" si="26"/>
        <v>0</v>
      </c>
      <c r="R536" s="493" t="str">
        <f t="shared" si="25"/>
        <v/>
      </c>
    </row>
    <row r="537" spans="1:18" ht="13.2" hidden="1" x14ac:dyDescent="0.25">
      <c r="A537" s="503">
        <v>533</v>
      </c>
      <c r="B537" s="504"/>
      <c r="C537" s="505"/>
      <c r="D537" s="506"/>
      <c r="E537" s="506"/>
      <c r="F537" s="106"/>
      <c r="G537" s="506"/>
      <c r="H537" s="506"/>
      <c r="I537" s="507"/>
      <c r="J537" s="506"/>
      <c r="K537" s="506"/>
      <c r="L537" s="507"/>
      <c r="M537" s="506"/>
      <c r="N537" s="508"/>
      <c r="O537" s="508"/>
      <c r="P537" s="489">
        <f t="shared" si="24"/>
        <v>-9</v>
      </c>
      <c r="Q537" s="489">
        <f t="shared" si="26"/>
        <v>0</v>
      </c>
      <c r="R537" s="493" t="str">
        <f t="shared" si="25"/>
        <v/>
      </c>
    </row>
    <row r="538" spans="1:18" ht="13.2" hidden="1" x14ac:dyDescent="0.25">
      <c r="A538" s="503">
        <v>534</v>
      </c>
      <c r="B538" s="504"/>
      <c r="C538" s="505"/>
      <c r="D538" s="506"/>
      <c r="E538" s="506"/>
      <c r="F538" s="106"/>
      <c r="G538" s="506"/>
      <c r="H538" s="506"/>
      <c r="I538" s="507"/>
      <c r="J538" s="506"/>
      <c r="K538" s="506"/>
      <c r="L538" s="507"/>
      <c r="M538" s="506"/>
      <c r="N538" s="508"/>
      <c r="O538" s="508"/>
      <c r="P538" s="489">
        <f t="shared" si="24"/>
        <v>-9</v>
      </c>
      <c r="Q538" s="489">
        <f t="shared" si="26"/>
        <v>0</v>
      </c>
      <c r="R538" s="493" t="str">
        <f t="shared" si="25"/>
        <v/>
      </c>
    </row>
    <row r="539" spans="1:18" ht="13.2" hidden="1" x14ac:dyDescent="0.25">
      <c r="A539" s="503">
        <v>535</v>
      </c>
      <c r="B539" s="504"/>
      <c r="C539" s="505"/>
      <c r="D539" s="506"/>
      <c r="E539" s="506"/>
      <c r="F539" s="106"/>
      <c r="G539" s="506"/>
      <c r="H539" s="506"/>
      <c r="I539" s="507"/>
      <c r="J539" s="506"/>
      <c r="K539" s="506"/>
      <c r="L539" s="507"/>
      <c r="M539" s="506"/>
      <c r="N539" s="508"/>
      <c r="O539" s="508"/>
      <c r="P539" s="489">
        <f t="shared" si="24"/>
        <v>-9</v>
      </c>
      <c r="Q539" s="489">
        <f t="shared" si="26"/>
        <v>0</v>
      </c>
      <c r="R539" s="493" t="str">
        <f t="shared" si="25"/>
        <v/>
      </c>
    </row>
    <row r="540" spans="1:18" ht="13.2" hidden="1" x14ac:dyDescent="0.25">
      <c r="A540" s="503">
        <v>536</v>
      </c>
      <c r="B540" s="504"/>
      <c r="C540" s="505"/>
      <c r="D540" s="506"/>
      <c r="E540" s="506"/>
      <c r="F540" s="106"/>
      <c r="G540" s="506"/>
      <c r="H540" s="506"/>
      <c r="I540" s="507"/>
      <c r="J540" s="506"/>
      <c r="K540" s="506"/>
      <c r="L540" s="507"/>
      <c r="M540" s="506"/>
      <c r="N540" s="508"/>
      <c r="O540" s="508"/>
      <c r="P540" s="489">
        <f t="shared" si="24"/>
        <v>-9</v>
      </c>
      <c r="Q540" s="489">
        <f t="shared" si="26"/>
        <v>0</v>
      </c>
      <c r="R540" s="493" t="str">
        <f t="shared" si="25"/>
        <v/>
      </c>
    </row>
    <row r="541" spans="1:18" ht="13.2" hidden="1" x14ac:dyDescent="0.25">
      <c r="A541" s="503">
        <v>537</v>
      </c>
      <c r="B541" s="504"/>
      <c r="C541" s="505"/>
      <c r="D541" s="506"/>
      <c r="E541" s="506"/>
      <c r="F541" s="106"/>
      <c r="G541" s="506"/>
      <c r="H541" s="506"/>
      <c r="I541" s="507"/>
      <c r="J541" s="506"/>
      <c r="K541" s="506"/>
      <c r="L541" s="507"/>
      <c r="M541" s="506"/>
      <c r="N541" s="508"/>
      <c r="O541" s="508"/>
      <c r="P541" s="489">
        <f t="shared" si="24"/>
        <v>-9</v>
      </c>
      <c r="Q541" s="489">
        <f t="shared" si="26"/>
        <v>0</v>
      </c>
      <c r="R541" s="493" t="str">
        <f t="shared" si="25"/>
        <v/>
      </c>
    </row>
    <row r="542" spans="1:18" ht="13.2" hidden="1" x14ac:dyDescent="0.25">
      <c r="A542" s="503">
        <v>538</v>
      </c>
      <c r="B542" s="504"/>
      <c r="C542" s="505"/>
      <c r="D542" s="506"/>
      <c r="E542" s="506"/>
      <c r="F542" s="106"/>
      <c r="G542" s="506"/>
      <c r="H542" s="506"/>
      <c r="I542" s="507"/>
      <c r="J542" s="506"/>
      <c r="K542" s="506"/>
      <c r="L542" s="507"/>
      <c r="M542" s="506"/>
      <c r="N542" s="508"/>
      <c r="O542" s="508"/>
      <c r="P542" s="489">
        <f t="shared" si="24"/>
        <v>-9</v>
      </c>
      <c r="Q542" s="489">
        <f t="shared" si="26"/>
        <v>0</v>
      </c>
      <c r="R542" s="493" t="str">
        <f t="shared" si="25"/>
        <v/>
      </c>
    </row>
    <row r="543" spans="1:18" ht="13.2" hidden="1" x14ac:dyDescent="0.25">
      <c r="A543" s="503">
        <v>539</v>
      </c>
      <c r="B543" s="504"/>
      <c r="C543" s="505"/>
      <c r="D543" s="506"/>
      <c r="E543" s="506"/>
      <c r="F543" s="106"/>
      <c r="G543" s="506"/>
      <c r="H543" s="506"/>
      <c r="I543" s="507"/>
      <c r="J543" s="506"/>
      <c r="K543" s="506"/>
      <c r="L543" s="507"/>
      <c r="M543" s="506"/>
      <c r="N543" s="508"/>
      <c r="O543" s="508"/>
      <c r="P543" s="489">
        <f t="shared" si="24"/>
        <v>-9</v>
      </c>
      <c r="Q543" s="489">
        <f t="shared" si="26"/>
        <v>0</v>
      </c>
      <c r="R543" s="493" t="str">
        <f t="shared" si="25"/>
        <v/>
      </c>
    </row>
    <row r="544" spans="1:18" ht="13.2" hidden="1" x14ac:dyDescent="0.25">
      <c r="A544" s="503">
        <v>540</v>
      </c>
      <c r="B544" s="504"/>
      <c r="C544" s="505"/>
      <c r="D544" s="506"/>
      <c r="E544" s="506"/>
      <c r="F544" s="106"/>
      <c r="G544" s="506"/>
      <c r="H544" s="506"/>
      <c r="I544" s="507"/>
      <c r="J544" s="506"/>
      <c r="K544" s="506"/>
      <c r="L544" s="507"/>
      <c r="M544" s="506"/>
      <c r="N544" s="508"/>
      <c r="O544" s="508"/>
      <c r="P544" s="489">
        <f t="shared" si="24"/>
        <v>-9</v>
      </c>
      <c r="Q544" s="489">
        <f t="shared" si="26"/>
        <v>0</v>
      </c>
      <c r="R544" s="493" t="str">
        <f t="shared" si="25"/>
        <v/>
      </c>
    </row>
    <row r="545" spans="1:18" ht="13.2" hidden="1" x14ac:dyDescent="0.25">
      <c r="A545" s="503">
        <v>541</v>
      </c>
      <c r="B545" s="504"/>
      <c r="C545" s="505"/>
      <c r="D545" s="506"/>
      <c r="E545" s="506"/>
      <c r="F545" s="106"/>
      <c r="G545" s="506"/>
      <c r="H545" s="506"/>
      <c r="I545" s="507"/>
      <c r="J545" s="506"/>
      <c r="K545" s="506"/>
      <c r="L545" s="507"/>
      <c r="M545" s="506"/>
      <c r="N545" s="508"/>
      <c r="O545" s="508"/>
      <c r="P545" s="489">
        <f t="shared" si="24"/>
        <v>-9</v>
      </c>
      <c r="Q545" s="489">
        <f t="shared" si="26"/>
        <v>0</v>
      </c>
      <c r="R545" s="493" t="str">
        <f t="shared" si="25"/>
        <v/>
      </c>
    </row>
    <row r="546" spans="1:18" ht="13.2" hidden="1" x14ac:dyDescent="0.25">
      <c r="A546" s="503">
        <v>542</v>
      </c>
      <c r="B546" s="504"/>
      <c r="C546" s="505"/>
      <c r="D546" s="506"/>
      <c r="E546" s="506"/>
      <c r="F546" s="106"/>
      <c r="G546" s="506"/>
      <c r="H546" s="506"/>
      <c r="I546" s="507"/>
      <c r="J546" s="506"/>
      <c r="K546" s="506"/>
      <c r="L546" s="507"/>
      <c r="M546" s="506"/>
      <c r="N546" s="508"/>
      <c r="O546" s="508"/>
      <c r="P546" s="489">
        <f t="shared" si="24"/>
        <v>-9</v>
      </c>
      <c r="Q546" s="489">
        <f t="shared" si="26"/>
        <v>0</v>
      </c>
      <c r="R546" s="493" t="str">
        <f t="shared" si="25"/>
        <v/>
      </c>
    </row>
    <row r="547" spans="1:18" ht="13.2" hidden="1" x14ac:dyDescent="0.25">
      <c r="A547" s="503">
        <v>543</v>
      </c>
      <c r="B547" s="504"/>
      <c r="C547" s="505"/>
      <c r="D547" s="506"/>
      <c r="E547" s="506"/>
      <c r="F547" s="106"/>
      <c r="G547" s="506"/>
      <c r="H547" s="506"/>
      <c r="I547" s="507"/>
      <c r="J547" s="506"/>
      <c r="K547" s="506"/>
      <c r="L547" s="507"/>
      <c r="M547" s="506"/>
      <c r="N547" s="508"/>
      <c r="O547" s="508"/>
      <c r="P547" s="489">
        <f t="shared" si="24"/>
        <v>-9</v>
      </c>
      <c r="Q547" s="489">
        <f t="shared" si="26"/>
        <v>0</v>
      </c>
      <c r="R547" s="493" t="str">
        <f t="shared" si="25"/>
        <v/>
      </c>
    </row>
    <row r="548" spans="1:18" ht="13.2" hidden="1" x14ac:dyDescent="0.25">
      <c r="A548" s="503">
        <v>544</v>
      </c>
      <c r="B548" s="504"/>
      <c r="C548" s="505"/>
      <c r="D548" s="506"/>
      <c r="E548" s="506"/>
      <c r="F548" s="106"/>
      <c r="G548" s="506"/>
      <c r="H548" s="506"/>
      <c r="I548" s="507"/>
      <c r="J548" s="506"/>
      <c r="K548" s="506"/>
      <c r="L548" s="507"/>
      <c r="M548" s="506"/>
      <c r="N548" s="508"/>
      <c r="O548" s="508"/>
      <c r="P548" s="489">
        <f t="shared" si="24"/>
        <v>-9</v>
      </c>
      <c r="Q548" s="489">
        <f t="shared" si="26"/>
        <v>0</v>
      </c>
      <c r="R548" s="493" t="str">
        <f t="shared" si="25"/>
        <v/>
      </c>
    </row>
    <row r="549" spans="1:18" ht="13.2" hidden="1" x14ac:dyDescent="0.25">
      <c r="A549" s="503">
        <v>545</v>
      </c>
      <c r="B549" s="504"/>
      <c r="C549" s="505"/>
      <c r="D549" s="506"/>
      <c r="E549" s="506"/>
      <c r="F549" s="106"/>
      <c r="G549" s="506"/>
      <c r="H549" s="506"/>
      <c r="I549" s="507"/>
      <c r="J549" s="506"/>
      <c r="K549" s="506"/>
      <c r="L549" s="507"/>
      <c r="M549" s="506"/>
      <c r="N549" s="508"/>
      <c r="O549" s="508"/>
      <c r="P549" s="489">
        <f t="shared" si="24"/>
        <v>-9</v>
      </c>
      <c r="Q549" s="489">
        <f t="shared" si="26"/>
        <v>0</v>
      </c>
      <c r="R549" s="493" t="str">
        <f t="shared" si="25"/>
        <v/>
      </c>
    </row>
    <row r="550" spans="1:18" ht="13.2" hidden="1" x14ac:dyDescent="0.25">
      <c r="A550" s="503">
        <v>546</v>
      </c>
      <c r="B550" s="504"/>
      <c r="C550" s="505"/>
      <c r="D550" s="506"/>
      <c r="E550" s="506"/>
      <c r="F550" s="106"/>
      <c r="G550" s="506"/>
      <c r="H550" s="506"/>
      <c r="I550" s="507"/>
      <c r="J550" s="506"/>
      <c r="K550" s="506"/>
      <c r="L550" s="507"/>
      <c r="M550" s="506"/>
      <c r="N550" s="508"/>
      <c r="O550" s="508"/>
      <c r="P550" s="489">
        <f t="shared" si="24"/>
        <v>-9</v>
      </c>
      <c r="Q550" s="489">
        <f t="shared" si="26"/>
        <v>0</v>
      </c>
      <c r="R550" s="493" t="str">
        <f t="shared" si="25"/>
        <v/>
      </c>
    </row>
    <row r="551" spans="1:18" ht="13.2" hidden="1" x14ac:dyDescent="0.25">
      <c r="A551" s="503">
        <v>547</v>
      </c>
      <c r="B551" s="504"/>
      <c r="C551" s="505"/>
      <c r="D551" s="506"/>
      <c r="E551" s="506"/>
      <c r="F551" s="106"/>
      <c r="G551" s="506"/>
      <c r="H551" s="506"/>
      <c r="I551" s="507"/>
      <c r="J551" s="506"/>
      <c r="K551" s="506"/>
      <c r="L551" s="507"/>
      <c r="M551" s="506"/>
      <c r="N551" s="508"/>
      <c r="O551" s="508"/>
      <c r="P551" s="489">
        <f t="shared" si="24"/>
        <v>-9</v>
      </c>
      <c r="Q551" s="489">
        <f t="shared" si="26"/>
        <v>0</v>
      </c>
      <c r="R551" s="493" t="str">
        <f t="shared" si="25"/>
        <v/>
      </c>
    </row>
    <row r="552" spans="1:18" ht="13.2" hidden="1" x14ac:dyDescent="0.25">
      <c r="A552" s="503">
        <v>548</v>
      </c>
      <c r="B552" s="504"/>
      <c r="C552" s="505"/>
      <c r="D552" s="506"/>
      <c r="E552" s="506"/>
      <c r="F552" s="106"/>
      <c r="G552" s="506"/>
      <c r="H552" s="506"/>
      <c r="I552" s="507"/>
      <c r="J552" s="506"/>
      <c r="K552" s="506"/>
      <c r="L552" s="507"/>
      <c r="M552" s="506"/>
      <c r="N552" s="508"/>
      <c r="O552" s="508"/>
      <c r="P552" s="489">
        <f t="shared" si="24"/>
        <v>-9</v>
      </c>
      <c r="Q552" s="489">
        <f t="shared" si="26"/>
        <v>0</v>
      </c>
      <c r="R552" s="493" t="str">
        <f t="shared" si="25"/>
        <v/>
      </c>
    </row>
    <row r="553" spans="1:18" ht="13.2" hidden="1" x14ac:dyDescent="0.25">
      <c r="A553" s="503">
        <v>549</v>
      </c>
      <c r="B553" s="504"/>
      <c r="C553" s="505"/>
      <c r="D553" s="506"/>
      <c r="E553" s="506"/>
      <c r="F553" s="106"/>
      <c r="G553" s="506"/>
      <c r="H553" s="506"/>
      <c r="I553" s="507"/>
      <c r="J553" s="506"/>
      <c r="K553" s="506"/>
      <c r="L553" s="507"/>
      <c r="M553" s="506"/>
      <c r="N553" s="508"/>
      <c r="O553" s="508"/>
      <c r="P553" s="489">
        <f t="shared" si="24"/>
        <v>-9</v>
      </c>
      <c r="Q553" s="489">
        <f t="shared" si="26"/>
        <v>0</v>
      </c>
      <c r="R553" s="493" t="str">
        <f t="shared" si="25"/>
        <v/>
      </c>
    </row>
    <row r="554" spans="1:18" ht="13.2" hidden="1" x14ac:dyDescent="0.25">
      <c r="A554" s="503">
        <v>550</v>
      </c>
      <c r="B554" s="504"/>
      <c r="C554" s="505"/>
      <c r="D554" s="506"/>
      <c r="E554" s="506"/>
      <c r="F554" s="106"/>
      <c r="G554" s="506"/>
      <c r="H554" s="506"/>
      <c r="I554" s="507"/>
      <c r="J554" s="506"/>
      <c r="K554" s="506"/>
      <c r="L554" s="507"/>
      <c r="M554" s="506"/>
      <c r="N554" s="508"/>
      <c r="O554" s="508"/>
      <c r="P554" s="489">
        <f t="shared" si="24"/>
        <v>-9</v>
      </c>
      <c r="Q554" s="489">
        <f t="shared" si="26"/>
        <v>0</v>
      </c>
      <c r="R554" s="493" t="str">
        <f t="shared" si="25"/>
        <v/>
      </c>
    </row>
    <row r="555" spans="1:18" ht="13.2" hidden="1" x14ac:dyDescent="0.25">
      <c r="A555" s="503">
        <v>551</v>
      </c>
      <c r="B555" s="504"/>
      <c r="C555" s="505"/>
      <c r="D555" s="506"/>
      <c r="E555" s="506"/>
      <c r="F555" s="106"/>
      <c r="G555" s="506"/>
      <c r="H555" s="506"/>
      <c r="I555" s="507"/>
      <c r="J555" s="506"/>
      <c r="K555" s="506"/>
      <c r="L555" s="507"/>
      <c r="M555" s="506"/>
      <c r="N555" s="508"/>
      <c r="O555" s="508"/>
      <c r="P555" s="489">
        <f t="shared" si="24"/>
        <v>-9</v>
      </c>
      <c r="Q555" s="489">
        <f t="shared" si="26"/>
        <v>0</v>
      </c>
      <c r="R555" s="493" t="str">
        <f t="shared" si="25"/>
        <v/>
      </c>
    </row>
    <row r="556" spans="1:18" ht="13.2" hidden="1" x14ac:dyDescent="0.25">
      <c r="A556" s="503">
        <v>552</v>
      </c>
      <c r="B556" s="504"/>
      <c r="C556" s="505"/>
      <c r="D556" s="506"/>
      <c r="E556" s="506"/>
      <c r="F556" s="106"/>
      <c r="G556" s="506"/>
      <c r="H556" s="506"/>
      <c r="I556" s="507"/>
      <c r="J556" s="506"/>
      <c r="K556" s="506"/>
      <c r="L556" s="507"/>
      <c r="M556" s="506"/>
      <c r="N556" s="508"/>
      <c r="O556" s="508"/>
      <c r="P556" s="489">
        <f t="shared" si="24"/>
        <v>-9</v>
      </c>
      <c r="Q556" s="489">
        <f t="shared" si="26"/>
        <v>0</v>
      </c>
      <c r="R556" s="493" t="str">
        <f t="shared" si="25"/>
        <v/>
      </c>
    </row>
    <row r="557" spans="1:18" ht="13.2" hidden="1" x14ac:dyDescent="0.25">
      <c r="A557" s="503">
        <v>553</v>
      </c>
      <c r="B557" s="504"/>
      <c r="C557" s="505"/>
      <c r="D557" s="506"/>
      <c r="E557" s="506"/>
      <c r="F557" s="106"/>
      <c r="G557" s="506"/>
      <c r="H557" s="506"/>
      <c r="I557" s="507"/>
      <c r="J557" s="506"/>
      <c r="K557" s="506"/>
      <c r="L557" s="507"/>
      <c r="M557" s="506"/>
      <c r="N557" s="508"/>
      <c r="O557" s="508"/>
      <c r="P557" s="489">
        <f t="shared" si="24"/>
        <v>-9</v>
      </c>
      <c r="Q557" s="489">
        <f t="shared" si="26"/>
        <v>0</v>
      </c>
      <c r="R557" s="493" t="str">
        <f t="shared" si="25"/>
        <v/>
      </c>
    </row>
    <row r="558" spans="1:18" ht="13.2" hidden="1" x14ac:dyDescent="0.25">
      <c r="A558" s="503">
        <v>554</v>
      </c>
      <c r="B558" s="504"/>
      <c r="C558" s="505"/>
      <c r="D558" s="506"/>
      <c r="E558" s="506"/>
      <c r="F558" s="106"/>
      <c r="G558" s="506"/>
      <c r="H558" s="506"/>
      <c r="I558" s="507"/>
      <c r="J558" s="506"/>
      <c r="K558" s="506"/>
      <c r="L558" s="507"/>
      <c r="M558" s="506"/>
      <c r="N558" s="508"/>
      <c r="O558" s="508"/>
      <c r="P558" s="489">
        <f t="shared" si="24"/>
        <v>-9</v>
      </c>
      <c r="Q558" s="489">
        <f t="shared" si="26"/>
        <v>0</v>
      </c>
      <c r="R558" s="493" t="str">
        <f t="shared" si="25"/>
        <v/>
      </c>
    </row>
    <row r="559" spans="1:18" ht="13.2" hidden="1" x14ac:dyDescent="0.25">
      <c r="A559" s="503">
        <v>555</v>
      </c>
      <c r="B559" s="504"/>
      <c r="C559" s="505"/>
      <c r="D559" s="506"/>
      <c r="E559" s="506"/>
      <c r="F559" s="106"/>
      <c r="G559" s="506"/>
      <c r="H559" s="506"/>
      <c r="I559" s="507"/>
      <c r="J559" s="506"/>
      <c r="K559" s="506"/>
      <c r="L559" s="507"/>
      <c r="M559" s="506"/>
      <c r="N559" s="508"/>
      <c r="O559" s="508"/>
      <c r="P559" s="489">
        <f t="shared" si="24"/>
        <v>-9</v>
      </c>
      <c r="Q559" s="489">
        <f t="shared" si="26"/>
        <v>0</v>
      </c>
      <c r="R559" s="493" t="str">
        <f t="shared" si="25"/>
        <v/>
      </c>
    </row>
    <row r="560" spans="1:18" ht="13.2" hidden="1" x14ac:dyDescent="0.25">
      <c r="A560" s="503">
        <v>556</v>
      </c>
      <c r="B560" s="504"/>
      <c r="C560" s="505"/>
      <c r="D560" s="506"/>
      <c r="E560" s="506"/>
      <c r="F560" s="106"/>
      <c r="G560" s="506"/>
      <c r="H560" s="506"/>
      <c r="I560" s="507"/>
      <c r="J560" s="506"/>
      <c r="K560" s="506"/>
      <c r="L560" s="507"/>
      <c r="M560" s="506"/>
      <c r="N560" s="508"/>
      <c r="O560" s="508"/>
      <c r="P560" s="489">
        <f t="shared" si="24"/>
        <v>-9</v>
      </c>
      <c r="Q560" s="489">
        <f t="shared" si="26"/>
        <v>0</v>
      </c>
      <c r="R560" s="493" t="str">
        <f t="shared" si="25"/>
        <v/>
      </c>
    </row>
    <row r="561" spans="1:18" ht="13.2" hidden="1" x14ac:dyDescent="0.25">
      <c r="A561" s="503">
        <v>557</v>
      </c>
      <c r="B561" s="504"/>
      <c r="C561" s="505"/>
      <c r="D561" s="506"/>
      <c r="E561" s="506"/>
      <c r="F561" s="106"/>
      <c r="G561" s="506"/>
      <c r="H561" s="506"/>
      <c r="I561" s="507"/>
      <c r="J561" s="506"/>
      <c r="K561" s="506"/>
      <c r="L561" s="507"/>
      <c r="M561" s="506"/>
      <c r="N561" s="508"/>
      <c r="O561" s="508"/>
      <c r="P561" s="489">
        <f t="shared" si="24"/>
        <v>-9</v>
      </c>
      <c r="Q561" s="489">
        <f t="shared" si="26"/>
        <v>0</v>
      </c>
      <c r="R561" s="493" t="str">
        <f t="shared" si="25"/>
        <v/>
      </c>
    </row>
    <row r="562" spans="1:18" ht="13.2" hidden="1" x14ac:dyDescent="0.25">
      <c r="A562" s="503">
        <v>558</v>
      </c>
      <c r="B562" s="504"/>
      <c r="C562" s="505"/>
      <c r="D562" s="506"/>
      <c r="E562" s="506"/>
      <c r="F562" s="106"/>
      <c r="G562" s="506"/>
      <c r="H562" s="506"/>
      <c r="I562" s="507"/>
      <c r="J562" s="506"/>
      <c r="K562" s="506"/>
      <c r="L562" s="507"/>
      <c r="M562" s="506"/>
      <c r="N562" s="508"/>
      <c r="O562" s="508"/>
      <c r="P562" s="489">
        <f t="shared" si="24"/>
        <v>-9</v>
      </c>
      <c r="Q562" s="489">
        <f t="shared" si="26"/>
        <v>0</v>
      </c>
      <c r="R562" s="493" t="str">
        <f t="shared" si="25"/>
        <v/>
      </c>
    </row>
    <row r="563" spans="1:18" ht="13.2" hidden="1" x14ac:dyDescent="0.25">
      <c r="A563" s="503">
        <v>559</v>
      </c>
      <c r="B563" s="504"/>
      <c r="C563" s="505"/>
      <c r="D563" s="506"/>
      <c r="E563" s="506"/>
      <c r="F563" s="106"/>
      <c r="G563" s="506"/>
      <c r="H563" s="506"/>
      <c r="I563" s="507"/>
      <c r="J563" s="506"/>
      <c r="K563" s="506"/>
      <c r="L563" s="507"/>
      <c r="M563" s="506"/>
      <c r="N563" s="508"/>
      <c r="O563" s="508"/>
      <c r="P563" s="489">
        <f t="shared" si="24"/>
        <v>-9</v>
      </c>
      <c r="Q563" s="489">
        <f t="shared" si="26"/>
        <v>0</v>
      </c>
      <c r="R563" s="493" t="str">
        <f t="shared" si="25"/>
        <v/>
      </c>
    </row>
    <row r="564" spans="1:18" ht="13.2" hidden="1" x14ac:dyDescent="0.25">
      <c r="A564" s="503">
        <v>560</v>
      </c>
      <c r="B564" s="504"/>
      <c r="C564" s="505"/>
      <c r="D564" s="506"/>
      <c r="E564" s="506"/>
      <c r="F564" s="106"/>
      <c r="G564" s="506"/>
      <c r="H564" s="506"/>
      <c r="I564" s="507"/>
      <c r="J564" s="506"/>
      <c r="K564" s="506"/>
      <c r="L564" s="507"/>
      <c r="M564" s="506"/>
      <c r="N564" s="508"/>
      <c r="O564" s="508"/>
      <c r="P564" s="489">
        <f t="shared" si="24"/>
        <v>-9</v>
      </c>
      <c r="Q564" s="489">
        <f t="shared" si="26"/>
        <v>0</v>
      </c>
      <c r="R564" s="493" t="str">
        <f t="shared" si="25"/>
        <v/>
      </c>
    </row>
    <row r="565" spans="1:18" ht="13.2" hidden="1" x14ac:dyDescent="0.25">
      <c r="A565" s="503">
        <v>561</v>
      </c>
      <c r="B565" s="504"/>
      <c r="C565" s="505"/>
      <c r="D565" s="506"/>
      <c r="E565" s="506"/>
      <c r="F565" s="106"/>
      <c r="G565" s="506"/>
      <c r="H565" s="506"/>
      <c r="I565" s="507"/>
      <c r="J565" s="506"/>
      <c r="K565" s="506"/>
      <c r="L565" s="507"/>
      <c r="M565" s="506"/>
      <c r="N565" s="508"/>
      <c r="O565" s="508"/>
      <c r="P565" s="489">
        <f t="shared" si="24"/>
        <v>-9</v>
      </c>
      <c r="Q565" s="489">
        <f t="shared" si="26"/>
        <v>0</v>
      </c>
      <c r="R565" s="493" t="str">
        <f t="shared" si="25"/>
        <v/>
      </c>
    </row>
    <row r="566" spans="1:18" ht="13.2" hidden="1" x14ac:dyDescent="0.25">
      <c r="A566" s="503">
        <v>562</v>
      </c>
      <c r="B566" s="504"/>
      <c r="C566" s="505"/>
      <c r="D566" s="506"/>
      <c r="E566" s="506"/>
      <c r="F566" s="106"/>
      <c r="G566" s="506"/>
      <c r="H566" s="506"/>
      <c r="I566" s="507"/>
      <c r="J566" s="506"/>
      <c r="K566" s="506"/>
      <c r="L566" s="507"/>
      <c r="M566" s="506"/>
      <c r="N566" s="508"/>
      <c r="O566" s="508"/>
      <c r="P566" s="489">
        <f t="shared" si="24"/>
        <v>-9</v>
      </c>
      <c r="Q566" s="489">
        <f t="shared" si="26"/>
        <v>0</v>
      </c>
      <c r="R566" s="493" t="str">
        <f t="shared" si="25"/>
        <v/>
      </c>
    </row>
    <row r="567" spans="1:18" ht="13.2" hidden="1" x14ac:dyDescent="0.25">
      <c r="A567" s="503">
        <v>563</v>
      </c>
      <c r="B567" s="504"/>
      <c r="C567" s="505"/>
      <c r="D567" s="506"/>
      <c r="E567" s="506"/>
      <c r="F567" s="106"/>
      <c r="G567" s="506"/>
      <c r="H567" s="506"/>
      <c r="I567" s="507"/>
      <c r="J567" s="506"/>
      <c r="K567" s="506"/>
      <c r="L567" s="507"/>
      <c r="M567" s="506"/>
      <c r="N567" s="508"/>
      <c r="O567" s="508"/>
      <c r="P567" s="489">
        <f t="shared" si="24"/>
        <v>-9</v>
      </c>
      <c r="Q567" s="489">
        <f t="shared" si="26"/>
        <v>0</v>
      </c>
      <c r="R567" s="493" t="str">
        <f t="shared" si="25"/>
        <v/>
      </c>
    </row>
    <row r="568" spans="1:18" ht="13.2" hidden="1" x14ac:dyDescent="0.25">
      <c r="A568" s="503">
        <v>564</v>
      </c>
      <c r="B568" s="504"/>
      <c r="C568" s="505"/>
      <c r="D568" s="506"/>
      <c r="E568" s="506"/>
      <c r="F568" s="106"/>
      <c r="G568" s="506"/>
      <c r="H568" s="506"/>
      <c r="I568" s="507"/>
      <c r="J568" s="506"/>
      <c r="K568" s="506"/>
      <c r="L568" s="507"/>
      <c r="M568" s="506"/>
      <c r="N568" s="508"/>
      <c r="O568" s="508"/>
      <c r="P568" s="489">
        <f t="shared" si="24"/>
        <v>-9</v>
      </c>
      <c r="Q568" s="489">
        <f t="shared" si="26"/>
        <v>0</v>
      </c>
      <c r="R568" s="493" t="str">
        <f t="shared" si="25"/>
        <v/>
      </c>
    </row>
    <row r="569" spans="1:18" ht="13.2" hidden="1" x14ac:dyDescent="0.25">
      <c r="A569" s="503">
        <v>565</v>
      </c>
      <c r="B569" s="504"/>
      <c r="C569" s="505"/>
      <c r="D569" s="506"/>
      <c r="E569" s="506"/>
      <c r="F569" s="106"/>
      <c r="G569" s="506"/>
      <c r="H569" s="506"/>
      <c r="I569" s="507"/>
      <c r="J569" s="506"/>
      <c r="K569" s="506"/>
      <c r="L569" s="507"/>
      <c r="M569" s="506"/>
      <c r="N569" s="508"/>
      <c r="O569" s="508"/>
      <c r="P569" s="489">
        <f t="shared" si="24"/>
        <v>-9</v>
      </c>
      <c r="Q569" s="489">
        <f t="shared" si="26"/>
        <v>0</v>
      </c>
      <c r="R569" s="493" t="str">
        <f t="shared" si="25"/>
        <v/>
      </c>
    </row>
    <row r="570" spans="1:18" ht="13.2" hidden="1" x14ac:dyDescent="0.25">
      <c r="A570" s="503">
        <v>566</v>
      </c>
      <c r="B570" s="504"/>
      <c r="C570" s="505"/>
      <c r="D570" s="506"/>
      <c r="E570" s="506"/>
      <c r="F570" s="106"/>
      <c r="G570" s="506"/>
      <c r="H570" s="506"/>
      <c r="I570" s="507"/>
      <c r="J570" s="506"/>
      <c r="K570" s="506"/>
      <c r="L570" s="507"/>
      <c r="M570" s="506"/>
      <c r="N570" s="508"/>
      <c r="O570" s="508"/>
      <c r="P570" s="489">
        <f t="shared" si="24"/>
        <v>-9</v>
      </c>
      <c r="Q570" s="489">
        <f t="shared" si="26"/>
        <v>0</v>
      </c>
      <c r="R570" s="493" t="str">
        <f t="shared" si="25"/>
        <v/>
      </c>
    </row>
    <row r="571" spans="1:18" ht="13.2" hidden="1" x14ac:dyDescent="0.25">
      <c r="A571" s="503">
        <v>567</v>
      </c>
      <c r="B571" s="504"/>
      <c r="C571" s="505"/>
      <c r="D571" s="506"/>
      <c r="E571" s="506"/>
      <c r="F571" s="106"/>
      <c r="G571" s="506"/>
      <c r="H571" s="506"/>
      <c r="I571" s="507"/>
      <c r="J571" s="506"/>
      <c r="K571" s="506"/>
      <c r="L571" s="507"/>
      <c r="M571" s="506"/>
      <c r="N571" s="508"/>
      <c r="O571" s="508"/>
      <c r="P571" s="489">
        <f t="shared" si="24"/>
        <v>-9</v>
      </c>
      <c r="Q571" s="489">
        <f t="shared" si="26"/>
        <v>0</v>
      </c>
      <c r="R571" s="493" t="str">
        <f t="shared" si="25"/>
        <v/>
      </c>
    </row>
    <row r="572" spans="1:18" ht="13.2" hidden="1" x14ac:dyDescent="0.25">
      <c r="A572" s="503">
        <v>568</v>
      </c>
      <c r="B572" s="504"/>
      <c r="C572" s="505"/>
      <c r="D572" s="506"/>
      <c r="E572" s="506"/>
      <c r="F572" s="106"/>
      <c r="G572" s="506"/>
      <c r="H572" s="506"/>
      <c r="I572" s="507"/>
      <c r="J572" s="506"/>
      <c r="K572" s="506"/>
      <c r="L572" s="507"/>
      <c r="M572" s="506"/>
      <c r="N572" s="508"/>
      <c r="O572" s="508"/>
      <c r="P572" s="489">
        <f t="shared" si="24"/>
        <v>-9</v>
      </c>
      <c r="Q572" s="489">
        <f t="shared" si="26"/>
        <v>0</v>
      </c>
      <c r="R572" s="493" t="str">
        <f t="shared" si="25"/>
        <v/>
      </c>
    </row>
    <row r="573" spans="1:18" ht="13.2" hidden="1" x14ac:dyDescent="0.25">
      <c r="A573" s="503">
        <v>569</v>
      </c>
      <c r="B573" s="504"/>
      <c r="C573" s="505"/>
      <c r="D573" s="506"/>
      <c r="E573" s="506"/>
      <c r="F573" s="106"/>
      <c r="G573" s="506"/>
      <c r="H573" s="506"/>
      <c r="I573" s="507"/>
      <c r="J573" s="506"/>
      <c r="K573" s="506"/>
      <c r="L573" s="507"/>
      <c r="M573" s="506"/>
      <c r="N573" s="508"/>
      <c r="O573" s="508"/>
      <c r="P573" s="489">
        <f t="shared" si="24"/>
        <v>-9</v>
      </c>
      <c r="Q573" s="489">
        <f t="shared" si="26"/>
        <v>0</v>
      </c>
      <c r="R573" s="493" t="str">
        <f t="shared" si="25"/>
        <v/>
      </c>
    </row>
    <row r="574" spans="1:18" ht="13.2" hidden="1" x14ac:dyDescent="0.25">
      <c r="A574" s="503">
        <v>570</v>
      </c>
      <c r="B574" s="504"/>
      <c r="C574" s="505"/>
      <c r="D574" s="506"/>
      <c r="E574" s="506"/>
      <c r="F574" s="106"/>
      <c r="G574" s="506"/>
      <c r="H574" s="506"/>
      <c r="I574" s="507"/>
      <c r="J574" s="506"/>
      <c r="K574" s="506"/>
      <c r="L574" s="507"/>
      <c r="M574" s="506"/>
      <c r="N574" s="508"/>
      <c r="O574" s="508"/>
      <c r="P574" s="489">
        <f t="shared" si="24"/>
        <v>-9</v>
      </c>
      <c r="Q574" s="489">
        <f t="shared" si="26"/>
        <v>0</v>
      </c>
      <c r="R574" s="493" t="str">
        <f t="shared" si="25"/>
        <v/>
      </c>
    </row>
    <row r="575" spans="1:18" ht="13.2" hidden="1" x14ac:dyDescent="0.25">
      <c r="A575" s="503">
        <v>571</v>
      </c>
      <c r="B575" s="504"/>
      <c r="C575" s="505"/>
      <c r="D575" s="506"/>
      <c r="E575" s="506"/>
      <c r="F575" s="106"/>
      <c r="G575" s="506"/>
      <c r="H575" s="506"/>
      <c r="I575" s="507"/>
      <c r="J575" s="506"/>
      <c r="K575" s="506"/>
      <c r="L575" s="507"/>
      <c r="M575" s="506"/>
      <c r="N575" s="508"/>
      <c r="O575" s="508"/>
      <c r="P575" s="489">
        <f t="shared" si="24"/>
        <v>-9</v>
      </c>
      <c r="Q575" s="489">
        <f t="shared" si="26"/>
        <v>0</v>
      </c>
      <c r="R575" s="493" t="str">
        <f t="shared" si="25"/>
        <v/>
      </c>
    </row>
    <row r="576" spans="1:18" ht="13.2" hidden="1" x14ac:dyDescent="0.25">
      <c r="A576" s="503">
        <v>572</v>
      </c>
      <c r="B576" s="504"/>
      <c r="C576" s="505"/>
      <c r="D576" s="506"/>
      <c r="E576" s="506"/>
      <c r="F576" s="106"/>
      <c r="G576" s="506"/>
      <c r="H576" s="506"/>
      <c r="I576" s="507"/>
      <c r="J576" s="506"/>
      <c r="K576" s="506"/>
      <c r="L576" s="507"/>
      <c r="M576" s="506"/>
      <c r="N576" s="508"/>
      <c r="O576" s="508"/>
      <c r="P576" s="489">
        <f t="shared" si="24"/>
        <v>-9</v>
      </c>
      <c r="Q576" s="489">
        <f t="shared" si="26"/>
        <v>0</v>
      </c>
      <c r="R576" s="493" t="str">
        <f t="shared" si="25"/>
        <v/>
      </c>
    </row>
    <row r="577" spans="1:18" ht="13.2" hidden="1" x14ac:dyDescent="0.25">
      <c r="A577" s="503">
        <v>573</v>
      </c>
      <c r="B577" s="504"/>
      <c r="C577" s="505"/>
      <c r="D577" s="506"/>
      <c r="E577" s="506"/>
      <c r="F577" s="106"/>
      <c r="G577" s="506"/>
      <c r="H577" s="506"/>
      <c r="I577" s="507"/>
      <c r="J577" s="506"/>
      <c r="K577" s="506"/>
      <c r="L577" s="507"/>
      <c r="M577" s="506"/>
      <c r="N577" s="508"/>
      <c r="O577" s="508"/>
      <c r="P577" s="489">
        <f t="shared" si="24"/>
        <v>-9</v>
      </c>
      <c r="Q577" s="489">
        <f t="shared" si="26"/>
        <v>0</v>
      </c>
      <c r="R577" s="493" t="str">
        <f t="shared" si="25"/>
        <v/>
      </c>
    </row>
    <row r="578" spans="1:18" ht="13.2" hidden="1" x14ac:dyDescent="0.25">
      <c r="A578" s="503">
        <v>574</v>
      </c>
      <c r="B578" s="504"/>
      <c r="C578" s="505"/>
      <c r="D578" s="506"/>
      <c r="E578" s="506"/>
      <c r="F578" s="106"/>
      <c r="G578" s="506"/>
      <c r="H578" s="506"/>
      <c r="I578" s="507"/>
      <c r="J578" s="506"/>
      <c r="K578" s="506"/>
      <c r="L578" s="507"/>
      <c r="M578" s="506"/>
      <c r="N578" s="508"/>
      <c r="O578" s="508"/>
      <c r="P578" s="489">
        <f t="shared" si="24"/>
        <v>-9</v>
      </c>
      <c r="Q578" s="489">
        <f t="shared" si="26"/>
        <v>0</v>
      </c>
      <c r="R578" s="493" t="str">
        <f t="shared" si="25"/>
        <v/>
      </c>
    </row>
    <row r="579" spans="1:18" ht="13.2" hidden="1" x14ac:dyDescent="0.25">
      <c r="A579" s="503">
        <v>575</v>
      </c>
      <c r="B579" s="504"/>
      <c r="C579" s="505"/>
      <c r="D579" s="506"/>
      <c r="E579" s="506"/>
      <c r="F579" s="106"/>
      <c r="G579" s="506"/>
      <c r="H579" s="506"/>
      <c r="I579" s="507"/>
      <c r="J579" s="506"/>
      <c r="K579" s="506"/>
      <c r="L579" s="507"/>
      <c r="M579" s="506"/>
      <c r="N579" s="508"/>
      <c r="O579" s="508"/>
      <c r="P579" s="489">
        <f t="shared" si="24"/>
        <v>-9</v>
      </c>
      <c r="Q579" s="489">
        <f t="shared" si="26"/>
        <v>0</v>
      </c>
      <c r="R579" s="493" t="str">
        <f t="shared" si="25"/>
        <v/>
      </c>
    </row>
    <row r="580" spans="1:18" ht="13.2" hidden="1" x14ac:dyDescent="0.25">
      <c r="A580" s="503">
        <v>576</v>
      </c>
      <c r="B580" s="504"/>
      <c r="C580" s="505"/>
      <c r="D580" s="506"/>
      <c r="E580" s="506"/>
      <c r="F580" s="106"/>
      <c r="G580" s="506"/>
      <c r="H580" s="506"/>
      <c r="I580" s="507"/>
      <c r="J580" s="506"/>
      <c r="K580" s="506"/>
      <c r="L580" s="507"/>
      <c r="M580" s="506"/>
      <c r="N580" s="508"/>
      <c r="O580" s="508"/>
      <c r="P580" s="489">
        <f t="shared" si="24"/>
        <v>-9</v>
      </c>
      <c r="Q580" s="489">
        <f t="shared" si="26"/>
        <v>0</v>
      </c>
      <c r="R580" s="493" t="str">
        <f t="shared" si="25"/>
        <v/>
      </c>
    </row>
    <row r="581" spans="1:18" ht="13.2" hidden="1" x14ac:dyDescent="0.25">
      <c r="A581" s="503">
        <v>577</v>
      </c>
      <c r="B581" s="504"/>
      <c r="C581" s="505"/>
      <c r="D581" s="506"/>
      <c r="E581" s="506"/>
      <c r="F581" s="106"/>
      <c r="G581" s="506"/>
      <c r="H581" s="506"/>
      <c r="I581" s="507"/>
      <c r="J581" s="506"/>
      <c r="K581" s="506"/>
      <c r="L581" s="507"/>
      <c r="M581" s="506"/>
      <c r="N581" s="508"/>
      <c r="O581" s="508"/>
      <c r="P581" s="489">
        <f t="shared" ref="P581:P644" si="27">MONTH(B581)-$P$1+1</f>
        <v>-9</v>
      </c>
      <c r="Q581" s="489">
        <f t="shared" si="26"/>
        <v>0</v>
      </c>
      <c r="R581" s="493" t="str">
        <f t="shared" ref="R581:R644" si="28">SUBSTITUTE(D581," ","_")</f>
        <v/>
      </c>
    </row>
    <row r="582" spans="1:18" ht="13.2" hidden="1" x14ac:dyDescent="0.25">
      <c r="A582" s="503">
        <v>578</v>
      </c>
      <c r="B582" s="504"/>
      <c r="C582" s="505"/>
      <c r="D582" s="506"/>
      <c r="E582" s="506"/>
      <c r="F582" s="106"/>
      <c r="G582" s="506"/>
      <c r="H582" s="506"/>
      <c r="I582" s="507"/>
      <c r="J582" s="506"/>
      <c r="K582" s="506"/>
      <c r="L582" s="507"/>
      <c r="M582" s="506"/>
      <c r="N582" s="508"/>
      <c r="O582" s="508"/>
      <c r="P582" s="489">
        <f t="shared" si="27"/>
        <v>-9</v>
      </c>
      <c r="Q582" s="489">
        <f t="shared" ref="Q582:Q645" si="29">IF(C582=0,0,IF(YEAR(C582)-$Q$1&lt;0,0,MONTH(C582)-$P$1+1))</f>
        <v>0</v>
      </c>
      <c r="R582" s="493" t="str">
        <f t="shared" si="28"/>
        <v/>
      </c>
    </row>
    <row r="583" spans="1:18" ht="13.2" hidden="1" x14ac:dyDescent="0.25">
      <c r="A583" s="503">
        <v>579</v>
      </c>
      <c r="B583" s="504"/>
      <c r="C583" s="505"/>
      <c r="D583" s="506"/>
      <c r="E583" s="506"/>
      <c r="F583" s="106"/>
      <c r="G583" s="506"/>
      <c r="H583" s="506"/>
      <c r="I583" s="507"/>
      <c r="J583" s="506"/>
      <c r="K583" s="506"/>
      <c r="L583" s="507"/>
      <c r="M583" s="506"/>
      <c r="N583" s="508"/>
      <c r="O583" s="508"/>
      <c r="P583" s="489">
        <f t="shared" si="27"/>
        <v>-9</v>
      </c>
      <c r="Q583" s="489">
        <f t="shared" si="29"/>
        <v>0</v>
      </c>
      <c r="R583" s="493" t="str">
        <f t="shared" si="28"/>
        <v/>
      </c>
    </row>
    <row r="584" spans="1:18" ht="13.2" hidden="1" x14ac:dyDescent="0.25">
      <c r="A584" s="503">
        <v>580</v>
      </c>
      <c r="B584" s="504"/>
      <c r="C584" s="505"/>
      <c r="D584" s="506"/>
      <c r="E584" s="506"/>
      <c r="F584" s="106"/>
      <c r="G584" s="506"/>
      <c r="H584" s="506"/>
      <c r="I584" s="507"/>
      <c r="J584" s="506"/>
      <c r="K584" s="506"/>
      <c r="L584" s="507"/>
      <c r="M584" s="506"/>
      <c r="N584" s="508"/>
      <c r="O584" s="508"/>
      <c r="P584" s="489">
        <f t="shared" si="27"/>
        <v>-9</v>
      </c>
      <c r="Q584" s="489">
        <f t="shared" si="29"/>
        <v>0</v>
      </c>
      <c r="R584" s="493" t="str">
        <f t="shared" si="28"/>
        <v/>
      </c>
    </row>
    <row r="585" spans="1:18" ht="13.2" hidden="1" x14ac:dyDescent="0.25">
      <c r="A585" s="503">
        <v>581</v>
      </c>
      <c r="B585" s="504"/>
      <c r="C585" s="505"/>
      <c r="D585" s="506"/>
      <c r="E585" s="506"/>
      <c r="F585" s="106"/>
      <c r="G585" s="506"/>
      <c r="H585" s="506"/>
      <c r="I585" s="507"/>
      <c r="J585" s="506"/>
      <c r="K585" s="506"/>
      <c r="L585" s="507"/>
      <c r="M585" s="506"/>
      <c r="N585" s="508"/>
      <c r="O585" s="508"/>
      <c r="P585" s="489">
        <f t="shared" si="27"/>
        <v>-9</v>
      </c>
      <c r="Q585" s="489">
        <f t="shared" si="29"/>
        <v>0</v>
      </c>
      <c r="R585" s="493" t="str">
        <f t="shared" si="28"/>
        <v/>
      </c>
    </row>
    <row r="586" spans="1:18" ht="13.2" hidden="1" x14ac:dyDescent="0.25">
      <c r="A586" s="503">
        <v>582</v>
      </c>
      <c r="B586" s="504"/>
      <c r="C586" s="505"/>
      <c r="D586" s="506"/>
      <c r="E586" s="506"/>
      <c r="F586" s="106"/>
      <c r="G586" s="506"/>
      <c r="H586" s="506"/>
      <c r="I586" s="507"/>
      <c r="J586" s="506"/>
      <c r="K586" s="506"/>
      <c r="L586" s="507"/>
      <c r="M586" s="506"/>
      <c r="N586" s="508"/>
      <c r="O586" s="508"/>
      <c r="P586" s="489">
        <f t="shared" si="27"/>
        <v>-9</v>
      </c>
      <c r="Q586" s="489">
        <f t="shared" si="29"/>
        <v>0</v>
      </c>
      <c r="R586" s="493" t="str">
        <f t="shared" si="28"/>
        <v/>
      </c>
    </row>
    <row r="587" spans="1:18" ht="13.2" hidden="1" x14ac:dyDescent="0.25">
      <c r="A587" s="503">
        <v>583</v>
      </c>
      <c r="B587" s="504"/>
      <c r="C587" s="505"/>
      <c r="D587" s="506"/>
      <c r="E587" s="506"/>
      <c r="F587" s="106"/>
      <c r="G587" s="506"/>
      <c r="H587" s="506"/>
      <c r="I587" s="507"/>
      <c r="J587" s="506"/>
      <c r="K587" s="506"/>
      <c r="L587" s="507"/>
      <c r="M587" s="506"/>
      <c r="N587" s="508"/>
      <c r="O587" s="508"/>
      <c r="P587" s="489">
        <f t="shared" si="27"/>
        <v>-9</v>
      </c>
      <c r="Q587" s="489">
        <f t="shared" si="29"/>
        <v>0</v>
      </c>
      <c r="R587" s="493" t="str">
        <f t="shared" si="28"/>
        <v/>
      </c>
    </row>
    <row r="588" spans="1:18" ht="13.2" hidden="1" x14ac:dyDescent="0.25">
      <c r="A588" s="503">
        <v>584</v>
      </c>
      <c r="B588" s="504"/>
      <c r="C588" s="505"/>
      <c r="D588" s="506"/>
      <c r="E588" s="506"/>
      <c r="F588" s="106"/>
      <c r="G588" s="506"/>
      <c r="H588" s="506"/>
      <c r="I588" s="507"/>
      <c r="J588" s="506"/>
      <c r="K588" s="506"/>
      <c r="L588" s="507"/>
      <c r="M588" s="506"/>
      <c r="N588" s="508"/>
      <c r="O588" s="508"/>
      <c r="P588" s="489">
        <f t="shared" si="27"/>
        <v>-9</v>
      </c>
      <c r="Q588" s="489">
        <f t="shared" si="29"/>
        <v>0</v>
      </c>
      <c r="R588" s="493" t="str">
        <f t="shared" si="28"/>
        <v/>
      </c>
    </row>
    <row r="589" spans="1:18" ht="13.2" hidden="1" x14ac:dyDescent="0.25">
      <c r="A589" s="503">
        <v>585</v>
      </c>
      <c r="B589" s="504"/>
      <c r="C589" s="505"/>
      <c r="D589" s="506"/>
      <c r="E589" s="506"/>
      <c r="F589" s="106"/>
      <c r="G589" s="506"/>
      <c r="H589" s="506"/>
      <c r="I589" s="507"/>
      <c r="J589" s="506"/>
      <c r="K589" s="506"/>
      <c r="L589" s="507"/>
      <c r="M589" s="506"/>
      <c r="N589" s="508"/>
      <c r="O589" s="508"/>
      <c r="P589" s="489">
        <f t="shared" si="27"/>
        <v>-9</v>
      </c>
      <c r="Q589" s="489">
        <f t="shared" si="29"/>
        <v>0</v>
      </c>
      <c r="R589" s="493" t="str">
        <f t="shared" si="28"/>
        <v/>
      </c>
    </row>
    <row r="590" spans="1:18" ht="13.2" hidden="1" x14ac:dyDescent="0.25">
      <c r="A590" s="503">
        <v>586</v>
      </c>
      <c r="B590" s="504"/>
      <c r="C590" s="505"/>
      <c r="D590" s="506"/>
      <c r="E590" s="506"/>
      <c r="F590" s="106"/>
      <c r="G590" s="506"/>
      <c r="H590" s="506"/>
      <c r="I590" s="507"/>
      <c r="J590" s="506"/>
      <c r="K590" s="506"/>
      <c r="L590" s="507"/>
      <c r="M590" s="506"/>
      <c r="N590" s="508"/>
      <c r="O590" s="508"/>
      <c r="P590" s="489">
        <f t="shared" si="27"/>
        <v>-9</v>
      </c>
      <c r="Q590" s="489">
        <f t="shared" si="29"/>
        <v>0</v>
      </c>
      <c r="R590" s="493" t="str">
        <f t="shared" si="28"/>
        <v/>
      </c>
    </row>
    <row r="591" spans="1:18" ht="13.2" hidden="1" x14ac:dyDescent="0.25">
      <c r="A591" s="503">
        <v>587</v>
      </c>
      <c r="B591" s="504"/>
      <c r="C591" s="505"/>
      <c r="D591" s="506"/>
      <c r="E591" s="506"/>
      <c r="F591" s="106"/>
      <c r="G591" s="506"/>
      <c r="H591" s="506"/>
      <c r="I591" s="507"/>
      <c r="J591" s="506"/>
      <c r="K591" s="506"/>
      <c r="L591" s="507"/>
      <c r="M591" s="506"/>
      <c r="N591" s="508"/>
      <c r="O591" s="508"/>
      <c r="P591" s="489">
        <f t="shared" si="27"/>
        <v>-9</v>
      </c>
      <c r="Q591" s="489">
        <f t="shared" si="29"/>
        <v>0</v>
      </c>
      <c r="R591" s="493" t="str">
        <f t="shared" si="28"/>
        <v/>
      </c>
    </row>
    <row r="592" spans="1:18" ht="13.2" hidden="1" x14ac:dyDescent="0.25">
      <c r="A592" s="503">
        <v>588</v>
      </c>
      <c r="B592" s="504"/>
      <c r="C592" s="505"/>
      <c r="D592" s="506"/>
      <c r="E592" s="506"/>
      <c r="F592" s="106"/>
      <c r="G592" s="506"/>
      <c r="H592" s="506"/>
      <c r="I592" s="507"/>
      <c r="J592" s="506"/>
      <c r="K592" s="506"/>
      <c r="L592" s="507"/>
      <c r="M592" s="506"/>
      <c r="N592" s="508"/>
      <c r="O592" s="508"/>
      <c r="P592" s="489">
        <f t="shared" si="27"/>
        <v>-9</v>
      </c>
      <c r="Q592" s="489">
        <f t="shared" si="29"/>
        <v>0</v>
      </c>
      <c r="R592" s="493" t="str">
        <f t="shared" si="28"/>
        <v/>
      </c>
    </row>
    <row r="593" spans="1:18" ht="13.2" hidden="1" x14ac:dyDescent="0.25">
      <c r="A593" s="503">
        <v>589</v>
      </c>
      <c r="B593" s="504"/>
      <c r="C593" s="505"/>
      <c r="D593" s="506"/>
      <c r="E593" s="506"/>
      <c r="F593" s="106"/>
      <c r="G593" s="506"/>
      <c r="H593" s="506"/>
      <c r="I593" s="507"/>
      <c r="J593" s="506"/>
      <c r="K593" s="506"/>
      <c r="L593" s="507"/>
      <c r="M593" s="506"/>
      <c r="N593" s="508"/>
      <c r="O593" s="508"/>
      <c r="P593" s="489">
        <f t="shared" si="27"/>
        <v>-9</v>
      </c>
      <c r="Q593" s="489">
        <f t="shared" si="29"/>
        <v>0</v>
      </c>
      <c r="R593" s="493" t="str">
        <f t="shared" si="28"/>
        <v/>
      </c>
    </row>
    <row r="594" spans="1:18" ht="13.2" hidden="1" x14ac:dyDescent="0.25">
      <c r="A594" s="503">
        <v>590</v>
      </c>
      <c r="B594" s="504"/>
      <c r="C594" s="505"/>
      <c r="D594" s="506"/>
      <c r="E594" s="506"/>
      <c r="F594" s="106"/>
      <c r="G594" s="506"/>
      <c r="H594" s="506"/>
      <c r="I594" s="507"/>
      <c r="J594" s="506"/>
      <c r="K594" s="506"/>
      <c r="L594" s="507"/>
      <c r="M594" s="506"/>
      <c r="N594" s="508"/>
      <c r="O594" s="508"/>
      <c r="P594" s="489">
        <f t="shared" si="27"/>
        <v>-9</v>
      </c>
      <c r="Q594" s="489">
        <f t="shared" si="29"/>
        <v>0</v>
      </c>
      <c r="R594" s="493" t="str">
        <f t="shared" si="28"/>
        <v/>
      </c>
    </row>
    <row r="595" spans="1:18" ht="13.2" hidden="1" x14ac:dyDescent="0.25">
      <c r="A595" s="503">
        <v>591</v>
      </c>
      <c r="B595" s="504"/>
      <c r="C595" s="505"/>
      <c r="D595" s="506"/>
      <c r="E595" s="506"/>
      <c r="F595" s="106"/>
      <c r="G595" s="506"/>
      <c r="H595" s="506"/>
      <c r="I595" s="507"/>
      <c r="J595" s="506"/>
      <c r="K595" s="506"/>
      <c r="L595" s="507"/>
      <c r="M595" s="506"/>
      <c r="N595" s="508"/>
      <c r="O595" s="508"/>
      <c r="P595" s="489">
        <f t="shared" si="27"/>
        <v>-9</v>
      </c>
      <c r="Q595" s="489">
        <f t="shared" si="29"/>
        <v>0</v>
      </c>
      <c r="R595" s="493" t="str">
        <f t="shared" si="28"/>
        <v/>
      </c>
    </row>
    <row r="596" spans="1:18" ht="13.2" hidden="1" x14ac:dyDescent="0.25">
      <c r="A596" s="503">
        <v>592</v>
      </c>
      <c r="B596" s="504"/>
      <c r="C596" s="505"/>
      <c r="D596" s="506"/>
      <c r="E596" s="506"/>
      <c r="F596" s="106"/>
      <c r="G596" s="506"/>
      <c r="H596" s="506"/>
      <c r="I596" s="507"/>
      <c r="J596" s="506"/>
      <c r="K596" s="506"/>
      <c r="L596" s="507"/>
      <c r="M596" s="506"/>
      <c r="N596" s="508"/>
      <c r="O596" s="508"/>
      <c r="P596" s="489">
        <f t="shared" si="27"/>
        <v>-9</v>
      </c>
      <c r="Q596" s="489">
        <f t="shared" si="29"/>
        <v>0</v>
      </c>
      <c r="R596" s="493" t="str">
        <f t="shared" si="28"/>
        <v/>
      </c>
    </row>
    <row r="597" spans="1:18" ht="13.2" hidden="1" x14ac:dyDescent="0.25">
      <c r="A597" s="503">
        <v>593</v>
      </c>
      <c r="B597" s="504"/>
      <c r="C597" s="505"/>
      <c r="D597" s="506"/>
      <c r="E597" s="506"/>
      <c r="F597" s="106"/>
      <c r="G597" s="506"/>
      <c r="H597" s="506"/>
      <c r="I597" s="507"/>
      <c r="J597" s="506"/>
      <c r="K597" s="506"/>
      <c r="L597" s="507"/>
      <c r="M597" s="506"/>
      <c r="N597" s="508"/>
      <c r="O597" s="508"/>
      <c r="P597" s="489">
        <f t="shared" si="27"/>
        <v>-9</v>
      </c>
      <c r="Q597" s="489">
        <f t="shared" si="29"/>
        <v>0</v>
      </c>
      <c r="R597" s="493" t="str">
        <f t="shared" si="28"/>
        <v/>
      </c>
    </row>
    <row r="598" spans="1:18" ht="13.2" hidden="1" x14ac:dyDescent="0.25">
      <c r="A598" s="503">
        <v>594</v>
      </c>
      <c r="B598" s="504"/>
      <c r="C598" s="505"/>
      <c r="D598" s="506"/>
      <c r="E598" s="506"/>
      <c r="F598" s="106"/>
      <c r="G598" s="506"/>
      <c r="H598" s="506"/>
      <c r="I598" s="507"/>
      <c r="J598" s="506"/>
      <c r="K598" s="506"/>
      <c r="L598" s="507"/>
      <c r="M598" s="506"/>
      <c r="N598" s="508"/>
      <c r="O598" s="508"/>
      <c r="P598" s="489">
        <f t="shared" si="27"/>
        <v>-9</v>
      </c>
      <c r="Q598" s="489">
        <f t="shared" si="29"/>
        <v>0</v>
      </c>
      <c r="R598" s="493" t="str">
        <f t="shared" si="28"/>
        <v/>
      </c>
    </row>
    <row r="599" spans="1:18" ht="13.2" hidden="1" x14ac:dyDescent="0.25">
      <c r="A599" s="503">
        <v>595</v>
      </c>
      <c r="B599" s="504"/>
      <c r="C599" s="505"/>
      <c r="D599" s="506"/>
      <c r="E599" s="506"/>
      <c r="F599" s="106"/>
      <c r="G599" s="506"/>
      <c r="H599" s="506"/>
      <c r="I599" s="507"/>
      <c r="J599" s="506"/>
      <c r="K599" s="506"/>
      <c r="L599" s="507"/>
      <c r="M599" s="506"/>
      <c r="N599" s="508"/>
      <c r="O599" s="508"/>
      <c r="P599" s="489">
        <f t="shared" si="27"/>
        <v>-9</v>
      </c>
      <c r="Q599" s="489">
        <f t="shared" si="29"/>
        <v>0</v>
      </c>
      <c r="R599" s="493" t="str">
        <f t="shared" si="28"/>
        <v/>
      </c>
    </row>
    <row r="600" spans="1:18" ht="13.2" hidden="1" x14ac:dyDescent="0.25">
      <c r="A600" s="503">
        <v>596</v>
      </c>
      <c r="B600" s="504"/>
      <c r="C600" s="505"/>
      <c r="D600" s="506"/>
      <c r="E600" s="506"/>
      <c r="F600" s="106"/>
      <c r="G600" s="506"/>
      <c r="H600" s="506"/>
      <c r="I600" s="507"/>
      <c r="J600" s="506"/>
      <c r="K600" s="506"/>
      <c r="L600" s="507"/>
      <c r="M600" s="506"/>
      <c r="N600" s="508"/>
      <c r="O600" s="508"/>
      <c r="P600" s="489">
        <f t="shared" si="27"/>
        <v>-9</v>
      </c>
      <c r="Q600" s="489">
        <f t="shared" si="29"/>
        <v>0</v>
      </c>
      <c r="R600" s="493" t="str">
        <f t="shared" si="28"/>
        <v/>
      </c>
    </row>
    <row r="601" spans="1:18" ht="13.2" hidden="1" x14ac:dyDescent="0.25">
      <c r="A601" s="503">
        <v>597</v>
      </c>
      <c r="B601" s="504"/>
      <c r="C601" s="505"/>
      <c r="D601" s="506"/>
      <c r="E601" s="506"/>
      <c r="F601" s="106"/>
      <c r="G601" s="506"/>
      <c r="H601" s="506"/>
      <c r="I601" s="507"/>
      <c r="J601" s="506"/>
      <c r="K601" s="506"/>
      <c r="L601" s="507"/>
      <c r="M601" s="506"/>
      <c r="N601" s="508"/>
      <c r="O601" s="508"/>
      <c r="P601" s="489">
        <f t="shared" si="27"/>
        <v>-9</v>
      </c>
      <c r="Q601" s="489">
        <f t="shared" si="29"/>
        <v>0</v>
      </c>
      <c r="R601" s="493" t="str">
        <f t="shared" si="28"/>
        <v/>
      </c>
    </row>
    <row r="602" spans="1:18" ht="13.2" hidden="1" x14ac:dyDescent="0.25">
      <c r="A602" s="503">
        <v>598</v>
      </c>
      <c r="B602" s="504"/>
      <c r="C602" s="505"/>
      <c r="D602" s="506"/>
      <c r="E602" s="506"/>
      <c r="F602" s="106"/>
      <c r="G602" s="506"/>
      <c r="H602" s="506"/>
      <c r="I602" s="507"/>
      <c r="J602" s="506"/>
      <c r="K602" s="506"/>
      <c r="L602" s="507"/>
      <c r="M602" s="506"/>
      <c r="N602" s="508"/>
      <c r="O602" s="508"/>
      <c r="P602" s="489">
        <f t="shared" si="27"/>
        <v>-9</v>
      </c>
      <c r="Q602" s="489">
        <f t="shared" si="29"/>
        <v>0</v>
      </c>
      <c r="R602" s="493" t="str">
        <f t="shared" si="28"/>
        <v/>
      </c>
    </row>
    <row r="603" spans="1:18" ht="13.2" hidden="1" x14ac:dyDescent="0.25">
      <c r="A603" s="503">
        <v>599</v>
      </c>
      <c r="B603" s="504"/>
      <c r="C603" s="505"/>
      <c r="D603" s="506"/>
      <c r="E603" s="506"/>
      <c r="F603" s="106"/>
      <c r="G603" s="506"/>
      <c r="H603" s="506"/>
      <c r="I603" s="507"/>
      <c r="J603" s="506"/>
      <c r="K603" s="506"/>
      <c r="L603" s="507"/>
      <c r="M603" s="506"/>
      <c r="N603" s="508"/>
      <c r="O603" s="508"/>
      <c r="P603" s="489">
        <f t="shared" si="27"/>
        <v>-9</v>
      </c>
      <c r="Q603" s="489">
        <f t="shared" si="29"/>
        <v>0</v>
      </c>
      <c r="R603" s="493" t="str">
        <f t="shared" si="28"/>
        <v/>
      </c>
    </row>
    <row r="604" spans="1:18" ht="13.2" hidden="1" x14ac:dyDescent="0.25">
      <c r="A604" s="503">
        <v>600</v>
      </c>
      <c r="B604" s="504"/>
      <c r="C604" s="505"/>
      <c r="D604" s="506"/>
      <c r="E604" s="506"/>
      <c r="F604" s="106"/>
      <c r="G604" s="506"/>
      <c r="H604" s="506"/>
      <c r="I604" s="507"/>
      <c r="J604" s="506"/>
      <c r="K604" s="506"/>
      <c r="L604" s="507"/>
      <c r="M604" s="506"/>
      <c r="N604" s="508"/>
      <c r="O604" s="508"/>
      <c r="P604" s="489">
        <f t="shared" si="27"/>
        <v>-9</v>
      </c>
      <c r="Q604" s="489">
        <f t="shared" si="29"/>
        <v>0</v>
      </c>
      <c r="R604" s="493" t="str">
        <f t="shared" si="28"/>
        <v/>
      </c>
    </row>
    <row r="605" spans="1:18" ht="13.2" hidden="1" x14ac:dyDescent="0.25">
      <c r="A605" s="503">
        <v>601</v>
      </c>
      <c r="B605" s="504"/>
      <c r="C605" s="505"/>
      <c r="D605" s="506"/>
      <c r="E605" s="506"/>
      <c r="F605" s="106"/>
      <c r="G605" s="506"/>
      <c r="H605" s="506"/>
      <c r="I605" s="507"/>
      <c r="J605" s="506"/>
      <c r="K605" s="506"/>
      <c r="L605" s="507"/>
      <c r="M605" s="506"/>
      <c r="N605" s="508"/>
      <c r="O605" s="508"/>
      <c r="P605" s="489">
        <f t="shared" si="27"/>
        <v>-9</v>
      </c>
      <c r="Q605" s="489">
        <f t="shared" si="29"/>
        <v>0</v>
      </c>
      <c r="R605" s="493" t="str">
        <f t="shared" si="28"/>
        <v/>
      </c>
    </row>
    <row r="606" spans="1:18" ht="13.2" hidden="1" x14ac:dyDescent="0.25">
      <c r="A606" s="503">
        <v>602</v>
      </c>
      <c r="B606" s="504"/>
      <c r="C606" s="505"/>
      <c r="D606" s="506"/>
      <c r="E606" s="506"/>
      <c r="F606" s="106"/>
      <c r="G606" s="506"/>
      <c r="H606" s="506"/>
      <c r="I606" s="507"/>
      <c r="J606" s="506"/>
      <c r="K606" s="506"/>
      <c r="L606" s="507"/>
      <c r="M606" s="506"/>
      <c r="N606" s="508"/>
      <c r="O606" s="508"/>
      <c r="P606" s="489">
        <f t="shared" si="27"/>
        <v>-9</v>
      </c>
      <c r="Q606" s="489">
        <f t="shared" si="29"/>
        <v>0</v>
      </c>
      <c r="R606" s="493" t="str">
        <f t="shared" si="28"/>
        <v/>
      </c>
    </row>
    <row r="607" spans="1:18" ht="13.2" hidden="1" x14ac:dyDescent="0.25">
      <c r="A607" s="503">
        <v>603</v>
      </c>
      <c r="B607" s="504"/>
      <c r="C607" s="505"/>
      <c r="D607" s="506"/>
      <c r="E607" s="506"/>
      <c r="F607" s="106"/>
      <c r="G607" s="506"/>
      <c r="H607" s="506"/>
      <c r="I607" s="507"/>
      <c r="J607" s="506"/>
      <c r="K607" s="506"/>
      <c r="L607" s="507"/>
      <c r="M607" s="506"/>
      <c r="N607" s="508"/>
      <c r="O607" s="508"/>
      <c r="P607" s="489">
        <f t="shared" si="27"/>
        <v>-9</v>
      </c>
      <c r="Q607" s="489">
        <f t="shared" si="29"/>
        <v>0</v>
      </c>
      <c r="R607" s="493" t="str">
        <f t="shared" si="28"/>
        <v/>
      </c>
    </row>
    <row r="608" spans="1:18" ht="13.2" hidden="1" x14ac:dyDescent="0.25">
      <c r="A608" s="503">
        <v>604</v>
      </c>
      <c r="B608" s="504"/>
      <c r="C608" s="505"/>
      <c r="D608" s="506"/>
      <c r="E608" s="506"/>
      <c r="F608" s="106"/>
      <c r="G608" s="506"/>
      <c r="H608" s="506"/>
      <c r="I608" s="507"/>
      <c r="J608" s="506"/>
      <c r="K608" s="506"/>
      <c r="L608" s="507"/>
      <c r="M608" s="506"/>
      <c r="N608" s="508"/>
      <c r="O608" s="508"/>
      <c r="P608" s="489">
        <f t="shared" si="27"/>
        <v>-9</v>
      </c>
      <c r="Q608" s="489">
        <f t="shared" si="29"/>
        <v>0</v>
      </c>
      <c r="R608" s="493" t="str">
        <f t="shared" si="28"/>
        <v/>
      </c>
    </row>
    <row r="609" spans="1:18" ht="13.2" hidden="1" x14ac:dyDescent="0.25">
      <c r="A609" s="503">
        <v>605</v>
      </c>
      <c r="B609" s="504"/>
      <c r="C609" s="505"/>
      <c r="D609" s="506"/>
      <c r="E609" s="506"/>
      <c r="F609" s="106"/>
      <c r="G609" s="506"/>
      <c r="H609" s="506"/>
      <c r="I609" s="507"/>
      <c r="J609" s="506"/>
      <c r="K609" s="506"/>
      <c r="L609" s="507"/>
      <c r="M609" s="506"/>
      <c r="N609" s="508"/>
      <c r="O609" s="508"/>
      <c r="P609" s="489">
        <f t="shared" si="27"/>
        <v>-9</v>
      </c>
      <c r="Q609" s="489">
        <f t="shared" si="29"/>
        <v>0</v>
      </c>
      <c r="R609" s="493" t="str">
        <f t="shared" si="28"/>
        <v/>
      </c>
    </row>
    <row r="610" spans="1:18" ht="13.2" hidden="1" x14ac:dyDescent="0.25">
      <c r="A610" s="503">
        <v>606</v>
      </c>
      <c r="B610" s="504"/>
      <c r="C610" s="505"/>
      <c r="D610" s="506"/>
      <c r="E610" s="506"/>
      <c r="F610" s="106"/>
      <c r="G610" s="506"/>
      <c r="H610" s="506"/>
      <c r="I610" s="507"/>
      <c r="J610" s="506"/>
      <c r="K610" s="506"/>
      <c r="L610" s="507"/>
      <c r="M610" s="506"/>
      <c r="N610" s="508"/>
      <c r="O610" s="508"/>
      <c r="P610" s="489">
        <f t="shared" si="27"/>
        <v>-9</v>
      </c>
      <c r="Q610" s="489">
        <f t="shared" si="29"/>
        <v>0</v>
      </c>
      <c r="R610" s="493" t="str">
        <f t="shared" si="28"/>
        <v/>
      </c>
    </row>
    <row r="611" spans="1:18" ht="13.2" hidden="1" x14ac:dyDescent="0.25">
      <c r="A611" s="503">
        <v>607</v>
      </c>
      <c r="B611" s="504"/>
      <c r="C611" s="505"/>
      <c r="D611" s="506"/>
      <c r="E611" s="506"/>
      <c r="F611" s="106"/>
      <c r="G611" s="506"/>
      <c r="H611" s="506"/>
      <c r="I611" s="507"/>
      <c r="J611" s="506"/>
      <c r="K611" s="506"/>
      <c r="L611" s="507"/>
      <c r="M611" s="506"/>
      <c r="N611" s="508"/>
      <c r="O611" s="508"/>
      <c r="P611" s="489">
        <f t="shared" si="27"/>
        <v>-9</v>
      </c>
      <c r="Q611" s="489">
        <f t="shared" si="29"/>
        <v>0</v>
      </c>
      <c r="R611" s="493" t="str">
        <f t="shared" si="28"/>
        <v/>
      </c>
    </row>
    <row r="612" spans="1:18" ht="13.2" hidden="1" x14ac:dyDescent="0.25">
      <c r="A612" s="503">
        <v>608</v>
      </c>
      <c r="B612" s="504"/>
      <c r="C612" s="505"/>
      <c r="D612" s="506"/>
      <c r="E612" s="506"/>
      <c r="F612" s="106"/>
      <c r="G612" s="506"/>
      <c r="H612" s="506"/>
      <c r="I612" s="507"/>
      <c r="J612" s="506"/>
      <c r="K612" s="506"/>
      <c r="L612" s="507"/>
      <c r="M612" s="506"/>
      <c r="N612" s="508"/>
      <c r="O612" s="508"/>
      <c r="P612" s="489">
        <f t="shared" si="27"/>
        <v>-9</v>
      </c>
      <c r="Q612" s="489">
        <f t="shared" si="29"/>
        <v>0</v>
      </c>
      <c r="R612" s="493" t="str">
        <f t="shared" si="28"/>
        <v/>
      </c>
    </row>
    <row r="613" spans="1:18" ht="13.2" hidden="1" x14ac:dyDescent="0.25">
      <c r="A613" s="503">
        <v>609</v>
      </c>
      <c r="B613" s="504"/>
      <c r="C613" s="505"/>
      <c r="D613" s="506"/>
      <c r="E613" s="506"/>
      <c r="F613" s="106"/>
      <c r="G613" s="506"/>
      <c r="H613" s="506"/>
      <c r="I613" s="507"/>
      <c r="J613" s="506"/>
      <c r="K613" s="506"/>
      <c r="L613" s="507"/>
      <c r="M613" s="506"/>
      <c r="N613" s="508"/>
      <c r="O613" s="508"/>
      <c r="P613" s="489">
        <f t="shared" si="27"/>
        <v>-9</v>
      </c>
      <c r="Q613" s="489">
        <f t="shared" si="29"/>
        <v>0</v>
      </c>
      <c r="R613" s="493" t="str">
        <f t="shared" si="28"/>
        <v/>
      </c>
    </row>
    <row r="614" spans="1:18" ht="13.2" hidden="1" x14ac:dyDescent="0.25">
      <c r="A614" s="503">
        <v>610</v>
      </c>
      <c r="B614" s="504"/>
      <c r="C614" s="505"/>
      <c r="D614" s="506"/>
      <c r="E614" s="506"/>
      <c r="F614" s="106"/>
      <c r="G614" s="506"/>
      <c r="H614" s="506"/>
      <c r="I614" s="507"/>
      <c r="J614" s="506"/>
      <c r="K614" s="506"/>
      <c r="L614" s="507"/>
      <c r="M614" s="506"/>
      <c r="N614" s="508"/>
      <c r="O614" s="508"/>
      <c r="P614" s="489">
        <f t="shared" si="27"/>
        <v>-9</v>
      </c>
      <c r="Q614" s="489">
        <f t="shared" si="29"/>
        <v>0</v>
      </c>
      <c r="R614" s="493" t="str">
        <f t="shared" si="28"/>
        <v/>
      </c>
    </row>
    <row r="615" spans="1:18" ht="13.2" hidden="1" x14ac:dyDescent="0.25">
      <c r="A615" s="503">
        <v>611</v>
      </c>
      <c r="B615" s="504"/>
      <c r="C615" s="505"/>
      <c r="D615" s="506"/>
      <c r="E615" s="506"/>
      <c r="F615" s="106"/>
      <c r="G615" s="506"/>
      <c r="H615" s="506"/>
      <c r="I615" s="507"/>
      <c r="J615" s="506"/>
      <c r="K615" s="506"/>
      <c r="L615" s="507"/>
      <c r="M615" s="506"/>
      <c r="N615" s="508"/>
      <c r="O615" s="508"/>
      <c r="P615" s="489">
        <f t="shared" si="27"/>
        <v>-9</v>
      </c>
      <c r="Q615" s="489">
        <f t="shared" si="29"/>
        <v>0</v>
      </c>
      <c r="R615" s="493" t="str">
        <f t="shared" si="28"/>
        <v/>
      </c>
    </row>
    <row r="616" spans="1:18" ht="13.2" hidden="1" x14ac:dyDescent="0.25">
      <c r="A616" s="503">
        <v>612</v>
      </c>
      <c r="B616" s="504"/>
      <c r="C616" s="505"/>
      <c r="D616" s="506"/>
      <c r="E616" s="506"/>
      <c r="F616" s="106"/>
      <c r="G616" s="506"/>
      <c r="H616" s="506"/>
      <c r="I616" s="507"/>
      <c r="J616" s="506"/>
      <c r="K616" s="506"/>
      <c r="L616" s="507"/>
      <c r="M616" s="506"/>
      <c r="N616" s="508"/>
      <c r="O616" s="508"/>
      <c r="P616" s="489">
        <f t="shared" si="27"/>
        <v>-9</v>
      </c>
      <c r="Q616" s="489">
        <f t="shared" si="29"/>
        <v>0</v>
      </c>
      <c r="R616" s="493" t="str">
        <f t="shared" si="28"/>
        <v/>
      </c>
    </row>
    <row r="617" spans="1:18" ht="13.2" hidden="1" x14ac:dyDescent="0.25">
      <c r="A617" s="503">
        <v>613</v>
      </c>
      <c r="B617" s="504"/>
      <c r="C617" s="505"/>
      <c r="D617" s="506"/>
      <c r="E617" s="506"/>
      <c r="F617" s="106"/>
      <c r="G617" s="506"/>
      <c r="H617" s="506"/>
      <c r="I617" s="507"/>
      <c r="J617" s="506"/>
      <c r="K617" s="506"/>
      <c r="L617" s="507"/>
      <c r="M617" s="506"/>
      <c r="N617" s="508"/>
      <c r="O617" s="508"/>
      <c r="P617" s="489">
        <f t="shared" si="27"/>
        <v>-9</v>
      </c>
      <c r="Q617" s="489">
        <f t="shared" si="29"/>
        <v>0</v>
      </c>
      <c r="R617" s="493" t="str">
        <f t="shared" si="28"/>
        <v/>
      </c>
    </row>
    <row r="618" spans="1:18" ht="13.2" hidden="1" x14ac:dyDescent="0.25">
      <c r="A618" s="503">
        <v>614</v>
      </c>
      <c r="B618" s="504"/>
      <c r="C618" s="505"/>
      <c r="D618" s="506"/>
      <c r="E618" s="506"/>
      <c r="F618" s="106"/>
      <c r="G618" s="506"/>
      <c r="H618" s="506"/>
      <c r="I618" s="507"/>
      <c r="J618" s="506"/>
      <c r="K618" s="506"/>
      <c r="L618" s="507"/>
      <c r="M618" s="506"/>
      <c r="N618" s="508"/>
      <c r="O618" s="508"/>
      <c r="P618" s="489">
        <f t="shared" si="27"/>
        <v>-9</v>
      </c>
      <c r="Q618" s="489">
        <f t="shared" si="29"/>
        <v>0</v>
      </c>
      <c r="R618" s="493" t="str">
        <f t="shared" si="28"/>
        <v/>
      </c>
    </row>
    <row r="619" spans="1:18" ht="13.2" hidden="1" x14ac:dyDescent="0.25">
      <c r="A619" s="503">
        <v>615</v>
      </c>
      <c r="B619" s="504"/>
      <c r="C619" s="505"/>
      <c r="D619" s="506"/>
      <c r="E619" s="506"/>
      <c r="F619" s="106"/>
      <c r="G619" s="506"/>
      <c r="H619" s="506"/>
      <c r="I619" s="507"/>
      <c r="J619" s="506"/>
      <c r="K619" s="506"/>
      <c r="L619" s="507"/>
      <c r="M619" s="506"/>
      <c r="N619" s="508"/>
      <c r="O619" s="508"/>
      <c r="P619" s="489">
        <f t="shared" si="27"/>
        <v>-9</v>
      </c>
      <c r="Q619" s="489">
        <f t="shared" si="29"/>
        <v>0</v>
      </c>
      <c r="R619" s="493" t="str">
        <f t="shared" si="28"/>
        <v/>
      </c>
    </row>
    <row r="620" spans="1:18" ht="13.2" hidden="1" x14ac:dyDescent="0.25">
      <c r="A620" s="503">
        <v>616</v>
      </c>
      <c r="B620" s="504"/>
      <c r="C620" s="505"/>
      <c r="D620" s="506"/>
      <c r="E620" s="506"/>
      <c r="F620" s="106"/>
      <c r="G620" s="506"/>
      <c r="H620" s="506"/>
      <c r="I620" s="507"/>
      <c r="J620" s="506"/>
      <c r="K620" s="506"/>
      <c r="L620" s="507"/>
      <c r="M620" s="506"/>
      <c r="N620" s="508"/>
      <c r="O620" s="508"/>
      <c r="P620" s="489">
        <f t="shared" si="27"/>
        <v>-9</v>
      </c>
      <c r="Q620" s="489">
        <f t="shared" si="29"/>
        <v>0</v>
      </c>
      <c r="R620" s="493" t="str">
        <f t="shared" si="28"/>
        <v/>
      </c>
    </row>
    <row r="621" spans="1:18" ht="13.2" hidden="1" x14ac:dyDescent="0.25">
      <c r="A621" s="503">
        <v>617</v>
      </c>
      <c r="B621" s="504"/>
      <c r="C621" s="505"/>
      <c r="D621" s="506"/>
      <c r="E621" s="506"/>
      <c r="F621" s="106"/>
      <c r="G621" s="506"/>
      <c r="H621" s="506"/>
      <c r="I621" s="507"/>
      <c r="J621" s="506"/>
      <c r="K621" s="506"/>
      <c r="L621" s="507"/>
      <c r="M621" s="506"/>
      <c r="N621" s="508"/>
      <c r="O621" s="508"/>
      <c r="P621" s="489">
        <f t="shared" si="27"/>
        <v>-9</v>
      </c>
      <c r="Q621" s="489">
        <f t="shared" si="29"/>
        <v>0</v>
      </c>
      <c r="R621" s="493" t="str">
        <f t="shared" si="28"/>
        <v/>
      </c>
    </row>
    <row r="622" spans="1:18" ht="13.2" hidden="1" x14ac:dyDescent="0.25">
      <c r="A622" s="503">
        <v>618</v>
      </c>
      <c r="B622" s="504"/>
      <c r="C622" s="505"/>
      <c r="D622" s="506"/>
      <c r="E622" s="506"/>
      <c r="F622" s="106"/>
      <c r="G622" s="506"/>
      <c r="H622" s="506"/>
      <c r="I622" s="507"/>
      <c r="J622" s="506"/>
      <c r="K622" s="506"/>
      <c r="L622" s="507"/>
      <c r="M622" s="506"/>
      <c r="N622" s="508"/>
      <c r="O622" s="508"/>
      <c r="P622" s="489">
        <f t="shared" si="27"/>
        <v>-9</v>
      </c>
      <c r="Q622" s="489">
        <f t="shared" si="29"/>
        <v>0</v>
      </c>
      <c r="R622" s="493" t="str">
        <f t="shared" si="28"/>
        <v/>
      </c>
    </row>
    <row r="623" spans="1:18" ht="13.2" hidden="1" x14ac:dyDescent="0.25">
      <c r="A623" s="503">
        <v>619</v>
      </c>
      <c r="B623" s="504"/>
      <c r="C623" s="505"/>
      <c r="D623" s="506"/>
      <c r="E623" s="506"/>
      <c r="F623" s="106"/>
      <c r="G623" s="506"/>
      <c r="H623" s="506"/>
      <c r="I623" s="507"/>
      <c r="J623" s="506"/>
      <c r="K623" s="506"/>
      <c r="L623" s="507"/>
      <c r="M623" s="506"/>
      <c r="N623" s="508"/>
      <c r="O623" s="508"/>
      <c r="P623" s="489">
        <f t="shared" si="27"/>
        <v>-9</v>
      </c>
      <c r="Q623" s="489">
        <f t="shared" si="29"/>
        <v>0</v>
      </c>
      <c r="R623" s="493" t="str">
        <f t="shared" si="28"/>
        <v/>
      </c>
    </row>
    <row r="624" spans="1:18" ht="13.2" hidden="1" x14ac:dyDescent="0.25">
      <c r="A624" s="503">
        <v>620</v>
      </c>
      <c r="B624" s="504"/>
      <c r="C624" s="505"/>
      <c r="D624" s="506"/>
      <c r="E624" s="506"/>
      <c r="F624" s="106"/>
      <c r="G624" s="506"/>
      <c r="H624" s="506"/>
      <c r="I624" s="507"/>
      <c r="J624" s="506"/>
      <c r="K624" s="506"/>
      <c r="L624" s="507"/>
      <c r="M624" s="506"/>
      <c r="N624" s="508"/>
      <c r="O624" s="508"/>
      <c r="P624" s="489">
        <f t="shared" si="27"/>
        <v>-9</v>
      </c>
      <c r="Q624" s="489">
        <f t="shared" si="29"/>
        <v>0</v>
      </c>
      <c r="R624" s="493" t="str">
        <f t="shared" si="28"/>
        <v/>
      </c>
    </row>
    <row r="625" spans="1:18" ht="13.2" hidden="1" x14ac:dyDescent="0.25">
      <c r="A625" s="503">
        <v>621</v>
      </c>
      <c r="B625" s="504"/>
      <c r="C625" s="505"/>
      <c r="D625" s="506"/>
      <c r="E625" s="506"/>
      <c r="F625" s="106"/>
      <c r="G625" s="506"/>
      <c r="H625" s="506"/>
      <c r="I625" s="507"/>
      <c r="J625" s="506"/>
      <c r="K625" s="506"/>
      <c r="L625" s="507"/>
      <c r="M625" s="506"/>
      <c r="N625" s="508"/>
      <c r="O625" s="508"/>
      <c r="P625" s="489">
        <f t="shared" si="27"/>
        <v>-9</v>
      </c>
      <c r="Q625" s="489">
        <f t="shared" si="29"/>
        <v>0</v>
      </c>
      <c r="R625" s="493" t="str">
        <f t="shared" si="28"/>
        <v/>
      </c>
    </row>
    <row r="626" spans="1:18" ht="13.2" hidden="1" x14ac:dyDescent="0.25">
      <c r="A626" s="503">
        <v>622</v>
      </c>
      <c r="B626" s="504"/>
      <c r="C626" s="505"/>
      <c r="D626" s="506"/>
      <c r="E626" s="506"/>
      <c r="F626" s="106"/>
      <c r="G626" s="506"/>
      <c r="H626" s="506"/>
      <c r="I626" s="507"/>
      <c r="J626" s="506"/>
      <c r="K626" s="506"/>
      <c r="L626" s="507"/>
      <c r="M626" s="506"/>
      <c r="N626" s="508"/>
      <c r="O626" s="508"/>
      <c r="P626" s="489">
        <f t="shared" si="27"/>
        <v>-9</v>
      </c>
      <c r="Q626" s="489">
        <f t="shared" si="29"/>
        <v>0</v>
      </c>
      <c r="R626" s="493" t="str">
        <f t="shared" si="28"/>
        <v/>
      </c>
    </row>
    <row r="627" spans="1:18" ht="13.2" hidden="1" x14ac:dyDescent="0.25">
      <c r="A627" s="503">
        <v>623</v>
      </c>
      <c r="B627" s="504"/>
      <c r="C627" s="505"/>
      <c r="D627" s="506"/>
      <c r="E627" s="506"/>
      <c r="F627" s="106"/>
      <c r="G627" s="506"/>
      <c r="H627" s="506"/>
      <c r="I627" s="507"/>
      <c r="J627" s="506"/>
      <c r="K627" s="506"/>
      <c r="L627" s="507"/>
      <c r="M627" s="506"/>
      <c r="N627" s="508"/>
      <c r="O627" s="508"/>
      <c r="P627" s="489">
        <f t="shared" si="27"/>
        <v>-9</v>
      </c>
      <c r="Q627" s="489">
        <f t="shared" si="29"/>
        <v>0</v>
      </c>
      <c r="R627" s="493" t="str">
        <f t="shared" si="28"/>
        <v/>
      </c>
    </row>
    <row r="628" spans="1:18" ht="13.2" hidden="1" x14ac:dyDescent="0.25">
      <c r="A628" s="503">
        <v>624</v>
      </c>
      <c r="B628" s="504"/>
      <c r="C628" s="505"/>
      <c r="D628" s="506"/>
      <c r="E628" s="506"/>
      <c r="F628" s="106"/>
      <c r="G628" s="506"/>
      <c r="H628" s="506"/>
      <c r="I628" s="507"/>
      <c r="J628" s="506"/>
      <c r="K628" s="506"/>
      <c r="L628" s="507"/>
      <c r="M628" s="506"/>
      <c r="N628" s="508"/>
      <c r="O628" s="508"/>
      <c r="P628" s="489">
        <f t="shared" si="27"/>
        <v>-9</v>
      </c>
      <c r="Q628" s="489">
        <f t="shared" si="29"/>
        <v>0</v>
      </c>
      <c r="R628" s="493" t="str">
        <f t="shared" si="28"/>
        <v/>
      </c>
    </row>
    <row r="629" spans="1:18" ht="13.2" hidden="1" x14ac:dyDescent="0.25">
      <c r="A629" s="503">
        <v>625</v>
      </c>
      <c r="B629" s="504"/>
      <c r="C629" s="505"/>
      <c r="D629" s="506"/>
      <c r="E629" s="506"/>
      <c r="F629" s="106"/>
      <c r="G629" s="506"/>
      <c r="H629" s="506"/>
      <c r="I629" s="507"/>
      <c r="J629" s="506"/>
      <c r="K629" s="506"/>
      <c r="L629" s="507"/>
      <c r="M629" s="506"/>
      <c r="N629" s="508"/>
      <c r="O629" s="508"/>
      <c r="P629" s="489">
        <f t="shared" si="27"/>
        <v>-9</v>
      </c>
      <c r="Q629" s="489">
        <f t="shared" si="29"/>
        <v>0</v>
      </c>
      <c r="R629" s="493" t="str">
        <f t="shared" si="28"/>
        <v/>
      </c>
    </row>
    <row r="630" spans="1:18" ht="13.2" hidden="1" x14ac:dyDescent="0.25">
      <c r="A630" s="503">
        <v>626</v>
      </c>
      <c r="B630" s="504"/>
      <c r="C630" s="505"/>
      <c r="D630" s="506"/>
      <c r="E630" s="506"/>
      <c r="F630" s="106"/>
      <c r="G630" s="506"/>
      <c r="H630" s="506"/>
      <c r="I630" s="507"/>
      <c r="J630" s="506"/>
      <c r="K630" s="506"/>
      <c r="L630" s="507"/>
      <c r="M630" s="506"/>
      <c r="N630" s="508"/>
      <c r="O630" s="508"/>
      <c r="P630" s="489">
        <f t="shared" si="27"/>
        <v>-9</v>
      </c>
      <c r="Q630" s="489">
        <f t="shared" si="29"/>
        <v>0</v>
      </c>
      <c r="R630" s="493" t="str">
        <f t="shared" si="28"/>
        <v/>
      </c>
    </row>
    <row r="631" spans="1:18" ht="13.2" hidden="1" x14ac:dyDescent="0.25">
      <c r="A631" s="503">
        <v>627</v>
      </c>
      <c r="B631" s="504"/>
      <c r="C631" s="505"/>
      <c r="D631" s="506"/>
      <c r="E631" s="506"/>
      <c r="F631" s="106"/>
      <c r="G631" s="506"/>
      <c r="H631" s="506"/>
      <c r="I631" s="507"/>
      <c r="J631" s="506"/>
      <c r="K631" s="506"/>
      <c r="L631" s="507"/>
      <c r="M631" s="506"/>
      <c r="N631" s="508"/>
      <c r="O631" s="508"/>
      <c r="P631" s="489">
        <f t="shared" si="27"/>
        <v>-9</v>
      </c>
      <c r="Q631" s="489">
        <f t="shared" si="29"/>
        <v>0</v>
      </c>
      <c r="R631" s="493" t="str">
        <f t="shared" si="28"/>
        <v/>
      </c>
    </row>
    <row r="632" spans="1:18" ht="13.2" hidden="1" x14ac:dyDescent="0.25">
      <c r="A632" s="503">
        <v>628</v>
      </c>
      <c r="B632" s="504"/>
      <c r="C632" s="505"/>
      <c r="D632" s="506"/>
      <c r="E632" s="506"/>
      <c r="F632" s="106"/>
      <c r="G632" s="506"/>
      <c r="H632" s="506"/>
      <c r="I632" s="507"/>
      <c r="J632" s="506"/>
      <c r="K632" s="506"/>
      <c r="L632" s="507"/>
      <c r="M632" s="506"/>
      <c r="N632" s="508"/>
      <c r="O632" s="508"/>
      <c r="P632" s="489">
        <f t="shared" si="27"/>
        <v>-9</v>
      </c>
      <c r="Q632" s="489">
        <f t="shared" si="29"/>
        <v>0</v>
      </c>
      <c r="R632" s="493" t="str">
        <f t="shared" si="28"/>
        <v/>
      </c>
    </row>
    <row r="633" spans="1:18" ht="13.2" hidden="1" x14ac:dyDescent="0.25">
      <c r="A633" s="503">
        <v>629</v>
      </c>
      <c r="B633" s="504"/>
      <c r="C633" s="505"/>
      <c r="D633" s="506"/>
      <c r="E633" s="506"/>
      <c r="F633" s="106"/>
      <c r="G633" s="506"/>
      <c r="H633" s="506"/>
      <c r="I633" s="507"/>
      <c r="J633" s="506"/>
      <c r="K633" s="506"/>
      <c r="L633" s="507"/>
      <c r="M633" s="506"/>
      <c r="N633" s="508"/>
      <c r="O633" s="508"/>
      <c r="P633" s="489">
        <f t="shared" si="27"/>
        <v>-9</v>
      </c>
      <c r="Q633" s="489">
        <f t="shared" si="29"/>
        <v>0</v>
      </c>
      <c r="R633" s="493" t="str">
        <f t="shared" si="28"/>
        <v/>
      </c>
    </row>
    <row r="634" spans="1:18" ht="13.2" hidden="1" x14ac:dyDescent="0.25">
      <c r="A634" s="503">
        <v>630</v>
      </c>
      <c r="B634" s="504"/>
      <c r="C634" s="505"/>
      <c r="D634" s="506"/>
      <c r="E634" s="506"/>
      <c r="F634" s="106"/>
      <c r="G634" s="506"/>
      <c r="H634" s="506"/>
      <c r="I634" s="507"/>
      <c r="J634" s="506"/>
      <c r="K634" s="506"/>
      <c r="L634" s="507"/>
      <c r="M634" s="506"/>
      <c r="N634" s="508"/>
      <c r="O634" s="508"/>
      <c r="P634" s="489">
        <f t="shared" si="27"/>
        <v>-9</v>
      </c>
      <c r="Q634" s="489">
        <f t="shared" si="29"/>
        <v>0</v>
      </c>
      <c r="R634" s="493" t="str">
        <f t="shared" si="28"/>
        <v/>
      </c>
    </row>
    <row r="635" spans="1:18" ht="13.2" hidden="1" x14ac:dyDescent="0.25">
      <c r="A635" s="503">
        <v>631</v>
      </c>
      <c r="B635" s="504"/>
      <c r="C635" s="505"/>
      <c r="D635" s="506"/>
      <c r="E635" s="506"/>
      <c r="F635" s="106"/>
      <c r="G635" s="506"/>
      <c r="H635" s="506"/>
      <c r="I635" s="507"/>
      <c r="J635" s="506"/>
      <c r="K635" s="506"/>
      <c r="L635" s="507"/>
      <c r="M635" s="506"/>
      <c r="N635" s="508"/>
      <c r="O635" s="508"/>
      <c r="P635" s="489">
        <f t="shared" si="27"/>
        <v>-9</v>
      </c>
      <c r="Q635" s="489">
        <f t="shared" si="29"/>
        <v>0</v>
      </c>
      <c r="R635" s="493" t="str">
        <f t="shared" si="28"/>
        <v/>
      </c>
    </row>
    <row r="636" spans="1:18" ht="13.2" hidden="1" x14ac:dyDescent="0.25">
      <c r="A636" s="503">
        <v>632</v>
      </c>
      <c r="B636" s="504"/>
      <c r="C636" s="505"/>
      <c r="D636" s="506"/>
      <c r="E636" s="506"/>
      <c r="F636" s="106"/>
      <c r="G636" s="506"/>
      <c r="H636" s="506"/>
      <c r="I636" s="507"/>
      <c r="J636" s="506"/>
      <c r="K636" s="506"/>
      <c r="L636" s="507"/>
      <c r="M636" s="506"/>
      <c r="N636" s="508"/>
      <c r="O636" s="508"/>
      <c r="P636" s="489">
        <f t="shared" si="27"/>
        <v>-9</v>
      </c>
      <c r="Q636" s="489">
        <f t="shared" si="29"/>
        <v>0</v>
      </c>
      <c r="R636" s="493" t="str">
        <f t="shared" si="28"/>
        <v/>
      </c>
    </row>
    <row r="637" spans="1:18" ht="13.2" hidden="1" x14ac:dyDescent="0.25">
      <c r="A637" s="503">
        <v>633</v>
      </c>
      <c r="B637" s="504"/>
      <c r="C637" s="505"/>
      <c r="D637" s="506"/>
      <c r="E637" s="506"/>
      <c r="F637" s="106"/>
      <c r="G637" s="506"/>
      <c r="H637" s="506"/>
      <c r="I637" s="507"/>
      <c r="J637" s="506"/>
      <c r="K637" s="506"/>
      <c r="L637" s="507"/>
      <c r="M637" s="506"/>
      <c r="N637" s="508"/>
      <c r="O637" s="508"/>
      <c r="P637" s="489">
        <f t="shared" si="27"/>
        <v>-9</v>
      </c>
      <c r="Q637" s="489">
        <f t="shared" si="29"/>
        <v>0</v>
      </c>
      <c r="R637" s="493" t="str">
        <f t="shared" si="28"/>
        <v/>
      </c>
    </row>
    <row r="638" spans="1:18" ht="13.2" hidden="1" x14ac:dyDescent="0.25">
      <c r="A638" s="503">
        <v>634</v>
      </c>
      <c r="B638" s="504"/>
      <c r="C638" s="505"/>
      <c r="D638" s="506"/>
      <c r="E638" s="506"/>
      <c r="F638" s="106"/>
      <c r="G638" s="506"/>
      <c r="H638" s="506"/>
      <c r="I638" s="507"/>
      <c r="J638" s="506"/>
      <c r="K638" s="506"/>
      <c r="L638" s="507"/>
      <c r="M638" s="506"/>
      <c r="N638" s="508"/>
      <c r="O638" s="508"/>
      <c r="P638" s="489">
        <f t="shared" si="27"/>
        <v>-9</v>
      </c>
      <c r="Q638" s="489">
        <f t="shared" si="29"/>
        <v>0</v>
      </c>
      <c r="R638" s="493" t="str">
        <f t="shared" si="28"/>
        <v/>
      </c>
    </row>
    <row r="639" spans="1:18" ht="13.2" hidden="1" x14ac:dyDescent="0.25">
      <c r="A639" s="503">
        <v>635</v>
      </c>
      <c r="B639" s="504"/>
      <c r="C639" s="505"/>
      <c r="D639" s="506"/>
      <c r="E639" s="506"/>
      <c r="F639" s="106"/>
      <c r="G639" s="506"/>
      <c r="H639" s="506"/>
      <c r="I639" s="507"/>
      <c r="J639" s="506"/>
      <c r="K639" s="506"/>
      <c r="L639" s="507"/>
      <c r="M639" s="506"/>
      <c r="N639" s="508"/>
      <c r="O639" s="508"/>
      <c r="P639" s="489">
        <f t="shared" si="27"/>
        <v>-9</v>
      </c>
      <c r="Q639" s="489">
        <f t="shared" si="29"/>
        <v>0</v>
      </c>
      <c r="R639" s="493" t="str">
        <f t="shared" si="28"/>
        <v/>
      </c>
    </row>
    <row r="640" spans="1:18" ht="13.2" hidden="1" x14ac:dyDescent="0.25">
      <c r="A640" s="503">
        <v>636</v>
      </c>
      <c r="B640" s="504"/>
      <c r="C640" s="505"/>
      <c r="D640" s="506"/>
      <c r="E640" s="506"/>
      <c r="F640" s="106"/>
      <c r="G640" s="506"/>
      <c r="H640" s="506"/>
      <c r="I640" s="507"/>
      <c r="J640" s="506"/>
      <c r="K640" s="506"/>
      <c r="L640" s="507"/>
      <c r="M640" s="506"/>
      <c r="N640" s="508"/>
      <c r="O640" s="508"/>
      <c r="P640" s="489">
        <f t="shared" si="27"/>
        <v>-9</v>
      </c>
      <c r="Q640" s="489">
        <f t="shared" si="29"/>
        <v>0</v>
      </c>
      <c r="R640" s="493" t="str">
        <f t="shared" si="28"/>
        <v/>
      </c>
    </row>
    <row r="641" spans="1:18" ht="13.2" hidden="1" x14ac:dyDescent="0.25">
      <c r="A641" s="503">
        <v>637</v>
      </c>
      <c r="B641" s="504"/>
      <c r="C641" s="505"/>
      <c r="D641" s="506"/>
      <c r="E641" s="506"/>
      <c r="F641" s="106"/>
      <c r="G641" s="506"/>
      <c r="H641" s="506"/>
      <c r="I641" s="507"/>
      <c r="J641" s="506"/>
      <c r="K641" s="506"/>
      <c r="L641" s="507"/>
      <c r="M641" s="506"/>
      <c r="N641" s="508"/>
      <c r="O641" s="508"/>
      <c r="P641" s="489">
        <f t="shared" si="27"/>
        <v>-9</v>
      </c>
      <c r="Q641" s="489">
        <f t="shared" si="29"/>
        <v>0</v>
      </c>
      <c r="R641" s="493" t="str">
        <f t="shared" si="28"/>
        <v/>
      </c>
    </row>
    <row r="642" spans="1:18" ht="13.2" hidden="1" x14ac:dyDescent="0.25">
      <c r="A642" s="503">
        <v>638</v>
      </c>
      <c r="B642" s="504"/>
      <c r="C642" s="505"/>
      <c r="D642" s="506"/>
      <c r="E642" s="506"/>
      <c r="F642" s="106"/>
      <c r="G642" s="506"/>
      <c r="H642" s="506"/>
      <c r="I642" s="507"/>
      <c r="J642" s="506"/>
      <c r="K642" s="506"/>
      <c r="L642" s="507"/>
      <c r="M642" s="506"/>
      <c r="N642" s="508"/>
      <c r="O642" s="508"/>
      <c r="P642" s="489">
        <f t="shared" si="27"/>
        <v>-9</v>
      </c>
      <c r="Q642" s="489">
        <f t="shared" si="29"/>
        <v>0</v>
      </c>
      <c r="R642" s="493" t="str">
        <f t="shared" si="28"/>
        <v/>
      </c>
    </row>
    <row r="643" spans="1:18" ht="13.2" hidden="1" x14ac:dyDescent="0.25">
      <c r="A643" s="503">
        <v>639</v>
      </c>
      <c r="B643" s="504"/>
      <c r="C643" s="505"/>
      <c r="D643" s="506"/>
      <c r="E643" s="506"/>
      <c r="F643" s="106"/>
      <c r="G643" s="506"/>
      <c r="H643" s="506"/>
      <c r="I643" s="507"/>
      <c r="J643" s="506"/>
      <c r="K643" s="506"/>
      <c r="L643" s="507"/>
      <c r="M643" s="506"/>
      <c r="N643" s="508"/>
      <c r="O643" s="508"/>
      <c r="P643" s="489">
        <f t="shared" si="27"/>
        <v>-9</v>
      </c>
      <c r="Q643" s="489">
        <f t="shared" si="29"/>
        <v>0</v>
      </c>
      <c r="R643" s="493" t="str">
        <f t="shared" si="28"/>
        <v/>
      </c>
    </row>
    <row r="644" spans="1:18" ht="13.2" hidden="1" x14ac:dyDescent="0.25">
      <c r="A644" s="503">
        <v>640</v>
      </c>
      <c r="B644" s="504"/>
      <c r="C644" s="505"/>
      <c r="D644" s="506"/>
      <c r="E644" s="506"/>
      <c r="F644" s="106"/>
      <c r="G644" s="506"/>
      <c r="H644" s="506"/>
      <c r="I644" s="507"/>
      <c r="J644" s="506"/>
      <c r="K644" s="506"/>
      <c r="L644" s="507"/>
      <c r="M644" s="506"/>
      <c r="N644" s="508"/>
      <c r="O644" s="508"/>
      <c r="P644" s="489">
        <f t="shared" si="27"/>
        <v>-9</v>
      </c>
      <c r="Q644" s="489">
        <f t="shared" si="29"/>
        <v>0</v>
      </c>
      <c r="R644" s="493" t="str">
        <f t="shared" si="28"/>
        <v/>
      </c>
    </row>
    <row r="645" spans="1:18" ht="13.2" hidden="1" x14ac:dyDescent="0.25">
      <c r="A645" s="503">
        <v>641</v>
      </c>
      <c r="B645" s="504"/>
      <c r="C645" s="505"/>
      <c r="D645" s="506"/>
      <c r="E645" s="506"/>
      <c r="F645" s="106"/>
      <c r="G645" s="506"/>
      <c r="H645" s="506"/>
      <c r="I645" s="507"/>
      <c r="J645" s="506"/>
      <c r="K645" s="506"/>
      <c r="L645" s="507"/>
      <c r="M645" s="506"/>
      <c r="N645" s="508"/>
      <c r="O645" s="508"/>
      <c r="P645" s="489">
        <f t="shared" ref="P645:P708" si="30">MONTH(B645)-$P$1+1</f>
        <v>-9</v>
      </c>
      <c r="Q645" s="489">
        <f t="shared" si="29"/>
        <v>0</v>
      </c>
      <c r="R645" s="493" t="str">
        <f t="shared" ref="R645:R708" si="31">SUBSTITUTE(D645," ","_")</f>
        <v/>
      </c>
    </row>
    <row r="646" spans="1:18" ht="13.2" hidden="1" x14ac:dyDescent="0.25">
      <c r="A646" s="503">
        <v>642</v>
      </c>
      <c r="B646" s="504"/>
      <c r="C646" s="505"/>
      <c r="D646" s="506"/>
      <c r="E646" s="506"/>
      <c r="F646" s="106"/>
      <c r="G646" s="506"/>
      <c r="H646" s="506"/>
      <c r="I646" s="507"/>
      <c r="J646" s="506"/>
      <c r="K646" s="506"/>
      <c r="L646" s="507"/>
      <c r="M646" s="506"/>
      <c r="N646" s="508"/>
      <c r="O646" s="508"/>
      <c r="P646" s="489">
        <f t="shared" si="30"/>
        <v>-9</v>
      </c>
      <c r="Q646" s="489">
        <f t="shared" ref="Q646:Q709" si="32">IF(C646=0,0,IF(YEAR(C646)-$Q$1&lt;0,0,MONTH(C646)-$P$1+1))</f>
        <v>0</v>
      </c>
      <c r="R646" s="493" t="str">
        <f t="shared" si="31"/>
        <v/>
      </c>
    </row>
    <row r="647" spans="1:18" ht="13.2" hidden="1" x14ac:dyDescent="0.25">
      <c r="A647" s="503">
        <v>643</v>
      </c>
      <c r="B647" s="504"/>
      <c r="C647" s="505"/>
      <c r="D647" s="506"/>
      <c r="E647" s="506"/>
      <c r="F647" s="106"/>
      <c r="G647" s="506"/>
      <c r="H647" s="506"/>
      <c r="I647" s="507"/>
      <c r="J647" s="506"/>
      <c r="K647" s="506"/>
      <c r="L647" s="507"/>
      <c r="M647" s="506"/>
      <c r="N647" s="508"/>
      <c r="O647" s="508"/>
      <c r="P647" s="489">
        <f t="shared" si="30"/>
        <v>-9</v>
      </c>
      <c r="Q647" s="489">
        <f t="shared" si="32"/>
        <v>0</v>
      </c>
      <c r="R647" s="493" t="str">
        <f t="shared" si="31"/>
        <v/>
      </c>
    </row>
    <row r="648" spans="1:18" ht="13.2" hidden="1" x14ac:dyDescent="0.25">
      <c r="A648" s="503">
        <v>644</v>
      </c>
      <c r="B648" s="504"/>
      <c r="C648" s="505"/>
      <c r="D648" s="506"/>
      <c r="E648" s="506"/>
      <c r="F648" s="106"/>
      <c r="G648" s="506"/>
      <c r="H648" s="506"/>
      <c r="I648" s="507"/>
      <c r="J648" s="506"/>
      <c r="K648" s="506"/>
      <c r="L648" s="507"/>
      <c r="M648" s="506"/>
      <c r="N648" s="508"/>
      <c r="O648" s="508"/>
      <c r="P648" s="489">
        <f t="shared" si="30"/>
        <v>-9</v>
      </c>
      <c r="Q648" s="489">
        <f t="shared" si="32"/>
        <v>0</v>
      </c>
      <c r="R648" s="493" t="str">
        <f t="shared" si="31"/>
        <v/>
      </c>
    </row>
    <row r="649" spans="1:18" ht="13.2" hidden="1" x14ac:dyDescent="0.25">
      <c r="A649" s="503">
        <v>645</v>
      </c>
      <c r="B649" s="504"/>
      <c r="C649" s="505"/>
      <c r="D649" s="506"/>
      <c r="E649" s="506"/>
      <c r="F649" s="106"/>
      <c r="G649" s="506"/>
      <c r="H649" s="506"/>
      <c r="I649" s="507"/>
      <c r="J649" s="506"/>
      <c r="K649" s="506"/>
      <c r="L649" s="507"/>
      <c r="M649" s="506"/>
      <c r="N649" s="508"/>
      <c r="O649" s="508"/>
      <c r="P649" s="489">
        <f t="shared" si="30"/>
        <v>-9</v>
      </c>
      <c r="Q649" s="489">
        <f t="shared" si="32"/>
        <v>0</v>
      </c>
      <c r="R649" s="493" t="str">
        <f t="shared" si="31"/>
        <v/>
      </c>
    </row>
    <row r="650" spans="1:18" ht="13.2" hidden="1" x14ac:dyDescent="0.25">
      <c r="A650" s="503">
        <v>646</v>
      </c>
      <c r="B650" s="504"/>
      <c r="C650" s="505"/>
      <c r="D650" s="506"/>
      <c r="E650" s="506"/>
      <c r="F650" s="106"/>
      <c r="G650" s="506"/>
      <c r="H650" s="506"/>
      <c r="I650" s="507"/>
      <c r="J650" s="506"/>
      <c r="K650" s="506"/>
      <c r="L650" s="507"/>
      <c r="M650" s="506"/>
      <c r="N650" s="508"/>
      <c r="O650" s="508"/>
      <c r="P650" s="489">
        <f t="shared" si="30"/>
        <v>-9</v>
      </c>
      <c r="Q650" s="489">
        <f t="shared" si="32"/>
        <v>0</v>
      </c>
      <c r="R650" s="493" t="str">
        <f t="shared" si="31"/>
        <v/>
      </c>
    </row>
    <row r="651" spans="1:18" ht="13.2" hidden="1" x14ac:dyDescent="0.25">
      <c r="A651" s="503">
        <v>647</v>
      </c>
      <c r="B651" s="504"/>
      <c r="C651" s="505"/>
      <c r="D651" s="506"/>
      <c r="E651" s="506"/>
      <c r="F651" s="106"/>
      <c r="G651" s="506"/>
      <c r="H651" s="506"/>
      <c r="I651" s="507"/>
      <c r="J651" s="506"/>
      <c r="K651" s="506"/>
      <c r="L651" s="507"/>
      <c r="M651" s="506"/>
      <c r="N651" s="508"/>
      <c r="O651" s="508"/>
      <c r="P651" s="489">
        <f t="shared" si="30"/>
        <v>-9</v>
      </c>
      <c r="Q651" s="489">
        <f t="shared" si="32"/>
        <v>0</v>
      </c>
      <c r="R651" s="493" t="str">
        <f t="shared" si="31"/>
        <v/>
      </c>
    </row>
    <row r="652" spans="1:18" ht="13.2" hidden="1" x14ac:dyDescent="0.25">
      <c r="A652" s="503">
        <v>648</v>
      </c>
      <c r="B652" s="504"/>
      <c r="C652" s="505"/>
      <c r="D652" s="506"/>
      <c r="E652" s="506"/>
      <c r="F652" s="106"/>
      <c r="G652" s="506"/>
      <c r="H652" s="506"/>
      <c r="I652" s="507"/>
      <c r="J652" s="506"/>
      <c r="K652" s="506"/>
      <c r="L652" s="507"/>
      <c r="M652" s="506"/>
      <c r="N652" s="508"/>
      <c r="O652" s="508"/>
      <c r="P652" s="489">
        <f t="shared" si="30"/>
        <v>-9</v>
      </c>
      <c r="Q652" s="489">
        <f t="shared" si="32"/>
        <v>0</v>
      </c>
      <c r="R652" s="493" t="str">
        <f t="shared" si="31"/>
        <v/>
      </c>
    </row>
    <row r="653" spans="1:18" ht="13.2" hidden="1" x14ac:dyDescent="0.25">
      <c r="A653" s="503">
        <v>649</v>
      </c>
      <c r="B653" s="504"/>
      <c r="C653" s="505"/>
      <c r="D653" s="506"/>
      <c r="E653" s="506"/>
      <c r="F653" s="106"/>
      <c r="G653" s="506"/>
      <c r="H653" s="506"/>
      <c r="I653" s="507"/>
      <c r="J653" s="506"/>
      <c r="K653" s="506"/>
      <c r="L653" s="507"/>
      <c r="M653" s="506"/>
      <c r="N653" s="508"/>
      <c r="O653" s="508"/>
      <c r="P653" s="489">
        <f t="shared" si="30"/>
        <v>-9</v>
      </c>
      <c r="Q653" s="489">
        <f t="shared" si="32"/>
        <v>0</v>
      </c>
      <c r="R653" s="493" t="str">
        <f t="shared" si="31"/>
        <v/>
      </c>
    </row>
    <row r="654" spans="1:18" ht="13.2" hidden="1" x14ac:dyDescent="0.25">
      <c r="A654" s="503">
        <v>650</v>
      </c>
      <c r="B654" s="504"/>
      <c r="C654" s="505"/>
      <c r="D654" s="506"/>
      <c r="E654" s="506"/>
      <c r="F654" s="106"/>
      <c r="G654" s="506"/>
      <c r="H654" s="506"/>
      <c r="I654" s="507"/>
      <c r="J654" s="506"/>
      <c r="K654" s="506"/>
      <c r="L654" s="507"/>
      <c r="M654" s="506"/>
      <c r="N654" s="508"/>
      <c r="O654" s="508"/>
      <c r="P654" s="489">
        <f t="shared" si="30"/>
        <v>-9</v>
      </c>
      <c r="Q654" s="489">
        <f t="shared" si="32"/>
        <v>0</v>
      </c>
      <c r="R654" s="493" t="str">
        <f t="shared" si="31"/>
        <v/>
      </c>
    </row>
    <row r="655" spans="1:18" ht="13.2" hidden="1" x14ac:dyDescent="0.25">
      <c r="A655" s="503">
        <v>651</v>
      </c>
      <c r="B655" s="504"/>
      <c r="C655" s="505"/>
      <c r="D655" s="506"/>
      <c r="E655" s="506"/>
      <c r="F655" s="106"/>
      <c r="G655" s="506"/>
      <c r="H655" s="506"/>
      <c r="I655" s="507"/>
      <c r="J655" s="506"/>
      <c r="K655" s="506"/>
      <c r="L655" s="507"/>
      <c r="M655" s="506"/>
      <c r="N655" s="508"/>
      <c r="O655" s="508"/>
      <c r="P655" s="489">
        <f t="shared" si="30"/>
        <v>-9</v>
      </c>
      <c r="Q655" s="489">
        <f t="shared" si="32"/>
        <v>0</v>
      </c>
      <c r="R655" s="493" t="str">
        <f t="shared" si="31"/>
        <v/>
      </c>
    </row>
    <row r="656" spans="1:18" ht="13.2" hidden="1" x14ac:dyDescent="0.25">
      <c r="A656" s="503">
        <v>652</v>
      </c>
      <c r="B656" s="504"/>
      <c r="C656" s="505"/>
      <c r="D656" s="506"/>
      <c r="E656" s="506"/>
      <c r="F656" s="106"/>
      <c r="G656" s="506"/>
      <c r="H656" s="506"/>
      <c r="I656" s="507"/>
      <c r="J656" s="506"/>
      <c r="K656" s="506"/>
      <c r="L656" s="507"/>
      <c r="M656" s="506"/>
      <c r="N656" s="508"/>
      <c r="O656" s="508"/>
      <c r="P656" s="489">
        <f t="shared" si="30"/>
        <v>-9</v>
      </c>
      <c r="Q656" s="489">
        <f t="shared" si="32"/>
        <v>0</v>
      </c>
      <c r="R656" s="493" t="str">
        <f t="shared" si="31"/>
        <v/>
      </c>
    </row>
    <row r="657" spans="1:18" ht="13.2" hidden="1" x14ac:dyDescent="0.25">
      <c r="A657" s="503">
        <v>653</v>
      </c>
      <c r="B657" s="504"/>
      <c r="C657" s="505"/>
      <c r="D657" s="506"/>
      <c r="E657" s="506"/>
      <c r="F657" s="106"/>
      <c r="G657" s="506"/>
      <c r="H657" s="506"/>
      <c r="I657" s="507"/>
      <c r="J657" s="506"/>
      <c r="K657" s="506"/>
      <c r="L657" s="507"/>
      <c r="M657" s="506"/>
      <c r="N657" s="508"/>
      <c r="O657" s="508"/>
      <c r="P657" s="489">
        <f t="shared" si="30"/>
        <v>-9</v>
      </c>
      <c r="Q657" s="489">
        <f t="shared" si="32"/>
        <v>0</v>
      </c>
      <c r="R657" s="493" t="str">
        <f t="shared" si="31"/>
        <v/>
      </c>
    </row>
    <row r="658" spans="1:18" ht="13.2" hidden="1" x14ac:dyDescent="0.25">
      <c r="A658" s="503">
        <v>654</v>
      </c>
      <c r="B658" s="504"/>
      <c r="C658" s="505"/>
      <c r="D658" s="506"/>
      <c r="E658" s="506"/>
      <c r="F658" s="106"/>
      <c r="G658" s="506"/>
      <c r="H658" s="506"/>
      <c r="I658" s="507"/>
      <c r="J658" s="506"/>
      <c r="K658" s="506"/>
      <c r="L658" s="507"/>
      <c r="M658" s="506"/>
      <c r="N658" s="508"/>
      <c r="O658" s="508"/>
      <c r="P658" s="489">
        <f t="shared" si="30"/>
        <v>-9</v>
      </c>
      <c r="Q658" s="489">
        <f t="shared" si="32"/>
        <v>0</v>
      </c>
      <c r="R658" s="493" t="str">
        <f t="shared" si="31"/>
        <v/>
      </c>
    </row>
    <row r="659" spans="1:18" ht="13.2" hidden="1" x14ac:dyDescent="0.25">
      <c r="A659" s="503">
        <v>655</v>
      </c>
      <c r="B659" s="504"/>
      <c r="C659" s="505"/>
      <c r="D659" s="506"/>
      <c r="E659" s="506"/>
      <c r="F659" s="106"/>
      <c r="G659" s="506"/>
      <c r="H659" s="506"/>
      <c r="I659" s="507"/>
      <c r="J659" s="506"/>
      <c r="K659" s="506"/>
      <c r="L659" s="507"/>
      <c r="M659" s="506"/>
      <c r="N659" s="508"/>
      <c r="O659" s="508"/>
      <c r="P659" s="489">
        <f t="shared" si="30"/>
        <v>-9</v>
      </c>
      <c r="Q659" s="489">
        <f t="shared" si="32"/>
        <v>0</v>
      </c>
      <c r="R659" s="493" t="str">
        <f t="shared" si="31"/>
        <v/>
      </c>
    </row>
    <row r="660" spans="1:18" ht="13.2" hidden="1" x14ac:dyDescent="0.25">
      <c r="A660" s="503">
        <v>656</v>
      </c>
      <c r="B660" s="504"/>
      <c r="C660" s="505"/>
      <c r="D660" s="506"/>
      <c r="E660" s="506"/>
      <c r="F660" s="106"/>
      <c r="G660" s="506"/>
      <c r="H660" s="506"/>
      <c r="I660" s="507"/>
      <c r="J660" s="506"/>
      <c r="K660" s="506"/>
      <c r="L660" s="507"/>
      <c r="M660" s="506"/>
      <c r="N660" s="508"/>
      <c r="O660" s="508"/>
      <c r="P660" s="489">
        <f t="shared" si="30"/>
        <v>-9</v>
      </c>
      <c r="Q660" s="489">
        <f t="shared" si="32"/>
        <v>0</v>
      </c>
      <c r="R660" s="493" t="str">
        <f t="shared" si="31"/>
        <v/>
      </c>
    </row>
    <row r="661" spans="1:18" ht="13.2" hidden="1" x14ac:dyDescent="0.25">
      <c r="A661" s="503">
        <v>657</v>
      </c>
      <c r="B661" s="504"/>
      <c r="C661" s="505"/>
      <c r="D661" s="506"/>
      <c r="E661" s="506"/>
      <c r="F661" s="106"/>
      <c r="G661" s="506"/>
      <c r="H661" s="506"/>
      <c r="I661" s="507"/>
      <c r="J661" s="506"/>
      <c r="K661" s="506"/>
      <c r="L661" s="507"/>
      <c r="M661" s="506"/>
      <c r="N661" s="508"/>
      <c r="O661" s="508"/>
      <c r="P661" s="489">
        <f t="shared" si="30"/>
        <v>-9</v>
      </c>
      <c r="Q661" s="489">
        <f t="shared" si="32"/>
        <v>0</v>
      </c>
      <c r="R661" s="493" t="str">
        <f t="shared" si="31"/>
        <v/>
      </c>
    </row>
    <row r="662" spans="1:18" ht="13.2" hidden="1" x14ac:dyDescent="0.25">
      <c r="A662" s="503">
        <v>658</v>
      </c>
      <c r="B662" s="504"/>
      <c r="C662" s="505"/>
      <c r="D662" s="506"/>
      <c r="E662" s="506"/>
      <c r="F662" s="106"/>
      <c r="G662" s="506"/>
      <c r="H662" s="506"/>
      <c r="I662" s="507"/>
      <c r="J662" s="506"/>
      <c r="K662" s="506"/>
      <c r="L662" s="507"/>
      <c r="M662" s="506"/>
      <c r="N662" s="508"/>
      <c r="O662" s="508"/>
      <c r="P662" s="489">
        <f t="shared" si="30"/>
        <v>-9</v>
      </c>
      <c r="Q662" s="489">
        <f t="shared" si="32"/>
        <v>0</v>
      </c>
      <c r="R662" s="493" t="str">
        <f t="shared" si="31"/>
        <v/>
      </c>
    </row>
    <row r="663" spans="1:18" ht="13.2" hidden="1" x14ac:dyDescent="0.25">
      <c r="A663" s="503">
        <v>659</v>
      </c>
      <c r="B663" s="504"/>
      <c r="C663" s="505"/>
      <c r="D663" s="506"/>
      <c r="E663" s="506"/>
      <c r="F663" s="106"/>
      <c r="G663" s="506"/>
      <c r="H663" s="506"/>
      <c r="I663" s="507"/>
      <c r="J663" s="506"/>
      <c r="K663" s="506"/>
      <c r="L663" s="507"/>
      <c r="M663" s="506"/>
      <c r="N663" s="508"/>
      <c r="O663" s="508"/>
      <c r="P663" s="489">
        <f t="shared" si="30"/>
        <v>-9</v>
      </c>
      <c r="Q663" s="489">
        <f t="shared" si="32"/>
        <v>0</v>
      </c>
      <c r="R663" s="493" t="str">
        <f t="shared" si="31"/>
        <v/>
      </c>
    </row>
    <row r="664" spans="1:18" ht="13.2" hidden="1" x14ac:dyDescent="0.25">
      <c r="A664" s="503">
        <v>660</v>
      </c>
      <c r="B664" s="504"/>
      <c r="C664" s="505"/>
      <c r="D664" s="506"/>
      <c r="E664" s="506"/>
      <c r="F664" s="106"/>
      <c r="G664" s="506"/>
      <c r="H664" s="506"/>
      <c r="I664" s="507"/>
      <c r="J664" s="506"/>
      <c r="K664" s="506"/>
      <c r="L664" s="507"/>
      <c r="M664" s="506"/>
      <c r="N664" s="508"/>
      <c r="O664" s="508"/>
      <c r="P664" s="489">
        <f t="shared" si="30"/>
        <v>-9</v>
      </c>
      <c r="Q664" s="489">
        <f t="shared" si="32"/>
        <v>0</v>
      </c>
      <c r="R664" s="493" t="str">
        <f t="shared" si="31"/>
        <v/>
      </c>
    </row>
    <row r="665" spans="1:18" ht="13.2" hidden="1" x14ac:dyDescent="0.25">
      <c r="A665" s="503">
        <v>661</v>
      </c>
      <c r="B665" s="504"/>
      <c r="C665" s="505"/>
      <c r="D665" s="506"/>
      <c r="E665" s="506"/>
      <c r="F665" s="106"/>
      <c r="G665" s="506"/>
      <c r="H665" s="506"/>
      <c r="I665" s="507"/>
      <c r="J665" s="506"/>
      <c r="K665" s="506"/>
      <c r="L665" s="507"/>
      <c r="M665" s="506"/>
      <c r="N665" s="508"/>
      <c r="O665" s="508"/>
      <c r="P665" s="489">
        <f t="shared" si="30"/>
        <v>-9</v>
      </c>
      <c r="Q665" s="489">
        <f t="shared" si="32"/>
        <v>0</v>
      </c>
      <c r="R665" s="493" t="str">
        <f t="shared" si="31"/>
        <v/>
      </c>
    </row>
    <row r="666" spans="1:18" ht="13.2" hidden="1" x14ac:dyDescent="0.25">
      <c r="A666" s="503">
        <v>662</v>
      </c>
      <c r="B666" s="504"/>
      <c r="C666" s="505"/>
      <c r="D666" s="506"/>
      <c r="E666" s="506"/>
      <c r="F666" s="106"/>
      <c r="G666" s="506"/>
      <c r="H666" s="506"/>
      <c r="I666" s="507"/>
      <c r="J666" s="506"/>
      <c r="K666" s="506"/>
      <c r="L666" s="507"/>
      <c r="M666" s="506"/>
      <c r="N666" s="508"/>
      <c r="O666" s="508"/>
      <c r="P666" s="489">
        <f t="shared" si="30"/>
        <v>-9</v>
      </c>
      <c r="Q666" s="489">
        <f t="shared" si="32"/>
        <v>0</v>
      </c>
      <c r="R666" s="493" t="str">
        <f t="shared" si="31"/>
        <v/>
      </c>
    </row>
    <row r="667" spans="1:18" ht="13.2" hidden="1" x14ac:dyDescent="0.25">
      <c r="A667" s="503">
        <v>663</v>
      </c>
      <c r="B667" s="504"/>
      <c r="C667" s="505"/>
      <c r="D667" s="506"/>
      <c r="E667" s="506"/>
      <c r="F667" s="106"/>
      <c r="G667" s="506"/>
      <c r="H667" s="506"/>
      <c r="I667" s="507"/>
      <c r="J667" s="506"/>
      <c r="K667" s="506"/>
      <c r="L667" s="507"/>
      <c r="M667" s="506"/>
      <c r="N667" s="508"/>
      <c r="O667" s="508"/>
      <c r="P667" s="489">
        <f t="shared" si="30"/>
        <v>-9</v>
      </c>
      <c r="Q667" s="489">
        <f t="shared" si="32"/>
        <v>0</v>
      </c>
      <c r="R667" s="493" t="str">
        <f t="shared" si="31"/>
        <v/>
      </c>
    </row>
    <row r="668" spans="1:18" ht="13.2" hidden="1" x14ac:dyDescent="0.25">
      <c r="A668" s="503">
        <v>664</v>
      </c>
      <c r="B668" s="504"/>
      <c r="C668" s="505"/>
      <c r="D668" s="506"/>
      <c r="E668" s="506"/>
      <c r="F668" s="106"/>
      <c r="G668" s="506"/>
      <c r="H668" s="506"/>
      <c r="I668" s="507"/>
      <c r="J668" s="506"/>
      <c r="K668" s="506"/>
      <c r="L668" s="507"/>
      <c r="M668" s="506"/>
      <c r="N668" s="508"/>
      <c r="O668" s="508"/>
      <c r="P668" s="489">
        <f t="shared" si="30"/>
        <v>-9</v>
      </c>
      <c r="Q668" s="489">
        <f t="shared" si="32"/>
        <v>0</v>
      </c>
      <c r="R668" s="493" t="str">
        <f t="shared" si="31"/>
        <v/>
      </c>
    </row>
    <row r="669" spans="1:18" ht="13.2" hidden="1" x14ac:dyDescent="0.25">
      <c r="A669" s="503">
        <v>665</v>
      </c>
      <c r="B669" s="504"/>
      <c r="C669" s="505"/>
      <c r="D669" s="506"/>
      <c r="E669" s="506"/>
      <c r="F669" s="106"/>
      <c r="G669" s="506"/>
      <c r="H669" s="506"/>
      <c r="I669" s="507"/>
      <c r="J669" s="506"/>
      <c r="K669" s="506"/>
      <c r="L669" s="507"/>
      <c r="M669" s="506"/>
      <c r="N669" s="508"/>
      <c r="O669" s="508"/>
      <c r="P669" s="489">
        <f t="shared" si="30"/>
        <v>-9</v>
      </c>
      <c r="Q669" s="489">
        <f t="shared" si="32"/>
        <v>0</v>
      </c>
      <c r="R669" s="493" t="str">
        <f t="shared" si="31"/>
        <v/>
      </c>
    </row>
    <row r="670" spans="1:18" ht="13.2" hidden="1" x14ac:dyDescent="0.25">
      <c r="A670" s="503">
        <v>666</v>
      </c>
      <c r="B670" s="504"/>
      <c r="C670" s="505"/>
      <c r="D670" s="506"/>
      <c r="E670" s="506"/>
      <c r="F670" s="106"/>
      <c r="G670" s="506"/>
      <c r="H670" s="506"/>
      <c r="I670" s="507"/>
      <c r="J670" s="506"/>
      <c r="K670" s="506"/>
      <c r="L670" s="507"/>
      <c r="M670" s="506"/>
      <c r="N670" s="508"/>
      <c r="O670" s="508"/>
      <c r="P670" s="489">
        <f t="shared" si="30"/>
        <v>-9</v>
      </c>
      <c r="Q670" s="489">
        <f t="shared" si="32"/>
        <v>0</v>
      </c>
      <c r="R670" s="493" t="str">
        <f t="shared" si="31"/>
        <v/>
      </c>
    </row>
    <row r="671" spans="1:18" ht="13.2" hidden="1" x14ac:dyDescent="0.25">
      <c r="A671" s="503">
        <v>667</v>
      </c>
      <c r="B671" s="504"/>
      <c r="C671" s="505"/>
      <c r="D671" s="506"/>
      <c r="E671" s="506"/>
      <c r="F671" s="106"/>
      <c r="G671" s="506"/>
      <c r="H671" s="506"/>
      <c r="I671" s="507"/>
      <c r="J671" s="506"/>
      <c r="K671" s="506"/>
      <c r="L671" s="507"/>
      <c r="M671" s="506"/>
      <c r="N671" s="508"/>
      <c r="O671" s="508"/>
      <c r="P671" s="489">
        <f t="shared" si="30"/>
        <v>-9</v>
      </c>
      <c r="Q671" s="489">
        <f t="shared" si="32"/>
        <v>0</v>
      </c>
      <c r="R671" s="493" t="str">
        <f t="shared" si="31"/>
        <v/>
      </c>
    </row>
    <row r="672" spans="1:18" ht="13.2" hidden="1" x14ac:dyDescent="0.25">
      <c r="A672" s="503">
        <v>668</v>
      </c>
      <c r="B672" s="504"/>
      <c r="C672" s="505"/>
      <c r="D672" s="506"/>
      <c r="E672" s="506"/>
      <c r="F672" s="106"/>
      <c r="G672" s="506"/>
      <c r="H672" s="506"/>
      <c r="I672" s="507"/>
      <c r="J672" s="506"/>
      <c r="K672" s="506"/>
      <c r="L672" s="507"/>
      <c r="M672" s="506"/>
      <c r="N672" s="508"/>
      <c r="O672" s="508"/>
      <c r="P672" s="489">
        <f t="shared" si="30"/>
        <v>-9</v>
      </c>
      <c r="Q672" s="489">
        <f t="shared" si="32"/>
        <v>0</v>
      </c>
      <c r="R672" s="493" t="str">
        <f t="shared" si="31"/>
        <v/>
      </c>
    </row>
    <row r="673" spans="1:18" ht="13.2" hidden="1" x14ac:dyDescent="0.25">
      <c r="A673" s="503">
        <v>669</v>
      </c>
      <c r="B673" s="504"/>
      <c r="C673" s="505"/>
      <c r="D673" s="506"/>
      <c r="E673" s="506"/>
      <c r="F673" s="106"/>
      <c r="G673" s="506"/>
      <c r="H673" s="506"/>
      <c r="I673" s="507"/>
      <c r="J673" s="506"/>
      <c r="K673" s="506"/>
      <c r="L673" s="507"/>
      <c r="M673" s="506"/>
      <c r="N673" s="508"/>
      <c r="O673" s="508"/>
      <c r="P673" s="489">
        <f t="shared" si="30"/>
        <v>-9</v>
      </c>
      <c r="Q673" s="489">
        <f t="shared" si="32"/>
        <v>0</v>
      </c>
      <c r="R673" s="493" t="str">
        <f t="shared" si="31"/>
        <v/>
      </c>
    </row>
    <row r="674" spans="1:18" ht="13.2" hidden="1" x14ac:dyDescent="0.25">
      <c r="A674" s="503">
        <v>670</v>
      </c>
      <c r="B674" s="504"/>
      <c r="C674" s="505"/>
      <c r="D674" s="506"/>
      <c r="E674" s="506"/>
      <c r="F674" s="106"/>
      <c r="G674" s="506"/>
      <c r="H674" s="506"/>
      <c r="I674" s="507"/>
      <c r="J674" s="506"/>
      <c r="K674" s="506"/>
      <c r="L674" s="507"/>
      <c r="M674" s="506"/>
      <c r="N674" s="508"/>
      <c r="O674" s="508"/>
      <c r="P674" s="489">
        <f t="shared" si="30"/>
        <v>-9</v>
      </c>
      <c r="Q674" s="489">
        <f t="shared" si="32"/>
        <v>0</v>
      </c>
      <c r="R674" s="493" t="str">
        <f t="shared" si="31"/>
        <v/>
      </c>
    </row>
    <row r="675" spans="1:18" ht="13.2" hidden="1" x14ac:dyDescent="0.25">
      <c r="A675" s="503">
        <v>671</v>
      </c>
      <c r="B675" s="504"/>
      <c r="C675" s="505"/>
      <c r="D675" s="506"/>
      <c r="E675" s="506"/>
      <c r="F675" s="106"/>
      <c r="G675" s="506"/>
      <c r="H675" s="506"/>
      <c r="I675" s="507"/>
      <c r="J675" s="506"/>
      <c r="K675" s="506"/>
      <c r="L675" s="507"/>
      <c r="M675" s="506"/>
      <c r="N675" s="508"/>
      <c r="O675" s="508"/>
      <c r="P675" s="489">
        <f t="shared" si="30"/>
        <v>-9</v>
      </c>
      <c r="Q675" s="489">
        <f t="shared" si="32"/>
        <v>0</v>
      </c>
      <c r="R675" s="493" t="str">
        <f t="shared" si="31"/>
        <v/>
      </c>
    </row>
    <row r="676" spans="1:18" ht="13.2" hidden="1" x14ac:dyDescent="0.25">
      <c r="A676" s="503">
        <v>672</v>
      </c>
      <c r="B676" s="504"/>
      <c r="C676" s="505"/>
      <c r="D676" s="506"/>
      <c r="E676" s="506"/>
      <c r="F676" s="106"/>
      <c r="G676" s="506"/>
      <c r="H676" s="506"/>
      <c r="I676" s="507"/>
      <c r="J676" s="506"/>
      <c r="K676" s="506"/>
      <c r="L676" s="507"/>
      <c r="M676" s="506"/>
      <c r="N676" s="508"/>
      <c r="O676" s="508"/>
      <c r="P676" s="489">
        <f t="shared" si="30"/>
        <v>-9</v>
      </c>
      <c r="Q676" s="489">
        <f t="shared" si="32"/>
        <v>0</v>
      </c>
      <c r="R676" s="493" t="str">
        <f t="shared" si="31"/>
        <v/>
      </c>
    </row>
    <row r="677" spans="1:18" ht="13.2" hidden="1" x14ac:dyDescent="0.25">
      <c r="A677" s="503">
        <v>673</v>
      </c>
      <c r="B677" s="504"/>
      <c r="C677" s="505"/>
      <c r="D677" s="506"/>
      <c r="E677" s="506"/>
      <c r="F677" s="106"/>
      <c r="G677" s="506"/>
      <c r="H677" s="506"/>
      <c r="I677" s="507"/>
      <c r="J677" s="506"/>
      <c r="K677" s="506"/>
      <c r="L677" s="507"/>
      <c r="M677" s="506"/>
      <c r="N677" s="508"/>
      <c r="O677" s="508"/>
      <c r="P677" s="489">
        <f t="shared" si="30"/>
        <v>-9</v>
      </c>
      <c r="Q677" s="489">
        <f t="shared" si="32"/>
        <v>0</v>
      </c>
      <c r="R677" s="493" t="str">
        <f t="shared" si="31"/>
        <v/>
      </c>
    </row>
    <row r="678" spans="1:18" ht="13.2" hidden="1" x14ac:dyDescent="0.25">
      <c r="A678" s="503">
        <v>674</v>
      </c>
      <c r="B678" s="504"/>
      <c r="C678" s="505"/>
      <c r="D678" s="506"/>
      <c r="E678" s="506"/>
      <c r="F678" s="106"/>
      <c r="G678" s="506"/>
      <c r="H678" s="506"/>
      <c r="I678" s="507"/>
      <c r="J678" s="506"/>
      <c r="K678" s="506"/>
      <c r="L678" s="507"/>
      <c r="M678" s="506"/>
      <c r="N678" s="508"/>
      <c r="O678" s="508"/>
      <c r="P678" s="489">
        <f t="shared" si="30"/>
        <v>-9</v>
      </c>
      <c r="Q678" s="489">
        <f t="shared" si="32"/>
        <v>0</v>
      </c>
      <c r="R678" s="493" t="str">
        <f t="shared" si="31"/>
        <v/>
      </c>
    </row>
    <row r="679" spans="1:18" ht="13.2" hidden="1" x14ac:dyDescent="0.25">
      <c r="A679" s="503">
        <v>675</v>
      </c>
      <c r="B679" s="504"/>
      <c r="C679" s="505"/>
      <c r="D679" s="506"/>
      <c r="E679" s="506"/>
      <c r="F679" s="106"/>
      <c r="G679" s="506"/>
      <c r="H679" s="506"/>
      <c r="I679" s="507"/>
      <c r="J679" s="506"/>
      <c r="K679" s="506"/>
      <c r="L679" s="507"/>
      <c r="M679" s="506"/>
      <c r="N679" s="508"/>
      <c r="O679" s="508"/>
      <c r="P679" s="489">
        <f t="shared" si="30"/>
        <v>-9</v>
      </c>
      <c r="Q679" s="489">
        <f t="shared" si="32"/>
        <v>0</v>
      </c>
      <c r="R679" s="493" t="str">
        <f t="shared" si="31"/>
        <v/>
      </c>
    </row>
    <row r="680" spans="1:18" ht="13.2" hidden="1" x14ac:dyDescent="0.25">
      <c r="A680" s="503">
        <v>676</v>
      </c>
      <c r="B680" s="504"/>
      <c r="C680" s="505"/>
      <c r="D680" s="506"/>
      <c r="E680" s="506"/>
      <c r="F680" s="106"/>
      <c r="G680" s="506"/>
      <c r="H680" s="506"/>
      <c r="I680" s="507"/>
      <c r="J680" s="506"/>
      <c r="K680" s="506"/>
      <c r="L680" s="507"/>
      <c r="M680" s="506"/>
      <c r="N680" s="508"/>
      <c r="O680" s="508"/>
      <c r="P680" s="489">
        <f t="shared" si="30"/>
        <v>-9</v>
      </c>
      <c r="Q680" s="489">
        <f t="shared" si="32"/>
        <v>0</v>
      </c>
      <c r="R680" s="493" t="str">
        <f t="shared" si="31"/>
        <v/>
      </c>
    </row>
    <row r="681" spans="1:18" ht="13.2" hidden="1" x14ac:dyDescent="0.25">
      <c r="A681" s="503">
        <v>677</v>
      </c>
      <c r="B681" s="504"/>
      <c r="C681" s="505"/>
      <c r="D681" s="506"/>
      <c r="E681" s="506"/>
      <c r="F681" s="106"/>
      <c r="G681" s="506"/>
      <c r="H681" s="506"/>
      <c r="I681" s="507"/>
      <c r="J681" s="506"/>
      <c r="K681" s="506"/>
      <c r="L681" s="507"/>
      <c r="M681" s="506"/>
      <c r="N681" s="508"/>
      <c r="O681" s="508"/>
      <c r="P681" s="489">
        <f t="shared" si="30"/>
        <v>-9</v>
      </c>
      <c r="Q681" s="489">
        <f t="shared" si="32"/>
        <v>0</v>
      </c>
      <c r="R681" s="493" t="str">
        <f t="shared" si="31"/>
        <v/>
      </c>
    </row>
    <row r="682" spans="1:18" ht="13.2" hidden="1" x14ac:dyDescent="0.25">
      <c r="A682" s="503">
        <v>678</v>
      </c>
      <c r="B682" s="504"/>
      <c r="C682" s="505"/>
      <c r="D682" s="506"/>
      <c r="E682" s="506"/>
      <c r="F682" s="106"/>
      <c r="G682" s="506"/>
      <c r="H682" s="506"/>
      <c r="I682" s="507"/>
      <c r="J682" s="506"/>
      <c r="K682" s="506"/>
      <c r="L682" s="507"/>
      <c r="M682" s="506"/>
      <c r="N682" s="508"/>
      <c r="O682" s="508"/>
      <c r="P682" s="489">
        <f t="shared" si="30"/>
        <v>-9</v>
      </c>
      <c r="Q682" s="489">
        <f t="shared" si="32"/>
        <v>0</v>
      </c>
      <c r="R682" s="493" t="str">
        <f t="shared" si="31"/>
        <v/>
      </c>
    </row>
    <row r="683" spans="1:18" ht="13.2" hidden="1" x14ac:dyDescent="0.25">
      <c r="A683" s="503">
        <v>679</v>
      </c>
      <c r="B683" s="504"/>
      <c r="C683" s="505"/>
      <c r="D683" s="506"/>
      <c r="E683" s="506"/>
      <c r="F683" s="106"/>
      <c r="G683" s="506"/>
      <c r="H683" s="506"/>
      <c r="I683" s="507"/>
      <c r="J683" s="506"/>
      <c r="K683" s="506"/>
      <c r="L683" s="507"/>
      <c r="M683" s="506"/>
      <c r="N683" s="508"/>
      <c r="O683" s="508"/>
      <c r="P683" s="489">
        <f t="shared" si="30"/>
        <v>-9</v>
      </c>
      <c r="Q683" s="489">
        <f t="shared" si="32"/>
        <v>0</v>
      </c>
      <c r="R683" s="493" t="str">
        <f t="shared" si="31"/>
        <v/>
      </c>
    </row>
    <row r="684" spans="1:18" ht="13.2" hidden="1" x14ac:dyDescent="0.25">
      <c r="A684" s="503">
        <v>680</v>
      </c>
      <c r="B684" s="504"/>
      <c r="C684" s="505"/>
      <c r="D684" s="506"/>
      <c r="E684" s="506"/>
      <c r="F684" s="106"/>
      <c r="G684" s="506"/>
      <c r="H684" s="506"/>
      <c r="I684" s="507"/>
      <c r="J684" s="506"/>
      <c r="K684" s="506"/>
      <c r="L684" s="507"/>
      <c r="M684" s="506"/>
      <c r="N684" s="508"/>
      <c r="O684" s="508"/>
      <c r="P684" s="489">
        <f t="shared" si="30"/>
        <v>-9</v>
      </c>
      <c r="Q684" s="489">
        <f t="shared" si="32"/>
        <v>0</v>
      </c>
      <c r="R684" s="493" t="str">
        <f t="shared" si="31"/>
        <v/>
      </c>
    </row>
    <row r="685" spans="1:18" ht="13.2" hidden="1" x14ac:dyDescent="0.25">
      <c r="A685" s="503">
        <v>681</v>
      </c>
      <c r="B685" s="504"/>
      <c r="C685" s="505"/>
      <c r="D685" s="506"/>
      <c r="E685" s="506"/>
      <c r="F685" s="106"/>
      <c r="G685" s="506"/>
      <c r="H685" s="506"/>
      <c r="I685" s="507"/>
      <c r="J685" s="506"/>
      <c r="K685" s="506"/>
      <c r="L685" s="507"/>
      <c r="M685" s="506"/>
      <c r="N685" s="508"/>
      <c r="O685" s="508"/>
      <c r="P685" s="489">
        <f t="shared" si="30"/>
        <v>-9</v>
      </c>
      <c r="Q685" s="489">
        <f t="shared" si="32"/>
        <v>0</v>
      </c>
      <c r="R685" s="493" t="str">
        <f t="shared" si="31"/>
        <v/>
      </c>
    </row>
    <row r="686" spans="1:18" ht="13.2" hidden="1" x14ac:dyDescent="0.25">
      <c r="A686" s="503">
        <v>682</v>
      </c>
      <c r="B686" s="504"/>
      <c r="C686" s="505"/>
      <c r="D686" s="506"/>
      <c r="E686" s="506"/>
      <c r="F686" s="106"/>
      <c r="G686" s="506"/>
      <c r="H686" s="506"/>
      <c r="I686" s="507"/>
      <c r="J686" s="506"/>
      <c r="K686" s="506"/>
      <c r="L686" s="507"/>
      <c r="M686" s="506"/>
      <c r="N686" s="508"/>
      <c r="O686" s="508"/>
      <c r="P686" s="489">
        <f t="shared" si="30"/>
        <v>-9</v>
      </c>
      <c r="Q686" s="489">
        <f t="shared" si="32"/>
        <v>0</v>
      </c>
      <c r="R686" s="493" t="str">
        <f t="shared" si="31"/>
        <v/>
      </c>
    </row>
    <row r="687" spans="1:18" ht="13.2" hidden="1" x14ac:dyDescent="0.25">
      <c r="A687" s="503">
        <v>683</v>
      </c>
      <c r="B687" s="504"/>
      <c r="C687" s="505"/>
      <c r="D687" s="506"/>
      <c r="E687" s="506"/>
      <c r="F687" s="106"/>
      <c r="G687" s="506"/>
      <c r="H687" s="506"/>
      <c r="I687" s="507"/>
      <c r="J687" s="506"/>
      <c r="K687" s="506"/>
      <c r="L687" s="507"/>
      <c r="M687" s="506"/>
      <c r="N687" s="508"/>
      <c r="O687" s="508"/>
      <c r="P687" s="489">
        <f t="shared" si="30"/>
        <v>-9</v>
      </c>
      <c r="Q687" s="489">
        <f t="shared" si="32"/>
        <v>0</v>
      </c>
      <c r="R687" s="493" t="str">
        <f t="shared" si="31"/>
        <v/>
      </c>
    </row>
    <row r="688" spans="1:18" ht="13.2" hidden="1" x14ac:dyDescent="0.25">
      <c r="A688" s="503">
        <v>684</v>
      </c>
      <c r="B688" s="504"/>
      <c r="C688" s="505"/>
      <c r="D688" s="506"/>
      <c r="E688" s="506"/>
      <c r="F688" s="106"/>
      <c r="G688" s="506"/>
      <c r="H688" s="506"/>
      <c r="I688" s="507"/>
      <c r="J688" s="506"/>
      <c r="K688" s="506"/>
      <c r="L688" s="507"/>
      <c r="M688" s="506"/>
      <c r="N688" s="508"/>
      <c r="O688" s="508"/>
      <c r="P688" s="489">
        <f t="shared" si="30"/>
        <v>-9</v>
      </c>
      <c r="Q688" s="489">
        <f t="shared" si="32"/>
        <v>0</v>
      </c>
      <c r="R688" s="493" t="str">
        <f t="shared" si="31"/>
        <v/>
      </c>
    </row>
    <row r="689" spans="1:18" ht="13.2" hidden="1" x14ac:dyDescent="0.25">
      <c r="A689" s="503">
        <v>685</v>
      </c>
      <c r="B689" s="504"/>
      <c r="C689" s="505"/>
      <c r="D689" s="506"/>
      <c r="E689" s="506"/>
      <c r="F689" s="106"/>
      <c r="G689" s="506"/>
      <c r="H689" s="506"/>
      <c r="I689" s="507"/>
      <c r="J689" s="506"/>
      <c r="K689" s="506"/>
      <c r="L689" s="507"/>
      <c r="M689" s="506"/>
      <c r="N689" s="508"/>
      <c r="O689" s="508"/>
      <c r="P689" s="489">
        <f t="shared" si="30"/>
        <v>-9</v>
      </c>
      <c r="Q689" s="489">
        <f t="shared" si="32"/>
        <v>0</v>
      </c>
      <c r="R689" s="493" t="str">
        <f t="shared" si="31"/>
        <v/>
      </c>
    </row>
    <row r="690" spans="1:18" ht="13.2" hidden="1" x14ac:dyDescent="0.25">
      <c r="A690" s="503">
        <v>686</v>
      </c>
      <c r="B690" s="504"/>
      <c r="C690" s="505"/>
      <c r="D690" s="506"/>
      <c r="E690" s="506"/>
      <c r="F690" s="106"/>
      <c r="G690" s="506"/>
      <c r="H690" s="506"/>
      <c r="I690" s="507"/>
      <c r="J690" s="506"/>
      <c r="K690" s="506"/>
      <c r="L690" s="507"/>
      <c r="M690" s="506"/>
      <c r="N690" s="508"/>
      <c r="O690" s="508"/>
      <c r="P690" s="489">
        <f t="shared" si="30"/>
        <v>-9</v>
      </c>
      <c r="Q690" s="489">
        <f t="shared" si="32"/>
        <v>0</v>
      </c>
      <c r="R690" s="493" t="str">
        <f t="shared" si="31"/>
        <v/>
      </c>
    </row>
    <row r="691" spans="1:18" ht="13.2" hidden="1" x14ac:dyDescent="0.25">
      <c r="A691" s="503">
        <v>687</v>
      </c>
      <c r="B691" s="504"/>
      <c r="C691" s="505"/>
      <c r="D691" s="506"/>
      <c r="E691" s="506"/>
      <c r="F691" s="106"/>
      <c r="G691" s="506"/>
      <c r="H691" s="506"/>
      <c r="I691" s="507"/>
      <c r="J691" s="506"/>
      <c r="K691" s="506"/>
      <c r="L691" s="507"/>
      <c r="M691" s="506"/>
      <c r="N691" s="508"/>
      <c r="O691" s="508"/>
      <c r="P691" s="489">
        <f t="shared" si="30"/>
        <v>-9</v>
      </c>
      <c r="Q691" s="489">
        <f t="shared" si="32"/>
        <v>0</v>
      </c>
      <c r="R691" s="493" t="str">
        <f t="shared" si="31"/>
        <v/>
      </c>
    </row>
    <row r="692" spans="1:18" ht="13.2" hidden="1" x14ac:dyDescent="0.25">
      <c r="A692" s="503">
        <v>688</v>
      </c>
      <c r="B692" s="504"/>
      <c r="C692" s="505"/>
      <c r="D692" s="506"/>
      <c r="E692" s="506"/>
      <c r="F692" s="106"/>
      <c r="G692" s="506"/>
      <c r="H692" s="506"/>
      <c r="I692" s="507"/>
      <c r="J692" s="506"/>
      <c r="K692" s="506"/>
      <c r="L692" s="507"/>
      <c r="M692" s="506"/>
      <c r="N692" s="508"/>
      <c r="O692" s="508"/>
      <c r="P692" s="489">
        <f t="shared" si="30"/>
        <v>-9</v>
      </c>
      <c r="Q692" s="489">
        <f t="shared" si="32"/>
        <v>0</v>
      </c>
      <c r="R692" s="493" t="str">
        <f t="shared" si="31"/>
        <v/>
      </c>
    </row>
    <row r="693" spans="1:18" ht="13.2" hidden="1" x14ac:dyDescent="0.25">
      <c r="A693" s="503">
        <v>689</v>
      </c>
      <c r="B693" s="504"/>
      <c r="C693" s="505"/>
      <c r="D693" s="506"/>
      <c r="E693" s="506"/>
      <c r="F693" s="106"/>
      <c r="G693" s="506"/>
      <c r="H693" s="506"/>
      <c r="I693" s="507"/>
      <c r="J693" s="506"/>
      <c r="K693" s="506"/>
      <c r="L693" s="507"/>
      <c r="M693" s="506"/>
      <c r="N693" s="508"/>
      <c r="O693" s="508"/>
      <c r="P693" s="489">
        <f t="shared" si="30"/>
        <v>-9</v>
      </c>
      <c r="Q693" s="489">
        <f t="shared" si="32"/>
        <v>0</v>
      </c>
      <c r="R693" s="493" t="str">
        <f t="shared" si="31"/>
        <v/>
      </c>
    </row>
    <row r="694" spans="1:18" ht="13.2" hidden="1" x14ac:dyDescent="0.25">
      <c r="A694" s="503">
        <v>690</v>
      </c>
      <c r="B694" s="504"/>
      <c r="C694" s="505"/>
      <c r="D694" s="506"/>
      <c r="E694" s="506"/>
      <c r="F694" s="106"/>
      <c r="G694" s="506"/>
      <c r="H694" s="506"/>
      <c r="I694" s="507"/>
      <c r="J694" s="506"/>
      <c r="K694" s="506"/>
      <c r="L694" s="507"/>
      <c r="M694" s="506"/>
      <c r="N694" s="508"/>
      <c r="O694" s="508"/>
      <c r="P694" s="489">
        <f t="shared" si="30"/>
        <v>-9</v>
      </c>
      <c r="Q694" s="489">
        <f t="shared" si="32"/>
        <v>0</v>
      </c>
      <c r="R694" s="493" t="str">
        <f t="shared" si="31"/>
        <v/>
      </c>
    </row>
    <row r="695" spans="1:18" ht="13.2" hidden="1" x14ac:dyDescent="0.25">
      <c r="A695" s="503">
        <v>691</v>
      </c>
      <c r="B695" s="504"/>
      <c r="C695" s="505"/>
      <c r="D695" s="506"/>
      <c r="E695" s="506"/>
      <c r="F695" s="106"/>
      <c r="G695" s="506"/>
      <c r="H695" s="506"/>
      <c r="I695" s="507"/>
      <c r="J695" s="506"/>
      <c r="K695" s="506"/>
      <c r="L695" s="507"/>
      <c r="M695" s="506"/>
      <c r="N695" s="508"/>
      <c r="O695" s="508"/>
      <c r="P695" s="489">
        <f t="shared" si="30"/>
        <v>-9</v>
      </c>
      <c r="Q695" s="489">
        <f t="shared" si="32"/>
        <v>0</v>
      </c>
      <c r="R695" s="493" t="str">
        <f t="shared" si="31"/>
        <v/>
      </c>
    </row>
    <row r="696" spans="1:18" ht="13.2" hidden="1" x14ac:dyDescent="0.25">
      <c r="A696" s="503">
        <v>692</v>
      </c>
      <c r="B696" s="504"/>
      <c r="C696" s="505"/>
      <c r="D696" s="506"/>
      <c r="E696" s="506"/>
      <c r="F696" s="106"/>
      <c r="G696" s="506"/>
      <c r="H696" s="506"/>
      <c r="I696" s="507"/>
      <c r="J696" s="506"/>
      <c r="K696" s="506"/>
      <c r="L696" s="507"/>
      <c r="M696" s="506"/>
      <c r="N696" s="508"/>
      <c r="O696" s="508"/>
      <c r="P696" s="489">
        <f t="shared" si="30"/>
        <v>-9</v>
      </c>
      <c r="Q696" s="489">
        <f t="shared" si="32"/>
        <v>0</v>
      </c>
      <c r="R696" s="493" t="str">
        <f t="shared" si="31"/>
        <v/>
      </c>
    </row>
    <row r="697" spans="1:18" ht="13.2" hidden="1" x14ac:dyDescent="0.25">
      <c r="A697" s="503">
        <v>693</v>
      </c>
      <c r="B697" s="504"/>
      <c r="C697" s="505"/>
      <c r="D697" s="506"/>
      <c r="E697" s="506"/>
      <c r="F697" s="106"/>
      <c r="G697" s="506"/>
      <c r="H697" s="506"/>
      <c r="I697" s="507"/>
      <c r="J697" s="506"/>
      <c r="K697" s="506"/>
      <c r="L697" s="507"/>
      <c r="M697" s="506"/>
      <c r="N697" s="508"/>
      <c r="O697" s="508"/>
      <c r="P697" s="489">
        <f t="shared" si="30"/>
        <v>-9</v>
      </c>
      <c r="Q697" s="489">
        <f t="shared" si="32"/>
        <v>0</v>
      </c>
      <c r="R697" s="493" t="str">
        <f t="shared" si="31"/>
        <v/>
      </c>
    </row>
    <row r="698" spans="1:18" ht="13.2" hidden="1" x14ac:dyDescent="0.25">
      <c r="A698" s="503">
        <v>694</v>
      </c>
      <c r="B698" s="504"/>
      <c r="C698" s="505"/>
      <c r="D698" s="506"/>
      <c r="E698" s="506"/>
      <c r="F698" s="106"/>
      <c r="G698" s="506"/>
      <c r="H698" s="506"/>
      <c r="I698" s="507"/>
      <c r="J698" s="506"/>
      <c r="K698" s="506"/>
      <c r="L698" s="507"/>
      <c r="M698" s="506"/>
      <c r="N698" s="508"/>
      <c r="O698" s="508"/>
      <c r="P698" s="489">
        <f t="shared" si="30"/>
        <v>-9</v>
      </c>
      <c r="Q698" s="489">
        <f t="shared" si="32"/>
        <v>0</v>
      </c>
      <c r="R698" s="493" t="str">
        <f t="shared" si="31"/>
        <v/>
      </c>
    </row>
    <row r="699" spans="1:18" ht="13.2" hidden="1" x14ac:dyDescent="0.25">
      <c r="A699" s="503">
        <v>695</v>
      </c>
      <c r="B699" s="504"/>
      <c r="C699" s="505"/>
      <c r="D699" s="506"/>
      <c r="E699" s="506"/>
      <c r="F699" s="106"/>
      <c r="G699" s="506"/>
      <c r="H699" s="506"/>
      <c r="I699" s="507"/>
      <c r="J699" s="506"/>
      <c r="K699" s="506"/>
      <c r="L699" s="507"/>
      <c r="M699" s="506"/>
      <c r="N699" s="508"/>
      <c r="O699" s="508"/>
      <c r="P699" s="489">
        <f t="shared" si="30"/>
        <v>-9</v>
      </c>
      <c r="Q699" s="489">
        <f t="shared" si="32"/>
        <v>0</v>
      </c>
      <c r="R699" s="493" t="str">
        <f t="shared" si="31"/>
        <v/>
      </c>
    </row>
    <row r="700" spans="1:18" ht="13.2" hidden="1" x14ac:dyDescent="0.25">
      <c r="A700" s="503">
        <v>696</v>
      </c>
      <c r="B700" s="504"/>
      <c r="C700" s="505"/>
      <c r="D700" s="506"/>
      <c r="E700" s="506"/>
      <c r="F700" s="106"/>
      <c r="G700" s="506"/>
      <c r="H700" s="506"/>
      <c r="I700" s="507"/>
      <c r="J700" s="506"/>
      <c r="K700" s="506"/>
      <c r="L700" s="507"/>
      <c r="M700" s="506"/>
      <c r="N700" s="508"/>
      <c r="O700" s="508"/>
      <c r="P700" s="489">
        <f t="shared" si="30"/>
        <v>-9</v>
      </c>
      <c r="Q700" s="489">
        <f t="shared" si="32"/>
        <v>0</v>
      </c>
      <c r="R700" s="493" t="str">
        <f t="shared" si="31"/>
        <v/>
      </c>
    </row>
    <row r="701" spans="1:18" ht="13.2" hidden="1" x14ac:dyDescent="0.25">
      <c r="A701" s="503">
        <v>697</v>
      </c>
      <c r="B701" s="504"/>
      <c r="C701" s="505"/>
      <c r="D701" s="506"/>
      <c r="E701" s="506"/>
      <c r="F701" s="106"/>
      <c r="G701" s="506"/>
      <c r="H701" s="506"/>
      <c r="I701" s="507"/>
      <c r="J701" s="506"/>
      <c r="K701" s="506"/>
      <c r="L701" s="507"/>
      <c r="M701" s="506"/>
      <c r="N701" s="508"/>
      <c r="O701" s="508"/>
      <c r="P701" s="489">
        <f t="shared" si="30"/>
        <v>-9</v>
      </c>
      <c r="Q701" s="489">
        <f t="shared" si="32"/>
        <v>0</v>
      </c>
      <c r="R701" s="493" t="str">
        <f t="shared" si="31"/>
        <v/>
      </c>
    </row>
    <row r="702" spans="1:18" ht="13.2" hidden="1" x14ac:dyDescent="0.25">
      <c r="A702" s="503">
        <v>698</v>
      </c>
      <c r="B702" s="504"/>
      <c r="C702" s="505"/>
      <c r="D702" s="506"/>
      <c r="E702" s="506"/>
      <c r="F702" s="106"/>
      <c r="G702" s="506"/>
      <c r="H702" s="506"/>
      <c r="I702" s="507"/>
      <c r="J702" s="506"/>
      <c r="K702" s="506"/>
      <c r="L702" s="507"/>
      <c r="M702" s="506"/>
      <c r="N702" s="508"/>
      <c r="O702" s="508"/>
      <c r="P702" s="489">
        <f t="shared" si="30"/>
        <v>-9</v>
      </c>
      <c r="Q702" s="489">
        <f t="shared" si="32"/>
        <v>0</v>
      </c>
      <c r="R702" s="493" t="str">
        <f t="shared" si="31"/>
        <v/>
      </c>
    </row>
    <row r="703" spans="1:18" ht="13.2" hidden="1" x14ac:dyDescent="0.25">
      <c r="A703" s="503">
        <v>699</v>
      </c>
      <c r="B703" s="504"/>
      <c r="C703" s="505"/>
      <c r="D703" s="506"/>
      <c r="E703" s="506"/>
      <c r="F703" s="106"/>
      <c r="G703" s="506"/>
      <c r="H703" s="506"/>
      <c r="I703" s="507"/>
      <c r="J703" s="506"/>
      <c r="K703" s="506"/>
      <c r="L703" s="507"/>
      <c r="M703" s="506"/>
      <c r="N703" s="508"/>
      <c r="O703" s="508"/>
      <c r="P703" s="489">
        <f t="shared" si="30"/>
        <v>-9</v>
      </c>
      <c r="Q703" s="489">
        <f t="shared" si="32"/>
        <v>0</v>
      </c>
      <c r="R703" s="493" t="str">
        <f t="shared" si="31"/>
        <v/>
      </c>
    </row>
    <row r="704" spans="1:18" ht="13.2" hidden="1" x14ac:dyDescent="0.25">
      <c r="A704" s="503">
        <v>700</v>
      </c>
      <c r="B704" s="504"/>
      <c r="C704" s="505"/>
      <c r="D704" s="506"/>
      <c r="E704" s="506"/>
      <c r="F704" s="106"/>
      <c r="G704" s="506"/>
      <c r="H704" s="506"/>
      <c r="I704" s="507"/>
      <c r="J704" s="506"/>
      <c r="K704" s="506"/>
      <c r="L704" s="507"/>
      <c r="M704" s="506"/>
      <c r="N704" s="508"/>
      <c r="O704" s="508"/>
      <c r="P704" s="489">
        <f t="shared" si="30"/>
        <v>-9</v>
      </c>
      <c r="Q704" s="489">
        <f t="shared" si="32"/>
        <v>0</v>
      </c>
      <c r="R704" s="493" t="str">
        <f t="shared" si="31"/>
        <v/>
      </c>
    </row>
    <row r="705" spans="1:18" ht="13.2" hidden="1" x14ac:dyDescent="0.25">
      <c r="A705" s="503">
        <v>701</v>
      </c>
      <c r="B705" s="504"/>
      <c r="C705" s="505"/>
      <c r="D705" s="506"/>
      <c r="E705" s="506"/>
      <c r="F705" s="106"/>
      <c r="G705" s="506"/>
      <c r="H705" s="506"/>
      <c r="I705" s="507"/>
      <c r="J705" s="506"/>
      <c r="K705" s="506"/>
      <c r="L705" s="507"/>
      <c r="M705" s="506"/>
      <c r="N705" s="508"/>
      <c r="O705" s="508"/>
      <c r="P705" s="489">
        <f t="shared" si="30"/>
        <v>-9</v>
      </c>
      <c r="Q705" s="489">
        <f t="shared" si="32"/>
        <v>0</v>
      </c>
      <c r="R705" s="493" t="str">
        <f t="shared" si="31"/>
        <v/>
      </c>
    </row>
    <row r="706" spans="1:18" ht="13.2" hidden="1" x14ac:dyDescent="0.25">
      <c r="A706" s="503">
        <v>702</v>
      </c>
      <c r="B706" s="504"/>
      <c r="C706" s="505"/>
      <c r="D706" s="506"/>
      <c r="E706" s="506"/>
      <c r="F706" s="106"/>
      <c r="G706" s="506"/>
      <c r="H706" s="506"/>
      <c r="I706" s="507"/>
      <c r="J706" s="506"/>
      <c r="K706" s="506"/>
      <c r="L706" s="507"/>
      <c r="M706" s="506"/>
      <c r="N706" s="508"/>
      <c r="O706" s="508"/>
      <c r="P706" s="489">
        <f t="shared" si="30"/>
        <v>-9</v>
      </c>
      <c r="Q706" s="489">
        <f t="shared" si="32"/>
        <v>0</v>
      </c>
      <c r="R706" s="493" t="str">
        <f t="shared" si="31"/>
        <v/>
      </c>
    </row>
    <row r="707" spans="1:18" ht="13.2" hidden="1" x14ac:dyDescent="0.25">
      <c r="A707" s="503">
        <v>703</v>
      </c>
      <c r="B707" s="504"/>
      <c r="C707" s="505"/>
      <c r="D707" s="506"/>
      <c r="E707" s="506"/>
      <c r="F707" s="106"/>
      <c r="G707" s="506"/>
      <c r="H707" s="506"/>
      <c r="I707" s="507"/>
      <c r="J707" s="506"/>
      <c r="K707" s="506"/>
      <c r="L707" s="507"/>
      <c r="M707" s="506"/>
      <c r="N707" s="508"/>
      <c r="O707" s="508"/>
      <c r="P707" s="489">
        <f t="shared" si="30"/>
        <v>-9</v>
      </c>
      <c r="Q707" s="489">
        <f t="shared" si="32"/>
        <v>0</v>
      </c>
      <c r="R707" s="493" t="str">
        <f t="shared" si="31"/>
        <v/>
      </c>
    </row>
    <row r="708" spans="1:18" ht="13.2" hidden="1" x14ac:dyDescent="0.25">
      <c r="A708" s="503">
        <v>704</v>
      </c>
      <c r="B708" s="504"/>
      <c r="C708" s="505"/>
      <c r="D708" s="506"/>
      <c r="E708" s="506"/>
      <c r="F708" s="106"/>
      <c r="G708" s="506"/>
      <c r="H708" s="506"/>
      <c r="I708" s="507"/>
      <c r="J708" s="506"/>
      <c r="K708" s="506"/>
      <c r="L708" s="507"/>
      <c r="M708" s="506"/>
      <c r="N708" s="508"/>
      <c r="O708" s="508"/>
      <c r="P708" s="489">
        <f t="shared" si="30"/>
        <v>-9</v>
      </c>
      <c r="Q708" s="489">
        <f t="shared" si="32"/>
        <v>0</v>
      </c>
      <c r="R708" s="493" t="str">
        <f t="shared" si="31"/>
        <v/>
      </c>
    </row>
    <row r="709" spans="1:18" ht="13.2" hidden="1" x14ac:dyDescent="0.25">
      <c r="A709" s="503">
        <v>705</v>
      </c>
      <c r="B709" s="504"/>
      <c r="C709" s="505"/>
      <c r="D709" s="506"/>
      <c r="E709" s="506"/>
      <c r="F709" s="106"/>
      <c r="G709" s="506"/>
      <c r="H709" s="506"/>
      <c r="I709" s="507"/>
      <c r="J709" s="506"/>
      <c r="K709" s="506"/>
      <c r="L709" s="507"/>
      <c r="M709" s="506"/>
      <c r="N709" s="508"/>
      <c r="O709" s="508"/>
      <c r="P709" s="489">
        <f t="shared" ref="P709:P772" si="33">MONTH(B709)-$P$1+1</f>
        <v>-9</v>
      </c>
      <c r="Q709" s="489">
        <f t="shared" si="32"/>
        <v>0</v>
      </c>
      <c r="R709" s="493" t="str">
        <f t="shared" ref="R709:R772" si="34">SUBSTITUTE(D709," ","_")</f>
        <v/>
      </c>
    </row>
    <row r="710" spans="1:18" ht="13.2" hidden="1" x14ac:dyDescent="0.25">
      <c r="A710" s="503">
        <v>706</v>
      </c>
      <c r="B710" s="504"/>
      <c r="C710" s="505"/>
      <c r="D710" s="506"/>
      <c r="E710" s="506"/>
      <c r="F710" s="106"/>
      <c r="G710" s="506"/>
      <c r="H710" s="506"/>
      <c r="I710" s="507"/>
      <c r="J710" s="506"/>
      <c r="K710" s="506"/>
      <c r="L710" s="507"/>
      <c r="M710" s="506"/>
      <c r="N710" s="508"/>
      <c r="O710" s="508"/>
      <c r="P710" s="489">
        <f t="shared" si="33"/>
        <v>-9</v>
      </c>
      <c r="Q710" s="489">
        <f t="shared" ref="Q710:Q773" si="35">IF(C710=0,0,IF(YEAR(C710)-$Q$1&lt;0,0,MONTH(C710)-$P$1+1))</f>
        <v>0</v>
      </c>
      <c r="R710" s="493" t="str">
        <f t="shared" si="34"/>
        <v/>
      </c>
    </row>
    <row r="711" spans="1:18" ht="13.2" hidden="1" x14ac:dyDescent="0.25">
      <c r="A711" s="503">
        <v>707</v>
      </c>
      <c r="B711" s="504"/>
      <c r="C711" s="505"/>
      <c r="D711" s="506"/>
      <c r="E711" s="506"/>
      <c r="F711" s="106"/>
      <c r="G711" s="506"/>
      <c r="H711" s="506"/>
      <c r="I711" s="507"/>
      <c r="J711" s="506"/>
      <c r="K711" s="506"/>
      <c r="L711" s="507"/>
      <c r="M711" s="506"/>
      <c r="N711" s="508"/>
      <c r="O711" s="508"/>
      <c r="P711" s="489">
        <f t="shared" si="33"/>
        <v>-9</v>
      </c>
      <c r="Q711" s="489">
        <f t="shared" si="35"/>
        <v>0</v>
      </c>
      <c r="R711" s="493" t="str">
        <f t="shared" si="34"/>
        <v/>
      </c>
    </row>
    <row r="712" spans="1:18" ht="13.2" hidden="1" x14ac:dyDescent="0.25">
      <c r="A712" s="503">
        <v>708</v>
      </c>
      <c r="B712" s="504"/>
      <c r="C712" s="505"/>
      <c r="D712" s="506"/>
      <c r="E712" s="506"/>
      <c r="F712" s="106"/>
      <c r="G712" s="506"/>
      <c r="H712" s="506"/>
      <c r="I712" s="507"/>
      <c r="J712" s="506"/>
      <c r="K712" s="506"/>
      <c r="L712" s="507"/>
      <c r="M712" s="506"/>
      <c r="N712" s="508"/>
      <c r="O712" s="508"/>
      <c r="P712" s="489">
        <f t="shared" si="33"/>
        <v>-9</v>
      </c>
      <c r="Q712" s="489">
        <f t="shared" si="35"/>
        <v>0</v>
      </c>
      <c r="R712" s="493" t="str">
        <f t="shared" si="34"/>
        <v/>
      </c>
    </row>
    <row r="713" spans="1:18" ht="13.2" hidden="1" x14ac:dyDescent="0.25">
      <c r="A713" s="503">
        <v>709</v>
      </c>
      <c r="B713" s="504"/>
      <c r="C713" s="505"/>
      <c r="D713" s="506"/>
      <c r="E713" s="506"/>
      <c r="F713" s="106"/>
      <c r="G713" s="506"/>
      <c r="H713" s="506"/>
      <c r="I713" s="507"/>
      <c r="J713" s="506"/>
      <c r="K713" s="506"/>
      <c r="L713" s="507"/>
      <c r="M713" s="506"/>
      <c r="N713" s="508"/>
      <c r="O713" s="508"/>
      <c r="P713" s="489">
        <f t="shared" si="33"/>
        <v>-9</v>
      </c>
      <c r="Q713" s="489">
        <f t="shared" si="35"/>
        <v>0</v>
      </c>
      <c r="R713" s="493" t="str">
        <f t="shared" si="34"/>
        <v/>
      </c>
    </row>
    <row r="714" spans="1:18" ht="13.2" hidden="1" x14ac:dyDescent="0.25">
      <c r="A714" s="503">
        <v>710</v>
      </c>
      <c r="B714" s="504"/>
      <c r="C714" s="505"/>
      <c r="D714" s="506"/>
      <c r="E714" s="506"/>
      <c r="F714" s="106"/>
      <c r="G714" s="506"/>
      <c r="H714" s="506"/>
      <c r="I714" s="507"/>
      <c r="J714" s="506"/>
      <c r="K714" s="506"/>
      <c r="L714" s="507"/>
      <c r="M714" s="506"/>
      <c r="N714" s="508"/>
      <c r="O714" s="508"/>
      <c r="P714" s="489">
        <f t="shared" si="33"/>
        <v>-9</v>
      </c>
      <c r="Q714" s="489">
        <f t="shared" si="35"/>
        <v>0</v>
      </c>
      <c r="R714" s="493" t="str">
        <f t="shared" si="34"/>
        <v/>
      </c>
    </row>
    <row r="715" spans="1:18" ht="13.2" hidden="1" x14ac:dyDescent="0.25">
      <c r="A715" s="503">
        <v>711</v>
      </c>
      <c r="B715" s="504"/>
      <c r="C715" s="505"/>
      <c r="D715" s="506"/>
      <c r="E715" s="506"/>
      <c r="F715" s="106"/>
      <c r="G715" s="506"/>
      <c r="H715" s="506"/>
      <c r="I715" s="507"/>
      <c r="J715" s="506"/>
      <c r="K715" s="506"/>
      <c r="L715" s="507"/>
      <c r="M715" s="506"/>
      <c r="N715" s="508"/>
      <c r="O715" s="508"/>
      <c r="P715" s="489">
        <f t="shared" si="33"/>
        <v>-9</v>
      </c>
      <c r="Q715" s="489">
        <f t="shared" si="35"/>
        <v>0</v>
      </c>
      <c r="R715" s="493" t="str">
        <f t="shared" si="34"/>
        <v/>
      </c>
    </row>
    <row r="716" spans="1:18" ht="13.2" hidden="1" x14ac:dyDescent="0.25">
      <c r="A716" s="503">
        <v>712</v>
      </c>
      <c r="B716" s="504"/>
      <c r="C716" s="505"/>
      <c r="D716" s="506"/>
      <c r="E716" s="506"/>
      <c r="F716" s="106"/>
      <c r="G716" s="506"/>
      <c r="H716" s="506"/>
      <c r="I716" s="507"/>
      <c r="J716" s="506"/>
      <c r="K716" s="506"/>
      <c r="L716" s="507"/>
      <c r="M716" s="506"/>
      <c r="N716" s="508"/>
      <c r="O716" s="508"/>
      <c r="P716" s="489">
        <f t="shared" si="33"/>
        <v>-9</v>
      </c>
      <c r="Q716" s="489">
        <f t="shared" si="35"/>
        <v>0</v>
      </c>
      <c r="R716" s="493" t="str">
        <f t="shared" si="34"/>
        <v/>
      </c>
    </row>
    <row r="717" spans="1:18" ht="13.2" hidden="1" x14ac:dyDescent="0.25">
      <c r="A717" s="503">
        <v>713</v>
      </c>
      <c r="B717" s="504"/>
      <c r="C717" s="505"/>
      <c r="D717" s="506"/>
      <c r="E717" s="506"/>
      <c r="F717" s="106"/>
      <c r="G717" s="506"/>
      <c r="H717" s="506"/>
      <c r="I717" s="507"/>
      <c r="J717" s="506"/>
      <c r="K717" s="506"/>
      <c r="L717" s="507"/>
      <c r="M717" s="506"/>
      <c r="N717" s="508"/>
      <c r="O717" s="508"/>
      <c r="P717" s="489">
        <f t="shared" si="33"/>
        <v>-9</v>
      </c>
      <c r="Q717" s="489">
        <f t="shared" si="35"/>
        <v>0</v>
      </c>
      <c r="R717" s="493" t="str">
        <f t="shared" si="34"/>
        <v/>
      </c>
    </row>
    <row r="718" spans="1:18" ht="13.2" hidden="1" x14ac:dyDescent="0.25">
      <c r="A718" s="503">
        <v>714</v>
      </c>
      <c r="B718" s="504"/>
      <c r="C718" s="505"/>
      <c r="D718" s="506"/>
      <c r="E718" s="506"/>
      <c r="F718" s="106"/>
      <c r="G718" s="506"/>
      <c r="H718" s="506"/>
      <c r="I718" s="507"/>
      <c r="J718" s="506"/>
      <c r="K718" s="506"/>
      <c r="L718" s="507"/>
      <c r="M718" s="506"/>
      <c r="N718" s="508"/>
      <c r="O718" s="508"/>
      <c r="P718" s="489">
        <f t="shared" si="33"/>
        <v>-9</v>
      </c>
      <c r="Q718" s="489">
        <f t="shared" si="35"/>
        <v>0</v>
      </c>
      <c r="R718" s="493" t="str">
        <f t="shared" si="34"/>
        <v/>
      </c>
    </row>
    <row r="719" spans="1:18" ht="13.2" hidden="1" x14ac:dyDescent="0.25">
      <c r="A719" s="503">
        <v>715</v>
      </c>
      <c r="B719" s="504"/>
      <c r="C719" s="505"/>
      <c r="D719" s="506"/>
      <c r="E719" s="506"/>
      <c r="F719" s="106"/>
      <c r="G719" s="506"/>
      <c r="H719" s="506"/>
      <c r="I719" s="507"/>
      <c r="J719" s="506"/>
      <c r="K719" s="506"/>
      <c r="L719" s="507"/>
      <c r="M719" s="506"/>
      <c r="N719" s="508"/>
      <c r="O719" s="508"/>
      <c r="P719" s="489">
        <f t="shared" si="33"/>
        <v>-9</v>
      </c>
      <c r="Q719" s="489">
        <f t="shared" si="35"/>
        <v>0</v>
      </c>
      <c r="R719" s="493" t="str">
        <f t="shared" si="34"/>
        <v/>
      </c>
    </row>
    <row r="720" spans="1:18" ht="13.2" hidden="1" x14ac:dyDescent="0.25">
      <c r="A720" s="503">
        <v>716</v>
      </c>
      <c r="B720" s="504"/>
      <c r="C720" s="505"/>
      <c r="D720" s="506"/>
      <c r="E720" s="506"/>
      <c r="F720" s="106"/>
      <c r="G720" s="506"/>
      <c r="H720" s="506"/>
      <c r="I720" s="507"/>
      <c r="J720" s="506"/>
      <c r="K720" s="506"/>
      <c r="L720" s="507"/>
      <c r="M720" s="506"/>
      <c r="N720" s="508"/>
      <c r="O720" s="508"/>
      <c r="P720" s="489">
        <f t="shared" si="33"/>
        <v>-9</v>
      </c>
      <c r="Q720" s="489">
        <f t="shared" si="35"/>
        <v>0</v>
      </c>
      <c r="R720" s="493" t="str">
        <f t="shared" si="34"/>
        <v/>
      </c>
    </row>
    <row r="721" spans="1:18" ht="13.2" hidden="1" x14ac:dyDescent="0.25">
      <c r="A721" s="503">
        <v>717</v>
      </c>
      <c r="B721" s="504"/>
      <c r="C721" s="505"/>
      <c r="D721" s="506"/>
      <c r="E721" s="506"/>
      <c r="F721" s="106"/>
      <c r="G721" s="506"/>
      <c r="H721" s="506"/>
      <c r="I721" s="507"/>
      <c r="J721" s="506"/>
      <c r="K721" s="506"/>
      <c r="L721" s="507"/>
      <c r="M721" s="506"/>
      <c r="N721" s="508"/>
      <c r="O721" s="508"/>
      <c r="P721" s="489">
        <f t="shared" si="33"/>
        <v>-9</v>
      </c>
      <c r="Q721" s="489">
        <f t="shared" si="35"/>
        <v>0</v>
      </c>
      <c r="R721" s="493" t="str">
        <f t="shared" si="34"/>
        <v/>
      </c>
    </row>
    <row r="722" spans="1:18" ht="13.2" hidden="1" x14ac:dyDescent="0.25">
      <c r="A722" s="503">
        <v>718</v>
      </c>
      <c r="B722" s="504"/>
      <c r="C722" s="505"/>
      <c r="D722" s="506"/>
      <c r="E722" s="506"/>
      <c r="F722" s="106"/>
      <c r="G722" s="506"/>
      <c r="H722" s="506"/>
      <c r="I722" s="507"/>
      <c r="J722" s="506"/>
      <c r="K722" s="506"/>
      <c r="L722" s="507"/>
      <c r="M722" s="506"/>
      <c r="N722" s="508"/>
      <c r="O722" s="508"/>
      <c r="P722" s="489">
        <f t="shared" si="33"/>
        <v>-9</v>
      </c>
      <c r="Q722" s="489">
        <f t="shared" si="35"/>
        <v>0</v>
      </c>
      <c r="R722" s="493" t="str">
        <f t="shared" si="34"/>
        <v/>
      </c>
    </row>
    <row r="723" spans="1:18" ht="13.2" hidden="1" x14ac:dyDescent="0.25">
      <c r="A723" s="503">
        <v>719</v>
      </c>
      <c r="B723" s="504"/>
      <c r="C723" s="505"/>
      <c r="D723" s="506"/>
      <c r="E723" s="506"/>
      <c r="F723" s="106"/>
      <c r="G723" s="506"/>
      <c r="H723" s="506"/>
      <c r="I723" s="507"/>
      <c r="J723" s="506"/>
      <c r="K723" s="506"/>
      <c r="L723" s="507"/>
      <c r="M723" s="506"/>
      <c r="N723" s="508"/>
      <c r="O723" s="508"/>
      <c r="P723" s="489">
        <f t="shared" si="33"/>
        <v>-9</v>
      </c>
      <c r="Q723" s="489">
        <f t="shared" si="35"/>
        <v>0</v>
      </c>
      <c r="R723" s="493" t="str">
        <f t="shared" si="34"/>
        <v/>
      </c>
    </row>
    <row r="724" spans="1:18" ht="13.2" hidden="1" x14ac:dyDescent="0.25">
      <c r="A724" s="503">
        <v>720</v>
      </c>
      <c r="B724" s="504"/>
      <c r="C724" s="505"/>
      <c r="D724" s="506"/>
      <c r="E724" s="506"/>
      <c r="F724" s="106"/>
      <c r="G724" s="506"/>
      <c r="H724" s="506"/>
      <c r="I724" s="507"/>
      <c r="J724" s="506"/>
      <c r="K724" s="506"/>
      <c r="L724" s="507"/>
      <c r="M724" s="506"/>
      <c r="N724" s="508"/>
      <c r="O724" s="508"/>
      <c r="P724" s="489">
        <f t="shared" si="33"/>
        <v>-9</v>
      </c>
      <c r="Q724" s="489">
        <f t="shared" si="35"/>
        <v>0</v>
      </c>
      <c r="R724" s="493" t="str">
        <f t="shared" si="34"/>
        <v/>
      </c>
    </row>
    <row r="725" spans="1:18" ht="13.2" hidden="1" x14ac:dyDescent="0.25">
      <c r="A725" s="503">
        <v>721</v>
      </c>
      <c r="B725" s="504"/>
      <c r="C725" s="505"/>
      <c r="D725" s="506"/>
      <c r="E725" s="506"/>
      <c r="F725" s="106"/>
      <c r="G725" s="506"/>
      <c r="H725" s="506"/>
      <c r="I725" s="507"/>
      <c r="J725" s="506"/>
      <c r="K725" s="506"/>
      <c r="L725" s="507"/>
      <c r="M725" s="506"/>
      <c r="N725" s="508"/>
      <c r="O725" s="508"/>
      <c r="P725" s="489">
        <f t="shared" si="33"/>
        <v>-9</v>
      </c>
      <c r="Q725" s="489">
        <f t="shared" si="35"/>
        <v>0</v>
      </c>
      <c r="R725" s="493" t="str">
        <f t="shared" si="34"/>
        <v/>
      </c>
    </row>
    <row r="726" spans="1:18" ht="13.2" hidden="1" x14ac:dyDescent="0.25">
      <c r="A726" s="503">
        <v>722</v>
      </c>
      <c r="B726" s="504"/>
      <c r="C726" s="505"/>
      <c r="D726" s="506"/>
      <c r="E726" s="506"/>
      <c r="F726" s="106"/>
      <c r="G726" s="506"/>
      <c r="H726" s="506"/>
      <c r="I726" s="507"/>
      <c r="J726" s="506"/>
      <c r="K726" s="506"/>
      <c r="L726" s="507"/>
      <c r="M726" s="506"/>
      <c r="N726" s="508"/>
      <c r="O726" s="508"/>
      <c r="P726" s="489">
        <f t="shared" si="33"/>
        <v>-9</v>
      </c>
      <c r="Q726" s="489">
        <f t="shared" si="35"/>
        <v>0</v>
      </c>
      <c r="R726" s="493" t="str">
        <f t="shared" si="34"/>
        <v/>
      </c>
    </row>
    <row r="727" spans="1:18" ht="13.2" hidden="1" x14ac:dyDescent="0.25">
      <c r="A727" s="503">
        <v>723</v>
      </c>
      <c r="B727" s="504"/>
      <c r="C727" s="505"/>
      <c r="D727" s="506"/>
      <c r="E727" s="506"/>
      <c r="F727" s="106"/>
      <c r="G727" s="506"/>
      <c r="H727" s="506"/>
      <c r="I727" s="507"/>
      <c r="J727" s="506"/>
      <c r="K727" s="506"/>
      <c r="L727" s="507"/>
      <c r="M727" s="506"/>
      <c r="N727" s="508"/>
      <c r="O727" s="508"/>
      <c r="P727" s="489">
        <f t="shared" si="33"/>
        <v>-9</v>
      </c>
      <c r="Q727" s="489">
        <f t="shared" si="35"/>
        <v>0</v>
      </c>
      <c r="R727" s="493" t="str">
        <f t="shared" si="34"/>
        <v/>
      </c>
    </row>
    <row r="728" spans="1:18" ht="13.2" hidden="1" x14ac:dyDescent="0.25">
      <c r="A728" s="503">
        <v>724</v>
      </c>
      <c r="B728" s="504"/>
      <c r="C728" s="505"/>
      <c r="D728" s="506"/>
      <c r="E728" s="506"/>
      <c r="F728" s="106"/>
      <c r="G728" s="506"/>
      <c r="H728" s="506"/>
      <c r="I728" s="507"/>
      <c r="J728" s="506"/>
      <c r="K728" s="506"/>
      <c r="L728" s="507"/>
      <c r="M728" s="506"/>
      <c r="N728" s="508"/>
      <c r="O728" s="508"/>
      <c r="P728" s="489">
        <f t="shared" si="33"/>
        <v>-9</v>
      </c>
      <c r="Q728" s="489">
        <f t="shared" si="35"/>
        <v>0</v>
      </c>
      <c r="R728" s="493" t="str">
        <f t="shared" si="34"/>
        <v/>
      </c>
    </row>
    <row r="729" spans="1:18" ht="13.2" hidden="1" x14ac:dyDescent="0.25">
      <c r="A729" s="503">
        <v>725</v>
      </c>
      <c r="B729" s="504"/>
      <c r="C729" s="505"/>
      <c r="D729" s="506"/>
      <c r="E729" s="506"/>
      <c r="F729" s="106"/>
      <c r="G729" s="506"/>
      <c r="H729" s="506"/>
      <c r="I729" s="507"/>
      <c r="J729" s="506"/>
      <c r="K729" s="506"/>
      <c r="L729" s="507"/>
      <c r="M729" s="506"/>
      <c r="N729" s="508"/>
      <c r="O729" s="508"/>
      <c r="P729" s="489">
        <f t="shared" si="33"/>
        <v>-9</v>
      </c>
      <c r="Q729" s="489">
        <f t="shared" si="35"/>
        <v>0</v>
      </c>
      <c r="R729" s="493" t="str">
        <f t="shared" si="34"/>
        <v/>
      </c>
    </row>
    <row r="730" spans="1:18" ht="13.2" hidden="1" x14ac:dyDescent="0.25">
      <c r="A730" s="503">
        <v>726</v>
      </c>
      <c r="B730" s="504"/>
      <c r="C730" s="505"/>
      <c r="D730" s="506"/>
      <c r="E730" s="506"/>
      <c r="F730" s="106"/>
      <c r="G730" s="506"/>
      <c r="H730" s="506"/>
      <c r="I730" s="507"/>
      <c r="J730" s="506"/>
      <c r="K730" s="506"/>
      <c r="L730" s="507"/>
      <c r="M730" s="506"/>
      <c r="N730" s="508"/>
      <c r="O730" s="508"/>
      <c r="P730" s="489">
        <f t="shared" si="33"/>
        <v>-9</v>
      </c>
      <c r="Q730" s="489">
        <f t="shared" si="35"/>
        <v>0</v>
      </c>
      <c r="R730" s="493" t="str">
        <f t="shared" si="34"/>
        <v/>
      </c>
    </row>
    <row r="731" spans="1:18" ht="13.2" hidden="1" x14ac:dyDescent="0.25">
      <c r="A731" s="503">
        <v>727</v>
      </c>
      <c r="B731" s="504"/>
      <c r="C731" s="505"/>
      <c r="D731" s="506"/>
      <c r="E731" s="506"/>
      <c r="F731" s="106"/>
      <c r="G731" s="506"/>
      <c r="H731" s="506"/>
      <c r="I731" s="507"/>
      <c r="J731" s="506"/>
      <c r="K731" s="506"/>
      <c r="L731" s="507"/>
      <c r="M731" s="506"/>
      <c r="N731" s="508"/>
      <c r="O731" s="508"/>
      <c r="P731" s="489">
        <f t="shared" si="33"/>
        <v>-9</v>
      </c>
      <c r="Q731" s="489">
        <f t="shared" si="35"/>
        <v>0</v>
      </c>
      <c r="R731" s="493" t="str">
        <f t="shared" si="34"/>
        <v/>
      </c>
    </row>
    <row r="732" spans="1:18" ht="13.2" hidden="1" x14ac:dyDescent="0.25">
      <c r="A732" s="503">
        <v>728</v>
      </c>
      <c r="B732" s="504"/>
      <c r="C732" s="505"/>
      <c r="D732" s="506"/>
      <c r="E732" s="506"/>
      <c r="F732" s="106"/>
      <c r="G732" s="506"/>
      <c r="H732" s="506"/>
      <c r="I732" s="507"/>
      <c r="J732" s="506"/>
      <c r="K732" s="506"/>
      <c r="L732" s="507"/>
      <c r="M732" s="506"/>
      <c r="N732" s="508"/>
      <c r="O732" s="508"/>
      <c r="P732" s="489">
        <f t="shared" si="33"/>
        <v>-9</v>
      </c>
      <c r="Q732" s="489">
        <f t="shared" si="35"/>
        <v>0</v>
      </c>
      <c r="R732" s="493" t="str">
        <f t="shared" si="34"/>
        <v/>
      </c>
    </row>
    <row r="733" spans="1:18" ht="13.2" hidden="1" x14ac:dyDescent="0.25">
      <c r="A733" s="503">
        <v>729</v>
      </c>
      <c r="B733" s="504"/>
      <c r="C733" s="505"/>
      <c r="D733" s="506"/>
      <c r="E733" s="506"/>
      <c r="F733" s="106"/>
      <c r="G733" s="506"/>
      <c r="H733" s="506"/>
      <c r="I733" s="507"/>
      <c r="J733" s="506"/>
      <c r="K733" s="506"/>
      <c r="L733" s="507"/>
      <c r="M733" s="506"/>
      <c r="N733" s="508"/>
      <c r="O733" s="508"/>
      <c r="P733" s="489">
        <f t="shared" si="33"/>
        <v>-9</v>
      </c>
      <c r="Q733" s="489">
        <f t="shared" si="35"/>
        <v>0</v>
      </c>
      <c r="R733" s="493" t="str">
        <f t="shared" si="34"/>
        <v/>
      </c>
    </row>
    <row r="734" spans="1:18" ht="13.2" hidden="1" x14ac:dyDescent="0.25">
      <c r="A734" s="503">
        <v>730</v>
      </c>
      <c r="B734" s="504"/>
      <c r="C734" s="505"/>
      <c r="D734" s="506"/>
      <c r="E734" s="506"/>
      <c r="F734" s="106"/>
      <c r="G734" s="506"/>
      <c r="H734" s="506"/>
      <c r="I734" s="507"/>
      <c r="J734" s="506"/>
      <c r="K734" s="506"/>
      <c r="L734" s="507"/>
      <c r="M734" s="506"/>
      <c r="N734" s="508"/>
      <c r="O734" s="508"/>
      <c r="P734" s="489">
        <f t="shared" si="33"/>
        <v>-9</v>
      </c>
      <c r="Q734" s="489">
        <f t="shared" si="35"/>
        <v>0</v>
      </c>
      <c r="R734" s="493" t="str">
        <f t="shared" si="34"/>
        <v/>
      </c>
    </row>
    <row r="735" spans="1:18" ht="13.2" hidden="1" x14ac:dyDescent="0.25">
      <c r="A735" s="503">
        <v>731</v>
      </c>
      <c r="B735" s="504"/>
      <c r="C735" s="505"/>
      <c r="D735" s="506"/>
      <c r="E735" s="506"/>
      <c r="F735" s="106"/>
      <c r="G735" s="506"/>
      <c r="H735" s="506"/>
      <c r="I735" s="507"/>
      <c r="J735" s="506"/>
      <c r="K735" s="506"/>
      <c r="L735" s="507"/>
      <c r="M735" s="506"/>
      <c r="N735" s="508"/>
      <c r="O735" s="508"/>
      <c r="P735" s="489">
        <f t="shared" si="33"/>
        <v>-9</v>
      </c>
      <c r="Q735" s="489">
        <f t="shared" si="35"/>
        <v>0</v>
      </c>
      <c r="R735" s="493" t="str">
        <f t="shared" si="34"/>
        <v/>
      </c>
    </row>
    <row r="736" spans="1:18" ht="13.2" hidden="1" x14ac:dyDescent="0.25">
      <c r="A736" s="503">
        <v>732</v>
      </c>
      <c r="B736" s="504"/>
      <c r="C736" s="505"/>
      <c r="D736" s="506"/>
      <c r="E736" s="506"/>
      <c r="F736" s="106"/>
      <c r="G736" s="506"/>
      <c r="H736" s="506"/>
      <c r="I736" s="507"/>
      <c r="J736" s="506"/>
      <c r="K736" s="506"/>
      <c r="L736" s="507"/>
      <c r="M736" s="506"/>
      <c r="N736" s="508"/>
      <c r="O736" s="508"/>
      <c r="P736" s="489">
        <f t="shared" si="33"/>
        <v>-9</v>
      </c>
      <c r="Q736" s="489">
        <f t="shared" si="35"/>
        <v>0</v>
      </c>
      <c r="R736" s="493" t="str">
        <f t="shared" si="34"/>
        <v/>
      </c>
    </row>
    <row r="737" spans="1:18" ht="13.2" hidden="1" x14ac:dyDescent="0.25">
      <c r="A737" s="503">
        <v>733</v>
      </c>
      <c r="B737" s="504"/>
      <c r="C737" s="505"/>
      <c r="D737" s="506"/>
      <c r="E737" s="506"/>
      <c r="F737" s="106"/>
      <c r="G737" s="506"/>
      <c r="H737" s="506"/>
      <c r="I737" s="507"/>
      <c r="J737" s="506"/>
      <c r="K737" s="506"/>
      <c r="L737" s="507"/>
      <c r="M737" s="506"/>
      <c r="N737" s="508"/>
      <c r="O737" s="508"/>
      <c r="P737" s="489">
        <f t="shared" si="33"/>
        <v>-9</v>
      </c>
      <c r="Q737" s="489">
        <f t="shared" si="35"/>
        <v>0</v>
      </c>
      <c r="R737" s="493" t="str">
        <f t="shared" si="34"/>
        <v/>
      </c>
    </row>
    <row r="738" spans="1:18" ht="13.2" hidden="1" x14ac:dyDescent="0.25">
      <c r="A738" s="503">
        <v>734</v>
      </c>
      <c r="B738" s="504"/>
      <c r="C738" s="505"/>
      <c r="D738" s="506"/>
      <c r="E738" s="506"/>
      <c r="F738" s="106"/>
      <c r="G738" s="506"/>
      <c r="H738" s="506"/>
      <c r="I738" s="507"/>
      <c r="J738" s="506"/>
      <c r="K738" s="506"/>
      <c r="L738" s="507"/>
      <c r="M738" s="506"/>
      <c r="N738" s="508"/>
      <c r="O738" s="508"/>
      <c r="P738" s="489">
        <f t="shared" si="33"/>
        <v>-9</v>
      </c>
      <c r="Q738" s="489">
        <f t="shared" si="35"/>
        <v>0</v>
      </c>
      <c r="R738" s="493" t="str">
        <f t="shared" si="34"/>
        <v/>
      </c>
    </row>
    <row r="739" spans="1:18" ht="13.2" hidden="1" x14ac:dyDescent="0.25">
      <c r="A739" s="503">
        <v>735</v>
      </c>
      <c r="B739" s="504"/>
      <c r="C739" s="505"/>
      <c r="D739" s="506"/>
      <c r="E739" s="506"/>
      <c r="F739" s="106"/>
      <c r="G739" s="506"/>
      <c r="H739" s="506"/>
      <c r="I739" s="507"/>
      <c r="J739" s="506"/>
      <c r="K739" s="506"/>
      <c r="L739" s="507"/>
      <c r="M739" s="506"/>
      <c r="N739" s="508"/>
      <c r="O739" s="508"/>
      <c r="P739" s="489">
        <f t="shared" si="33"/>
        <v>-9</v>
      </c>
      <c r="Q739" s="489">
        <f t="shared" si="35"/>
        <v>0</v>
      </c>
      <c r="R739" s="493" t="str">
        <f t="shared" si="34"/>
        <v/>
      </c>
    </row>
    <row r="740" spans="1:18" ht="13.2" hidden="1" x14ac:dyDescent="0.25">
      <c r="A740" s="503">
        <v>736</v>
      </c>
      <c r="B740" s="504"/>
      <c r="C740" s="505"/>
      <c r="D740" s="506"/>
      <c r="E740" s="506"/>
      <c r="F740" s="106"/>
      <c r="G740" s="506"/>
      <c r="H740" s="506"/>
      <c r="I740" s="507"/>
      <c r="J740" s="506"/>
      <c r="K740" s="506"/>
      <c r="L740" s="507"/>
      <c r="M740" s="506"/>
      <c r="N740" s="508"/>
      <c r="O740" s="508"/>
      <c r="P740" s="489">
        <f t="shared" si="33"/>
        <v>-9</v>
      </c>
      <c r="Q740" s="489">
        <f t="shared" si="35"/>
        <v>0</v>
      </c>
      <c r="R740" s="493" t="str">
        <f t="shared" si="34"/>
        <v/>
      </c>
    </row>
    <row r="741" spans="1:18" ht="13.2" hidden="1" x14ac:dyDescent="0.25">
      <c r="A741" s="503">
        <v>737</v>
      </c>
      <c r="B741" s="504"/>
      <c r="C741" s="505"/>
      <c r="D741" s="506"/>
      <c r="E741" s="506"/>
      <c r="F741" s="106"/>
      <c r="G741" s="506"/>
      <c r="H741" s="506"/>
      <c r="I741" s="507"/>
      <c r="J741" s="506"/>
      <c r="K741" s="506"/>
      <c r="L741" s="507"/>
      <c r="M741" s="506"/>
      <c r="N741" s="508"/>
      <c r="O741" s="508"/>
      <c r="P741" s="489">
        <f t="shared" si="33"/>
        <v>-9</v>
      </c>
      <c r="Q741" s="489">
        <f t="shared" si="35"/>
        <v>0</v>
      </c>
      <c r="R741" s="493" t="str">
        <f t="shared" si="34"/>
        <v/>
      </c>
    </row>
    <row r="742" spans="1:18" ht="13.2" hidden="1" x14ac:dyDescent="0.25">
      <c r="A742" s="503">
        <v>738</v>
      </c>
      <c r="B742" s="504"/>
      <c r="C742" s="505"/>
      <c r="D742" s="506"/>
      <c r="E742" s="506"/>
      <c r="F742" s="106"/>
      <c r="G742" s="506"/>
      <c r="H742" s="506"/>
      <c r="I742" s="507"/>
      <c r="J742" s="506"/>
      <c r="K742" s="506"/>
      <c r="L742" s="507"/>
      <c r="M742" s="506"/>
      <c r="N742" s="508"/>
      <c r="O742" s="508"/>
      <c r="P742" s="489">
        <f t="shared" si="33"/>
        <v>-9</v>
      </c>
      <c r="Q742" s="489">
        <f t="shared" si="35"/>
        <v>0</v>
      </c>
      <c r="R742" s="493" t="str">
        <f t="shared" si="34"/>
        <v/>
      </c>
    </row>
    <row r="743" spans="1:18" ht="13.2" hidden="1" x14ac:dyDescent="0.25">
      <c r="A743" s="503">
        <v>739</v>
      </c>
      <c r="B743" s="504"/>
      <c r="C743" s="505"/>
      <c r="D743" s="506"/>
      <c r="E743" s="506"/>
      <c r="F743" s="106"/>
      <c r="G743" s="506"/>
      <c r="H743" s="506"/>
      <c r="I743" s="507"/>
      <c r="J743" s="506"/>
      <c r="K743" s="506"/>
      <c r="L743" s="507"/>
      <c r="M743" s="506"/>
      <c r="N743" s="508"/>
      <c r="O743" s="508"/>
      <c r="P743" s="489">
        <f t="shared" si="33"/>
        <v>-9</v>
      </c>
      <c r="Q743" s="489">
        <f t="shared" si="35"/>
        <v>0</v>
      </c>
      <c r="R743" s="493" t="str">
        <f t="shared" si="34"/>
        <v/>
      </c>
    </row>
    <row r="744" spans="1:18" ht="13.2" hidden="1" x14ac:dyDescent="0.25">
      <c r="A744" s="503">
        <v>740</v>
      </c>
      <c r="B744" s="504"/>
      <c r="C744" s="505"/>
      <c r="D744" s="506"/>
      <c r="E744" s="506"/>
      <c r="F744" s="106"/>
      <c r="G744" s="506"/>
      <c r="H744" s="506"/>
      <c r="I744" s="507"/>
      <c r="J744" s="506"/>
      <c r="K744" s="506"/>
      <c r="L744" s="507"/>
      <c r="M744" s="506"/>
      <c r="N744" s="508"/>
      <c r="O744" s="508"/>
      <c r="P744" s="489">
        <f t="shared" si="33"/>
        <v>-9</v>
      </c>
      <c r="Q744" s="489">
        <f t="shared" si="35"/>
        <v>0</v>
      </c>
      <c r="R744" s="493" t="str">
        <f t="shared" si="34"/>
        <v/>
      </c>
    </row>
    <row r="745" spans="1:18" ht="13.2" hidden="1" x14ac:dyDescent="0.25">
      <c r="A745" s="503">
        <v>741</v>
      </c>
      <c r="B745" s="504"/>
      <c r="C745" s="505"/>
      <c r="D745" s="506"/>
      <c r="E745" s="506"/>
      <c r="F745" s="106"/>
      <c r="G745" s="506"/>
      <c r="H745" s="506"/>
      <c r="I745" s="507"/>
      <c r="J745" s="506"/>
      <c r="K745" s="506"/>
      <c r="L745" s="507"/>
      <c r="M745" s="506"/>
      <c r="N745" s="508"/>
      <c r="O745" s="508"/>
      <c r="P745" s="489">
        <f t="shared" si="33"/>
        <v>-9</v>
      </c>
      <c r="Q745" s="489">
        <f t="shared" si="35"/>
        <v>0</v>
      </c>
      <c r="R745" s="493" t="str">
        <f t="shared" si="34"/>
        <v/>
      </c>
    </row>
    <row r="746" spans="1:18" ht="13.2" hidden="1" x14ac:dyDescent="0.25">
      <c r="A746" s="503">
        <v>742</v>
      </c>
      <c r="B746" s="504"/>
      <c r="C746" s="505"/>
      <c r="D746" s="506"/>
      <c r="E746" s="506"/>
      <c r="F746" s="106"/>
      <c r="G746" s="506"/>
      <c r="H746" s="506"/>
      <c r="I746" s="507"/>
      <c r="J746" s="506"/>
      <c r="K746" s="506"/>
      <c r="L746" s="507"/>
      <c r="M746" s="506"/>
      <c r="N746" s="508"/>
      <c r="O746" s="508"/>
      <c r="P746" s="489">
        <f t="shared" si="33"/>
        <v>-9</v>
      </c>
      <c r="Q746" s="489">
        <f t="shared" si="35"/>
        <v>0</v>
      </c>
      <c r="R746" s="493" t="str">
        <f t="shared" si="34"/>
        <v/>
      </c>
    </row>
    <row r="747" spans="1:18" ht="13.2" hidden="1" x14ac:dyDescent="0.25">
      <c r="A747" s="503">
        <v>743</v>
      </c>
      <c r="B747" s="504"/>
      <c r="C747" s="505"/>
      <c r="D747" s="506"/>
      <c r="E747" s="506"/>
      <c r="F747" s="106"/>
      <c r="G747" s="506"/>
      <c r="H747" s="506"/>
      <c r="I747" s="507"/>
      <c r="J747" s="506"/>
      <c r="K747" s="506"/>
      <c r="L747" s="507"/>
      <c r="M747" s="506"/>
      <c r="N747" s="508"/>
      <c r="O747" s="508"/>
      <c r="P747" s="489">
        <f t="shared" si="33"/>
        <v>-9</v>
      </c>
      <c r="Q747" s="489">
        <f t="shared" si="35"/>
        <v>0</v>
      </c>
      <c r="R747" s="493" t="str">
        <f t="shared" si="34"/>
        <v/>
      </c>
    </row>
    <row r="748" spans="1:18" ht="13.2" hidden="1" x14ac:dyDescent="0.25">
      <c r="A748" s="503">
        <v>744</v>
      </c>
      <c r="B748" s="504"/>
      <c r="C748" s="505"/>
      <c r="D748" s="506"/>
      <c r="E748" s="506"/>
      <c r="F748" s="106"/>
      <c r="G748" s="506"/>
      <c r="H748" s="506"/>
      <c r="I748" s="507"/>
      <c r="J748" s="506"/>
      <c r="K748" s="506"/>
      <c r="L748" s="507"/>
      <c r="M748" s="506"/>
      <c r="N748" s="508"/>
      <c r="O748" s="508"/>
      <c r="P748" s="489">
        <f t="shared" si="33"/>
        <v>-9</v>
      </c>
      <c r="Q748" s="489">
        <f t="shared" si="35"/>
        <v>0</v>
      </c>
      <c r="R748" s="493" t="str">
        <f t="shared" si="34"/>
        <v/>
      </c>
    </row>
    <row r="749" spans="1:18" ht="13.2" hidden="1" x14ac:dyDescent="0.25">
      <c r="A749" s="503">
        <v>745</v>
      </c>
      <c r="B749" s="504"/>
      <c r="C749" s="505"/>
      <c r="D749" s="506"/>
      <c r="E749" s="506"/>
      <c r="F749" s="106"/>
      <c r="G749" s="506"/>
      <c r="H749" s="506"/>
      <c r="I749" s="507"/>
      <c r="J749" s="506"/>
      <c r="K749" s="506"/>
      <c r="L749" s="507"/>
      <c r="M749" s="506"/>
      <c r="N749" s="508"/>
      <c r="O749" s="508"/>
      <c r="P749" s="489">
        <f t="shared" si="33"/>
        <v>-9</v>
      </c>
      <c r="Q749" s="489">
        <f t="shared" si="35"/>
        <v>0</v>
      </c>
      <c r="R749" s="493" t="str">
        <f t="shared" si="34"/>
        <v/>
      </c>
    </row>
    <row r="750" spans="1:18" ht="13.2" hidden="1" x14ac:dyDescent="0.25">
      <c r="A750" s="503">
        <v>746</v>
      </c>
      <c r="B750" s="504"/>
      <c r="C750" s="505"/>
      <c r="D750" s="506"/>
      <c r="E750" s="506"/>
      <c r="F750" s="106"/>
      <c r="G750" s="506"/>
      <c r="H750" s="506"/>
      <c r="I750" s="507"/>
      <c r="J750" s="506"/>
      <c r="K750" s="506"/>
      <c r="L750" s="507"/>
      <c r="M750" s="506"/>
      <c r="N750" s="508"/>
      <c r="O750" s="508"/>
      <c r="P750" s="489">
        <f t="shared" si="33"/>
        <v>-9</v>
      </c>
      <c r="Q750" s="489">
        <f t="shared" si="35"/>
        <v>0</v>
      </c>
      <c r="R750" s="493" t="str">
        <f t="shared" si="34"/>
        <v/>
      </c>
    </row>
    <row r="751" spans="1:18" ht="13.2" hidden="1" x14ac:dyDescent="0.25">
      <c r="A751" s="503">
        <v>747</v>
      </c>
      <c r="B751" s="504"/>
      <c r="C751" s="505"/>
      <c r="D751" s="506"/>
      <c r="E751" s="506"/>
      <c r="F751" s="106"/>
      <c r="G751" s="506"/>
      <c r="H751" s="506"/>
      <c r="I751" s="507"/>
      <c r="J751" s="506"/>
      <c r="K751" s="506"/>
      <c r="L751" s="507"/>
      <c r="M751" s="506"/>
      <c r="N751" s="508"/>
      <c r="O751" s="508"/>
      <c r="P751" s="489">
        <f t="shared" si="33"/>
        <v>-9</v>
      </c>
      <c r="Q751" s="489">
        <f t="shared" si="35"/>
        <v>0</v>
      </c>
      <c r="R751" s="493" t="str">
        <f t="shared" si="34"/>
        <v/>
      </c>
    </row>
    <row r="752" spans="1:18" ht="13.2" hidden="1" x14ac:dyDescent="0.25">
      <c r="A752" s="503">
        <v>748</v>
      </c>
      <c r="B752" s="504"/>
      <c r="C752" s="505"/>
      <c r="D752" s="506"/>
      <c r="E752" s="506"/>
      <c r="F752" s="106"/>
      <c r="G752" s="506"/>
      <c r="H752" s="506"/>
      <c r="I752" s="507"/>
      <c r="J752" s="506"/>
      <c r="K752" s="506"/>
      <c r="L752" s="507"/>
      <c r="M752" s="506"/>
      <c r="N752" s="508"/>
      <c r="O752" s="508"/>
      <c r="P752" s="489">
        <f t="shared" si="33"/>
        <v>-9</v>
      </c>
      <c r="Q752" s="489">
        <f t="shared" si="35"/>
        <v>0</v>
      </c>
      <c r="R752" s="493" t="str">
        <f t="shared" si="34"/>
        <v/>
      </c>
    </row>
    <row r="753" spans="1:18" ht="13.2" hidden="1" x14ac:dyDescent="0.25">
      <c r="A753" s="503">
        <v>749</v>
      </c>
      <c r="B753" s="504"/>
      <c r="C753" s="505"/>
      <c r="D753" s="506"/>
      <c r="E753" s="506"/>
      <c r="F753" s="106"/>
      <c r="G753" s="506"/>
      <c r="H753" s="506"/>
      <c r="I753" s="507"/>
      <c r="J753" s="506"/>
      <c r="K753" s="506"/>
      <c r="L753" s="507"/>
      <c r="M753" s="506"/>
      <c r="N753" s="508"/>
      <c r="O753" s="508"/>
      <c r="P753" s="489">
        <f t="shared" si="33"/>
        <v>-9</v>
      </c>
      <c r="Q753" s="489">
        <f t="shared" si="35"/>
        <v>0</v>
      </c>
      <c r="R753" s="493" t="str">
        <f t="shared" si="34"/>
        <v/>
      </c>
    </row>
    <row r="754" spans="1:18" ht="13.2" hidden="1" x14ac:dyDescent="0.25">
      <c r="A754" s="503">
        <v>750</v>
      </c>
      <c r="B754" s="504"/>
      <c r="C754" s="505"/>
      <c r="D754" s="506"/>
      <c r="E754" s="506"/>
      <c r="F754" s="106"/>
      <c r="G754" s="506"/>
      <c r="H754" s="506"/>
      <c r="I754" s="507"/>
      <c r="J754" s="506"/>
      <c r="K754" s="506"/>
      <c r="L754" s="507"/>
      <c r="M754" s="506"/>
      <c r="N754" s="508"/>
      <c r="O754" s="508"/>
      <c r="P754" s="489">
        <f t="shared" si="33"/>
        <v>-9</v>
      </c>
      <c r="Q754" s="489">
        <f t="shared" si="35"/>
        <v>0</v>
      </c>
      <c r="R754" s="493" t="str">
        <f t="shared" si="34"/>
        <v/>
      </c>
    </row>
    <row r="755" spans="1:18" ht="13.2" hidden="1" x14ac:dyDescent="0.25">
      <c r="A755" s="503">
        <v>751</v>
      </c>
      <c r="B755" s="504"/>
      <c r="C755" s="505"/>
      <c r="D755" s="506"/>
      <c r="E755" s="506"/>
      <c r="F755" s="106"/>
      <c r="G755" s="506"/>
      <c r="H755" s="506"/>
      <c r="I755" s="507"/>
      <c r="J755" s="506"/>
      <c r="K755" s="506"/>
      <c r="L755" s="507"/>
      <c r="M755" s="506"/>
      <c r="N755" s="508"/>
      <c r="O755" s="508"/>
      <c r="P755" s="489">
        <f t="shared" si="33"/>
        <v>-9</v>
      </c>
      <c r="Q755" s="489">
        <f t="shared" si="35"/>
        <v>0</v>
      </c>
      <c r="R755" s="493" t="str">
        <f t="shared" si="34"/>
        <v/>
      </c>
    </row>
    <row r="756" spans="1:18" ht="13.2" hidden="1" x14ac:dyDescent="0.25">
      <c r="A756" s="503">
        <v>752</v>
      </c>
      <c r="B756" s="504"/>
      <c r="C756" s="505"/>
      <c r="D756" s="506"/>
      <c r="E756" s="506"/>
      <c r="F756" s="106"/>
      <c r="G756" s="506"/>
      <c r="H756" s="506"/>
      <c r="I756" s="507"/>
      <c r="J756" s="506"/>
      <c r="K756" s="506"/>
      <c r="L756" s="507"/>
      <c r="M756" s="506"/>
      <c r="N756" s="508"/>
      <c r="O756" s="508"/>
      <c r="P756" s="489">
        <f t="shared" si="33"/>
        <v>-9</v>
      </c>
      <c r="Q756" s="489">
        <f t="shared" si="35"/>
        <v>0</v>
      </c>
      <c r="R756" s="493" t="str">
        <f t="shared" si="34"/>
        <v/>
      </c>
    </row>
    <row r="757" spans="1:18" ht="13.2" hidden="1" x14ac:dyDescent="0.25">
      <c r="A757" s="503">
        <v>753</v>
      </c>
      <c r="B757" s="504"/>
      <c r="C757" s="505"/>
      <c r="D757" s="506"/>
      <c r="E757" s="506"/>
      <c r="F757" s="106"/>
      <c r="G757" s="506"/>
      <c r="H757" s="506"/>
      <c r="I757" s="507"/>
      <c r="J757" s="506"/>
      <c r="K757" s="506"/>
      <c r="L757" s="507"/>
      <c r="M757" s="506"/>
      <c r="N757" s="508"/>
      <c r="O757" s="508"/>
      <c r="P757" s="489">
        <f t="shared" si="33"/>
        <v>-9</v>
      </c>
      <c r="Q757" s="489">
        <f t="shared" si="35"/>
        <v>0</v>
      </c>
      <c r="R757" s="493" t="str">
        <f t="shared" si="34"/>
        <v/>
      </c>
    </row>
    <row r="758" spans="1:18" ht="13.2" hidden="1" x14ac:dyDescent="0.25">
      <c r="A758" s="503">
        <v>754</v>
      </c>
      <c r="B758" s="504"/>
      <c r="C758" s="505"/>
      <c r="D758" s="506"/>
      <c r="E758" s="506"/>
      <c r="F758" s="106"/>
      <c r="G758" s="506"/>
      <c r="H758" s="506"/>
      <c r="I758" s="507"/>
      <c r="J758" s="506"/>
      <c r="K758" s="506"/>
      <c r="L758" s="507"/>
      <c r="M758" s="506"/>
      <c r="N758" s="508"/>
      <c r="O758" s="508"/>
      <c r="P758" s="489">
        <f t="shared" si="33"/>
        <v>-9</v>
      </c>
      <c r="Q758" s="489">
        <f t="shared" si="35"/>
        <v>0</v>
      </c>
      <c r="R758" s="493" t="str">
        <f t="shared" si="34"/>
        <v/>
      </c>
    </row>
    <row r="759" spans="1:18" ht="13.2" hidden="1" x14ac:dyDescent="0.25">
      <c r="A759" s="503">
        <v>755</v>
      </c>
      <c r="B759" s="504"/>
      <c r="C759" s="505"/>
      <c r="D759" s="506"/>
      <c r="E759" s="506"/>
      <c r="F759" s="106"/>
      <c r="G759" s="506"/>
      <c r="H759" s="506"/>
      <c r="I759" s="507"/>
      <c r="J759" s="506"/>
      <c r="K759" s="506"/>
      <c r="L759" s="507"/>
      <c r="M759" s="506"/>
      <c r="N759" s="508"/>
      <c r="O759" s="508"/>
      <c r="P759" s="489">
        <f t="shared" si="33"/>
        <v>-9</v>
      </c>
      <c r="Q759" s="489">
        <f t="shared" si="35"/>
        <v>0</v>
      </c>
      <c r="R759" s="493" t="str">
        <f t="shared" si="34"/>
        <v/>
      </c>
    </row>
    <row r="760" spans="1:18" ht="13.2" hidden="1" x14ac:dyDescent="0.25">
      <c r="A760" s="503">
        <v>756</v>
      </c>
      <c r="B760" s="504"/>
      <c r="C760" s="505"/>
      <c r="D760" s="506"/>
      <c r="E760" s="506"/>
      <c r="F760" s="106"/>
      <c r="G760" s="506"/>
      <c r="H760" s="506"/>
      <c r="I760" s="507"/>
      <c r="J760" s="506"/>
      <c r="K760" s="506"/>
      <c r="L760" s="507"/>
      <c r="M760" s="506"/>
      <c r="N760" s="508"/>
      <c r="O760" s="508"/>
      <c r="P760" s="489">
        <f t="shared" si="33"/>
        <v>-9</v>
      </c>
      <c r="Q760" s="489">
        <f t="shared" si="35"/>
        <v>0</v>
      </c>
      <c r="R760" s="493" t="str">
        <f t="shared" si="34"/>
        <v/>
      </c>
    </row>
    <row r="761" spans="1:18" ht="13.2" hidden="1" x14ac:dyDescent="0.25">
      <c r="A761" s="503">
        <v>757</v>
      </c>
      <c r="B761" s="504"/>
      <c r="C761" s="505"/>
      <c r="D761" s="506"/>
      <c r="E761" s="506"/>
      <c r="F761" s="106"/>
      <c r="G761" s="506"/>
      <c r="H761" s="506"/>
      <c r="I761" s="507"/>
      <c r="J761" s="506"/>
      <c r="K761" s="506"/>
      <c r="L761" s="507"/>
      <c r="M761" s="506"/>
      <c r="N761" s="508"/>
      <c r="O761" s="508"/>
      <c r="P761" s="489">
        <f t="shared" si="33"/>
        <v>-9</v>
      </c>
      <c r="Q761" s="489">
        <f t="shared" si="35"/>
        <v>0</v>
      </c>
      <c r="R761" s="493" t="str">
        <f t="shared" si="34"/>
        <v/>
      </c>
    </row>
    <row r="762" spans="1:18" ht="13.2" hidden="1" x14ac:dyDescent="0.25">
      <c r="A762" s="503">
        <v>758</v>
      </c>
      <c r="B762" s="504"/>
      <c r="C762" s="505"/>
      <c r="D762" s="506"/>
      <c r="E762" s="506"/>
      <c r="F762" s="106"/>
      <c r="G762" s="506"/>
      <c r="H762" s="506"/>
      <c r="I762" s="507"/>
      <c r="J762" s="506"/>
      <c r="K762" s="506"/>
      <c r="L762" s="507"/>
      <c r="M762" s="506"/>
      <c r="N762" s="508"/>
      <c r="O762" s="508"/>
      <c r="P762" s="489">
        <f t="shared" si="33"/>
        <v>-9</v>
      </c>
      <c r="Q762" s="489">
        <f t="shared" si="35"/>
        <v>0</v>
      </c>
      <c r="R762" s="493" t="str">
        <f t="shared" si="34"/>
        <v/>
      </c>
    </row>
    <row r="763" spans="1:18" ht="13.2" hidden="1" x14ac:dyDescent="0.25">
      <c r="A763" s="503">
        <v>759</v>
      </c>
      <c r="B763" s="504"/>
      <c r="C763" s="505"/>
      <c r="D763" s="506"/>
      <c r="E763" s="506"/>
      <c r="F763" s="106"/>
      <c r="G763" s="506"/>
      <c r="H763" s="506"/>
      <c r="I763" s="507"/>
      <c r="J763" s="506"/>
      <c r="K763" s="506"/>
      <c r="L763" s="507"/>
      <c r="M763" s="506"/>
      <c r="N763" s="508"/>
      <c r="O763" s="508"/>
      <c r="P763" s="489">
        <f t="shared" si="33"/>
        <v>-9</v>
      </c>
      <c r="Q763" s="489">
        <f t="shared" si="35"/>
        <v>0</v>
      </c>
      <c r="R763" s="493" t="str">
        <f t="shared" si="34"/>
        <v/>
      </c>
    </row>
    <row r="764" spans="1:18" ht="13.2" hidden="1" x14ac:dyDescent="0.25">
      <c r="A764" s="503">
        <v>760</v>
      </c>
      <c r="B764" s="504"/>
      <c r="C764" s="505"/>
      <c r="D764" s="506"/>
      <c r="E764" s="506"/>
      <c r="F764" s="106"/>
      <c r="G764" s="506"/>
      <c r="H764" s="506"/>
      <c r="I764" s="507"/>
      <c r="J764" s="506"/>
      <c r="K764" s="506"/>
      <c r="L764" s="507"/>
      <c r="M764" s="506"/>
      <c r="N764" s="508"/>
      <c r="O764" s="508"/>
      <c r="P764" s="489">
        <f t="shared" si="33"/>
        <v>-9</v>
      </c>
      <c r="Q764" s="489">
        <f t="shared" si="35"/>
        <v>0</v>
      </c>
      <c r="R764" s="493" t="str">
        <f t="shared" si="34"/>
        <v/>
      </c>
    </row>
    <row r="765" spans="1:18" ht="13.2" hidden="1" x14ac:dyDescent="0.25">
      <c r="A765" s="503">
        <v>761</v>
      </c>
      <c r="B765" s="504"/>
      <c r="C765" s="505"/>
      <c r="D765" s="506"/>
      <c r="E765" s="506"/>
      <c r="F765" s="106"/>
      <c r="G765" s="506"/>
      <c r="H765" s="506"/>
      <c r="I765" s="507"/>
      <c r="J765" s="506"/>
      <c r="K765" s="506"/>
      <c r="L765" s="507"/>
      <c r="M765" s="506"/>
      <c r="N765" s="508"/>
      <c r="O765" s="508"/>
      <c r="P765" s="489">
        <f t="shared" si="33"/>
        <v>-9</v>
      </c>
      <c r="Q765" s="489">
        <f t="shared" si="35"/>
        <v>0</v>
      </c>
      <c r="R765" s="493" t="str">
        <f t="shared" si="34"/>
        <v/>
      </c>
    </row>
    <row r="766" spans="1:18" ht="13.2" hidden="1" x14ac:dyDescent="0.25">
      <c r="A766" s="503">
        <v>762</v>
      </c>
      <c r="B766" s="504"/>
      <c r="C766" s="505"/>
      <c r="D766" s="506"/>
      <c r="E766" s="506"/>
      <c r="F766" s="106"/>
      <c r="G766" s="506"/>
      <c r="H766" s="506"/>
      <c r="I766" s="507"/>
      <c r="J766" s="506"/>
      <c r="K766" s="506"/>
      <c r="L766" s="507"/>
      <c r="M766" s="506"/>
      <c r="N766" s="508"/>
      <c r="O766" s="508"/>
      <c r="P766" s="489">
        <f t="shared" si="33"/>
        <v>-9</v>
      </c>
      <c r="Q766" s="489">
        <f t="shared" si="35"/>
        <v>0</v>
      </c>
      <c r="R766" s="493" t="str">
        <f t="shared" si="34"/>
        <v/>
      </c>
    </row>
    <row r="767" spans="1:18" ht="13.2" hidden="1" x14ac:dyDescent="0.25">
      <c r="A767" s="503">
        <v>763</v>
      </c>
      <c r="B767" s="504"/>
      <c r="C767" s="505"/>
      <c r="D767" s="506"/>
      <c r="E767" s="506"/>
      <c r="F767" s="106"/>
      <c r="G767" s="506"/>
      <c r="H767" s="506"/>
      <c r="I767" s="507"/>
      <c r="J767" s="506"/>
      <c r="K767" s="506"/>
      <c r="L767" s="507"/>
      <c r="M767" s="506"/>
      <c r="N767" s="508"/>
      <c r="O767" s="508"/>
      <c r="P767" s="489">
        <f t="shared" si="33"/>
        <v>-9</v>
      </c>
      <c r="Q767" s="489">
        <f t="shared" si="35"/>
        <v>0</v>
      </c>
      <c r="R767" s="493" t="str">
        <f t="shared" si="34"/>
        <v/>
      </c>
    </row>
    <row r="768" spans="1:18" ht="13.2" hidden="1" x14ac:dyDescent="0.25">
      <c r="A768" s="503">
        <v>764</v>
      </c>
      <c r="B768" s="504"/>
      <c r="C768" s="505"/>
      <c r="D768" s="506"/>
      <c r="E768" s="506"/>
      <c r="F768" s="106"/>
      <c r="G768" s="506"/>
      <c r="H768" s="506"/>
      <c r="I768" s="507"/>
      <c r="J768" s="506"/>
      <c r="K768" s="506"/>
      <c r="L768" s="507"/>
      <c r="M768" s="506"/>
      <c r="N768" s="508"/>
      <c r="O768" s="508"/>
      <c r="P768" s="489">
        <f t="shared" si="33"/>
        <v>-9</v>
      </c>
      <c r="Q768" s="489">
        <f t="shared" si="35"/>
        <v>0</v>
      </c>
      <c r="R768" s="493" t="str">
        <f t="shared" si="34"/>
        <v/>
      </c>
    </row>
    <row r="769" spans="1:18" ht="13.2" hidden="1" x14ac:dyDescent="0.25">
      <c r="A769" s="503">
        <v>765</v>
      </c>
      <c r="B769" s="504"/>
      <c r="C769" s="505"/>
      <c r="D769" s="506"/>
      <c r="E769" s="506"/>
      <c r="F769" s="106"/>
      <c r="G769" s="506"/>
      <c r="H769" s="506"/>
      <c r="I769" s="507"/>
      <c r="J769" s="506"/>
      <c r="K769" s="506"/>
      <c r="L769" s="507"/>
      <c r="M769" s="506"/>
      <c r="N769" s="508"/>
      <c r="O769" s="508"/>
      <c r="P769" s="489">
        <f t="shared" si="33"/>
        <v>-9</v>
      </c>
      <c r="Q769" s="489">
        <f t="shared" si="35"/>
        <v>0</v>
      </c>
      <c r="R769" s="493" t="str">
        <f t="shared" si="34"/>
        <v/>
      </c>
    </row>
    <row r="770" spans="1:18" ht="13.2" hidden="1" x14ac:dyDescent="0.25">
      <c r="A770" s="503">
        <v>766</v>
      </c>
      <c r="B770" s="504"/>
      <c r="C770" s="505"/>
      <c r="D770" s="506"/>
      <c r="E770" s="506"/>
      <c r="F770" s="106"/>
      <c r="G770" s="506"/>
      <c r="H770" s="506"/>
      <c r="I770" s="507"/>
      <c r="J770" s="506"/>
      <c r="K770" s="506"/>
      <c r="L770" s="507"/>
      <c r="M770" s="506"/>
      <c r="N770" s="508"/>
      <c r="O770" s="508"/>
      <c r="P770" s="489">
        <f t="shared" si="33"/>
        <v>-9</v>
      </c>
      <c r="Q770" s="489">
        <f t="shared" si="35"/>
        <v>0</v>
      </c>
      <c r="R770" s="493" t="str">
        <f t="shared" si="34"/>
        <v/>
      </c>
    </row>
    <row r="771" spans="1:18" ht="13.2" hidden="1" x14ac:dyDescent="0.25">
      <c r="A771" s="503">
        <v>767</v>
      </c>
      <c r="B771" s="504"/>
      <c r="C771" s="505"/>
      <c r="D771" s="506"/>
      <c r="E771" s="506"/>
      <c r="F771" s="106"/>
      <c r="G771" s="506"/>
      <c r="H771" s="506"/>
      <c r="I771" s="507"/>
      <c r="J771" s="506"/>
      <c r="K771" s="506"/>
      <c r="L771" s="507"/>
      <c r="M771" s="506"/>
      <c r="N771" s="508"/>
      <c r="O771" s="508"/>
      <c r="P771" s="489">
        <f t="shared" si="33"/>
        <v>-9</v>
      </c>
      <c r="Q771" s="489">
        <f t="shared" si="35"/>
        <v>0</v>
      </c>
      <c r="R771" s="493" t="str">
        <f t="shared" si="34"/>
        <v/>
      </c>
    </row>
    <row r="772" spans="1:18" ht="13.2" hidden="1" x14ac:dyDescent="0.25">
      <c r="A772" s="503">
        <v>768</v>
      </c>
      <c r="B772" s="504"/>
      <c r="C772" s="505"/>
      <c r="D772" s="506"/>
      <c r="E772" s="506"/>
      <c r="F772" s="106"/>
      <c r="G772" s="506"/>
      <c r="H772" s="506"/>
      <c r="I772" s="507"/>
      <c r="J772" s="506"/>
      <c r="K772" s="506"/>
      <c r="L772" s="507"/>
      <c r="M772" s="506"/>
      <c r="N772" s="508"/>
      <c r="O772" s="508"/>
      <c r="P772" s="489">
        <f t="shared" si="33"/>
        <v>-9</v>
      </c>
      <c r="Q772" s="489">
        <f t="shared" si="35"/>
        <v>0</v>
      </c>
      <c r="R772" s="493" t="str">
        <f t="shared" si="34"/>
        <v/>
      </c>
    </row>
    <row r="773" spans="1:18" ht="13.2" hidden="1" x14ac:dyDescent="0.25">
      <c r="A773" s="503">
        <v>769</v>
      </c>
      <c r="B773" s="504"/>
      <c r="C773" s="505"/>
      <c r="D773" s="506"/>
      <c r="E773" s="506"/>
      <c r="F773" s="106"/>
      <c r="G773" s="506"/>
      <c r="H773" s="506"/>
      <c r="I773" s="507"/>
      <c r="J773" s="506"/>
      <c r="K773" s="506"/>
      <c r="L773" s="507"/>
      <c r="M773" s="506"/>
      <c r="N773" s="508"/>
      <c r="O773" s="508"/>
      <c r="P773" s="489">
        <f t="shared" ref="P773:P836" si="36">MONTH(B773)-$P$1+1</f>
        <v>-9</v>
      </c>
      <c r="Q773" s="489">
        <f t="shared" si="35"/>
        <v>0</v>
      </c>
      <c r="R773" s="493" t="str">
        <f t="shared" ref="R773:R836" si="37">SUBSTITUTE(D773," ","_")</f>
        <v/>
      </c>
    </row>
    <row r="774" spans="1:18" ht="13.2" hidden="1" x14ac:dyDescent="0.25">
      <c r="A774" s="503">
        <v>770</v>
      </c>
      <c r="B774" s="504"/>
      <c r="C774" s="505"/>
      <c r="D774" s="506"/>
      <c r="E774" s="506"/>
      <c r="F774" s="106"/>
      <c r="G774" s="506"/>
      <c r="H774" s="506"/>
      <c r="I774" s="507"/>
      <c r="J774" s="506"/>
      <c r="K774" s="506"/>
      <c r="L774" s="507"/>
      <c r="M774" s="506"/>
      <c r="N774" s="508"/>
      <c r="O774" s="508"/>
      <c r="P774" s="489">
        <f t="shared" si="36"/>
        <v>-9</v>
      </c>
      <c r="Q774" s="489">
        <f t="shared" ref="Q774:Q837" si="38">IF(C774=0,0,IF(YEAR(C774)-$Q$1&lt;0,0,MONTH(C774)-$P$1+1))</f>
        <v>0</v>
      </c>
      <c r="R774" s="493" t="str">
        <f t="shared" si="37"/>
        <v/>
      </c>
    </row>
    <row r="775" spans="1:18" ht="13.2" hidden="1" x14ac:dyDescent="0.25">
      <c r="A775" s="503">
        <v>771</v>
      </c>
      <c r="B775" s="504"/>
      <c r="C775" s="505"/>
      <c r="D775" s="506"/>
      <c r="E775" s="506"/>
      <c r="F775" s="106"/>
      <c r="G775" s="506"/>
      <c r="H775" s="506"/>
      <c r="I775" s="507"/>
      <c r="J775" s="506"/>
      <c r="K775" s="506"/>
      <c r="L775" s="507"/>
      <c r="M775" s="506"/>
      <c r="N775" s="508"/>
      <c r="O775" s="508"/>
      <c r="P775" s="489">
        <f t="shared" si="36"/>
        <v>-9</v>
      </c>
      <c r="Q775" s="489">
        <f t="shared" si="38"/>
        <v>0</v>
      </c>
      <c r="R775" s="493" t="str">
        <f t="shared" si="37"/>
        <v/>
      </c>
    </row>
    <row r="776" spans="1:18" ht="13.2" hidden="1" x14ac:dyDescent="0.25">
      <c r="A776" s="503">
        <v>772</v>
      </c>
      <c r="B776" s="504"/>
      <c r="C776" s="505"/>
      <c r="D776" s="506"/>
      <c r="E776" s="506"/>
      <c r="F776" s="106"/>
      <c r="G776" s="506"/>
      <c r="H776" s="506"/>
      <c r="I776" s="507"/>
      <c r="J776" s="506"/>
      <c r="K776" s="506"/>
      <c r="L776" s="507"/>
      <c r="M776" s="506"/>
      <c r="N776" s="508"/>
      <c r="O776" s="508"/>
      <c r="P776" s="489">
        <f t="shared" si="36"/>
        <v>-9</v>
      </c>
      <c r="Q776" s="489">
        <f t="shared" si="38"/>
        <v>0</v>
      </c>
      <c r="R776" s="493" t="str">
        <f t="shared" si="37"/>
        <v/>
      </c>
    </row>
    <row r="777" spans="1:18" ht="13.2" hidden="1" x14ac:dyDescent="0.25">
      <c r="A777" s="503">
        <v>773</v>
      </c>
      <c r="B777" s="504"/>
      <c r="C777" s="505"/>
      <c r="D777" s="506"/>
      <c r="E777" s="506"/>
      <c r="F777" s="106"/>
      <c r="G777" s="506"/>
      <c r="H777" s="506"/>
      <c r="I777" s="507"/>
      <c r="J777" s="506"/>
      <c r="K777" s="506"/>
      <c r="L777" s="507"/>
      <c r="M777" s="506"/>
      <c r="N777" s="508"/>
      <c r="O777" s="508"/>
      <c r="P777" s="489">
        <f t="shared" si="36"/>
        <v>-9</v>
      </c>
      <c r="Q777" s="489">
        <f t="shared" si="38"/>
        <v>0</v>
      </c>
      <c r="R777" s="493" t="str">
        <f t="shared" si="37"/>
        <v/>
      </c>
    </row>
    <row r="778" spans="1:18" ht="13.2" hidden="1" x14ac:dyDescent="0.25">
      <c r="A778" s="503">
        <v>774</v>
      </c>
      <c r="B778" s="504"/>
      <c r="C778" s="505"/>
      <c r="D778" s="506"/>
      <c r="E778" s="506"/>
      <c r="F778" s="106"/>
      <c r="G778" s="506"/>
      <c r="H778" s="506"/>
      <c r="I778" s="507"/>
      <c r="J778" s="506"/>
      <c r="K778" s="506"/>
      <c r="L778" s="507"/>
      <c r="M778" s="506"/>
      <c r="N778" s="508"/>
      <c r="O778" s="508"/>
      <c r="P778" s="489">
        <f t="shared" si="36"/>
        <v>-9</v>
      </c>
      <c r="Q778" s="489">
        <f t="shared" si="38"/>
        <v>0</v>
      </c>
      <c r="R778" s="493" t="str">
        <f t="shared" si="37"/>
        <v/>
      </c>
    </row>
    <row r="779" spans="1:18" ht="13.2" hidden="1" x14ac:dyDescent="0.25">
      <c r="A779" s="503">
        <v>775</v>
      </c>
      <c r="B779" s="504"/>
      <c r="C779" s="505"/>
      <c r="D779" s="506"/>
      <c r="E779" s="506"/>
      <c r="F779" s="106"/>
      <c r="G779" s="506"/>
      <c r="H779" s="506"/>
      <c r="I779" s="507"/>
      <c r="J779" s="506"/>
      <c r="K779" s="506"/>
      <c r="L779" s="507"/>
      <c r="M779" s="506"/>
      <c r="N779" s="508"/>
      <c r="O779" s="508"/>
      <c r="P779" s="489">
        <f t="shared" si="36"/>
        <v>-9</v>
      </c>
      <c r="Q779" s="489">
        <f t="shared" si="38"/>
        <v>0</v>
      </c>
      <c r="R779" s="493" t="str">
        <f t="shared" si="37"/>
        <v/>
      </c>
    </row>
    <row r="780" spans="1:18" ht="13.2" hidden="1" x14ac:dyDescent="0.25">
      <c r="A780" s="503">
        <v>776</v>
      </c>
      <c r="B780" s="504"/>
      <c r="C780" s="505"/>
      <c r="D780" s="506"/>
      <c r="E780" s="506"/>
      <c r="F780" s="106"/>
      <c r="G780" s="506"/>
      <c r="H780" s="506"/>
      <c r="I780" s="507"/>
      <c r="J780" s="506"/>
      <c r="K780" s="506"/>
      <c r="L780" s="507"/>
      <c r="M780" s="506"/>
      <c r="N780" s="508"/>
      <c r="O780" s="508"/>
      <c r="P780" s="489">
        <f t="shared" si="36"/>
        <v>-9</v>
      </c>
      <c r="Q780" s="489">
        <f t="shared" si="38"/>
        <v>0</v>
      </c>
      <c r="R780" s="493" t="str">
        <f t="shared" si="37"/>
        <v/>
      </c>
    </row>
    <row r="781" spans="1:18" ht="13.2" hidden="1" x14ac:dyDescent="0.25">
      <c r="A781" s="503">
        <v>777</v>
      </c>
      <c r="B781" s="504"/>
      <c r="C781" s="505"/>
      <c r="D781" s="506"/>
      <c r="E781" s="506"/>
      <c r="F781" s="106"/>
      <c r="G781" s="506"/>
      <c r="H781" s="506"/>
      <c r="I781" s="507"/>
      <c r="J781" s="506"/>
      <c r="K781" s="506"/>
      <c r="L781" s="507"/>
      <c r="M781" s="506"/>
      <c r="N781" s="508"/>
      <c r="O781" s="508"/>
      <c r="P781" s="489">
        <f t="shared" si="36"/>
        <v>-9</v>
      </c>
      <c r="Q781" s="489">
        <f t="shared" si="38"/>
        <v>0</v>
      </c>
      <c r="R781" s="493" t="str">
        <f t="shared" si="37"/>
        <v/>
      </c>
    </row>
    <row r="782" spans="1:18" ht="13.2" hidden="1" x14ac:dyDescent="0.25">
      <c r="A782" s="503">
        <v>778</v>
      </c>
      <c r="B782" s="504"/>
      <c r="C782" s="505"/>
      <c r="D782" s="506"/>
      <c r="E782" s="506"/>
      <c r="F782" s="106"/>
      <c r="G782" s="506"/>
      <c r="H782" s="506"/>
      <c r="I782" s="507"/>
      <c r="J782" s="506"/>
      <c r="K782" s="506"/>
      <c r="L782" s="507"/>
      <c r="M782" s="506"/>
      <c r="N782" s="508"/>
      <c r="O782" s="508"/>
      <c r="P782" s="489">
        <f t="shared" si="36"/>
        <v>-9</v>
      </c>
      <c r="Q782" s="489">
        <f t="shared" si="38"/>
        <v>0</v>
      </c>
      <c r="R782" s="493" t="str">
        <f t="shared" si="37"/>
        <v/>
      </c>
    </row>
    <row r="783" spans="1:18" ht="13.2" hidden="1" x14ac:dyDescent="0.25">
      <c r="A783" s="503">
        <v>779</v>
      </c>
      <c r="B783" s="504"/>
      <c r="C783" s="505"/>
      <c r="D783" s="506"/>
      <c r="E783" s="506"/>
      <c r="F783" s="106"/>
      <c r="G783" s="506"/>
      <c r="H783" s="506"/>
      <c r="I783" s="507"/>
      <c r="J783" s="506"/>
      <c r="K783" s="506"/>
      <c r="L783" s="507"/>
      <c r="M783" s="506"/>
      <c r="N783" s="508"/>
      <c r="O783" s="508"/>
      <c r="P783" s="489">
        <f t="shared" si="36"/>
        <v>-9</v>
      </c>
      <c r="Q783" s="489">
        <f t="shared" si="38"/>
        <v>0</v>
      </c>
      <c r="R783" s="493" t="str">
        <f t="shared" si="37"/>
        <v/>
      </c>
    </row>
    <row r="784" spans="1:18" ht="13.2" hidden="1" x14ac:dyDescent="0.25">
      <c r="A784" s="503">
        <v>780</v>
      </c>
      <c r="B784" s="504"/>
      <c r="C784" s="505"/>
      <c r="D784" s="506"/>
      <c r="E784" s="506"/>
      <c r="F784" s="106"/>
      <c r="G784" s="506"/>
      <c r="H784" s="506"/>
      <c r="I784" s="507"/>
      <c r="J784" s="506"/>
      <c r="K784" s="506"/>
      <c r="L784" s="507"/>
      <c r="M784" s="506"/>
      <c r="N784" s="508"/>
      <c r="O784" s="508"/>
      <c r="P784" s="489">
        <f t="shared" si="36"/>
        <v>-9</v>
      </c>
      <c r="Q784" s="489">
        <f t="shared" si="38"/>
        <v>0</v>
      </c>
      <c r="R784" s="493" t="str">
        <f t="shared" si="37"/>
        <v/>
      </c>
    </row>
    <row r="785" spans="1:18" ht="13.2" hidden="1" x14ac:dyDescent="0.25">
      <c r="A785" s="503">
        <v>781</v>
      </c>
      <c r="B785" s="504"/>
      <c r="C785" s="505"/>
      <c r="D785" s="506"/>
      <c r="E785" s="506"/>
      <c r="F785" s="106"/>
      <c r="G785" s="506"/>
      <c r="H785" s="506"/>
      <c r="I785" s="507"/>
      <c r="J785" s="506"/>
      <c r="K785" s="506"/>
      <c r="L785" s="507"/>
      <c r="M785" s="506"/>
      <c r="N785" s="508"/>
      <c r="O785" s="508"/>
      <c r="P785" s="489">
        <f t="shared" si="36"/>
        <v>-9</v>
      </c>
      <c r="Q785" s="489">
        <f t="shared" si="38"/>
        <v>0</v>
      </c>
      <c r="R785" s="493" t="str">
        <f t="shared" si="37"/>
        <v/>
      </c>
    </row>
    <row r="786" spans="1:18" ht="13.2" hidden="1" x14ac:dyDescent="0.25">
      <c r="A786" s="503">
        <v>782</v>
      </c>
      <c r="B786" s="504"/>
      <c r="C786" s="505"/>
      <c r="D786" s="506"/>
      <c r="E786" s="506"/>
      <c r="F786" s="106"/>
      <c r="G786" s="506"/>
      <c r="H786" s="506"/>
      <c r="I786" s="507"/>
      <c r="J786" s="506"/>
      <c r="K786" s="506"/>
      <c r="L786" s="507"/>
      <c r="M786" s="506"/>
      <c r="N786" s="508"/>
      <c r="O786" s="508"/>
      <c r="P786" s="489">
        <f t="shared" si="36"/>
        <v>-9</v>
      </c>
      <c r="Q786" s="489">
        <f t="shared" si="38"/>
        <v>0</v>
      </c>
      <c r="R786" s="493" t="str">
        <f t="shared" si="37"/>
        <v/>
      </c>
    </row>
    <row r="787" spans="1:18" ht="13.2" hidden="1" x14ac:dyDescent="0.25">
      <c r="A787" s="503">
        <v>783</v>
      </c>
      <c r="B787" s="504"/>
      <c r="C787" s="505"/>
      <c r="D787" s="506"/>
      <c r="E787" s="506"/>
      <c r="F787" s="106"/>
      <c r="G787" s="506"/>
      <c r="H787" s="506"/>
      <c r="I787" s="507"/>
      <c r="J787" s="506"/>
      <c r="K787" s="506"/>
      <c r="L787" s="507"/>
      <c r="M787" s="506"/>
      <c r="N787" s="508"/>
      <c r="O787" s="508"/>
      <c r="P787" s="489">
        <f t="shared" si="36"/>
        <v>-9</v>
      </c>
      <c r="Q787" s="489">
        <f t="shared" si="38"/>
        <v>0</v>
      </c>
      <c r="R787" s="493" t="str">
        <f t="shared" si="37"/>
        <v/>
      </c>
    </row>
    <row r="788" spans="1:18" ht="13.2" hidden="1" x14ac:dyDescent="0.25">
      <c r="A788" s="503">
        <v>784</v>
      </c>
      <c r="B788" s="504"/>
      <c r="C788" s="505"/>
      <c r="D788" s="506"/>
      <c r="E788" s="506"/>
      <c r="F788" s="106"/>
      <c r="G788" s="506"/>
      <c r="H788" s="506"/>
      <c r="I788" s="507"/>
      <c r="J788" s="506"/>
      <c r="K788" s="506"/>
      <c r="L788" s="507"/>
      <c r="M788" s="506"/>
      <c r="N788" s="508"/>
      <c r="O788" s="508"/>
      <c r="P788" s="489">
        <f t="shared" si="36"/>
        <v>-9</v>
      </c>
      <c r="Q788" s="489">
        <f t="shared" si="38"/>
        <v>0</v>
      </c>
      <c r="R788" s="493" t="str">
        <f t="shared" si="37"/>
        <v/>
      </c>
    </row>
    <row r="789" spans="1:18" ht="13.2" hidden="1" x14ac:dyDescent="0.25">
      <c r="A789" s="503">
        <v>785</v>
      </c>
      <c r="B789" s="504"/>
      <c r="C789" s="505"/>
      <c r="D789" s="506"/>
      <c r="E789" s="506"/>
      <c r="F789" s="106"/>
      <c r="G789" s="506"/>
      <c r="H789" s="506"/>
      <c r="I789" s="507"/>
      <c r="J789" s="506"/>
      <c r="K789" s="506"/>
      <c r="L789" s="507"/>
      <c r="M789" s="506"/>
      <c r="N789" s="508"/>
      <c r="O789" s="508"/>
      <c r="P789" s="489">
        <f t="shared" si="36"/>
        <v>-9</v>
      </c>
      <c r="Q789" s="489">
        <f t="shared" si="38"/>
        <v>0</v>
      </c>
      <c r="R789" s="493" t="str">
        <f t="shared" si="37"/>
        <v/>
      </c>
    </row>
    <row r="790" spans="1:18" ht="13.2" hidden="1" x14ac:dyDescent="0.25">
      <c r="A790" s="503">
        <v>786</v>
      </c>
      <c r="B790" s="504"/>
      <c r="C790" s="505"/>
      <c r="D790" s="506"/>
      <c r="E790" s="506"/>
      <c r="F790" s="106"/>
      <c r="G790" s="506"/>
      <c r="H790" s="506"/>
      <c r="I790" s="507"/>
      <c r="J790" s="506"/>
      <c r="K790" s="506"/>
      <c r="L790" s="507"/>
      <c r="M790" s="506"/>
      <c r="N790" s="508"/>
      <c r="O790" s="508"/>
      <c r="P790" s="489">
        <f t="shared" si="36"/>
        <v>-9</v>
      </c>
      <c r="Q790" s="489">
        <f t="shared" si="38"/>
        <v>0</v>
      </c>
      <c r="R790" s="493" t="str">
        <f t="shared" si="37"/>
        <v/>
      </c>
    </row>
    <row r="791" spans="1:18" ht="13.2" hidden="1" x14ac:dyDescent="0.25">
      <c r="A791" s="503">
        <v>787</v>
      </c>
      <c r="B791" s="504"/>
      <c r="C791" s="505"/>
      <c r="D791" s="506"/>
      <c r="E791" s="506"/>
      <c r="F791" s="106"/>
      <c r="G791" s="506"/>
      <c r="H791" s="506"/>
      <c r="I791" s="507"/>
      <c r="J791" s="506"/>
      <c r="K791" s="506"/>
      <c r="L791" s="507"/>
      <c r="M791" s="506"/>
      <c r="N791" s="508"/>
      <c r="O791" s="508"/>
      <c r="P791" s="489">
        <f t="shared" si="36"/>
        <v>-9</v>
      </c>
      <c r="Q791" s="489">
        <f t="shared" si="38"/>
        <v>0</v>
      </c>
      <c r="R791" s="493" t="str">
        <f t="shared" si="37"/>
        <v/>
      </c>
    </row>
    <row r="792" spans="1:18" ht="13.2" hidden="1" x14ac:dyDescent="0.25">
      <c r="A792" s="503">
        <v>788</v>
      </c>
      <c r="B792" s="504"/>
      <c r="C792" s="505"/>
      <c r="D792" s="506"/>
      <c r="E792" s="506"/>
      <c r="F792" s="106"/>
      <c r="G792" s="506"/>
      <c r="H792" s="506"/>
      <c r="I792" s="507"/>
      <c r="J792" s="506"/>
      <c r="K792" s="506"/>
      <c r="L792" s="507"/>
      <c r="M792" s="506"/>
      <c r="N792" s="508"/>
      <c r="O792" s="508"/>
      <c r="P792" s="489">
        <f t="shared" si="36"/>
        <v>-9</v>
      </c>
      <c r="Q792" s="489">
        <f t="shared" si="38"/>
        <v>0</v>
      </c>
      <c r="R792" s="493" t="str">
        <f t="shared" si="37"/>
        <v/>
      </c>
    </row>
    <row r="793" spans="1:18" ht="13.2" hidden="1" x14ac:dyDescent="0.25">
      <c r="A793" s="503">
        <v>789</v>
      </c>
      <c r="B793" s="504"/>
      <c r="C793" s="505"/>
      <c r="D793" s="506"/>
      <c r="E793" s="506"/>
      <c r="F793" s="106"/>
      <c r="G793" s="506"/>
      <c r="H793" s="506"/>
      <c r="I793" s="507"/>
      <c r="J793" s="506"/>
      <c r="K793" s="506"/>
      <c r="L793" s="507"/>
      <c r="M793" s="506"/>
      <c r="N793" s="508"/>
      <c r="O793" s="508"/>
      <c r="P793" s="489">
        <f t="shared" si="36"/>
        <v>-9</v>
      </c>
      <c r="Q793" s="489">
        <f t="shared" si="38"/>
        <v>0</v>
      </c>
      <c r="R793" s="493" t="str">
        <f t="shared" si="37"/>
        <v/>
      </c>
    </row>
    <row r="794" spans="1:18" ht="13.2" hidden="1" x14ac:dyDescent="0.25">
      <c r="A794" s="503">
        <v>790</v>
      </c>
      <c r="B794" s="504"/>
      <c r="C794" s="505"/>
      <c r="D794" s="506"/>
      <c r="E794" s="506"/>
      <c r="F794" s="106"/>
      <c r="G794" s="506"/>
      <c r="H794" s="506"/>
      <c r="I794" s="507"/>
      <c r="J794" s="506"/>
      <c r="K794" s="506"/>
      <c r="L794" s="507"/>
      <c r="M794" s="506"/>
      <c r="N794" s="508"/>
      <c r="O794" s="508"/>
      <c r="P794" s="489">
        <f t="shared" si="36"/>
        <v>-9</v>
      </c>
      <c r="Q794" s="489">
        <f t="shared" si="38"/>
        <v>0</v>
      </c>
      <c r="R794" s="493" t="str">
        <f t="shared" si="37"/>
        <v/>
      </c>
    </row>
    <row r="795" spans="1:18" ht="13.2" hidden="1" x14ac:dyDescent="0.25">
      <c r="A795" s="503">
        <v>791</v>
      </c>
      <c r="B795" s="504"/>
      <c r="C795" s="505"/>
      <c r="D795" s="506"/>
      <c r="E795" s="506"/>
      <c r="F795" s="106"/>
      <c r="G795" s="506"/>
      <c r="H795" s="506"/>
      <c r="I795" s="507"/>
      <c r="J795" s="506"/>
      <c r="K795" s="506"/>
      <c r="L795" s="507"/>
      <c r="M795" s="506"/>
      <c r="N795" s="508"/>
      <c r="O795" s="508"/>
      <c r="P795" s="489">
        <f t="shared" si="36"/>
        <v>-9</v>
      </c>
      <c r="Q795" s="489">
        <f t="shared" si="38"/>
        <v>0</v>
      </c>
      <c r="R795" s="493" t="str">
        <f t="shared" si="37"/>
        <v/>
      </c>
    </row>
    <row r="796" spans="1:18" ht="13.2" hidden="1" x14ac:dyDescent="0.25">
      <c r="A796" s="503">
        <v>792</v>
      </c>
      <c r="B796" s="504"/>
      <c r="C796" s="505"/>
      <c r="D796" s="506"/>
      <c r="E796" s="506"/>
      <c r="F796" s="106"/>
      <c r="G796" s="506"/>
      <c r="H796" s="506"/>
      <c r="I796" s="507"/>
      <c r="J796" s="506"/>
      <c r="K796" s="506"/>
      <c r="L796" s="507"/>
      <c r="M796" s="506"/>
      <c r="N796" s="508"/>
      <c r="O796" s="508"/>
      <c r="P796" s="489">
        <f t="shared" si="36"/>
        <v>-9</v>
      </c>
      <c r="Q796" s="489">
        <f t="shared" si="38"/>
        <v>0</v>
      </c>
      <c r="R796" s="493" t="str">
        <f t="shared" si="37"/>
        <v/>
      </c>
    </row>
    <row r="797" spans="1:18" ht="13.2" hidden="1" x14ac:dyDescent="0.25">
      <c r="A797" s="503">
        <v>793</v>
      </c>
      <c r="B797" s="504"/>
      <c r="C797" s="505"/>
      <c r="D797" s="506"/>
      <c r="E797" s="506"/>
      <c r="F797" s="106"/>
      <c r="G797" s="506"/>
      <c r="H797" s="506"/>
      <c r="I797" s="507"/>
      <c r="J797" s="506"/>
      <c r="K797" s="506"/>
      <c r="L797" s="507"/>
      <c r="M797" s="506"/>
      <c r="N797" s="508"/>
      <c r="O797" s="508"/>
      <c r="P797" s="489">
        <f t="shared" si="36"/>
        <v>-9</v>
      </c>
      <c r="Q797" s="489">
        <f t="shared" si="38"/>
        <v>0</v>
      </c>
      <c r="R797" s="493" t="str">
        <f t="shared" si="37"/>
        <v/>
      </c>
    </row>
    <row r="798" spans="1:18" ht="13.2" hidden="1" x14ac:dyDescent="0.25">
      <c r="A798" s="503">
        <v>794</v>
      </c>
      <c r="B798" s="504"/>
      <c r="C798" s="505"/>
      <c r="D798" s="506"/>
      <c r="E798" s="506"/>
      <c r="F798" s="106"/>
      <c r="G798" s="506"/>
      <c r="H798" s="506"/>
      <c r="I798" s="507"/>
      <c r="J798" s="506"/>
      <c r="K798" s="506"/>
      <c r="L798" s="507"/>
      <c r="M798" s="506"/>
      <c r="N798" s="508"/>
      <c r="O798" s="508"/>
      <c r="P798" s="489">
        <f t="shared" si="36"/>
        <v>-9</v>
      </c>
      <c r="Q798" s="489">
        <f t="shared" si="38"/>
        <v>0</v>
      </c>
      <c r="R798" s="493" t="str">
        <f t="shared" si="37"/>
        <v/>
      </c>
    </row>
    <row r="799" spans="1:18" ht="13.2" hidden="1" x14ac:dyDescent="0.25">
      <c r="A799" s="503">
        <v>795</v>
      </c>
      <c r="B799" s="504"/>
      <c r="C799" s="505"/>
      <c r="D799" s="506"/>
      <c r="E799" s="506"/>
      <c r="F799" s="106"/>
      <c r="G799" s="506"/>
      <c r="H799" s="506"/>
      <c r="I799" s="507"/>
      <c r="J799" s="506"/>
      <c r="K799" s="506"/>
      <c r="L799" s="507"/>
      <c r="M799" s="506"/>
      <c r="N799" s="508"/>
      <c r="O799" s="508"/>
      <c r="P799" s="489">
        <f t="shared" si="36"/>
        <v>-9</v>
      </c>
      <c r="Q799" s="489">
        <f t="shared" si="38"/>
        <v>0</v>
      </c>
      <c r="R799" s="493" t="str">
        <f t="shared" si="37"/>
        <v/>
      </c>
    </row>
    <row r="800" spans="1:18" ht="13.2" hidden="1" x14ac:dyDescent="0.25">
      <c r="A800" s="503">
        <v>796</v>
      </c>
      <c r="B800" s="504"/>
      <c r="C800" s="505"/>
      <c r="D800" s="506"/>
      <c r="E800" s="506"/>
      <c r="F800" s="106"/>
      <c r="G800" s="506"/>
      <c r="H800" s="506"/>
      <c r="I800" s="507"/>
      <c r="J800" s="506"/>
      <c r="K800" s="506"/>
      <c r="L800" s="507"/>
      <c r="M800" s="506"/>
      <c r="N800" s="508"/>
      <c r="O800" s="508"/>
      <c r="P800" s="489">
        <f t="shared" si="36"/>
        <v>-9</v>
      </c>
      <c r="Q800" s="489">
        <f t="shared" si="38"/>
        <v>0</v>
      </c>
      <c r="R800" s="493" t="str">
        <f t="shared" si="37"/>
        <v/>
      </c>
    </row>
    <row r="801" spans="1:18" ht="13.2" hidden="1" x14ac:dyDescent="0.25">
      <c r="A801" s="503">
        <v>797</v>
      </c>
      <c r="B801" s="504"/>
      <c r="C801" s="505"/>
      <c r="D801" s="506"/>
      <c r="E801" s="506"/>
      <c r="F801" s="106"/>
      <c r="G801" s="506"/>
      <c r="H801" s="506"/>
      <c r="I801" s="507"/>
      <c r="J801" s="506"/>
      <c r="K801" s="506"/>
      <c r="L801" s="507"/>
      <c r="M801" s="506"/>
      <c r="N801" s="508"/>
      <c r="O801" s="508"/>
      <c r="P801" s="489">
        <f t="shared" si="36"/>
        <v>-9</v>
      </c>
      <c r="Q801" s="489">
        <f t="shared" si="38"/>
        <v>0</v>
      </c>
      <c r="R801" s="493" t="str">
        <f t="shared" si="37"/>
        <v/>
      </c>
    </row>
    <row r="802" spans="1:18" ht="13.2" hidden="1" x14ac:dyDescent="0.25">
      <c r="A802" s="503">
        <v>798</v>
      </c>
      <c r="B802" s="504"/>
      <c r="C802" s="505"/>
      <c r="D802" s="506"/>
      <c r="E802" s="506"/>
      <c r="F802" s="106"/>
      <c r="G802" s="506"/>
      <c r="H802" s="506"/>
      <c r="I802" s="507"/>
      <c r="J802" s="506"/>
      <c r="K802" s="506"/>
      <c r="L802" s="507"/>
      <c r="M802" s="506"/>
      <c r="N802" s="508"/>
      <c r="O802" s="508"/>
      <c r="P802" s="489">
        <f t="shared" si="36"/>
        <v>-9</v>
      </c>
      <c r="Q802" s="489">
        <f t="shared" si="38"/>
        <v>0</v>
      </c>
      <c r="R802" s="493" t="str">
        <f t="shared" si="37"/>
        <v/>
      </c>
    </row>
    <row r="803" spans="1:18" ht="13.2" hidden="1" x14ac:dyDescent="0.25">
      <c r="A803" s="503">
        <v>799</v>
      </c>
      <c r="B803" s="504"/>
      <c r="C803" s="505"/>
      <c r="D803" s="506"/>
      <c r="E803" s="506"/>
      <c r="F803" s="106"/>
      <c r="G803" s="506"/>
      <c r="H803" s="506"/>
      <c r="I803" s="507"/>
      <c r="J803" s="506"/>
      <c r="K803" s="506"/>
      <c r="L803" s="507"/>
      <c r="M803" s="506"/>
      <c r="N803" s="508"/>
      <c r="O803" s="508"/>
      <c r="P803" s="489">
        <f t="shared" si="36"/>
        <v>-9</v>
      </c>
      <c r="Q803" s="489">
        <f t="shared" si="38"/>
        <v>0</v>
      </c>
      <c r="R803" s="493" t="str">
        <f t="shared" si="37"/>
        <v/>
      </c>
    </row>
    <row r="804" spans="1:18" ht="13.2" hidden="1" x14ac:dyDescent="0.25">
      <c r="A804" s="503">
        <v>800</v>
      </c>
      <c r="B804" s="504"/>
      <c r="C804" s="505"/>
      <c r="D804" s="506"/>
      <c r="E804" s="506"/>
      <c r="F804" s="106"/>
      <c r="G804" s="506"/>
      <c r="H804" s="506"/>
      <c r="I804" s="507"/>
      <c r="J804" s="506"/>
      <c r="K804" s="506"/>
      <c r="L804" s="507"/>
      <c r="M804" s="506"/>
      <c r="N804" s="508"/>
      <c r="O804" s="508"/>
      <c r="P804" s="489">
        <f t="shared" si="36"/>
        <v>-9</v>
      </c>
      <c r="Q804" s="489">
        <f t="shared" si="38"/>
        <v>0</v>
      </c>
      <c r="R804" s="493" t="str">
        <f t="shared" si="37"/>
        <v/>
      </c>
    </row>
    <row r="805" spans="1:18" ht="13.2" hidden="1" x14ac:dyDescent="0.25">
      <c r="A805" s="503">
        <v>801</v>
      </c>
      <c r="B805" s="504"/>
      <c r="C805" s="505"/>
      <c r="D805" s="506"/>
      <c r="E805" s="506"/>
      <c r="F805" s="106"/>
      <c r="G805" s="506"/>
      <c r="H805" s="506"/>
      <c r="I805" s="507"/>
      <c r="J805" s="506"/>
      <c r="K805" s="506"/>
      <c r="L805" s="507"/>
      <c r="M805" s="506"/>
      <c r="N805" s="508"/>
      <c r="O805" s="508"/>
      <c r="P805" s="489">
        <f t="shared" si="36"/>
        <v>-9</v>
      </c>
      <c r="Q805" s="489">
        <f t="shared" si="38"/>
        <v>0</v>
      </c>
      <c r="R805" s="493" t="str">
        <f t="shared" si="37"/>
        <v/>
      </c>
    </row>
    <row r="806" spans="1:18" ht="13.2" hidden="1" x14ac:dyDescent="0.25">
      <c r="A806" s="503">
        <v>802</v>
      </c>
      <c r="B806" s="504"/>
      <c r="C806" s="505"/>
      <c r="D806" s="506"/>
      <c r="E806" s="506"/>
      <c r="F806" s="106"/>
      <c r="G806" s="506"/>
      <c r="H806" s="506"/>
      <c r="I806" s="507"/>
      <c r="J806" s="506"/>
      <c r="K806" s="506"/>
      <c r="L806" s="507"/>
      <c r="M806" s="506"/>
      <c r="N806" s="508"/>
      <c r="O806" s="508"/>
      <c r="P806" s="489">
        <f t="shared" si="36"/>
        <v>-9</v>
      </c>
      <c r="Q806" s="489">
        <f t="shared" si="38"/>
        <v>0</v>
      </c>
      <c r="R806" s="493" t="str">
        <f t="shared" si="37"/>
        <v/>
      </c>
    </row>
    <row r="807" spans="1:18" ht="13.2" hidden="1" x14ac:dyDescent="0.25">
      <c r="A807" s="503">
        <v>803</v>
      </c>
      <c r="B807" s="504"/>
      <c r="C807" s="505"/>
      <c r="D807" s="506"/>
      <c r="E807" s="506"/>
      <c r="F807" s="106"/>
      <c r="G807" s="506"/>
      <c r="H807" s="506"/>
      <c r="I807" s="507"/>
      <c r="J807" s="506"/>
      <c r="K807" s="506"/>
      <c r="L807" s="507"/>
      <c r="M807" s="506"/>
      <c r="N807" s="508"/>
      <c r="O807" s="508"/>
      <c r="P807" s="489">
        <f t="shared" si="36"/>
        <v>-9</v>
      </c>
      <c r="Q807" s="489">
        <f t="shared" si="38"/>
        <v>0</v>
      </c>
      <c r="R807" s="493" t="str">
        <f t="shared" si="37"/>
        <v/>
      </c>
    </row>
    <row r="808" spans="1:18" ht="13.2" hidden="1" x14ac:dyDescent="0.25">
      <c r="A808" s="503">
        <v>804</v>
      </c>
      <c r="B808" s="504"/>
      <c r="C808" s="505"/>
      <c r="D808" s="506"/>
      <c r="E808" s="506"/>
      <c r="F808" s="106"/>
      <c r="G808" s="506"/>
      <c r="H808" s="506"/>
      <c r="I808" s="507"/>
      <c r="J808" s="506"/>
      <c r="K808" s="506"/>
      <c r="L808" s="507"/>
      <c r="M808" s="506"/>
      <c r="N808" s="508"/>
      <c r="O808" s="508"/>
      <c r="P808" s="489">
        <f t="shared" si="36"/>
        <v>-9</v>
      </c>
      <c r="Q808" s="489">
        <f t="shared" si="38"/>
        <v>0</v>
      </c>
      <c r="R808" s="493" t="str">
        <f t="shared" si="37"/>
        <v/>
      </c>
    </row>
    <row r="809" spans="1:18" ht="13.2" hidden="1" x14ac:dyDescent="0.25">
      <c r="A809" s="503">
        <v>805</v>
      </c>
      <c r="B809" s="504"/>
      <c r="C809" s="505"/>
      <c r="D809" s="506"/>
      <c r="E809" s="506"/>
      <c r="F809" s="106"/>
      <c r="G809" s="506"/>
      <c r="H809" s="506"/>
      <c r="I809" s="507"/>
      <c r="J809" s="506"/>
      <c r="K809" s="506"/>
      <c r="L809" s="507"/>
      <c r="M809" s="506"/>
      <c r="N809" s="508"/>
      <c r="O809" s="508"/>
      <c r="P809" s="489">
        <f t="shared" si="36"/>
        <v>-9</v>
      </c>
      <c r="Q809" s="489">
        <f t="shared" si="38"/>
        <v>0</v>
      </c>
      <c r="R809" s="493" t="str">
        <f t="shared" si="37"/>
        <v/>
      </c>
    </row>
    <row r="810" spans="1:18" ht="13.2" hidden="1" x14ac:dyDescent="0.25">
      <c r="A810" s="503">
        <v>806</v>
      </c>
      <c r="B810" s="504"/>
      <c r="C810" s="505"/>
      <c r="D810" s="506"/>
      <c r="E810" s="506"/>
      <c r="F810" s="106"/>
      <c r="G810" s="506"/>
      <c r="H810" s="506"/>
      <c r="I810" s="507"/>
      <c r="J810" s="506"/>
      <c r="K810" s="506"/>
      <c r="L810" s="507"/>
      <c r="M810" s="506"/>
      <c r="N810" s="508"/>
      <c r="O810" s="508"/>
      <c r="P810" s="489">
        <f t="shared" si="36"/>
        <v>-9</v>
      </c>
      <c r="Q810" s="489">
        <f t="shared" si="38"/>
        <v>0</v>
      </c>
      <c r="R810" s="493" t="str">
        <f t="shared" si="37"/>
        <v/>
      </c>
    </row>
    <row r="811" spans="1:18" ht="13.2" hidden="1" x14ac:dyDescent="0.25">
      <c r="A811" s="503">
        <v>807</v>
      </c>
      <c r="B811" s="504"/>
      <c r="C811" s="505"/>
      <c r="D811" s="506"/>
      <c r="E811" s="506"/>
      <c r="F811" s="106"/>
      <c r="G811" s="506"/>
      <c r="H811" s="506"/>
      <c r="I811" s="507"/>
      <c r="J811" s="506"/>
      <c r="K811" s="506"/>
      <c r="L811" s="507"/>
      <c r="M811" s="506"/>
      <c r="N811" s="508"/>
      <c r="O811" s="508"/>
      <c r="P811" s="489">
        <f t="shared" si="36"/>
        <v>-9</v>
      </c>
      <c r="Q811" s="489">
        <f t="shared" si="38"/>
        <v>0</v>
      </c>
      <c r="R811" s="493" t="str">
        <f t="shared" si="37"/>
        <v/>
      </c>
    </row>
    <row r="812" spans="1:18" ht="13.2" hidden="1" x14ac:dyDescent="0.25">
      <c r="A812" s="503">
        <v>808</v>
      </c>
      <c r="B812" s="504"/>
      <c r="C812" s="505"/>
      <c r="D812" s="506"/>
      <c r="E812" s="506"/>
      <c r="F812" s="106"/>
      <c r="G812" s="506"/>
      <c r="H812" s="506"/>
      <c r="I812" s="507"/>
      <c r="J812" s="506"/>
      <c r="K812" s="506"/>
      <c r="L812" s="507"/>
      <c r="M812" s="506"/>
      <c r="N812" s="508"/>
      <c r="O812" s="508"/>
      <c r="P812" s="489">
        <f t="shared" si="36"/>
        <v>-9</v>
      </c>
      <c r="Q812" s="489">
        <f t="shared" si="38"/>
        <v>0</v>
      </c>
      <c r="R812" s="493" t="str">
        <f t="shared" si="37"/>
        <v/>
      </c>
    </row>
    <row r="813" spans="1:18" ht="13.2" hidden="1" x14ac:dyDescent="0.25">
      <c r="A813" s="503">
        <v>809</v>
      </c>
      <c r="B813" s="504"/>
      <c r="C813" s="505"/>
      <c r="D813" s="506"/>
      <c r="E813" s="506"/>
      <c r="F813" s="106"/>
      <c r="G813" s="506"/>
      <c r="H813" s="506"/>
      <c r="I813" s="507"/>
      <c r="J813" s="506"/>
      <c r="K813" s="506"/>
      <c r="L813" s="507"/>
      <c r="M813" s="506"/>
      <c r="N813" s="508"/>
      <c r="O813" s="508"/>
      <c r="P813" s="489">
        <f t="shared" si="36"/>
        <v>-9</v>
      </c>
      <c r="Q813" s="489">
        <f t="shared" si="38"/>
        <v>0</v>
      </c>
      <c r="R813" s="493" t="str">
        <f t="shared" si="37"/>
        <v/>
      </c>
    </row>
    <row r="814" spans="1:18" ht="13.2" hidden="1" x14ac:dyDescent="0.25">
      <c r="A814" s="503">
        <v>810</v>
      </c>
      <c r="B814" s="504"/>
      <c r="C814" s="505"/>
      <c r="D814" s="506"/>
      <c r="E814" s="506"/>
      <c r="F814" s="106"/>
      <c r="G814" s="506"/>
      <c r="H814" s="506"/>
      <c r="I814" s="507"/>
      <c r="J814" s="506"/>
      <c r="K814" s="506"/>
      <c r="L814" s="507"/>
      <c r="M814" s="506"/>
      <c r="N814" s="508"/>
      <c r="O814" s="508"/>
      <c r="P814" s="489">
        <f t="shared" si="36"/>
        <v>-9</v>
      </c>
      <c r="Q814" s="489">
        <f t="shared" si="38"/>
        <v>0</v>
      </c>
      <c r="R814" s="493" t="str">
        <f t="shared" si="37"/>
        <v/>
      </c>
    </row>
    <row r="815" spans="1:18" ht="13.2" hidden="1" x14ac:dyDescent="0.25">
      <c r="A815" s="503">
        <v>811</v>
      </c>
      <c r="B815" s="504"/>
      <c r="C815" s="505"/>
      <c r="D815" s="506"/>
      <c r="E815" s="506"/>
      <c r="F815" s="106"/>
      <c r="G815" s="506"/>
      <c r="H815" s="506"/>
      <c r="I815" s="507"/>
      <c r="J815" s="506"/>
      <c r="K815" s="506"/>
      <c r="L815" s="507"/>
      <c r="M815" s="506"/>
      <c r="N815" s="508"/>
      <c r="O815" s="508"/>
      <c r="P815" s="489">
        <f t="shared" si="36"/>
        <v>-9</v>
      </c>
      <c r="Q815" s="489">
        <f t="shared" si="38"/>
        <v>0</v>
      </c>
      <c r="R815" s="493" t="str">
        <f t="shared" si="37"/>
        <v/>
      </c>
    </row>
    <row r="816" spans="1:18" ht="13.2" hidden="1" x14ac:dyDescent="0.25">
      <c r="A816" s="503">
        <v>812</v>
      </c>
      <c r="B816" s="504"/>
      <c r="C816" s="505"/>
      <c r="D816" s="506"/>
      <c r="E816" s="506"/>
      <c r="F816" s="106"/>
      <c r="G816" s="506"/>
      <c r="H816" s="506"/>
      <c r="I816" s="507"/>
      <c r="J816" s="506"/>
      <c r="K816" s="506"/>
      <c r="L816" s="507"/>
      <c r="M816" s="506"/>
      <c r="N816" s="508"/>
      <c r="O816" s="508"/>
      <c r="P816" s="489">
        <f t="shared" si="36"/>
        <v>-9</v>
      </c>
      <c r="Q816" s="489">
        <f t="shared" si="38"/>
        <v>0</v>
      </c>
      <c r="R816" s="493" t="str">
        <f t="shared" si="37"/>
        <v/>
      </c>
    </row>
    <row r="817" spans="1:18" ht="13.2" hidden="1" x14ac:dyDescent="0.25">
      <c r="A817" s="503">
        <v>813</v>
      </c>
      <c r="B817" s="504"/>
      <c r="C817" s="505"/>
      <c r="D817" s="506"/>
      <c r="E817" s="506"/>
      <c r="F817" s="106"/>
      <c r="G817" s="506"/>
      <c r="H817" s="506"/>
      <c r="I817" s="507"/>
      <c r="J817" s="506"/>
      <c r="K817" s="506"/>
      <c r="L817" s="507"/>
      <c r="M817" s="506"/>
      <c r="N817" s="508"/>
      <c r="O817" s="508"/>
      <c r="P817" s="489">
        <f t="shared" si="36"/>
        <v>-9</v>
      </c>
      <c r="Q817" s="489">
        <f t="shared" si="38"/>
        <v>0</v>
      </c>
      <c r="R817" s="493" t="str">
        <f t="shared" si="37"/>
        <v/>
      </c>
    </row>
    <row r="818" spans="1:18" ht="13.2" hidden="1" x14ac:dyDescent="0.25">
      <c r="A818" s="503">
        <v>814</v>
      </c>
      <c r="B818" s="504"/>
      <c r="C818" s="505"/>
      <c r="D818" s="506"/>
      <c r="E818" s="506"/>
      <c r="F818" s="106"/>
      <c r="G818" s="506"/>
      <c r="H818" s="506"/>
      <c r="I818" s="507"/>
      <c r="J818" s="506"/>
      <c r="K818" s="506"/>
      <c r="L818" s="507"/>
      <c r="M818" s="506"/>
      <c r="N818" s="508"/>
      <c r="O818" s="508"/>
      <c r="P818" s="489">
        <f t="shared" si="36"/>
        <v>-9</v>
      </c>
      <c r="Q818" s="489">
        <f t="shared" si="38"/>
        <v>0</v>
      </c>
      <c r="R818" s="493" t="str">
        <f t="shared" si="37"/>
        <v/>
      </c>
    </row>
    <row r="819" spans="1:18" ht="13.2" hidden="1" x14ac:dyDescent="0.25">
      <c r="A819" s="503">
        <v>815</v>
      </c>
      <c r="B819" s="504"/>
      <c r="C819" s="505"/>
      <c r="D819" s="506"/>
      <c r="E819" s="506"/>
      <c r="F819" s="106"/>
      <c r="G819" s="506"/>
      <c r="H819" s="506"/>
      <c r="I819" s="507"/>
      <c r="J819" s="506"/>
      <c r="K819" s="506"/>
      <c r="L819" s="507"/>
      <c r="M819" s="506"/>
      <c r="N819" s="508"/>
      <c r="O819" s="508"/>
      <c r="P819" s="489">
        <f t="shared" si="36"/>
        <v>-9</v>
      </c>
      <c r="Q819" s="489">
        <f t="shared" si="38"/>
        <v>0</v>
      </c>
      <c r="R819" s="493" t="str">
        <f t="shared" si="37"/>
        <v/>
      </c>
    </row>
    <row r="820" spans="1:18" ht="13.2" hidden="1" x14ac:dyDescent="0.25">
      <c r="A820" s="503">
        <v>816</v>
      </c>
      <c r="B820" s="504"/>
      <c r="C820" s="505"/>
      <c r="D820" s="506"/>
      <c r="E820" s="506"/>
      <c r="F820" s="106"/>
      <c r="G820" s="506"/>
      <c r="H820" s="506"/>
      <c r="I820" s="507"/>
      <c r="J820" s="506"/>
      <c r="K820" s="506"/>
      <c r="L820" s="507"/>
      <c r="M820" s="506"/>
      <c r="N820" s="508"/>
      <c r="O820" s="508"/>
      <c r="P820" s="489">
        <f t="shared" si="36"/>
        <v>-9</v>
      </c>
      <c r="Q820" s="489">
        <f t="shared" si="38"/>
        <v>0</v>
      </c>
      <c r="R820" s="493" t="str">
        <f t="shared" si="37"/>
        <v/>
      </c>
    </row>
    <row r="821" spans="1:18" ht="13.2" hidden="1" x14ac:dyDescent="0.25">
      <c r="A821" s="503">
        <v>817</v>
      </c>
      <c r="B821" s="504"/>
      <c r="C821" s="505"/>
      <c r="D821" s="506"/>
      <c r="E821" s="506"/>
      <c r="F821" s="106"/>
      <c r="G821" s="506"/>
      <c r="H821" s="506"/>
      <c r="I821" s="507"/>
      <c r="J821" s="506"/>
      <c r="K821" s="506"/>
      <c r="L821" s="507"/>
      <c r="M821" s="506"/>
      <c r="N821" s="508"/>
      <c r="O821" s="508"/>
      <c r="P821" s="489">
        <f t="shared" si="36"/>
        <v>-9</v>
      </c>
      <c r="Q821" s="489">
        <f t="shared" si="38"/>
        <v>0</v>
      </c>
      <c r="R821" s="493" t="str">
        <f t="shared" si="37"/>
        <v/>
      </c>
    </row>
    <row r="822" spans="1:18" ht="13.2" hidden="1" x14ac:dyDescent="0.25">
      <c r="A822" s="503">
        <v>818</v>
      </c>
      <c r="B822" s="504"/>
      <c r="C822" s="505"/>
      <c r="D822" s="506"/>
      <c r="E822" s="506"/>
      <c r="F822" s="106"/>
      <c r="G822" s="506"/>
      <c r="H822" s="506"/>
      <c r="I822" s="507"/>
      <c r="J822" s="506"/>
      <c r="K822" s="506"/>
      <c r="L822" s="507"/>
      <c r="M822" s="506"/>
      <c r="N822" s="508"/>
      <c r="O822" s="508"/>
      <c r="P822" s="489">
        <f t="shared" si="36"/>
        <v>-9</v>
      </c>
      <c r="Q822" s="489">
        <f t="shared" si="38"/>
        <v>0</v>
      </c>
      <c r="R822" s="493" t="str">
        <f t="shared" si="37"/>
        <v/>
      </c>
    </row>
    <row r="823" spans="1:18" ht="13.2" hidden="1" x14ac:dyDescent="0.25">
      <c r="A823" s="503">
        <v>819</v>
      </c>
      <c r="B823" s="504"/>
      <c r="C823" s="505"/>
      <c r="D823" s="506"/>
      <c r="E823" s="506"/>
      <c r="F823" s="106"/>
      <c r="G823" s="506"/>
      <c r="H823" s="506"/>
      <c r="I823" s="507"/>
      <c r="J823" s="506"/>
      <c r="K823" s="506"/>
      <c r="L823" s="507"/>
      <c r="M823" s="506"/>
      <c r="N823" s="508"/>
      <c r="O823" s="508"/>
      <c r="P823" s="489">
        <f t="shared" si="36"/>
        <v>-9</v>
      </c>
      <c r="Q823" s="489">
        <f t="shared" si="38"/>
        <v>0</v>
      </c>
      <c r="R823" s="493" t="str">
        <f t="shared" si="37"/>
        <v/>
      </c>
    </row>
    <row r="824" spans="1:18" ht="13.2" hidden="1" x14ac:dyDescent="0.25">
      <c r="A824" s="503">
        <v>820</v>
      </c>
      <c r="B824" s="504"/>
      <c r="C824" s="505"/>
      <c r="D824" s="506"/>
      <c r="E824" s="506"/>
      <c r="F824" s="106"/>
      <c r="G824" s="506"/>
      <c r="H824" s="506"/>
      <c r="I824" s="507"/>
      <c r="J824" s="506"/>
      <c r="K824" s="506"/>
      <c r="L824" s="507"/>
      <c r="M824" s="506"/>
      <c r="N824" s="508"/>
      <c r="O824" s="508"/>
      <c r="P824" s="489">
        <f t="shared" si="36"/>
        <v>-9</v>
      </c>
      <c r="Q824" s="489">
        <f t="shared" si="38"/>
        <v>0</v>
      </c>
      <c r="R824" s="493" t="str">
        <f t="shared" si="37"/>
        <v/>
      </c>
    </row>
    <row r="825" spans="1:18" ht="13.2" hidden="1" x14ac:dyDescent="0.25">
      <c r="A825" s="503">
        <v>821</v>
      </c>
      <c r="B825" s="504"/>
      <c r="C825" s="505"/>
      <c r="D825" s="506"/>
      <c r="E825" s="506"/>
      <c r="F825" s="106"/>
      <c r="G825" s="506"/>
      <c r="H825" s="506"/>
      <c r="I825" s="507"/>
      <c r="J825" s="506"/>
      <c r="K825" s="506"/>
      <c r="L825" s="507"/>
      <c r="M825" s="506"/>
      <c r="N825" s="508"/>
      <c r="O825" s="508"/>
      <c r="P825" s="489">
        <f t="shared" si="36"/>
        <v>-9</v>
      </c>
      <c r="Q825" s="489">
        <f t="shared" si="38"/>
        <v>0</v>
      </c>
      <c r="R825" s="493" t="str">
        <f t="shared" si="37"/>
        <v/>
      </c>
    </row>
    <row r="826" spans="1:18" ht="13.2" hidden="1" x14ac:dyDescent="0.25">
      <c r="A826" s="503">
        <v>822</v>
      </c>
      <c r="B826" s="504"/>
      <c r="C826" s="505"/>
      <c r="D826" s="506"/>
      <c r="E826" s="506"/>
      <c r="F826" s="106"/>
      <c r="G826" s="506"/>
      <c r="H826" s="506"/>
      <c r="I826" s="507"/>
      <c r="J826" s="506"/>
      <c r="K826" s="506"/>
      <c r="L826" s="507"/>
      <c r="M826" s="506"/>
      <c r="N826" s="508"/>
      <c r="O826" s="508"/>
      <c r="P826" s="489">
        <f t="shared" si="36"/>
        <v>-9</v>
      </c>
      <c r="Q826" s="489">
        <f t="shared" si="38"/>
        <v>0</v>
      </c>
      <c r="R826" s="493" t="str">
        <f t="shared" si="37"/>
        <v/>
      </c>
    </row>
    <row r="827" spans="1:18" ht="13.2" hidden="1" x14ac:dyDescent="0.25">
      <c r="A827" s="503">
        <v>823</v>
      </c>
      <c r="B827" s="504"/>
      <c r="C827" s="505"/>
      <c r="D827" s="506"/>
      <c r="E827" s="506"/>
      <c r="F827" s="106"/>
      <c r="G827" s="506"/>
      <c r="H827" s="506"/>
      <c r="I827" s="507"/>
      <c r="J827" s="506"/>
      <c r="K827" s="506"/>
      <c r="L827" s="507"/>
      <c r="M827" s="506"/>
      <c r="N827" s="508"/>
      <c r="O827" s="508"/>
      <c r="P827" s="489">
        <f t="shared" si="36"/>
        <v>-9</v>
      </c>
      <c r="Q827" s="489">
        <f t="shared" si="38"/>
        <v>0</v>
      </c>
      <c r="R827" s="493" t="str">
        <f t="shared" si="37"/>
        <v/>
      </c>
    </row>
    <row r="828" spans="1:18" ht="13.2" hidden="1" x14ac:dyDescent="0.25">
      <c r="A828" s="503">
        <v>824</v>
      </c>
      <c r="B828" s="504"/>
      <c r="C828" s="505"/>
      <c r="D828" s="506"/>
      <c r="E828" s="506"/>
      <c r="F828" s="106"/>
      <c r="G828" s="506"/>
      <c r="H828" s="506"/>
      <c r="I828" s="507"/>
      <c r="J828" s="506"/>
      <c r="K828" s="506"/>
      <c r="L828" s="507"/>
      <c r="M828" s="506"/>
      <c r="N828" s="508"/>
      <c r="O828" s="508"/>
      <c r="P828" s="489">
        <f t="shared" si="36"/>
        <v>-9</v>
      </c>
      <c r="Q828" s="489">
        <f t="shared" si="38"/>
        <v>0</v>
      </c>
      <c r="R828" s="493" t="str">
        <f t="shared" si="37"/>
        <v/>
      </c>
    </row>
    <row r="829" spans="1:18" ht="13.2" hidden="1" x14ac:dyDescent="0.25">
      <c r="A829" s="503">
        <v>825</v>
      </c>
      <c r="B829" s="504"/>
      <c r="C829" s="505"/>
      <c r="D829" s="506"/>
      <c r="E829" s="506"/>
      <c r="F829" s="106"/>
      <c r="G829" s="506"/>
      <c r="H829" s="506"/>
      <c r="I829" s="507"/>
      <c r="J829" s="506"/>
      <c r="K829" s="506"/>
      <c r="L829" s="507"/>
      <c r="M829" s="506"/>
      <c r="N829" s="508"/>
      <c r="O829" s="508"/>
      <c r="P829" s="489">
        <f t="shared" si="36"/>
        <v>-9</v>
      </c>
      <c r="Q829" s="489">
        <f t="shared" si="38"/>
        <v>0</v>
      </c>
      <c r="R829" s="493" t="str">
        <f t="shared" si="37"/>
        <v/>
      </c>
    </row>
    <row r="830" spans="1:18" ht="13.2" hidden="1" x14ac:dyDescent="0.25">
      <c r="A830" s="503">
        <v>826</v>
      </c>
      <c r="B830" s="504"/>
      <c r="C830" s="505"/>
      <c r="D830" s="506"/>
      <c r="E830" s="506"/>
      <c r="F830" s="106"/>
      <c r="G830" s="506"/>
      <c r="H830" s="506"/>
      <c r="I830" s="507"/>
      <c r="J830" s="506"/>
      <c r="K830" s="506"/>
      <c r="L830" s="507"/>
      <c r="M830" s="506"/>
      <c r="N830" s="508"/>
      <c r="O830" s="508"/>
      <c r="P830" s="489">
        <f t="shared" si="36"/>
        <v>-9</v>
      </c>
      <c r="Q830" s="489">
        <f t="shared" si="38"/>
        <v>0</v>
      </c>
      <c r="R830" s="493" t="str">
        <f t="shared" si="37"/>
        <v/>
      </c>
    </row>
    <row r="831" spans="1:18" ht="13.2" hidden="1" x14ac:dyDescent="0.25">
      <c r="A831" s="503">
        <v>827</v>
      </c>
      <c r="B831" s="504"/>
      <c r="C831" s="505"/>
      <c r="D831" s="506"/>
      <c r="E831" s="506"/>
      <c r="F831" s="106"/>
      <c r="G831" s="506"/>
      <c r="H831" s="506"/>
      <c r="I831" s="507"/>
      <c r="J831" s="506"/>
      <c r="K831" s="506"/>
      <c r="L831" s="507"/>
      <c r="M831" s="506"/>
      <c r="N831" s="508"/>
      <c r="O831" s="508"/>
      <c r="P831" s="489">
        <f t="shared" si="36"/>
        <v>-9</v>
      </c>
      <c r="Q831" s="489">
        <f t="shared" si="38"/>
        <v>0</v>
      </c>
      <c r="R831" s="493" t="str">
        <f t="shared" si="37"/>
        <v/>
      </c>
    </row>
    <row r="832" spans="1:18" ht="13.2" hidden="1" x14ac:dyDescent="0.25">
      <c r="A832" s="503">
        <v>828</v>
      </c>
      <c r="B832" s="504"/>
      <c r="C832" s="505"/>
      <c r="D832" s="506"/>
      <c r="E832" s="506"/>
      <c r="F832" s="106"/>
      <c r="G832" s="506"/>
      <c r="H832" s="506"/>
      <c r="I832" s="507"/>
      <c r="J832" s="506"/>
      <c r="K832" s="506"/>
      <c r="L832" s="507"/>
      <c r="M832" s="506"/>
      <c r="N832" s="508"/>
      <c r="O832" s="508"/>
      <c r="P832" s="489">
        <f t="shared" si="36"/>
        <v>-9</v>
      </c>
      <c r="Q832" s="489">
        <f t="shared" si="38"/>
        <v>0</v>
      </c>
      <c r="R832" s="493" t="str">
        <f t="shared" si="37"/>
        <v/>
      </c>
    </row>
    <row r="833" spans="1:18" ht="13.2" hidden="1" x14ac:dyDescent="0.25">
      <c r="A833" s="503">
        <v>829</v>
      </c>
      <c r="B833" s="504"/>
      <c r="C833" s="505"/>
      <c r="D833" s="506"/>
      <c r="E833" s="506"/>
      <c r="F833" s="106"/>
      <c r="G833" s="506"/>
      <c r="H833" s="506"/>
      <c r="I833" s="507"/>
      <c r="J833" s="506"/>
      <c r="K833" s="506"/>
      <c r="L833" s="507"/>
      <c r="M833" s="506"/>
      <c r="N833" s="508"/>
      <c r="O833" s="508"/>
      <c r="P833" s="489">
        <f t="shared" si="36"/>
        <v>-9</v>
      </c>
      <c r="Q833" s="489">
        <f t="shared" si="38"/>
        <v>0</v>
      </c>
      <c r="R833" s="493" t="str">
        <f t="shared" si="37"/>
        <v/>
      </c>
    </row>
    <row r="834" spans="1:18" ht="13.2" hidden="1" x14ac:dyDescent="0.25">
      <c r="A834" s="503">
        <v>830</v>
      </c>
      <c r="B834" s="504"/>
      <c r="C834" s="505"/>
      <c r="D834" s="506"/>
      <c r="E834" s="506"/>
      <c r="F834" s="106"/>
      <c r="G834" s="506"/>
      <c r="H834" s="506"/>
      <c r="I834" s="507"/>
      <c r="J834" s="506"/>
      <c r="K834" s="506"/>
      <c r="L834" s="507"/>
      <c r="M834" s="506"/>
      <c r="N834" s="508"/>
      <c r="O834" s="508"/>
      <c r="P834" s="489">
        <f t="shared" si="36"/>
        <v>-9</v>
      </c>
      <c r="Q834" s="489">
        <f t="shared" si="38"/>
        <v>0</v>
      </c>
      <c r="R834" s="493" t="str">
        <f t="shared" si="37"/>
        <v/>
      </c>
    </row>
    <row r="835" spans="1:18" ht="13.2" hidden="1" x14ac:dyDescent="0.25">
      <c r="A835" s="503">
        <v>831</v>
      </c>
      <c r="B835" s="504"/>
      <c r="C835" s="505"/>
      <c r="D835" s="506"/>
      <c r="E835" s="506"/>
      <c r="F835" s="106"/>
      <c r="G835" s="506"/>
      <c r="H835" s="506"/>
      <c r="I835" s="507"/>
      <c r="J835" s="506"/>
      <c r="K835" s="506"/>
      <c r="L835" s="507"/>
      <c r="M835" s="506"/>
      <c r="N835" s="508"/>
      <c r="O835" s="508"/>
      <c r="P835" s="489">
        <f t="shared" si="36"/>
        <v>-9</v>
      </c>
      <c r="Q835" s="489">
        <f t="shared" si="38"/>
        <v>0</v>
      </c>
      <c r="R835" s="493" t="str">
        <f t="shared" si="37"/>
        <v/>
      </c>
    </row>
    <row r="836" spans="1:18" ht="13.2" hidden="1" x14ac:dyDescent="0.25">
      <c r="A836" s="503">
        <v>832</v>
      </c>
      <c r="B836" s="504"/>
      <c r="C836" s="505"/>
      <c r="D836" s="506"/>
      <c r="E836" s="506"/>
      <c r="F836" s="106"/>
      <c r="G836" s="506"/>
      <c r="H836" s="506"/>
      <c r="I836" s="507"/>
      <c r="J836" s="506"/>
      <c r="K836" s="506"/>
      <c r="L836" s="507"/>
      <c r="M836" s="506"/>
      <c r="N836" s="508"/>
      <c r="O836" s="508"/>
      <c r="P836" s="489">
        <f t="shared" si="36"/>
        <v>-9</v>
      </c>
      <c r="Q836" s="489">
        <f t="shared" si="38"/>
        <v>0</v>
      </c>
      <c r="R836" s="493" t="str">
        <f t="shared" si="37"/>
        <v/>
      </c>
    </row>
    <row r="837" spans="1:18" ht="13.2" hidden="1" x14ac:dyDescent="0.25">
      <c r="A837" s="503">
        <v>833</v>
      </c>
      <c r="B837" s="504"/>
      <c r="C837" s="505"/>
      <c r="D837" s="506"/>
      <c r="E837" s="506"/>
      <c r="F837" s="106"/>
      <c r="G837" s="506"/>
      <c r="H837" s="506"/>
      <c r="I837" s="507"/>
      <c r="J837" s="506"/>
      <c r="K837" s="506"/>
      <c r="L837" s="507"/>
      <c r="M837" s="506"/>
      <c r="N837" s="508"/>
      <c r="O837" s="508"/>
      <c r="P837" s="489">
        <f t="shared" ref="P837:P900" si="39">MONTH(B837)-$P$1+1</f>
        <v>-9</v>
      </c>
      <c r="Q837" s="489">
        <f t="shared" si="38"/>
        <v>0</v>
      </c>
      <c r="R837" s="493" t="str">
        <f t="shared" ref="R837:R900" si="40">SUBSTITUTE(D837," ","_")</f>
        <v/>
      </c>
    </row>
    <row r="838" spans="1:18" ht="13.2" hidden="1" x14ac:dyDescent="0.25">
      <c r="A838" s="503">
        <v>834</v>
      </c>
      <c r="B838" s="504"/>
      <c r="C838" s="505"/>
      <c r="D838" s="506"/>
      <c r="E838" s="506"/>
      <c r="F838" s="106"/>
      <c r="G838" s="506"/>
      <c r="H838" s="506"/>
      <c r="I838" s="507"/>
      <c r="J838" s="506"/>
      <c r="K838" s="506"/>
      <c r="L838" s="507"/>
      <c r="M838" s="506"/>
      <c r="N838" s="508"/>
      <c r="O838" s="508"/>
      <c r="P838" s="489">
        <f t="shared" si="39"/>
        <v>-9</v>
      </c>
      <c r="Q838" s="489">
        <f t="shared" ref="Q838:Q901" si="41">IF(C838=0,0,IF(YEAR(C838)-$Q$1&lt;0,0,MONTH(C838)-$P$1+1))</f>
        <v>0</v>
      </c>
      <c r="R838" s="493" t="str">
        <f t="shared" si="40"/>
        <v/>
      </c>
    </row>
    <row r="839" spans="1:18" ht="13.2" hidden="1" x14ac:dyDescent="0.25">
      <c r="A839" s="503">
        <v>835</v>
      </c>
      <c r="B839" s="504"/>
      <c r="C839" s="505"/>
      <c r="D839" s="506"/>
      <c r="E839" s="506"/>
      <c r="F839" s="106"/>
      <c r="G839" s="506"/>
      <c r="H839" s="506"/>
      <c r="I839" s="507"/>
      <c r="J839" s="506"/>
      <c r="K839" s="506"/>
      <c r="L839" s="507"/>
      <c r="M839" s="506"/>
      <c r="N839" s="508"/>
      <c r="O839" s="508"/>
      <c r="P839" s="489">
        <f t="shared" si="39"/>
        <v>-9</v>
      </c>
      <c r="Q839" s="489">
        <f t="shared" si="41"/>
        <v>0</v>
      </c>
      <c r="R839" s="493" t="str">
        <f t="shared" si="40"/>
        <v/>
      </c>
    </row>
    <row r="840" spans="1:18" ht="13.2" hidden="1" x14ac:dyDescent="0.25">
      <c r="A840" s="503">
        <v>836</v>
      </c>
      <c r="B840" s="504"/>
      <c r="C840" s="505"/>
      <c r="D840" s="506"/>
      <c r="E840" s="506"/>
      <c r="F840" s="106"/>
      <c r="G840" s="506"/>
      <c r="H840" s="506"/>
      <c r="I840" s="507"/>
      <c r="J840" s="506"/>
      <c r="K840" s="506"/>
      <c r="L840" s="507"/>
      <c r="M840" s="506"/>
      <c r="N840" s="508"/>
      <c r="O840" s="508"/>
      <c r="P840" s="489">
        <f t="shared" si="39"/>
        <v>-9</v>
      </c>
      <c r="Q840" s="489">
        <f t="shared" si="41"/>
        <v>0</v>
      </c>
      <c r="R840" s="493" t="str">
        <f t="shared" si="40"/>
        <v/>
      </c>
    </row>
    <row r="841" spans="1:18" ht="13.2" hidden="1" x14ac:dyDescent="0.25">
      <c r="A841" s="503">
        <v>837</v>
      </c>
      <c r="B841" s="504"/>
      <c r="C841" s="505"/>
      <c r="D841" s="506"/>
      <c r="E841" s="506"/>
      <c r="F841" s="106"/>
      <c r="G841" s="506"/>
      <c r="H841" s="506"/>
      <c r="I841" s="507"/>
      <c r="J841" s="506"/>
      <c r="K841" s="506"/>
      <c r="L841" s="507"/>
      <c r="M841" s="506"/>
      <c r="N841" s="508"/>
      <c r="O841" s="508"/>
      <c r="P841" s="489">
        <f t="shared" si="39"/>
        <v>-9</v>
      </c>
      <c r="Q841" s="489">
        <f t="shared" si="41"/>
        <v>0</v>
      </c>
      <c r="R841" s="493" t="str">
        <f t="shared" si="40"/>
        <v/>
      </c>
    </row>
    <row r="842" spans="1:18" ht="13.2" hidden="1" x14ac:dyDescent="0.25">
      <c r="A842" s="503">
        <v>838</v>
      </c>
      <c r="B842" s="504"/>
      <c r="C842" s="505"/>
      <c r="D842" s="506"/>
      <c r="E842" s="506"/>
      <c r="F842" s="106"/>
      <c r="G842" s="506"/>
      <c r="H842" s="506"/>
      <c r="I842" s="507"/>
      <c r="J842" s="506"/>
      <c r="K842" s="506"/>
      <c r="L842" s="507"/>
      <c r="M842" s="506"/>
      <c r="N842" s="508"/>
      <c r="O842" s="508"/>
      <c r="P842" s="489">
        <f t="shared" si="39"/>
        <v>-9</v>
      </c>
      <c r="Q842" s="489">
        <f t="shared" si="41"/>
        <v>0</v>
      </c>
      <c r="R842" s="493" t="str">
        <f t="shared" si="40"/>
        <v/>
      </c>
    </row>
    <row r="843" spans="1:18" ht="13.2" hidden="1" x14ac:dyDescent="0.25">
      <c r="A843" s="503">
        <v>839</v>
      </c>
      <c r="B843" s="504"/>
      <c r="C843" s="505"/>
      <c r="D843" s="506"/>
      <c r="E843" s="506"/>
      <c r="F843" s="106"/>
      <c r="G843" s="506"/>
      <c r="H843" s="506"/>
      <c r="I843" s="507"/>
      <c r="J843" s="506"/>
      <c r="K843" s="506"/>
      <c r="L843" s="507"/>
      <c r="M843" s="506"/>
      <c r="N843" s="508"/>
      <c r="O843" s="508"/>
      <c r="P843" s="489">
        <f t="shared" si="39"/>
        <v>-9</v>
      </c>
      <c r="Q843" s="489">
        <f t="shared" si="41"/>
        <v>0</v>
      </c>
      <c r="R843" s="493" t="str">
        <f t="shared" si="40"/>
        <v/>
      </c>
    </row>
    <row r="844" spans="1:18" ht="13.2" hidden="1" x14ac:dyDescent="0.25">
      <c r="A844" s="503">
        <v>840</v>
      </c>
      <c r="B844" s="504"/>
      <c r="C844" s="505"/>
      <c r="D844" s="506"/>
      <c r="E844" s="506"/>
      <c r="F844" s="106"/>
      <c r="G844" s="506"/>
      <c r="H844" s="506"/>
      <c r="I844" s="507"/>
      <c r="J844" s="506"/>
      <c r="K844" s="506"/>
      <c r="L844" s="507"/>
      <c r="M844" s="506"/>
      <c r="N844" s="508"/>
      <c r="O844" s="508"/>
      <c r="P844" s="489">
        <f t="shared" si="39"/>
        <v>-9</v>
      </c>
      <c r="Q844" s="489">
        <f t="shared" si="41"/>
        <v>0</v>
      </c>
      <c r="R844" s="493" t="str">
        <f t="shared" si="40"/>
        <v/>
      </c>
    </row>
    <row r="845" spans="1:18" ht="13.2" hidden="1" x14ac:dyDescent="0.25">
      <c r="A845" s="503">
        <v>841</v>
      </c>
      <c r="B845" s="504"/>
      <c r="C845" s="505"/>
      <c r="D845" s="506"/>
      <c r="E845" s="506"/>
      <c r="F845" s="106"/>
      <c r="G845" s="506"/>
      <c r="H845" s="506"/>
      <c r="I845" s="507"/>
      <c r="J845" s="506"/>
      <c r="K845" s="506"/>
      <c r="L845" s="507"/>
      <c r="M845" s="506"/>
      <c r="N845" s="508"/>
      <c r="O845" s="508"/>
      <c r="P845" s="489">
        <f t="shared" si="39"/>
        <v>-9</v>
      </c>
      <c r="Q845" s="489">
        <f t="shared" si="41"/>
        <v>0</v>
      </c>
      <c r="R845" s="493" t="str">
        <f t="shared" si="40"/>
        <v/>
      </c>
    </row>
    <row r="846" spans="1:18" ht="13.2" hidden="1" x14ac:dyDescent="0.25">
      <c r="A846" s="503">
        <v>842</v>
      </c>
      <c r="B846" s="504"/>
      <c r="C846" s="505"/>
      <c r="D846" s="506"/>
      <c r="E846" s="506"/>
      <c r="F846" s="106"/>
      <c r="G846" s="506"/>
      <c r="H846" s="506"/>
      <c r="I846" s="507"/>
      <c r="J846" s="506"/>
      <c r="K846" s="506"/>
      <c r="L846" s="507"/>
      <c r="M846" s="506"/>
      <c r="N846" s="508"/>
      <c r="O846" s="508"/>
      <c r="P846" s="489">
        <f t="shared" si="39"/>
        <v>-9</v>
      </c>
      <c r="Q846" s="489">
        <f t="shared" si="41"/>
        <v>0</v>
      </c>
      <c r="R846" s="493" t="str">
        <f t="shared" si="40"/>
        <v/>
      </c>
    </row>
    <row r="847" spans="1:18" ht="13.2" hidden="1" x14ac:dyDescent="0.25">
      <c r="A847" s="503">
        <v>843</v>
      </c>
      <c r="B847" s="504"/>
      <c r="C847" s="505"/>
      <c r="D847" s="506"/>
      <c r="E847" s="506"/>
      <c r="F847" s="106"/>
      <c r="G847" s="506"/>
      <c r="H847" s="506"/>
      <c r="I847" s="507"/>
      <c r="J847" s="506"/>
      <c r="K847" s="506"/>
      <c r="L847" s="507"/>
      <c r="M847" s="506"/>
      <c r="N847" s="508"/>
      <c r="O847" s="508"/>
      <c r="P847" s="489">
        <f t="shared" si="39"/>
        <v>-9</v>
      </c>
      <c r="Q847" s="489">
        <f t="shared" si="41"/>
        <v>0</v>
      </c>
      <c r="R847" s="493" t="str">
        <f t="shared" si="40"/>
        <v/>
      </c>
    </row>
    <row r="848" spans="1:18" ht="13.2" hidden="1" x14ac:dyDescent="0.25">
      <c r="A848" s="503">
        <v>844</v>
      </c>
      <c r="B848" s="504"/>
      <c r="C848" s="505"/>
      <c r="D848" s="506"/>
      <c r="E848" s="506"/>
      <c r="F848" s="106"/>
      <c r="G848" s="506"/>
      <c r="H848" s="506"/>
      <c r="I848" s="507"/>
      <c r="J848" s="506"/>
      <c r="K848" s="506"/>
      <c r="L848" s="507"/>
      <c r="M848" s="506"/>
      <c r="N848" s="508"/>
      <c r="O848" s="508"/>
      <c r="P848" s="489">
        <f t="shared" si="39"/>
        <v>-9</v>
      </c>
      <c r="Q848" s="489">
        <f t="shared" si="41"/>
        <v>0</v>
      </c>
      <c r="R848" s="493" t="str">
        <f t="shared" si="40"/>
        <v/>
      </c>
    </row>
    <row r="849" spans="1:18" ht="13.2" hidden="1" x14ac:dyDescent="0.25">
      <c r="A849" s="503">
        <v>845</v>
      </c>
      <c r="B849" s="504"/>
      <c r="C849" s="505"/>
      <c r="D849" s="506"/>
      <c r="E849" s="506"/>
      <c r="F849" s="106"/>
      <c r="G849" s="506"/>
      <c r="H849" s="506"/>
      <c r="I849" s="507"/>
      <c r="J849" s="506"/>
      <c r="K849" s="506"/>
      <c r="L849" s="507"/>
      <c r="M849" s="506"/>
      <c r="N849" s="508"/>
      <c r="O849" s="508"/>
      <c r="P849" s="489">
        <f t="shared" si="39"/>
        <v>-9</v>
      </c>
      <c r="Q849" s="489">
        <f t="shared" si="41"/>
        <v>0</v>
      </c>
      <c r="R849" s="493" t="str">
        <f t="shared" si="40"/>
        <v/>
      </c>
    </row>
    <row r="850" spans="1:18" ht="13.2" hidden="1" x14ac:dyDescent="0.25">
      <c r="A850" s="503">
        <v>846</v>
      </c>
      <c r="B850" s="504"/>
      <c r="C850" s="505"/>
      <c r="D850" s="506"/>
      <c r="E850" s="506"/>
      <c r="F850" s="106"/>
      <c r="G850" s="506"/>
      <c r="H850" s="506"/>
      <c r="I850" s="507"/>
      <c r="J850" s="506"/>
      <c r="K850" s="506"/>
      <c r="L850" s="507"/>
      <c r="M850" s="506"/>
      <c r="N850" s="508"/>
      <c r="O850" s="508"/>
      <c r="P850" s="489">
        <f t="shared" si="39"/>
        <v>-9</v>
      </c>
      <c r="Q850" s="489">
        <f t="shared" si="41"/>
        <v>0</v>
      </c>
      <c r="R850" s="493" t="str">
        <f t="shared" si="40"/>
        <v/>
      </c>
    </row>
    <row r="851" spans="1:18" ht="13.2" hidden="1" x14ac:dyDescent="0.25">
      <c r="A851" s="503">
        <v>847</v>
      </c>
      <c r="B851" s="504"/>
      <c r="C851" s="505"/>
      <c r="D851" s="506"/>
      <c r="E851" s="506"/>
      <c r="F851" s="106"/>
      <c r="G851" s="506"/>
      <c r="H851" s="506"/>
      <c r="I851" s="507"/>
      <c r="J851" s="506"/>
      <c r="K851" s="506"/>
      <c r="L851" s="507"/>
      <c r="M851" s="506"/>
      <c r="N851" s="508"/>
      <c r="O851" s="508"/>
      <c r="P851" s="489">
        <f t="shared" si="39"/>
        <v>-9</v>
      </c>
      <c r="Q851" s="489">
        <f t="shared" si="41"/>
        <v>0</v>
      </c>
      <c r="R851" s="493" t="str">
        <f t="shared" si="40"/>
        <v/>
      </c>
    </row>
    <row r="852" spans="1:18" ht="13.2" hidden="1" x14ac:dyDescent="0.25">
      <c r="A852" s="503">
        <v>848</v>
      </c>
      <c r="B852" s="504"/>
      <c r="C852" s="505"/>
      <c r="D852" s="506"/>
      <c r="E852" s="506"/>
      <c r="F852" s="106"/>
      <c r="G852" s="506"/>
      <c r="H852" s="506"/>
      <c r="I852" s="507"/>
      <c r="J852" s="506"/>
      <c r="K852" s="506"/>
      <c r="L852" s="507"/>
      <c r="M852" s="506"/>
      <c r="N852" s="508"/>
      <c r="O852" s="508"/>
      <c r="P852" s="489">
        <f t="shared" si="39"/>
        <v>-9</v>
      </c>
      <c r="Q852" s="489">
        <f t="shared" si="41"/>
        <v>0</v>
      </c>
      <c r="R852" s="493" t="str">
        <f t="shared" si="40"/>
        <v/>
      </c>
    </row>
    <row r="853" spans="1:18" ht="13.2" hidden="1" x14ac:dyDescent="0.25">
      <c r="A853" s="503">
        <v>849</v>
      </c>
      <c r="B853" s="504"/>
      <c r="C853" s="505"/>
      <c r="D853" s="506"/>
      <c r="E853" s="506"/>
      <c r="F853" s="106"/>
      <c r="G853" s="506"/>
      <c r="H853" s="506"/>
      <c r="I853" s="507"/>
      <c r="J853" s="506"/>
      <c r="K853" s="506"/>
      <c r="L853" s="507"/>
      <c r="M853" s="506"/>
      <c r="N853" s="508"/>
      <c r="O853" s="508"/>
      <c r="P853" s="489">
        <f t="shared" si="39"/>
        <v>-9</v>
      </c>
      <c r="Q853" s="489">
        <f t="shared" si="41"/>
        <v>0</v>
      </c>
      <c r="R853" s="493" t="str">
        <f t="shared" si="40"/>
        <v/>
      </c>
    </row>
    <row r="854" spans="1:18" ht="13.2" hidden="1" x14ac:dyDescent="0.25">
      <c r="A854" s="503">
        <v>850</v>
      </c>
      <c r="B854" s="504"/>
      <c r="C854" s="505"/>
      <c r="D854" s="506"/>
      <c r="E854" s="506"/>
      <c r="F854" s="106"/>
      <c r="G854" s="506"/>
      <c r="H854" s="506"/>
      <c r="I854" s="507"/>
      <c r="J854" s="506"/>
      <c r="K854" s="506"/>
      <c r="L854" s="507"/>
      <c r="M854" s="506"/>
      <c r="N854" s="508"/>
      <c r="O854" s="508"/>
      <c r="P854" s="489">
        <f t="shared" si="39"/>
        <v>-9</v>
      </c>
      <c r="Q854" s="489">
        <f t="shared" si="41"/>
        <v>0</v>
      </c>
      <c r="R854" s="493" t="str">
        <f t="shared" si="40"/>
        <v/>
      </c>
    </row>
    <row r="855" spans="1:18" ht="13.2" hidden="1" x14ac:dyDescent="0.25">
      <c r="A855" s="503">
        <v>851</v>
      </c>
      <c r="B855" s="504"/>
      <c r="C855" s="505"/>
      <c r="D855" s="506"/>
      <c r="E855" s="506"/>
      <c r="F855" s="106"/>
      <c r="G855" s="506"/>
      <c r="H855" s="506"/>
      <c r="I855" s="507"/>
      <c r="J855" s="506"/>
      <c r="K855" s="506"/>
      <c r="L855" s="507"/>
      <c r="M855" s="506"/>
      <c r="N855" s="508"/>
      <c r="O855" s="508"/>
      <c r="P855" s="489">
        <f t="shared" si="39"/>
        <v>-9</v>
      </c>
      <c r="Q855" s="489">
        <f t="shared" si="41"/>
        <v>0</v>
      </c>
      <c r="R855" s="493" t="str">
        <f t="shared" si="40"/>
        <v/>
      </c>
    </row>
    <row r="856" spans="1:18" ht="13.2" hidden="1" x14ac:dyDescent="0.25">
      <c r="A856" s="503">
        <v>852</v>
      </c>
      <c r="B856" s="504"/>
      <c r="C856" s="505"/>
      <c r="D856" s="506"/>
      <c r="E856" s="506"/>
      <c r="F856" s="106"/>
      <c r="G856" s="506"/>
      <c r="H856" s="506"/>
      <c r="I856" s="507"/>
      <c r="J856" s="506"/>
      <c r="K856" s="506"/>
      <c r="L856" s="507"/>
      <c r="M856" s="506"/>
      <c r="N856" s="508"/>
      <c r="O856" s="508"/>
      <c r="P856" s="489">
        <f t="shared" si="39"/>
        <v>-9</v>
      </c>
      <c r="Q856" s="489">
        <f t="shared" si="41"/>
        <v>0</v>
      </c>
      <c r="R856" s="493" t="str">
        <f t="shared" si="40"/>
        <v/>
      </c>
    </row>
    <row r="857" spans="1:18" ht="13.2" hidden="1" x14ac:dyDescent="0.25">
      <c r="A857" s="503">
        <v>853</v>
      </c>
      <c r="B857" s="504"/>
      <c r="C857" s="505"/>
      <c r="D857" s="506"/>
      <c r="E857" s="506"/>
      <c r="F857" s="106"/>
      <c r="G857" s="506"/>
      <c r="H857" s="506"/>
      <c r="I857" s="507"/>
      <c r="J857" s="506"/>
      <c r="K857" s="506"/>
      <c r="L857" s="507"/>
      <c r="M857" s="506"/>
      <c r="N857" s="508"/>
      <c r="O857" s="508"/>
      <c r="P857" s="489">
        <f t="shared" si="39"/>
        <v>-9</v>
      </c>
      <c r="Q857" s="489">
        <f t="shared" si="41"/>
        <v>0</v>
      </c>
      <c r="R857" s="493" t="str">
        <f t="shared" si="40"/>
        <v/>
      </c>
    </row>
    <row r="858" spans="1:18" ht="13.2" hidden="1" x14ac:dyDescent="0.25">
      <c r="A858" s="503">
        <v>854</v>
      </c>
      <c r="B858" s="504"/>
      <c r="C858" s="505"/>
      <c r="D858" s="506"/>
      <c r="E858" s="506"/>
      <c r="F858" s="106"/>
      <c r="G858" s="506"/>
      <c r="H858" s="506"/>
      <c r="I858" s="507"/>
      <c r="J858" s="506"/>
      <c r="K858" s="506"/>
      <c r="L858" s="507"/>
      <c r="M858" s="506"/>
      <c r="N858" s="508"/>
      <c r="O858" s="508"/>
      <c r="P858" s="489">
        <f t="shared" si="39"/>
        <v>-9</v>
      </c>
      <c r="Q858" s="489">
        <f t="shared" si="41"/>
        <v>0</v>
      </c>
      <c r="R858" s="493" t="str">
        <f t="shared" si="40"/>
        <v/>
      </c>
    </row>
    <row r="859" spans="1:18" ht="13.2" hidden="1" x14ac:dyDescent="0.25">
      <c r="A859" s="503">
        <v>855</v>
      </c>
      <c r="B859" s="504"/>
      <c r="C859" s="505"/>
      <c r="D859" s="506"/>
      <c r="E859" s="506"/>
      <c r="F859" s="106"/>
      <c r="G859" s="506"/>
      <c r="H859" s="506"/>
      <c r="I859" s="507"/>
      <c r="J859" s="506"/>
      <c r="K859" s="506"/>
      <c r="L859" s="507"/>
      <c r="M859" s="506"/>
      <c r="N859" s="508"/>
      <c r="O859" s="508"/>
      <c r="P859" s="489">
        <f t="shared" si="39"/>
        <v>-9</v>
      </c>
      <c r="Q859" s="489">
        <f t="shared" si="41"/>
        <v>0</v>
      </c>
      <c r="R859" s="493" t="str">
        <f t="shared" si="40"/>
        <v/>
      </c>
    </row>
    <row r="860" spans="1:18" ht="13.2" hidden="1" x14ac:dyDescent="0.25">
      <c r="A860" s="503">
        <v>856</v>
      </c>
      <c r="B860" s="504"/>
      <c r="C860" s="505"/>
      <c r="D860" s="506"/>
      <c r="E860" s="506"/>
      <c r="F860" s="106"/>
      <c r="G860" s="506"/>
      <c r="H860" s="506"/>
      <c r="I860" s="507"/>
      <c r="J860" s="506"/>
      <c r="K860" s="506"/>
      <c r="L860" s="507"/>
      <c r="M860" s="506"/>
      <c r="N860" s="508"/>
      <c r="O860" s="508"/>
      <c r="P860" s="489">
        <f t="shared" si="39"/>
        <v>-9</v>
      </c>
      <c r="Q860" s="489">
        <f t="shared" si="41"/>
        <v>0</v>
      </c>
      <c r="R860" s="493" t="str">
        <f t="shared" si="40"/>
        <v/>
      </c>
    </row>
    <row r="861" spans="1:18" ht="13.2" hidden="1" x14ac:dyDescent="0.25">
      <c r="A861" s="503">
        <v>857</v>
      </c>
      <c r="B861" s="504"/>
      <c r="C861" s="505"/>
      <c r="D861" s="506"/>
      <c r="E861" s="506"/>
      <c r="F861" s="106"/>
      <c r="G861" s="506"/>
      <c r="H861" s="506"/>
      <c r="I861" s="507"/>
      <c r="J861" s="506"/>
      <c r="K861" s="506"/>
      <c r="L861" s="507"/>
      <c r="M861" s="506"/>
      <c r="N861" s="508"/>
      <c r="O861" s="508"/>
      <c r="P861" s="489">
        <f t="shared" si="39"/>
        <v>-9</v>
      </c>
      <c r="Q861" s="489">
        <f t="shared" si="41"/>
        <v>0</v>
      </c>
      <c r="R861" s="493" t="str">
        <f t="shared" si="40"/>
        <v/>
      </c>
    </row>
    <row r="862" spans="1:18" ht="13.2" hidden="1" x14ac:dyDescent="0.25">
      <c r="A862" s="503">
        <v>858</v>
      </c>
      <c r="B862" s="504"/>
      <c r="C862" s="505"/>
      <c r="D862" s="506"/>
      <c r="E862" s="506"/>
      <c r="F862" s="106"/>
      <c r="G862" s="506"/>
      <c r="H862" s="506"/>
      <c r="I862" s="507"/>
      <c r="J862" s="506"/>
      <c r="K862" s="506"/>
      <c r="L862" s="507"/>
      <c r="M862" s="506"/>
      <c r="N862" s="508"/>
      <c r="O862" s="508"/>
      <c r="P862" s="489">
        <f t="shared" si="39"/>
        <v>-9</v>
      </c>
      <c r="Q862" s="489">
        <f t="shared" si="41"/>
        <v>0</v>
      </c>
      <c r="R862" s="493" t="str">
        <f t="shared" si="40"/>
        <v/>
      </c>
    </row>
    <row r="863" spans="1:18" ht="13.2" hidden="1" x14ac:dyDescent="0.25">
      <c r="A863" s="503">
        <v>859</v>
      </c>
      <c r="B863" s="504"/>
      <c r="C863" s="505"/>
      <c r="D863" s="506"/>
      <c r="E863" s="506"/>
      <c r="F863" s="106"/>
      <c r="G863" s="506"/>
      <c r="H863" s="506"/>
      <c r="I863" s="507"/>
      <c r="J863" s="506"/>
      <c r="K863" s="506"/>
      <c r="L863" s="507"/>
      <c r="M863" s="506"/>
      <c r="N863" s="508"/>
      <c r="O863" s="508"/>
      <c r="P863" s="489">
        <f t="shared" si="39"/>
        <v>-9</v>
      </c>
      <c r="Q863" s="489">
        <f t="shared" si="41"/>
        <v>0</v>
      </c>
      <c r="R863" s="493" t="str">
        <f t="shared" si="40"/>
        <v/>
      </c>
    </row>
    <row r="864" spans="1:18" ht="13.2" hidden="1" x14ac:dyDescent="0.25">
      <c r="A864" s="503">
        <v>860</v>
      </c>
      <c r="B864" s="504"/>
      <c r="C864" s="505"/>
      <c r="D864" s="506"/>
      <c r="E864" s="506"/>
      <c r="F864" s="106"/>
      <c r="G864" s="506"/>
      <c r="H864" s="506"/>
      <c r="I864" s="507"/>
      <c r="J864" s="506"/>
      <c r="K864" s="506"/>
      <c r="L864" s="507"/>
      <c r="M864" s="506"/>
      <c r="N864" s="508"/>
      <c r="O864" s="508"/>
      <c r="P864" s="489">
        <f t="shared" si="39"/>
        <v>-9</v>
      </c>
      <c r="Q864" s="489">
        <f t="shared" si="41"/>
        <v>0</v>
      </c>
      <c r="R864" s="493" t="str">
        <f t="shared" si="40"/>
        <v/>
      </c>
    </row>
    <row r="865" spans="1:18" ht="13.2" hidden="1" x14ac:dyDescent="0.25">
      <c r="A865" s="503">
        <v>861</v>
      </c>
      <c r="B865" s="504"/>
      <c r="C865" s="505"/>
      <c r="D865" s="506"/>
      <c r="E865" s="506"/>
      <c r="F865" s="106"/>
      <c r="G865" s="506"/>
      <c r="H865" s="506"/>
      <c r="I865" s="507"/>
      <c r="J865" s="506"/>
      <c r="K865" s="506"/>
      <c r="L865" s="507"/>
      <c r="M865" s="506"/>
      <c r="N865" s="508"/>
      <c r="O865" s="508"/>
      <c r="P865" s="489">
        <f t="shared" si="39"/>
        <v>-9</v>
      </c>
      <c r="Q865" s="489">
        <f t="shared" si="41"/>
        <v>0</v>
      </c>
      <c r="R865" s="493" t="str">
        <f t="shared" si="40"/>
        <v/>
      </c>
    </row>
    <row r="866" spans="1:18" ht="13.2" hidden="1" x14ac:dyDescent="0.25">
      <c r="A866" s="503">
        <v>862</v>
      </c>
      <c r="B866" s="504"/>
      <c r="C866" s="505"/>
      <c r="D866" s="506"/>
      <c r="E866" s="506"/>
      <c r="F866" s="106"/>
      <c r="G866" s="506"/>
      <c r="H866" s="506"/>
      <c r="I866" s="507"/>
      <c r="J866" s="506"/>
      <c r="K866" s="506"/>
      <c r="L866" s="507"/>
      <c r="M866" s="506"/>
      <c r="N866" s="508"/>
      <c r="O866" s="508"/>
      <c r="P866" s="489">
        <f t="shared" si="39"/>
        <v>-9</v>
      </c>
      <c r="Q866" s="489">
        <f t="shared" si="41"/>
        <v>0</v>
      </c>
      <c r="R866" s="493" t="str">
        <f t="shared" si="40"/>
        <v/>
      </c>
    </row>
    <row r="867" spans="1:18" ht="13.2" hidden="1" x14ac:dyDescent="0.25">
      <c r="A867" s="503">
        <v>863</v>
      </c>
      <c r="B867" s="504"/>
      <c r="C867" s="505"/>
      <c r="D867" s="506"/>
      <c r="E867" s="506"/>
      <c r="F867" s="106"/>
      <c r="G867" s="506"/>
      <c r="H867" s="506"/>
      <c r="I867" s="507"/>
      <c r="J867" s="506"/>
      <c r="K867" s="506"/>
      <c r="L867" s="507"/>
      <c r="M867" s="506"/>
      <c r="N867" s="508"/>
      <c r="O867" s="508"/>
      <c r="P867" s="489">
        <f t="shared" si="39"/>
        <v>-9</v>
      </c>
      <c r="Q867" s="489">
        <f t="shared" si="41"/>
        <v>0</v>
      </c>
      <c r="R867" s="493" t="str">
        <f t="shared" si="40"/>
        <v/>
      </c>
    </row>
    <row r="868" spans="1:18" ht="13.2" hidden="1" x14ac:dyDescent="0.25">
      <c r="A868" s="503">
        <v>864</v>
      </c>
      <c r="B868" s="504"/>
      <c r="C868" s="505"/>
      <c r="D868" s="506"/>
      <c r="E868" s="506"/>
      <c r="F868" s="106"/>
      <c r="G868" s="506"/>
      <c r="H868" s="506"/>
      <c r="I868" s="507"/>
      <c r="J868" s="506"/>
      <c r="K868" s="506"/>
      <c r="L868" s="507"/>
      <c r="M868" s="506"/>
      <c r="N868" s="508"/>
      <c r="O868" s="508"/>
      <c r="P868" s="489">
        <f t="shared" si="39"/>
        <v>-9</v>
      </c>
      <c r="Q868" s="489">
        <f t="shared" si="41"/>
        <v>0</v>
      </c>
      <c r="R868" s="493" t="str">
        <f t="shared" si="40"/>
        <v/>
      </c>
    </row>
    <row r="869" spans="1:18" ht="13.2" hidden="1" x14ac:dyDescent="0.25">
      <c r="A869" s="503">
        <v>865</v>
      </c>
      <c r="B869" s="504"/>
      <c r="C869" s="505"/>
      <c r="D869" s="506"/>
      <c r="E869" s="506"/>
      <c r="F869" s="106"/>
      <c r="G869" s="506"/>
      <c r="H869" s="506"/>
      <c r="I869" s="507"/>
      <c r="J869" s="506"/>
      <c r="K869" s="506"/>
      <c r="L869" s="507"/>
      <c r="M869" s="506"/>
      <c r="N869" s="508"/>
      <c r="O869" s="508"/>
      <c r="P869" s="489">
        <f t="shared" si="39"/>
        <v>-9</v>
      </c>
      <c r="Q869" s="489">
        <f t="shared" si="41"/>
        <v>0</v>
      </c>
      <c r="R869" s="493" t="str">
        <f t="shared" si="40"/>
        <v/>
      </c>
    </row>
    <row r="870" spans="1:18" ht="13.2" hidden="1" x14ac:dyDescent="0.25">
      <c r="A870" s="503">
        <v>866</v>
      </c>
      <c r="B870" s="504"/>
      <c r="C870" s="505"/>
      <c r="D870" s="506"/>
      <c r="E870" s="506"/>
      <c r="F870" s="106"/>
      <c r="G870" s="506"/>
      <c r="H870" s="506"/>
      <c r="I870" s="507"/>
      <c r="J870" s="506"/>
      <c r="K870" s="506"/>
      <c r="L870" s="507"/>
      <c r="M870" s="506"/>
      <c r="N870" s="508"/>
      <c r="O870" s="508"/>
      <c r="P870" s="489">
        <f t="shared" si="39"/>
        <v>-9</v>
      </c>
      <c r="Q870" s="489">
        <f t="shared" si="41"/>
        <v>0</v>
      </c>
      <c r="R870" s="493" t="str">
        <f t="shared" si="40"/>
        <v/>
      </c>
    </row>
    <row r="871" spans="1:18" ht="13.2" hidden="1" x14ac:dyDescent="0.25">
      <c r="A871" s="503">
        <v>867</v>
      </c>
      <c r="B871" s="504"/>
      <c r="C871" s="505"/>
      <c r="D871" s="506"/>
      <c r="E871" s="506"/>
      <c r="F871" s="106"/>
      <c r="G871" s="506"/>
      <c r="H871" s="506"/>
      <c r="I871" s="507"/>
      <c r="J871" s="506"/>
      <c r="K871" s="506"/>
      <c r="L871" s="507"/>
      <c r="M871" s="506"/>
      <c r="N871" s="508"/>
      <c r="O871" s="508"/>
      <c r="P871" s="489">
        <f t="shared" si="39"/>
        <v>-9</v>
      </c>
      <c r="Q871" s="489">
        <f t="shared" si="41"/>
        <v>0</v>
      </c>
      <c r="R871" s="493" t="str">
        <f t="shared" si="40"/>
        <v/>
      </c>
    </row>
    <row r="872" spans="1:18" ht="13.2" hidden="1" x14ac:dyDescent="0.25">
      <c r="A872" s="503">
        <v>868</v>
      </c>
      <c r="B872" s="504"/>
      <c r="C872" s="505"/>
      <c r="D872" s="506"/>
      <c r="E872" s="506"/>
      <c r="F872" s="106"/>
      <c r="G872" s="506"/>
      <c r="H872" s="506"/>
      <c r="I872" s="507"/>
      <c r="J872" s="506"/>
      <c r="K872" s="506"/>
      <c r="L872" s="507"/>
      <c r="M872" s="506"/>
      <c r="N872" s="508"/>
      <c r="O872" s="508"/>
      <c r="P872" s="489">
        <f t="shared" si="39"/>
        <v>-9</v>
      </c>
      <c r="Q872" s="489">
        <f t="shared" si="41"/>
        <v>0</v>
      </c>
      <c r="R872" s="493" t="str">
        <f t="shared" si="40"/>
        <v/>
      </c>
    </row>
    <row r="873" spans="1:18" ht="13.2" hidden="1" x14ac:dyDescent="0.25">
      <c r="A873" s="503">
        <v>869</v>
      </c>
      <c r="B873" s="504"/>
      <c r="C873" s="505"/>
      <c r="D873" s="506"/>
      <c r="E873" s="506"/>
      <c r="F873" s="106"/>
      <c r="G873" s="506"/>
      <c r="H873" s="506"/>
      <c r="I873" s="507"/>
      <c r="J873" s="506"/>
      <c r="K873" s="506"/>
      <c r="L873" s="507"/>
      <c r="M873" s="506"/>
      <c r="N873" s="508"/>
      <c r="O873" s="508"/>
      <c r="P873" s="489">
        <f t="shared" si="39"/>
        <v>-9</v>
      </c>
      <c r="Q873" s="489">
        <f t="shared" si="41"/>
        <v>0</v>
      </c>
      <c r="R873" s="493" t="str">
        <f t="shared" si="40"/>
        <v/>
      </c>
    </row>
    <row r="874" spans="1:18" ht="13.2" hidden="1" x14ac:dyDescent="0.25">
      <c r="A874" s="503">
        <v>870</v>
      </c>
      <c r="B874" s="504"/>
      <c r="C874" s="505"/>
      <c r="D874" s="506"/>
      <c r="E874" s="506"/>
      <c r="F874" s="106"/>
      <c r="G874" s="506"/>
      <c r="H874" s="506"/>
      <c r="I874" s="507"/>
      <c r="J874" s="506"/>
      <c r="K874" s="506"/>
      <c r="L874" s="507"/>
      <c r="M874" s="506"/>
      <c r="N874" s="508"/>
      <c r="O874" s="508"/>
      <c r="P874" s="489">
        <f t="shared" si="39"/>
        <v>-9</v>
      </c>
      <c r="Q874" s="489">
        <f t="shared" si="41"/>
        <v>0</v>
      </c>
      <c r="R874" s="493" t="str">
        <f t="shared" si="40"/>
        <v/>
      </c>
    </row>
    <row r="875" spans="1:18" ht="13.2" hidden="1" x14ac:dyDescent="0.25">
      <c r="A875" s="503">
        <v>871</v>
      </c>
      <c r="B875" s="504"/>
      <c r="C875" s="505"/>
      <c r="D875" s="506"/>
      <c r="E875" s="506"/>
      <c r="F875" s="106"/>
      <c r="G875" s="506"/>
      <c r="H875" s="506"/>
      <c r="I875" s="507"/>
      <c r="J875" s="506"/>
      <c r="K875" s="506"/>
      <c r="L875" s="507"/>
      <c r="M875" s="506"/>
      <c r="N875" s="508"/>
      <c r="O875" s="508"/>
      <c r="P875" s="489">
        <f t="shared" si="39"/>
        <v>-9</v>
      </c>
      <c r="Q875" s="489">
        <f t="shared" si="41"/>
        <v>0</v>
      </c>
      <c r="R875" s="493" t="str">
        <f t="shared" si="40"/>
        <v/>
      </c>
    </row>
    <row r="876" spans="1:18" ht="13.2" hidden="1" x14ac:dyDescent="0.25">
      <c r="A876" s="503">
        <v>872</v>
      </c>
      <c r="B876" s="504"/>
      <c r="C876" s="505"/>
      <c r="D876" s="506"/>
      <c r="E876" s="506"/>
      <c r="F876" s="106"/>
      <c r="G876" s="506"/>
      <c r="H876" s="506"/>
      <c r="I876" s="507"/>
      <c r="J876" s="506"/>
      <c r="K876" s="506"/>
      <c r="L876" s="507"/>
      <c r="M876" s="506"/>
      <c r="N876" s="508"/>
      <c r="O876" s="508"/>
      <c r="P876" s="489">
        <f t="shared" si="39"/>
        <v>-9</v>
      </c>
      <c r="Q876" s="489">
        <f t="shared" si="41"/>
        <v>0</v>
      </c>
      <c r="R876" s="493" t="str">
        <f t="shared" si="40"/>
        <v/>
      </c>
    </row>
    <row r="877" spans="1:18" ht="13.2" hidden="1" x14ac:dyDescent="0.25">
      <c r="A877" s="503">
        <v>873</v>
      </c>
      <c r="B877" s="504"/>
      <c r="C877" s="505"/>
      <c r="D877" s="506"/>
      <c r="E877" s="506"/>
      <c r="F877" s="106"/>
      <c r="G877" s="506"/>
      <c r="H877" s="506"/>
      <c r="I877" s="507"/>
      <c r="J877" s="506"/>
      <c r="K877" s="506"/>
      <c r="L877" s="507"/>
      <c r="M877" s="506"/>
      <c r="N877" s="508"/>
      <c r="O877" s="508"/>
      <c r="P877" s="489">
        <f t="shared" si="39"/>
        <v>-9</v>
      </c>
      <c r="Q877" s="489">
        <f t="shared" si="41"/>
        <v>0</v>
      </c>
      <c r="R877" s="493" t="str">
        <f t="shared" si="40"/>
        <v/>
      </c>
    </row>
    <row r="878" spans="1:18" ht="13.2" hidden="1" x14ac:dyDescent="0.25">
      <c r="A878" s="503">
        <v>874</v>
      </c>
      <c r="B878" s="504"/>
      <c r="C878" s="505"/>
      <c r="D878" s="506"/>
      <c r="E878" s="506"/>
      <c r="F878" s="106"/>
      <c r="G878" s="506"/>
      <c r="H878" s="506"/>
      <c r="I878" s="507"/>
      <c r="J878" s="506"/>
      <c r="K878" s="506"/>
      <c r="L878" s="507"/>
      <c r="M878" s="506"/>
      <c r="N878" s="508"/>
      <c r="O878" s="508"/>
      <c r="P878" s="489">
        <f t="shared" si="39"/>
        <v>-9</v>
      </c>
      <c r="Q878" s="489">
        <f t="shared" si="41"/>
        <v>0</v>
      </c>
      <c r="R878" s="493" t="str">
        <f t="shared" si="40"/>
        <v/>
      </c>
    </row>
    <row r="879" spans="1:18" ht="13.2" hidden="1" x14ac:dyDescent="0.25">
      <c r="A879" s="503">
        <v>875</v>
      </c>
      <c r="B879" s="504"/>
      <c r="C879" s="505"/>
      <c r="D879" s="506"/>
      <c r="E879" s="506"/>
      <c r="F879" s="106"/>
      <c r="G879" s="506"/>
      <c r="H879" s="506"/>
      <c r="I879" s="507"/>
      <c r="J879" s="506"/>
      <c r="K879" s="506"/>
      <c r="L879" s="507"/>
      <c r="M879" s="506"/>
      <c r="N879" s="508"/>
      <c r="O879" s="508"/>
      <c r="P879" s="489">
        <f t="shared" si="39"/>
        <v>-9</v>
      </c>
      <c r="Q879" s="489">
        <f t="shared" si="41"/>
        <v>0</v>
      </c>
      <c r="R879" s="493" t="str">
        <f t="shared" si="40"/>
        <v/>
      </c>
    </row>
    <row r="880" spans="1:18" ht="13.2" hidden="1" x14ac:dyDescent="0.25">
      <c r="A880" s="503">
        <v>876</v>
      </c>
      <c r="B880" s="504"/>
      <c r="C880" s="505"/>
      <c r="D880" s="506"/>
      <c r="E880" s="506"/>
      <c r="F880" s="106"/>
      <c r="G880" s="506"/>
      <c r="H880" s="506"/>
      <c r="I880" s="507"/>
      <c r="J880" s="506"/>
      <c r="K880" s="506"/>
      <c r="L880" s="507"/>
      <c r="M880" s="506"/>
      <c r="N880" s="508"/>
      <c r="O880" s="508"/>
      <c r="P880" s="489">
        <f t="shared" si="39"/>
        <v>-9</v>
      </c>
      <c r="Q880" s="489">
        <f t="shared" si="41"/>
        <v>0</v>
      </c>
      <c r="R880" s="493" t="str">
        <f t="shared" si="40"/>
        <v/>
      </c>
    </row>
    <row r="881" spans="1:18" ht="13.2" hidden="1" x14ac:dyDescent="0.25">
      <c r="A881" s="503">
        <v>877</v>
      </c>
      <c r="B881" s="504"/>
      <c r="C881" s="505"/>
      <c r="D881" s="506"/>
      <c r="E881" s="506"/>
      <c r="F881" s="106"/>
      <c r="G881" s="506"/>
      <c r="H881" s="506"/>
      <c r="I881" s="507"/>
      <c r="J881" s="506"/>
      <c r="K881" s="506"/>
      <c r="L881" s="507"/>
      <c r="M881" s="506"/>
      <c r="N881" s="508"/>
      <c r="O881" s="508"/>
      <c r="P881" s="489">
        <f t="shared" si="39"/>
        <v>-9</v>
      </c>
      <c r="Q881" s="489">
        <f t="shared" si="41"/>
        <v>0</v>
      </c>
      <c r="R881" s="493" t="str">
        <f t="shared" si="40"/>
        <v/>
      </c>
    </row>
    <row r="882" spans="1:18" ht="13.2" hidden="1" x14ac:dyDescent="0.25">
      <c r="A882" s="503">
        <v>878</v>
      </c>
      <c r="B882" s="504"/>
      <c r="C882" s="505"/>
      <c r="D882" s="506"/>
      <c r="E882" s="506"/>
      <c r="F882" s="106"/>
      <c r="G882" s="506"/>
      <c r="H882" s="506"/>
      <c r="I882" s="507"/>
      <c r="J882" s="506"/>
      <c r="K882" s="506"/>
      <c r="L882" s="507"/>
      <c r="M882" s="506"/>
      <c r="N882" s="508"/>
      <c r="O882" s="508"/>
      <c r="P882" s="489">
        <f t="shared" si="39"/>
        <v>-9</v>
      </c>
      <c r="Q882" s="489">
        <f t="shared" si="41"/>
        <v>0</v>
      </c>
      <c r="R882" s="493" t="str">
        <f t="shared" si="40"/>
        <v/>
      </c>
    </row>
    <row r="883" spans="1:18" ht="13.2" hidden="1" x14ac:dyDescent="0.25">
      <c r="A883" s="503">
        <v>879</v>
      </c>
      <c r="B883" s="504"/>
      <c r="C883" s="505"/>
      <c r="D883" s="506"/>
      <c r="E883" s="506"/>
      <c r="F883" s="106"/>
      <c r="G883" s="506"/>
      <c r="H883" s="506"/>
      <c r="I883" s="507"/>
      <c r="J883" s="506"/>
      <c r="K883" s="506"/>
      <c r="L883" s="507"/>
      <c r="M883" s="506"/>
      <c r="N883" s="508"/>
      <c r="O883" s="508"/>
      <c r="P883" s="489">
        <f t="shared" si="39"/>
        <v>-9</v>
      </c>
      <c r="Q883" s="489">
        <f t="shared" si="41"/>
        <v>0</v>
      </c>
      <c r="R883" s="493" t="str">
        <f t="shared" si="40"/>
        <v/>
      </c>
    </row>
    <row r="884" spans="1:18" ht="13.2" hidden="1" x14ac:dyDescent="0.25">
      <c r="A884" s="503">
        <v>880</v>
      </c>
      <c r="B884" s="504"/>
      <c r="C884" s="505"/>
      <c r="D884" s="506"/>
      <c r="E884" s="506"/>
      <c r="F884" s="106"/>
      <c r="G884" s="506"/>
      <c r="H884" s="506"/>
      <c r="I884" s="507"/>
      <c r="J884" s="506"/>
      <c r="K884" s="506"/>
      <c r="L884" s="507"/>
      <c r="M884" s="506"/>
      <c r="N884" s="508"/>
      <c r="O884" s="508"/>
      <c r="P884" s="489">
        <f t="shared" si="39"/>
        <v>-9</v>
      </c>
      <c r="Q884" s="489">
        <f t="shared" si="41"/>
        <v>0</v>
      </c>
      <c r="R884" s="493" t="str">
        <f t="shared" si="40"/>
        <v/>
      </c>
    </row>
    <row r="885" spans="1:18" ht="13.2" hidden="1" x14ac:dyDescent="0.25">
      <c r="A885" s="503">
        <v>881</v>
      </c>
      <c r="B885" s="504"/>
      <c r="C885" s="505"/>
      <c r="D885" s="506"/>
      <c r="E885" s="506"/>
      <c r="F885" s="106"/>
      <c r="G885" s="506"/>
      <c r="H885" s="506"/>
      <c r="I885" s="507"/>
      <c r="J885" s="506"/>
      <c r="K885" s="506"/>
      <c r="L885" s="507"/>
      <c r="M885" s="506"/>
      <c r="N885" s="508"/>
      <c r="O885" s="508"/>
      <c r="P885" s="489">
        <f t="shared" si="39"/>
        <v>-9</v>
      </c>
      <c r="Q885" s="489">
        <f t="shared" si="41"/>
        <v>0</v>
      </c>
      <c r="R885" s="493" t="str">
        <f t="shared" si="40"/>
        <v/>
      </c>
    </row>
    <row r="886" spans="1:18" ht="13.2" hidden="1" x14ac:dyDescent="0.25">
      <c r="A886" s="503">
        <v>882</v>
      </c>
      <c r="B886" s="504"/>
      <c r="C886" s="505"/>
      <c r="D886" s="506"/>
      <c r="E886" s="506"/>
      <c r="F886" s="106"/>
      <c r="G886" s="506"/>
      <c r="H886" s="506"/>
      <c r="I886" s="507"/>
      <c r="J886" s="506"/>
      <c r="K886" s="506"/>
      <c r="L886" s="507"/>
      <c r="M886" s="506"/>
      <c r="N886" s="508"/>
      <c r="O886" s="508"/>
      <c r="P886" s="489">
        <f t="shared" si="39"/>
        <v>-9</v>
      </c>
      <c r="Q886" s="489">
        <f t="shared" si="41"/>
        <v>0</v>
      </c>
      <c r="R886" s="493" t="str">
        <f t="shared" si="40"/>
        <v/>
      </c>
    </row>
    <row r="887" spans="1:18" ht="13.2" hidden="1" x14ac:dyDescent="0.25">
      <c r="A887" s="503">
        <v>883</v>
      </c>
      <c r="B887" s="504"/>
      <c r="C887" s="505"/>
      <c r="D887" s="506"/>
      <c r="E887" s="506"/>
      <c r="F887" s="106"/>
      <c r="G887" s="506"/>
      <c r="H887" s="506"/>
      <c r="I887" s="507"/>
      <c r="J887" s="506"/>
      <c r="K887" s="506"/>
      <c r="L887" s="507"/>
      <c r="M887" s="506"/>
      <c r="N887" s="508"/>
      <c r="O887" s="508"/>
      <c r="P887" s="489">
        <f t="shared" si="39"/>
        <v>-9</v>
      </c>
      <c r="Q887" s="489">
        <f t="shared" si="41"/>
        <v>0</v>
      </c>
      <c r="R887" s="493" t="str">
        <f t="shared" si="40"/>
        <v/>
      </c>
    </row>
    <row r="888" spans="1:18" ht="13.2" hidden="1" x14ac:dyDescent="0.25">
      <c r="A888" s="503">
        <v>884</v>
      </c>
      <c r="B888" s="504"/>
      <c r="C888" s="505"/>
      <c r="D888" s="506"/>
      <c r="E888" s="506"/>
      <c r="F888" s="106"/>
      <c r="G888" s="506"/>
      <c r="H888" s="506"/>
      <c r="I888" s="507"/>
      <c r="J888" s="506"/>
      <c r="K888" s="506"/>
      <c r="L888" s="507"/>
      <c r="M888" s="506"/>
      <c r="N888" s="508"/>
      <c r="O888" s="508"/>
      <c r="P888" s="489">
        <f t="shared" si="39"/>
        <v>-9</v>
      </c>
      <c r="Q888" s="489">
        <f t="shared" si="41"/>
        <v>0</v>
      </c>
      <c r="R888" s="493" t="str">
        <f t="shared" si="40"/>
        <v/>
      </c>
    </row>
    <row r="889" spans="1:18" ht="13.2" hidden="1" x14ac:dyDescent="0.25">
      <c r="A889" s="503">
        <v>885</v>
      </c>
      <c r="B889" s="504"/>
      <c r="C889" s="505"/>
      <c r="D889" s="506"/>
      <c r="E889" s="506"/>
      <c r="F889" s="106"/>
      <c r="G889" s="506"/>
      <c r="H889" s="506"/>
      <c r="I889" s="507"/>
      <c r="J889" s="506"/>
      <c r="K889" s="506"/>
      <c r="L889" s="507"/>
      <c r="M889" s="506"/>
      <c r="N889" s="508"/>
      <c r="O889" s="508"/>
      <c r="P889" s="489">
        <f t="shared" si="39"/>
        <v>-9</v>
      </c>
      <c r="Q889" s="489">
        <f t="shared" si="41"/>
        <v>0</v>
      </c>
      <c r="R889" s="493" t="str">
        <f t="shared" si="40"/>
        <v/>
      </c>
    </row>
    <row r="890" spans="1:18" ht="13.2" hidden="1" x14ac:dyDescent="0.25">
      <c r="A890" s="503">
        <v>886</v>
      </c>
      <c r="B890" s="504"/>
      <c r="C890" s="505"/>
      <c r="D890" s="506"/>
      <c r="E890" s="506"/>
      <c r="F890" s="106"/>
      <c r="G890" s="506"/>
      <c r="H890" s="506"/>
      <c r="I890" s="507"/>
      <c r="J890" s="506"/>
      <c r="K890" s="506"/>
      <c r="L890" s="507"/>
      <c r="M890" s="506"/>
      <c r="N890" s="508"/>
      <c r="O890" s="508"/>
      <c r="P890" s="489">
        <f t="shared" si="39"/>
        <v>-9</v>
      </c>
      <c r="Q890" s="489">
        <f t="shared" si="41"/>
        <v>0</v>
      </c>
      <c r="R890" s="493" t="str">
        <f t="shared" si="40"/>
        <v/>
      </c>
    </row>
    <row r="891" spans="1:18" ht="13.2" hidden="1" x14ac:dyDescent="0.25">
      <c r="A891" s="503">
        <v>887</v>
      </c>
      <c r="B891" s="504"/>
      <c r="C891" s="505"/>
      <c r="D891" s="506"/>
      <c r="E891" s="506"/>
      <c r="F891" s="106"/>
      <c r="G891" s="506"/>
      <c r="H891" s="506"/>
      <c r="I891" s="507"/>
      <c r="J891" s="506"/>
      <c r="K891" s="506"/>
      <c r="L891" s="507"/>
      <c r="M891" s="506"/>
      <c r="N891" s="508"/>
      <c r="O891" s="508"/>
      <c r="P891" s="489">
        <f t="shared" si="39"/>
        <v>-9</v>
      </c>
      <c r="Q891" s="489">
        <f t="shared" si="41"/>
        <v>0</v>
      </c>
      <c r="R891" s="493" t="str">
        <f t="shared" si="40"/>
        <v/>
      </c>
    </row>
    <row r="892" spans="1:18" ht="13.2" hidden="1" x14ac:dyDescent="0.25">
      <c r="A892" s="503">
        <v>888</v>
      </c>
      <c r="B892" s="504"/>
      <c r="C892" s="505"/>
      <c r="D892" s="506"/>
      <c r="E892" s="506"/>
      <c r="F892" s="106"/>
      <c r="G892" s="506"/>
      <c r="H892" s="506"/>
      <c r="I892" s="507"/>
      <c r="J892" s="506"/>
      <c r="K892" s="506"/>
      <c r="L892" s="507"/>
      <c r="M892" s="506"/>
      <c r="N892" s="508"/>
      <c r="O892" s="508"/>
      <c r="P892" s="489">
        <f t="shared" si="39"/>
        <v>-9</v>
      </c>
      <c r="Q892" s="489">
        <f t="shared" si="41"/>
        <v>0</v>
      </c>
      <c r="R892" s="493" t="str">
        <f t="shared" si="40"/>
        <v/>
      </c>
    </row>
    <row r="893" spans="1:18" ht="13.2" hidden="1" x14ac:dyDescent="0.25">
      <c r="A893" s="503">
        <v>889</v>
      </c>
      <c r="B893" s="504"/>
      <c r="C893" s="505"/>
      <c r="D893" s="506"/>
      <c r="E893" s="506"/>
      <c r="F893" s="106"/>
      <c r="G893" s="506"/>
      <c r="H893" s="506"/>
      <c r="I893" s="507"/>
      <c r="J893" s="506"/>
      <c r="K893" s="506"/>
      <c r="L893" s="507"/>
      <c r="M893" s="506"/>
      <c r="N893" s="508"/>
      <c r="O893" s="508"/>
      <c r="P893" s="489">
        <f t="shared" si="39"/>
        <v>-9</v>
      </c>
      <c r="Q893" s="489">
        <f t="shared" si="41"/>
        <v>0</v>
      </c>
      <c r="R893" s="493" t="str">
        <f t="shared" si="40"/>
        <v/>
      </c>
    </row>
    <row r="894" spans="1:18" ht="13.2" hidden="1" x14ac:dyDescent="0.25">
      <c r="A894" s="503">
        <v>890</v>
      </c>
      <c r="B894" s="504"/>
      <c r="C894" s="505"/>
      <c r="D894" s="506"/>
      <c r="E894" s="506"/>
      <c r="F894" s="106"/>
      <c r="G894" s="506"/>
      <c r="H894" s="506"/>
      <c r="I894" s="507"/>
      <c r="J894" s="506"/>
      <c r="K894" s="506"/>
      <c r="L894" s="507"/>
      <c r="M894" s="506"/>
      <c r="N894" s="508"/>
      <c r="O894" s="508"/>
      <c r="P894" s="489">
        <f t="shared" si="39"/>
        <v>-9</v>
      </c>
      <c r="Q894" s="489">
        <f t="shared" si="41"/>
        <v>0</v>
      </c>
      <c r="R894" s="493" t="str">
        <f t="shared" si="40"/>
        <v/>
      </c>
    </row>
    <row r="895" spans="1:18" ht="13.2" hidden="1" x14ac:dyDescent="0.25">
      <c r="A895" s="503">
        <v>891</v>
      </c>
      <c r="B895" s="504"/>
      <c r="C895" s="505"/>
      <c r="D895" s="506"/>
      <c r="E895" s="506"/>
      <c r="F895" s="106"/>
      <c r="G895" s="506"/>
      <c r="H895" s="506"/>
      <c r="I895" s="507"/>
      <c r="J895" s="506"/>
      <c r="K895" s="506"/>
      <c r="L895" s="507"/>
      <c r="M895" s="506"/>
      <c r="N895" s="508"/>
      <c r="O895" s="508"/>
      <c r="P895" s="489">
        <f t="shared" si="39"/>
        <v>-9</v>
      </c>
      <c r="Q895" s="489">
        <f t="shared" si="41"/>
        <v>0</v>
      </c>
      <c r="R895" s="493" t="str">
        <f t="shared" si="40"/>
        <v/>
      </c>
    </row>
    <row r="896" spans="1:18" ht="13.2" hidden="1" x14ac:dyDescent="0.25">
      <c r="A896" s="503">
        <v>892</v>
      </c>
      <c r="B896" s="504"/>
      <c r="C896" s="505"/>
      <c r="D896" s="506"/>
      <c r="E896" s="506"/>
      <c r="F896" s="106"/>
      <c r="G896" s="506"/>
      <c r="H896" s="506"/>
      <c r="I896" s="507"/>
      <c r="J896" s="506"/>
      <c r="K896" s="506"/>
      <c r="L896" s="507"/>
      <c r="M896" s="506"/>
      <c r="N896" s="508"/>
      <c r="O896" s="508"/>
      <c r="P896" s="489">
        <f t="shared" si="39"/>
        <v>-9</v>
      </c>
      <c r="Q896" s="489">
        <f t="shared" si="41"/>
        <v>0</v>
      </c>
      <c r="R896" s="493" t="str">
        <f t="shared" si="40"/>
        <v/>
      </c>
    </row>
    <row r="897" spans="1:18" ht="13.2" hidden="1" x14ac:dyDescent="0.25">
      <c r="A897" s="503">
        <v>893</v>
      </c>
      <c r="B897" s="504"/>
      <c r="C897" s="505"/>
      <c r="D897" s="506"/>
      <c r="E897" s="506"/>
      <c r="F897" s="106"/>
      <c r="G897" s="506"/>
      <c r="H897" s="506"/>
      <c r="I897" s="507"/>
      <c r="J897" s="506"/>
      <c r="K897" s="506"/>
      <c r="L897" s="507"/>
      <c r="M897" s="506"/>
      <c r="N897" s="508"/>
      <c r="O897" s="508"/>
      <c r="P897" s="489">
        <f t="shared" si="39"/>
        <v>-9</v>
      </c>
      <c r="Q897" s="489">
        <f t="shared" si="41"/>
        <v>0</v>
      </c>
      <c r="R897" s="493" t="str">
        <f t="shared" si="40"/>
        <v/>
      </c>
    </row>
    <row r="898" spans="1:18" ht="13.2" hidden="1" x14ac:dyDescent="0.25">
      <c r="A898" s="503">
        <v>894</v>
      </c>
      <c r="B898" s="504"/>
      <c r="C898" s="505"/>
      <c r="D898" s="506"/>
      <c r="E898" s="506"/>
      <c r="F898" s="106"/>
      <c r="G898" s="506"/>
      <c r="H898" s="506"/>
      <c r="I898" s="507"/>
      <c r="J898" s="506"/>
      <c r="K898" s="506"/>
      <c r="L898" s="507"/>
      <c r="M898" s="506"/>
      <c r="N898" s="508"/>
      <c r="O898" s="508"/>
      <c r="P898" s="489">
        <f t="shared" si="39"/>
        <v>-9</v>
      </c>
      <c r="Q898" s="489">
        <f t="shared" si="41"/>
        <v>0</v>
      </c>
      <c r="R898" s="493" t="str">
        <f t="shared" si="40"/>
        <v/>
      </c>
    </row>
    <row r="899" spans="1:18" ht="13.2" hidden="1" x14ac:dyDescent="0.25">
      <c r="A899" s="503">
        <v>895</v>
      </c>
      <c r="B899" s="504"/>
      <c r="C899" s="505"/>
      <c r="D899" s="506"/>
      <c r="E899" s="506"/>
      <c r="F899" s="106"/>
      <c r="G899" s="506"/>
      <c r="H899" s="506"/>
      <c r="I899" s="507"/>
      <c r="J899" s="506"/>
      <c r="K899" s="506"/>
      <c r="L899" s="507"/>
      <c r="M899" s="506"/>
      <c r="N899" s="508"/>
      <c r="O899" s="508"/>
      <c r="P899" s="489">
        <f t="shared" si="39"/>
        <v>-9</v>
      </c>
      <c r="Q899" s="489">
        <f t="shared" si="41"/>
        <v>0</v>
      </c>
      <c r="R899" s="493" t="str">
        <f t="shared" si="40"/>
        <v/>
      </c>
    </row>
    <row r="900" spans="1:18" ht="13.2" hidden="1" x14ac:dyDescent="0.25">
      <c r="A900" s="503">
        <v>896</v>
      </c>
      <c r="B900" s="504"/>
      <c r="C900" s="505"/>
      <c r="D900" s="506"/>
      <c r="E900" s="506"/>
      <c r="F900" s="106"/>
      <c r="G900" s="506"/>
      <c r="H900" s="506"/>
      <c r="I900" s="507"/>
      <c r="J900" s="506"/>
      <c r="K900" s="506"/>
      <c r="L900" s="507"/>
      <c r="M900" s="506"/>
      <c r="N900" s="508"/>
      <c r="O900" s="508"/>
      <c r="P900" s="489">
        <f t="shared" si="39"/>
        <v>-9</v>
      </c>
      <c r="Q900" s="489">
        <f t="shared" si="41"/>
        <v>0</v>
      </c>
      <c r="R900" s="493" t="str">
        <f t="shared" si="40"/>
        <v/>
      </c>
    </row>
    <row r="901" spans="1:18" ht="13.2" hidden="1" x14ac:dyDescent="0.25">
      <c r="A901" s="503">
        <v>897</v>
      </c>
      <c r="B901" s="504"/>
      <c r="C901" s="505"/>
      <c r="D901" s="506"/>
      <c r="E901" s="506"/>
      <c r="F901" s="106"/>
      <c r="G901" s="506"/>
      <c r="H901" s="506"/>
      <c r="I901" s="507"/>
      <c r="J901" s="506"/>
      <c r="K901" s="506"/>
      <c r="L901" s="507"/>
      <c r="M901" s="506"/>
      <c r="N901" s="508"/>
      <c r="O901" s="508"/>
      <c r="P901" s="489">
        <f t="shared" ref="P901:P964" si="42">MONTH(B901)-$P$1+1</f>
        <v>-9</v>
      </c>
      <c r="Q901" s="489">
        <f t="shared" si="41"/>
        <v>0</v>
      </c>
      <c r="R901" s="493" t="str">
        <f t="shared" ref="R901:R964" si="43">SUBSTITUTE(D901," ","_")</f>
        <v/>
      </c>
    </row>
    <row r="902" spans="1:18" ht="13.2" hidden="1" x14ac:dyDescent="0.25">
      <c r="A902" s="503">
        <v>898</v>
      </c>
      <c r="B902" s="504"/>
      <c r="C902" s="505"/>
      <c r="D902" s="506"/>
      <c r="E902" s="506"/>
      <c r="F902" s="106"/>
      <c r="G902" s="506"/>
      <c r="H902" s="506"/>
      <c r="I902" s="507"/>
      <c r="J902" s="506"/>
      <c r="K902" s="506"/>
      <c r="L902" s="507"/>
      <c r="M902" s="506"/>
      <c r="N902" s="508"/>
      <c r="O902" s="508"/>
      <c r="P902" s="489">
        <f t="shared" si="42"/>
        <v>-9</v>
      </c>
      <c r="Q902" s="489">
        <f t="shared" ref="Q902:Q965" si="44">IF(C902=0,0,IF(YEAR(C902)-$Q$1&lt;0,0,MONTH(C902)-$P$1+1))</f>
        <v>0</v>
      </c>
      <c r="R902" s="493" t="str">
        <f t="shared" si="43"/>
        <v/>
      </c>
    </row>
    <row r="903" spans="1:18" ht="13.2" hidden="1" x14ac:dyDescent="0.25">
      <c r="A903" s="503">
        <v>899</v>
      </c>
      <c r="B903" s="504"/>
      <c r="C903" s="505"/>
      <c r="D903" s="506"/>
      <c r="E903" s="506"/>
      <c r="F903" s="106"/>
      <c r="G903" s="506"/>
      <c r="H903" s="506"/>
      <c r="I903" s="507"/>
      <c r="J903" s="506"/>
      <c r="K903" s="506"/>
      <c r="L903" s="507"/>
      <c r="M903" s="506"/>
      <c r="N903" s="508"/>
      <c r="O903" s="508"/>
      <c r="P903" s="489">
        <f t="shared" si="42"/>
        <v>-9</v>
      </c>
      <c r="Q903" s="489">
        <f t="shared" si="44"/>
        <v>0</v>
      </c>
      <c r="R903" s="493" t="str">
        <f t="shared" si="43"/>
        <v/>
      </c>
    </row>
    <row r="904" spans="1:18" ht="13.2" hidden="1" x14ac:dyDescent="0.25">
      <c r="A904" s="503">
        <v>900</v>
      </c>
      <c r="B904" s="504"/>
      <c r="C904" s="505"/>
      <c r="D904" s="506"/>
      <c r="E904" s="506"/>
      <c r="F904" s="106"/>
      <c r="G904" s="506"/>
      <c r="H904" s="506"/>
      <c r="I904" s="507"/>
      <c r="J904" s="506"/>
      <c r="K904" s="506"/>
      <c r="L904" s="507"/>
      <c r="M904" s="506"/>
      <c r="N904" s="508"/>
      <c r="O904" s="508"/>
      <c r="P904" s="489">
        <f t="shared" si="42"/>
        <v>-9</v>
      </c>
      <c r="Q904" s="489">
        <f t="shared" si="44"/>
        <v>0</v>
      </c>
      <c r="R904" s="493" t="str">
        <f t="shared" si="43"/>
        <v/>
      </c>
    </row>
    <row r="905" spans="1:18" ht="13.2" hidden="1" x14ac:dyDescent="0.25">
      <c r="A905" s="503">
        <v>901</v>
      </c>
      <c r="B905" s="504"/>
      <c r="C905" s="505"/>
      <c r="D905" s="506"/>
      <c r="E905" s="506"/>
      <c r="F905" s="106"/>
      <c r="G905" s="506"/>
      <c r="H905" s="506"/>
      <c r="I905" s="507"/>
      <c r="J905" s="506"/>
      <c r="K905" s="506"/>
      <c r="L905" s="507"/>
      <c r="M905" s="506"/>
      <c r="N905" s="508"/>
      <c r="O905" s="508"/>
      <c r="P905" s="489">
        <f t="shared" si="42"/>
        <v>-9</v>
      </c>
      <c r="Q905" s="489">
        <f t="shared" si="44"/>
        <v>0</v>
      </c>
      <c r="R905" s="493" t="str">
        <f t="shared" si="43"/>
        <v/>
      </c>
    </row>
    <row r="906" spans="1:18" ht="13.2" hidden="1" x14ac:dyDescent="0.25">
      <c r="A906" s="503">
        <v>902</v>
      </c>
      <c r="B906" s="504"/>
      <c r="C906" s="505"/>
      <c r="D906" s="506"/>
      <c r="E906" s="506"/>
      <c r="F906" s="106"/>
      <c r="G906" s="506"/>
      <c r="H906" s="506"/>
      <c r="I906" s="507"/>
      <c r="J906" s="506"/>
      <c r="K906" s="506"/>
      <c r="L906" s="507"/>
      <c r="M906" s="506"/>
      <c r="N906" s="508"/>
      <c r="O906" s="508"/>
      <c r="P906" s="489">
        <f t="shared" si="42"/>
        <v>-9</v>
      </c>
      <c r="Q906" s="489">
        <f t="shared" si="44"/>
        <v>0</v>
      </c>
      <c r="R906" s="493" t="str">
        <f t="shared" si="43"/>
        <v/>
      </c>
    </row>
    <row r="907" spans="1:18" ht="13.2" hidden="1" x14ac:dyDescent="0.25">
      <c r="A907" s="503">
        <v>903</v>
      </c>
      <c r="B907" s="504"/>
      <c r="C907" s="505"/>
      <c r="D907" s="506"/>
      <c r="E907" s="506"/>
      <c r="F907" s="106"/>
      <c r="G907" s="506"/>
      <c r="H907" s="506"/>
      <c r="I907" s="507"/>
      <c r="J907" s="506"/>
      <c r="K907" s="506"/>
      <c r="L907" s="507"/>
      <c r="M907" s="506"/>
      <c r="N907" s="508"/>
      <c r="O907" s="508"/>
      <c r="P907" s="489">
        <f t="shared" si="42"/>
        <v>-9</v>
      </c>
      <c r="Q907" s="489">
        <f t="shared" si="44"/>
        <v>0</v>
      </c>
      <c r="R907" s="493" t="str">
        <f t="shared" si="43"/>
        <v/>
      </c>
    </row>
    <row r="908" spans="1:18" ht="13.2" hidden="1" x14ac:dyDescent="0.25">
      <c r="A908" s="503">
        <v>904</v>
      </c>
      <c r="B908" s="504"/>
      <c r="C908" s="505"/>
      <c r="D908" s="506"/>
      <c r="E908" s="506"/>
      <c r="F908" s="106"/>
      <c r="G908" s="506"/>
      <c r="H908" s="506"/>
      <c r="I908" s="507"/>
      <c r="J908" s="506"/>
      <c r="K908" s="506"/>
      <c r="L908" s="507"/>
      <c r="M908" s="506"/>
      <c r="N908" s="508"/>
      <c r="O908" s="508"/>
      <c r="P908" s="489">
        <f t="shared" si="42"/>
        <v>-9</v>
      </c>
      <c r="Q908" s="489">
        <f t="shared" si="44"/>
        <v>0</v>
      </c>
      <c r="R908" s="493" t="str">
        <f t="shared" si="43"/>
        <v/>
      </c>
    </row>
    <row r="909" spans="1:18" ht="13.2" hidden="1" x14ac:dyDescent="0.25">
      <c r="A909" s="503">
        <v>905</v>
      </c>
      <c r="B909" s="504"/>
      <c r="C909" s="505"/>
      <c r="D909" s="506"/>
      <c r="E909" s="506"/>
      <c r="F909" s="106"/>
      <c r="G909" s="506"/>
      <c r="H909" s="506"/>
      <c r="I909" s="507"/>
      <c r="J909" s="506"/>
      <c r="K909" s="506"/>
      <c r="L909" s="507"/>
      <c r="M909" s="506"/>
      <c r="N909" s="508"/>
      <c r="O909" s="508"/>
      <c r="P909" s="489">
        <f t="shared" si="42"/>
        <v>-9</v>
      </c>
      <c r="Q909" s="489">
        <f t="shared" si="44"/>
        <v>0</v>
      </c>
      <c r="R909" s="493" t="str">
        <f t="shared" si="43"/>
        <v/>
      </c>
    </row>
    <row r="910" spans="1:18" ht="13.2" hidden="1" x14ac:dyDescent="0.25">
      <c r="A910" s="503">
        <v>906</v>
      </c>
      <c r="B910" s="504"/>
      <c r="C910" s="505"/>
      <c r="D910" s="506"/>
      <c r="E910" s="506"/>
      <c r="F910" s="106"/>
      <c r="G910" s="506"/>
      <c r="H910" s="506"/>
      <c r="I910" s="507"/>
      <c r="J910" s="506"/>
      <c r="K910" s="506"/>
      <c r="L910" s="507"/>
      <c r="M910" s="506"/>
      <c r="N910" s="508"/>
      <c r="O910" s="508"/>
      <c r="P910" s="489">
        <f t="shared" si="42"/>
        <v>-9</v>
      </c>
      <c r="Q910" s="489">
        <f t="shared" si="44"/>
        <v>0</v>
      </c>
      <c r="R910" s="493" t="str">
        <f t="shared" si="43"/>
        <v/>
      </c>
    </row>
    <row r="911" spans="1:18" ht="13.2" hidden="1" x14ac:dyDescent="0.25">
      <c r="A911" s="503">
        <v>907</v>
      </c>
      <c r="B911" s="504"/>
      <c r="C911" s="505"/>
      <c r="D911" s="506"/>
      <c r="E911" s="506"/>
      <c r="F911" s="106"/>
      <c r="G911" s="506"/>
      <c r="H911" s="506"/>
      <c r="I911" s="507"/>
      <c r="J911" s="506"/>
      <c r="K911" s="506"/>
      <c r="L911" s="507"/>
      <c r="M911" s="506"/>
      <c r="N911" s="508"/>
      <c r="O911" s="508"/>
      <c r="P911" s="489">
        <f t="shared" si="42"/>
        <v>-9</v>
      </c>
      <c r="Q911" s="489">
        <f t="shared" si="44"/>
        <v>0</v>
      </c>
      <c r="R911" s="493" t="str">
        <f t="shared" si="43"/>
        <v/>
      </c>
    </row>
    <row r="912" spans="1:18" ht="13.2" hidden="1" x14ac:dyDescent="0.25">
      <c r="A912" s="503">
        <v>908</v>
      </c>
      <c r="B912" s="504"/>
      <c r="C912" s="505"/>
      <c r="D912" s="506"/>
      <c r="E912" s="506"/>
      <c r="F912" s="106"/>
      <c r="G912" s="506"/>
      <c r="H912" s="506"/>
      <c r="I912" s="507"/>
      <c r="J912" s="506"/>
      <c r="K912" s="506"/>
      <c r="L912" s="507"/>
      <c r="M912" s="506"/>
      <c r="N912" s="508"/>
      <c r="O912" s="508"/>
      <c r="P912" s="489">
        <f t="shared" si="42"/>
        <v>-9</v>
      </c>
      <c r="Q912" s="489">
        <f t="shared" si="44"/>
        <v>0</v>
      </c>
      <c r="R912" s="493" t="str">
        <f t="shared" si="43"/>
        <v/>
      </c>
    </row>
    <row r="913" spans="1:18" ht="13.2" hidden="1" x14ac:dyDescent="0.25">
      <c r="A913" s="503">
        <v>909</v>
      </c>
      <c r="B913" s="504"/>
      <c r="C913" s="505"/>
      <c r="D913" s="506"/>
      <c r="E913" s="506"/>
      <c r="F913" s="106"/>
      <c r="G913" s="506"/>
      <c r="H913" s="506"/>
      <c r="I913" s="507"/>
      <c r="J913" s="506"/>
      <c r="K913" s="506"/>
      <c r="L913" s="507"/>
      <c r="M913" s="506"/>
      <c r="N913" s="508"/>
      <c r="O913" s="508"/>
      <c r="P913" s="489">
        <f t="shared" si="42"/>
        <v>-9</v>
      </c>
      <c r="Q913" s="489">
        <f t="shared" si="44"/>
        <v>0</v>
      </c>
      <c r="R913" s="493" t="str">
        <f t="shared" si="43"/>
        <v/>
      </c>
    </row>
    <row r="914" spans="1:18" ht="13.2" hidden="1" x14ac:dyDescent="0.25">
      <c r="A914" s="503">
        <v>910</v>
      </c>
      <c r="B914" s="504"/>
      <c r="C914" s="505"/>
      <c r="D914" s="506"/>
      <c r="E914" s="506"/>
      <c r="F914" s="106"/>
      <c r="G914" s="506"/>
      <c r="H914" s="506"/>
      <c r="I914" s="507"/>
      <c r="J914" s="506"/>
      <c r="K914" s="506"/>
      <c r="L914" s="507"/>
      <c r="M914" s="506"/>
      <c r="N914" s="508"/>
      <c r="O914" s="508"/>
      <c r="P914" s="489">
        <f t="shared" si="42"/>
        <v>-9</v>
      </c>
      <c r="Q914" s="489">
        <f t="shared" si="44"/>
        <v>0</v>
      </c>
      <c r="R914" s="493" t="str">
        <f t="shared" si="43"/>
        <v/>
      </c>
    </row>
    <row r="915" spans="1:18" ht="13.2" hidden="1" x14ac:dyDescent="0.25">
      <c r="A915" s="503">
        <v>911</v>
      </c>
      <c r="B915" s="504"/>
      <c r="C915" s="505"/>
      <c r="D915" s="506"/>
      <c r="E915" s="506"/>
      <c r="F915" s="106"/>
      <c r="G915" s="506"/>
      <c r="H915" s="506"/>
      <c r="I915" s="507"/>
      <c r="J915" s="506"/>
      <c r="K915" s="506"/>
      <c r="L915" s="507"/>
      <c r="M915" s="506"/>
      <c r="N915" s="508"/>
      <c r="O915" s="508"/>
      <c r="P915" s="489">
        <f t="shared" si="42"/>
        <v>-9</v>
      </c>
      <c r="Q915" s="489">
        <f t="shared" si="44"/>
        <v>0</v>
      </c>
      <c r="R915" s="493" t="str">
        <f t="shared" si="43"/>
        <v/>
      </c>
    </row>
    <row r="916" spans="1:18" ht="13.2" hidden="1" x14ac:dyDescent="0.25">
      <c r="A916" s="503">
        <v>912</v>
      </c>
      <c r="B916" s="504"/>
      <c r="C916" s="505"/>
      <c r="D916" s="506"/>
      <c r="E916" s="506"/>
      <c r="F916" s="106"/>
      <c r="G916" s="506"/>
      <c r="H916" s="506"/>
      <c r="I916" s="507"/>
      <c r="J916" s="506"/>
      <c r="K916" s="506"/>
      <c r="L916" s="507"/>
      <c r="M916" s="506"/>
      <c r="N916" s="508"/>
      <c r="O916" s="508"/>
      <c r="P916" s="489">
        <f t="shared" si="42"/>
        <v>-9</v>
      </c>
      <c r="Q916" s="489">
        <f t="shared" si="44"/>
        <v>0</v>
      </c>
      <c r="R916" s="493" t="str">
        <f t="shared" si="43"/>
        <v/>
      </c>
    </row>
    <row r="917" spans="1:18" ht="13.2" hidden="1" x14ac:dyDescent="0.25">
      <c r="A917" s="503">
        <v>913</v>
      </c>
      <c r="B917" s="504"/>
      <c r="C917" s="505"/>
      <c r="D917" s="506"/>
      <c r="E917" s="506"/>
      <c r="F917" s="106"/>
      <c r="G917" s="506"/>
      <c r="H917" s="506"/>
      <c r="I917" s="507"/>
      <c r="J917" s="506"/>
      <c r="K917" s="506"/>
      <c r="L917" s="507"/>
      <c r="M917" s="506"/>
      <c r="N917" s="508"/>
      <c r="O917" s="508"/>
      <c r="P917" s="489">
        <f t="shared" si="42"/>
        <v>-9</v>
      </c>
      <c r="Q917" s="489">
        <f t="shared" si="44"/>
        <v>0</v>
      </c>
      <c r="R917" s="493" t="str">
        <f t="shared" si="43"/>
        <v/>
      </c>
    </row>
    <row r="918" spans="1:18" ht="13.2" hidden="1" x14ac:dyDescent="0.25">
      <c r="A918" s="503">
        <v>914</v>
      </c>
      <c r="B918" s="504"/>
      <c r="C918" s="505"/>
      <c r="D918" s="506"/>
      <c r="E918" s="506"/>
      <c r="F918" s="106"/>
      <c r="G918" s="506"/>
      <c r="H918" s="506"/>
      <c r="I918" s="507"/>
      <c r="J918" s="506"/>
      <c r="K918" s="506"/>
      <c r="L918" s="507"/>
      <c r="M918" s="506"/>
      <c r="N918" s="508"/>
      <c r="O918" s="508"/>
      <c r="P918" s="489">
        <f t="shared" si="42"/>
        <v>-9</v>
      </c>
      <c r="Q918" s="489">
        <f t="shared" si="44"/>
        <v>0</v>
      </c>
      <c r="R918" s="493" t="str">
        <f t="shared" si="43"/>
        <v/>
      </c>
    </row>
    <row r="919" spans="1:18" ht="13.2" hidden="1" x14ac:dyDescent="0.25">
      <c r="A919" s="503">
        <v>915</v>
      </c>
      <c r="B919" s="504"/>
      <c r="C919" s="505"/>
      <c r="D919" s="506"/>
      <c r="E919" s="506"/>
      <c r="F919" s="106"/>
      <c r="G919" s="506"/>
      <c r="H919" s="506"/>
      <c r="I919" s="507"/>
      <c r="J919" s="506"/>
      <c r="K919" s="506"/>
      <c r="L919" s="507"/>
      <c r="M919" s="506"/>
      <c r="N919" s="508"/>
      <c r="O919" s="508"/>
      <c r="P919" s="489">
        <f t="shared" si="42"/>
        <v>-9</v>
      </c>
      <c r="Q919" s="489">
        <f t="shared" si="44"/>
        <v>0</v>
      </c>
      <c r="R919" s="493" t="str">
        <f t="shared" si="43"/>
        <v/>
      </c>
    </row>
    <row r="920" spans="1:18" ht="13.2" hidden="1" x14ac:dyDescent="0.25">
      <c r="A920" s="503">
        <v>916</v>
      </c>
      <c r="B920" s="504"/>
      <c r="C920" s="505"/>
      <c r="D920" s="506"/>
      <c r="E920" s="506"/>
      <c r="F920" s="106"/>
      <c r="G920" s="506"/>
      <c r="H920" s="506"/>
      <c r="I920" s="507"/>
      <c r="J920" s="506"/>
      <c r="K920" s="506"/>
      <c r="L920" s="507"/>
      <c r="M920" s="506"/>
      <c r="N920" s="508"/>
      <c r="O920" s="508"/>
      <c r="P920" s="489">
        <f t="shared" si="42"/>
        <v>-9</v>
      </c>
      <c r="Q920" s="489">
        <f t="shared" si="44"/>
        <v>0</v>
      </c>
      <c r="R920" s="493" t="str">
        <f t="shared" si="43"/>
        <v/>
      </c>
    </row>
    <row r="921" spans="1:18" ht="13.2" hidden="1" x14ac:dyDescent="0.25">
      <c r="A921" s="503">
        <v>917</v>
      </c>
      <c r="B921" s="504"/>
      <c r="C921" s="505"/>
      <c r="D921" s="506"/>
      <c r="E921" s="506"/>
      <c r="F921" s="106"/>
      <c r="G921" s="506"/>
      <c r="H921" s="506"/>
      <c r="I921" s="507"/>
      <c r="J921" s="506"/>
      <c r="K921" s="506"/>
      <c r="L921" s="507"/>
      <c r="M921" s="506"/>
      <c r="N921" s="508"/>
      <c r="O921" s="508"/>
      <c r="P921" s="489">
        <f t="shared" si="42"/>
        <v>-9</v>
      </c>
      <c r="Q921" s="489">
        <f t="shared" si="44"/>
        <v>0</v>
      </c>
      <c r="R921" s="493" t="str">
        <f t="shared" si="43"/>
        <v/>
      </c>
    </row>
    <row r="922" spans="1:18" ht="13.2" hidden="1" x14ac:dyDescent="0.25">
      <c r="A922" s="503">
        <v>918</v>
      </c>
      <c r="B922" s="504"/>
      <c r="C922" s="505"/>
      <c r="D922" s="506"/>
      <c r="E922" s="506"/>
      <c r="F922" s="106"/>
      <c r="G922" s="506"/>
      <c r="H922" s="506"/>
      <c r="I922" s="507"/>
      <c r="J922" s="506"/>
      <c r="K922" s="506"/>
      <c r="L922" s="507"/>
      <c r="M922" s="506"/>
      <c r="N922" s="508"/>
      <c r="O922" s="508"/>
      <c r="P922" s="489">
        <f t="shared" si="42"/>
        <v>-9</v>
      </c>
      <c r="Q922" s="489">
        <f t="shared" si="44"/>
        <v>0</v>
      </c>
      <c r="R922" s="493" t="str">
        <f t="shared" si="43"/>
        <v/>
      </c>
    </row>
    <row r="923" spans="1:18" ht="13.2" hidden="1" x14ac:dyDescent="0.25">
      <c r="A923" s="503">
        <v>919</v>
      </c>
      <c r="B923" s="504"/>
      <c r="C923" s="505"/>
      <c r="D923" s="506"/>
      <c r="E923" s="506"/>
      <c r="F923" s="106"/>
      <c r="G923" s="506"/>
      <c r="H923" s="506"/>
      <c r="I923" s="507"/>
      <c r="J923" s="506"/>
      <c r="K923" s="506"/>
      <c r="L923" s="507"/>
      <c r="M923" s="506"/>
      <c r="N923" s="508"/>
      <c r="O923" s="508"/>
      <c r="P923" s="489">
        <f t="shared" si="42"/>
        <v>-9</v>
      </c>
      <c r="Q923" s="489">
        <f t="shared" si="44"/>
        <v>0</v>
      </c>
      <c r="R923" s="493" t="str">
        <f t="shared" si="43"/>
        <v/>
      </c>
    </row>
    <row r="924" spans="1:18" ht="13.2" hidden="1" x14ac:dyDescent="0.25">
      <c r="A924" s="503">
        <v>920</v>
      </c>
      <c r="B924" s="504"/>
      <c r="C924" s="505"/>
      <c r="D924" s="506"/>
      <c r="E924" s="506"/>
      <c r="F924" s="106"/>
      <c r="G924" s="506"/>
      <c r="H924" s="506"/>
      <c r="I924" s="507"/>
      <c r="J924" s="506"/>
      <c r="K924" s="506"/>
      <c r="L924" s="507"/>
      <c r="M924" s="506"/>
      <c r="N924" s="508"/>
      <c r="O924" s="508"/>
      <c r="P924" s="489">
        <f t="shared" si="42"/>
        <v>-9</v>
      </c>
      <c r="Q924" s="489">
        <f t="shared" si="44"/>
        <v>0</v>
      </c>
      <c r="R924" s="493" t="str">
        <f t="shared" si="43"/>
        <v/>
      </c>
    </row>
    <row r="925" spans="1:18" ht="13.2" hidden="1" x14ac:dyDescent="0.25">
      <c r="A925" s="503">
        <v>921</v>
      </c>
      <c r="B925" s="504"/>
      <c r="C925" s="505"/>
      <c r="D925" s="506"/>
      <c r="E925" s="506"/>
      <c r="F925" s="106"/>
      <c r="G925" s="506"/>
      <c r="H925" s="506"/>
      <c r="I925" s="507"/>
      <c r="J925" s="506"/>
      <c r="K925" s="506"/>
      <c r="L925" s="507"/>
      <c r="M925" s="506"/>
      <c r="N925" s="508"/>
      <c r="O925" s="508"/>
      <c r="P925" s="489">
        <f t="shared" si="42"/>
        <v>-9</v>
      </c>
      <c r="Q925" s="489">
        <f t="shared" si="44"/>
        <v>0</v>
      </c>
      <c r="R925" s="493" t="str">
        <f t="shared" si="43"/>
        <v/>
      </c>
    </row>
    <row r="926" spans="1:18" ht="13.2" hidden="1" x14ac:dyDescent="0.25">
      <c r="A926" s="503">
        <v>922</v>
      </c>
      <c r="B926" s="504"/>
      <c r="C926" s="505"/>
      <c r="D926" s="506"/>
      <c r="E926" s="506"/>
      <c r="F926" s="106"/>
      <c r="G926" s="506"/>
      <c r="H926" s="506"/>
      <c r="I926" s="507"/>
      <c r="J926" s="506"/>
      <c r="K926" s="506"/>
      <c r="L926" s="507"/>
      <c r="M926" s="506"/>
      <c r="N926" s="508"/>
      <c r="O926" s="508"/>
      <c r="P926" s="489">
        <f t="shared" si="42"/>
        <v>-9</v>
      </c>
      <c r="Q926" s="489">
        <f t="shared" si="44"/>
        <v>0</v>
      </c>
      <c r="R926" s="493" t="str">
        <f t="shared" si="43"/>
        <v/>
      </c>
    </row>
    <row r="927" spans="1:18" ht="13.2" hidden="1" x14ac:dyDescent="0.25">
      <c r="A927" s="503">
        <v>923</v>
      </c>
      <c r="B927" s="504"/>
      <c r="C927" s="505"/>
      <c r="D927" s="506"/>
      <c r="E927" s="506"/>
      <c r="F927" s="106"/>
      <c r="G927" s="506"/>
      <c r="H927" s="506"/>
      <c r="I927" s="507"/>
      <c r="J927" s="506"/>
      <c r="K927" s="506"/>
      <c r="L927" s="507"/>
      <c r="M927" s="506"/>
      <c r="N927" s="508"/>
      <c r="O927" s="508"/>
      <c r="P927" s="489">
        <f t="shared" si="42"/>
        <v>-9</v>
      </c>
      <c r="Q927" s="489">
        <f t="shared" si="44"/>
        <v>0</v>
      </c>
      <c r="R927" s="493" t="str">
        <f t="shared" si="43"/>
        <v/>
      </c>
    </row>
    <row r="928" spans="1:18" ht="13.2" hidden="1" x14ac:dyDescent="0.25">
      <c r="A928" s="503">
        <v>924</v>
      </c>
      <c r="B928" s="504"/>
      <c r="C928" s="505"/>
      <c r="D928" s="506"/>
      <c r="E928" s="506"/>
      <c r="F928" s="106"/>
      <c r="G928" s="506"/>
      <c r="H928" s="506"/>
      <c r="I928" s="507"/>
      <c r="J928" s="506"/>
      <c r="K928" s="506"/>
      <c r="L928" s="507"/>
      <c r="M928" s="506"/>
      <c r="N928" s="508"/>
      <c r="O928" s="508"/>
      <c r="P928" s="489">
        <f t="shared" si="42"/>
        <v>-9</v>
      </c>
      <c r="Q928" s="489">
        <f t="shared" si="44"/>
        <v>0</v>
      </c>
      <c r="R928" s="493" t="str">
        <f t="shared" si="43"/>
        <v/>
      </c>
    </row>
    <row r="929" spans="1:18" ht="13.2" hidden="1" x14ac:dyDescent="0.25">
      <c r="A929" s="503">
        <v>925</v>
      </c>
      <c r="B929" s="504"/>
      <c r="C929" s="505"/>
      <c r="D929" s="506"/>
      <c r="E929" s="506"/>
      <c r="F929" s="106"/>
      <c r="G929" s="506"/>
      <c r="H929" s="506"/>
      <c r="I929" s="507"/>
      <c r="J929" s="506"/>
      <c r="K929" s="506"/>
      <c r="L929" s="507"/>
      <c r="M929" s="506"/>
      <c r="N929" s="508"/>
      <c r="O929" s="508"/>
      <c r="P929" s="489">
        <f t="shared" si="42"/>
        <v>-9</v>
      </c>
      <c r="Q929" s="489">
        <f t="shared" si="44"/>
        <v>0</v>
      </c>
      <c r="R929" s="493" t="str">
        <f t="shared" si="43"/>
        <v/>
      </c>
    </row>
    <row r="930" spans="1:18" ht="13.2" hidden="1" x14ac:dyDescent="0.25">
      <c r="A930" s="503">
        <v>926</v>
      </c>
      <c r="B930" s="504"/>
      <c r="C930" s="505"/>
      <c r="D930" s="506"/>
      <c r="E930" s="506"/>
      <c r="F930" s="106"/>
      <c r="G930" s="506"/>
      <c r="H930" s="506"/>
      <c r="I930" s="507"/>
      <c r="J930" s="506"/>
      <c r="K930" s="506"/>
      <c r="L930" s="507"/>
      <c r="M930" s="506"/>
      <c r="N930" s="508"/>
      <c r="O930" s="508"/>
      <c r="P930" s="489">
        <f t="shared" si="42"/>
        <v>-9</v>
      </c>
      <c r="Q930" s="489">
        <f t="shared" si="44"/>
        <v>0</v>
      </c>
      <c r="R930" s="493" t="str">
        <f t="shared" si="43"/>
        <v/>
      </c>
    </row>
    <row r="931" spans="1:18" ht="13.2" hidden="1" x14ac:dyDescent="0.25">
      <c r="A931" s="503">
        <v>927</v>
      </c>
      <c r="B931" s="504"/>
      <c r="C931" s="505"/>
      <c r="D931" s="506"/>
      <c r="E931" s="506"/>
      <c r="F931" s="106"/>
      <c r="G931" s="506"/>
      <c r="H931" s="506"/>
      <c r="I931" s="507"/>
      <c r="J931" s="506"/>
      <c r="K931" s="506"/>
      <c r="L931" s="507"/>
      <c r="M931" s="506"/>
      <c r="N931" s="508"/>
      <c r="O931" s="508"/>
      <c r="P931" s="489">
        <f t="shared" si="42"/>
        <v>-9</v>
      </c>
      <c r="Q931" s="489">
        <f t="shared" si="44"/>
        <v>0</v>
      </c>
      <c r="R931" s="493" t="str">
        <f t="shared" si="43"/>
        <v/>
      </c>
    </row>
    <row r="932" spans="1:18" ht="13.2" hidden="1" x14ac:dyDescent="0.25">
      <c r="A932" s="503">
        <v>928</v>
      </c>
      <c r="B932" s="504"/>
      <c r="C932" s="505"/>
      <c r="D932" s="506"/>
      <c r="E932" s="506"/>
      <c r="F932" s="106"/>
      <c r="G932" s="506"/>
      <c r="H932" s="506"/>
      <c r="I932" s="507"/>
      <c r="J932" s="506"/>
      <c r="K932" s="506"/>
      <c r="L932" s="507"/>
      <c r="M932" s="506"/>
      <c r="N932" s="508"/>
      <c r="O932" s="508"/>
      <c r="P932" s="489">
        <f t="shared" si="42"/>
        <v>-9</v>
      </c>
      <c r="Q932" s="489">
        <f t="shared" si="44"/>
        <v>0</v>
      </c>
      <c r="R932" s="493" t="str">
        <f t="shared" si="43"/>
        <v/>
      </c>
    </row>
    <row r="933" spans="1:18" ht="13.2" hidden="1" x14ac:dyDescent="0.25">
      <c r="A933" s="503">
        <v>929</v>
      </c>
      <c r="B933" s="504"/>
      <c r="C933" s="505"/>
      <c r="D933" s="506"/>
      <c r="E933" s="506"/>
      <c r="F933" s="106"/>
      <c r="G933" s="506"/>
      <c r="H933" s="506"/>
      <c r="I933" s="507"/>
      <c r="J933" s="506"/>
      <c r="K933" s="506"/>
      <c r="L933" s="507"/>
      <c r="M933" s="506"/>
      <c r="N933" s="508"/>
      <c r="O933" s="508"/>
      <c r="P933" s="489">
        <f t="shared" si="42"/>
        <v>-9</v>
      </c>
      <c r="Q933" s="489">
        <f t="shared" si="44"/>
        <v>0</v>
      </c>
      <c r="R933" s="493" t="str">
        <f t="shared" si="43"/>
        <v/>
      </c>
    </row>
    <row r="934" spans="1:18" ht="13.2" hidden="1" x14ac:dyDescent="0.25">
      <c r="A934" s="503">
        <v>930</v>
      </c>
      <c r="B934" s="504"/>
      <c r="C934" s="505"/>
      <c r="D934" s="506"/>
      <c r="E934" s="506"/>
      <c r="F934" s="106"/>
      <c r="G934" s="506"/>
      <c r="H934" s="506"/>
      <c r="I934" s="507"/>
      <c r="J934" s="506"/>
      <c r="K934" s="506"/>
      <c r="L934" s="507"/>
      <c r="M934" s="506"/>
      <c r="N934" s="508"/>
      <c r="O934" s="508"/>
      <c r="P934" s="489">
        <f t="shared" si="42"/>
        <v>-9</v>
      </c>
      <c r="Q934" s="489">
        <f t="shared" si="44"/>
        <v>0</v>
      </c>
      <c r="R934" s="493" t="str">
        <f t="shared" si="43"/>
        <v/>
      </c>
    </row>
    <row r="935" spans="1:18" ht="13.2" hidden="1" x14ac:dyDescent="0.25">
      <c r="A935" s="503">
        <v>931</v>
      </c>
      <c r="B935" s="504"/>
      <c r="C935" s="505"/>
      <c r="D935" s="506"/>
      <c r="E935" s="506"/>
      <c r="F935" s="106"/>
      <c r="G935" s="506"/>
      <c r="H935" s="506"/>
      <c r="I935" s="507"/>
      <c r="J935" s="506"/>
      <c r="K935" s="506"/>
      <c r="L935" s="507"/>
      <c r="M935" s="506"/>
      <c r="N935" s="508"/>
      <c r="O935" s="508"/>
      <c r="P935" s="489">
        <f t="shared" si="42"/>
        <v>-9</v>
      </c>
      <c r="Q935" s="489">
        <f t="shared" si="44"/>
        <v>0</v>
      </c>
      <c r="R935" s="493" t="str">
        <f t="shared" si="43"/>
        <v/>
      </c>
    </row>
    <row r="936" spans="1:18" ht="13.2" hidden="1" x14ac:dyDescent="0.25">
      <c r="A936" s="503">
        <v>932</v>
      </c>
      <c r="B936" s="504"/>
      <c r="C936" s="505"/>
      <c r="D936" s="506"/>
      <c r="E936" s="506"/>
      <c r="F936" s="106"/>
      <c r="G936" s="506"/>
      <c r="H936" s="506"/>
      <c r="I936" s="507"/>
      <c r="J936" s="506"/>
      <c r="K936" s="506"/>
      <c r="L936" s="507"/>
      <c r="M936" s="506"/>
      <c r="N936" s="508"/>
      <c r="O936" s="508"/>
      <c r="P936" s="489">
        <f t="shared" si="42"/>
        <v>-9</v>
      </c>
      <c r="Q936" s="489">
        <f t="shared" si="44"/>
        <v>0</v>
      </c>
      <c r="R936" s="493" t="str">
        <f t="shared" si="43"/>
        <v/>
      </c>
    </row>
    <row r="937" spans="1:18" ht="13.2" hidden="1" x14ac:dyDescent="0.25">
      <c r="A937" s="503">
        <v>933</v>
      </c>
      <c r="B937" s="504"/>
      <c r="C937" s="505"/>
      <c r="D937" s="506"/>
      <c r="E937" s="506"/>
      <c r="F937" s="106"/>
      <c r="G937" s="506"/>
      <c r="H937" s="506"/>
      <c r="I937" s="507"/>
      <c r="J937" s="506"/>
      <c r="K937" s="506"/>
      <c r="L937" s="507"/>
      <c r="M937" s="506"/>
      <c r="N937" s="508"/>
      <c r="O937" s="508"/>
      <c r="P937" s="489">
        <f t="shared" si="42"/>
        <v>-9</v>
      </c>
      <c r="Q937" s="489">
        <f t="shared" si="44"/>
        <v>0</v>
      </c>
      <c r="R937" s="493" t="str">
        <f t="shared" si="43"/>
        <v/>
      </c>
    </row>
    <row r="938" spans="1:18" ht="13.2" hidden="1" x14ac:dyDescent="0.25">
      <c r="A938" s="503">
        <v>934</v>
      </c>
      <c r="B938" s="504"/>
      <c r="C938" s="505"/>
      <c r="D938" s="506"/>
      <c r="E938" s="506"/>
      <c r="F938" s="106"/>
      <c r="G938" s="506"/>
      <c r="H938" s="506"/>
      <c r="I938" s="507"/>
      <c r="J938" s="506"/>
      <c r="K938" s="506"/>
      <c r="L938" s="507"/>
      <c r="M938" s="506"/>
      <c r="N938" s="508"/>
      <c r="O938" s="508"/>
      <c r="P938" s="489">
        <f t="shared" si="42"/>
        <v>-9</v>
      </c>
      <c r="Q938" s="489">
        <f t="shared" si="44"/>
        <v>0</v>
      </c>
      <c r="R938" s="493" t="str">
        <f t="shared" si="43"/>
        <v/>
      </c>
    </row>
    <row r="939" spans="1:18" ht="13.2" hidden="1" x14ac:dyDescent="0.25">
      <c r="A939" s="503">
        <v>935</v>
      </c>
      <c r="B939" s="504"/>
      <c r="C939" s="505"/>
      <c r="D939" s="506"/>
      <c r="E939" s="506"/>
      <c r="F939" s="106"/>
      <c r="G939" s="506"/>
      <c r="H939" s="506"/>
      <c r="I939" s="507"/>
      <c r="J939" s="506"/>
      <c r="K939" s="506"/>
      <c r="L939" s="507"/>
      <c r="M939" s="506"/>
      <c r="N939" s="508"/>
      <c r="O939" s="508"/>
      <c r="P939" s="489">
        <f t="shared" si="42"/>
        <v>-9</v>
      </c>
      <c r="Q939" s="489">
        <f t="shared" si="44"/>
        <v>0</v>
      </c>
      <c r="R939" s="493" t="str">
        <f t="shared" si="43"/>
        <v/>
      </c>
    </row>
    <row r="940" spans="1:18" ht="13.2" hidden="1" x14ac:dyDescent="0.25">
      <c r="A940" s="503">
        <v>936</v>
      </c>
      <c r="B940" s="504"/>
      <c r="C940" s="505"/>
      <c r="D940" s="506"/>
      <c r="E940" s="506"/>
      <c r="F940" s="106"/>
      <c r="G940" s="506"/>
      <c r="H940" s="506"/>
      <c r="I940" s="507"/>
      <c r="J940" s="506"/>
      <c r="K940" s="506"/>
      <c r="L940" s="507"/>
      <c r="M940" s="506"/>
      <c r="N940" s="508"/>
      <c r="O940" s="508"/>
      <c r="P940" s="489">
        <f t="shared" si="42"/>
        <v>-9</v>
      </c>
      <c r="Q940" s="489">
        <f t="shared" si="44"/>
        <v>0</v>
      </c>
      <c r="R940" s="493" t="str">
        <f t="shared" si="43"/>
        <v/>
      </c>
    </row>
    <row r="941" spans="1:18" ht="13.2" hidden="1" x14ac:dyDescent="0.25">
      <c r="A941" s="503">
        <v>937</v>
      </c>
      <c r="B941" s="504"/>
      <c r="C941" s="505"/>
      <c r="D941" s="506"/>
      <c r="E941" s="506"/>
      <c r="F941" s="106"/>
      <c r="G941" s="506"/>
      <c r="H941" s="506"/>
      <c r="I941" s="507"/>
      <c r="J941" s="506"/>
      <c r="K941" s="506"/>
      <c r="L941" s="507"/>
      <c r="M941" s="506"/>
      <c r="N941" s="508"/>
      <c r="O941" s="508"/>
      <c r="P941" s="489">
        <f t="shared" si="42"/>
        <v>-9</v>
      </c>
      <c r="Q941" s="489">
        <f t="shared" si="44"/>
        <v>0</v>
      </c>
      <c r="R941" s="493" t="str">
        <f t="shared" si="43"/>
        <v/>
      </c>
    </row>
    <row r="942" spans="1:18" ht="13.2" hidden="1" x14ac:dyDescent="0.25">
      <c r="A942" s="503">
        <v>938</v>
      </c>
      <c r="B942" s="504"/>
      <c r="C942" s="505"/>
      <c r="D942" s="506"/>
      <c r="E942" s="506"/>
      <c r="F942" s="106"/>
      <c r="G942" s="506"/>
      <c r="H942" s="506"/>
      <c r="I942" s="507"/>
      <c r="J942" s="506"/>
      <c r="K942" s="506"/>
      <c r="L942" s="507"/>
      <c r="M942" s="506"/>
      <c r="N942" s="508"/>
      <c r="O942" s="508"/>
      <c r="P942" s="489">
        <f t="shared" si="42"/>
        <v>-9</v>
      </c>
      <c r="Q942" s="489">
        <f t="shared" si="44"/>
        <v>0</v>
      </c>
      <c r="R942" s="493" t="str">
        <f t="shared" si="43"/>
        <v/>
      </c>
    </row>
    <row r="943" spans="1:18" ht="13.2" hidden="1" x14ac:dyDescent="0.25">
      <c r="A943" s="503">
        <v>939</v>
      </c>
      <c r="B943" s="504"/>
      <c r="C943" s="505"/>
      <c r="D943" s="506"/>
      <c r="E943" s="506"/>
      <c r="F943" s="106"/>
      <c r="G943" s="506"/>
      <c r="H943" s="506"/>
      <c r="I943" s="507"/>
      <c r="J943" s="506"/>
      <c r="K943" s="506"/>
      <c r="L943" s="507"/>
      <c r="M943" s="506"/>
      <c r="N943" s="508"/>
      <c r="O943" s="508"/>
      <c r="P943" s="489">
        <f t="shared" si="42"/>
        <v>-9</v>
      </c>
      <c r="Q943" s="489">
        <f t="shared" si="44"/>
        <v>0</v>
      </c>
      <c r="R943" s="493" t="str">
        <f t="shared" si="43"/>
        <v/>
      </c>
    </row>
    <row r="944" spans="1:18" ht="13.2" hidden="1" x14ac:dyDescent="0.25">
      <c r="A944" s="503">
        <v>940</v>
      </c>
      <c r="B944" s="504"/>
      <c r="C944" s="505"/>
      <c r="D944" s="506"/>
      <c r="E944" s="506"/>
      <c r="F944" s="106"/>
      <c r="G944" s="506"/>
      <c r="H944" s="506"/>
      <c r="I944" s="507"/>
      <c r="J944" s="506"/>
      <c r="K944" s="506"/>
      <c r="L944" s="507"/>
      <c r="M944" s="506"/>
      <c r="N944" s="508"/>
      <c r="O944" s="508"/>
      <c r="P944" s="489">
        <f t="shared" si="42"/>
        <v>-9</v>
      </c>
      <c r="Q944" s="489">
        <f t="shared" si="44"/>
        <v>0</v>
      </c>
      <c r="R944" s="493" t="str">
        <f t="shared" si="43"/>
        <v/>
      </c>
    </row>
    <row r="945" spans="1:18" ht="13.2" hidden="1" x14ac:dyDescent="0.25">
      <c r="A945" s="503">
        <v>941</v>
      </c>
      <c r="B945" s="504"/>
      <c r="C945" s="505"/>
      <c r="D945" s="506"/>
      <c r="E945" s="506"/>
      <c r="F945" s="106"/>
      <c r="G945" s="506"/>
      <c r="H945" s="506"/>
      <c r="I945" s="507"/>
      <c r="J945" s="506"/>
      <c r="K945" s="506"/>
      <c r="L945" s="507"/>
      <c r="M945" s="506"/>
      <c r="N945" s="508"/>
      <c r="O945" s="508"/>
      <c r="P945" s="489">
        <f t="shared" si="42"/>
        <v>-9</v>
      </c>
      <c r="Q945" s="489">
        <f t="shared" si="44"/>
        <v>0</v>
      </c>
      <c r="R945" s="493" t="str">
        <f t="shared" si="43"/>
        <v/>
      </c>
    </row>
    <row r="946" spans="1:18" ht="13.2" hidden="1" x14ac:dyDescent="0.25">
      <c r="A946" s="503">
        <v>942</v>
      </c>
      <c r="B946" s="504"/>
      <c r="C946" s="505"/>
      <c r="D946" s="506"/>
      <c r="E946" s="506"/>
      <c r="F946" s="106"/>
      <c r="G946" s="506"/>
      <c r="H946" s="506"/>
      <c r="I946" s="507"/>
      <c r="J946" s="506"/>
      <c r="K946" s="506"/>
      <c r="L946" s="507"/>
      <c r="M946" s="506"/>
      <c r="N946" s="508"/>
      <c r="O946" s="508"/>
      <c r="P946" s="489">
        <f t="shared" si="42"/>
        <v>-9</v>
      </c>
      <c r="Q946" s="489">
        <f t="shared" si="44"/>
        <v>0</v>
      </c>
      <c r="R946" s="493" t="str">
        <f t="shared" si="43"/>
        <v/>
      </c>
    </row>
    <row r="947" spans="1:18" ht="13.2" hidden="1" x14ac:dyDescent="0.25">
      <c r="A947" s="503">
        <v>943</v>
      </c>
      <c r="B947" s="504"/>
      <c r="C947" s="505"/>
      <c r="D947" s="506"/>
      <c r="E947" s="506"/>
      <c r="F947" s="106"/>
      <c r="G947" s="506"/>
      <c r="H947" s="506"/>
      <c r="I947" s="507"/>
      <c r="J947" s="506"/>
      <c r="K947" s="506"/>
      <c r="L947" s="507"/>
      <c r="M947" s="506"/>
      <c r="N947" s="508"/>
      <c r="O947" s="508"/>
      <c r="P947" s="489">
        <f t="shared" si="42"/>
        <v>-9</v>
      </c>
      <c r="Q947" s="489">
        <f t="shared" si="44"/>
        <v>0</v>
      </c>
      <c r="R947" s="493" t="str">
        <f t="shared" si="43"/>
        <v/>
      </c>
    </row>
    <row r="948" spans="1:18" ht="13.2" hidden="1" x14ac:dyDescent="0.25">
      <c r="A948" s="503">
        <v>944</v>
      </c>
      <c r="B948" s="504"/>
      <c r="C948" s="505"/>
      <c r="D948" s="506"/>
      <c r="E948" s="506"/>
      <c r="F948" s="106"/>
      <c r="G948" s="506"/>
      <c r="H948" s="506"/>
      <c r="I948" s="507"/>
      <c r="J948" s="506"/>
      <c r="K948" s="506"/>
      <c r="L948" s="507"/>
      <c r="M948" s="506"/>
      <c r="N948" s="508"/>
      <c r="O948" s="508"/>
      <c r="P948" s="489">
        <f t="shared" si="42"/>
        <v>-9</v>
      </c>
      <c r="Q948" s="489">
        <f t="shared" si="44"/>
        <v>0</v>
      </c>
      <c r="R948" s="493" t="str">
        <f t="shared" si="43"/>
        <v/>
      </c>
    </row>
    <row r="949" spans="1:18" ht="13.2" hidden="1" x14ac:dyDescent="0.25">
      <c r="A949" s="503">
        <v>945</v>
      </c>
      <c r="B949" s="504"/>
      <c r="C949" s="505"/>
      <c r="D949" s="506"/>
      <c r="E949" s="506"/>
      <c r="F949" s="106"/>
      <c r="G949" s="506"/>
      <c r="H949" s="506"/>
      <c r="I949" s="507"/>
      <c r="J949" s="506"/>
      <c r="K949" s="506"/>
      <c r="L949" s="507"/>
      <c r="M949" s="506"/>
      <c r="N949" s="508"/>
      <c r="O949" s="508"/>
      <c r="P949" s="489">
        <f t="shared" si="42"/>
        <v>-9</v>
      </c>
      <c r="Q949" s="489">
        <f t="shared" si="44"/>
        <v>0</v>
      </c>
      <c r="R949" s="493" t="str">
        <f t="shared" si="43"/>
        <v/>
      </c>
    </row>
    <row r="950" spans="1:18" ht="13.2" hidden="1" x14ac:dyDescent="0.25">
      <c r="A950" s="503">
        <v>946</v>
      </c>
      <c r="B950" s="504"/>
      <c r="C950" s="505"/>
      <c r="D950" s="506"/>
      <c r="E950" s="506"/>
      <c r="F950" s="106"/>
      <c r="G950" s="506"/>
      <c r="H950" s="506"/>
      <c r="I950" s="507"/>
      <c r="J950" s="506"/>
      <c r="K950" s="506"/>
      <c r="L950" s="507"/>
      <c r="M950" s="506"/>
      <c r="N950" s="508"/>
      <c r="O950" s="508"/>
      <c r="P950" s="489">
        <f t="shared" si="42"/>
        <v>-9</v>
      </c>
      <c r="Q950" s="489">
        <f t="shared" si="44"/>
        <v>0</v>
      </c>
      <c r="R950" s="493" t="str">
        <f t="shared" si="43"/>
        <v/>
      </c>
    </row>
    <row r="951" spans="1:18" ht="13.2" hidden="1" x14ac:dyDescent="0.25">
      <c r="A951" s="503">
        <v>947</v>
      </c>
      <c r="B951" s="504"/>
      <c r="C951" s="505"/>
      <c r="D951" s="506"/>
      <c r="E951" s="506"/>
      <c r="F951" s="106"/>
      <c r="G951" s="506"/>
      <c r="H951" s="506"/>
      <c r="I951" s="507"/>
      <c r="J951" s="506"/>
      <c r="K951" s="506"/>
      <c r="L951" s="507"/>
      <c r="M951" s="506"/>
      <c r="N951" s="508"/>
      <c r="O951" s="508"/>
      <c r="P951" s="489">
        <f t="shared" si="42"/>
        <v>-9</v>
      </c>
      <c r="Q951" s="489">
        <f t="shared" si="44"/>
        <v>0</v>
      </c>
      <c r="R951" s="493" t="str">
        <f t="shared" si="43"/>
        <v/>
      </c>
    </row>
    <row r="952" spans="1:18" ht="13.2" hidden="1" x14ac:dyDescent="0.25">
      <c r="A952" s="503">
        <v>948</v>
      </c>
      <c r="B952" s="504"/>
      <c r="C952" s="505"/>
      <c r="D952" s="506"/>
      <c r="E952" s="506"/>
      <c r="F952" s="106"/>
      <c r="G952" s="506"/>
      <c r="H952" s="506"/>
      <c r="I952" s="507"/>
      <c r="J952" s="506"/>
      <c r="K952" s="506"/>
      <c r="L952" s="507"/>
      <c r="M952" s="506"/>
      <c r="N952" s="508"/>
      <c r="O952" s="508"/>
      <c r="P952" s="489">
        <f t="shared" si="42"/>
        <v>-9</v>
      </c>
      <c r="Q952" s="489">
        <f t="shared" si="44"/>
        <v>0</v>
      </c>
      <c r="R952" s="493" t="str">
        <f t="shared" si="43"/>
        <v/>
      </c>
    </row>
    <row r="953" spans="1:18" ht="13.2" hidden="1" x14ac:dyDescent="0.25">
      <c r="A953" s="503">
        <v>949</v>
      </c>
      <c r="B953" s="504"/>
      <c r="C953" s="505"/>
      <c r="D953" s="506"/>
      <c r="E953" s="506"/>
      <c r="F953" s="106"/>
      <c r="G953" s="506"/>
      <c r="H953" s="506"/>
      <c r="I953" s="507"/>
      <c r="J953" s="506"/>
      <c r="K953" s="506"/>
      <c r="L953" s="507"/>
      <c r="M953" s="506"/>
      <c r="N953" s="508"/>
      <c r="O953" s="508"/>
      <c r="P953" s="489">
        <f t="shared" si="42"/>
        <v>-9</v>
      </c>
      <c r="Q953" s="489">
        <f t="shared" si="44"/>
        <v>0</v>
      </c>
      <c r="R953" s="493" t="str">
        <f t="shared" si="43"/>
        <v/>
      </c>
    </row>
    <row r="954" spans="1:18" ht="13.2" hidden="1" x14ac:dyDescent="0.25">
      <c r="A954" s="503">
        <v>950</v>
      </c>
      <c r="B954" s="504"/>
      <c r="C954" s="505"/>
      <c r="D954" s="506"/>
      <c r="E954" s="506"/>
      <c r="F954" s="106"/>
      <c r="G954" s="506"/>
      <c r="H954" s="506"/>
      <c r="I954" s="507"/>
      <c r="J954" s="506"/>
      <c r="K954" s="506"/>
      <c r="L954" s="507"/>
      <c r="M954" s="506"/>
      <c r="N954" s="508"/>
      <c r="O954" s="508"/>
      <c r="P954" s="489">
        <f t="shared" si="42"/>
        <v>-9</v>
      </c>
      <c r="Q954" s="489">
        <f t="shared" si="44"/>
        <v>0</v>
      </c>
      <c r="R954" s="493" t="str">
        <f t="shared" si="43"/>
        <v/>
      </c>
    </row>
    <row r="955" spans="1:18" ht="13.2" hidden="1" x14ac:dyDescent="0.25">
      <c r="A955" s="503">
        <v>951</v>
      </c>
      <c r="B955" s="504"/>
      <c r="C955" s="505"/>
      <c r="D955" s="506"/>
      <c r="E955" s="506"/>
      <c r="F955" s="106"/>
      <c r="G955" s="506"/>
      <c r="H955" s="506"/>
      <c r="I955" s="507"/>
      <c r="J955" s="506"/>
      <c r="K955" s="506"/>
      <c r="L955" s="507"/>
      <c r="M955" s="506"/>
      <c r="N955" s="508"/>
      <c r="O955" s="508"/>
      <c r="P955" s="489">
        <f t="shared" si="42"/>
        <v>-9</v>
      </c>
      <c r="Q955" s="489">
        <f t="shared" si="44"/>
        <v>0</v>
      </c>
      <c r="R955" s="493" t="str">
        <f t="shared" si="43"/>
        <v/>
      </c>
    </row>
    <row r="956" spans="1:18" ht="13.2" hidden="1" x14ac:dyDescent="0.25">
      <c r="A956" s="503">
        <v>952</v>
      </c>
      <c r="B956" s="504"/>
      <c r="C956" s="505"/>
      <c r="D956" s="506"/>
      <c r="E956" s="506"/>
      <c r="F956" s="106"/>
      <c r="G956" s="506"/>
      <c r="H956" s="506"/>
      <c r="I956" s="507"/>
      <c r="J956" s="506"/>
      <c r="K956" s="506"/>
      <c r="L956" s="507"/>
      <c r="M956" s="506"/>
      <c r="N956" s="508"/>
      <c r="O956" s="508"/>
      <c r="P956" s="489">
        <f t="shared" si="42"/>
        <v>-9</v>
      </c>
      <c r="Q956" s="489">
        <f t="shared" si="44"/>
        <v>0</v>
      </c>
      <c r="R956" s="493" t="str">
        <f t="shared" si="43"/>
        <v/>
      </c>
    </row>
    <row r="957" spans="1:18" ht="13.2" hidden="1" x14ac:dyDescent="0.25">
      <c r="A957" s="503">
        <v>953</v>
      </c>
      <c r="B957" s="504"/>
      <c r="C957" s="505"/>
      <c r="D957" s="506"/>
      <c r="E957" s="506"/>
      <c r="F957" s="106"/>
      <c r="G957" s="506"/>
      <c r="H957" s="506"/>
      <c r="I957" s="507"/>
      <c r="J957" s="506"/>
      <c r="K957" s="506"/>
      <c r="L957" s="507"/>
      <c r="M957" s="506"/>
      <c r="N957" s="508"/>
      <c r="O957" s="508"/>
      <c r="P957" s="489">
        <f t="shared" si="42"/>
        <v>-9</v>
      </c>
      <c r="Q957" s="489">
        <f t="shared" si="44"/>
        <v>0</v>
      </c>
      <c r="R957" s="493" t="str">
        <f t="shared" si="43"/>
        <v/>
      </c>
    </row>
    <row r="958" spans="1:18" ht="13.2" hidden="1" x14ac:dyDescent="0.25">
      <c r="A958" s="503">
        <v>954</v>
      </c>
      <c r="B958" s="504"/>
      <c r="C958" s="505"/>
      <c r="D958" s="506"/>
      <c r="E958" s="506"/>
      <c r="F958" s="106"/>
      <c r="G958" s="506"/>
      <c r="H958" s="506"/>
      <c r="I958" s="507"/>
      <c r="J958" s="506"/>
      <c r="K958" s="506"/>
      <c r="L958" s="507"/>
      <c r="M958" s="506"/>
      <c r="N958" s="508"/>
      <c r="O958" s="508"/>
      <c r="P958" s="489">
        <f t="shared" si="42"/>
        <v>-9</v>
      </c>
      <c r="Q958" s="489">
        <f t="shared" si="44"/>
        <v>0</v>
      </c>
      <c r="R958" s="493" t="str">
        <f t="shared" si="43"/>
        <v/>
      </c>
    </row>
    <row r="959" spans="1:18" ht="13.2" hidden="1" x14ac:dyDescent="0.25">
      <c r="A959" s="503">
        <v>955</v>
      </c>
      <c r="B959" s="504"/>
      <c r="C959" s="505"/>
      <c r="D959" s="506"/>
      <c r="E959" s="506"/>
      <c r="F959" s="106"/>
      <c r="G959" s="506"/>
      <c r="H959" s="506"/>
      <c r="I959" s="507"/>
      <c r="J959" s="506"/>
      <c r="K959" s="506"/>
      <c r="L959" s="507"/>
      <c r="M959" s="506"/>
      <c r="N959" s="508"/>
      <c r="O959" s="508"/>
      <c r="P959" s="489">
        <f t="shared" si="42"/>
        <v>-9</v>
      </c>
      <c r="Q959" s="489">
        <f t="shared" si="44"/>
        <v>0</v>
      </c>
      <c r="R959" s="493" t="str">
        <f t="shared" si="43"/>
        <v/>
      </c>
    </row>
    <row r="960" spans="1:18" ht="13.2" hidden="1" x14ac:dyDescent="0.25">
      <c r="A960" s="503">
        <v>956</v>
      </c>
      <c r="B960" s="504"/>
      <c r="C960" s="505"/>
      <c r="D960" s="506"/>
      <c r="E960" s="506"/>
      <c r="F960" s="106"/>
      <c r="G960" s="506"/>
      <c r="H960" s="506"/>
      <c r="I960" s="507"/>
      <c r="J960" s="506"/>
      <c r="K960" s="506"/>
      <c r="L960" s="507"/>
      <c r="M960" s="506"/>
      <c r="N960" s="508"/>
      <c r="O960" s="508"/>
      <c r="P960" s="489">
        <f t="shared" si="42"/>
        <v>-9</v>
      </c>
      <c r="Q960" s="489">
        <f t="shared" si="44"/>
        <v>0</v>
      </c>
      <c r="R960" s="493" t="str">
        <f t="shared" si="43"/>
        <v/>
      </c>
    </row>
    <row r="961" spans="1:18" ht="13.2" hidden="1" x14ac:dyDescent="0.25">
      <c r="A961" s="503">
        <v>957</v>
      </c>
      <c r="B961" s="504"/>
      <c r="C961" s="505"/>
      <c r="D961" s="506"/>
      <c r="E961" s="506"/>
      <c r="F961" s="106"/>
      <c r="G961" s="506"/>
      <c r="H961" s="506"/>
      <c r="I961" s="507"/>
      <c r="J961" s="506"/>
      <c r="K961" s="506"/>
      <c r="L961" s="507"/>
      <c r="M961" s="506"/>
      <c r="N961" s="508"/>
      <c r="O961" s="508"/>
      <c r="P961" s="489">
        <f t="shared" si="42"/>
        <v>-9</v>
      </c>
      <c r="Q961" s="489">
        <f t="shared" si="44"/>
        <v>0</v>
      </c>
      <c r="R961" s="493" t="str">
        <f t="shared" si="43"/>
        <v/>
      </c>
    </row>
    <row r="962" spans="1:18" ht="13.2" hidden="1" x14ac:dyDescent="0.25">
      <c r="A962" s="503">
        <v>958</v>
      </c>
      <c r="B962" s="504"/>
      <c r="C962" s="505"/>
      <c r="D962" s="506"/>
      <c r="E962" s="506"/>
      <c r="F962" s="106"/>
      <c r="G962" s="506"/>
      <c r="H962" s="506"/>
      <c r="I962" s="507"/>
      <c r="J962" s="506"/>
      <c r="K962" s="506"/>
      <c r="L962" s="507"/>
      <c r="M962" s="506"/>
      <c r="N962" s="508"/>
      <c r="O962" s="508"/>
      <c r="P962" s="489">
        <f t="shared" si="42"/>
        <v>-9</v>
      </c>
      <c r="Q962" s="489">
        <f t="shared" si="44"/>
        <v>0</v>
      </c>
      <c r="R962" s="493" t="str">
        <f t="shared" si="43"/>
        <v/>
      </c>
    </row>
    <row r="963" spans="1:18" ht="13.2" hidden="1" x14ac:dyDescent="0.25">
      <c r="A963" s="503">
        <v>959</v>
      </c>
      <c r="B963" s="504"/>
      <c r="C963" s="505"/>
      <c r="D963" s="506"/>
      <c r="E963" s="506"/>
      <c r="F963" s="106"/>
      <c r="G963" s="506"/>
      <c r="H963" s="506"/>
      <c r="I963" s="507"/>
      <c r="J963" s="506"/>
      <c r="K963" s="506"/>
      <c r="L963" s="507"/>
      <c r="M963" s="506"/>
      <c r="N963" s="508"/>
      <c r="O963" s="508"/>
      <c r="P963" s="489">
        <f t="shared" si="42"/>
        <v>-9</v>
      </c>
      <c r="Q963" s="489">
        <f t="shared" si="44"/>
        <v>0</v>
      </c>
      <c r="R963" s="493" t="str">
        <f t="shared" si="43"/>
        <v/>
      </c>
    </row>
    <row r="964" spans="1:18" ht="13.2" hidden="1" x14ac:dyDescent="0.25">
      <c r="A964" s="503">
        <v>960</v>
      </c>
      <c r="B964" s="504"/>
      <c r="C964" s="505"/>
      <c r="D964" s="506"/>
      <c r="E964" s="506"/>
      <c r="F964" s="106"/>
      <c r="G964" s="506"/>
      <c r="H964" s="506"/>
      <c r="I964" s="507"/>
      <c r="J964" s="506"/>
      <c r="K964" s="506"/>
      <c r="L964" s="507"/>
      <c r="M964" s="506"/>
      <c r="N964" s="508"/>
      <c r="O964" s="508"/>
      <c r="P964" s="489">
        <f t="shared" si="42"/>
        <v>-9</v>
      </c>
      <c r="Q964" s="489">
        <f t="shared" si="44"/>
        <v>0</v>
      </c>
      <c r="R964" s="493" t="str">
        <f t="shared" si="43"/>
        <v/>
      </c>
    </row>
    <row r="965" spans="1:18" ht="13.2" hidden="1" x14ac:dyDescent="0.25">
      <c r="A965" s="503">
        <v>961</v>
      </c>
      <c r="B965" s="504"/>
      <c r="C965" s="505"/>
      <c r="D965" s="506"/>
      <c r="E965" s="506"/>
      <c r="F965" s="106"/>
      <c r="G965" s="506"/>
      <c r="H965" s="506"/>
      <c r="I965" s="507"/>
      <c r="J965" s="506"/>
      <c r="K965" s="506"/>
      <c r="L965" s="507"/>
      <c r="M965" s="506"/>
      <c r="N965" s="508"/>
      <c r="O965" s="508"/>
      <c r="P965" s="489">
        <f t="shared" ref="P965:P1028" si="45">MONTH(B965)-$P$1+1</f>
        <v>-9</v>
      </c>
      <c r="Q965" s="489">
        <f t="shared" si="44"/>
        <v>0</v>
      </c>
      <c r="R965" s="493" t="str">
        <f t="shared" ref="R965:R1028" si="46">SUBSTITUTE(D965," ","_")</f>
        <v/>
      </c>
    </row>
    <row r="966" spans="1:18" ht="13.2" hidden="1" x14ac:dyDescent="0.25">
      <c r="A966" s="503">
        <v>962</v>
      </c>
      <c r="B966" s="504"/>
      <c r="C966" s="505"/>
      <c r="D966" s="506"/>
      <c r="E966" s="506"/>
      <c r="F966" s="106"/>
      <c r="G966" s="506"/>
      <c r="H966" s="506"/>
      <c r="I966" s="507"/>
      <c r="J966" s="506"/>
      <c r="K966" s="506"/>
      <c r="L966" s="507"/>
      <c r="M966" s="506"/>
      <c r="N966" s="508"/>
      <c r="O966" s="508"/>
      <c r="P966" s="489">
        <f t="shared" si="45"/>
        <v>-9</v>
      </c>
      <c r="Q966" s="489">
        <f t="shared" ref="Q966:Q1029" si="47">IF(C966=0,0,IF(YEAR(C966)-$Q$1&lt;0,0,MONTH(C966)-$P$1+1))</f>
        <v>0</v>
      </c>
      <c r="R966" s="493" t="str">
        <f t="shared" si="46"/>
        <v/>
      </c>
    </row>
    <row r="967" spans="1:18" ht="13.2" hidden="1" x14ac:dyDescent="0.25">
      <c r="A967" s="503">
        <v>963</v>
      </c>
      <c r="B967" s="504"/>
      <c r="C967" s="505"/>
      <c r="D967" s="506"/>
      <c r="E967" s="506"/>
      <c r="F967" s="106"/>
      <c r="G967" s="506"/>
      <c r="H967" s="506"/>
      <c r="I967" s="507"/>
      <c r="J967" s="506"/>
      <c r="K967" s="506"/>
      <c r="L967" s="507"/>
      <c r="M967" s="506"/>
      <c r="N967" s="508"/>
      <c r="O967" s="508"/>
      <c r="P967" s="489">
        <f t="shared" si="45"/>
        <v>-9</v>
      </c>
      <c r="Q967" s="489">
        <f t="shared" si="47"/>
        <v>0</v>
      </c>
      <c r="R967" s="493" t="str">
        <f t="shared" si="46"/>
        <v/>
      </c>
    </row>
    <row r="968" spans="1:18" ht="13.2" hidden="1" x14ac:dyDescent="0.25">
      <c r="A968" s="503">
        <v>964</v>
      </c>
      <c r="B968" s="504"/>
      <c r="C968" s="505"/>
      <c r="D968" s="506"/>
      <c r="E968" s="506"/>
      <c r="F968" s="106"/>
      <c r="G968" s="506"/>
      <c r="H968" s="506"/>
      <c r="I968" s="507"/>
      <c r="J968" s="506"/>
      <c r="K968" s="506"/>
      <c r="L968" s="507"/>
      <c r="M968" s="506"/>
      <c r="N968" s="508"/>
      <c r="O968" s="508"/>
      <c r="P968" s="489">
        <f t="shared" si="45"/>
        <v>-9</v>
      </c>
      <c r="Q968" s="489">
        <f t="shared" si="47"/>
        <v>0</v>
      </c>
      <c r="R968" s="493" t="str">
        <f t="shared" si="46"/>
        <v/>
      </c>
    </row>
    <row r="969" spans="1:18" ht="13.2" hidden="1" x14ac:dyDescent="0.25">
      <c r="A969" s="503">
        <v>965</v>
      </c>
      <c r="B969" s="504"/>
      <c r="C969" s="505"/>
      <c r="D969" s="506"/>
      <c r="E969" s="506"/>
      <c r="F969" s="106"/>
      <c r="G969" s="506"/>
      <c r="H969" s="506"/>
      <c r="I969" s="507"/>
      <c r="J969" s="506"/>
      <c r="K969" s="506"/>
      <c r="L969" s="507"/>
      <c r="M969" s="506"/>
      <c r="N969" s="508"/>
      <c r="O969" s="508"/>
      <c r="P969" s="489">
        <f t="shared" si="45"/>
        <v>-9</v>
      </c>
      <c r="Q969" s="489">
        <f t="shared" si="47"/>
        <v>0</v>
      </c>
      <c r="R969" s="493" t="str">
        <f t="shared" si="46"/>
        <v/>
      </c>
    </row>
    <row r="970" spans="1:18" ht="13.2" hidden="1" x14ac:dyDescent="0.25">
      <c r="A970" s="503">
        <v>966</v>
      </c>
      <c r="B970" s="504"/>
      <c r="C970" s="505"/>
      <c r="D970" s="506"/>
      <c r="E970" s="506"/>
      <c r="F970" s="106"/>
      <c r="G970" s="506"/>
      <c r="H970" s="506"/>
      <c r="I970" s="507"/>
      <c r="J970" s="506"/>
      <c r="K970" s="506"/>
      <c r="L970" s="507"/>
      <c r="M970" s="506"/>
      <c r="N970" s="508"/>
      <c r="O970" s="508"/>
      <c r="P970" s="489">
        <f t="shared" si="45"/>
        <v>-9</v>
      </c>
      <c r="Q970" s="489">
        <f t="shared" si="47"/>
        <v>0</v>
      </c>
      <c r="R970" s="493" t="str">
        <f t="shared" si="46"/>
        <v/>
      </c>
    </row>
    <row r="971" spans="1:18" ht="13.2" hidden="1" x14ac:dyDescent="0.25">
      <c r="A971" s="503">
        <v>967</v>
      </c>
      <c r="B971" s="504"/>
      <c r="C971" s="505"/>
      <c r="D971" s="506"/>
      <c r="E971" s="506"/>
      <c r="F971" s="106"/>
      <c r="G971" s="506"/>
      <c r="H971" s="506"/>
      <c r="I971" s="507"/>
      <c r="J971" s="506"/>
      <c r="K971" s="506"/>
      <c r="L971" s="507"/>
      <c r="M971" s="506"/>
      <c r="N971" s="508"/>
      <c r="O971" s="508"/>
      <c r="P971" s="489">
        <f t="shared" si="45"/>
        <v>-9</v>
      </c>
      <c r="Q971" s="489">
        <f t="shared" si="47"/>
        <v>0</v>
      </c>
      <c r="R971" s="493" t="str">
        <f t="shared" si="46"/>
        <v/>
      </c>
    </row>
    <row r="972" spans="1:18" ht="13.2" hidden="1" x14ac:dyDescent="0.25">
      <c r="A972" s="503">
        <v>968</v>
      </c>
      <c r="B972" s="504"/>
      <c r="C972" s="505"/>
      <c r="D972" s="506"/>
      <c r="E972" s="506"/>
      <c r="F972" s="106"/>
      <c r="G972" s="506"/>
      <c r="H972" s="506"/>
      <c r="I972" s="507"/>
      <c r="J972" s="506"/>
      <c r="K972" s="506"/>
      <c r="L972" s="507"/>
      <c r="M972" s="506"/>
      <c r="N972" s="508"/>
      <c r="O972" s="508"/>
      <c r="P972" s="489">
        <f t="shared" si="45"/>
        <v>-9</v>
      </c>
      <c r="Q972" s="489">
        <f t="shared" si="47"/>
        <v>0</v>
      </c>
      <c r="R972" s="493" t="str">
        <f t="shared" si="46"/>
        <v/>
      </c>
    </row>
    <row r="973" spans="1:18" ht="13.2" hidden="1" x14ac:dyDescent="0.25">
      <c r="A973" s="503">
        <v>969</v>
      </c>
      <c r="B973" s="504"/>
      <c r="C973" s="505"/>
      <c r="D973" s="506"/>
      <c r="E973" s="506"/>
      <c r="F973" s="106"/>
      <c r="G973" s="506"/>
      <c r="H973" s="506"/>
      <c r="I973" s="507"/>
      <c r="J973" s="506"/>
      <c r="K973" s="506"/>
      <c r="L973" s="507"/>
      <c r="M973" s="506"/>
      <c r="N973" s="508"/>
      <c r="O973" s="508"/>
      <c r="P973" s="489">
        <f t="shared" si="45"/>
        <v>-9</v>
      </c>
      <c r="Q973" s="489">
        <f t="shared" si="47"/>
        <v>0</v>
      </c>
      <c r="R973" s="493" t="str">
        <f t="shared" si="46"/>
        <v/>
      </c>
    </row>
    <row r="974" spans="1:18" ht="13.2" hidden="1" x14ac:dyDescent="0.25">
      <c r="A974" s="503">
        <v>970</v>
      </c>
      <c r="B974" s="504"/>
      <c r="C974" s="505"/>
      <c r="D974" s="506"/>
      <c r="E974" s="506"/>
      <c r="F974" s="106"/>
      <c r="G974" s="506"/>
      <c r="H974" s="506"/>
      <c r="I974" s="507"/>
      <c r="J974" s="506"/>
      <c r="K974" s="506"/>
      <c r="L974" s="507"/>
      <c r="M974" s="506"/>
      <c r="N974" s="508"/>
      <c r="O974" s="508"/>
      <c r="P974" s="489">
        <f t="shared" si="45"/>
        <v>-9</v>
      </c>
      <c r="Q974" s="489">
        <f t="shared" si="47"/>
        <v>0</v>
      </c>
      <c r="R974" s="493" t="str">
        <f t="shared" si="46"/>
        <v/>
      </c>
    </row>
    <row r="975" spans="1:18" ht="13.2" hidden="1" x14ac:dyDescent="0.25">
      <c r="A975" s="503">
        <v>971</v>
      </c>
      <c r="B975" s="504"/>
      <c r="C975" s="505"/>
      <c r="D975" s="506"/>
      <c r="E975" s="506"/>
      <c r="F975" s="106"/>
      <c r="G975" s="506"/>
      <c r="H975" s="506"/>
      <c r="I975" s="507"/>
      <c r="J975" s="506"/>
      <c r="K975" s="506"/>
      <c r="L975" s="507"/>
      <c r="M975" s="506"/>
      <c r="N975" s="508"/>
      <c r="O975" s="508"/>
      <c r="P975" s="489">
        <f t="shared" si="45"/>
        <v>-9</v>
      </c>
      <c r="Q975" s="489">
        <f t="shared" si="47"/>
        <v>0</v>
      </c>
      <c r="R975" s="493" t="str">
        <f t="shared" si="46"/>
        <v/>
      </c>
    </row>
    <row r="976" spans="1:18" ht="13.2" hidden="1" x14ac:dyDescent="0.25">
      <c r="A976" s="503">
        <v>972</v>
      </c>
      <c r="B976" s="504"/>
      <c r="C976" s="505"/>
      <c r="D976" s="506"/>
      <c r="E976" s="506"/>
      <c r="F976" s="106"/>
      <c r="G976" s="506"/>
      <c r="H976" s="506"/>
      <c r="I976" s="507"/>
      <c r="J976" s="506"/>
      <c r="K976" s="506"/>
      <c r="L976" s="507"/>
      <c r="M976" s="506"/>
      <c r="N976" s="508"/>
      <c r="O976" s="508"/>
      <c r="P976" s="489">
        <f t="shared" si="45"/>
        <v>-9</v>
      </c>
      <c r="Q976" s="489">
        <f t="shared" si="47"/>
        <v>0</v>
      </c>
      <c r="R976" s="493" t="str">
        <f t="shared" si="46"/>
        <v/>
      </c>
    </row>
    <row r="977" spans="1:18" ht="13.2" hidden="1" x14ac:dyDescent="0.25">
      <c r="A977" s="503">
        <v>973</v>
      </c>
      <c r="B977" s="504"/>
      <c r="C977" s="505"/>
      <c r="D977" s="506"/>
      <c r="E977" s="506"/>
      <c r="F977" s="106"/>
      <c r="G977" s="506"/>
      <c r="H977" s="506"/>
      <c r="I977" s="507"/>
      <c r="J977" s="506"/>
      <c r="K977" s="506"/>
      <c r="L977" s="507"/>
      <c r="M977" s="506"/>
      <c r="N977" s="508"/>
      <c r="O977" s="508"/>
      <c r="P977" s="489">
        <f t="shared" si="45"/>
        <v>-9</v>
      </c>
      <c r="Q977" s="489">
        <f t="shared" si="47"/>
        <v>0</v>
      </c>
      <c r="R977" s="493" t="str">
        <f t="shared" si="46"/>
        <v/>
      </c>
    </row>
    <row r="978" spans="1:18" ht="13.2" hidden="1" x14ac:dyDescent="0.25">
      <c r="A978" s="503">
        <v>974</v>
      </c>
      <c r="B978" s="504"/>
      <c r="C978" s="505"/>
      <c r="D978" s="506"/>
      <c r="E978" s="506"/>
      <c r="F978" s="106"/>
      <c r="G978" s="506"/>
      <c r="H978" s="506"/>
      <c r="I978" s="507"/>
      <c r="J978" s="506"/>
      <c r="K978" s="506"/>
      <c r="L978" s="507"/>
      <c r="M978" s="506"/>
      <c r="N978" s="508"/>
      <c r="O978" s="508"/>
      <c r="P978" s="489">
        <f t="shared" si="45"/>
        <v>-9</v>
      </c>
      <c r="Q978" s="489">
        <f t="shared" si="47"/>
        <v>0</v>
      </c>
      <c r="R978" s="493" t="str">
        <f t="shared" si="46"/>
        <v/>
      </c>
    </row>
    <row r="979" spans="1:18" ht="13.2" hidden="1" x14ac:dyDescent="0.25">
      <c r="A979" s="503">
        <v>975</v>
      </c>
      <c r="B979" s="504"/>
      <c r="C979" s="505"/>
      <c r="D979" s="506"/>
      <c r="E979" s="506"/>
      <c r="F979" s="106"/>
      <c r="G979" s="506"/>
      <c r="H979" s="506"/>
      <c r="I979" s="507"/>
      <c r="J979" s="506"/>
      <c r="K979" s="506"/>
      <c r="L979" s="507"/>
      <c r="M979" s="506"/>
      <c r="N979" s="508"/>
      <c r="O979" s="508"/>
      <c r="P979" s="489">
        <f t="shared" si="45"/>
        <v>-9</v>
      </c>
      <c r="Q979" s="489">
        <f t="shared" si="47"/>
        <v>0</v>
      </c>
      <c r="R979" s="493" t="str">
        <f t="shared" si="46"/>
        <v/>
      </c>
    </row>
    <row r="980" spans="1:18" ht="13.2" hidden="1" x14ac:dyDescent="0.25">
      <c r="A980" s="503">
        <v>976</v>
      </c>
      <c r="B980" s="504"/>
      <c r="C980" s="505"/>
      <c r="D980" s="506"/>
      <c r="E980" s="506"/>
      <c r="F980" s="106"/>
      <c r="G980" s="506"/>
      <c r="H980" s="506"/>
      <c r="I980" s="507"/>
      <c r="J980" s="506"/>
      <c r="K980" s="506"/>
      <c r="L980" s="507"/>
      <c r="M980" s="506"/>
      <c r="N980" s="508"/>
      <c r="O980" s="508"/>
      <c r="P980" s="489">
        <f t="shared" si="45"/>
        <v>-9</v>
      </c>
      <c r="Q980" s="489">
        <f t="shared" si="47"/>
        <v>0</v>
      </c>
      <c r="R980" s="493" t="str">
        <f t="shared" si="46"/>
        <v/>
      </c>
    </row>
    <row r="981" spans="1:18" ht="13.2" hidden="1" x14ac:dyDescent="0.25">
      <c r="A981" s="503">
        <v>977</v>
      </c>
      <c r="B981" s="504"/>
      <c r="C981" s="505"/>
      <c r="D981" s="506"/>
      <c r="E981" s="506"/>
      <c r="F981" s="106"/>
      <c r="G981" s="506"/>
      <c r="H981" s="506"/>
      <c r="I981" s="507"/>
      <c r="J981" s="506"/>
      <c r="K981" s="506"/>
      <c r="L981" s="507"/>
      <c r="M981" s="506"/>
      <c r="N981" s="508"/>
      <c r="O981" s="508"/>
      <c r="P981" s="489">
        <f t="shared" si="45"/>
        <v>-9</v>
      </c>
      <c r="Q981" s="489">
        <f t="shared" si="47"/>
        <v>0</v>
      </c>
      <c r="R981" s="493" t="str">
        <f t="shared" si="46"/>
        <v/>
      </c>
    </row>
    <row r="982" spans="1:18" ht="13.2" hidden="1" x14ac:dyDescent="0.25">
      <c r="A982" s="503">
        <v>978</v>
      </c>
      <c r="B982" s="504"/>
      <c r="C982" s="505"/>
      <c r="D982" s="506"/>
      <c r="E982" s="506"/>
      <c r="F982" s="106"/>
      <c r="G982" s="506"/>
      <c r="H982" s="506"/>
      <c r="I982" s="507"/>
      <c r="J982" s="506"/>
      <c r="K982" s="506"/>
      <c r="L982" s="507"/>
      <c r="M982" s="506"/>
      <c r="N982" s="508"/>
      <c r="O982" s="508"/>
      <c r="P982" s="489">
        <f t="shared" si="45"/>
        <v>-9</v>
      </c>
      <c r="Q982" s="489">
        <f t="shared" si="47"/>
        <v>0</v>
      </c>
      <c r="R982" s="493" t="str">
        <f t="shared" si="46"/>
        <v/>
      </c>
    </row>
    <row r="983" spans="1:18" ht="13.2" hidden="1" x14ac:dyDescent="0.25">
      <c r="A983" s="503">
        <v>979</v>
      </c>
      <c r="B983" s="504"/>
      <c r="C983" s="505"/>
      <c r="D983" s="506"/>
      <c r="E983" s="506"/>
      <c r="F983" s="106"/>
      <c r="G983" s="506"/>
      <c r="H983" s="506"/>
      <c r="I983" s="507"/>
      <c r="J983" s="506"/>
      <c r="K983" s="506"/>
      <c r="L983" s="507"/>
      <c r="M983" s="506"/>
      <c r="N983" s="508"/>
      <c r="O983" s="508"/>
      <c r="P983" s="489">
        <f t="shared" si="45"/>
        <v>-9</v>
      </c>
      <c r="Q983" s="489">
        <f t="shared" si="47"/>
        <v>0</v>
      </c>
      <c r="R983" s="493" t="str">
        <f t="shared" si="46"/>
        <v/>
      </c>
    </row>
    <row r="984" spans="1:18" ht="13.2" hidden="1" x14ac:dyDescent="0.25">
      <c r="A984" s="503">
        <v>980</v>
      </c>
      <c r="B984" s="504"/>
      <c r="C984" s="505"/>
      <c r="D984" s="506"/>
      <c r="E984" s="506"/>
      <c r="F984" s="106"/>
      <c r="G984" s="506"/>
      <c r="H984" s="506"/>
      <c r="I984" s="507"/>
      <c r="J984" s="506"/>
      <c r="K984" s="506"/>
      <c r="L984" s="507"/>
      <c r="M984" s="506"/>
      <c r="N984" s="508"/>
      <c r="O984" s="508"/>
      <c r="P984" s="489">
        <f t="shared" si="45"/>
        <v>-9</v>
      </c>
      <c r="Q984" s="489">
        <f t="shared" si="47"/>
        <v>0</v>
      </c>
      <c r="R984" s="493" t="str">
        <f t="shared" si="46"/>
        <v/>
      </c>
    </row>
    <row r="985" spans="1:18" ht="13.2" hidden="1" x14ac:dyDescent="0.25">
      <c r="A985" s="503">
        <v>981</v>
      </c>
      <c r="B985" s="504"/>
      <c r="C985" s="505"/>
      <c r="D985" s="506"/>
      <c r="E985" s="506"/>
      <c r="F985" s="106"/>
      <c r="G985" s="506"/>
      <c r="H985" s="506"/>
      <c r="I985" s="507"/>
      <c r="J985" s="506"/>
      <c r="K985" s="506"/>
      <c r="L985" s="507"/>
      <c r="M985" s="506"/>
      <c r="N985" s="508"/>
      <c r="O985" s="508"/>
      <c r="P985" s="489">
        <f t="shared" si="45"/>
        <v>-9</v>
      </c>
      <c r="Q985" s="489">
        <f t="shared" si="47"/>
        <v>0</v>
      </c>
      <c r="R985" s="493" t="str">
        <f t="shared" si="46"/>
        <v/>
      </c>
    </row>
    <row r="986" spans="1:18" ht="13.2" hidden="1" x14ac:dyDescent="0.25">
      <c r="A986" s="503">
        <v>982</v>
      </c>
      <c r="B986" s="504"/>
      <c r="C986" s="505"/>
      <c r="D986" s="506"/>
      <c r="E986" s="506"/>
      <c r="F986" s="106"/>
      <c r="G986" s="506"/>
      <c r="H986" s="506"/>
      <c r="I986" s="507"/>
      <c r="J986" s="506"/>
      <c r="K986" s="506"/>
      <c r="L986" s="507"/>
      <c r="M986" s="506"/>
      <c r="N986" s="508"/>
      <c r="O986" s="508"/>
      <c r="P986" s="489">
        <f t="shared" si="45"/>
        <v>-9</v>
      </c>
      <c r="Q986" s="489">
        <f t="shared" si="47"/>
        <v>0</v>
      </c>
      <c r="R986" s="493" t="str">
        <f t="shared" si="46"/>
        <v/>
      </c>
    </row>
    <row r="987" spans="1:18" ht="13.2" hidden="1" x14ac:dyDescent="0.25">
      <c r="A987" s="503">
        <v>983</v>
      </c>
      <c r="B987" s="504"/>
      <c r="C987" s="505"/>
      <c r="D987" s="506"/>
      <c r="E987" s="506"/>
      <c r="F987" s="106"/>
      <c r="G987" s="506"/>
      <c r="H987" s="506"/>
      <c r="I987" s="507"/>
      <c r="J987" s="506"/>
      <c r="K987" s="506"/>
      <c r="L987" s="507"/>
      <c r="M987" s="506"/>
      <c r="N987" s="508"/>
      <c r="O987" s="508"/>
      <c r="P987" s="489">
        <f t="shared" si="45"/>
        <v>-9</v>
      </c>
      <c r="Q987" s="489">
        <f t="shared" si="47"/>
        <v>0</v>
      </c>
      <c r="R987" s="493" t="str">
        <f t="shared" si="46"/>
        <v/>
      </c>
    </row>
    <row r="988" spans="1:18" ht="13.2" hidden="1" x14ac:dyDescent="0.25">
      <c r="A988" s="503">
        <v>984</v>
      </c>
      <c r="B988" s="504"/>
      <c r="C988" s="505"/>
      <c r="D988" s="506"/>
      <c r="E988" s="506"/>
      <c r="F988" s="106"/>
      <c r="G988" s="506"/>
      <c r="H988" s="506"/>
      <c r="I988" s="507"/>
      <c r="J988" s="506"/>
      <c r="K988" s="506"/>
      <c r="L988" s="507"/>
      <c r="M988" s="506"/>
      <c r="N988" s="508"/>
      <c r="O988" s="508"/>
      <c r="P988" s="489">
        <f t="shared" si="45"/>
        <v>-9</v>
      </c>
      <c r="Q988" s="489">
        <f t="shared" si="47"/>
        <v>0</v>
      </c>
      <c r="R988" s="493" t="str">
        <f t="shared" si="46"/>
        <v/>
      </c>
    </row>
    <row r="989" spans="1:18" ht="13.2" hidden="1" x14ac:dyDescent="0.25">
      <c r="A989" s="503">
        <v>985</v>
      </c>
      <c r="B989" s="504"/>
      <c r="C989" s="505"/>
      <c r="D989" s="506"/>
      <c r="E989" s="506"/>
      <c r="F989" s="106"/>
      <c r="G989" s="506"/>
      <c r="H989" s="506"/>
      <c r="I989" s="507"/>
      <c r="J989" s="506"/>
      <c r="K989" s="506"/>
      <c r="L989" s="507"/>
      <c r="M989" s="506"/>
      <c r="N989" s="508"/>
      <c r="O989" s="508"/>
      <c r="P989" s="489">
        <f t="shared" si="45"/>
        <v>-9</v>
      </c>
      <c r="Q989" s="489">
        <f t="shared" si="47"/>
        <v>0</v>
      </c>
      <c r="R989" s="493" t="str">
        <f t="shared" si="46"/>
        <v/>
      </c>
    </row>
    <row r="990" spans="1:18" ht="13.2" hidden="1" x14ac:dyDescent="0.25">
      <c r="A990" s="503">
        <v>986</v>
      </c>
      <c r="B990" s="504"/>
      <c r="C990" s="505"/>
      <c r="D990" s="506"/>
      <c r="E990" s="506"/>
      <c r="F990" s="106"/>
      <c r="G990" s="506"/>
      <c r="H990" s="506"/>
      <c r="I990" s="507"/>
      <c r="J990" s="506"/>
      <c r="K990" s="506"/>
      <c r="L990" s="507"/>
      <c r="M990" s="506"/>
      <c r="N990" s="508"/>
      <c r="O990" s="508"/>
      <c r="P990" s="489">
        <f t="shared" si="45"/>
        <v>-9</v>
      </c>
      <c r="Q990" s="489">
        <f t="shared" si="47"/>
        <v>0</v>
      </c>
      <c r="R990" s="493" t="str">
        <f t="shared" si="46"/>
        <v/>
      </c>
    </row>
    <row r="991" spans="1:18" ht="13.2" hidden="1" x14ac:dyDescent="0.25">
      <c r="A991" s="503">
        <v>987</v>
      </c>
      <c r="B991" s="504"/>
      <c r="C991" s="505"/>
      <c r="D991" s="506"/>
      <c r="E991" s="506"/>
      <c r="F991" s="106"/>
      <c r="G991" s="506"/>
      <c r="H991" s="506"/>
      <c r="I991" s="507"/>
      <c r="J991" s="506"/>
      <c r="K991" s="506"/>
      <c r="L991" s="507"/>
      <c r="M991" s="506"/>
      <c r="N991" s="508"/>
      <c r="O991" s="508"/>
      <c r="P991" s="489">
        <f t="shared" si="45"/>
        <v>-9</v>
      </c>
      <c r="Q991" s="489">
        <f t="shared" si="47"/>
        <v>0</v>
      </c>
      <c r="R991" s="493" t="str">
        <f t="shared" si="46"/>
        <v/>
      </c>
    </row>
    <row r="992" spans="1:18" ht="13.2" hidden="1" x14ac:dyDescent="0.25">
      <c r="A992" s="503">
        <v>988</v>
      </c>
      <c r="B992" s="504"/>
      <c r="C992" s="505"/>
      <c r="D992" s="506"/>
      <c r="E992" s="506"/>
      <c r="F992" s="106"/>
      <c r="G992" s="506"/>
      <c r="H992" s="506"/>
      <c r="I992" s="507"/>
      <c r="J992" s="506"/>
      <c r="K992" s="506"/>
      <c r="L992" s="507"/>
      <c r="M992" s="506"/>
      <c r="N992" s="508"/>
      <c r="O992" s="508"/>
      <c r="P992" s="489">
        <f t="shared" si="45"/>
        <v>-9</v>
      </c>
      <c r="Q992" s="489">
        <f t="shared" si="47"/>
        <v>0</v>
      </c>
      <c r="R992" s="493" t="str">
        <f t="shared" si="46"/>
        <v/>
      </c>
    </row>
    <row r="993" spans="1:18" ht="13.2" hidden="1" x14ac:dyDescent="0.25">
      <c r="A993" s="503">
        <v>989</v>
      </c>
      <c r="B993" s="504"/>
      <c r="C993" s="505"/>
      <c r="D993" s="506"/>
      <c r="E993" s="506"/>
      <c r="F993" s="106"/>
      <c r="G993" s="506"/>
      <c r="H993" s="506"/>
      <c r="I993" s="507"/>
      <c r="J993" s="506"/>
      <c r="K993" s="506"/>
      <c r="L993" s="507"/>
      <c r="M993" s="506"/>
      <c r="N993" s="508"/>
      <c r="O993" s="508"/>
      <c r="P993" s="489">
        <f t="shared" si="45"/>
        <v>-9</v>
      </c>
      <c r="Q993" s="489">
        <f t="shared" si="47"/>
        <v>0</v>
      </c>
      <c r="R993" s="493" t="str">
        <f t="shared" si="46"/>
        <v/>
      </c>
    </row>
    <row r="994" spans="1:18" ht="13.2" hidden="1" x14ac:dyDescent="0.25">
      <c r="A994" s="503">
        <v>990</v>
      </c>
      <c r="B994" s="504"/>
      <c r="C994" s="505"/>
      <c r="D994" s="506"/>
      <c r="E994" s="506"/>
      <c r="F994" s="106"/>
      <c r="G994" s="506"/>
      <c r="H994" s="506"/>
      <c r="I994" s="507"/>
      <c r="J994" s="506"/>
      <c r="K994" s="506"/>
      <c r="L994" s="507"/>
      <c r="M994" s="506"/>
      <c r="N994" s="508"/>
      <c r="O994" s="508"/>
      <c r="P994" s="489">
        <f t="shared" si="45"/>
        <v>-9</v>
      </c>
      <c r="Q994" s="489">
        <f t="shared" si="47"/>
        <v>0</v>
      </c>
      <c r="R994" s="493" t="str">
        <f t="shared" si="46"/>
        <v/>
      </c>
    </row>
    <row r="995" spans="1:18" ht="13.2" hidden="1" x14ac:dyDescent="0.25">
      <c r="A995" s="503">
        <v>991</v>
      </c>
      <c r="B995" s="504"/>
      <c r="C995" s="505"/>
      <c r="D995" s="506"/>
      <c r="E995" s="506"/>
      <c r="F995" s="106"/>
      <c r="G995" s="506"/>
      <c r="H995" s="506"/>
      <c r="I995" s="507"/>
      <c r="J995" s="506"/>
      <c r="K995" s="506"/>
      <c r="L995" s="507"/>
      <c r="M995" s="506"/>
      <c r="N995" s="508"/>
      <c r="O995" s="508"/>
      <c r="P995" s="489">
        <f t="shared" si="45"/>
        <v>-9</v>
      </c>
      <c r="Q995" s="489">
        <f t="shared" si="47"/>
        <v>0</v>
      </c>
      <c r="R995" s="493" t="str">
        <f t="shared" si="46"/>
        <v/>
      </c>
    </row>
    <row r="996" spans="1:18" ht="13.2" hidden="1" x14ac:dyDescent="0.25">
      <c r="A996" s="503">
        <v>992</v>
      </c>
      <c r="B996" s="504"/>
      <c r="C996" s="505"/>
      <c r="D996" s="506"/>
      <c r="E996" s="506"/>
      <c r="F996" s="106"/>
      <c r="G996" s="506"/>
      <c r="H996" s="506"/>
      <c r="I996" s="507"/>
      <c r="J996" s="506"/>
      <c r="K996" s="506"/>
      <c r="L996" s="507"/>
      <c r="M996" s="506"/>
      <c r="N996" s="508"/>
      <c r="O996" s="508"/>
      <c r="P996" s="489">
        <f t="shared" si="45"/>
        <v>-9</v>
      </c>
      <c r="Q996" s="489">
        <f t="shared" si="47"/>
        <v>0</v>
      </c>
      <c r="R996" s="493" t="str">
        <f t="shared" si="46"/>
        <v/>
      </c>
    </row>
    <row r="997" spans="1:18" ht="13.2" hidden="1" x14ac:dyDescent="0.25">
      <c r="A997" s="503">
        <v>993</v>
      </c>
      <c r="B997" s="504"/>
      <c r="C997" s="505"/>
      <c r="D997" s="506"/>
      <c r="E997" s="506"/>
      <c r="F997" s="106"/>
      <c r="G997" s="506"/>
      <c r="H997" s="506"/>
      <c r="I997" s="507"/>
      <c r="J997" s="506"/>
      <c r="K997" s="506"/>
      <c r="L997" s="507"/>
      <c r="M997" s="506"/>
      <c r="N997" s="508"/>
      <c r="O997" s="508"/>
      <c r="P997" s="489">
        <f t="shared" si="45"/>
        <v>-9</v>
      </c>
      <c r="Q997" s="489">
        <f t="shared" si="47"/>
        <v>0</v>
      </c>
      <c r="R997" s="493" t="str">
        <f t="shared" si="46"/>
        <v/>
      </c>
    </row>
    <row r="998" spans="1:18" ht="13.2" hidden="1" x14ac:dyDescent="0.25">
      <c r="A998" s="503">
        <v>994</v>
      </c>
      <c r="B998" s="504"/>
      <c r="C998" s="505"/>
      <c r="D998" s="506"/>
      <c r="E998" s="506"/>
      <c r="F998" s="106"/>
      <c r="G998" s="506"/>
      <c r="H998" s="506"/>
      <c r="I998" s="507"/>
      <c r="J998" s="506"/>
      <c r="K998" s="506"/>
      <c r="L998" s="507"/>
      <c r="M998" s="506"/>
      <c r="N998" s="508"/>
      <c r="O998" s="508"/>
      <c r="P998" s="489">
        <f t="shared" si="45"/>
        <v>-9</v>
      </c>
      <c r="Q998" s="489">
        <f t="shared" si="47"/>
        <v>0</v>
      </c>
      <c r="R998" s="493" t="str">
        <f t="shared" si="46"/>
        <v/>
      </c>
    </row>
    <row r="999" spans="1:18" ht="13.2" hidden="1" x14ac:dyDescent="0.25">
      <c r="A999" s="503">
        <v>995</v>
      </c>
      <c r="B999" s="504"/>
      <c r="C999" s="505"/>
      <c r="D999" s="506"/>
      <c r="E999" s="506"/>
      <c r="F999" s="106"/>
      <c r="G999" s="506"/>
      <c r="H999" s="506"/>
      <c r="I999" s="507"/>
      <c r="J999" s="506"/>
      <c r="K999" s="506"/>
      <c r="L999" s="507"/>
      <c r="M999" s="506"/>
      <c r="N999" s="508"/>
      <c r="O999" s="508"/>
      <c r="P999" s="489">
        <f t="shared" si="45"/>
        <v>-9</v>
      </c>
      <c r="Q999" s="489">
        <f t="shared" si="47"/>
        <v>0</v>
      </c>
      <c r="R999" s="493" t="str">
        <f t="shared" si="46"/>
        <v/>
      </c>
    </row>
    <row r="1000" spans="1:18" ht="13.2" hidden="1" x14ac:dyDescent="0.25">
      <c r="A1000" s="503">
        <v>996</v>
      </c>
      <c r="B1000" s="504"/>
      <c r="C1000" s="505"/>
      <c r="D1000" s="506"/>
      <c r="E1000" s="506"/>
      <c r="F1000" s="106"/>
      <c r="G1000" s="506"/>
      <c r="H1000" s="506"/>
      <c r="I1000" s="507"/>
      <c r="J1000" s="506"/>
      <c r="K1000" s="506"/>
      <c r="L1000" s="507"/>
      <c r="M1000" s="506"/>
      <c r="N1000" s="508"/>
      <c r="O1000" s="508"/>
      <c r="P1000" s="489">
        <f t="shared" si="45"/>
        <v>-9</v>
      </c>
      <c r="Q1000" s="489">
        <f t="shared" si="47"/>
        <v>0</v>
      </c>
      <c r="R1000" s="493" t="str">
        <f t="shared" si="46"/>
        <v/>
      </c>
    </row>
    <row r="1001" spans="1:18" ht="13.2" hidden="1" x14ac:dyDescent="0.25">
      <c r="A1001" s="503">
        <v>997</v>
      </c>
      <c r="B1001" s="504"/>
      <c r="C1001" s="505"/>
      <c r="D1001" s="506"/>
      <c r="E1001" s="506"/>
      <c r="F1001" s="106"/>
      <c r="G1001" s="506"/>
      <c r="H1001" s="506"/>
      <c r="I1001" s="507"/>
      <c r="J1001" s="506"/>
      <c r="K1001" s="506"/>
      <c r="L1001" s="507"/>
      <c r="M1001" s="506"/>
      <c r="N1001" s="508"/>
      <c r="O1001" s="508"/>
      <c r="P1001" s="489">
        <f t="shared" si="45"/>
        <v>-9</v>
      </c>
      <c r="Q1001" s="489">
        <f t="shared" si="47"/>
        <v>0</v>
      </c>
      <c r="R1001" s="493" t="str">
        <f t="shared" si="46"/>
        <v/>
      </c>
    </row>
    <row r="1002" spans="1:18" ht="13.2" hidden="1" x14ac:dyDescent="0.25">
      <c r="A1002" s="503">
        <v>998</v>
      </c>
      <c r="B1002" s="504"/>
      <c r="C1002" s="505"/>
      <c r="D1002" s="506"/>
      <c r="E1002" s="506"/>
      <c r="F1002" s="106"/>
      <c r="G1002" s="506"/>
      <c r="H1002" s="506"/>
      <c r="I1002" s="507"/>
      <c r="J1002" s="506"/>
      <c r="K1002" s="506"/>
      <c r="L1002" s="507"/>
      <c r="M1002" s="506"/>
      <c r="N1002" s="508"/>
      <c r="O1002" s="508"/>
      <c r="P1002" s="489">
        <f t="shared" si="45"/>
        <v>-9</v>
      </c>
      <c r="Q1002" s="489">
        <f t="shared" si="47"/>
        <v>0</v>
      </c>
      <c r="R1002" s="493" t="str">
        <f t="shared" si="46"/>
        <v/>
      </c>
    </row>
    <row r="1003" spans="1:18" ht="13.2" hidden="1" x14ac:dyDescent="0.25">
      <c r="A1003" s="503">
        <v>999</v>
      </c>
      <c r="B1003" s="504"/>
      <c r="C1003" s="505"/>
      <c r="D1003" s="506"/>
      <c r="E1003" s="506"/>
      <c r="F1003" s="106"/>
      <c r="G1003" s="506"/>
      <c r="H1003" s="506"/>
      <c r="I1003" s="507"/>
      <c r="J1003" s="506"/>
      <c r="K1003" s="506"/>
      <c r="L1003" s="507"/>
      <c r="M1003" s="506"/>
      <c r="N1003" s="508"/>
      <c r="O1003" s="508"/>
      <c r="P1003" s="489">
        <f t="shared" si="45"/>
        <v>-9</v>
      </c>
      <c r="Q1003" s="489">
        <f t="shared" si="47"/>
        <v>0</v>
      </c>
      <c r="R1003" s="493" t="str">
        <f t="shared" si="46"/>
        <v/>
      </c>
    </row>
    <row r="1004" spans="1:18" ht="13.2" hidden="1" x14ac:dyDescent="0.25">
      <c r="A1004" s="503">
        <v>1000</v>
      </c>
      <c r="B1004" s="504"/>
      <c r="C1004" s="505"/>
      <c r="D1004" s="506"/>
      <c r="E1004" s="506"/>
      <c r="F1004" s="106"/>
      <c r="G1004" s="506"/>
      <c r="H1004" s="506"/>
      <c r="I1004" s="507"/>
      <c r="J1004" s="506"/>
      <c r="K1004" s="506"/>
      <c r="L1004" s="507"/>
      <c r="M1004" s="506"/>
      <c r="N1004" s="508"/>
      <c r="O1004" s="508"/>
      <c r="P1004" s="489">
        <f t="shared" si="45"/>
        <v>-9</v>
      </c>
      <c r="Q1004" s="489">
        <f t="shared" si="47"/>
        <v>0</v>
      </c>
      <c r="R1004" s="493" t="str">
        <f t="shared" si="46"/>
        <v/>
      </c>
    </row>
    <row r="1005" spans="1:18" ht="13.2" hidden="1" x14ac:dyDescent="0.25">
      <c r="A1005" s="503">
        <v>1001</v>
      </c>
      <c r="B1005" s="504"/>
      <c r="C1005" s="505"/>
      <c r="D1005" s="506"/>
      <c r="E1005" s="506"/>
      <c r="F1005" s="106"/>
      <c r="G1005" s="506"/>
      <c r="H1005" s="506"/>
      <c r="I1005" s="507"/>
      <c r="J1005" s="506"/>
      <c r="K1005" s="506"/>
      <c r="L1005" s="507"/>
      <c r="M1005" s="506"/>
      <c r="N1005" s="504"/>
      <c r="O1005" s="504"/>
      <c r="P1005" s="489">
        <f t="shared" si="45"/>
        <v>-9</v>
      </c>
      <c r="Q1005" s="489">
        <f t="shared" si="47"/>
        <v>0</v>
      </c>
      <c r="R1005" s="493" t="str">
        <f t="shared" si="46"/>
        <v/>
      </c>
    </row>
    <row r="1006" spans="1:18" ht="13.2" hidden="1" x14ac:dyDescent="0.25">
      <c r="A1006" s="503">
        <v>1002</v>
      </c>
      <c r="B1006" s="504"/>
      <c r="C1006" s="505"/>
      <c r="D1006" s="506"/>
      <c r="E1006" s="506"/>
      <c r="F1006" s="106"/>
      <c r="G1006" s="506"/>
      <c r="H1006" s="506"/>
      <c r="I1006" s="507"/>
      <c r="J1006" s="506"/>
      <c r="K1006" s="506"/>
      <c r="L1006" s="507"/>
      <c r="M1006" s="506"/>
      <c r="N1006" s="504"/>
      <c r="O1006" s="504"/>
      <c r="P1006" s="489">
        <f t="shared" si="45"/>
        <v>-9</v>
      </c>
      <c r="Q1006" s="489">
        <f t="shared" si="47"/>
        <v>0</v>
      </c>
      <c r="R1006" s="493" t="str">
        <f t="shared" si="46"/>
        <v/>
      </c>
    </row>
    <row r="1007" spans="1:18" ht="13.2" hidden="1" x14ac:dyDescent="0.25">
      <c r="A1007" s="503">
        <v>1003</v>
      </c>
      <c r="B1007" s="504"/>
      <c r="C1007" s="505"/>
      <c r="D1007" s="506"/>
      <c r="E1007" s="506"/>
      <c r="F1007" s="106"/>
      <c r="G1007" s="506"/>
      <c r="H1007" s="506"/>
      <c r="I1007" s="507"/>
      <c r="J1007" s="506"/>
      <c r="K1007" s="506"/>
      <c r="L1007" s="507"/>
      <c r="M1007" s="506"/>
      <c r="N1007" s="504"/>
      <c r="O1007" s="504"/>
      <c r="P1007" s="489">
        <f t="shared" si="45"/>
        <v>-9</v>
      </c>
      <c r="Q1007" s="489">
        <f t="shared" si="47"/>
        <v>0</v>
      </c>
      <c r="R1007" s="493" t="str">
        <f t="shared" si="46"/>
        <v/>
      </c>
    </row>
    <row r="1008" spans="1:18" ht="13.2" hidden="1" x14ac:dyDescent="0.25">
      <c r="A1008" s="503">
        <v>1004</v>
      </c>
      <c r="B1008" s="504"/>
      <c r="C1008" s="505"/>
      <c r="D1008" s="506"/>
      <c r="E1008" s="506"/>
      <c r="F1008" s="106"/>
      <c r="G1008" s="506"/>
      <c r="H1008" s="506"/>
      <c r="I1008" s="507"/>
      <c r="J1008" s="506"/>
      <c r="K1008" s="506"/>
      <c r="L1008" s="507"/>
      <c r="M1008" s="506"/>
      <c r="N1008" s="504"/>
      <c r="O1008" s="504"/>
      <c r="P1008" s="489">
        <f t="shared" si="45"/>
        <v>-9</v>
      </c>
      <c r="Q1008" s="489">
        <f t="shared" si="47"/>
        <v>0</v>
      </c>
      <c r="R1008" s="493" t="str">
        <f t="shared" si="46"/>
        <v/>
      </c>
    </row>
    <row r="1009" spans="1:18" ht="13.2" hidden="1" x14ac:dyDescent="0.25">
      <c r="A1009" s="503">
        <v>1005</v>
      </c>
      <c r="B1009" s="504"/>
      <c r="C1009" s="505"/>
      <c r="D1009" s="506"/>
      <c r="E1009" s="506"/>
      <c r="F1009" s="106"/>
      <c r="G1009" s="506"/>
      <c r="H1009" s="506"/>
      <c r="I1009" s="507"/>
      <c r="J1009" s="506"/>
      <c r="K1009" s="506"/>
      <c r="L1009" s="507"/>
      <c r="M1009" s="506"/>
      <c r="N1009" s="504"/>
      <c r="O1009" s="504"/>
      <c r="P1009" s="489">
        <f t="shared" si="45"/>
        <v>-9</v>
      </c>
      <c r="Q1009" s="489">
        <f t="shared" si="47"/>
        <v>0</v>
      </c>
      <c r="R1009" s="493" t="str">
        <f t="shared" si="46"/>
        <v/>
      </c>
    </row>
    <row r="1010" spans="1:18" ht="13.2" hidden="1" x14ac:dyDescent="0.25">
      <c r="A1010" s="503">
        <v>1006</v>
      </c>
      <c r="B1010" s="504"/>
      <c r="C1010" s="505"/>
      <c r="D1010" s="506"/>
      <c r="E1010" s="506"/>
      <c r="F1010" s="106"/>
      <c r="G1010" s="506"/>
      <c r="H1010" s="506"/>
      <c r="I1010" s="507"/>
      <c r="J1010" s="506"/>
      <c r="K1010" s="506"/>
      <c r="L1010" s="507"/>
      <c r="M1010" s="506"/>
      <c r="N1010" s="504"/>
      <c r="O1010" s="504"/>
      <c r="P1010" s="489">
        <f t="shared" si="45"/>
        <v>-9</v>
      </c>
      <c r="Q1010" s="489">
        <f t="shared" si="47"/>
        <v>0</v>
      </c>
      <c r="R1010" s="493" t="str">
        <f t="shared" si="46"/>
        <v/>
      </c>
    </row>
    <row r="1011" spans="1:18" ht="13.2" hidden="1" x14ac:dyDescent="0.25">
      <c r="A1011" s="503">
        <v>1007</v>
      </c>
      <c r="B1011" s="504"/>
      <c r="C1011" s="505"/>
      <c r="D1011" s="506"/>
      <c r="E1011" s="506"/>
      <c r="F1011" s="106"/>
      <c r="G1011" s="506"/>
      <c r="H1011" s="506"/>
      <c r="I1011" s="507"/>
      <c r="J1011" s="506"/>
      <c r="K1011" s="506"/>
      <c r="L1011" s="507"/>
      <c r="M1011" s="506"/>
      <c r="N1011" s="504"/>
      <c r="O1011" s="504"/>
      <c r="P1011" s="489">
        <f t="shared" si="45"/>
        <v>-9</v>
      </c>
      <c r="Q1011" s="489">
        <f t="shared" si="47"/>
        <v>0</v>
      </c>
      <c r="R1011" s="493" t="str">
        <f t="shared" si="46"/>
        <v/>
      </c>
    </row>
    <row r="1012" spans="1:18" ht="13.2" hidden="1" x14ac:dyDescent="0.25">
      <c r="A1012" s="503">
        <v>1008</v>
      </c>
      <c r="B1012" s="504"/>
      <c r="C1012" s="505"/>
      <c r="D1012" s="506"/>
      <c r="E1012" s="506"/>
      <c r="F1012" s="106"/>
      <c r="G1012" s="506"/>
      <c r="H1012" s="506"/>
      <c r="I1012" s="507"/>
      <c r="J1012" s="506"/>
      <c r="K1012" s="506"/>
      <c r="L1012" s="507"/>
      <c r="M1012" s="506"/>
      <c r="N1012" s="504"/>
      <c r="O1012" s="504"/>
      <c r="P1012" s="489">
        <f t="shared" si="45"/>
        <v>-9</v>
      </c>
      <c r="Q1012" s="489">
        <f t="shared" si="47"/>
        <v>0</v>
      </c>
      <c r="R1012" s="493" t="str">
        <f t="shared" si="46"/>
        <v/>
      </c>
    </row>
    <row r="1013" spans="1:18" ht="13.2" hidden="1" x14ac:dyDescent="0.25">
      <c r="A1013" s="503">
        <v>1009</v>
      </c>
      <c r="B1013" s="504"/>
      <c r="C1013" s="505"/>
      <c r="D1013" s="506"/>
      <c r="E1013" s="506"/>
      <c r="F1013" s="106"/>
      <c r="G1013" s="506"/>
      <c r="H1013" s="506"/>
      <c r="I1013" s="507"/>
      <c r="J1013" s="506"/>
      <c r="K1013" s="506"/>
      <c r="L1013" s="507"/>
      <c r="M1013" s="506"/>
      <c r="N1013" s="504"/>
      <c r="O1013" s="504"/>
      <c r="P1013" s="489">
        <f t="shared" si="45"/>
        <v>-9</v>
      </c>
      <c r="Q1013" s="489">
        <f t="shared" si="47"/>
        <v>0</v>
      </c>
      <c r="R1013" s="493" t="str">
        <f t="shared" si="46"/>
        <v/>
      </c>
    </row>
    <row r="1014" spans="1:18" ht="13.2" hidden="1" x14ac:dyDescent="0.25">
      <c r="A1014" s="503">
        <v>1010</v>
      </c>
      <c r="B1014" s="504"/>
      <c r="C1014" s="505"/>
      <c r="D1014" s="506"/>
      <c r="E1014" s="506"/>
      <c r="F1014" s="106"/>
      <c r="G1014" s="506"/>
      <c r="H1014" s="506"/>
      <c r="I1014" s="507"/>
      <c r="J1014" s="506"/>
      <c r="K1014" s="506"/>
      <c r="L1014" s="507"/>
      <c r="M1014" s="506"/>
      <c r="N1014" s="504"/>
      <c r="O1014" s="504"/>
      <c r="P1014" s="489">
        <f t="shared" si="45"/>
        <v>-9</v>
      </c>
      <c r="Q1014" s="489">
        <f t="shared" si="47"/>
        <v>0</v>
      </c>
      <c r="R1014" s="493" t="str">
        <f t="shared" si="46"/>
        <v/>
      </c>
    </row>
    <row r="1015" spans="1:18" ht="13.2" hidden="1" x14ac:dyDescent="0.25">
      <c r="A1015" s="503">
        <v>1011</v>
      </c>
      <c r="B1015" s="504"/>
      <c r="C1015" s="505"/>
      <c r="D1015" s="506"/>
      <c r="E1015" s="506"/>
      <c r="F1015" s="106"/>
      <c r="G1015" s="506"/>
      <c r="H1015" s="506"/>
      <c r="I1015" s="507"/>
      <c r="J1015" s="506"/>
      <c r="K1015" s="506"/>
      <c r="L1015" s="507"/>
      <c r="M1015" s="506"/>
      <c r="N1015" s="504"/>
      <c r="O1015" s="504"/>
      <c r="P1015" s="489">
        <f t="shared" si="45"/>
        <v>-9</v>
      </c>
      <c r="Q1015" s="489">
        <f t="shared" si="47"/>
        <v>0</v>
      </c>
      <c r="R1015" s="493" t="str">
        <f t="shared" si="46"/>
        <v/>
      </c>
    </row>
    <row r="1016" spans="1:18" ht="13.2" hidden="1" x14ac:dyDescent="0.25">
      <c r="A1016" s="503">
        <v>1012</v>
      </c>
      <c r="B1016" s="504"/>
      <c r="C1016" s="505"/>
      <c r="D1016" s="506"/>
      <c r="E1016" s="506"/>
      <c r="F1016" s="106"/>
      <c r="G1016" s="506"/>
      <c r="H1016" s="506"/>
      <c r="I1016" s="507"/>
      <c r="J1016" s="506"/>
      <c r="K1016" s="506"/>
      <c r="L1016" s="507"/>
      <c r="M1016" s="506"/>
      <c r="N1016" s="504"/>
      <c r="O1016" s="504"/>
      <c r="P1016" s="489">
        <f t="shared" si="45"/>
        <v>-9</v>
      </c>
      <c r="Q1016" s="489">
        <f t="shared" si="47"/>
        <v>0</v>
      </c>
      <c r="R1016" s="493" t="str">
        <f t="shared" si="46"/>
        <v/>
      </c>
    </row>
    <row r="1017" spans="1:18" ht="13.2" hidden="1" x14ac:dyDescent="0.25">
      <c r="A1017" s="503">
        <v>1013</v>
      </c>
      <c r="B1017" s="504"/>
      <c r="C1017" s="505"/>
      <c r="D1017" s="506"/>
      <c r="E1017" s="506"/>
      <c r="F1017" s="106"/>
      <c r="G1017" s="506"/>
      <c r="H1017" s="506"/>
      <c r="I1017" s="507"/>
      <c r="J1017" s="506"/>
      <c r="K1017" s="506"/>
      <c r="L1017" s="507"/>
      <c r="M1017" s="506"/>
      <c r="N1017" s="504"/>
      <c r="O1017" s="504"/>
      <c r="P1017" s="489">
        <f t="shared" si="45"/>
        <v>-9</v>
      </c>
      <c r="Q1017" s="489">
        <f t="shared" si="47"/>
        <v>0</v>
      </c>
      <c r="R1017" s="493" t="str">
        <f t="shared" si="46"/>
        <v/>
      </c>
    </row>
    <row r="1018" spans="1:18" ht="13.2" hidden="1" x14ac:dyDescent="0.25">
      <c r="A1018" s="503">
        <v>1014</v>
      </c>
      <c r="B1018" s="504"/>
      <c r="C1018" s="505"/>
      <c r="D1018" s="506"/>
      <c r="E1018" s="506"/>
      <c r="F1018" s="106"/>
      <c r="G1018" s="506"/>
      <c r="H1018" s="506"/>
      <c r="I1018" s="507"/>
      <c r="J1018" s="506"/>
      <c r="K1018" s="506"/>
      <c r="L1018" s="507"/>
      <c r="M1018" s="506"/>
      <c r="N1018" s="504"/>
      <c r="O1018" s="504"/>
      <c r="P1018" s="489">
        <f t="shared" si="45"/>
        <v>-9</v>
      </c>
      <c r="Q1018" s="489">
        <f t="shared" si="47"/>
        <v>0</v>
      </c>
      <c r="R1018" s="493" t="str">
        <f t="shared" si="46"/>
        <v/>
      </c>
    </row>
    <row r="1019" spans="1:18" ht="13.2" hidden="1" x14ac:dyDescent="0.25">
      <c r="A1019" s="503">
        <v>1015</v>
      </c>
      <c r="B1019" s="504"/>
      <c r="C1019" s="505"/>
      <c r="D1019" s="506"/>
      <c r="E1019" s="506"/>
      <c r="F1019" s="106"/>
      <c r="G1019" s="506"/>
      <c r="H1019" s="506"/>
      <c r="I1019" s="507"/>
      <c r="J1019" s="506"/>
      <c r="K1019" s="506"/>
      <c r="L1019" s="507"/>
      <c r="M1019" s="506"/>
      <c r="N1019" s="504"/>
      <c r="O1019" s="504"/>
      <c r="P1019" s="489">
        <f t="shared" si="45"/>
        <v>-9</v>
      </c>
      <c r="Q1019" s="489">
        <f t="shared" si="47"/>
        <v>0</v>
      </c>
      <c r="R1019" s="493" t="str">
        <f t="shared" si="46"/>
        <v/>
      </c>
    </row>
    <row r="1020" spans="1:18" ht="13.2" hidden="1" x14ac:dyDescent="0.25">
      <c r="A1020" s="503">
        <v>1016</v>
      </c>
      <c r="B1020" s="504"/>
      <c r="C1020" s="505"/>
      <c r="D1020" s="506"/>
      <c r="E1020" s="506"/>
      <c r="F1020" s="106"/>
      <c r="G1020" s="506"/>
      <c r="H1020" s="506"/>
      <c r="I1020" s="507"/>
      <c r="J1020" s="506"/>
      <c r="K1020" s="506"/>
      <c r="L1020" s="507"/>
      <c r="M1020" s="506"/>
      <c r="N1020" s="504"/>
      <c r="O1020" s="504"/>
      <c r="P1020" s="489">
        <f t="shared" si="45"/>
        <v>-9</v>
      </c>
      <c r="Q1020" s="489">
        <f t="shared" si="47"/>
        <v>0</v>
      </c>
      <c r="R1020" s="493" t="str">
        <f t="shared" si="46"/>
        <v/>
      </c>
    </row>
    <row r="1021" spans="1:18" ht="13.2" hidden="1" x14ac:dyDescent="0.25">
      <c r="A1021" s="503">
        <v>1017</v>
      </c>
      <c r="B1021" s="504"/>
      <c r="C1021" s="505"/>
      <c r="D1021" s="506"/>
      <c r="E1021" s="506"/>
      <c r="F1021" s="106"/>
      <c r="G1021" s="506"/>
      <c r="H1021" s="506"/>
      <c r="I1021" s="507"/>
      <c r="J1021" s="506"/>
      <c r="K1021" s="506"/>
      <c r="L1021" s="507"/>
      <c r="M1021" s="506"/>
      <c r="N1021" s="504"/>
      <c r="O1021" s="504"/>
      <c r="P1021" s="489">
        <f t="shared" si="45"/>
        <v>-9</v>
      </c>
      <c r="Q1021" s="489">
        <f t="shared" si="47"/>
        <v>0</v>
      </c>
      <c r="R1021" s="493" t="str">
        <f t="shared" si="46"/>
        <v/>
      </c>
    </row>
    <row r="1022" spans="1:18" ht="13.2" hidden="1" x14ac:dyDescent="0.25">
      <c r="A1022" s="503">
        <v>1018</v>
      </c>
      <c r="B1022" s="504"/>
      <c r="C1022" s="505"/>
      <c r="D1022" s="506"/>
      <c r="E1022" s="506"/>
      <c r="F1022" s="106"/>
      <c r="G1022" s="506"/>
      <c r="H1022" s="506"/>
      <c r="I1022" s="507"/>
      <c r="J1022" s="506"/>
      <c r="K1022" s="506"/>
      <c r="L1022" s="507"/>
      <c r="M1022" s="506"/>
      <c r="N1022" s="504"/>
      <c r="O1022" s="504"/>
      <c r="P1022" s="489">
        <f t="shared" si="45"/>
        <v>-9</v>
      </c>
      <c r="Q1022" s="489">
        <f t="shared" si="47"/>
        <v>0</v>
      </c>
      <c r="R1022" s="493" t="str">
        <f t="shared" si="46"/>
        <v/>
      </c>
    </row>
    <row r="1023" spans="1:18" ht="13.2" hidden="1" x14ac:dyDescent="0.25">
      <c r="A1023" s="503">
        <v>1019</v>
      </c>
      <c r="B1023" s="504"/>
      <c r="C1023" s="505"/>
      <c r="D1023" s="506"/>
      <c r="E1023" s="506"/>
      <c r="F1023" s="106"/>
      <c r="G1023" s="506"/>
      <c r="H1023" s="506"/>
      <c r="I1023" s="507"/>
      <c r="J1023" s="506"/>
      <c r="K1023" s="506"/>
      <c r="L1023" s="507"/>
      <c r="M1023" s="506"/>
      <c r="N1023" s="504"/>
      <c r="O1023" s="504"/>
      <c r="P1023" s="489">
        <f t="shared" si="45"/>
        <v>-9</v>
      </c>
      <c r="Q1023" s="489">
        <f t="shared" si="47"/>
        <v>0</v>
      </c>
      <c r="R1023" s="493" t="str">
        <f t="shared" si="46"/>
        <v/>
      </c>
    </row>
    <row r="1024" spans="1:18" ht="13.2" hidden="1" x14ac:dyDescent="0.25">
      <c r="A1024" s="503">
        <v>1020</v>
      </c>
      <c r="B1024" s="504"/>
      <c r="C1024" s="505"/>
      <c r="D1024" s="506"/>
      <c r="E1024" s="506"/>
      <c r="F1024" s="106"/>
      <c r="G1024" s="506"/>
      <c r="H1024" s="506"/>
      <c r="I1024" s="507"/>
      <c r="J1024" s="506"/>
      <c r="K1024" s="506"/>
      <c r="L1024" s="507"/>
      <c r="M1024" s="506"/>
      <c r="N1024" s="504"/>
      <c r="O1024" s="504"/>
      <c r="P1024" s="489">
        <f t="shared" si="45"/>
        <v>-9</v>
      </c>
      <c r="Q1024" s="489">
        <f t="shared" si="47"/>
        <v>0</v>
      </c>
      <c r="R1024" s="493" t="str">
        <f t="shared" si="46"/>
        <v/>
      </c>
    </row>
    <row r="1025" spans="1:18" ht="13.2" hidden="1" x14ac:dyDescent="0.25">
      <c r="A1025" s="503">
        <v>1021</v>
      </c>
      <c r="B1025" s="504"/>
      <c r="C1025" s="505"/>
      <c r="D1025" s="506"/>
      <c r="E1025" s="506"/>
      <c r="F1025" s="106"/>
      <c r="G1025" s="506"/>
      <c r="H1025" s="506"/>
      <c r="I1025" s="507"/>
      <c r="J1025" s="506"/>
      <c r="K1025" s="506"/>
      <c r="L1025" s="507"/>
      <c r="M1025" s="506"/>
      <c r="N1025" s="504"/>
      <c r="O1025" s="504"/>
      <c r="P1025" s="489">
        <f t="shared" si="45"/>
        <v>-9</v>
      </c>
      <c r="Q1025" s="489">
        <f t="shared" si="47"/>
        <v>0</v>
      </c>
      <c r="R1025" s="493" t="str">
        <f t="shared" si="46"/>
        <v/>
      </c>
    </row>
    <row r="1026" spans="1:18" ht="13.2" hidden="1" x14ac:dyDescent="0.25">
      <c r="A1026" s="503">
        <v>1022</v>
      </c>
      <c r="B1026" s="504"/>
      <c r="C1026" s="505"/>
      <c r="D1026" s="506"/>
      <c r="E1026" s="506"/>
      <c r="F1026" s="106"/>
      <c r="G1026" s="506"/>
      <c r="H1026" s="506"/>
      <c r="I1026" s="507"/>
      <c r="J1026" s="506"/>
      <c r="K1026" s="506"/>
      <c r="L1026" s="507"/>
      <c r="M1026" s="506"/>
      <c r="N1026" s="504"/>
      <c r="O1026" s="504"/>
      <c r="P1026" s="489">
        <f t="shared" si="45"/>
        <v>-9</v>
      </c>
      <c r="Q1026" s="489">
        <f t="shared" si="47"/>
        <v>0</v>
      </c>
      <c r="R1026" s="493" t="str">
        <f t="shared" si="46"/>
        <v/>
      </c>
    </row>
    <row r="1027" spans="1:18" ht="13.2" hidden="1" x14ac:dyDescent="0.25">
      <c r="A1027" s="503">
        <v>1023</v>
      </c>
      <c r="B1027" s="504"/>
      <c r="C1027" s="505"/>
      <c r="D1027" s="506"/>
      <c r="E1027" s="506"/>
      <c r="F1027" s="106"/>
      <c r="G1027" s="506"/>
      <c r="H1027" s="506"/>
      <c r="I1027" s="507"/>
      <c r="J1027" s="506"/>
      <c r="K1027" s="506"/>
      <c r="L1027" s="507"/>
      <c r="M1027" s="506"/>
      <c r="N1027" s="504"/>
      <c r="O1027" s="504"/>
      <c r="P1027" s="489">
        <f t="shared" si="45"/>
        <v>-9</v>
      </c>
      <c r="Q1027" s="489">
        <f t="shared" si="47"/>
        <v>0</v>
      </c>
      <c r="R1027" s="493" t="str">
        <f t="shared" si="46"/>
        <v/>
      </c>
    </row>
    <row r="1028" spans="1:18" ht="13.2" hidden="1" x14ac:dyDescent="0.25">
      <c r="A1028" s="503">
        <v>1024</v>
      </c>
      <c r="B1028" s="504"/>
      <c r="C1028" s="505"/>
      <c r="D1028" s="506"/>
      <c r="E1028" s="506"/>
      <c r="F1028" s="106"/>
      <c r="G1028" s="506"/>
      <c r="H1028" s="506"/>
      <c r="I1028" s="507"/>
      <c r="J1028" s="506"/>
      <c r="K1028" s="506"/>
      <c r="L1028" s="507"/>
      <c r="M1028" s="506"/>
      <c r="N1028" s="504"/>
      <c r="O1028" s="504"/>
      <c r="P1028" s="489">
        <f t="shared" si="45"/>
        <v>-9</v>
      </c>
      <c r="Q1028" s="489">
        <f t="shared" si="47"/>
        <v>0</v>
      </c>
      <c r="R1028" s="493" t="str">
        <f t="shared" si="46"/>
        <v/>
      </c>
    </row>
    <row r="1029" spans="1:18" ht="13.2" hidden="1" x14ac:dyDescent="0.25">
      <c r="A1029" s="503">
        <v>1025</v>
      </c>
      <c r="B1029" s="504"/>
      <c r="C1029" s="505"/>
      <c r="D1029" s="506"/>
      <c r="E1029" s="506"/>
      <c r="F1029" s="106"/>
      <c r="G1029" s="506"/>
      <c r="H1029" s="506"/>
      <c r="I1029" s="507"/>
      <c r="J1029" s="506"/>
      <c r="K1029" s="506"/>
      <c r="L1029" s="507"/>
      <c r="M1029" s="506"/>
      <c r="N1029" s="504"/>
      <c r="O1029" s="504"/>
      <c r="P1029" s="489">
        <f t="shared" ref="P1029:P1092" si="48">MONTH(B1029)-$P$1+1</f>
        <v>-9</v>
      </c>
      <c r="Q1029" s="489">
        <f t="shared" si="47"/>
        <v>0</v>
      </c>
      <c r="R1029" s="493" t="str">
        <f t="shared" ref="R1029:R1092" si="49">SUBSTITUTE(D1029," ","_")</f>
        <v/>
      </c>
    </row>
    <row r="1030" spans="1:18" ht="13.2" hidden="1" x14ac:dyDescent="0.25">
      <c r="A1030" s="503">
        <v>1026</v>
      </c>
      <c r="B1030" s="504"/>
      <c r="C1030" s="505"/>
      <c r="D1030" s="506"/>
      <c r="E1030" s="506"/>
      <c r="F1030" s="106"/>
      <c r="G1030" s="506"/>
      <c r="H1030" s="506"/>
      <c r="I1030" s="507"/>
      <c r="J1030" s="506"/>
      <c r="K1030" s="506"/>
      <c r="L1030" s="507"/>
      <c r="M1030" s="506"/>
      <c r="N1030" s="504"/>
      <c r="O1030" s="504"/>
      <c r="P1030" s="489">
        <f t="shared" si="48"/>
        <v>-9</v>
      </c>
      <c r="Q1030" s="489">
        <f t="shared" ref="Q1030:Q1093" si="50">IF(C1030=0,0,IF(YEAR(C1030)-$Q$1&lt;0,0,MONTH(C1030)-$P$1+1))</f>
        <v>0</v>
      </c>
      <c r="R1030" s="493" t="str">
        <f t="shared" si="49"/>
        <v/>
      </c>
    </row>
    <row r="1031" spans="1:18" ht="13.2" hidden="1" x14ac:dyDescent="0.25">
      <c r="A1031" s="503">
        <v>1027</v>
      </c>
      <c r="B1031" s="504"/>
      <c r="C1031" s="505"/>
      <c r="D1031" s="506"/>
      <c r="E1031" s="506"/>
      <c r="F1031" s="106"/>
      <c r="G1031" s="506"/>
      <c r="H1031" s="506"/>
      <c r="I1031" s="507"/>
      <c r="J1031" s="506"/>
      <c r="K1031" s="506"/>
      <c r="L1031" s="507"/>
      <c r="M1031" s="506"/>
      <c r="N1031" s="508"/>
      <c r="O1031" s="508"/>
      <c r="P1031" s="489">
        <f t="shared" si="48"/>
        <v>-9</v>
      </c>
      <c r="Q1031" s="489">
        <f t="shared" si="50"/>
        <v>0</v>
      </c>
      <c r="R1031" s="493" t="str">
        <f t="shared" si="49"/>
        <v/>
      </c>
    </row>
    <row r="1032" spans="1:18" ht="13.2" hidden="1" x14ac:dyDescent="0.25">
      <c r="A1032" s="503">
        <v>1028</v>
      </c>
      <c r="B1032" s="504"/>
      <c r="C1032" s="505"/>
      <c r="D1032" s="506"/>
      <c r="E1032" s="506"/>
      <c r="F1032" s="106"/>
      <c r="G1032" s="506"/>
      <c r="H1032" s="506"/>
      <c r="I1032" s="507"/>
      <c r="J1032" s="506"/>
      <c r="K1032" s="506"/>
      <c r="L1032" s="507"/>
      <c r="M1032" s="506"/>
      <c r="N1032" s="508"/>
      <c r="O1032" s="508"/>
      <c r="P1032" s="489">
        <f t="shared" si="48"/>
        <v>-9</v>
      </c>
      <c r="Q1032" s="489">
        <f t="shared" si="50"/>
        <v>0</v>
      </c>
      <c r="R1032" s="493" t="str">
        <f t="shared" si="49"/>
        <v/>
      </c>
    </row>
    <row r="1033" spans="1:18" ht="13.2" hidden="1" x14ac:dyDescent="0.25">
      <c r="A1033" s="503">
        <v>1029</v>
      </c>
      <c r="B1033" s="504"/>
      <c r="C1033" s="505"/>
      <c r="D1033" s="506"/>
      <c r="E1033" s="506"/>
      <c r="F1033" s="106"/>
      <c r="G1033" s="506"/>
      <c r="H1033" s="506"/>
      <c r="I1033" s="507"/>
      <c r="J1033" s="506"/>
      <c r="K1033" s="506"/>
      <c r="L1033" s="507"/>
      <c r="M1033" s="506"/>
      <c r="N1033" s="508"/>
      <c r="O1033" s="508"/>
      <c r="P1033" s="489">
        <f t="shared" si="48"/>
        <v>-9</v>
      </c>
      <c r="Q1033" s="489">
        <f t="shared" si="50"/>
        <v>0</v>
      </c>
      <c r="R1033" s="493" t="str">
        <f t="shared" si="49"/>
        <v/>
      </c>
    </row>
    <row r="1034" spans="1:18" ht="13.2" hidden="1" x14ac:dyDescent="0.25">
      <c r="A1034" s="503">
        <v>1030</v>
      </c>
      <c r="B1034" s="504"/>
      <c r="C1034" s="505"/>
      <c r="D1034" s="506"/>
      <c r="E1034" s="506"/>
      <c r="F1034" s="106"/>
      <c r="G1034" s="506"/>
      <c r="H1034" s="506"/>
      <c r="I1034" s="507"/>
      <c r="J1034" s="506"/>
      <c r="K1034" s="506"/>
      <c r="L1034" s="507"/>
      <c r="M1034" s="506"/>
      <c r="N1034" s="508"/>
      <c r="O1034" s="508"/>
      <c r="P1034" s="489">
        <f t="shared" si="48"/>
        <v>-9</v>
      </c>
      <c r="Q1034" s="489">
        <f t="shared" si="50"/>
        <v>0</v>
      </c>
      <c r="R1034" s="493" t="str">
        <f t="shared" si="49"/>
        <v/>
      </c>
    </row>
    <row r="1035" spans="1:18" ht="13.2" hidden="1" x14ac:dyDescent="0.25">
      <c r="A1035" s="503">
        <v>1031</v>
      </c>
      <c r="B1035" s="504"/>
      <c r="C1035" s="505"/>
      <c r="D1035" s="506"/>
      <c r="E1035" s="506"/>
      <c r="F1035" s="106"/>
      <c r="G1035" s="506"/>
      <c r="H1035" s="506"/>
      <c r="I1035" s="507"/>
      <c r="J1035" s="506"/>
      <c r="K1035" s="506"/>
      <c r="L1035" s="507"/>
      <c r="M1035" s="506"/>
      <c r="N1035" s="508"/>
      <c r="O1035" s="508"/>
      <c r="P1035" s="489">
        <f t="shared" si="48"/>
        <v>-9</v>
      </c>
      <c r="Q1035" s="489">
        <f t="shared" si="50"/>
        <v>0</v>
      </c>
      <c r="R1035" s="493" t="str">
        <f t="shared" si="49"/>
        <v/>
      </c>
    </row>
    <row r="1036" spans="1:18" ht="13.2" hidden="1" x14ac:dyDescent="0.25">
      <c r="A1036" s="503">
        <v>1032</v>
      </c>
      <c r="B1036" s="504"/>
      <c r="C1036" s="505"/>
      <c r="D1036" s="506"/>
      <c r="E1036" s="506"/>
      <c r="F1036" s="106"/>
      <c r="G1036" s="506"/>
      <c r="H1036" s="506"/>
      <c r="I1036" s="507"/>
      <c r="J1036" s="506"/>
      <c r="K1036" s="506"/>
      <c r="L1036" s="507"/>
      <c r="M1036" s="506"/>
      <c r="N1036" s="508"/>
      <c r="O1036" s="508"/>
      <c r="P1036" s="489">
        <f t="shared" si="48"/>
        <v>-9</v>
      </c>
      <c r="Q1036" s="489">
        <f t="shared" si="50"/>
        <v>0</v>
      </c>
      <c r="R1036" s="493" t="str">
        <f t="shared" si="49"/>
        <v/>
      </c>
    </row>
    <row r="1037" spans="1:18" ht="13.2" hidden="1" x14ac:dyDescent="0.25">
      <c r="A1037" s="503">
        <v>1033</v>
      </c>
      <c r="B1037" s="504"/>
      <c r="C1037" s="505"/>
      <c r="D1037" s="506"/>
      <c r="E1037" s="506"/>
      <c r="F1037" s="106"/>
      <c r="G1037" s="506"/>
      <c r="H1037" s="506"/>
      <c r="I1037" s="507"/>
      <c r="J1037" s="506"/>
      <c r="K1037" s="506"/>
      <c r="L1037" s="507"/>
      <c r="M1037" s="506"/>
      <c r="N1037" s="508"/>
      <c r="O1037" s="508"/>
      <c r="P1037" s="489">
        <f t="shared" si="48"/>
        <v>-9</v>
      </c>
      <c r="Q1037" s="489">
        <f t="shared" si="50"/>
        <v>0</v>
      </c>
      <c r="R1037" s="493" t="str">
        <f t="shared" si="49"/>
        <v/>
      </c>
    </row>
    <row r="1038" spans="1:18" ht="13.2" hidden="1" x14ac:dyDescent="0.25">
      <c r="A1038" s="503">
        <v>1034</v>
      </c>
      <c r="B1038" s="504"/>
      <c r="C1038" s="505"/>
      <c r="D1038" s="506"/>
      <c r="E1038" s="506"/>
      <c r="F1038" s="106"/>
      <c r="G1038" s="506"/>
      <c r="H1038" s="506"/>
      <c r="I1038" s="507"/>
      <c r="J1038" s="506"/>
      <c r="K1038" s="506"/>
      <c r="L1038" s="507"/>
      <c r="M1038" s="506"/>
      <c r="N1038" s="508"/>
      <c r="O1038" s="508"/>
      <c r="P1038" s="489">
        <f t="shared" si="48"/>
        <v>-9</v>
      </c>
      <c r="Q1038" s="489">
        <f t="shared" si="50"/>
        <v>0</v>
      </c>
      <c r="R1038" s="493" t="str">
        <f t="shared" si="49"/>
        <v/>
      </c>
    </row>
    <row r="1039" spans="1:18" ht="13.2" hidden="1" x14ac:dyDescent="0.25">
      <c r="A1039" s="503">
        <v>1035</v>
      </c>
      <c r="B1039" s="504"/>
      <c r="C1039" s="505"/>
      <c r="D1039" s="506"/>
      <c r="E1039" s="506"/>
      <c r="F1039" s="106"/>
      <c r="G1039" s="506"/>
      <c r="H1039" s="506"/>
      <c r="I1039" s="507"/>
      <c r="J1039" s="506"/>
      <c r="K1039" s="506"/>
      <c r="L1039" s="507"/>
      <c r="M1039" s="506"/>
      <c r="N1039" s="508"/>
      <c r="O1039" s="508"/>
      <c r="P1039" s="489">
        <f t="shared" si="48"/>
        <v>-9</v>
      </c>
      <c r="Q1039" s="489">
        <f t="shared" si="50"/>
        <v>0</v>
      </c>
      <c r="R1039" s="493" t="str">
        <f t="shared" si="49"/>
        <v/>
      </c>
    </row>
    <row r="1040" spans="1:18" ht="13.2" hidden="1" x14ac:dyDescent="0.25">
      <c r="A1040" s="503">
        <v>1036</v>
      </c>
      <c r="B1040" s="504"/>
      <c r="C1040" s="505"/>
      <c r="D1040" s="506"/>
      <c r="E1040" s="506"/>
      <c r="F1040" s="106"/>
      <c r="G1040" s="506"/>
      <c r="H1040" s="506"/>
      <c r="I1040" s="507"/>
      <c r="J1040" s="506"/>
      <c r="K1040" s="506"/>
      <c r="L1040" s="507"/>
      <c r="M1040" s="506"/>
      <c r="N1040" s="508"/>
      <c r="O1040" s="508"/>
      <c r="P1040" s="489">
        <f t="shared" si="48"/>
        <v>-9</v>
      </c>
      <c r="Q1040" s="489">
        <f t="shared" si="50"/>
        <v>0</v>
      </c>
      <c r="R1040" s="493" t="str">
        <f t="shared" si="49"/>
        <v/>
      </c>
    </row>
    <row r="1041" spans="1:18" ht="13.2" hidden="1" x14ac:dyDescent="0.25">
      <c r="A1041" s="503">
        <v>1037</v>
      </c>
      <c r="B1041" s="504"/>
      <c r="C1041" s="505"/>
      <c r="D1041" s="506"/>
      <c r="E1041" s="506"/>
      <c r="F1041" s="106"/>
      <c r="G1041" s="506"/>
      <c r="H1041" s="506"/>
      <c r="I1041" s="507"/>
      <c r="J1041" s="506"/>
      <c r="K1041" s="506"/>
      <c r="L1041" s="507"/>
      <c r="M1041" s="506"/>
      <c r="N1041" s="508"/>
      <c r="O1041" s="508"/>
      <c r="P1041" s="489">
        <f t="shared" si="48"/>
        <v>-9</v>
      </c>
      <c r="Q1041" s="489">
        <f t="shared" si="50"/>
        <v>0</v>
      </c>
      <c r="R1041" s="493" t="str">
        <f t="shared" si="49"/>
        <v/>
      </c>
    </row>
    <row r="1042" spans="1:18" ht="13.2" hidden="1" x14ac:dyDescent="0.25">
      <c r="A1042" s="503">
        <v>1038</v>
      </c>
      <c r="B1042" s="504"/>
      <c r="C1042" s="505"/>
      <c r="D1042" s="506"/>
      <c r="E1042" s="506"/>
      <c r="F1042" s="106"/>
      <c r="G1042" s="506"/>
      <c r="H1042" s="506"/>
      <c r="I1042" s="507"/>
      <c r="J1042" s="506"/>
      <c r="K1042" s="506"/>
      <c r="L1042" s="507"/>
      <c r="M1042" s="506"/>
      <c r="N1042" s="508"/>
      <c r="O1042" s="508"/>
      <c r="P1042" s="489">
        <f t="shared" si="48"/>
        <v>-9</v>
      </c>
      <c r="Q1042" s="489">
        <f t="shared" si="50"/>
        <v>0</v>
      </c>
      <c r="R1042" s="493" t="str">
        <f t="shared" si="49"/>
        <v/>
      </c>
    </row>
    <row r="1043" spans="1:18" ht="13.2" hidden="1" x14ac:dyDescent="0.25">
      <c r="A1043" s="503">
        <v>1039</v>
      </c>
      <c r="B1043" s="504"/>
      <c r="C1043" s="505"/>
      <c r="D1043" s="506"/>
      <c r="E1043" s="506"/>
      <c r="F1043" s="106"/>
      <c r="G1043" s="506"/>
      <c r="H1043" s="506"/>
      <c r="I1043" s="507"/>
      <c r="J1043" s="506"/>
      <c r="K1043" s="506"/>
      <c r="L1043" s="507"/>
      <c r="M1043" s="506"/>
      <c r="N1043" s="508"/>
      <c r="O1043" s="508"/>
      <c r="P1043" s="489">
        <f t="shared" si="48"/>
        <v>-9</v>
      </c>
      <c r="Q1043" s="489">
        <f t="shared" si="50"/>
        <v>0</v>
      </c>
      <c r="R1043" s="493" t="str">
        <f t="shared" si="49"/>
        <v/>
      </c>
    </row>
    <row r="1044" spans="1:18" ht="13.2" hidden="1" x14ac:dyDescent="0.25">
      <c r="A1044" s="503">
        <v>1040</v>
      </c>
      <c r="B1044" s="504"/>
      <c r="C1044" s="505"/>
      <c r="D1044" s="506"/>
      <c r="E1044" s="506"/>
      <c r="F1044" s="106"/>
      <c r="G1044" s="506"/>
      <c r="H1044" s="506"/>
      <c r="I1044" s="507"/>
      <c r="J1044" s="506"/>
      <c r="K1044" s="506"/>
      <c r="L1044" s="507"/>
      <c r="M1044" s="506"/>
      <c r="N1044" s="508"/>
      <c r="O1044" s="508"/>
      <c r="P1044" s="489">
        <f t="shared" si="48"/>
        <v>-9</v>
      </c>
      <c r="Q1044" s="489">
        <f t="shared" si="50"/>
        <v>0</v>
      </c>
      <c r="R1044" s="493" t="str">
        <f t="shared" si="49"/>
        <v/>
      </c>
    </row>
    <row r="1045" spans="1:18" ht="13.2" hidden="1" x14ac:dyDescent="0.25">
      <c r="A1045" s="503">
        <v>1041</v>
      </c>
      <c r="B1045" s="504"/>
      <c r="C1045" s="505"/>
      <c r="D1045" s="506"/>
      <c r="E1045" s="506"/>
      <c r="F1045" s="106"/>
      <c r="G1045" s="506"/>
      <c r="H1045" s="506"/>
      <c r="I1045" s="507"/>
      <c r="J1045" s="506"/>
      <c r="K1045" s="506"/>
      <c r="L1045" s="507"/>
      <c r="M1045" s="506"/>
      <c r="N1045" s="508"/>
      <c r="O1045" s="508"/>
      <c r="P1045" s="489">
        <f t="shared" si="48"/>
        <v>-9</v>
      </c>
      <c r="Q1045" s="489">
        <f t="shared" si="50"/>
        <v>0</v>
      </c>
      <c r="R1045" s="493" t="str">
        <f t="shared" si="49"/>
        <v/>
      </c>
    </row>
    <row r="1046" spans="1:18" ht="13.2" hidden="1" x14ac:dyDescent="0.25">
      <c r="A1046" s="503">
        <v>1042</v>
      </c>
      <c r="B1046" s="504"/>
      <c r="C1046" s="505"/>
      <c r="D1046" s="506"/>
      <c r="E1046" s="506"/>
      <c r="F1046" s="106"/>
      <c r="G1046" s="506"/>
      <c r="H1046" s="506"/>
      <c r="I1046" s="507"/>
      <c r="J1046" s="506"/>
      <c r="K1046" s="506"/>
      <c r="L1046" s="507"/>
      <c r="M1046" s="506"/>
      <c r="N1046" s="508"/>
      <c r="O1046" s="508"/>
      <c r="P1046" s="489">
        <f t="shared" si="48"/>
        <v>-9</v>
      </c>
      <c r="Q1046" s="489">
        <f t="shared" si="50"/>
        <v>0</v>
      </c>
      <c r="R1046" s="493" t="str">
        <f t="shared" si="49"/>
        <v/>
      </c>
    </row>
    <row r="1047" spans="1:18" ht="13.2" hidden="1" x14ac:dyDescent="0.25">
      <c r="A1047" s="503">
        <v>1043</v>
      </c>
      <c r="B1047" s="504"/>
      <c r="C1047" s="505"/>
      <c r="D1047" s="506"/>
      <c r="E1047" s="506"/>
      <c r="F1047" s="106"/>
      <c r="G1047" s="506"/>
      <c r="H1047" s="506"/>
      <c r="I1047" s="507"/>
      <c r="J1047" s="506"/>
      <c r="K1047" s="506"/>
      <c r="L1047" s="507"/>
      <c r="M1047" s="506"/>
      <c r="N1047" s="508"/>
      <c r="O1047" s="508"/>
      <c r="P1047" s="489">
        <f t="shared" si="48"/>
        <v>-9</v>
      </c>
      <c r="Q1047" s="489">
        <f t="shared" si="50"/>
        <v>0</v>
      </c>
      <c r="R1047" s="493" t="str">
        <f t="shared" si="49"/>
        <v/>
      </c>
    </row>
    <row r="1048" spans="1:18" ht="13.2" hidden="1" x14ac:dyDescent="0.25">
      <c r="A1048" s="503">
        <v>1044</v>
      </c>
      <c r="B1048" s="504"/>
      <c r="C1048" s="505"/>
      <c r="D1048" s="506"/>
      <c r="E1048" s="506"/>
      <c r="F1048" s="106"/>
      <c r="G1048" s="506"/>
      <c r="H1048" s="506"/>
      <c r="I1048" s="507"/>
      <c r="J1048" s="506"/>
      <c r="K1048" s="506"/>
      <c r="L1048" s="507"/>
      <c r="M1048" s="506"/>
      <c r="N1048" s="508"/>
      <c r="O1048" s="508"/>
      <c r="P1048" s="489">
        <f t="shared" si="48"/>
        <v>-9</v>
      </c>
      <c r="Q1048" s="489">
        <f t="shared" si="50"/>
        <v>0</v>
      </c>
      <c r="R1048" s="493" t="str">
        <f t="shared" si="49"/>
        <v/>
      </c>
    </row>
    <row r="1049" spans="1:18" ht="13.2" hidden="1" x14ac:dyDescent="0.25">
      <c r="A1049" s="503">
        <v>1045</v>
      </c>
      <c r="B1049" s="504"/>
      <c r="C1049" s="505"/>
      <c r="D1049" s="506"/>
      <c r="E1049" s="506"/>
      <c r="F1049" s="106"/>
      <c r="G1049" s="506"/>
      <c r="H1049" s="506"/>
      <c r="I1049" s="507"/>
      <c r="J1049" s="506"/>
      <c r="K1049" s="506"/>
      <c r="L1049" s="507"/>
      <c r="M1049" s="506"/>
      <c r="N1049" s="508"/>
      <c r="O1049" s="508"/>
      <c r="P1049" s="489">
        <f t="shared" si="48"/>
        <v>-9</v>
      </c>
      <c r="Q1049" s="489">
        <f t="shared" si="50"/>
        <v>0</v>
      </c>
      <c r="R1049" s="493" t="str">
        <f t="shared" si="49"/>
        <v/>
      </c>
    </row>
    <row r="1050" spans="1:18" ht="13.2" hidden="1" x14ac:dyDescent="0.25">
      <c r="A1050" s="503">
        <v>1046</v>
      </c>
      <c r="B1050" s="504"/>
      <c r="C1050" s="505"/>
      <c r="D1050" s="506"/>
      <c r="E1050" s="506"/>
      <c r="F1050" s="106"/>
      <c r="G1050" s="506"/>
      <c r="H1050" s="506"/>
      <c r="I1050" s="507"/>
      <c r="J1050" s="506"/>
      <c r="K1050" s="506"/>
      <c r="L1050" s="507"/>
      <c r="M1050" s="506"/>
      <c r="N1050" s="508"/>
      <c r="O1050" s="508"/>
      <c r="P1050" s="489">
        <f t="shared" si="48"/>
        <v>-9</v>
      </c>
      <c r="Q1050" s="489">
        <f t="shared" si="50"/>
        <v>0</v>
      </c>
      <c r="R1050" s="493" t="str">
        <f t="shared" si="49"/>
        <v/>
      </c>
    </row>
    <row r="1051" spans="1:18" ht="13.2" hidden="1" x14ac:dyDescent="0.25">
      <c r="A1051" s="503">
        <v>1047</v>
      </c>
      <c r="B1051" s="504"/>
      <c r="C1051" s="505"/>
      <c r="D1051" s="506"/>
      <c r="E1051" s="506"/>
      <c r="F1051" s="106"/>
      <c r="G1051" s="506"/>
      <c r="H1051" s="506"/>
      <c r="I1051" s="507"/>
      <c r="J1051" s="506"/>
      <c r="K1051" s="506"/>
      <c r="L1051" s="507"/>
      <c r="M1051" s="506"/>
      <c r="N1051" s="508"/>
      <c r="O1051" s="508"/>
      <c r="P1051" s="489">
        <f t="shared" si="48"/>
        <v>-9</v>
      </c>
      <c r="Q1051" s="489">
        <f t="shared" si="50"/>
        <v>0</v>
      </c>
      <c r="R1051" s="493" t="str">
        <f t="shared" si="49"/>
        <v/>
      </c>
    </row>
    <row r="1052" spans="1:18" ht="13.2" hidden="1" x14ac:dyDescent="0.25">
      <c r="A1052" s="503">
        <v>1048</v>
      </c>
      <c r="B1052" s="504"/>
      <c r="C1052" s="505"/>
      <c r="D1052" s="506"/>
      <c r="E1052" s="506"/>
      <c r="F1052" s="106"/>
      <c r="G1052" s="506"/>
      <c r="H1052" s="506"/>
      <c r="I1052" s="507"/>
      <c r="J1052" s="506"/>
      <c r="K1052" s="506"/>
      <c r="L1052" s="507"/>
      <c r="M1052" s="506"/>
      <c r="N1052" s="508"/>
      <c r="O1052" s="508"/>
      <c r="P1052" s="489">
        <f t="shared" si="48"/>
        <v>-9</v>
      </c>
      <c r="Q1052" s="489">
        <f t="shared" si="50"/>
        <v>0</v>
      </c>
      <c r="R1052" s="493" t="str">
        <f t="shared" si="49"/>
        <v/>
      </c>
    </row>
    <row r="1053" spans="1:18" ht="13.2" hidden="1" x14ac:dyDescent="0.25">
      <c r="A1053" s="503">
        <v>1049</v>
      </c>
      <c r="B1053" s="504"/>
      <c r="C1053" s="505"/>
      <c r="D1053" s="506"/>
      <c r="E1053" s="506"/>
      <c r="F1053" s="106"/>
      <c r="G1053" s="506"/>
      <c r="H1053" s="506"/>
      <c r="I1053" s="507"/>
      <c r="J1053" s="506"/>
      <c r="K1053" s="506"/>
      <c r="L1053" s="507"/>
      <c r="M1053" s="506"/>
      <c r="N1053" s="508"/>
      <c r="O1053" s="508"/>
      <c r="P1053" s="489">
        <f t="shared" si="48"/>
        <v>-9</v>
      </c>
      <c r="Q1053" s="489">
        <f t="shared" si="50"/>
        <v>0</v>
      </c>
      <c r="R1053" s="493" t="str">
        <f t="shared" si="49"/>
        <v/>
      </c>
    </row>
    <row r="1054" spans="1:18" ht="13.2" hidden="1" x14ac:dyDescent="0.25">
      <c r="A1054" s="503">
        <v>1050</v>
      </c>
      <c r="B1054" s="504"/>
      <c r="C1054" s="505"/>
      <c r="D1054" s="506"/>
      <c r="E1054" s="506"/>
      <c r="F1054" s="106"/>
      <c r="G1054" s="506"/>
      <c r="H1054" s="506"/>
      <c r="I1054" s="507"/>
      <c r="J1054" s="506"/>
      <c r="K1054" s="506"/>
      <c r="L1054" s="507"/>
      <c r="M1054" s="506"/>
      <c r="N1054" s="508"/>
      <c r="O1054" s="508"/>
      <c r="P1054" s="489">
        <f t="shared" si="48"/>
        <v>-9</v>
      </c>
      <c r="Q1054" s="489">
        <f t="shared" si="50"/>
        <v>0</v>
      </c>
      <c r="R1054" s="493" t="str">
        <f t="shared" si="49"/>
        <v/>
      </c>
    </row>
    <row r="1055" spans="1:18" ht="13.2" hidden="1" x14ac:dyDescent="0.25">
      <c r="A1055" s="503">
        <v>1051</v>
      </c>
      <c r="B1055" s="504"/>
      <c r="C1055" s="505"/>
      <c r="D1055" s="506"/>
      <c r="E1055" s="506"/>
      <c r="F1055" s="106"/>
      <c r="G1055" s="506"/>
      <c r="H1055" s="506"/>
      <c r="I1055" s="507"/>
      <c r="J1055" s="506"/>
      <c r="K1055" s="506"/>
      <c r="L1055" s="507"/>
      <c r="M1055" s="506"/>
      <c r="N1055" s="508"/>
      <c r="O1055" s="508"/>
      <c r="P1055" s="489">
        <f t="shared" si="48"/>
        <v>-9</v>
      </c>
      <c r="Q1055" s="489">
        <f t="shared" si="50"/>
        <v>0</v>
      </c>
      <c r="R1055" s="493" t="str">
        <f t="shared" si="49"/>
        <v/>
      </c>
    </row>
    <row r="1056" spans="1:18" ht="13.2" hidden="1" x14ac:dyDescent="0.25">
      <c r="A1056" s="503">
        <v>1052</v>
      </c>
      <c r="B1056" s="504"/>
      <c r="C1056" s="505"/>
      <c r="D1056" s="506"/>
      <c r="E1056" s="506"/>
      <c r="F1056" s="106"/>
      <c r="G1056" s="506"/>
      <c r="H1056" s="506"/>
      <c r="I1056" s="507"/>
      <c r="J1056" s="506"/>
      <c r="K1056" s="506"/>
      <c r="L1056" s="507"/>
      <c r="M1056" s="506"/>
      <c r="N1056" s="508"/>
      <c r="O1056" s="508"/>
      <c r="P1056" s="489">
        <f t="shared" si="48"/>
        <v>-9</v>
      </c>
      <c r="Q1056" s="489">
        <f t="shared" si="50"/>
        <v>0</v>
      </c>
      <c r="R1056" s="493" t="str">
        <f t="shared" si="49"/>
        <v/>
      </c>
    </row>
    <row r="1057" spans="1:18" ht="13.2" hidden="1" x14ac:dyDescent="0.25">
      <c r="A1057" s="503">
        <v>1053</v>
      </c>
      <c r="B1057" s="504"/>
      <c r="C1057" s="505"/>
      <c r="D1057" s="506"/>
      <c r="E1057" s="506"/>
      <c r="F1057" s="106"/>
      <c r="G1057" s="506"/>
      <c r="H1057" s="506"/>
      <c r="I1057" s="507"/>
      <c r="J1057" s="506"/>
      <c r="K1057" s="506"/>
      <c r="L1057" s="507"/>
      <c r="M1057" s="506"/>
      <c r="N1057" s="508"/>
      <c r="O1057" s="508"/>
      <c r="P1057" s="489">
        <f t="shared" si="48"/>
        <v>-9</v>
      </c>
      <c r="Q1057" s="489">
        <f t="shared" si="50"/>
        <v>0</v>
      </c>
      <c r="R1057" s="493" t="str">
        <f t="shared" si="49"/>
        <v/>
      </c>
    </row>
    <row r="1058" spans="1:18" ht="13.2" hidden="1" x14ac:dyDescent="0.25">
      <c r="A1058" s="503">
        <v>1054</v>
      </c>
      <c r="B1058" s="504"/>
      <c r="C1058" s="505"/>
      <c r="D1058" s="506"/>
      <c r="E1058" s="506"/>
      <c r="F1058" s="106"/>
      <c r="G1058" s="506"/>
      <c r="H1058" s="506"/>
      <c r="I1058" s="507"/>
      <c r="J1058" s="506"/>
      <c r="K1058" s="506"/>
      <c r="L1058" s="507"/>
      <c r="M1058" s="506"/>
      <c r="N1058" s="508"/>
      <c r="O1058" s="508"/>
      <c r="P1058" s="489">
        <f t="shared" si="48"/>
        <v>-9</v>
      </c>
      <c r="Q1058" s="489">
        <f t="shared" si="50"/>
        <v>0</v>
      </c>
      <c r="R1058" s="493" t="str">
        <f t="shared" si="49"/>
        <v/>
      </c>
    </row>
    <row r="1059" spans="1:18" ht="13.2" hidden="1" x14ac:dyDescent="0.25">
      <c r="A1059" s="503">
        <v>1055</v>
      </c>
      <c r="B1059" s="504"/>
      <c r="C1059" s="505"/>
      <c r="D1059" s="506"/>
      <c r="E1059" s="506"/>
      <c r="F1059" s="106"/>
      <c r="G1059" s="506"/>
      <c r="H1059" s="506"/>
      <c r="I1059" s="507"/>
      <c r="J1059" s="506"/>
      <c r="K1059" s="506"/>
      <c r="L1059" s="507"/>
      <c r="M1059" s="506"/>
      <c r="N1059" s="508"/>
      <c r="O1059" s="508"/>
      <c r="P1059" s="489">
        <f t="shared" si="48"/>
        <v>-9</v>
      </c>
      <c r="Q1059" s="489">
        <f t="shared" si="50"/>
        <v>0</v>
      </c>
      <c r="R1059" s="493" t="str">
        <f t="shared" si="49"/>
        <v/>
      </c>
    </row>
    <row r="1060" spans="1:18" ht="13.2" hidden="1" x14ac:dyDescent="0.25">
      <c r="A1060" s="503">
        <v>1056</v>
      </c>
      <c r="B1060" s="504"/>
      <c r="C1060" s="505"/>
      <c r="D1060" s="506"/>
      <c r="E1060" s="506"/>
      <c r="F1060" s="106"/>
      <c r="G1060" s="506"/>
      <c r="H1060" s="506"/>
      <c r="I1060" s="507"/>
      <c r="J1060" s="506"/>
      <c r="K1060" s="506"/>
      <c r="L1060" s="507"/>
      <c r="M1060" s="506"/>
      <c r="N1060" s="508"/>
      <c r="O1060" s="508"/>
      <c r="P1060" s="489">
        <f t="shared" si="48"/>
        <v>-9</v>
      </c>
      <c r="Q1060" s="489">
        <f t="shared" si="50"/>
        <v>0</v>
      </c>
      <c r="R1060" s="493" t="str">
        <f t="shared" si="49"/>
        <v/>
      </c>
    </row>
    <row r="1061" spans="1:18" ht="13.2" hidden="1" x14ac:dyDescent="0.25">
      <c r="A1061" s="503">
        <v>1057</v>
      </c>
      <c r="B1061" s="504"/>
      <c r="C1061" s="505"/>
      <c r="D1061" s="506"/>
      <c r="E1061" s="506"/>
      <c r="F1061" s="106"/>
      <c r="G1061" s="506"/>
      <c r="H1061" s="506"/>
      <c r="I1061" s="507"/>
      <c r="J1061" s="506"/>
      <c r="K1061" s="506"/>
      <c r="L1061" s="507"/>
      <c r="M1061" s="506"/>
      <c r="N1061" s="508"/>
      <c r="O1061" s="508"/>
      <c r="P1061" s="489">
        <f t="shared" si="48"/>
        <v>-9</v>
      </c>
      <c r="Q1061" s="489">
        <f t="shared" si="50"/>
        <v>0</v>
      </c>
      <c r="R1061" s="493" t="str">
        <f t="shared" si="49"/>
        <v/>
      </c>
    </row>
    <row r="1062" spans="1:18" ht="13.2" hidden="1" x14ac:dyDescent="0.25">
      <c r="A1062" s="503">
        <v>1058</v>
      </c>
      <c r="B1062" s="504"/>
      <c r="C1062" s="505"/>
      <c r="D1062" s="506"/>
      <c r="E1062" s="506"/>
      <c r="F1062" s="106"/>
      <c r="G1062" s="506"/>
      <c r="H1062" s="506"/>
      <c r="I1062" s="507"/>
      <c r="J1062" s="506"/>
      <c r="K1062" s="506"/>
      <c r="L1062" s="507"/>
      <c r="M1062" s="506"/>
      <c r="N1062" s="508"/>
      <c r="O1062" s="508"/>
      <c r="P1062" s="489">
        <f t="shared" si="48"/>
        <v>-9</v>
      </c>
      <c r="Q1062" s="489">
        <f t="shared" si="50"/>
        <v>0</v>
      </c>
      <c r="R1062" s="493" t="str">
        <f t="shared" si="49"/>
        <v/>
      </c>
    </row>
    <row r="1063" spans="1:18" ht="13.2" hidden="1" x14ac:dyDescent="0.25">
      <c r="A1063" s="503">
        <v>1059</v>
      </c>
      <c r="B1063" s="504"/>
      <c r="C1063" s="505"/>
      <c r="D1063" s="506"/>
      <c r="E1063" s="506"/>
      <c r="F1063" s="106"/>
      <c r="G1063" s="506"/>
      <c r="H1063" s="506"/>
      <c r="I1063" s="507"/>
      <c r="J1063" s="506"/>
      <c r="K1063" s="506"/>
      <c r="L1063" s="507"/>
      <c r="M1063" s="506"/>
      <c r="N1063" s="508"/>
      <c r="O1063" s="508"/>
      <c r="P1063" s="489">
        <f t="shared" si="48"/>
        <v>-9</v>
      </c>
      <c r="Q1063" s="489">
        <f t="shared" si="50"/>
        <v>0</v>
      </c>
      <c r="R1063" s="493" t="str">
        <f t="shared" si="49"/>
        <v/>
      </c>
    </row>
    <row r="1064" spans="1:18" ht="13.2" hidden="1" x14ac:dyDescent="0.25">
      <c r="A1064" s="503">
        <v>1060</v>
      </c>
      <c r="B1064" s="504"/>
      <c r="C1064" s="505"/>
      <c r="D1064" s="506"/>
      <c r="E1064" s="506"/>
      <c r="F1064" s="106"/>
      <c r="G1064" s="506"/>
      <c r="H1064" s="506"/>
      <c r="I1064" s="507"/>
      <c r="J1064" s="506"/>
      <c r="K1064" s="506"/>
      <c r="L1064" s="507"/>
      <c r="M1064" s="506"/>
      <c r="N1064" s="508"/>
      <c r="O1064" s="508"/>
      <c r="P1064" s="489">
        <f t="shared" si="48"/>
        <v>-9</v>
      </c>
      <c r="Q1064" s="489">
        <f t="shared" si="50"/>
        <v>0</v>
      </c>
      <c r="R1064" s="493" t="str">
        <f t="shared" si="49"/>
        <v/>
      </c>
    </row>
    <row r="1065" spans="1:18" ht="13.2" hidden="1" x14ac:dyDescent="0.25">
      <c r="A1065" s="503">
        <v>1061</v>
      </c>
      <c r="B1065" s="504"/>
      <c r="C1065" s="505"/>
      <c r="D1065" s="506"/>
      <c r="E1065" s="506"/>
      <c r="F1065" s="106"/>
      <c r="G1065" s="506"/>
      <c r="H1065" s="506"/>
      <c r="I1065" s="507"/>
      <c r="J1065" s="506"/>
      <c r="K1065" s="506"/>
      <c r="L1065" s="507"/>
      <c r="M1065" s="506"/>
      <c r="N1065" s="508"/>
      <c r="O1065" s="508"/>
      <c r="P1065" s="489">
        <f t="shared" si="48"/>
        <v>-9</v>
      </c>
      <c r="Q1065" s="489">
        <f t="shared" si="50"/>
        <v>0</v>
      </c>
      <c r="R1065" s="493" t="str">
        <f t="shared" si="49"/>
        <v/>
      </c>
    </row>
    <row r="1066" spans="1:18" ht="13.2" hidden="1" x14ac:dyDescent="0.25">
      <c r="A1066" s="503">
        <v>1062</v>
      </c>
      <c r="B1066" s="504"/>
      <c r="C1066" s="505"/>
      <c r="D1066" s="506"/>
      <c r="E1066" s="506"/>
      <c r="F1066" s="106"/>
      <c r="G1066" s="506"/>
      <c r="H1066" s="506"/>
      <c r="I1066" s="507"/>
      <c r="J1066" s="506"/>
      <c r="K1066" s="506"/>
      <c r="L1066" s="507"/>
      <c r="M1066" s="506"/>
      <c r="N1066" s="508"/>
      <c r="O1066" s="508"/>
      <c r="P1066" s="489">
        <f t="shared" si="48"/>
        <v>-9</v>
      </c>
      <c r="Q1066" s="489">
        <f t="shared" si="50"/>
        <v>0</v>
      </c>
      <c r="R1066" s="493" t="str">
        <f t="shared" si="49"/>
        <v/>
      </c>
    </row>
    <row r="1067" spans="1:18" ht="13.2" hidden="1" x14ac:dyDescent="0.25">
      <c r="A1067" s="503">
        <v>1063</v>
      </c>
      <c r="B1067" s="504"/>
      <c r="C1067" s="505"/>
      <c r="D1067" s="506"/>
      <c r="E1067" s="506"/>
      <c r="F1067" s="106"/>
      <c r="G1067" s="506"/>
      <c r="H1067" s="506"/>
      <c r="I1067" s="507"/>
      <c r="J1067" s="506"/>
      <c r="K1067" s="506"/>
      <c r="L1067" s="507"/>
      <c r="M1067" s="506"/>
      <c r="N1067" s="508"/>
      <c r="O1067" s="508"/>
      <c r="P1067" s="489">
        <f t="shared" si="48"/>
        <v>-9</v>
      </c>
      <c r="Q1067" s="489">
        <f t="shared" si="50"/>
        <v>0</v>
      </c>
      <c r="R1067" s="493" t="str">
        <f t="shared" si="49"/>
        <v/>
      </c>
    </row>
    <row r="1068" spans="1:18" ht="13.2" hidden="1" x14ac:dyDescent="0.25">
      <c r="A1068" s="503">
        <v>1064</v>
      </c>
      <c r="B1068" s="504"/>
      <c r="C1068" s="505"/>
      <c r="D1068" s="506"/>
      <c r="E1068" s="506"/>
      <c r="F1068" s="106"/>
      <c r="G1068" s="506"/>
      <c r="H1068" s="506"/>
      <c r="I1068" s="507"/>
      <c r="J1068" s="506"/>
      <c r="K1068" s="506"/>
      <c r="L1068" s="507"/>
      <c r="M1068" s="506"/>
      <c r="N1068" s="508"/>
      <c r="O1068" s="508"/>
      <c r="P1068" s="489">
        <f t="shared" si="48"/>
        <v>-9</v>
      </c>
      <c r="Q1068" s="489">
        <f t="shared" si="50"/>
        <v>0</v>
      </c>
      <c r="R1068" s="493" t="str">
        <f t="shared" si="49"/>
        <v/>
      </c>
    </row>
    <row r="1069" spans="1:18" ht="13.2" hidden="1" x14ac:dyDescent="0.25">
      <c r="A1069" s="503">
        <v>1065</v>
      </c>
      <c r="B1069" s="504"/>
      <c r="C1069" s="505"/>
      <c r="D1069" s="506"/>
      <c r="E1069" s="506"/>
      <c r="F1069" s="106"/>
      <c r="G1069" s="506"/>
      <c r="H1069" s="506"/>
      <c r="I1069" s="507"/>
      <c r="J1069" s="506"/>
      <c r="K1069" s="506"/>
      <c r="L1069" s="507"/>
      <c r="M1069" s="506"/>
      <c r="N1069" s="508"/>
      <c r="O1069" s="508"/>
      <c r="P1069" s="489">
        <f t="shared" si="48"/>
        <v>-9</v>
      </c>
      <c r="Q1069" s="489">
        <f t="shared" si="50"/>
        <v>0</v>
      </c>
      <c r="R1069" s="493" t="str">
        <f t="shared" si="49"/>
        <v/>
      </c>
    </row>
    <row r="1070" spans="1:18" ht="13.2" hidden="1" x14ac:dyDescent="0.25">
      <c r="A1070" s="503">
        <v>1066</v>
      </c>
      <c r="B1070" s="504"/>
      <c r="C1070" s="505"/>
      <c r="D1070" s="506"/>
      <c r="E1070" s="506"/>
      <c r="F1070" s="106"/>
      <c r="G1070" s="506"/>
      <c r="H1070" s="506"/>
      <c r="I1070" s="507"/>
      <c r="J1070" s="506"/>
      <c r="K1070" s="506"/>
      <c r="L1070" s="507"/>
      <c r="M1070" s="506"/>
      <c r="N1070" s="508"/>
      <c r="O1070" s="508"/>
      <c r="P1070" s="489">
        <f t="shared" si="48"/>
        <v>-9</v>
      </c>
      <c r="Q1070" s="489">
        <f t="shared" si="50"/>
        <v>0</v>
      </c>
      <c r="R1070" s="493" t="str">
        <f t="shared" si="49"/>
        <v/>
      </c>
    </row>
    <row r="1071" spans="1:18" ht="13.2" hidden="1" x14ac:dyDescent="0.25">
      <c r="A1071" s="503">
        <v>1067</v>
      </c>
      <c r="B1071" s="504"/>
      <c r="C1071" s="505"/>
      <c r="D1071" s="506"/>
      <c r="E1071" s="506"/>
      <c r="F1071" s="106"/>
      <c r="G1071" s="506"/>
      <c r="H1071" s="506"/>
      <c r="I1071" s="507"/>
      <c r="J1071" s="506"/>
      <c r="K1071" s="506"/>
      <c r="L1071" s="507"/>
      <c r="M1071" s="506"/>
      <c r="N1071" s="508"/>
      <c r="O1071" s="508"/>
      <c r="P1071" s="489">
        <f t="shared" si="48"/>
        <v>-9</v>
      </c>
      <c r="Q1071" s="489">
        <f t="shared" si="50"/>
        <v>0</v>
      </c>
      <c r="R1071" s="493" t="str">
        <f t="shared" si="49"/>
        <v/>
      </c>
    </row>
    <row r="1072" spans="1:18" ht="13.2" hidden="1" x14ac:dyDescent="0.25">
      <c r="A1072" s="503">
        <v>1068</v>
      </c>
      <c r="B1072" s="504"/>
      <c r="C1072" s="505"/>
      <c r="D1072" s="506"/>
      <c r="E1072" s="506"/>
      <c r="F1072" s="106"/>
      <c r="G1072" s="506"/>
      <c r="H1072" s="506"/>
      <c r="I1072" s="507"/>
      <c r="J1072" s="506"/>
      <c r="K1072" s="506"/>
      <c r="L1072" s="507"/>
      <c r="M1072" s="506"/>
      <c r="N1072" s="508"/>
      <c r="O1072" s="508"/>
      <c r="P1072" s="489">
        <f t="shared" si="48"/>
        <v>-9</v>
      </c>
      <c r="Q1072" s="489">
        <f t="shared" si="50"/>
        <v>0</v>
      </c>
      <c r="R1072" s="493" t="str">
        <f t="shared" si="49"/>
        <v/>
      </c>
    </row>
    <row r="1073" spans="1:18" ht="13.2" hidden="1" x14ac:dyDescent="0.25">
      <c r="A1073" s="503">
        <v>1069</v>
      </c>
      <c r="B1073" s="504"/>
      <c r="C1073" s="505"/>
      <c r="D1073" s="506"/>
      <c r="E1073" s="506"/>
      <c r="F1073" s="106"/>
      <c r="G1073" s="506"/>
      <c r="H1073" s="506"/>
      <c r="I1073" s="507"/>
      <c r="J1073" s="506"/>
      <c r="K1073" s="506"/>
      <c r="L1073" s="507"/>
      <c r="M1073" s="506"/>
      <c r="N1073" s="508"/>
      <c r="O1073" s="508"/>
      <c r="P1073" s="489">
        <f t="shared" si="48"/>
        <v>-9</v>
      </c>
      <c r="Q1073" s="489">
        <f t="shared" si="50"/>
        <v>0</v>
      </c>
      <c r="R1073" s="493" t="str">
        <f t="shared" si="49"/>
        <v/>
      </c>
    </row>
    <row r="1074" spans="1:18" ht="13.2" hidden="1" x14ac:dyDescent="0.25">
      <c r="A1074" s="503">
        <v>1070</v>
      </c>
      <c r="B1074" s="504"/>
      <c r="C1074" s="505"/>
      <c r="D1074" s="506"/>
      <c r="E1074" s="506"/>
      <c r="F1074" s="106"/>
      <c r="G1074" s="506"/>
      <c r="H1074" s="506"/>
      <c r="I1074" s="507"/>
      <c r="J1074" s="506"/>
      <c r="K1074" s="506"/>
      <c r="L1074" s="507"/>
      <c r="M1074" s="506"/>
      <c r="N1074" s="508"/>
      <c r="O1074" s="508"/>
      <c r="P1074" s="489">
        <f t="shared" si="48"/>
        <v>-9</v>
      </c>
      <c r="Q1074" s="489">
        <f t="shared" si="50"/>
        <v>0</v>
      </c>
      <c r="R1074" s="493" t="str">
        <f t="shared" si="49"/>
        <v/>
      </c>
    </row>
    <row r="1075" spans="1:18" ht="13.2" hidden="1" x14ac:dyDescent="0.25">
      <c r="A1075" s="503">
        <v>1071</v>
      </c>
      <c r="B1075" s="504"/>
      <c r="C1075" s="505"/>
      <c r="D1075" s="506"/>
      <c r="E1075" s="506"/>
      <c r="F1075" s="106"/>
      <c r="G1075" s="506"/>
      <c r="H1075" s="506"/>
      <c r="I1075" s="507"/>
      <c r="J1075" s="506"/>
      <c r="K1075" s="506"/>
      <c r="L1075" s="507"/>
      <c r="M1075" s="506"/>
      <c r="N1075" s="508"/>
      <c r="O1075" s="508"/>
      <c r="P1075" s="489">
        <f t="shared" si="48"/>
        <v>-9</v>
      </c>
      <c r="Q1075" s="489">
        <f t="shared" si="50"/>
        <v>0</v>
      </c>
      <c r="R1075" s="493" t="str">
        <f t="shared" si="49"/>
        <v/>
      </c>
    </row>
    <row r="1076" spans="1:18" ht="13.2" hidden="1" x14ac:dyDescent="0.25">
      <c r="A1076" s="503">
        <v>1072</v>
      </c>
      <c r="B1076" s="504"/>
      <c r="C1076" s="505"/>
      <c r="D1076" s="506"/>
      <c r="E1076" s="506"/>
      <c r="F1076" s="106"/>
      <c r="G1076" s="506"/>
      <c r="H1076" s="506"/>
      <c r="I1076" s="507"/>
      <c r="J1076" s="506"/>
      <c r="K1076" s="506"/>
      <c r="L1076" s="507"/>
      <c r="M1076" s="506"/>
      <c r="N1076" s="508"/>
      <c r="O1076" s="508"/>
      <c r="P1076" s="489">
        <f t="shared" si="48"/>
        <v>-9</v>
      </c>
      <c r="Q1076" s="489">
        <f t="shared" si="50"/>
        <v>0</v>
      </c>
      <c r="R1076" s="493" t="str">
        <f t="shared" si="49"/>
        <v/>
      </c>
    </row>
    <row r="1077" spans="1:18" ht="13.2" hidden="1" x14ac:dyDescent="0.25">
      <c r="A1077" s="503">
        <v>1073</v>
      </c>
      <c r="B1077" s="504"/>
      <c r="C1077" s="505"/>
      <c r="D1077" s="506"/>
      <c r="E1077" s="506"/>
      <c r="F1077" s="106"/>
      <c r="G1077" s="506"/>
      <c r="H1077" s="506"/>
      <c r="I1077" s="507"/>
      <c r="J1077" s="506"/>
      <c r="K1077" s="506"/>
      <c r="L1077" s="507"/>
      <c r="M1077" s="506"/>
      <c r="N1077" s="508"/>
      <c r="O1077" s="508"/>
      <c r="P1077" s="489">
        <f t="shared" si="48"/>
        <v>-9</v>
      </c>
      <c r="Q1077" s="489">
        <f t="shared" si="50"/>
        <v>0</v>
      </c>
      <c r="R1077" s="493" t="str">
        <f t="shared" si="49"/>
        <v/>
      </c>
    </row>
    <row r="1078" spans="1:18" ht="13.2" hidden="1" x14ac:dyDescent="0.25">
      <c r="A1078" s="503">
        <v>1074</v>
      </c>
      <c r="B1078" s="504"/>
      <c r="C1078" s="505"/>
      <c r="D1078" s="506"/>
      <c r="E1078" s="506"/>
      <c r="F1078" s="106"/>
      <c r="G1078" s="506"/>
      <c r="H1078" s="506"/>
      <c r="I1078" s="507"/>
      <c r="J1078" s="506"/>
      <c r="K1078" s="506"/>
      <c r="L1078" s="507"/>
      <c r="M1078" s="506"/>
      <c r="N1078" s="508"/>
      <c r="O1078" s="508"/>
      <c r="P1078" s="489">
        <f t="shared" si="48"/>
        <v>-9</v>
      </c>
      <c r="Q1078" s="489">
        <f t="shared" si="50"/>
        <v>0</v>
      </c>
      <c r="R1078" s="493" t="str">
        <f t="shared" si="49"/>
        <v/>
      </c>
    </row>
    <row r="1079" spans="1:18" ht="13.2" hidden="1" x14ac:dyDescent="0.25">
      <c r="A1079" s="503">
        <v>1075</v>
      </c>
      <c r="B1079" s="504"/>
      <c r="C1079" s="505"/>
      <c r="D1079" s="506"/>
      <c r="E1079" s="506"/>
      <c r="F1079" s="106"/>
      <c r="G1079" s="506"/>
      <c r="H1079" s="506"/>
      <c r="I1079" s="507"/>
      <c r="J1079" s="506"/>
      <c r="K1079" s="506"/>
      <c r="L1079" s="507"/>
      <c r="M1079" s="506"/>
      <c r="N1079" s="508"/>
      <c r="O1079" s="508"/>
      <c r="P1079" s="489">
        <f t="shared" si="48"/>
        <v>-9</v>
      </c>
      <c r="Q1079" s="489">
        <f t="shared" si="50"/>
        <v>0</v>
      </c>
      <c r="R1079" s="493" t="str">
        <f t="shared" si="49"/>
        <v/>
      </c>
    </row>
    <row r="1080" spans="1:18" ht="13.2" hidden="1" x14ac:dyDescent="0.25">
      <c r="A1080" s="503">
        <v>1076</v>
      </c>
      <c r="B1080" s="504"/>
      <c r="C1080" s="505"/>
      <c r="D1080" s="506"/>
      <c r="E1080" s="506"/>
      <c r="F1080" s="106"/>
      <c r="G1080" s="506"/>
      <c r="H1080" s="506"/>
      <c r="I1080" s="507"/>
      <c r="J1080" s="506"/>
      <c r="K1080" s="506"/>
      <c r="L1080" s="507"/>
      <c r="M1080" s="506"/>
      <c r="N1080" s="508"/>
      <c r="O1080" s="508"/>
      <c r="P1080" s="489">
        <f t="shared" si="48"/>
        <v>-9</v>
      </c>
      <c r="Q1080" s="489">
        <f t="shared" si="50"/>
        <v>0</v>
      </c>
      <c r="R1080" s="493" t="str">
        <f t="shared" si="49"/>
        <v/>
      </c>
    </row>
    <row r="1081" spans="1:18" ht="13.2" hidden="1" x14ac:dyDescent="0.25">
      <c r="A1081" s="503">
        <v>1077</v>
      </c>
      <c r="B1081" s="504"/>
      <c r="C1081" s="505"/>
      <c r="D1081" s="506"/>
      <c r="E1081" s="506"/>
      <c r="F1081" s="106"/>
      <c r="G1081" s="506"/>
      <c r="H1081" s="506"/>
      <c r="I1081" s="507"/>
      <c r="J1081" s="506"/>
      <c r="K1081" s="506"/>
      <c r="L1081" s="507"/>
      <c r="M1081" s="506"/>
      <c r="N1081" s="508"/>
      <c r="O1081" s="508"/>
      <c r="P1081" s="489">
        <f t="shared" si="48"/>
        <v>-9</v>
      </c>
      <c r="Q1081" s="489">
        <f t="shared" si="50"/>
        <v>0</v>
      </c>
      <c r="R1081" s="493" t="str">
        <f t="shared" si="49"/>
        <v/>
      </c>
    </row>
    <row r="1082" spans="1:18" ht="13.2" hidden="1" x14ac:dyDescent="0.25">
      <c r="A1082" s="503">
        <v>1078</v>
      </c>
      <c r="B1082" s="504"/>
      <c r="C1082" s="505"/>
      <c r="D1082" s="506"/>
      <c r="E1082" s="506"/>
      <c r="F1082" s="106"/>
      <c r="G1082" s="506"/>
      <c r="H1082" s="506"/>
      <c r="I1082" s="507"/>
      <c r="J1082" s="506"/>
      <c r="K1082" s="506"/>
      <c r="L1082" s="507"/>
      <c r="M1082" s="506"/>
      <c r="N1082" s="508"/>
      <c r="O1082" s="508"/>
      <c r="P1082" s="489">
        <f t="shared" si="48"/>
        <v>-9</v>
      </c>
      <c r="Q1082" s="489">
        <f t="shared" si="50"/>
        <v>0</v>
      </c>
      <c r="R1082" s="493" t="str">
        <f t="shared" si="49"/>
        <v/>
      </c>
    </row>
    <row r="1083" spans="1:18" ht="13.2" hidden="1" x14ac:dyDescent="0.25">
      <c r="A1083" s="503">
        <v>1079</v>
      </c>
      <c r="B1083" s="504"/>
      <c r="C1083" s="505"/>
      <c r="D1083" s="506"/>
      <c r="E1083" s="506"/>
      <c r="F1083" s="106"/>
      <c r="G1083" s="506"/>
      <c r="H1083" s="506"/>
      <c r="I1083" s="507"/>
      <c r="J1083" s="506"/>
      <c r="K1083" s="506"/>
      <c r="L1083" s="507"/>
      <c r="M1083" s="506"/>
      <c r="N1083" s="508"/>
      <c r="O1083" s="508"/>
      <c r="P1083" s="489">
        <f t="shared" si="48"/>
        <v>-9</v>
      </c>
      <c r="Q1083" s="489">
        <f t="shared" si="50"/>
        <v>0</v>
      </c>
      <c r="R1083" s="493" t="str">
        <f t="shared" si="49"/>
        <v/>
      </c>
    </row>
    <row r="1084" spans="1:18" ht="13.2" hidden="1" x14ac:dyDescent="0.25">
      <c r="A1084" s="503">
        <v>1080</v>
      </c>
      <c r="B1084" s="504"/>
      <c r="C1084" s="505"/>
      <c r="D1084" s="506"/>
      <c r="E1084" s="506"/>
      <c r="F1084" s="106"/>
      <c r="G1084" s="506"/>
      <c r="H1084" s="506"/>
      <c r="I1084" s="507"/>
      <c r="J1084" s="506"/>
      <c r="K1084" s="506"/>
      <c r="L1084" s="507"/>
      <c r="M1084" s="506"/>
      <c r="N1084" s="508"/>
      <c r="O1084" s="508"/>
      <c r="P1084" s="489">
        <f t="shared" si="48"/>
        <v>-9</v>
      </c>
      <c r="Q1084" s="489">
        <f t="shared" si="50"/>
        <v>0</v>
      </c>
      <c r="R1084" s="493" t="str">
        <f t="shared" si="49"/>
        <v/>
      </c>
    </row>
    <row r="1085" spans="1:18" ht="13.2" hidden="1" x14ac:dyDescent="0.25">
      <c r="A1085" s="503">
        <v>1081</v>
      </c>
      <c r="B1085" s="504"/>
      <c r="C1085" s="505"/>
      <c r="D1085" s="506"/>
      <c r="E1085" s="506"/>
      <c r="F1085" s="106"/>
      <c r="G1085" s="506"/>
      <c r="H1085" s="506"/>
      <c r="I1085" s="507"/>
      <c r="J1085" s="506"/>
      <c r="K1085" s="506"/>
      <c r="L1085" s="507"/>
      <c r="M1085" s="506"/>
      <c r="N1085" s="508"/>
      <c r="O1085" s="508"/>
      <c r="P1085" s="489">
        <f t="shared" si="48"/>
        <v>-9</v>
      </c>
      <c r="Q1085" s="489">
        <f t="shared" si="50"/>
        <v>0</v>
      </c>
      <c r="R1085" s="493" t="str">
        <f t="shared" si="49"/>
        <v/>
      </c>
    </row>
    <row r="1086" spans="1:18" ht="13.2" hidden="1" x14ac:dyDescent="0.25">
      <c r="A1086" s="503">
        <v>1082</v>
      </c>
      <c r="B1086" s="504"/>
      <c r="C1086" s="505"/>
      <c r="D1086" s="506"/>
      <c r="E1086" s="506"/>
      <c r="F1086" s="106"/>
      <c r="G1086" s="506"/>
      <c r="H1086" s="506"/>
      <c r="I1086" s="507"/>
      <c r="J1086" s="506"/>
      <c r="K1086" s="506"/>
      <c r="L1086" s="507"/>
      <c r="M1086" s="506"/>
      <c r="N1086" s="508"/>
      <c r="O1086" s="508"/>
      <c r="P1086" s="489">
        <f t="shared" si="48"/>
        <v>-9</v>
      </c>
      <c r="Q1086" s="489">
        <f t="shared" si="50"/>
        <v>0</v>
      </c>
      <c r="R1086" s="493" t="str">
        <f t="shared" si="49"/>
        <v/>
      </c>
    </row>
    <row r="1087" spans="1:18" ht="13.2" hidden="1" x14ac:dyDescent="0.25">
      <c r="A1087" s="503">
        <v>1083</v>
      </c>
      <c r="B1087" s="504"/>
      <c r="C1087" s="505"/>
      <c r="D1087" s="506"/>
      <c r="E1087" s="506"/>
      <c r="F1087" s="106"/>
      <c r="G1087" s="506"/>
      <c r="H1087" s="506"/>
      <c r="I1087" s="507"/>
      <c r="J1087" s="506"/>
      <c r="K1087" s="506"/>
      <c r="L1087" s="507"/>
      <c r="M1087" s="506"/>
      <c r="N1087" s="508"/>
      <c r="O1087" s="508"/>
      <c r="P1087" s="489">
        <f t="shared" si="48"/>
        <v>-9</v>
      </c>
      <c r="Q1087" s="489">
        <f t="shared" si="50"/>
        <v>0</v>
      </c>
      <c r="R1087" s="493" t="str">
        <f t="shared" si="49"/>
        <v/>
      </c>
    </row>
    <row r="1088" spans="1:18" ht="13.2" hidden="1" x14ac:dyDescent="0.25">
      <c r="A1088" s="503">
        <v>1084</v>
      </c>
      <c r="B1088" s="504"/>
      <c r="C1088" s="505"/>
      <c r="D1088" s="506"/>
      <c r="E1088" s="506"/>
      <c r="F1088" s="106"/>
      <c r="G1088" s="506"/>
      <c r="H1088" s="506"/>
      <c r="I1088" s="507"/>
      <c r="J1088" s="506"/>
      <c r="K1088" s="506"/>
      <c r="L1088" s="507"/>
      <c r="M1088" s="506"/>
      <c r="N1088" s="508"/>
      <c r="O1088" s="508"/>
      <c r="P1088" s="489">
        <f t="shared" si="48"/>
        <v>-9</v>
      </c>
      <c r="Q1088" s="489">
        <f t="shared" si="50"/>
        <v>0</v>
      </c>
      <c r="R1088" s="493" t="str">
        <f t="shared" si="49"/>
        <v/>
      </c>
    </row>
    <row r="1089" spans="1:18" ht="13.2" hidden="1" x14ac:dyDescent="0.25">
      <c r="A1089" s="503">
        <v>1085</v>
      </c>
      <c r="B1089" s="504"/>
      <c r="C1089" s="505"/>
      <c r="D1089" s="506"/>
      <c r="E1089" s="506"/>
      <c r="F1089" s="106"/>
      <c r="G1089" s="506"/>
      <c r="H1089" s="506"/>
      <c r="I1089" s="507"/>
      <c r="J1089" s="506"/>
      <c r="K1089" s="506"/>
      <c r="L1089" s="507"/>
      <c r="M1089" s="506"/>
      <c r="N1089" s="508"/>
      <c r="O1089" s="508"/>
      <c r="P1089" s="489">
        <f t="shared" si="48"/>
        <v>-9</v>
      </c>
      <c r="Q1089" s="489">
        <f t="shared" si="50"/>
        <v>0</v>
      </c>
      <c r="R1089" s="493" t="str">
        <f t="shared" si="49"/>
        <v/>
      </c>
    </row>
    <row r="1090" spans="1:18" ht="13.2" hidden="1" x14ac:dyDescent="0.25">
      <c r="A1090" s="503">
        <v>1086</v>
      </c>
      <c r="B1090" s="504"/>
      <c r="C1090" s="505"/>
      <c r="D1090" s="506"/>
      <c r="E1090" s="506"/>
      <c r="F1090" s="106"/>
      <c r="G1090" s="506"/>
      <c r="H1090" s="506"/>
      <c r="I1090" s="507"/>
      <c r="J1090" s="506"/>
      <c r="K1090" s="506"/>
      <c r="L1090" s="507"/>
      <c r="M1090" s="506"/>
      <c r="N1090" s="508"/>
      <c r="O1090" s="508"/>
      <c r="P1090" s="489">
        <f t="shared" si="48"/>
        <v>-9</v>
      </c>
      <c r="Q1090" s="489">
        <f t="shared" si="50"/>
        <v>0</v>
      </c>
      <c r="R1090" s="493" t="str">
        <f t="shared" si="49"/>
        <v/>
      </c>
    </row>
    <row r="1091" spans="1:18" ht="13.2" hidden="1" x14ac:dyDescent="0.25">
      <c r="A1091" s="503">
        <v>1087</v>
      </c>
      <c r="B1091" s="504"/>
      <c r="C1091" s="505"/>
      <c r="D1091" s="506"/>
      <c r="E1091" s="506"/>
      <c r="F1091" s="106"/>
      <c r="G1091" s="506"/>
      <c r="H1091" s="506"/>
      <c r="I1091" s="507"/>
      <c r="J1091" s="506"/>
      <c r="K1091" s="506"/>
      <c r="L1091" s="507"/>
      <c r="M1091" s="506"/>
      <c r="N1091" s="508"/>
      <c r="O1091" s="508"/>
      <c r="P1091" s="489">
        <f t="shared" si="48"/>
        <v>-9</v>
      </c>
      <c r="Q1091" s="489">
        <f t="shared" si="50"/>
        <v>0</v>
      </c>
      <c r="R1091" s="493" t="str">
        <f t="shared" si="49"/>
        <v/>
      </c>
    </row>
    <row r="1092" spans="1:18" ht="13.2" hidden="1" x14ac:dyDescent="0.25">
      <c r="A1092" s="503">
        <v>1088</v>
      </c>
      <c r="B1092" s="504"/>
      <c r="C1092" s="505"/>
      <c r="D1092" s="506"/>
      <c r="E1092" s="506"/>
      <c r="F1092" s="106"/>
      <c r="G1092" s="506"/>
      <c r="H1092" s="506"/>
      <c r="I1092" s="507"/>
      <c r="J1092" s="506"/>
      <c r="K1092" s="506"/>
      <c r="L1092" s="507"/>
      <c r="M1092" s="506"/>
      <c r="N1092" s="508"/>
      <c r="O1092" s="508"/>
      <c r="P1092" s="489">
        <f t="shared" si="48"/>
        <v>-9</v>
      </c>
      <c r="Q1092" s="489">
        <f t="shared" si="50"/>
        <v>0</v>
      </c>
      <c r="R1092" s="493" t="str">
        <f t="shared" si="49"/>
        <v/>
      </c>
    </row>
    <row r="1093" spans="1:18" ht="13.2" hidden="1" x14ac:dyDescent="0.25">
      <c r="A1093" s="503">
        <v>1089</v>
      </c>
      <c r="B1093" s="504"/>
      <c r="C1093" s="505"/>
      <c r="D1093" s="506"/>
      <c r="E1093" s="506"/>
      <c r="F1093" s="106"/>
      <c r="G1093" s="506"/>
      <c r="H1093" s="506"/>
      <c r="I1093" s="507"/>
      <c r="J1093" s="506"/>
      <c r="K1093" s="506"/>
      <c r="L1093" s="507"/>
      <c r="M1093" s="506"/>
      <c r="N1093" s="508"/>
      <c r="O1093" s="508"/>
      <c r="P1093" s="489">
        <f t="shared" ref="P1093:P1156" si="51">MONTH(B1093)-$P$1+1</f>
        <v>-9</v>
      </c>
      <c r="Q1093" s="489">
        <f t="shared" si="50"/>
        <v>0</v>
      </c>
      <c r="R1093" s="493" t="str">
        <f t="shared" ref="R1093:R1156" si="52">SUBSTITUTE(D1093," ","_")</f>
        <v/>
      </c>
    </row>
    <row r="1094" spans="1:18" ht="13.2" hidden="1" x14ac:dyDescent="0.25">
      <c r="A1094" s="503">
        <v>1090</v>
      </c>
      <c r="B1094" s="504"/>
      <c r="C1094" s="505"/>
      <c r="D1094" s="506"/>
      <c r="E1094" s="506"/>
      <c r="F1094" s="106"/>
      <c r="G1094" s="506"/>
      <c r="H1094" s="506"/>
      <c r="I1094" s="507"/>
      <c r="J1094" s="506"/>
      <c r="K1094" s="506"/>
      <c r="L1094" s="507"/>
      <c r="M1094" s="506"/>
      <c r="N1094" s="508"/>
      <c r="O1094" s="508"/>
      <c r="P1094" s="489">
        <f t="shared" si="51"/>
        <v>-9</v>
      </c>
      <c r="Q1094" s="489">
        <f t="shared" ref="Q1094:Q1157" si="53">IF(C1094=0,0,IF(YEAR(C1094)-$Q$1&lt;0,0,MONTH(C1094)-$P$1+1))</f>
        <v>0</v>
      </c>
      <c r="R1094" s="493" t="str">
        <f t="shared" si="52"/>
        <v/>
      </c>
    </row>
    <row r="1095" spans="1:18" ht="13.2" hidden="1" x14ac:dyDescent="0.25">
      <c r="A1095" s="503">
        <v>1091</v>
      </c>
      <c r="B1095" s="504"/>
      <c r="C1095" s="505"/>
      <c r="D1095" s="506"/>
      <c r="E1095" s="506"/>
      <c r="F1095" s="106"/>
      <c r="G1095" s="506"/>
      <c r="H1095" s="506"/>
      <c r="I1095" s="507"/>
      <c r="J1095" s="506"/>
      <c r="K1095" s="506"/>
      <c r="L1095" s="507"/>
      <c r="M1095" s="506"/>
      <c r="N1095" s="508"/>
      <c r="O1095" s="508"/>
      <c r="P1095" s="489">
        <f t="shared" si="51"/>
        <v>-9</v>
      </c>
      <c r="Q1095" s="489">
        <f t="shared" si="53"/>
        <v>0</v>
      </c>
      <c r="R1095" s="493" t="str">
        <f t="shared" si="52"/>
        <v/>
      </c>
    </row>
    <row r="1096" spans="1:18" ht="13.2" hidden="1" x14ac:dyDescent="0.25">
      <c r="A1096" s="503">
        <v>1092</v>
      </c>
      <c r="B1096" s="504"/>
      <c r="C1096" s="505"/>
      <c r="D1096" s="506"/>
      <c r="E1096" s="506"/>
      <c r="F1096" s="106"/>
      <c r="G1096" s="506"/>
      <c r="H1096" s="506"/>
      <c r="I1096" s="507"/>
      <c r="J1096" s="506"/>
      <c r="K1096" s="506"/>
      <c r="L1096" s="507"/>
      <c r="M1096" s="506"/>
      <c r="N1096" s="508"/>
      <c r="O1096" s="508"/>
      <c r="P1096" s="489">
        <f t="shared" si="51"/>
        <v>-9</v>
      </c>
      <c r="Q1096" s="489">
        <f t="shared" si="53"/>
        <v>0</v>
      </c>
      <c r="R1096" s="493" t="str">
        <f t="shared" si="52"/>
        <v/>
      </c>
    </row>
    <row r="1097" spans="1:18" ht="13.2" hidden="1" x14ac:dyDescent="0.25">
      <c r="A1097" s="503">
        <v>1093</v>
      </c>
      <c r="B1097" s="504"/>
      <c r="C1097" s="505"/>
      <c r="D1097" s="506"/>
      <c r="E1097" s="506"/>
      <c r="F1097" s="106"/>
      <c r="G1097" s="506"/>
      <c r="H1097" s="506"/>
      <c r="I1097" s="507"/>
      <c r="J1097" s="506"/>
      <c r="K1097" s="506"/>
      <c r="L1097" s="507"/>
      <c r="M1097" s="506"/>
      <c r="N1097" s="508"/>
      <c r="O1097" s="508"/>
      <c r="P1097" s="489">
        <f t="shared" si="51"/>
        <v>-9</v>
      </c>
      <c r="Q1097" s="489">
        <f t="shared" si="53"/>
        <v>0</v>
      </c>
      <c r="R1097" s="493" t="str">
        <f t="shared" si="52"/>
        <v/>
      </c>
    </row>
    <row r="1098" spans="1:18" ht="13.2" hidden="1" x14ac:dyDescent="0.25">
      <c r="A1098" s="503">
        <v>1094</v>
      </c>
      <c r="B1098" s="504"/>
      <c r="C1098" s="505"/>
      <c r="D1098" s="506"/>
      <c r="E1098" s="506"/>
      <c r="F1098" s="106"/>
      <c r="G1098" s="506"/>
      <c r="H1098" s="506"/>
      <c r="I1098" s="507"/>
      <c r="J1098" s="506"/>
      <c r="K1098" s="506"/>
      <c r="L1098" s="507"/>
      <c r="M1098" s="506"/>
      <c r="N1098" s="508"/>
      <c r="O1098" s="508"/>
      <c r="P1098" s="489">
        <f t="shared" si="51"/>
        <v>-9</v>
      </c>
      <c r="Q1098" s="489">
        <f t="shared" si="53"/>
        <v>0</v>
      </c>
      <c r="R1098" s="493" t="str">
        <f t="shared" si="52"/>
        <v/>
      </c>
    </row>
    <row r="1099" spans="1:18" ht="13.2" hidden="1" x14ac:dyDescent="0.25">
      <c r="A1099" s="503">
        <v>1095</v>
      </c>
      <c r="B1099" s="504"/>
      <c r="C1099" s="505"/>
      <c r="D1099" s="506"/>
      <c r="E1099" s="506"/>
      <c r="F1099" s="106"/>
      <c r="G1099" s="506"/>
      <c r="H1099" s="506"/>
      <c r="I1099" s="507"/>
      <c r="J1099" s="506"/>
      <c r="K1099" s="506"/>
      <c r="L1099" s="507"/>
      <c r="M1099" s="506"/>
      <c r="N1099" s="508"/>
      <c r="O1099" s="508"/>
      <c r="P1099" s="489">
        <f t="shared" si="51"/>
        <v>-9</v>
      </c>
      <c r="Q1099" s="489">
        <f t="shared" si="53"/>
        <v>0</v>
      </c>
      <c r="R1099" s="493" t="str">
        <f t="shared" si="52"/>
        <v/>
      </c>
    </row>
    <row r="1100" spans="1:18" ht="13.2" hidden="1" x14ac:dyDescent="0.25">
      <c r="A1100" s="503">
        <v>1096</v>
      </c>
      <c r="B1100" s="504"/>
      <c r="C1100" s="505"/>
      <c r="D1100" s="506"/>
      <c r="E1100" s="506"/>
      <c r="F1100" s="106"/>
      <c r="G1100" s="506"/>
      <c r="H1100" s="506"/>
      <c r="I1100" s="507"/>
      <c r="J1100" s="506"/>
      <c r="K1100" s="506"/>
      <c r="L1100" s="507"/>
      <c r="M1100" s="506"/>
      <c r="N1100" s="508"/>
      <c r="O1100" s="508"/>
      <c r="P1100" s="489">
        <f t="shared" si="51"/>
        <v>-9</v>
      </c>
      <c r="Q1100" s="489">
        <f t="shared" si="53"/>
        <v>0</v>
      </c>
      <c r="R1100" s="493" t="str">
        <f t="shared" si="52"/>
        <v/>
      </c>
    </row>
    <row r="1101" spans="1:18" ht="13.2" hidden="1" x14ac:dyDescent="0.25">
      <c r="A1101" s="503">
        <v>1097</v>
      </c>
      <c r="B1101" s="504"/>
      <c r="C1101" s="505"/>
      <c r="D1101" s="506"/>
      <c r="E1101" s="506"/>
      <c r="F1101" s="106"/>
      <c r="G1101" s="506"/>
      <c r="H1101" s="506"/>
      <c r="I1101" s="507"/>
      <c r="J1101" s="506"/>
      <c r="K1101" s="506"/>
      <c r="L1101" s="507"/>
      <c r="M1101" s="506"/>
      <c r="N1101" s="508"/>
      <c r="O1101" s="508"/>
      <c r="P1101" s="489">
        <f t="shared" si="51"/>
        <v>-9</v>
      </c>
      <c r="Q1101" s="489">
        <f t="shared" si="53"/>
        <v>0</v>
      </c>
      <c r="R1101" s="493" t="str">
        <f t="shared" si="52"/>
        <v/>
      </c>
    </row>
    <row r="1102" spans="1:18" ht="13.2" hidden="1" x14ac:dyDescent="0.25">
      <c r="A1102" s="503">
        <v>1098</v>
      </c>
      <c r="B1102" s="504"/>
      <c r="C1102" s="505"/>
      <c r="D1102" s="506"/>
      <c r="E1102" s="506"/>
      <c r="F1102" s="106"/>
      <c r="G1102" s="506"/>
      <c r="H1102" s="506"/>
      <c r="I1102" s="507"/>
      <c r="J1102" s="506"/>
      <c r="K1102" s="506"/>
      <c r="L1102" s="507"/>
      <c r="M1102" s="506"/>
      <c r="N1102" s="508"/>
      <c r="O1102" s="508"/>
      <c r="P1102" s="489">
        <f t="shared" si="51"/>
        <v>-9</v>
      </c>
      <c r="Q1102" s="489">
        <f t="shared" si="53"/>
        <v>0</v>
      </c>
      <c r="R1102" s="493" t="str">
        <f t="shared" si="52"/>
        <v/>
      </c>
    </row>
    <row r="1103" spans="1:18" ht="13.2" hidden="1" x14ac:dyDescent="0.25">
      <c r="A1103" s="503">
        <v>1099</v>
      </c>
      <c r="B1103" s="504"/>
      <c r="C1103" s="505"/>
      <c r="D1103" s="506"/>
      <c r="E1103" s="506"/>
      <c r="F1103" s="106"/>
      <c r="G1103" s="506"/>
      <c r="H1103" s="506"/>
      <c r="I1103" s="507"/>
      <c r="J1103" s="506"/>
      <c r="K1103" s="506"/>
      <c r="L1103" s="507"/>
      <c r="M1103" s="506"/>
      <c r="N1103" s="508"/>
      <c r="O1103" s="508"/>
      <c r="P1103" s="489">
        <f t="shared" si="51"/>
        <v>-9</v>
      </c>
      <c r="Q1103" s="489">
        <f t="shared" si="53"/>
        <v>0</v>
      </c>
      <c r="R1103" s="493" t="str">
        <f t="shared" si="52"/>
        <v/>
      </c>
    </row>
    <row r="1104" spans="1:18" ht="13.2" hidden="1" x14ac:dyDescent="0.25">
      <c r="A1104" s="503">
        <v>1100</v>
      </c>
      <c r="B1104" s="504"/>
      <c r="C1104" s="505"/>
      <c r="D1104" s="506"/>
      <c r="E1104" s="506"/>
      <c r="F1104" s="106"/>
      <c r="G1104" s="506"/>
      <c r="H1104" s="506"/>
      <c r="I1104" s="507"/>
      <c r="J1104" s="506"/>
      <c r="K1104" s="506"/>
      <c r="L1104" s="507"/>
      <c r="M1104" s="506"/>
      <c r="N1104" s="508"/>
      <c r="O1104" s="508"/>
      <c r="P1104" s="489">
        <f t="shared" si="51"/>
        <v>-9</v>
      </c>
      <c r="Q1104" s="489">
        <f t="shared" si="53"/>
        <v>0</v>
      </c>
      <c r="R1104" s="493" t="str">
        <f t="shared" si="52"/>
        <v/>
      </c>
    </row>
    <row r="1105" spans="1:18" ht="13.2" hidden="1" x14ac:dyDescent="0.25">
      <c r="A1105" s="503">
        <v>1101</v>
      </c>
      <c r="B1105" s="504"/>
      <c r="C1105" s="505"/>
      <c r="D1105" s="506"/>
      <c r="E1105" s="506"/>
      <c r="F1105" s="106"/>
      <c r="G1105" s="506"/>
      <c r="H1105" s="506"/>
      <c r="I1105" s="507"/>
      <c r="J1105" s="506"/>
      <c r="K1105" s="506"/>
      <c r="L1105" s="507"/>
      <c r="M1105" s="506"/>
      <c r="N1105" s="508"/>
      <c r="O1105" s="508"/>
      <c r="P1105" s="489">
        <f t="shared" si="51"/>
        <v>-9</v>
      </c>
      <c r="Q1105" s="489">
        <f t="shared" si="53"/>
        <v>0</v>
      </c>
      <c r="R1105" s="493" t="str">
        <f t="shared" si="52"/>
        <v/>
      </c>
    </row>
    <row r="1106" spans="1:18" ht="13.2" hidden="1" x14ac:dyDescent="0.25">
      <c r="A1106" s="503">
        <v>1102</v>
      </c>
      <c r="B1106" s="504"/>
      <c r="C1106" s="505"/>
      <c r="D1106" s="506"/>
      <c r="E1106" s="506"/>
      <c r="F1106" s="106"/>
      <c r="G1106" s="506"/>
      <c r="H1106" s="506"/>
      <c r="I1106" s="507"/>
      <c r="J1106" s="506"/>
      <c r="K1106" s="506"/>
      <c r="L1106" s="507"/>
      <c r="M1106" s="506"/>
      <c r="N1106" s="508"/>
      <c r="O1106" s="508"/>
      <c r="P1106" s="489">
        <f t="shared" si="51"/>
        <v>-9</v>
      </c>
      <c r="Q1106" s="489">
        <f t="shared" si="53"/>
        <v>0</v>
      </c>
      <c r="R1106" s="493" t="str">
        <f t="shared" si="52"/>
        <v/>
      </c>
    </row>
    <row r="1107" spans="1:18" ht="13.2" hidden="1" x14ac:dyDescent="0.25">
      <c r="A1107" s="503">
        <v>1103</v>
      </c>
      <c r="B1107" s="504"/>
      <c r="C1107" s="505"/>
      <c r="D1107" s="506"/>
      <c r="E1107" s="506"/>
      <c r="F1107" s="106"/>
      <c r="G1107" s="506"/>
      <c r="H1107" s="506"/>
      <c r="I1107" s="507"/>
      <c r="J1107" s="506"/>
      <c r="K1107" s="506"/>
      <c r="L1107" s="507"/>
      <c r="M1107" s="506"/>
      <c r="N1107" s="508"/>
      <c r="O1107" s="508"/>
      <c r="P1107" s="489">
        <f t="shared" si="51"/>
        <v>-9</v>
      </c>
      <c r="Q1107" s="489">
        <f t="shared" si="53"/>
        <v>0</v>
      </c>
      <c r="R1107" s="493" t="str">
        <f t="shared" si="52"/>
        <v/>
      </c>
    </row>
    <row r="1108" spans="1:18" ht="13.2" hidden="1" x14ac:dyDescent="0.25">
      <c r="A1108" s="503">
        <v>1104</v>
      </c>
      <c r="B1108" s="504"/>
      <c r="C1108" s="505"/>
      <c r="D1108" s="506"/>
      <c r="E1108" s="506"/>
      <c r="F1108" s="106"/>
      <c r="G1108" s="506"/>
      <c r="H1108" s="506"/>
      <c r="I1108" s="507"/>
      <c r="J1108" s="506"/>
      <c r="K1108" s="506"/>
      <c r="L1108" s="507"/>
      <c r="M1108" s="506"/>
      <c r="N1108" s="508"/>
      <c r="O1108" s="508"/>
      <c r="P1108" s="489">
        <f t="shared" si="51"/>
        <v>-9</v>
      </c>
      <c r="Q1108" s="489">
        <f t="shared" si="53"/>
        <v>0</v>
      </c>
      <c r="R1108" s="493" t="str">
        <f t="shared" si="52"/>
        <v/>
      </c>
    </row>
    <row r="1109" spans="1:18" ht="13.2" hidden="1" x14ac:dyDescent="0.25">
      <c r="A1109" s="503">
        <v>1105</v>
      </c>
      <c r="B1109" s="504"/>
      <c r="C1109" s="505"/>
      <c r="D1109" s="506"/>
      <c r="E1109" s="506"/>
      <c r="F1109" s="106"/>
      <c r="G1109" s="506"/>
      <c r="H1109" s="506"/>
      <c r="I1109" s="507"/>
      <c r="J1109" s="506"/>
      <c r="K1109" s="506"/>
      <c r="L1109" s="507"/>
      <c r="M1109" s="506"/>
      <c r="N1109" s="508"/>
      <c r="O1109" s="508"/>
      <c r="P1109" s="489">
        <f t="shared" si="51"/>
        <v>-9</v>
      </c>
      <c r="Q1109" s="489">
        <f t="shared" si="53"/>
        <v>0</v>
      </c>
      <c r="R1109" s="493" t="str">
        <f t="shared" si="52"/>
        <v/>
      </c>
    </row>
    <row r="1110" spans="1:18" ht="13.2" hidden="1" x14ac:dyDescent="0.25">
      <c r="A1110" s="503">
        <v>1106</v>
      </c>
      <c r="B1110" s="504"/>
      <c r="C1110" s="505"/>
      <c r="D1110" s="506"/>
      <c r="E1110" s="506"/>
      <c r="F1110" s="106"/>
      <c r="G1110" s="506"/>
      <c r="H1110" s="506"/>
      <c r="I1110" s="507"/>
      <c r="J1110" s="506"/>
      <c r="K1110" s="506"/>
      <c r="L1110" s="507"/>
      <c r="M1110" s="506"/>
      <c r="N1110" s="508"/>
      <c r="O1110" s="508"/>
      <c r="P1110" s="489">
        <f t="shared" si="51"/>
        <v>-9</v>
      </c>
      <c r="Q1110" s="489">
        <f t="shared" si="53"/>
        <v>0</v>
      </c>
      <c r="R1110" s="493" t="str">
        <f t="shared" si="52"/>
        <v/>
      </c>
    </row>
    <row r="1111" spans="1:18" ht="13.2" hidden="1" x14ac:dyDescent="0.25">
      <c r="A1111" s="503">
        <v>1107</v>
      </c>
      <c r="B1111" s="504"/>
      <c r="C1111" s="505"/>
      <c r="D1111" s="506"/>
      <c r="E1111" s="506"/>
      <c r="F1111" s="106"/>
      <c r="G1111" s="506"/>
      <c r="H1111" s="506"/>
      <c r="I1111" s="507"/>
      <c r="J1111" s="506"/>
      <c r="K1111" s="506"/>
      <c r="L1111" s="507"/>
      <c r="M1111" s="506"/>
      <c r="N1111" s="508"/>
      <c r="O1111" s="508"/>
      <c r="P1111" s="489">
        <f t="shared" si="51"/>
        <v>-9</v>
      </c>
      <c r="Q1111" s="489">
        <f t="shared" si="53"/>
        <v>0</v>
      </c>
      <c r="R1111" s="493" t="str">
        <f t="shared" si="52"/>
        <v/>
      </c>
    </row>
    <row r="1112" spans="1:18" ht="13.2" hidden="1" x14ac:dyDescent="0.25">
      <c r="A1112" s="503">
        <v>1108</v>
      </c>
      <c r="B1112" s="504"/>
      <c r="C1112" s="505"/>
      <c r="D1112" s="506"/>
      <c r="E1112" s="506"/>
      <c r="F1112" s="106"/>
      <c r="G1112" s="506"/>
      <c r="H1112" s="506"/>
      <c r="I1112" s="507"/>
      <c r="J1112" s="506"/>
      <c r="K1112" s="506"/>
      <c r="L1112" s="507"/>
      <c r="M1112" s="506"/>
      <c r="N1112" s="508"/>
      <c r="O1112" s="508"/>
      <c r="P1112" s="489">
        <f t="shared" si="51"/>
        <v>-9</v>
      </c>
      <c r="Q1112" s="489">
        <f t="shared" si="53"/>
        <v>0</v>
      </c>
      <c r="R1112" s="493" t="str">
        <f t="shared" si="52"/>
        <v/>
      </c>
    </row>
    <row r="1113" spans="1:18" ht="13.2" hidden="1" x14ac:dyDescent="0.25">
      <c r="A1113" s="503">
        <v>1109</v>
      </c>
      <c r="B1113" s="504"/>
      <c r="C1113" s="505"/>
      <c r="D1113" s="506"/>
      <c r="E1113" s="506"/>
      <c r="F1113" s="106"/>
      <c r="G1113" s="506"/>
      <c r="H1113" s="506"/>
      <c r="I1113" s="507"/>
      <c r="J1113" s="506"/>
      <c r="K1113" s="506"/>
      <c r="L1113" s="507"/>
      <c r="M1113" s="506"/>
      <c r="N1113" s="508"/>
      <c r="O1113" s="508"/>
      <c r="P1113" s="489">
        <f t="shared" si="51"/>
        <v>-9</v>
      </c>
      <c r="Q1113" s="489">
        <f t="shared" si="53"/>
        <v>0</v>
      </c>
      <c r="R1113" s="493" t="str">
        <f t="shared" si="52"/>
        <v/>
      </c>
    </row>
    <row r="1114" spans="1:18" ht="13.2" hidden="1" x14ac:dyDescent="0.25">
      <c r="A1114" s="503">
        <v>1110</v>
      </c>
      <c r="B1114" s="504"/>
      <c r="C1114" s="505"/>
      <c r="D1114" s="506"/>
      <c r="E1114" s="506"/>
      <c r="F1114" s="106"/>
      <c r="G1114" s="506"/>
      <c r="H1114" s="506"/>
      <c r="I1114" s="507"/>
      <c r="J1114" s="506"/>
      <c r="K1114" s="506"/>
      <c r="L1114" s="507"/>
      <c r="M1114" s="506"/>
      <c r="N1114" s="508"/>
      <c r="O1114" s="508"/>
      <c r="P1114" s="489">
        <f t="shared" si="51"/>
        <v>-9</v>
      </c>
      <c r="Q1114" s="489">
        <f t="shared" si="53"/>
        <v>0</v>
      </c>
      <c r="R1114" s="493" t="str">
        <f t="shared" si="52"/>
        <v/>
      </c>
    </row>
    <row r="1115" spans="1:18" ht="13.2" hidden="1" x14ac:dyDescent="0.25">
      <c r="A1115" s="503">
        <v>1111</v>
      </c>
      <c r="B1115" s="504"/>
      <c r="C1115" s="505"/>
      <c r="D1115" s="506"/>
      <c r="E1115" s="506"/>
      <c r="F1115" s="106"/>
      <c r="G1115" s="506"/>
      <c r="H1115" s="506"/>
      <c r="I1115" s="507"/>
      <c r="J1115" s="506"/>
      <c r="K1115" s="506"/>
      <c r="L1115" s="507"/>
      <c r="M1115" s="506"/>
      <c r="N1115" s="508"/>
      <c r="O1115" s="508"/>
      <c r="P1115" s="489">
        <f t="shared" si="51"/>
        <v>-9</v>
      </c>
      <c r="Q1115" s="489">
        <f t="shared" si="53"/>
        <v>0</v>
      </c>
      <c r="R1115" s="493" t="str">
        <f t="shared" si="52"/>
        <v/>
      </c>
    </row>
    <row r="1116" spans="1:18" ht="13.2" hidden="1" x14ac:dyDescent="0.25">
      <c r="A1116" s="503">
        <v>1112</v>
      </c>
      <c r="B1116" s="504"/>
      <c r="C1116" s="505"/>
      <c r="D1116" s="506"/>
      <c r="E1116" s="506"/>
      <c r="F1116" s="106"/>
      <c r="G1116" s="506"/>
      <c r="H1116" s="506"/>
      <c r="I1116" s="507"/>
      <c r="J1116" s="506"/>
      <c r="K1116" s="506"/>
      <c r="L1116" s="507"/>
      <c r="M1116" s="506"/>
      <c r="N1116" s="508"/>
      <c r="O1116" s="508"/>
      <c r="P1116" s="489">
        <f t="shared" si="51"/>
        <v>-9</v>
      </c>
      <c r="Q1116" s="489">
        <f t="shared" si="53"/>
        <v>0</v>
      </c>
      <c r="R1116" s="493" t="str">
        <f t="shared" si="52"/>
        <v/>
      </c>
    </row>
    <row r="1117" spans="1:18" ht="13.2" hidden="1" x14ac:dyDescent="0.25">
      <c r="A1117" s="503">
        <v>1113</v>
      </c>
      <c r="B1117" s="504"/>
      <c r="C1117" s="505"/>
      <c r="D1117" s="506"/>
      <c r="E1117" s="506"/>
      <c r="F1117" s="106"/>
      <c r="G1117" s="506"/>
      <c r="H1117" s="506"/>
      <c r="I1117" s="507"/>
      <c r="J1117" s="506"/>
      <c r="K1117" s="506"/>
      <c r="L1117" s="507"/>
      <c r="M1117" s="506"/>
      <c r="N1117" s="508"/>
      <c r="O1117" s="508"/>
      <c r="P1117" s="489">
        <f t="shared" si="51"/>
        <v>-9</v>
      </c>
      <c r="Q1117" s="489">
        <f t="shared" si="53"/>
        <v>0</v>
      </c>
      <c r="R1117" s="493" t="str">
        <f t="shared" si="52"/>
        <v/>
      </c>
    </row>
    <row r="1118" spans="1:18" ht="13.2" hidden="1" x14ac:dyDescent="0.25">
      <c r="A1118" s="503">
        <v>1114</v>
      </c>
      <c r="B1118" s="504"/>
      <c r="C1118" s="505"/>
      <c r="D1118" s="506"/>
      <c r="E1118" s="506"/>
      <c r="F1118" s="106"/>
      <c r="G1118" s="506"/>
      <c r="H1118" s="506"/>
      <c r="I1118" s="507"/>
      <c r="J1118" s="506"/>
      <c r="K1118" s="506"/>
      <c r="L1118" s="507"/>
      <c r="M1118" s="506"/>
      <c r="N1118" s="508"/>
      <c r="O1118" s="508"/>
      <c r="P1118" s="489">
        <f t="shared" si="51"/>
        <v>-9</v>
      </c>
      <c r="Q1118" s="489">
        <f t="shared" si="53"/>
        <v>0</v>
      </c>
      <c r="R1118" s="493" t="str">
        <f t="shared" si="52"/>
        <v/>
      </c>
    </row>
    <row r="1119" spans="1:18" ht="13.2" hidden="1" x14ac:dyDescent="0.25">
      <c r="A1119" s="503">
        <v>1115</v>
      </c>
      <c r="B1119" s="504"/>
      <c r="C1119" s="505"/>
      <c r="D1119" s="506"/>
      <c r="E1119" s="506"/>
      <c r="F1119" s="106"/>
      <c r="G1119" s="506"/>
      <c r="H1119" s="506"/>
      <c r="I1119" s="507"/>
      <c r="J1119" s="506"/>
      <c r="K1119" s="506"/>
      <c r="L1119" s="507"/>
      <c r="M1119" s="506"/>
      <c r="N1119" s="508"/>
      <c r="O1119" s="508"/>
      <c r="P1119" s="489">
        <f t="shared" si="51"/>
        <v>-9</v>
      </c>
      <c r="Q1119" s="489">
        <f t="shared" si="53"/>
        <v>0</v>
      </c>
      <c r="R1119" s="493" t="str">
        <f t="shared" si="52"/>
        <v/>
      </c>
    </row>
    <row r="1120" spans="1:18" ht="13.2" hidden="1" x14ac:dyDescent="0.25">
      <c r="A1120" s="503">
        <v>1116</v>
      </c>
      <c r="B1120" s="504"/>
      <c r="C1120" s="505"/>
      <c r="D1120" s="506"/>
      <c r="E1120" s="506"/>
      <c r="F1120" s="106"/>
      <c r="G1120" s="506"/>
      <c r="H1120" s="506"/>
      <c r="I1120" s="507"/>
      <c r="J1120" s="506"/>
      <c r="K1120" s="506"/>
      <c r="L1120" s="507"/>
      <c r="M1120" s="506"/>
      <c r="N1120" s="508"/>
      <c r="O1120" s="508"/>
      <c r="P1120" s="489">
        <f t="shared" si="51"/>
        <v>-9</v>
      </c>
      <c r="Q1120" s="489">
        <f t="shared" si="53"/>
        <v>0</v>
      </c>
      <c r="R1120" s="493" t="str">
        <f t="shared" si="52"/>
        <v/>
      </c>
    </row>
    <row r="1121" spans="1:18" ht="13.2" hidden="1" x14ac:dyDescent="0.25">
      <c r="A1121" s="503">
        <v>1117</v>
      </c>
      <c r="B1121" s="504"/>
      <c r="C1121" s="505"/>
      <c r="D1121" s="506"/>
      <c r="E1121" s="506"/>
      <c r="F1121" s="106"/>
      <c r="G1121" s="506"/>
      <c r="H1121" s="506"/>
      <c r="I1121" s="507"/>
      <c r="J1121" s="506"/>
      <c r="K1121" s="506"/>
      <c r="L1121" s="507"/>
      <c r="M1121" s="506"/>
      <c r="N1121" s="508"/>
      <c r="O1121" s="508"/>
      <c r="P1121" s="489">
        <f t="shared" si="51"/>
        <v>-9</v>
      </c>
      <c r="Q1121" s="489">
        <f t="shared" si="53"/>
        <v>0</v>
      </c>
      <c r="R1121" s="493" t="str">
        <f t="shared" si="52"/>
        <v/>
      </c>
    </row>
    <row r="1122" spans="1:18" ht="13.2" hidden="1" x14ac:dyDescent="0.25">
      <c r="A1122" s="503">
        <v>1118</v>
      </c>
      <c r="B1122" s="504"/>
      <c r="C1122" s="505"/>
      <c r="D1122" s="506"/>
      <c r="E1122" s="506"/>
      <c r="F1122" s="106"/>
      <c r="G1122" s="506"/>
      <c r="H1122" s="506"/>
      <c r="I1122" s="507"/>
      <c r="J1122" s="506"/>
      <c r="K1122" s="506"/>
      <c r="L1122" s="507"/>
      <c r="M1122" s="506"/>
      <c r="N1122" s="508"/>
      <c r="O1122" s="508"/>
      <c r="P1122" s="489">
        <f t="shared" si="51"/>
        <v>-9</v>
      </c>
      <c r="Q1122" s="489">
        <f t="shared" si="53"/>
        <v>0</v>
      </c>
      <c r="R1122" s="493" t="str">
        <f t="shared" si="52"/>
        <v/>
      </c>
    </row>
    <row r="1123" spans="1:18" ht="13.2" hidden="1" x14ac:dyDescent="0.25">
      <c r="A1123" s="503">
        <v>1119</v>
      </c>
      <c r="B1123" s="504"/>
      <c r="C1123" s="505"/>
      <c r="D1123" s="506"/>
      <c r="E1123" s="506"/>
      <c r="F1123" s="106"/>
      <c r="G1123" s="506"/>
      <c r="H1123" s="506"/>
      <c r="I1123" s="507"/>
      <c r="J1123" s="506"/>
      <c r="K1123" s="506"/>
      <c r="L1123" s="507"/>
      <c r="M1123" s="506"/>
      <c r="N1123" s="508"/>
      <c r="O1123" s="508"/>
      <c r="P1123" s="489">
        <f t="shared" si="51"/>
        <v>-9</v>
      </c>
      <c r="Q1123" s="489">
        <f t="shared" si="53"/>
        <v>0</v>
      </c>
      <c r="R1123" s="493" t="str">
        <f t="shared" si="52"/>
        <v/>
      </c>
    </row>
    <row r="1124" spans="1:18" ht="13.2" hidden="1" x14ac:dyDescent="0.25">
      <c r="A1124" s="503">
        <v>1120</v>
      </c>
      <c r="B1124" s="504"/>
      <c r="C1124" s="505"/>
      <c r="D1124" s="506"/>
      <c r="E1124" s="506"/>
      <c r="F1124" s="106"/>
      <c r="G1124" s="506"/>
      <c r="H1124" s="506"/>
      <c r="I1124" s="507"/>
      <c r="J1124" s="506"/>
      <c r="K1124" s="506"/>
      <c r="L1124" s="507"/>
      <c r="M1124" s="506"/>
      <c r="N1124" s="508"/>
      <c r="O1124" s="508"/>
      <c r="P1124" s="489">
        <f t="shared" si="51"/>
        <v>-9</v>
      </c>
      <c r="Q1124" s="489">
        <f t="shared" si="53"/>
        <v>0</v>
      </c>
      <c r="R1124" s="493" t="str">
        <f t="shared" si="52"/>
        <v/>
      </c>
    </row>
    <row r="1125" spans="1:18" ht="13.2" hidden="1" x14ac:dyDescent="0.25">
      <c r="A1125" s="503">
        <v>1121</v>
      </c>
      <c r="B1125" s="504"/>
      <c r="C1125" s="505"/>
      <c r="D1125" s="506"/>
      <c r="E1125" s="506"/>
      <c r="F1125" s="106"/>
      <c r="G1125" s="506"/>
      <c r="H1125" s="506"/>
      <c r="I1125" s="507"/>
      <c r="J1125" s="506"/>
      <c r="K1125" s="506"/>
      <c r="L1125" s="507"/>
      <c r="M1125" s="506"/>
      <c r="N1125" s="508"/>
      <c r="O1125" s="508"/>
      <c r="P1125" s="489">
        <f t="shared" si="51"/>
        <v>-9</v>
      </c>
      <c r="Q1125" s="489">
        <f t="shared" si="53"/>
        <v>0</v>
      </c>
      <c r="R1125" s="493" t="str">
        <f t="shared" si="52"/>
        <v/>
      </c>
    </row>
    <row r="1126" spans="1:18" ht="13.2" hidden="1" x14ac:dyDescent="0.25">
      <c r="A1126" s="503">
        <v>1122</v>
      </c>
      <c r="B1126" s="504"/>
      <c r="C1126" s="505"/>
      <c r="D1126" s="506"/>
      <c r="E1126" s="506"/>
      <c r="F1126" s="106"/>
      <c r="G1126" s="506"/>
      <c r="H1126" s="506"/>
      <c r="I1126" s="507"/>
      <c r="J1126" s="506"/>
      <c r="K1126" s="506"/>
      <c r="L1126" s="507"/>
      <c r="M1126" s="506"/>
      <c r="N1126" s="508"/>
      <c r="O1126" s="508"/>
      <c r="P1126" s="489">
        <f t="shared" si="51"/>
        <v>-9</v>
      </c>
      <c r="Q1126" s="489">
        <f t="shared" si="53"/>
        <v>0</v>
      </c>
      <c r="R1126" s="493" t="str">
        <f t="shared" si="52"/>
        <v/>
      </c>
    </row>
    <row r="1127" spans="1:18" ht="13.2" hidden="1" x14ac:dyDescent="0.25">
      <c r="A1127" s="503">
        <v>1123</v>
      </c>
      <c r="B1127" s="504"/>
      <c r="C1127" s="505"/>
      <c r="D1127" s="506"/>
      <c r="E1127" s="506"/>
      <c r="F1127" s="106"/>
      <c r="G1127" s="506"/>
      <c r="H1127" s="506"/>
      <c r="I1127" s="507"/>
      <c r="J1127" s="506"/>
      <c r="K1127" s="506"/>
      <c r="L1127" s="507"/>
      <c r="M1127" s="506"/>
      <c r="N1127" s="508"/>
      <c r="O1127" s="508"/>
      <c r="P1127" s="489">
        <f t="shared" si="51"/>
        <v>-9</v>
      </c>
      <c r="Q1127" s="489">
        <f t="shared" si="53"/>
        <v>0</v>
      </c>
      <c r="R1127" s="493" t="str">
        <f t="shared" si="52"/>
        <v/>
      </c>
    </row>
    <row r="1128" spans="1:18" ht="13.2" hidden="1" x14ac:dyDescent="0.25">
      <c r="A1128" s="503">
        <v>1124</v>
      </c>
      <c r="B1128" s="504"/>
      <c r="C1128" s="505"/>
      <c r="D1128" s="506"/>
      <c r="E1128" s="506"/>
      <c r="F1128" s="106"/>
      <c r="G1128" s="506"/>
      <c r="H1128" s="506"/>
      <c r="I1128" s="507"/>
      <c r="J1128" s="506"/>
      <c r="K1128" s="506"/>
      <c r="L1128" s="507"/>
      <c r="M1128" s="506"/>
      <c r="N1128" s="508"/>
      <c r="O1128" s="508"/>
      <c r="P1128" s="489">
        <f t="shared" si="51"/>
        <v>-9</v>
      </c>
      <c r="Q1128" s="489">
        <f t="shared" si="53"/>
        <v>0</v>
      </c>
      <c r="R1128" s="493" t="str">
        <f t="shared" si="52"/>
        <v/>
      </c>
    </row>
    <row r="1129" spans="1:18" ht="13.2" hidden="1" x14ac:dyDescent="0.25">
      <c r="A1129" s="503">
        <v>1125</v>
      </c>
      <c r="B1129" s="504"/>
      <c r="C1129" s="505"/>
      <c r="D1129" s="506"/>
      <c r="E1129" s="506"/>
      <c r="F1129" s="106"/>
      <c r="G1129" s="506"/>
      <c r="H1129" s="506"/>
      <c r="I1129" s="507"/>
      <c r="J1129" s="506"/>
      <c r="K1129" s="506"/>
      <c r="L1129" s="507"/>
      <c r="M1129" s="506"/>
      <c r="N1129" s="508"/>
      <c r="O1129" s="508"/>
      <c r="P1129" s="489">
        <f t="shared" si="51"/>
        <v>-9</v>
      </c>
      <c r="Q1129" s="489">
        <f t="shared" si="53"/>
        <v>0</v>
      </c>
      <c r="R1129" s="493" t="str">
        <f t="shared" si="52"/>
        <v/>
      </c>
    </row>
    <row r="1130" spans="1:18" ht="13.2" hidden="1" x14ac:dyDescent="0.25">
      <c r="A1130" s="503">
        <v>1126</v>
      </c>
      <c r="B1130" s="504"/>
      <c r="C1130" s="505"/>
      <c r="D1130" s="506"/>
      <c r="E1130" s="506"/>
      <c r="F1130" s="106"/>
      <c r="G1130" s="506"/>
      <c r="H1130" s="506"/>
      <c r="I1130" s="507"/>
      <c r="J1130" s="506"/>
      <c r="K1130" s="506"/>
      <c r="L1130" s="507"/>
      <c r="M1130" s="506"/>
      <c r="N1130" s="508"/>
      <c r="O1130" s="508"/>
      <c r="P1130" s="489">
        <f t="shared" si="51"/>
        <v>-9</v>
      </c>
      <c r="Q1130" s="489">
        <f t="shared" si="53"/>
        <v>0</v>
      </c>
      <c r="R1130" s="493" t="str">
        <f t="shared" si="52"/>
        <v/>
      </c>
    </row>
    <row r="1131" spans="1:18" ht="13.2" hidden="1" x14ac:dyDescent="0.25">
      <c r="A1131" s="503">
        <v>1127</v>
      </c>
      <c r="B1131" s="504"/>
      <c r="C1131" s="505"/>
      <c r="D1131" s="506"/>
      <c r="E1131" s="506"/>
      <c r="F1131" s="106"/>
      <c r="G1131" s="506"/>
      <c r="H1131" s="506"/>
      <c r="I1131" s="507"/>
      <c r="J1131" s="506"/>
      <c r="K1131" s="506"/>
      <c r="L1131" s="507"/>
      <c r="M1131" s="506"/>
      <c r="N1131" s="508"/>
      <c r="O1131" s="508"/>
      <c r="P1131" s="489">
        <f t="shared" si="51"/>
        <v>-9</v>
      </c>
      <c r="Q1131" s="489">
        <f t="shared" si="53"/>
        <v>0</v>
      </c>
      <c r="R1131" s="493" t="str">
        <f t="shared" si="52"/>
        <v/>
      </c>
    </row>
    <row r="1132" spans="1:18" ht="13.2" hidden="1" x14ac:dyDescent="0.25">
      <c r="A1132" s="503">
        <v>1128</v>
      </c>
      <c r="B1132" s="504"/>
      <c r="C1132" s="505"/>
      <c r="D1132" s="506"/>
      <c r="E1132" s="506"/>
      <c r="F1132" s="106"/>
      <c r="G1132" s="506"/>
      <c r="H1132" s="506"/>
      <c r="I1132" s="507"/>
      <c r="J1132" s="506"/>
      <c r="K1132" s="506"/>
      <c r="L1132" s="507"/>
      <c r="M1132" s="506"/>
      <c r="N1132" s="508"/>
      <c r="O1132" s="508"/>
      <c r="P1132" s="489">
        <f t="shared" si="51"/>
        <v>-9</v>
      </c>
      <c r="Q1132" s="489">
        <f t="shared" si="53"/>
        <v>0</v>
      </c>
      <c r="R1132" s="493" t="str">
        <f t="shared" si="52"/>
        <v/>
      </c>
    </row>
    <row r="1133" spans="1:18" ht="13.2" hidden="1" x14ac:dyDescent="0.25">
      <c r="A1133" s="503">
        <v>1129</v>
      </c>
      <c r="B1133" s="504"/>
      <c r="C1133" s="505"/>
      <c r="D1133" s="506"/>
      <c r="E1133" s="506"/>
      <c r="F1133" s="106"/>
      <c r="G1133" s="506"/>
      <c r="H1133" s="506"/>
      <c r="I1133" s="507"/>
      <c r="J1133" s="506"/>
      <c r="K1133" s="506"/>
      <c r="L1133" s="507"/>
      <c r="M1133" s="506"/>
      <c r="N1133" s="508"/>
      <c r="O1133" s="508"/>
      <c r="P1133" s="489">
        <f t="shared" si="51"/>
        <v>-9</v>
      </c>
      <c r="Q1133" s="489">
        <f t="shared" si="53"/>
        <v>0</v>
      </c>
      <c r="R1133" s="493" t="str">
        <f t="shared" si="52"/>
        <v/>
      </c>
    </row>
    <row r="1134" spans="1:18" ht="13.2" hidden="1" x14ac:dyDescent="0.25">
      <c r="A1134" s="503">
        <v>1130</v>
      </c>
      <c r="B1134" s="504"/>
      <c r="C1134" s="505"/>
      <c r="D1134" s="506"/>
      <c r="E1134" s="506"/>
      <c r="F1134" s="106"/>
      <c r="G1134" s="506"/>
      <c r="H1134" s="506"/>
      <c r="I1134" s="507"/>
      <c r="J1134" s="506"/>
      <c r="K1134" s="506"/>
      <c r="L1134" s="507"/>
      <c r="M1134" s="506"/>
      <c r="N1134" s="508"/>
      <c r="O1134" s="508"/>
      <c r="P1134" s="489">
        <f t="shared" si="51"/>
        <v>-9</v>
      </c>
      <c r="Q1134" s="489">
        <f t="shared" si="53"/>
        <v>0</v>
      </c>
      <c r="R1134" s="493" t="str">
        <f t="shared" si="52"/>
        <v/>
      </c>
    </row>
    <row r="1135" spans="1:18" ht="13.2" hidden="1" x14ac:dyDescent="0.25">
      <c r="A1135" s="503">
        <v>1131</v>
      </c>
      <c r="B1135" s="504"/>
      <c r="C1135" s="505"/>
      <c r="D1135" s="506"/>
      <c r="E1135" s="506"/>
      <c r="F1135" s="106"/>
      <c r="G1135" s="506"/>
      <c r="H1135" s="506"/>
      <c r="I1135" s="507"/>
      <c r="J1135" s="506"/>
      <c r="K1135" s="506"/>
      <c r="L1135" s="507"/>
      <c r="M1135" s="506"/>
      <c r="N1135" s="508"/>
      <c r="O1135" s="508"/>
      <c r="P1135" s="489">
        <f t="shared" si="51"/>
        <v>-9</v>
      </c>
      <c r="Q1135" s="489">
        <f t="shared" si="53"/>
        <v>0</v>
      </c>
      <c r="R1135" s="493" t="str">
        <f t="shared" si="52"/>
        <v/>
      </c>
    </row>
    <row r="1136" spans="1:18" ht="13.2" hidden="1" x14ac:dyDescent="0.25">
      <c r="A1136" s="503">
        <v>1132</v>
      </c>
      <c r="B1136" s="504"/>
      <c r="C1136" s="505"/>
      <c r="D1136" s="506"/>
      <c r="E1136" s="506"/>
      <c r="F1136" s="106"/>
      <c r="G1136" s="506"/>
      <c r="H1136" s="506"/>
      <c r="I1136" s="507"/>
      <c r="J1136" s="506"/>
      <c r="K1136" s="506"/>
      <c r="L1136" s="507"/>
      <c r="M1136" s="506"/>
      <c r="N1136" s="508"/>
      <c r="O1136" s="508"/>
      <c r="P1136" s="489">
        <f t="shared" si="51"/>
        <v>-9</v>
      </c>
      <c r="Q1136" s="489">
        <f t="shared" si="53"/>
        <v>0</v>
      </c>
      <c r="R1136" s="493" t="str">
        <f t="shared" si="52"/>
        <v/>
      </c>
    </row>
    <row r="1137" spans="1:18" ht="13.2" hidden="1" x14ac:dyDescent="0.25">
      <c r="A1137" s="503">
        <v>1133</v>
      </c>
      <c r="B1137" s="504"/>
      <c r="C1137" s="505"/>
      <c r="D1137" s="506"/>
      <c r="E1137" s="506"/>
      <c r="F1137" s="106"/>
      <c r="G1137" s="506"/>
      <c r="H1137" s="506"/>
      <c r="I1137" s="507"/>
      <c r="J1137" s="506"/>
      <c r="K1137" s="506"/>
      <c r="L1137" s="507"/>
      <c r="M1137" s="506"/>
      <c r="N1137" s="508"/>
      <c r="O1137" s="508"/>
      <c r="P1137" s="489">
        <f t="shared" si="51"/>
        <v>-9</v>
      </c>
      <c r="Q1137" s="489">
        <f t="shared" si="53"/>
        <v>0</v>
      </c>
      <c r="R1137" s="493" t="str">
        <f t="shared" si="52"/>
        <v/>
      </c>
    </row>
    <row r="1138" spans="1:18" ht="13.2" hidden="1" x14ac:dyDescent="0.25">
      <c r="A1138" s="503">
        <v>1134</v>
      </c>
      <c r="B1138" s="504"/>
      <c r="C1138" s="505"/>
      <c r="D1138" s="506"/>
      <c r="E1138" s="506"/>
      <c r="F1138" s="106"/>
      <c r="G1138" s="506"/>
      <c r="H1138" s="506"/>
      <c r="I1138" s="507"/>
      <c r="J1138" s="506"/>
      <c r="K1138" s="506"/>
      <c r="L1138" s="507"/>
      <c r="M1138" s="506"/>
      <c r="N1138" s="508"/>
      <c r="O1138" s="508"/>
      <c r="P1138" s="489">
        <f t="shared" si="51"/>
        <v>-9</v>
      </c>
      <c r="Q1138" s="489">
        <f t="shared" si="53"/>
        <v>0</v>
      </c>
      <c r="R1138" s="493" t="str">
        <f t="shared" si="52"/>
        <v/>
      </c>
    </row>
    <row r="1139" spans="1:18" ht="13.2" hidden="1" x14ac:dyDescent="0.25">
      <c r="A1139" s="503">
        <v>1135</v>
      </c>
      <c r="B1139" s="504"/>
      <c r="C1139" s="505"/>
      <c r="D1139" s="506"/>
      <c r="E1139" s="506"/>
      <c r="F1139" s="106"/>
      <c r="G1139" s="506"/>
      <c r="H1139" s="506"/>
      <c r="I1139" s="507"/>
      <c r="J1139" s="506"/>
      <c r="K1139" s="506"/>
      <c r="L1139" s="507"/>
      <c r="M1139" s="506"/>
      <c r="N1139" s="508"/>
      <c r="O1139" s="508"/>
      <c r="P1139" s="489">
        <f t="shared" si="51"/>
        <v>-9</v>
      </c>
      <c r="Q1139" s="489">
        <f t="shared" si="53"/>
        <v>0</v>
      </c>
      <c r="R1139" s="493" t="str">
        <f t="shared" si="52"/>
        <v/>
      </c>
    </row>
    <row r="1140" spans="1:18" ht="13.2" hidden="1" x14ac:dyDescent="0.25">
      <c r="A1140" s="503">
        <v>1136</v>
      </c>
      <c r="B1140" s="504"/>
      <c r="C1140" s="505"/>
      <c r="D1140" s="506"/>
      <c r="E1140" s="506"/>
      <c r="F1140" s="106"/>
      <c r="G1140" s="506"/>
      <c r="H1140" s="506"/>
      <c r="I1140" s="507"/>
      <c r="J1140" s="506"/>
      <c r="K1140" s="506"/>
      <c r="L1140" s="507"/>
      <c r="M1140" s="506"/>
      <c r="N1140" s="508"/>
      <c r="O1140" s="508"/>
      <c r="P1140" s="489">
        <f t="shared" si="51"/>
        <v>-9</v>
      </c>
      <c r="Q1140" s="489">
        <f t="shared" si="53"/>
        <v>0</v>
      </c>
      <c r="R1140" s="493" t="str">
        <f t="shared" si="52"/>
        <v/>
      </c>
    </row>
    <row r="1141" spans="1:18" ht="13.2" hidden="1" x14ac:dyDescent="0.25">
      <c r="A1141" s="503">
        <v>1137</v>
      </c>
      <c r="B1141" s="504"/>
      <c r="C1141" s="505"/>
      <c r="D1141" s="506"/>
      <c r="E1141" s="506"/>
      <c r="F1141" s="106"/>
      <c r="G1141" s="506"/>
      <c r="H1141" s="506"/>
      <c r="I1141" s="507"/>
      <c r="J1141" s="506"/>
      <c r="K1141" s="506"/>
      <c r="L1141" s="507"/>
      <c r="M1141" s="506"/>
      <c r="N1141" s="508"/>
      <c r="O1141" s="508"/>
      <c r="P1141" s="489">
        <f t="shared" si="51"/>
        <v>-9</v>
      </c>
      <c r="Q1141" s="489">
        <f t="shared" si="53"/>
        <v>0</v>
      </c>
      <c r="R1141" s="493" t="str">
        <f t="shared" si="52"/>
        <v/>
      </c>
    </row>
    <row r="1142" spans="1:18" ht="13.2" hidden="1" x14ac:dyDescent="0.25">
      <c r="A1142" s="503">
        <v>1138</v>
      </c>
      <c r="B1142" s="504"/>
      <c r="C1142" s="505"/>
      <c r="D1142" s="506"/>
      <c r="E1142" s="506"/>
      <c r="F1142" s="106"/>
      <c r="G1142" s="506"/>
      <c r="H1142" s="506"/>
      <c r="I1142" s="507"/>
      <c r="J1142" s="506"/>
      <c r="K1142" s="506"/>
      <c r="L1142" s="507"/>
      <c r="M1142" s="506"/>
      <c r="N1142" s="508"/>
      <c r="O1142" s="508"/>
      <c r="P1142" s="489">
        <f t="shared" si="51"/>
        <v>-9</v>
      </c>
      <c r="Q1142" s="489">
        <f t="shared" si="53"/>
        <v>0</v>
      </c>
      <c r="R1142" s="493" t="str">
        <f t="shared" si="52"/>
        <v/>
      </c>
    </row>
    <row r="1143" spans="1:18" ht="13.2" hidden="1" x14ac:dyDescent="0.25">
      <c r="A1143" s="503">
        <v>1139</v>
      </c>
      <c r="B1143" s="504"/>
      <c r="C1143" s="505"/>
      <c r="D1143" s="506"/>
      <c r="E1143" s="506"/>
      <c r="F1143" s="106"/>
      <c r="G1143" s="506"/>
      <c r="H1143" s="506"/>
      <c r="I1143" s="507"/>
      <c r="J1143" s="506"/>
      <c r="K1143" s="506"/>
      <c r="L1143" s="507"/>
      <c r="M1143" s="506"/>
      <c r="N1143" s="508"/>
      <c r="O1143" s="508"/>
      <c r="P1143" s="489">
        <f t="shared" si="51"/>
        <v>-9</v>
      </c>
      <c r="Q1143" s="489">
        <f t="shared" si="53"/>
        <v>0</v>
      </c>
      <c r="R1143" s="493" t="str">
        <f t="shared" si="52"/>
        <v/>
      </c>
    </row>
    <row r="1144" spans="1:18" ht="13.2" hidden="1" x14ac:dyDescent="0.25">
      <c r="A1144" s="503">
        <v>1140</v>
      </c>
      <c r="B1144" s="504"/>
      <c r="C1144" s="505"/>
      <c r="D1144" s="506"/>
      <c r="E1144" s="506"/>
      <c r="F1144" s="106"/>
      <c r="G1144" s="506"/>
      <c r="H1144" s="506"/>
      <c r="I1144" s="507"/>
      <c r="J1144" s="506"/>
      <c r="K1144" s="506"/>
      <c r="L1144" s="507"/>
      <c r="M1144" s="506"/>
      <c r="N1144" s="508"/>
      <c r="O1144" s="508"/>
      <c r="P1144" s="489">
        <f t="shared" si="51"/>
        <v>-9</v>
      </c>
      <c r="Q1144" s="489">
        <f t="shared" si="53"/>
        <v>0</v>
      </c>
      <c r="R1144" s="493" t="str">
        <f t="shared" si="52"/>
        <v/>
      </c>
    </row>
    <row r="1145" spans="1:18" ht="13.2" hidden="1" x14ac:dyDescent="0.25">
      <c r="A1145" s="503">
        <v>1141</v>
      </c>
      <c r="B1145" s="504"/>
      <c r="C1145" s="505"/>
      <c r="D1145" s="506"/>
      <c r="E1145" s="506"/>
      <c r="F1145" s="106"/>
      <c r="G1145" s="506"/>
      <c r="H1145" s="506"/>
      <c r="I1145" s="507"/>
      <c r="J1145" s="506"/>
      <c r="K1145" s="506"/>
      <c r="L1145" s="507"/>
      <c r="M1145" s="506"/>
      <c r="N1145" s="508"/>
      <c r="O1145" s="508"/>
      <c r="P1145" s="489">
        <f t="shared" si="51"/>
        <v>-9</v>
      </c>
      <c r="Q1145" s="489">
        <f t="shared" si="53"/>
        <v>0</v>
      </c>
      <c r="R1145" s="493" t="str">
        <f t="shared" si="52"/>
        <v/>
      </c>
    </row>
    <row r="1146" spans="1:18" ht="13.2" hidden="1" x14ac:dyDescent="0.25">
      <c r="A1146" s="503">
        <v>1142</v>
      </c>
      <c r="B1146" s="504"/>
      <c r="C1146" s="505"/>
      <c r="D1146" s="506"/>
      <c r="E1146" s="506"/>
      <c r="F1146" s="106"/>
      <c r="G1146" s="506"/>
      <c r="H1146" s="506"/>
      <c r="I1146" s="507"/>
      <c r="J1146" s="506"/>
      <c r="K1146" s="506"/>
      <c r="L1146" s="507"/>
      <c r="M1146" s="506"/>
      <c r="N1146" s="508"/>
      <c r="O1146" s="508"/>
      <c r="P1146" s="489">
        <f t="shared" si="51"/>
        <v>-9</v>
      </c>
      <c r="Q1146" s="489">
        <f t="shared" si="53"/>
        <v>0</v>
      </c>
      <c r="R1146" s="493" t="str">
        <f t="shared" si="52"/>
        <v/>
      </c>
    </row>
    <row r="1147" spans="1:18" ht="13.2" hidden="1" x14ac:dyDescent="0.25">
      <c r="A1147" s="503">
        <v>1143</v>
      </c>
      <c r="B1147" s="504"/>
      <c r="C1147" s="505"/>
      <c r="D1147" s="506"/>
      <c r="E1147" s="506"/>
      <c r="F1147" s="106"/>
      <c r="G1147" s="506"/>
      <c r="H1147" s="506"/>
      <c r="I1147" s="507"/>
      <c r="J1147" s="506"/>
      <c r="K1147" s="506"/>
      <c r="L1147" s="507"/>
      <c r="M1147" s="506"/>
      <c r="N1147" s="508"/>
      <c r="O1147" s="508"/>
      <c r="P1147" s="489">
        <f t="shared" si="51"/>
        <v>-9</v>
      </c>
      <c r="Q1147" s="489">
        <f t="shared" si="53"/>
        <v>0</v>
      </c>
      <c r="R1147" s="493" t="str">
        <f t="shared" si="52"/>
        <v/>
      </c>
    </row>
    <row r="1148" spans="1:18" ht="13.2" hidden="1" x14ac:dyDescent="0.25">
      <c r="A1148" s="503">
        <v>1144</v>
      </c>
      <c r="B1148" s="504"/>
      <c r="C1148" s="505"/>
      <c r="D1148" s="506"/>
      <c r="E1148" s="506"/>
      <c r="F1148" s="106"/>
      <c r="G1148" s="506"/>
      <c r="H1148" s="506"/>
      <c r="I1148" s="507"/>
      <c r="J1148" s="506"/>
      <c r="K1148" s="506"/>
      <c r="L1148" s="507"/>
      <c r="M1148" s="506"/>
      <c r="N1148" s="508"/>
      <c r="O1148" s="508"/>
      <c r="P1148" s="489">
        <f t="shared" si="51"/>
        <v>-9</v>
      </c>
      <c r="Q1148" s="489">
        <f t="shared" si="53"/>
        <v>0</v>
      </c>
      <c r="R1148" s="493" t="str">
        <f t="shared" si="52"/>
        <v/>
      </c>
    </row>
    <row r="1149" spans="1:18" ht="13.2" hidden="1" x14ac:dyDescent="0.25">
      <c r="A1149" s="503">
        <v>1145</v>
      </c>
      <c r="B1149" s="504"/>
      <c r="C1149" s="505"/>
      <c r="D1149" s="506"/>
      <c r="E1149" s="506"/>
      <c r="F1149" s="106"/>
      <c r="G1149" s="506"/>
      <c r="H1149" s="506"/>
      <c r="I1149" s="507"/>
      <c r="J1149" s="506"/>
      <c r="K1149" s="506"/>
      <c r="L1149" s="507"/>
      <c r="M1149" s="506"/>
      <c r="N1149" s="508"/>
      <c r="O1149" s="508"/>
      <c r="P1149" s="489">
        <f t="shared" si="51"/>
        <v>-9</v>
      </c>
      <c r="Q1149" s="489">
        <f t="shared" si="53"/>
        <v>0</v>
      </c>
      <c r="R1149" s="493" t="str">
        <f t="shared" si="52"/>
        <v/>
      </c>
    </row>
    <row r="1150" spans="1:18" ht="13.2" hidden="1" x14ac:dyDescent="0.25">
      <c r="A1150" s="503">
        <v>1146</v>
      </c>
      <c r="B1150" s="504"/>
      <c r="C1150" s="505"/>
      <c r="D1150" s="506"/>
      <c r="E1150" s="506"/>
      <c r="F1150" s="106"/>
      <c r="G1150" s="506"/>
      <c r="H1150" s="506"/>
      <c r="I1150" s="507"/>
      <c r="J1150" s="506"/>
      <c r="K1150" s="506"/>
      <c r="L1150" s="507"/>
      <c r="M1150" s="506"/>
      <c r="N1150" s="508"/>
      <c r="O1150" s="508"/>
      <c r="P1150" s="489">
        <f t="shared" si="51"/>
        <v>-9</v>
      </c>
      <c r="Q1150" s="489">
        <f t="shared" si="53"/>
        <v>0</v>
      </c>
      <c r="R1150" s="493" t="str">
        <f t="shared" si="52"/>
        <v/>
      </c>
    </row>
    <row r="1151" spans="1:18" ht="13.2" hidden="1" x14ac:dyDescent="0.25">
      <c r="A1151" s="503">
        <v>1147</v>
      </c>
      <c r="B1151" s="504"/>
      <c r="C1151" s="505"/>
      <c r="D1151" s="506"/>
      <c r="E1151" s="506"/>
      <c r="F1151" s="106"/>
      <c r="G1151" s="506"/>
      <c r="H1151" s="506"/>
      <c r="I1151" s="507"/>
      <c r="J1151" s="506"/>
      <c r="K1151" s="506"/>
      <c r="L1151" s="507"/>
      <c r="M1151" s="506"/>
      <c r="N1151" s="508"/>
      <c r="O1151" s="508"/>
      <c r="P1151" s="489">
        <f t="shared" si="51"/>
        <v>-9</v>
      </c>
      <c r="Q1151" s="489">
        <f t="shared" si="53"/>
        <v>0</v>
      </c>
      <c r="R1151" s="493" t="str">
        <f t="shared" si="52"/>
        <v/>
      </c>
    </row>
    <row r="1152" spans="1:18" ht="13.2" hidden="1" x14ac:dyDescent="0.25">
      <c r="A1152" s="503">
        <v>1148</v>
      </c>
      <c r="B1152" s="504"/>
      <c r="C1152" s="505"/>
      <c r="D1152" s="506"/>
      <c r="E1152" s="506"/>
      <c r="F1152" s="106"/>
      <c r="G1152" s="506"/>
      <c r="H1152" s="506"/>
      <c r="I1152" s="507"/>
      <c r="J1152" s="506"/>
      <c r="K1152" s="506"/>
      <c r="L1152" s="507"/>
      <c r="M1152" s="506"/>
      <c r="N1152" s="508"/>
      <c r="O1152" s="508"/>
      <c r="P1152" s="489">
        <f t="shared" si="51"/>
        <v>-9</v>
      </c>
      <c r="Q1152" s="489">
        <f t="shared" si="53"/>
        <v>0</v>
      </c>
      <c r="R1152" s="493" t="str">
        <f t="shared" si="52"/>
        <v/>
      </c>
    </row>
    <row r="1153" spans="1:18" ht="13.2" hidden="1" x14ac:dyDescent="0.25">
      <c r="A1153" s="503">
        <v>1149</v>
      </c>
      <c r="B1153" s="504"/>
      <c r="C1153" s="505"/>
      <c r="D1153" s="506"/>
      <c r="E1153" s="506"/>
      <c r="F1153" s="106"/>
      <c r="G1153" s="506"/>
      <c r="H1153" s="506"/>
      <c r="I1153" s="507"/>
      <c r="J1153" s="506"/>
      <c r="K1153" s="506"/>
      <c r="L1153" s="507"/>
      <c r="M1153" s="506"/>
      <c r="N1153" s="508"/>
      <c r="O1153" s="508"/>
      <c r="P1153" s="489">
        <f t="shared" si="51"/>
        <v>-9</v>
      </c>
      <c r="Q1153" s="489">
        <f t="shared" si="53"/>
        <v>0</v>
      </c>
      <c r="R1153" s="493" t="str">
        <f t="shared" si="52"/>
        <v/>
      </c>
    </row>
    <row r="1154" spans="1:18" ht="13.2" hidden="1" x14ac:dyDescent="0.25">
      <c r="A1154" s="503">
        <v>1150</v>
      </c>
      <c r="B1154" s="504"/>
      <c r="C1154" s="505"/>
      <c r="D1154" s="506"/>
      <c r="E1154" s="506"/>
      <c r="F1154" s="106"/>
      <c r="G1154" s="506"/>
      <c r="H1154" s="506"/>
      <c r="I1154" s="507"/>
      <c r="J1154" s="506"/>
      <c r="K1154" s="506"/>
      <c r="L1154" s="507"/>
      <c r="M1154" s="506"/>
      <c r="N1154" s="508"/>
      <c r="O1154" s="508"/>
      <c r="P1154" s="489">
        <f t="shared" si="51"/>
        <v>-9</v>
      </c>
      <c r="Q1154" s="489">
        <f t="shared" si="53"/>
        <v>0</v>
      </c>
      <c r="R1154" s="493" t="str">
        <f t="shared" si="52"/>
        <v/>
      </c>
    </row>
    <row r="1155" spans="1:18" ht="13.2" hidden="1" x14ac:dyDescent="0.25">
      <c r="A1155" s="503">
        <v>1151</v>
      </c>
      <c r="B1155" s="504"/>
      <c r="C1155" s="505"/>
      <c r="D1155" s="506"/>
      <c r="E1155" s="506"/>
      <c r="F1155" s="106"/>
      <c r="G1155" s="506"/>
      <c r="H1155" s="506"/>
      <c r="I1155" s="507"/>
      <c r="J1155" s="506"/>
      <c r="K1155" s="506"/>
      <c r="L1155" s="507"/>
      <c r="M1155" s="506"/>
      <c r="N1155" s="508"/>
      <c r="O1155" s="508"/>
      <c r="P1155" s="489">
        <f t="shared" si="51"/>
        <v>-9</v>
      </c>
      <c r="Q1155" s="489">
        <f t="shared" si="53"/>
        <v>0</v>
      </c>
      <c r="R1155" s="493" t="str">
        <f t="shared" si="52"/>
        <v/>
      </c>
    </row>
    <row r="1156" spans="1:18" ht="13.2" hidden="1" x14ac:dyDescent="0.25">
      <c r="A1156" s="503">
        <v>1152</v>
      </c>
      <c r="B1156" s="504"/>
      <c r="C1156" s="505"/>
      <c r="D1156" s="506"/>
      <c r="E1156" s="506"/>
      <c r="F1156" s="106"/>
      <c r="G1156" s="506"/>
      <c r="H1156" s="506"/>
      <c r="I1156" s="507"/>
      <c r="J1156" s="506"/>
      <c r="K1156" s="506"/>
      <c r="L1156" s="507"/>
      <c r="M1156" s="506"/>
      <c r="N1156" s="508"/>
      <c r="O1156" s="508"/>
      <c r="P1156" s="489">
        <f t="shared" si="51"/>
        <v>-9</v>
      </c>
      <c r="Q1156" s="489">
        <f t="shared" si="53"/>
        <v>0</v>
      </c>
      <c r="R1156" s="493" t="str">
        <f t="shared" si="52"/>
        <v/>
      </c>
    </row>
    <row r="1157" spans="1:18" ht="13.2" hidden="1" x14ac:dyDescent="0.25">
      <c r="A1157" s="503">
        <v>1153</v>
      </c>
      <c r="B1157" s="504"/>
      <c r="C1157" s="505"/>
      <c r="D1157" s="506"/>
      <c r="E1157" s="506"/>
      <c r="F1157" s="106"/>
      <c r="G1157" s="506"/>
      <c r="H1157" s="506"/>
      <c r="I1157" s="507"/>
      <c r="J1157" s="506"/>
      <c r="K1157" s="506"/>
      <c r="L1157" s="507"/>
      <c r="M1157" s="506"/>
      <c r="N1157" s="508"/>
      <c r="O1157" s="508"/>
      <c r="P1157" s="489">
        <f t="shared" ref="P1157:P1220" si="54">MONTH(B1157)-$P$1+1</f>
        <v>-9</v>
      </c>
      <c r="Q1157" s="489">
        <f t="shared" si="53"/>
        <v>0</v>
      </c>
      <c r="R1157" s="493" t="str">
        <f t="shared" ref="R1157:R1220" si="55">SUBSTITUTE(D1157," ","_")</f>
        <v/>
      </c>
    </row>
    <row r="1158" spans="1:18" ht="13.2" hidden="1" x14ac:dyDescent="0.25">
      <c r="A1158" s="503">
        <v>1154</v>
      </c>
      <c r="B1158" s="504"/>
      <c r="C1158" s="505"/>
      <c r="D1158" s="506"/>
      <c r="E1158" s="506"/>
      <c r="F1158" s="106"/>
      <c r="G1158" s="506"/>
      <c r="H1158" s="506"/>
      <c r="I1158" s="507"/>
      <c r="J1158" s="506"/>
      <c r="K1158" s="506"/>
      <c r="L1158" s="507"/>
      <c r="M1158" s="506"/>
      <c r="N1158" s="508"/>
      <c r="O1158" s="508"/>
      <c r="P1158" s="489">
        <f t="shared" si="54"/>
        <v>-9</v>
      </c>
      <c r="Q1158" s="489">
        <f t="shared" ref="Q1158:Q1221" si="56">IF(C1158=0,0,IF(YEAR(C1158)-$Q$1&lt;0,0,MONTH(C1158)-$P$1+1))</f>
        <v>0</v>
      </c>
      <c r="R1158" s="493" t="str">
        <f t="shared" si="55"/>
        <v/>
      </c>
    </row>
    <row r="1159" spans="1:18" ht="13.2" hidden="1" x14ac:dyDescent="0.25">
      <c r="A1159" s="503">
        <v>1155</v>
      </c>
      <c r="B1159" s="504"/>
      <c r="C1159" s="505"/>
      <c r="D1159" s="506"/>
      <c r="E1159" s="506"/>
      <c r="F1159" s="106"/>
      <c r="G1159" s="506"/>
      <c r="H1159" s="506"/>
      <c r="I1159" s="507"/>
      <c r="J1159" s="506"/>
      <c r="K1159" s="506"/>
      <c r="L1159" s="507"/>
      <c r="M1159" s="506"/>
      <c r="N1159" s="508"/>
      <c r="O1159" s="508"/>
      <c r="P1159" s="489">
        <f t="shared" si="54"/>
        <v>-9</v>
      </c>
      <c r="Q1159" s="489">
        <f t="shared" si="56"/>
        <v>0</v>
      </c>
      <c r="R1159" s="493" t="str">
        <f t="shared" si="55"/>
        <v/>
      </c>
    </row>
    <row r="1160" spans="1:18" ht="13.2" hidden="1" x14ac:dyDescent="0.25">
      <c r="A1160" s="503">
        <v>1156</v>
      </c>
      <c r="B1160" s="504"/>
      <c r="C1160" s="505"/>
      <c r="D1160" s="506"/>
      <c r="E1160" s="506"/>
      <c r="F1160" s="106"/>
      <c r="G1160" s="506"/>
      <c r="H1160" s="506"/>
      <c r="I1160" s="507"/>
      <c r="J1160" s="506"/>
      <c r="K1160" s="506"/>
      <c r="L1160" s="507"/>
      <c r="M1160" s="506"/>
      <c r="N1160" s="508"/>
      <c r="O1160" s="508"/>
      <c r="P1160" s="489">
        <f t="shared" si="54"/>
        <v>-9</v>
      </c>
      <c r="Q1160" s="489">
        <f t="shared" si="56"/>
        <v>0</v>
      </c>
      <c r="R1160" s="493" t="str">
        <f t="shared" si="55"/>
        <v/>
      </c>
    </row>
    <row r="1161" spans="1:18" ht="13.2" hidden="1" x14ac:dyDescent="0.25">
      <c r="A1161" s="503">
        <v>1157</v>
      </c>
      <c r="B1161" s="504"/>
      <c r="C1161" s="505"/>
      <c r="D1161" s="506"/>
      <c r="E1161" s="506"/>
      <c r="F1161" s="106"/>
      <c r="G1161" s="506"/>
      <c r="H1161" s="506"/>
      <c r="I1161" s="507"/>
      <c r="J1161" s="506"/>
      <c r="K1161" s="506"/>
      <c r="L1161" s="507"/>
      <c r="M1161" s="506"/>
      <c r="N1161" s="508"/>
      <c r="O1161" s="508"/>
      <c r="P1161" s="489">
        <f t="shared" si="54"/>
        <v>-9</v>
      </c>
      <c r="Q1161" s="489">
        <f t="shared" si="56"/>
        <v>0</v>
      </c>
      <c r="R1161" s="493" t="str">
        <f t="shared" si="55"/>
        <v/>
      </c>
    </row>
    <row r="1162" spans="1:18" ht="13.2" hidden="1" x14ac:dyDescent="0.25">
      <c r="A1162" s="503">
        <v>1158</v>
      </c>
      <c r="B1162" s="504"/>
      <c r="C1162" s="505"/>
      <c r="D1162" s="506"/>
      <c r="E1162" s="506"/>
      <c r="F1162" s="106"/>
      <c r="G1162" s="506"/>
      <c r="H1162" s="506"/>
      <c r="I1162" s="507"/>
      <c r="J1162" s="506"/>
      <c r="K1162" s="506"/>
      <c r="L1162" s="507"/>
      <c r="M1162" s="506"/>
      <c r="N1162" s="508"/>
      <c r="O1162" s="508"/>
      <c r="P1162" s="489">
        <f t="shared" si="54"/>
        <v>-9</v>
      </c>
      <c r="Q1162" s="489">
        <f t="shared" si="56"/>
        <v>0</v>
      </c>
      <c r="R1162" s="493" t="str">
        <f t="shared" si="55"/>
        <v/>
      </c>
    </row>
    <row r="1163" spans="1:18" ht="13.2" hidden="1" x14ac:dyDescent="0.25">
      <c r="A1163" s="503">
        <v>1159</v>
      </c>
      <c r="B1163" s="504"/>
      <c r="C1163" s="505"/>
      <c r="D1163" s="506"/>
      <c r="E1163" s="506"/>
      <c r="F1163" s="106"/>
      <c r="G1163" s="506"/>
      <c r="H1163" s="506"/>
      <c r="I1163" s="507"/>
      <c r="J1163" s="506"/>
      <c r="K1163" s="506"/>
      <c r="L1163" s="507"/>
      <c r="M1163" s="506"/>
      <c r="N1163" s="508"/>
      <c r="O1163" s="508"/>
      <c r="P1163" s="489">
        <f t="shared" si="54"/>
        <v>-9</v>
      </c>
      <c r="Q1163" s="489">
        <f t="shared" si="56"/>
        <v>0</v>
      </c>
      <c r="R1163" s="493" t="str">
        <f t="shared" si="55"/>
        <v/>
      </c>
    </row>
    <row r="1164" spans="1:18" ht="13.2" hidden="1" x14ac:dyDescent="0.25">
      <c r="A1164" s="503">
        <v>1160</v>
      </c>
      <c r="B1164" s="504"/>
      <c r="C1164" s="505"/>
      <c r="D1164" s="506"/>
      <c r="E1164" s="506"/>
      <c r="F1164" s="106"/>
      <c r="G1164" s="506"/>
      <c r="H1164" s="506"/>
      <c r="I1164" s="507"/>
      <c r="J1164" s="506"/>
      <c r="K1164" s="506"/>
      <c r="L1164" s="507"/>
      <c r="M1164" s="506"/>
      <c r="N1164" s="508"/>
      <c r="O1164" s="508"/>
      <c r="P1164" s="489">
        <f t="shared" si="54"/>
        <v>-9</v>
      </c>
      <c r="Q1164" s="489">
        <f t="shared" si="56"/>
        <v>0</v>
      </c>
      <c r="R1164" s="493" t="str">
        <f t="shared" si="55"/>
        <v/>
      </c>
    </row>
    <row r="1165" spans="1:18" ht="13.2" hidden="1" x14ac:dyDescent="0.25">
      <c r="A1165" s="503">
        <v>1161</v>
      </c>
      <c r="B1165" s="504"/>
      <c r="C1165" s="505"/>
      <c r="D1165" s="506"/>
      <c r="E1165" s="506"/>
      <c r="F1165" s="106"/>
      <c r="G1165" s="506"/>
      <c r="H1165" s="506"/>
      <c r="I1165" s="507"/>
      <c r="J1165" s="506"/>
      <c r="K1165" s="506"/>
      <c r="L1165" s="507"/>
      <c r="M1165" s="506"/>
      <c r="N1165" s="508"/>
      <c r="O1165" s="508"/>
      <c r="P1165" s="489">
        <f t="shared" si="54"/>
        <v>-9</v>
      </c>
      <c r="Q1165" s="489">
        <f t="shared" si="56"/>
        <v>0</v>
      </c>
      <c r="R1165" s="493" t="str">
        <f t="shared" si="55"/>
        <v/>
      </c>
    </row>
    <row r="1166" spans="1:18" ht="13.2" hidden="1" x14ac:dyDescent="0.25">
      <c r="A1166" s="503">
        <v>1162</v>
      </c>
      <c r="B1166" s="504"/>
      <c r="C1166" s="505"/>
      <c r="D1166" s="506"/>
      <c r="E1166" s="506"/>
      <c r="F1166" s="106"/>
      <c r="G1166" s="506"/>
      <c r="H1166" s="506"/>
      <c r="I1166" s="507"/>
      <c r="J1166" s="506"/>
      <c r="K1166" s="506"/>
      <c r="L1166" s="507"/>
      <c r="M1166" s="506"/>
      <c r="N1166" s="508"/>
      <c r="O1166" s="508"/>
      <c r="P1166" s="489">
        <f t="shared" si="54"/>
        <v>-9</v>
      </c>
      <c r="Q1166" s="489">
        <f t="shared" si="56"/>
        <v>0</v>
      </c>
      <c r="R1166" s="493" t="str">
        <f t="shared" si="55"/>
        <v/>
      </c>
    </row>
    <row r="1167" spans="1:18" ht="13.2" hidden="1" x14ac:dyDescent="0.25">
      <c r="A1167" s="503">
        <v>1163</v>
      </c>
      <c r="B1167" s="504"/>
      <c r="C1167" s="505"/>
      <c r="D1167" s="506"/>
      <c r="E1167" s="506"/>
      <c r="F1167" s="106"/>
      <c r="G1167" s="506"/>
      <c r="H1167" s="506"/>
      <c r="I1167" s="507"/>
      <c r="J1167" s="506"/>
      <c r="K1167" s="506"/>
      <c r="L1167" s="507"/>
      <c r="M1167" s="506"/>
      <c r="N1167" s="508"/>
      <c r="O1167" s="508"/>
      <c r="P1167" s="489">
        <f t="shared" si="54"/>
        <v>-9</v>
      </c>
      <c r="Q1167" s="489">
        <f t="shared" si="56"/>
        <v>0</v>
      </c>
      <c r="R1167" s="493" t="str">
        <f t="shared" si="55"/>
        <v/>
      </c>
    </row>
    <row r="1168" spans="1:18" ht="13.2" hidden="1" x14ac:dyDescent="0.25">
      <c r="A1168" s="503">
        <v>1164</v>
      </c>
      <c r="B1168" s="504"/>
      <c r="C1168" s="505"/>
      <c r="D1168" s="506"/>
      <c r="E1168" s="506"/>
      <c r="F1168" s="106"/>
      <c r="G1168" s="506"/>
      <c r="H1168" s="506"/>
      <c r="I1168" s="507"/>
      <c r="J1168" s="506"/>
      <c r="K1168" s="506"/>
      <c r="L1168" s="507"/>
      <c r="M1168" s="506"/>
      <c r="N1168" s="508"/>
      <c r="O1168" s="508"/>
      <c r="P1168" s="489">
        <f t="shared" si="54"/>
        <v>-9</v>
      </c>
      <c r="Q1168" s="489">
        <f t="shared" si="56"/>
        <v>0</v>
      </c>
      <c r="R1168" s="493" t="str">
        <f t="shared" si="55"/>
        <v/>
      </c>
    </row>
    <row r="1169" spans="1:18" ht="13.2" hidden="1" x14ac:dyDescent="0.25">
      <c r="A1169" s="503">
        <v>1165</v>
      </c>
      <c r="B1169" s="504"/>
      <c r="C1169" s="505"/>
      <c r="D1169" s="506"/>
      <c r="E1169" s="506"/>
      <c r="F1169" s="106"/>
      <c r="G1169" s="506"/>
      <c r="H1169" s="506"/>
      <c r="I1169" s="507"/>
      <c r="J1169" s="506"/>
      <c r="K1169" s="506"/>
      <c r="L1169" s="507"/>
      <c r="M1169" s="506"/>
      <c r="N1169" s="508"/>
      <c r="O1169" s="508"/>
      <c r="P1169" s="489">
        <f t="shared" si="54"/>
        <v>-9</v>
      </c>
      <c r="Q1169" s="489">
        <f t="shared" si="56"/>
        <v>0</v>
      </c>
      <c r="R1169" s="493" t="str">
        <f t="shared" si="55"/>
        <v/>
      </c>
    </row>
    <row r="1170" spans="1:18" ht="13.2" hidden="1" x14ac:dyDescent="0.25">
      <c r="A1170" s="503">
        <v>1166</v>
      </c>
      <c r="B1170" s="504"/>
      <c r="C1170" s="505"/>
      <c r="D1170" s="506"/>
      <c r="E1170" s="506"/>
      <c r="F1170" s="106"/>
      <c r="G1170" s="506"/>
      <c r="H1170" s="506"/>
      <c r="I1170" s="507"/>
      <c r="J1170" s="506"/>
      <c r="K1170" s="506"/>
      <c r="L1170" s="507"/>
      <c r="M1170" s="506"/>
      <c r="N1170" s="508"/>
      <c r="O1170" s="508"/>
      <c r="P1170" s="489">
        <f t="shared" si="54"/>
        <v>-9</v>
      </c>
      <c r="Q1170" s="489">
        <f t="shared" si="56"/>
        <v>0</v>
      </c>
      <c r="R1170" s="493" t="str">
        <f t="shared" si="55"/>
        <v/>
      </c>
    </row>
    <row r="1171" spans="1:18" ht="13.2" hidden="1" x14ac:dyDescent="0.25">
      <c r="A1171" s="503">
        <v>1167</v>
      </c>
      <c r="B1171" s="504"/>
      <c r="C1171" s="505"/>
      <c r="D1171" s="506"/>
      <c r="E1171" s="506"/>
      <c r="F1171" s="106"/>
      <c r="G1171" s="506"/>
      <c r="H1171" s="506"/>
      <c r="I1171" s="507"/>
      <c r="J1171" s="506"/>
      <c r="K1171" s="506"/>
      <c r="L1171" s="507"/>
      <c r="M1171" s="506"/>
      <c r="N1171" s="508"/>
      <c r="O1171" s="508"/>
      <c r="P1171" s="489">
        <f t="shared" si="54"/>
        <v>-9</v>
      </c>
      <c r="Q1171" s="489">
        <f t="shared" si="56"/>
        <v>0</v>
      </c>
      <c r="R1171" s="493" t="str">
        <f t="shared" si="55"/>
        <v/>
      </c>
    </row>
    <row r="1172" spans="1:18" ht="13.2" hidden="1" x14ac:dyDescent="0.25">
      <c r="A1172" s="503">
        <v>1168</v>
      </c>
      <c r="B1172" s="504"/>
      <c r="C1172" s="505"/>
      <c r="D1172" s="506"/>
      <c r="E1172" s="506"/>
      <c r="F1172" s="106"/>
      <c r="G1172" s="506"/>
      <c r="H1172" s="506"/>
      <c r="I1172" s="507"/>
      <c r="J1172" s="506"/>
      <c r="K1172" s="506"/>
      <c r="L1172" s="507"/>
      <c r="M1172" s="506"/>
      <c r="N1172" s="508"/>
      <c r="O1172" s="508"/>
      <c r="P1172" s="489">
        <f t="shared" si="54"/>
        <v>-9</v>
      </c>
      <c r="Q1172" s="489">
        <f t="shared" si="56"/>
        <v>0</v>
      </c>
      <c r="R1172" s="493" t="str">
        <f t="shared" si="55"/>
        <v/>
      </c>
    </row>
    <row r="1173" spans="1:18" ht="13.2" hidden="1" x14ac:dyDescent="0.25">
      <c r="A1173" s="503">
        <v>1169</v>
      </c>
      <c r="B1173" s="504"/>
      <c r="C1173" s="505"/>
      <c r="D1173" s="506"/>
      <c r="E1173" s="506"/>
      <c r="F1173" s="106"/>
      <c r="G1173" s="506"/>
      <c r="H1173" s="506"/>
      <c r="I1173" s="507"/>
      <c r="J1173" s="506"/>
      <c r="K1173" s="506"/>
      <c r="L1173" s="507"/>
      <c r="M1173" s="506"/>
      <c r="N1173" s="508"/>
      <c r="O1173" s="508"/>
      <c r="P1173" s="489">
        <f t="shared" si="54"/>
        <v>-9</v>
      </c>
      <c r="Q1173" s="489">
        <f t="shared" si="56"/>
        <v>0</v>
      </c>
      <c r="R1173" s="493" t="str">
        <f t="shared" si="55"/>
        <v/>
      </c>
    </row>
    <row r="1174" spans="1:18" ht="13.2" hidden="1" x14ac:dyDescent="0.25">
      <c r="A1174" s="503">
        <v>1170</v>
      </c>
      <c r="B1174" s="504"/>
      <c r="C1174" s="505"/>
      <c r="D1174" s="506"/>
      <c r="E1174" s="506"/>
      <c r="F1174" s="106"/>
      <c r="G1174" s="506"/>
      <c r="H1174" s="506"/>
      <c r="I1174" s="507"/>
      <c r="J1174" s="506"/>
      <c r="K1174" s="506"/>
      <c r="L1174" s="507"/>
      <c r="M1174" s="506"/>
      <c r="N1174" s="508"/>
      <c r="O1174" s="508"/>
      <c r="P1174" s="489">
        <f t="shared" si="54"/>
        <v>-9</v>
      </c>
      <c r="Q1174" s="489">
        <f t="shared" si="56"/>
        <v>0</v>
      </c>
      <c r="R1174" s="493" t="str">
        <f t="shared" si="55"/>
        <v/>
      </c>
    </row>
    <row r="1175" spans="1:18" ht="13.2" hidden="1" x14ac:dyDescent="0.25">
      <c r="A1175" s="503">
        <v>1171</v>
      </c>
      <c r="B1175" s="504"/>
      <c r="C1175" s="505"/>
      <c r="D1175" s="506"/>
      <c r="E1175" s="506"/>
      <c r="F1175" s="106"/>
      <c r="G1175" s="506"/>
      <c r="H1175" s="506"/>
      <c r="I1175" s="507"/>
      <c r="J1175" s="506"/>
      <c r="K1175" s="506"/>
      <c r="L1175" s="507"/>
      <c r="M1175" s="506"/>
      <c r="N1175" s="508"/>
      <c r="O1175" s="508"/>
      <c r="P1175" s="489">
        <f t="shared" si="54"/>
        <v>-9</v>
      </c>
      <c r="Q1175" s="489">
        <f t="shared" si="56"/>
        <v>0</v>
      </c>
      <c r="R1175" s="493" t="str">
        <f t="shared" si="55"/>
        <v/>
      </c>
    </row>
    <row r="1176" spans="1:18" ht="13.2" hidden="1" x14ac:dyDescent="0.25">
      <c r="A1176" s="503">
        <v>1172</v>
      </c>
      <c r="B1176" s="504"/>
      <c r="C1176" s="505"/>
      <c r="D1176" s="506"/>
      <c r="E1176" s="506"/>
      <c r="F1176" s="106"/>
      <c r="G1176" s="506"/>
      <c r="H1176" s="506"/>
      <c r="I1176" s="507"/>
      <c r="J1176" s="506"/>
      <c r="K1176" s="506"/>
      <c r="L1176" s="507"/>
      <c r="M1176" s="506"/>
      <c r="N1176" s="508"/>
      <c r="O1176" s="508"/>
      <c r="P1176" s="489">
        <f t="shared" si="54"/>
        <v>-9</v>
      </c>
      <c r="Q1176" s="489">
        <f t="shared" si="56"/>
        <v>0</v>
      </c>
      <c r="R1176" s="493" t="str">
        <f t="shared" si="55"/>
        <v/>
      </c>
    </row>
    <row r="1177" spans="1:18" ht="13.2" hidden="1" x14ac:dyDescent="0.25">
      <c r="A1177" s="503">
        <v>1173</v>
      </c>
      <c r="B1177" s="504"/>
      <c r="C1177" s="505"/>
      <c r="D1177" s="506"/>
      <c r="E1177" s="506"/>
      <c r="F1177" s="106"/>
      <c r="G1177" s="506"/>
      <c r="H1177" s="506"/>
      <c r="I1177" s="507"/>
      <c r="J1177" s="506"/>
      <c r="K1177" s="506"/>
      <c r="L1177" s="507"/>
      <c r="M1177" s="506"/>
      <c r="N1177" s="508"/>
      <c r="O1177" s="508"/>
      <c r="P1177" s="489">
        <f t="shared" si="54"/>
        <v>-9</v>
      </c>
      <c r="Q1177" s="489">
        <f t="shared" si="56"/>
        <v>0</v>
      </c>
      <c r="R1177" s="493" t="str">
        <f t="shared" si="55"/>
        <v/>
      </c>
    </row>
    <row r="1178" spans="1:18" ht="13.2" hidden="1" x14ac:dyDescent="0.25">
      <c r="A1178" s="503">
        <v>1174</v>
      </c>
      <c r="B1178" s="504"/>
      <c r="C1178" s="505"/>
      <c r="D1178" s="506"/>
      <c r="E1178" s="506"/>
      <c r="F1178" s="106"/>
      <c r="G1178" s="506"/>
      <c r="H1178" s="506"/>
      <c r="I1178" s="507"/>
      <c r="J1178" s="506"/>
      <c r="K1178" s="506"/>
      <c r="L1178" s="507"/>
      <c r="M1178" s="506"/>
      <c r="N1178" s="508"/>
      <c r="O1178" s="508"/>
      <c r="P1178" s="489">
        <f t="shared" si="54"/>
        <v>-9</v>
      </c>
      <c r="Q1178" s="489">
        <f t="shared" si="56"/>
        <v>0</v>
      </c>
      <c r="R1178" s="493" t="str">
        <f t="shared" si="55"/>
        <v/>
      </c>
    </row>
    <row r="1179" spans="1:18" ht="13.2" hidden="1" x14ac:dyDescent="0.25">
      <c r="A1179" s="503">
        <v>1175</v>
      </c>
      <c r="B1179" s="504"/>
      <c r="C1179" s="505"/>
      <c r="D1179" s="506"/>
      <c r="E1179" s="506"/>
      <c r="F1179" s="106"/>
      <c r="G1179" s="506"/>
      <c r="H1179" s="506"/>
      <c r="I1179" s="507"/>
      <c r="J1179" s="506"/>
      <c r="K1179" s="506"/>
      <c r="L1179" s="507"/>
      <c r="M1179" s="506"/>
      <c r="N1179" s="508"/>
      <c r="O1179" s="508"/>
      <c r="P1179" s="489">
        <f t="shared" si="54"/>
        <v>-9</v>
      </c>
      <c r="Q1179" s="489">
        <f t="shared" si="56"/>
        <v>0</v>
      </c>
      <c r="R1179" s="493" t="str">
        <f t="shared" si="55"/>
        <v/>
      </c>
    </row>
    <row r="1180" spans="1:18" ht="13.2" hidden="1" x14ac:dyDescent="0.25">
      <c r="A1180" s="503">
        <v>1176</v>
      </c>
      <c r="B1180" s="504"/>
      <c r="C1180" s="505"/>
      <c r="D1180" s="506"/>
      <c r="E1180" s="506"/>
      <c r="F1180" s="106"/>
      <c r="G1180" s="506"/>
      <c r="H1180" s="506"/>
      <c r="I1180" s="507"/>
      <c r="J1180" s="506"/>
      <c r="K1180" s="506"/>
      <c r="L1180" s="507"/>
      <c r="M1180" s="506"/>
      <c r="N1180" s="508"/>
      <c r="O1180" s="508"/>
      <c r="P1180" s="489">
        <f t="shared" si="54"/>
        <v>-9</v>
      </c>
      <c r="Q1180" s="489">
        <f t="shared" si="56"/>
        <v>0</v>
      </c>
      <c r="R1180" s="493" t="str">
        <f t="shared" si="55"/>
        <v/>
      </c>
    </row>
    <row r="1181" spans="1:18" ht="13.2" hidden="1" x14ac:dyDescent="0.25">
      <c r="A1181" s="503">
        <v>1177</v>
      </c>
      <c r="B1181" s="504"/>
      <c r="C1181" s="505"/>
      <c r="D1181" s="506"/>
      <c r="E1181" s="506"/>
      <c r="F1181" s="106"/>
      <c r="G1181" s="506"/>
      <c r="H1181" s="506"/>
      <c r="I1181" s="507"/>
      <c r="J1181" s="506"/>
      <c r="K1181" s="506"/>
      <c r="L1181" s="507"/>
      <c r="M1181" s="506"/>
      <c r="N1181" s="508"/>
      <c r="O1181" s="508"/>
      <c r="P1181" s="489">
        <f t="shared" si="54"/>
        <v>-9</v>
      </c>
      <c r="Q1181" s="489">
        <f t="shared" si="56"/>
        <v>0</v>
      </c>
      <c r="R1181" s="493" t="str">
        <f t="shared" si="55"/>
        <v/>
      </c>
    </row>
    <row r="1182" spans="1:18" ht="13.2" hidden="1" x14ac:dyDescent="0.25">
      <c r="A1182" s="503">
        <v>1178</v>
      </c>
      <c r="B1182" s="504"/>
      <c r="C1182" s="505"/>
      <c r="D1182" s="506"/>
      <c r="E1182" s="506"/>
      <c r="F1182" s="106"/>
      <c r="G1182" s="506"/>
      <c r="H1182" s="506"/>
      <c r="I1182" s="507"/>
      <c r="J1182" s="506"/>
      <c r="K1182" s="506"/>
      <c r="L1182" s="507"/>
      <c r="M1182" s="506"/>
      <c r="N1182" s="508"/>
      <c r="O1182" s="508"/>
      <c r="P1182" s="489">
        <f t="shared" si="54"/>
        <v>-9</v>
      </c>
      <c r="Q1182" s="489">
        <f t="shared" si="56"/>
        <v>0</v>
      </c>
      <c r="R1182" s="493" t="str">
        <f t="shared" si="55"/>
        <v/>
      </c>
    </row>
    <row r="1183" spans="1:18" ht="13.2" hidden="1" x14ac:dyDescent="0.25">
      <c r="A1183" s="503">
        <v>1179</v>
      </c>
      <c r="B1183" s="504"/>
      <c r="C1183" s="505"/>
      <c r="D1183" s="506"/>
      <c r="E1183" s="506"/>
      <c r="F1183" s="106"/>
      <c r="G1183" s="506"/>
      <c r="H1183" s="506"/>
      <c r="I1183" s="507"/>
      <c r="J1183" s="506"/>
      <c r="K1183" s="506"/>
      <c r="L1183" s="507"/>
      <c r="M1183" s="506"/>
      <c r="N1183" s="508"/>
      <c r="O1183" s="508"/>
      <c r="P1183" s="489">
        <f t="shared" si="54"/>
        <v>-9</v>
      </c>
      <c r="Q1183" s="489">
        <f t="shared" si="56"/>
        <v>0</v>
      </c>
      <c r="R1183" s="493" t="str">
        <f t="shared" si="55"/>
        <v/>
      </c>
    </row>
    <row r="1184" spans="1:18" ht="13.2" hidden="1" x14ac:dyDescent="0.25">
      <c r="A1184" s="503">
        <v>1180</v>
      </c>
      <c r="B1184" s="504"/>
      <c r="C1184" s="505"/>
      <c r="D1184" s="506"/>
      <c r="E1184" s="506"/>
      <c r="F1184" s="106"/>
      <c r="G1184" s="506"/>
      <c r="H1184" s="506"/>
      <c r="I1184" s="507"/>
      <c r="J1184" s="506"/>
      <c r="K1184" s="506"/>
      <c r="L1184" s="507"/>
      <c r="M1184" s="506"/>
      <c r="N1184" s="508"/>
      <c r="O1184" s="508"/>
      <c r="P1184" s="489">
        <f t="shared" si="54"/>
        <v>-9</v>
      </c>
      <c r="Q1184" s="489">
        <f t="shared" si="56"/>
        <v>0</v>
      </c>
      <c r="R1184" s="493" t="str">
        <f t="shared" si="55"/>
        <v/>
      </c>
    </row>
    <row r="1185" spans="1:18" ht="13.2" hidden="1" x14ac:dyDescent="0.25">
      <c r="A1185" s="503">
        <v>1181</v>
      </c>
      <c r="B1185" s="504"/>
      <c r="C1185" s="505"/>
      <c r="D1185" s="506"/>
      <c r="E1185" s="506"/>
      <c r="F1185" s="106"/>
      <c r="G1185" s="506"/>
      <c r="H1185" s="506"/>
      <c r="I1185" s="507"/>
      <c r="J1185" s="506"/>
      <c r="K1185" s="506"/>
      <c r="L1185" s="507"/>
      <c r="M1185" s="506"/>
      <c r="N1185" s="508"/>
      <c r="O1185" s="508"/>
      <c r="P1185" s="489">
        <f t="shared" si="54"/>
        <v>-9</v>
      </c>
      <c r="Q1185" s="489">
        <f t="shared" si="56"/>
        <v>0</v>
      </c>
      <c r="R1185" s="493" t="str">
        <f t="shared" si="55"/>
        <v/>
      </c>
    </row>
    <row r="1186" spans="1:18" ht="13.2" hidden="1" x14ac:dyDescent="0.25">
      <c r="A1186" s="503">
        <v>1182</v>
      </c>
      <c r="B1186" s="504"/>
      <c r="C1186" s="505"/>
      <c r="D1186" s="506"/>
      <c r="E1186" s="506"/>
      <c r="F1186" s="106"/>
      <c r="G1186" s="506"/>
      <c r="H1186" s="506"/>
      <c r="I1186" s="507"/>
      <c r="J1186" s="506"/>
      <c r="K1186" s="506"/>
      <c r="L1186" s="507"/>
      <c r="M1186" s="506"/>
      <c r="N1186" s="508"/>
      <c r="O1186" s="508"/>
      <c r="P1186" s="489">
        <f t="shared" si="54"/>
        <v>-9</v>
      </c>
      <c r="Q1186" s="489">
        <f t="shared" si="56"/>
        <v>0</v>
      </c>
      <c r="R1186" s="493" t="str">
        <f t="shared" si="55"/>
        <v/>
      </c>
    </row>
    <row r="1187" spans="1:18" ht="13.2" hidden="1" x14ac:dyDescent="0.25">
      <c r="A1187" s="503">
        <v>1183</v>
      </c>
      <c r="B1187" s="504"/>
      <c r="C1187" s="505"/>
      <c r="D1187" s="506"/>
      <c r="E1187" s="506"/>
      <c r="F1187" s="106"/>
      <c r="G1187" s="506"/>
      <c r="H1187" s="506"/>
      <c r="I1187" s="507"/>
      <c r="J1187" s="506"/>
      <c r="K1187" s="506"/>
      <c r="L1187" s="507"/>
      <c r="M1187" s="506"/>
      <c r="N1187" s="508"/>
      <c r="O1187" s="508"/>
      <c r="P1187" s="489">
        <f t="shared" si="54"/>
        <v>-9</v>
      </c>
      <c r="Q1187" s="489">
        <f t="shared" si="56"/>
        <v>0</v>
      </c>
      <c r="R1187" s="493" t="str">
        <f t="shared" si="55"/>
        <v/>
      </c>
    </row>
    <row r="1188" spans="1:18" ht="13.2" hidden="1" x14ac:dyDescent="0.25">
      <c r="A1188" s="503">
        <v>1184</v>
      </c>
      <c r="B1188" s="504"/>
      <c r="C1188" s="505"/>
      <c r="D1188" s="506"/>
      <c r="E1188" s="506"/>
      <c r="F1188" s="106"/>
      <c r="G1188" s="506"/>
      <c r="H1188" s="506"/>
      <c r="I1188" s="507"/>
      <c r="J1188" s="506"/>
      <c r="K1188" s="506"/>
      <c r="L1188" s="507"/>
      <c r="M1188" s="506"/>
      <c r="N1188" s="508"/>
      <c r="O1188" s="508"/>
      <c r="P1188" s="489">
        <f t="shared" si="54"/>
        <v>-9</v>
      </c>
      <c r="Q1188" s="489">
        <f t="shared" si="56"/>
        <v>0</v>
      </c>
      <c r="R1188" s="493" t="str">
        <f t="shared" si="55"/>
        <v/>
      </c>
    </row>
    <row r="1189" spans="1:18" ht="13.2" hidden="1" x14ac:dyDescent="0.25">
      <c r="A1189" s="503">
        <v>1185</v>
      </c>
      <c r="B1189" s="504"/>
      <c r="C1189" s="505"/>
      <c r="D1189" s="506"/>
      <c r="E1189" s="506"/>
      <c r="F1189" s="106"/>
      <c r="G1189" s="506"/>
      <c r="H1189" s="506"/>
      <c r="I1189" s="507"/>
      <c r="J1189" s="506"/>
      <c r="K1189" s="506"/>
      <c r="L1189" s="507"/>
      <c r="M1189" s="506"/>
      <c r="N1189" s="508"/>
      <c r="O1189" s="508"/>
      <c r="P1189" s="489">
        <f t="shared" si="54"/>
        <v>-9</v>
      </c>
      <c r="Q1189" s="489">
        <f t="shared" si="56"/>
        <v>0</v>
      </c>
      <c r="R1189" s="493" t="str">
        <f t="shared" si="55"/>
        <v/>
      </c>
    </row>
    <row r="1190" spans="1:18" ht="13.2" hidden="1" x14ac:dyDescent="0.25">
      <c r="A1190" s="503">
        <v>1186</v>
      </c>
      <c r="B1190" s="504"/>
      <c r="C1190" s="505"/>
      <c r="D1190" s="506"/>
      <c r="E1190" s="506"/>
      <c r="F1190" s="106"/>
      <c r="G1190" s="506"/>
      <c r="H1190" s="506"/>
      <c r="I1190" s="507"/>
      <c r="J1190" s="506"/>
      <c r="K1190" s="506"/>
      <c r="L1190" s="507"/>
      <c r="M1190" s="506"/>
      <c r="N1190" s="508"/>
      <c r="O1190" s="508"/>
      <c r="P1190" s="489">
        <f t="shared" si="54"/>
        <v>-9</v>
      </c>
      <c r="Q1190" s="489">
        <f t="shared" si="56"/>
        <v>0</v>
      </c>
      <c r="R1190" s="493" t="str">
        <f t="shared" si="55"/>
        <v/>
      </c>
    </row>
    <row r="1191" spans="1:18" ht="13.2" hidden="1" x14ac:dyDescent="0.25">
      <c r="A1191" s="503">
        <v>1187</v>
      </c>
      <c r="B1191" s="504"/>
      <c r="C1191" s="505"/>
      <c r="D1191" s="506"/>
      <c r="E1191" s="506"/>
      <c r="F1191" s="106"/>
      <c r="G1191" s="506"/>
      <c r="H1191" s="506"/>
      <c r="I1191" s="507"/>
      <c r="J1191" s="506"/>
      <c r="K1191" s="506"/>
      <c r="L1191" s="507"/>
      <c r="M1191" s="506"/>
      <c r="N1191" s="508"/>
      <c r="O1191" s="508"/>
      <c r="P1191" s="489">
        <f t="shared" si="54"/>
        <v>-9</v>
      </c>
      <c r="Q1191" s="489">
        <f t="shared" si="56"/>
        <v>0</v>
      </c>
      <c r="R1191" s="493" t="str">
        <f t="shared" si="55"/>
        <v/>
      </c>
    </row>
    <row r="1192" spans="1:18" ht="13.2" hidden="1" x14ac:dyDescent="0.25">
      <c r="A1192" s="503">
        <v>1188</v>
      </c>
      <c r="B1192" s="504"/>
      <c r="C1192" s="505"/>
      <c r="D1192" s="506"/>
      <c r="E1192" s="506"/>
      <c r="F1192" s="106"/>
      <c r="G1192" s="506"/>
      <c r="H1192" s="506"/>
      <c r="I1192" s="507"/>
      <c r="J1192" s="506"/>
      <c r="K1192" s="506"/>
      <c r="L1192" s="507"/>
      <c r="M1192" s="506"/>
      <c r="N1192" s="508"/>
      <c r="O1192" s="508"/>
      <c r="P1192" s="489">
        <f t="shared" si="54"/>
        <v>-9</v>
      </c>
      <c r="Q1192" s="489">
        <f t="shared" si="56"/>
        <v>0</v>
      </c>
      <c r="R1192" s="493" t="str">
        <f t="shared" si="55"/>
        <v/>
      </c>
    </row>
    <row r="1193" spans="1:18" ht="13.2" hidden="1" x14ac:dyDescent="0.25">
      <c r="A1193" s="503">
        <v>1189</v>
      </c>
      <c r="B1193" s="504"/>
      <c r="C1193" s="505"/>
      <c r="D1193" s="506"/>
      <c r="E1193" s="506"/>
      <c r="F1193" s="106"/>
      <c r="G1193" s="506"/>
      <c r="H1193" s="506"/>
      <c r="I1193" s="507"/>
      <c r="J1193" s="506"/>
      <c r="K1193" s="506"/>
      <c r="L1193" s="507"/>
      <c r="M1193" s="506"/>
      <c r="N1193" s="508"/>
      <c r="O1193" s="508"/>
      <c r="P1193" s="489">
        <f t="shared" si="54"/>
        <v>-9</v>
      </c>
      <c r="Q1193" s="489">
        <f t="shared" si="56"/>
        <v>0</v>
      </c>
      <c r="R1193" s="493" t="str">
        <f t="shared" si="55"/>
        <v/>
      </c>
    </row>
    <row r="1194" spans="1:18" ht="13.2" hidden="1" x14ac:dyDescent="0.25">
      <c r="A1194" s="503">
        <v>1190</v>
      </c>
      <c r="B1194" s="504"/>
      <c r="C1194" s="505"/>
      <c r="D1194" s="506"/>
      <c r="E1194" s="506"/>
      <c r="F1194" s="106"/>
      <c r="G1194" s="506"/>
      <c r="H1194" s="506"/>
      <c r="I1194" s="507"/>
      <c r="J1194" s="506"/>
      <c r="K1194" s="506"/>
      <c r="L1194" s="507"/>
      <c r="M1194" s="506"/>
      <c r="N1194" s="508"/>
      <c r="O1194" s="508"/>
      <c r="P1194" s="489">
        <f t="shared" si="54"/>
        <v>-9</v>
      </c>
      <c r="Q1194" s="489">
        <f t="shared" si="56"/>
        <v>0</v>
      </c>
      <c r="R1194" s="493" t="str">
        <f t="shared" si="55"/>
        <v/>
      </c>
    </row>
    <row r="1195" spans="1:18" ht="13.2" hidden="1" x14ac:dyDescent="0.25">
      <c r="A1195" s="503">
        <v>1191</v>
      </c>
      <c r="B1195" s="504"/>
      <c r="C1195" s="505"/>
      <c r="D1195" s="506"/>
      <c r="E1195" s="506"/>
      <c r="F1195" s="106"/>
      <c r="G1195" s="506"/>
      <c r="H1195" s="506"/>
      <c r="I1195" s="507"/>
      <c r="J1195" s="506"/>
      <c r="K1195" s="506"/>
      <c r="L1195" s="507"/>
      <c r="M1195" s="506"/>
      <c r="N1195" s="508"/>
      <c r="O1195" s="508"/>
      <c r="P1195" s="489">
        <f t="shared" si="54"/>
        <v>-9</v>
      </c>
      <c r="Q1195" s="489">
        <f t="shared" si="56"/>
        <v>0</v>
      </c>
      <c r="R1195" s="493" t="str">
        <f t="shared" si="55"/>
        <v/>
      </c>
    </row>
    <row r="1196" spans="1:18" ht="13.2" hidden="1" x14ac:dyDescent="0.25">
      <c r="A1196" s="503">
        <v>1192</v>
      </c>
      <c r="B1196" s="504"/>
      <c r="C1196" s="505"/>
      <c r="D1196" s="506"/>
      <c r="E1196" s="506"/>
      <c r="F1196" s="106"/>
      <c r="G1196" s="506"/>
      <c r="H1196" s="506"/>
      <c r="I1196" s="507"/>
      <c r="J1196" s="506"/>
      <c r="K1196" s="506"/>
      <c r="L1196" s="507"/>
      <c r="M1196" s="506"/>
      <c r="N1196" s="508"/>
      <c r="O1196" s="508"/>
      <c r="P1196" s="489">
        <f t="shared" si="54"/>
        <v>-9</v>
      </c>
      <c r="Q1196" s="489">
        <f t="shared" si="56"/>
        <v>0</v>
      </c>
      <c r="R1196" s="493" t="str">
        <f t="shared" si="55"/>
        <v/>
      </c>
    </row>
    <row r="1197" spans="1:18" ht="13.2" hidden="1" x14ac:dyDescent="0.25">
      <c r="A1197" s="503">
        <v>1193</v>
      </c>
      <c r="B1197" s="504"/>
      <c r="C1197" s="505"/>
      <c r="D1197" s="506"/>
      <c r="E1197" s="506"/>
      <c r="F1197" s="106"/>
      <c r="G1197" s="506"/>
      <c r="H1197" s="506"/>
      <c r="I1197" s="507"/>
      <c r="J1197" s="506"/>
      <c r="K1197" s="506"/>
      <c r="L1197" s="507"/>
      <c r="M1197" s="506"/>
      <c r="N1197" s="508"/>
      <c r="O1197" s="508"/>
      <c r="P1197" s="489">
        <f t="shared" si="54"/>
        <v>-9</v>
      </c>
      <c r="Q1197" s="489">
        <f t="shared" si="56"/>
        <v>0</v>
      </c>
      <c r="R1197" s="493" t="str">
        <f t="shared" si="55"/>
        <v/>
      </c>
    </row>
    <row r="1198" spans="1:18" ht="13.2" hidden="1" x14ac:dyDescent="0.25">
      <c r="A1198" s="503">
        <v>1194</v>
      </c>
      <c r="B1198" s="504"/>
      <c r="C1198" s="505"/>
      <c r="D1198" s="506"/>
      <c r="E1198" s="506"/>
      <c r="F1198" s="106"/>
      <c r="G1198" s="506"/>
      <c r="H1198" s="506"/>
      <c r="I1198" s="507"/>
      <c r="J1198" s="506"/>
      <c r="K1198" s="506"/>
      <c r="L1198" s="507"/>
      <c r="M1198" s="506"/>
      <c r="N1198" s="508"/>
      <c r="O1198" s="508"/>
      <c r="P1198" s="489">
        <f t="shared" si="54"/>
        <v>-9</v>
      </c>
      <c r="Q1198" s="489">
        <f t="shared" si="56"/>
        <v>0</v>
      </c>
      <c r="R1198" s="493" t="str">
        <f t="shared" si="55"/>
        <v/>
      </c>
    </row>
    <row r="1199" spans="1:18" ht="13.2" hidden="1" x14ac:dyDescent="0.25">
      <c r="A1199" s="503">
        <v>1195</v>
      </c>
      <c r="B1199" s="504"/>
      <c r="C1199" s="505"/>
      <c r="D1199" s="506"/>
      <c r="E1199" s="506"/>
      <c r="F1199" s="106"/>
      <c r="G1199" s="506"/>
      <c r="H1199" s="506"/>
      <c r="I1199" s="507"/>
      <c r="J1199" s="506"/>
      <c r="K1199" s="506"/>
      <c r="L1199" s="507"/>
      <c r="M1199" s="506"/>
      <c r="N1199" s="508"/>
      <c r="O1199" s="508"/>
      <c r="P1199" s="489">
        <f t="shared" si="54"/>
        <v>-9</v>
      </c>
      <c r="Q1199" s="489">
        <f t="shared" si="56"/>
        <v>0</v>
      </c>
      <c r="R1199" s="493" t="str">
        <f t="shared" si="55"/>
        <v/>
      </c>
    </row>
    <row r="1200" spans="1:18" ht="13.2" hidden="1" x14ac:dyDescent="0.25">
      <c r="A1200" s="503">
        <v>1196</v>
      </c>
      <c r="B1200" s="504"/>
      <c r="C1200" s="505"/>
      <c r="D1200" s="506"/>
      <c r="E1200" s="506"/>
      <c r="F1200" s="106"/>
      <c r="G1200" s="506"/>
      <c r="H1200" s="506"/>
      <c r="I1200" s="507"/>
      <c r="J1200" s="506"/>
      <c r="K1200" s="506"/>
      <c r="L1200" s="507"/>
      <c r="M1200" s="506"/>
      <c r="N1200" s="508"/>
      <c r="O1200" s="508"/>
      <c r="P1200" s="489">
        <f t="shared" si="54"/>
        <v>-9</v>
      </c>
      <c r="Q1200" s="489">
        <f t="shared" si="56"/>
        <v>0</v>
      </c>
      <c r="R1200" s="493" t="str">
        <f t="shared" si="55"/>
        <v/>
      </c>
    </row>
    <row r="1201" spans="1:18" ht="13.2" hidden="1" x14ac:dyDescent="0.25">
      <c r="A1201" s="503">
        <v>1197</v>
      </c>
      <c r="B1201" s="504"/>
      <c r="C1201" s="505"/>
      <c r="D1201" s="506"/>
      <c r="E1201" s="506"/>
      <c r="F1201" s="106"/>
      <c r="G1201" s="506"/>
      <c r="H1201" s="506"/>
      <c r="I1201" s="507"/>
      <c r="J1201" s="506"/>
      <c r="K1201" s="506"/>
      <c r="L1201" s="507"/>
      <c r="M1201" s="506"/>
      <c r="N1201" s="508"/>
      <c r="O1201" s="508"/>
      <c r="P1201" s="489">
        <f t="shared" si="54"/>
        <v>-9</v>
      </c>
      <c r="Q1201" s="489">
        <f t="shared" si="56"/>
        <v>0</v>
      </c>
      <c r="R1201" s="493" t="str">
        <f t="shared" si="55"/>
        <v/>
      </c>
    </row>
    <row r="1202" spans="1:18" ht="13.2" hidden="1" x14ac:dyDescent="0.25">
      <c r="A1202" s="503">
        <v>1198</v>
      </c>
      <c r="B1202" s="504"/>
      <c r="C1202" s="505"/>
      <c r="D1202" s="506"/>
      <c r="E1202" s="506"/>
      <c r="F1202" s="106"/>
      <c r="G1202" s="506"/>
      <c r="H1202" s="506"/>
      <c r="I1202" s="507"/>
      <c r="J1202" s="506"/>
      <c r="K1202" s="506"/>
      <c r="L1202" s="507"/>
      <c r="M1202" s="506"/>
      <c r="N1202" s="508"/>
      <c r="O1202" s="508"/>
      <c r="P1202" s="489">
        <f t="shared" si="54"/>
        <v>-9</v>
      </c>
      <c r="Q1202" s="489">
        <f t="shared" si="56"/>
        <v>0</v>
      </c>
      <c r="R1202" s="493" t="str">
        <f t="shared" si="55"/>
        <v/>
      </c>
    </row>
    <row r="1203" spans="1:18" ht="13.2" hidden="1" x14ac:dyDescent="0.25">
      <c r="A1203" s="503">
        <v>1199</v>
      </c>
      <c r="B1203" s="504"/>
      <c r="C1203" s="505"/>
      <c r="D1203" s="506"/>
      <c r="E1203" s="506"/>
      <c r="F1203" s="106"/>
      <c r="G1203" s="506"/>
      <c r="H1203" s="506"/>
      <c r="I1203" s="507"/>
      <c r="J1203" s="506"/>
      <c r="K1203" s="506"/>
      <c r="L1203" s="507"/>
      <c r="M1203" s="506"/>
      <c r="N1203" s="508"/>
      <c r="O1203" s="508"/>
      <c r="P1203" s="489">
        <f t="shared" si="54"/>
        <v>-9</v>
      </c>
      <c r="Q1203" s="489">
        <f t="shared" si="56"/>
        <v>0</v>
      </c>
      <c r="R1203" s="493" t="str">
        <f t="shared" si="55"/>
        <v/>
      </c>
    </row>
    <row r="1204" spans="1:18" ht="13.2" hidden="1" x14ac:dyDescent="0.25">
      <c r="A1204" s="503">
        <v>1200</v>
      </c>
      <c r="B1204" s="504"/>
      <c r="C1204" s="505"/>
      <c r="D1204" s="506"/>
      <c r="E1204" s="506"/>
      <c r="F1204" s="106"/>
      <c r="G1204" s="506"/>
      <c r="H1204" s="506"/>
      <c r="I1204" s="507"/>
      <c r="J1204" s="506"/>
      <c r="K1204" s="506"/>
      <c r="L1204" s="507"/>
      <c r="M1204" s="506"/>
      <c r="N1204" s="508"/>
      <c r="O1204" s="508"/>
      <c r="P1204" s="489">
        <f t="shared" si="54"/>
        <v>-9</v>
      </c>
      <c r="Q1204" s="489">
        <f t="shared" si="56"/>
        <v>0</v>
      </c>
      <c r="R1204" s="493" t="str">
        <f t="shared" si="55"/>
        <v/>
      </c>
    </row>
    <row r="1205" spans="1:18" ht="13.2" hidden="1" x14ac:dyDescent="0.25">
      <c r="A1205" s="503">
        <v>1201</v>
      </c>
      <c r="B1205" s="504"/>
      <c r="C1205" s="505"/>
      <c r="D1205" s="506"/>
      <c r="E1205" s="506"/>
      <c r="F1205" s="106"/>
      <c r="G1205" s="506"/>
      <c r="H1205" s="506"/>
      <c r="I1205" s="507"/>
      <c r="J1205" s="506"/>
      <c r="K1205" s="506"/>
      <c r="L1205" s="507"/>
      <c r="M1205" s="506"/>
      <c r="N1205" s="508"/>
      <c r="O1205" s="508"/>
      <c r="P1205" s="489">
        <f t="shared" si="54"/>
        <v>-9</v>
      </c>
      <c r="Q1205" s="489">
        <f t="shared" si="56"/>
        <v>0</v>
      </c>
      <c r="R1205" s="493" t="str">
        <f t="shared" si="55"/>
        <v/>
      </c>
    </row>
    <row r="1206" spans="1:18" ht="13.2" hidden="1" x14ac:dyDescent="0.25">
      <c r="A1206" s="503">
        <v>1202</v>
      </c>
      <c r="B1206" s="504"/>
      <c r="C1206" s="505"/>
      <c r="D1206" s="506"/>
      <c r="E1206" s="506"/>
      <c r="F1206" s="106"/>
      <c r="G1206" s="506"/>
      <c r="H1206" s="506"/>
      <c r="I1206" s="507"/>
      <c r="J1206" s="506"/>
      <c r="K1206" s="506"/>
      <c r="L1206" s="507"/>
      <c r="M1206" s="506"/>
      <c r="N1206" s="508"/>
      <c r="O1206" s="508"/>
      <c r="P1206" s="489">
        <f t="shared" si="54"/>
        <v>-9</v>
      </c>
      <c r="Q1206" s="489">
        <f t="shared" si="56"/>
        <v>0</v>
      </c>
      <c r="R1206" s="493" t="str">
        <f t="shared" si="55"/>
        <v/>
      </c>
    </row>
    <row r="1207" spans="1:18" ht="13.2" hidden="1" x14ac:dyDescent="0.25">
      <c r="A1207" s="503">
        <v>1203</v>
      </c>
      <c r="B1207" s="504"/>
      <c r="C1207" s="505"/>
      <c r="D1207" s="506"/>
      <c r="E1207" s="506"/>
      <c r="F1207" s="106"/>
      <c r="G1207" s="506"/>
      <c r="H1207" s="506"/>
      <c r="I1207" s="507"/>
      <c r="J1207" s="506"/>
      <c r="K1207" s="506"/>
      <c r="L1207" s="507"/>
      <c r="M1207" s="506"/>
      <c r="N1207" s="508"/>
      <c r="O1207" s="508"/>
      <c r="P1207" s="489">
        <f t="shared" si="54"/>
        <v>-9</v>
      </c>
      <c r="Q1207" s="489">
        <f t="shared" si="56"/>
        <v>0</v>
      </c>
      <c r="R1207" s="493" t="str">
        <f t="shared" si="55"/>
        <v/>
      </c>
    </row>
    <row r="1208" spans="1:18" ht="13.2" hidden="1" x14ac:dyDescent="0.25">
      <c r="A1208" s="503">
        <v>1204</v>
      </c>
      <c r="B1208" s="504"/>
      <c r="C1208" s="505"/>
      <c r="D1208" s="506"/>
      <c r="E1208" s="506"/>
      <c r="F1208" s="106"/>
      <c r="G1208" s="506"/>
      <c r="H1208" s="506"/>
      <c r="I1208" s="507"/>
      <c r="J1208" s="506"/>
      <c r="K1208" s="506"/>
      <c r="L1208" s="507"/>
      <c r="M1208" s="506"/>
      <c r="N1208" s="508"/>
      <c r="O1208" s="508"/>
      <c r="P1208" s="489">
        <f t="shared" si="54"/>
        <v>-9</v>
      </c>
      <c r="Q1208" s="489">
        <f t="shared" si="56"/>
        <v>0</v>
      </c>
      <c r="R1208" s="493" t="str">
        <f t="shared" si="55"/>
        <v/>
      </c>
    </row>
    <row r="1209" spans="1:18" ht="13.2" hidden="1" x14ac:dyDescent="0.25">
      <c r="A1209" s="503">
        <v>1205</v>
      </c>
      <c r="B1209" s="504"/>
      <c r="C1209" s="505"/>
      <c r="D1209" s="506"/>
      <c r="E1209" s="506"/>
      <c r="F1209" s="106"/>
      <c r="G1209" s="506"/>
      <c r="H1209" s="506"/>
      <c r="I1209" s="507"/>
      <c r="J1209" s="506"/>
      <c r="K1209" s="506"/>
      <c r="L1209" s="507"/>
      <c r="M1209" s="506"/>
      <c r="N1209" s="508"/>
      <c r="O1209" s="508"/>
      <c r="P1209" s="489">
        <f t="shared" si="54"/>
        <v>-9</v>
      </c>
      <c r="Q1209" s="489">
        <f t="shared" si="56"/>
        <v>0</v>
      </c>
      <c r="R1209" s="493" t="str">
        <f t="shared" si="55"/>
        <v/>
      </c>
    </row>
    <row r="1210" spans="1:18" ht="13.2" hidden="1" x14ac:dyDescent="0.25">
      <c r="A1210" s="503">
        <v>1206</v>
      </c>
      <c r="B1210" s="504"/>
      <c r="C1210" s="505"/>
      <c r="D1210" s="506"/>
      <c r="E1210" s="506"/>
      <c r="F1210" s="106"/>
      <c r="G1210" s="506"/>
      <c r="H1210" s="506"/>
      <c r="I1210" s="507"/>
      <c r="J1210" s="506"/>
      <c r="K1210" s="506"/>
      <c r="L1210" s="507"/>
      <c r="M1210" s="506"/>
      <c r="N1210" s="508"/>
      <c r="O1210" s="508"/>
      <c r="P1210" s="489">
        <f t="shared" si="54"/>
        <v>-9</v>
      </c>
      <c r="Q1210" s="489">
        <f t="shared" si="56"/>
        <v>0</v>
      </c>
      <c r="R1210" s="493" t="str">
        <f t="shared" si="55"/>
        <v/>
      </c>
    </row>
    <row r="1211" spans="1:18" ht="13.2" hidden="1" x14ac:dyDescent="0.25">
      <c r="A1211" s="503">
        <v>1207</v>
      </c>
      <c r="B1211" s="504"/>
      <c r="C1211" s="505"/>
      <c r="D1211" s="506"/>
      <c r="E1211" s="506"/>
      <c r="F1211" s="106"/>
      <c r="G1211" s="506"/>
      <c r="H1211" s="506"/>
      <c r="I1211" s="507"/>
      <c r="J1211" s="506"/>
      <c r="K1211" s="506"/>
      <c r="L1211" s="507"/>
      <c r="M1211" s="506"/>
      <c r="N1211" s="508"/>
      <c r="O1211" s="508"/>
      <c r="P1211" s="489">
        <f t="shared" si="54"/>
        <v>-9</v>
      </c>
      <c r="Q1211" s="489">
        <f t="shared" si="56"/>
        <v>0</v>
      </c>
      <c r="R1211" s="493" t="str">
        <f t="shared" si="55"/>
        <v/>
      </c>
    </row>
    <row r="1212" spans="1:18" ht="13.2" hidden="1" x14ac:dyDescent="0.25">
      <c r="A1212" s="503">
        <v>1208</v>
      </c>
      <c r="B1212" s="504"/>
      <c r="C1212" s="505"/>
      <c r="D1212" s="506"/>
      <c r="E1212" s="506"/>
      <c r="F1212" s="106"/>
      <c r="G1212" s="506"/>
      <c r="H1212" s="506"/>
      <c r="I1212" s="507"/>
      <c r="J1212" s="506"/>
      <c r="K1212" s="506"/>
      <c r="L1212" s="507"/>
      <c r="M1212" s="506"/>
      <c r="N1212" s="508"/>
      <c r="O1212" s="508"/>
      <c r="P1212" s="489">
        <f t="shared" si="54"/>
        <v>-9</v>
      </c>
      <c r="Q1212" s="489">
        <f t="shared" si="56"/>
        <v>0</v>
      </c>
      <c r="R1212" s="493" t="str">
        <f t="shared" si="55"/>
        <v/>
      </c>
    </row>
    <row r="1213" spans="1:18" ht="13.2" hidden="1" x14ac:dyDescent="0.25">
      <c r="A1213" s="503">
        <v>1209</v>
      </c>
      <c r="B1213" s="504"/>
      <c r="C1213" s="505"/>
      <c r="D1213" s="506"/>
      <c r="E1213" s="506"/>
      <c r="F1213" s="106"/>
      <c r="G1213" s="506"/>
      <c r="H1213" s="506"/>
      <c r="I1213" s="507"/>
      <c r="J1213" s="506"/>
      <c r="K1213" s="506"/>
      <c r="L1213" s="507"/>
      <c r="M1213" s="506"/>
      <c r="N1213" s="508"/>
      <c r="O1213" s="508"/>
      <c r="P1213" s="489">
        <f t="shared" si="54"/>
        <v>-9</v>
      </c>
      <c r="Q1213" s="489">
        <f t="shared" si="56"/>
        <v>0</v>
      </c>
      <c r="R1213" s="493" t="str">
        <f t="shared" si="55"/>
        <v/>
      </c>
    </row>
    <row r="1214" spans="1:18" ht="13.2" hidden="1" x14ac:dyDescent="0.25">
      <c r="A1214" s="503">
        <v>1210</v>
      </c>
      <c r="B1214" s="504"/>
      <c r="C1214" s="505"/>
      <c r="D1214" s="506"/>
      <c r="E1214" s="506"/>
      <c r="F1214" s="106"/>
      <c r="G1214" s="506"/>
      <c r="H1214" s="506"/>
      <c r="I1214" s="507"/>
      <c r="J1214" s="506"/>
      <c r="K1214" s="506"/>
      <c r="L1214" s="507"/>
      <c r="M1214" s="506"/>
      <c r="N1214" s="508"/>
      <c r="O1214" s="508"/>
      <c r="P1214" s="489">
        <f t="shared" si="54"/>
        <v>-9</v>
      </c>
      <c r="Q1214" s="489">
        <f t="shared" si="56"/>
        <v>0</v>
      </c>
      <c r="R1214" s="493" t="str">
        <f t="shared" si="55"/>
        <v/>
      </c>
    </row>
    <row r="1215" spans="1:18" ht="13.2" hidden="1" x14ac:dyDescent="0.25">
      <c r="A1215" s="503">
        <v>1211</v>
      </c>
      <c r="B1215" s="504"/>
      <c r="C1215" s="505"/>
      <c r="D1215" s="506"/>
      <c r="E1215" s="506"/>
      <c r="F1215" s="106"/>
      <c r="G1215" s="506"/>
      <c r="H1215" s="506"/>
      <c r="I1215" s="507"/>
      <c r="J1215" s="506"/>
      <c r="K1215" s="506"/>
      <c r="L1215" s="507"/>
      <c r="M1215" s="506"/>
      <c r="N1215" s="508"/>
      <c r="O1215" s="508"/>
      <c r="P1215" s="489">
        <f t="shared" si="54"/>
        <v>-9</v>
      </c>
      <c r="Q1215" s="489">
        <f t="shared" si="56"/>
        <v>0</v>
      </c>
      <c r="R1215" s="493" t="str">
        <f t="shared" si="55"/>
        <v/>
      </c>
    </row>
    <row r="1216" spans="1:18" ht="13.2" hidden="1" x14ac:dyDescent="0.25">
      <c r="A1216" s="503">
        <v>1212</v>
      </c>
      <c r="B1216" s="504"/>
      <c r="C1216" s="505"/>
      <c r="D1216" s="506"/>
      <c r="E1216" s="506"/>
      <c r="F1216" s="106"/>
      <c r="G1216" s="506"/>
      <c r="H1216" s="506"/>
      <c r="I1216" s="507"/>
      <c r="J1216" s="506"/>
      <c r="K1216" s="506"/>
      <c r="L1216" s="507"/>
      <c r="M1216" s="506"/>
      <c r="N1216" s="508"/>
      <c r="O1216" s="508"/>
      <c r="P1216" s="489">
        <f t="shared" si="54"/>
        <v>-9</v>
      </c>
      <c r="Q1216" s="489">
        <f t="shared" si="56"/>
        <v>0</v>
      </c>
      <c r="R1216" s="493" t="str">
        <f t="shared" si="55"/>
        <v/>
      </c>
    </row>
    <row r="1217" spans="1:18" ht="13.2" hidden="1" x14ac:dyDescent="0.25">
      <c r="A1217" s="503">
        <v>1213</v>
      </c>
      <c r="B1217" s="504"/>
      <c r="C1217" s="505"/>
      <c r="D1217" s="506"/>
      <c r="E1217" s="506"/>
      <c r="F1217" s="106"/>
      <c r="G1217" s="506"/>
      <c r="H1217" s="506"/>
      <c r="I1217" s="507"/>
      <c r="J1217" s="506"/>
      <c r="K1217" s="506"/>
      <c r="L1217" s="507"/>
      <c r="M1217" s="506"/>
      <c r="N1217" s="508"/>
      <c r="O1217" s="508"/>
      <c r="P1217" s="489">
        <f t="shared" si="54"/>
        <v>-9</v>
      </c>
      <c r="Q1217" s="489">
        <f t="shared" si="56"/>
        <v>0</v>
      </c>
      <c r="R1217" s="493" t="str">
        <f t="shared" si="55"/>
        <v/>
      </c>
    </row>
    <row r="1218" spans="1:18" ht="13.2" hidden="1" x14ac:dyDescent="0.25">
      <c r="A1218" s="503">
        <v>1214</v>
      </c>
      <c r="B1218" s="504"/>
      <c r="C1218" s="505"/>
      <c r="D1218" s="506"/>
      <c r="E1218" s="506"/>
      <c r="F1218" s="106"/>
      <c r="G1218" s="506"/>
      <c r="H1218" s="506"/>
      <c r="I1218" s="507"/>
      <c r="J1218" s="506"/>
      <c r="K1218" s="506"/>
      <c r="L1218" s="507"/>
      <c r="M1218" s="506"/>
      <c r="N1218" s="508"/>
      <c r="O1218" s="508"/>
      <c r="P1218" s="489">
        <f t="shared" si="54"/>
        <v>-9</v>
      </c>
      <c r="Q1218" s="489">
        <f t="shared" si="56"/>
        <v>0</v>
      </c>
      <c r="R1218" s="493" t="str">
        <f t="shared" si="55"/>
        <v/>
      </c>
    </row>
    <row r="1219" spans="1:18" ht="13.2" hidden="1" x14ac:dyDescent="0.25">
      <c r="A1219" s="503">
        <v>1215</v>
      </c>
      <c r="B1219" s="504"/>
      <c r="C1219" s="505"/>
      <c r="D1219" s="506"/>
      <c r="E1219" s="506"/>
      <c r="F1219" s="106"/>
      <c r="G1219" s="506"/>
      <c r="H1219" s="506"/>
      <c r="I1219" s="507"/>
      <c r="J1219" s="506"/>
      <c r="K1219" s="506"/>
      <c r="L1219" s="507"/>
      <c r="M1219" s="506"/>
      <c r="N1219" s="508"/>
      <c r="O1219" s="508"/>
      <c r="P1219" s="489">
        <f t="shared" si="54"/>
        <v>-9</v>
      </c>
      <c r="Q1219" s="489">
        <f t="shared" si="56"/>
        <v>0</v>
      </c>
      <c r="R1219" s="493" t="str">
        <f t="shared" si="55"/>
        <v/>
      </c>
    </row>
    <row r="1220" spans="1:18" ht="13.2" hidden="1" x14ac:dyDescent="0.25">
      <c r="A1220" s="503">
        <v>1216</v>
      </c>
      <c r="B1220" s="504"/>
      <c r="C1220" s="505"/>
      <c r="D1220" s="506"/>
      <c r="E1220" s="506"/>
      <c r="F1220" s="106"/>
      <c r="G1220" s="506"/>
      <c r="H1220" s="506"/>
      <c r="I1220" s="507"/>
      <c r="J1220" s="506"/>
      <c r="K1220" s="506"/>
      <c r="L1220" s="507"/>
      <c r="M1220" s="506"/>
      <c r="N1220" s="508"/>
      <c r="O1220" s="508"/>
      <c r="P1220" s="489">
        <f t="shared" si="54"/>
        <v>-9</v>
      </c>
      <c r="Q1220" s="489">
        <f t="shared" si="56"/>
        <v>0</v>
      </c>
      <c r="R1220" s="493" t="str">
        <f t="shared" si="55"/>
        <v/>
      </c>
    </row>
    <row r="1221" spans="1:18" ht="13.2" hidden="1" x14ac:dyDescent="0.25">
      <c r="A1221" s="503">
        <v>1217</v>
      </c>
      <c r="B1221" s="504"/>
      <c r="C1221" s="505"/>
      <c r="D1221" s="506"/>
      <c r="E1221" s="506"/>
      <c r="F1221" s="106"/>
      <c r="G1221" s="506"/>
      <c r="H1221" s="506"/>
      <c r="I1221" s="507"/>
      <c r="J1221" s="506"/>
      <c r="K1221" s="506"/>
      <c r="L1221" s="507"/>
      <c r="M1221" s="506"/>
      <c r="N1221" s="508"/>
      <c r="O1221" s="508"/>
      <c r="P1221" s="489">
        <f t="shared" ref="P1221:P1284" si="57">MONTH(B1221)-$P$1+1</f>
        <v>-9</v>
      </c>
      <c r="Q1221" s="489">
        <f t="shared" si="56"/>
        <v>0</v>
      </c>
      <c r="R1221" s="493" t="str">
        <f t="shared" ref="R1221:R1284" si="58">SUBSTITUTE(D1221," ","_")</f>
        <v/>
      </c>
    </row>
    <row r="1222" spans="1:18" ht="13.2" hidden="1" x14ac:dyDescent="0.25">
      <c r="A1222" s="503">
        <v>1218</v>
      </c>
      <c r="B1222" s="504"/>
      <c r="C1222" s="505"/>
      <c r="D1222" s="506"/>
      <c r="E1222" s="506"/>
      <c r="F1222" s="106"/>
      <c r="G1222" s="506"/>
      <c r="H1222" s="506"/>
      <c r="I1222" s="507"/>
      <c r="J1222" s="506"/>
      <c r="K1222" s="506"/>
      <c r="L1222" s="507"/>
      <c r="M1222" s="506"/>
      <c r="N1222" s="508"/>
      <c r="O1222" s="508"/>
      <c r="P1222" s="489">
        <f t="shared" si="57"/>
        <v>-9</v>
      </c>
      <c r="Q1222" s="489">
        <f t="shared" ref="Q1222:Q1285" si="59">IF(C1222=0,0,IF(YEAR(C1222)-$Q$1&lt;0,0,MONTH(C1222)-$P$1+1))</f>
        <v>0</v>
      </c>
      <c r="R1222" s="493" t="str">
        <f t="shared" si="58"/>
        <v/>
      </c>
    </row>
    <row r="1223" spans="1:18" ht="13.2" hidden="1" x14ac:dyDescent="0.25">
      <c r="A1223" s="503">
        <v>1219</v>
      </c>
      <c r="B1223" s="504"/>
      <c r="C1223" s="505"/>
      <c r="D1223" s="506"/>
      <c r="E1223" s="506"/>
      <c r="F1223" s="106"/>
      <c r="G1223" s="506"/>
      <c r="H1223" s="506"/>
      <c r="I1223" s="507"/>
      <c r="J1223" s="506"/>
      <c r="K1223" s="506"/>
      <c r="L1223" s="507"/>
      <c r="M1223" s="506"/>
      <c r="N1223" s="508"/>
      <c r="O1223" s="508"/>
      <c r="P1223" s="489">
        <f t="shared" si="57"/>
        <v>-9</v>
      </c>
      <c r="Q1223" s="489">
        <f t="shared" si="59"/>
        <v>0</v>
      </c>
      <c r="R1223" s="493" t="str">
        <f t="shared" si="58"/>
        <v/>
      </c>
    </row>
    <row r="1224" spans="1:18" ht="13.2" hidden="1" x14ac:dyDescent="0.25">
      <c r="A1224" s="503">
        <v>1220</v>
      </c>
      <c r="B1224" s="504"/>
      <c r="C1224" s="505"/>
      <c r="D1224" s="506"/>
      <c r="E1224" s="506"/>
      <c r="F1224" s="106"/>
      <c r="G1224" s="506"/>
      <c r="H1224" s="506"/>
      <c r="I1224" s="507"/>
      <c r="J1224" s="506"/>
      <c r="K1224" s="506"/>
      <c r="L1224" s="507"/>
      <c r="M1224" s="506"/>
      <c r="N1224" s="508"/>
      <c r="O1224" s="508"/>
      <c r="P1224" s="489">
        <f t="shared" si="57"/>
        <v>-9</v>
      </c>
      <c r="Q1224" s="489">
        <f t="shared" si="59"/>
        <v>0</v>
      </c>
      <c r="R1224" s="493" t="str">
        <f t="shared" si="58"/>
        <v/>
      </c>
    </row>
    <row r="1225" spans="1:18" ht="13.2" hidden="1" x14ac:dyDescent="0.25">
      <c r="A1225" s="503">
        <v>1221</v>
      </c>
      <c r="B1225" s="504"/>
      <c r="C1225" s="505"/>
      <c r="D1225" s="506"/>
      <c r="E1225" s="506"/>
      <c r="F1225" s="106"/>
      <c r="G1225" s="506"/>
      <c r="H1225" s="506"/>
      <c r="I1225" s="507"/>
      <c r="J1225" s="506"/>
      <c r="K1225" s="506"/>
      <c r="L1225" s="507"/>
      <c r="M1225" s="506"/>
      <c r="N1225" s="508"/>
      <c r="O1225" s="508"/>
      <c r="P1225" s="489">
        <f t="shared" si="57"/>
        <v>-9</v>
      </c>
      <c r="Q1225" s="489">
        <f t="shared" si="59"/>
        <v>0</v>
      </c>
      <c r="R1225" s="493" t="str">
        <f t="shared" si="58"/>
        <v/>
      </c>
    </row>
    <row r="1226" spans="1:18" ht="13.2" hidden="1" x14ac:dyDescent="0.25">
      <c r="A1226" s="503">
        <v>1222</v>
      </c>
      <c r="B1226" s="504"/>
      <c r="C1226" s="505"/>
      <c r="D1226" s="506"/>
      <c r="E1226" s="506"/>
      <c r="F1226" s="106"/>
      <c r="G1226" s="506"/>
      <c r="H1226" s="506"/>
      <c r="I1226" s="507"/>
      <c r="J1226" s="506"/>
      <c r="K1226" s="506"/>
      <c r="L1226" s="507"/>
      <c r="M1226" s="506"/>
      <c r="N1226" s="508"/>
      <c r="O1226" s="508"/>
      <c r="P1226" s="489">
        <f t="shared" si="57"/>
        <v>-9</v>
      </c>
      <c r="Q1226" s="489">
        <f t="shared" si="59"/>
        <v>0</v>
      </c>
      <c r="R1226" s="493" t="str">
        <f t="shared" si="58"/>
        <v/>
      </c>
    </row>
    <row r="1227" spans="1:18" ht="13.2" hidden="1" x14ac:dyDescent="0.25">
      <c r="A1227" s="503">
        <v>1223</v>
      </c>
      <c r="B1227" s="504"/>
      <c r="C1227" s="505"/>
      <c r="D1227" s="506"/>
      <c r="E1227" s="506"/>
      <c r="F1227" s="106"/>
      <c r="G1227" s="506"/>
      <c r="H1227" s="506"/>
      <c r="I1227" s="507"/>
      <c r="J1227" s="506"/>
      <c r="K1227" s="506"/>
      <c r="L1227" s="507"/>
      <c r="M1227" s="506"/>
      <c r="N1227" s="508"/>
      <c r="O1227" s="508"/>
      <c r="P1227" s="489">
        <f t="shared" si="57"/>
        <v>-9</v>
      </c>
      <c r="Q1227" s="489">
        <f t="shared" si="59"/>
        <v>0</v>
      </c>
      <c r="R1227" s="493" t="str">
        <f t="shared" si="58"/>
        <v/>
      </c>
    </row>
    <row r="1228" spans="1:18" ht="13.2" hidden="1" x14ac:dyDescent="0.25">
      <c r="A1228" s="503">
        <v>1224</v>
      </c>
      <c r="B1228" s="504"/>
      <c r="C1228" s="505"/>
      <c r="D1228" s="506"/>
      <c r="E1228" s="506"/>
      <c r="F1228" s="106"/>
      <c r="G1228" s="506"/>
      <c r="H1228" s="506"/>
      <c r="I1228" s="507"/>
      <c r="J1228" s="506"/>
      <c r="K1228" s="506"/>
      <c r="L1228" s="507"/>
      <c r="M1228" s="506"/>
      <c r="N1228" s="508"/>
      <c r="O1228" s="508"/>
      <c r="P1228" s="489">
        <f t="shared" si="57"/>
        <v>-9</v>
      </c>
      <c r="Q1228" s="489">
        <f t="shared" si="59"/>
        <v>0</v>
      </c>
      <c r="R1228" s="493" t="str">
        <f t="shared" si="58"/>
        <v/>
      </c>
    </row>
    <row r="1229" spans="1:18" ht="13.2" hidden="1" x14ac:dyDescent="0.25">
      <c r="A1229" s="503">
        <v>1225</v>
      </c>
      <c r="B1229" s="504"/>
      <c r="C1229" s="505"/>
      <c r="D1229" s="506"/>
      <c r="E1229" s="506"/>
      <c r="F1229" s="106"/>
      <c r="G1229" s="506"/>
      <c r="H1229" s="506"/>
      <c r="I1229" s="507"/>
      <c r="J1229" s="506"/>
      <c r="K1229" s="506"/>
      <c r="L1229" s="507"/>
      <c r="M1229" s="506"/>
      <c r="N1229" s="508"/>
      <c r="O1229" s="508"/>
      <c r="P1229" s="489">
        <f t="shared" si="57"/>
        <v>-9</v>
      </c>
      <c r="Q1229" s="489">
        <f t="shared" si="59"/>
        <v>0</v>
      </c>
      <c r="R1229" s="493" t="str">
        <f t="shared" si="58"/>
        <v/>
      </c>
    </row>
    <row r="1230" spans="1:18" ht="13.2" hidden="1" x14ac:dyDescent="0.25">
      <c r="A1230" s="503">
        <v>1226</v>
      </c>
      <c r="B1230" s="504"/>
      <c r="C1230" s="505"/>
      <c r="D1230" s="506"/>
      <c r="E1230" s="506"/>
      <c r="F1230" s="106"/>
      <c r="G1230" s="506"/>
      <c r="H1230" s="506"/>
      <c r="I1230" s="507"/>
      <c r="J1230" s="506"/>
      <c r="K1230" s="506"/>
      <c r="L1230" s="507"/>
      <c r="M1230" s="506"/>
      <c r="N1230" s="508"/>
      <c r="O1230" s="508"/>
      <c r="P1230" s="489">
        <f t="shared" si="57"/>
        <v>-9</v>
      </c>
      <c r="Q1230" s="489">
        <f t="shared" si="59"/>
        <v>0</v>
      </c>
      <c r="R1230" s="493" t="str">
        <f t="shared" si="58"/>
        <v/>
      </c>
    </row>
    <row r="1231" spans="1:18" ht="13.2" hidden="1" x14ac:dyDescent="0.25">
      <c r="A1231" s="503">
        <v>1227</v>
      </c>
      <c r="B1231" s="504"/>
      <c r="C1231" s="505"/>
      <c r="D1231" s="506"/>
      <c r="E1231" s="506"/>
      <c r="F1231" s="106"/>
      <c r="G1231" s="506"/>
      <c r="H1231" s="506"/>
      <c r="I1231" s="507"/>
      <c r="J1231" s="506"/>
      <c r="K1231" s="506"/>
      <c r="L1231" s="507"/>
      <c r="M1231" s="506"/>
      <c r="N1231" s="508"/>
      <c r="O1231" s="508"/>
      <c r="P1231" s="489">
        <f t="shared" si="57"/>
        <v>-9</v>
      </c>
      <c r="Q1231" s="489">
        <f t="shared" si="59"/>
        <v>0</v>
      </c>
      <c r="R1231" s="493" t="str">
        <f t="shared" si="58"/>
        <v/>
      </c>
    </row>
    <row r="1232" spans="1:18" ht="13.2" hidden="1" x14ac:dyDescent="0.25">
      <c r="A1232" s="503">
        <v>1228</v>
      </c>
      <c r="B1232" s="504"/>
      <c r="C1232" s="505"/>
      <c r="D1232" s="506"/>
      <c r="E1232" s="506"/>
      <c r="F1232" s="106"/>
      <c r="G1232" s="506"/>
      <c r="H1232" s="506"/>
      <c r="I1232" s="507"/>
      <c r="J1232" s="506"/>
      <c r="K1232" s="506"/>
      <c r="L1232" s="507"/>
      <c r="M1232" s="506"/>
      <c r="N1232" s="508"/>
      <c r="O1232" s="508"/>
      <c r="P1232" s="489">
        <f t="shared" si="57"/>
        <v>-9</v>
      </c>
      <c r="Q1232" s="489">
        <f t="shared" si="59"/>
        <v>0</v>
      </c>
      <c r="R1232" s="493" t="str">
        <f t="shared" si="58"/>
        <v/>
      </c>
    </row>
    <row r="1233" spans="1:18" ht="13.2" hidden="1" x14ac:dyDescent="0.25">
      <c r="A1233" s="503">
        <v>1229</v>
      </c>
      <c r="B1233" s="504"/>
      <c r="C1233" s="505"/>
      <c r="D1233" s="506"/>
      <c r="E1233" s="506"/>
      <c r="F1233" s="106"/>
      <c r="G1233" s="506"/>
      <c r="H1233" s="506"/>
      <c r="I1233" s="507"/>
      <c r="J1233" s="506"/>
      <c r="K1233" s="506"/>
      <c r="L1233" s="507"/>
      <c r="M1233" s="506"/>
      <c r="N1233" s="508"/>
      <c r="O1233" s="508"/>
      <c r="P1233" s="489">
        <f t="shared" si="57"/>
        <v>-9</v>
      </c>
      <c r="Q1233" s="489">
        <f t="shared" si="59"/>
        <v>0</v>
      </c>
      <c r="R1233" s="493" t="str">
        <f t="shared" si="58"/>
        <v/>
      </c>
    </row>
    <row r="1234" spans="1:18" ht="13.2" hidden="1" x14ac:dyDescent="0.25">
      <c r="A1234" s="503">
        <v>1230</v>
      </c>
      <c r="B1234" s="504"/>
      <c r="C1234" s="505"/>
      <c r="D1234" s="506"/>
      <c r="E1234" s="506"/>
      <c r="F1234" s="106"/>
      <c r="G1234" s="506"/>
      <c r="H1234" s="506"/>
      <c r="I1234" s="507"/>
      <c r="J1234" s="506"/>
      <c r="K1234" s="506"/>
      <c r="L1234" s="507"/>
      <c r="M1234" s="506"/>
      <c r="N1234" s="508"/>
      <c r="O1234" s="508"/>
      <c r="P1234" s="489">
        <f t="shared" si="57"/>
        <v>-9</v>
      </c>
      <c r="Q1234" s="489">
        <f t="shared" si="59"/>
        <v>0</v>
      </c>
      <c r="R1234" s="493" t="str">
        <f t="shared" si="58"/>
        <v/>
      </c>
    </row>
    <row r="1235" spans="1:18" ht="13.2" hidden="1" x14ac:dyDescent="0.25">
      <c r="A1235" s="503">
        <v>1231</v>
      </c>
      <c r="B1235" s="504"/>
      <c r="C1235" s="505"/>
      <c r="D1235" s="506"/>
      <c r="E1235" s="506"/>
      <c r="F1235" s="106"/>
      <c r="G1235" s="506"/>
      <c r="H1235" s="506"/>
      <c r="I1235" s="507"/>
      <c r="J1235" s="506"/>
      <c r="K1235" s="506"/>
      <c r="L1235" s="507"/>
      <c r="M1235" s="506"/>
      <c r="N1235" s="508"/>
      <c r="O1235" s="508"/>
      <c r="P1235" s="489">
        <f t="shared" si="57"/>
        <v>-9</v>
      </c>
      <c r="Q1235" s="489">
        <f t="shared" si="59"/>
        <v>0</v>
      </c>
      <c r="R1235" s="493" t="str">
        <f t="shared" si="58"/>
        <v/>
      </c>
    </row>
    <row r="1236" spans="1:18" ht="13.2" hidden="1" x14ac:dyDescent="0.25">
      <c r="A1236" s="503">
        <v>1232</v>
      </c>
      <c r="B1236" s="504"/>
      <c r="C1236" s="505"/>
      <c r="D1236" s="506"/>
      <c r="E1236" s="506"/>
      <c r="F1236" s="106"/>
      <c r="G1236" s="506"/>
      <c r="H1236" s="506"/>
      <c r="I1236" s="507"/>
      <c r="J1236" s="506"/>
      <c r="K1236" s="506"/>
      <c r="L1236" s="507"/>
      <c r="M1236" s="506"/>
      <c r="N1236" s="508"/>
      <c r="O1236" s="508"/>
      <c r="P1236" s="489">
        <f t="shared" si="57"/>
        <v>-9</v>
      </c>
      <c r="Q1236" s="489">
        <f t="shared" si="59"/>
        <v>0</v>
      </c>
      <c r="R1236" s="493" t="str">
        <f t="shared" si="58"/>
        <v/>
      </c>
    </row>
    <row r="1237" spans="1:18" ht="13.2" hidden="1" x14ac:dyDescent="0.25">
      <c r="A1237" s="503">
        <v>1233</v>
      </c>
      <c r="B1237" s="504"/>
      <c r="C1237" s="505"/>
      <c r="D1237" s="506"/>
      <c r="E1237" s="506"/>
      <c r="F1237" s="106"/>
      <c r="G1237" s="506"/>
      <c r="H1237" s="506"/>
      <c r="I1237" s="507"/>
      <c r="J1237" s="506"/>
      <c r="K1237" s="506"/>
      <c r="L1237" s="507"/>
      <c r="M1237" s="506"/>
      <c r="N1237" s="508"/>
      <c r="O1237" s="508"/>
      <c r="P1237" s="489">
        <f t="shared" si="57"/>
        <v>-9</v>
      </c>
      <c r="Q1237" s="489">
        <f t="shared" si="59"/>
        <v>0</v>
      </c>
      <c r="R1237" s="493" t="str">
        <f t="shared" si="58"/>
        <v/>
      </c>
    </row>
    <row r="1238" spans="1:18" ht="13.2" hidden="1" x14ac:dyDescent="0.25">
      <c r="A1238" s="503">
        <v>1234</v>
      </c>
      <c r="B1238" s="504"/>
      <c r="C1238" s="505"/>
      <c r="D1238" s="506"/>
      <c r="E1238" s="506"/>
      <c r="F1238" s="106"/>
      <c r="G1238" s="506"/>
      <c r="H1238" s="506"/>
      <c r="I1238" s="507"/>
      <c r="J1238" s="506"/>
      <c r="K1238" s="506"/>
      <c r="L1238" s="507"/>
      <c r="M1238" s="506"/>
      <c r="N1238" s="508"/>
      <c r="O1238" s="508"/>
      <c r="P1238" s="489">
        <f t="shared" si="57"/>
        <v>-9</v>
      </c>
      <c r="Q1238" s="489">
        <f t="shared" si="59"/>
        <v>0</v>
      </c>
      <c r="R1238" s="493" t="str">
        <f t="shared" si="58"/>
        <v/>
      </c>
    </row>
    <row r="1239" spans="1:18" ht="13.2" hidden="1" x14ac:dyDescent="0.25">
      <c r="A1239" s="503">
        <v>1235</v>
      </c>
      <c r="B1239" s="504"/>
      <c r="C1239" s="505"/>
      <c r="D1239" s="506"/>
      <c r="E1239" s="506"/>
      <c r="F1239" s="106"/>
      <c r="G1239" s="506"/>
      <c r="H1239" s="506"/>
      <c r="I1239" s="507"/>
      <c r="J1239" s="506"/>
      <c r="K1239" s="506"/>
      <c r="L1239" s="507"/>
      <c r="M1239" s="506"/>
      <c r="N1239" s="508"/>
      <c r="O1239" s="508"/>
      <c r="P1239" s="489">
        <f t="shared" si="57"/>
        <v>-9</v>
      </c>
      <c r="Q1239" s="489">
        <f t="shared" si="59"/>
        <v>0</v>
      </c>
      <c r="R1239" s="493" t="str">
        <f t="shared" si="58"/>
        <v/>
      </c>
    </row>
    <row r="1240" spans="1:18" ht="13.2" hidden="1" x14ac:dyDescent="0.25">
      <c r="A1240" s="503">
        <v>1236</v>
      </c>
      <c r="B1240" s="504"/>
      <c r="C1240" s="505"/>
      <c r="D1240" s="506"/>
      <c r="E1240" s="506"/>
      <c r="F1240" s="106"/>
      <c r="G1240" s="506"/>
      <c r="H1240" s="506"/>
      <c r="I1240" s="507"/>
      <c r="J1240" s="506"/>
      <c r="K1240" s="506"/>
      <c r="L1240" s="507"/>
      <c r="M1240" s="506"/>
      <c r="N1240" s="508"/>
      <c r="O1240" s="508"/>
      <c r="P1240" s="489">
        <f t="shared" si="57"/>
        <v>-9</v>
      </c>
      <c r="Q1240" s="489">
        <f t="shared" si="59"/>
        <v>0</v>
      </c>
      <c r="R1240" s="493" t="str">
        <f t="shared" si="58"/>
        <v/>
      </c>
    </row>
    <row r="1241" spans="1:18" ht="13.2" hidden="1" x14ac:dyDescent="0.25">
      <c r="A1241" s="503">
        <v>1237</v>
      </c>
      <c r="B1241" s="504"/>
      <c r="C1241" s="505"/>
      <c r="D1241" s="506"/>
      <c r="E1241" s="506"/>
      <c r="F1241" s="106"/>
      <c r="G1241" s="506"/>
      <c r="H1241" s="506"/>
      <c r="I1241" s="507"/>
      <c r="J1241" s="506"/>
      <c r="K1241" s="506"/>
      <c r="L1241" s="507"/>
      <c r="M1241" s="506"/>
      <c r="N1241" s="508"/>
      <c r="O1241" s="508"/>
      <c r="P1241" s="489">
        <f t="shared" si="57"/>
        <v>-9</v>
      </c>
      <c r="Q1241" s="489">
        <f t="shared" si="59"/>
        <v>0</v>
      </c>
      <c r="R1241" s="493" t="str">
        <f t="shared" si="58"/>
        <v/>
      </c>
    </row>
    <row r="1242" spans="1:18" ht="13.2" hidden="1" x14ac:dyDescent="0.25">
      <c r="A1242" s="503">
        <v>1238</v>
      </c>
      <c r="B1242" s="504"/>
      <c r="C1242" s="505"/>
      <c r="D1242" s="506"/>
      <c r="E1242" s="506"/>
      <c r="F1242" s="106"/>
      <c r="G1242" s="506"/>
      <c r="H1242" s="506"/>
      <c r="I1242" s="507"/>
      <c r="J1242" s="506"/>
      <c r="K1242" s="506"/>
      <c r="L1242" s="507"/>
      <c r="M1242" s="506"/>
      <c r="N1242" s="508"/>
      <c r="O1242" s="508"/>
      <c r="P1242" s="489">
        <f t="shared" si="57"/>
        <v>-9</v>
      </c>
      <c r="Q1242" s="489">
        <f t="shared" si="59"/>
        <v>0</v>
      </c>
      <c r="R1242" s="493" t="str">
        <f t="shared" si="58"/>
        <v/>
      </c>
    </row>
    <row r="1243" spans="1:18" ht="13.2" hidden="1" x14ac:dyDescent="0.25">
      <c r="A1243" s="503">
        <v>1239</v>
      </c>
      <c r="B1243" s="504"/>
      <c r="C1243" s="505"/>
      <c r="D1243" s="506"/>
      <c r="E1243" s="506"/>
      <c r="F1243" s="106"/>
      <c r="G1243" s="506"/>
      <c r="H1243" s="506"/>
      <c r="I1243" s="507"/>
      <c r="J1243" s="506"/>
      <c r="K1243" s="506"/>
      <c r="L1243" s="507"/>
      <c r="M1243" s="506"/>
      <c r="N1243" s="508"/>
      <c r="O1243" s="508"/>
      <c r="P1243" s="489">
        <f t="shared" si="57"/>
        <v>-9</v>
      </c>
      <c r="Q1243" s="489">
        <f t="shared" si="59"/>
        <v>0</v>
      </c>
      <c r="R1243" s="493" t="str">
        <f t="shared" si="58"/>
        <v/>
      </c>
    </row>
    <row r="1244" spans="1:18" ht="13.2" hidden="1" x14ac:dyDescent="0.25">
      <c r="A1244" s="503">
        <v>1240</v>
      </c>
      <c r="B1244" s="504"/>
      <c r="C1244" s="505"/>
      <c r="D1244" s="506"/>
      <c r="E1244" s="506"/>
      <c r="F1244" s="106"/>
      <c r="G1244" s="506"/>
      <c r="H1244" s="506"/>
      <c r="I1244" s="507"/>
      <c r="J1244" s="506"/>
      <c r="K1244" s="506"/>
      <c r="L1244" s="507"/>
      <c r="M1244" s="506"/>
      <c r="N1244" s="508"/>
      <c r="O1244" s="508"/>
      <c r="P1244" s="489">
        <f t="shared" si="57"/>
        <v>-9</v>
      </c>
      <c r="Q1244" s="489">
        <f t="shared" si="59"/>
        <v>0</v>
      </c>
      <c r="R1244" s="493" t="str">
        <f t="shared" si="58"/>
        <v/>
      </c>
    </row>
    <row r="1245" spans="1:18" ht="13.2" hidden="1" x14ac:dyDescent="0.25">
      <c r="A1245" s="503">
        <v>1241</v>
      </c>
      <c r="B1245" s="504"/>
      <c r="C1245" s="505"/>
      <c r="D1245" s="506"/>
      <c r="E1245" s="506"/>
      <c r="F1245" s="106"/>
      <c r="G1245" s="506"/>
      <c r="H1245" s="506"/>
      <c r="I1245" s="507"/>
      <c r="J1245" s="506"/>
      <c r="K1245" s="506"/>
      <c r="L1245" s="507"/>
      <c r="M1245" s="506"/>
      <c r="N1245" s="508"/>
      <c r="O1245" s="508"/>
      <c r="P1245" s="489">
        <f t="shared" si="57"/>
        <v>-9</v>
      </c>
      <c r="Q1245" s="489">
        <f t="shared" si="59"/>
        <v>0</v>
      </c>
      <c r="R1245" s="493" t="str">
        <f t="shared" si="58"/>
        <v/>
      </c>
    </row>
    <row r="1246" spans="1:18" ht="13.2" hidden="1" x14ac:dyDescent="0.25">
      <c r="A1246" s="503">
        <v>1242</v>
      </c>
      <c r="B1246" s="504"/>
      <c r="C1246" s="505"/>
      <c r="D1246" s="506"/>
      <c r="E1246" s="506"/>
      <c r="F1246" s="106"/>
      <c r="G1246" s="506"/>
      <c r="H1246" s="506"/>
      <c r="I1246" s="507"/>
      <c r="J1246" s="506"/>
      <c r="K1246" s="506"/>
      <c r="L1246" s="507"/>
      <c r="M1246" s="506"/>
      <c r="N1246" s="508"/>
      <c r="O1246" s="508"/>
      <c r="P1246" s="489">
        <f t="shared" si="57"/>
        <v>-9</v>
      </c>
      <c r="Q1246" s="489">
        <f t="shared" si="59"/>
        <v>0</v>
      </c>
      <c r="R1246" s="493" t="str">
        <f t="shared" si="58"/>
        <v/>
      </c>
    </row>
    <row r="1247" spans="1:18" ht="13.2" hidden="1" x14ac:dyDescent="0.25">
      <c r="A1247" s="503">
        <v>1243</v>
      </c>
      <c r="B1247" s="504"/>
      <c r="C1247" s="505"/>
      <c r="D1247" s="506"/>
      <c r="E1247" s="506"/>
      <c r="F1247" s="106"/>
      <c r="G1247" s="506"/>
      <c r="H1247" s="506"/>
      <c r="I1247" s="507"/>
      <c r="J1247" s="506"/>
      <c r="K1247" s="506"/>
      <c r="L1247" s="507"/>
      <c r="M1247" s="506"/>
      <c r="N1247" s="508"/>
      <c r="O1247" s="508"/>
      <c r="P1247" s="489">
        <f t="shared" si="57"/>
        <v>-9</v>
      </c>
      <c r="Q1247" s="489">
        <f t="shared" si="59"/>
        <v>0</v>
      </c>
      <c r="R1247" s="493" t="str">
        <f t="shared" si="58"/>
        <v/>
      </c>
    </row>
    <row r="1248" spans="1:18" ht="13.2" hidden="1" x14ac:dyDescent="0.25">
      <c r="A1248" s="503">
        <v>1244</v>
      </c>
      <c r="B1248" s="504"/>
      <c r="C1248" s="505"/>
      <c r="D1248" s="506"/>
      <c r="E1248" s="506"/>
      <c r="F1248" s="106"/>
      <c r="G1248" s="506"/>
      <c r="H1248" s="506"/>
      <c r="I1248" s="507"/>
      <c r="J1248" s="506"/>
      <c r="K1248" s="506"/>
      <c r="L1248" s="507"/>
      <c r="M1248" s="506"/>
      <c r="N1248" s="508"/>
      <c r="O1248" s="508"/>
      <c r="P1248" s="489">
        <f t="shared" si="57"/>
        <v>-9</v>
      </c>
      <c r="Q1248" s="489">
        <f t="shared" si="59"/>
        <v>0</v>
      </c>
      <c r="R1248" s="493" t="str">
        <f t="shared" si="58"/>
        <v/>
      </c>
    </row>
    <row r="1249" spans="1:18" ht="13.2" hidden="1" x14ac:dyDescent="0.25">
      <c r="A1249" s="503">
        <v>1245</v>
      </c>
      <c r="B1249" s="504"/>
      <c r="C1249" s="505"/>
      <c r="D1249" s="506"/>
      <c r="E1249" s="506"/>
      <c r="F1249" s="106"/>
      <c r="G1249" s="506"/>
      <c r="H1249" s="506"/>
      <c r="I1249" s="507"/>
      <c r="J1249" s="506"/>
      <c r="K1249" s="506"/>
      <c r="L1249" s="507"/>
      <c r="M1249" s="506"/>
      <c r="N1249" s="508"/>
      <c r="O1249" s="508"/>
      <c r="P1249" s="489">
        <f t="shared" si="57"/>
        <v>-9</v>
      </c>
      <c r="Q1249" s="489">
        <f t="shared" si="59"/>
        <v>0</v>
      </c>
      <c r="R1249" s="493" t="str">
        <f t="shared" si="58"/>
        <v/>
      </c>
    </row>
    <row r="1250" spans="1:18" ht="13.2" hidden="1" x14ac:dyDescent="0.25">
      <c r="A1250" s="503">
        <v>1246</v>
      </c>
      <c r="B1250" s="504"/>
      <c r="C1250" s="505"/>
      <c r="D1250" s="506"/>
      <c r="E1250" s="506"/>
      <c r="F1250" s="106"/>
      <c r="G1250" s="506"/>
      <c r="H1250" s="506"/>
      <c r="I1250" s="507"/>
      <c r="J1250" s="506"/>
      <c r="K1250" s="506"/>
      <c r="L1250" s="507"/>
      <c r="M1250" s="506"/>
      <c r="N1250" s="508"/>
      <c r="O1250" s="508"/>
      <c r="P1250" s="489">
        <f t="shared" si="57"/>
        <v>-9</v>
      </c>
      <c r="Q1250" s="489">
        <f t="shared" si="59"/>
        <v>0</v>
      </c>
      <c r="R1250" s="493" t="str">
        <f t="shared" si="58"/>
        <v/>
      </c>
    </row>
    <row r="1251" spans="1:18" ht="13.2" hidden="1" x14ac:dyDescent="0.25">
      <c r="A1251" s="503">
        <v>1247</v>
      </c>
      <c r="B1251" s="504"/>
      <c r="C1251" s="505"/>
      <c r="D1251" s="506"/>
      <c r="E1251" s="506"/>
      <c r="F1251" s="106"/>
      <c r="G1251" s="506"/>
      <c r="H1251" s="506"/>
      <c r="I1251" s="507"/>
      <c r="J1251" s="506"/>
      <c r="K1251" s="506"/>
      <c r="L1251" s="507"/>
      <c r="M1251" s="506"/>
      <c r="N1251" s="508"/>
      <c r="O1251" s="508"/>
      <c r="P1251" s="489">
        <f t="shared" si="57"/>
        <v>-9</v>
      </c>
      <c r="Q1251" s="489">
        <f t="shared" si="59"/>
        <v>0</v>
      </c>
      <c r="R1251" s="493" t="str">
        <f t="shared" si="58"/>
        <v/>
      </c>
    </row>
    <row r="1252" spans="1:18" ht="13.2" hidden="1" x14ac:dyDescent="0.25">
      <c r="A1252" s="503">
        <v>1248</v>
      </c>
      <c r="B1252" s="504"/>
      <c r="C1252" s="505"/>
      <c r="D1252" s="506"/>
      <c r="E1252" s="506"/>
      <c r="F1252" s="106"/>
      <c r="G1252" s="506"/>
      <c r="H1252" s="506"/>
      <c r="I1252" s="507"/>
      <c r="J1252" s="506"/>
      <c r="K1252" s="506"/>
      <c r="L1252" s="507"/>
      <c r="M1252" s="506"/>
      <c r="N1252" s="508"/>
      <c r="O1252" s="508"/>
      <c r="P1252" s="489">
        <f t="shared" si="57"/>
        <v>-9</v>
      </c>
      <c r="Q1252" s="489">
        <f t="shared" si="59"/>
        <v>0</v>
      </c>
      <c r="R1252" s="493" t="str">
        <f t="shared" si="58"/>
        <v/>
      </c>
    </row>
    <row r="1253" spans="1:18" ht="13.2" hidden="1" x14ac:dyDescent="0.25">
      <c r="A1253" s="503">
        <v>1249</v>
      </c>
      <c r="B1253" s="504"/>
      <c r="C1253" s="505"/>
      <c r="D1253" s="506"/>
      <c r="E1253" s="506"/>
      <c r="F1253" s="106"/>
      <c r="G1253" s="506"/>
      <c r="H1253" s="506"/>
      <c r="I1253" s="507"/>
      <c r="J1253" s="506"/>
      <c r="K1253" s="506"/>
      <c r="L1253" s="507"/>
      <c r="M1253" s="506"/>
      <c r="N1253" s="508"/>
      <c r="O1253" s="508"/>
      <c r="P1253" s="489">
        <f t="shared" si="57"/>
        <v>-9</v>
      </c>
      <c r="Q1253" s="489">
        <f t="shared" si="59"/>
        <v>0</v>
      </c>
      <c r="R1253" s="493" t="str">
        <f t="shared" si="58"/>
        <v/>
      </c>
    </row>
    <row r="1254" spans="1:18" ht="13.2" hidden="1" x14ac:dyDescent="0.25">
      <c r="A1254" s="503">
        <v>1250</v>
      </c>
      <c r="B1254" s="504"/>
      <c r="C1254" s="505"/>
      <c r="D1254" s="506"/>
      <c r="E1254" s="506"/>
      <c r="F1254" s="106"/>
      <c r="G1254" s="506"/>
      <c r="H1254" s="506"/>
      <c r="I1254" s="507"/>
      <c r="J1254" s="506"/>
      <c r="K1254" s="506"/>
      <c r="L1254" s="507"/>
      <c r="M1254" s="506"/>
      <c r="N1254" s="508"/>
      <c r="O1254" s="508"/>
      <c r="P1254" s="489">
        <f t="shared" si="57"/>
        <v>-9</v>
      </c>
      <c r="Q1254" s="489">
        <f t="shared" si="59"/>
        <v>0</v>
      </c>
      <c r="R1254" s="493" t="str">
        <f t="shared" si="58"/>
        <v/>
      </c>
    </row>
    <row r="1255" spans="1:18" ht="13.2" hidden="1" x14ac:dyDescent="0.25">
      <c r="A1255" s="503">
        <v>1251</v>
      </c>
      <c r="B1255" s="504"/>
      <c r="C1255" s="505"/>
      <c r="D1255" s="506"/>
      <c r="E1255" s="506"/>
      <c r="F1255" s="106"/>
      <c r="G1255" s="506"/>
      <c r="H1255" s="506"/>
      <c r="I1255" s="507"/>
      <c r="J1255" s="506"/>
      <c r="K1255" s="506"/>
      <c r="L1255" s="507"/>
      <c r="M1255" s="506"/>
      <c r="N1255" s="508"/>
      <c r="O1255" s="508"/>
      <c r="P1255" s="489">
        <f t="shared" si="57"/>
        <v>-9</v>
      </c>
      <c r="Q1255" s="489">
        <f t="shared" si="59"/>
        <v>0</v>
      </c>
      <c r="R1255" s="493" t="str">
        <f t="shared" si="58"/>
        <v/>
      </c>
    </row>
    <row r="1256" spans="1:18" ht="13.2" hidden="1" x14ac:dyDescent="0.25">
      <c r="A1256" s="503">
        <v>1252</v>
      </c>
      <c r="B1256" s="504"/>
      <c r="C1256" s="505"/>
      <c r="D1256" s="506"/>
      <c r="E1256" s="506"/>
      <c r="F1256" s="106"/>
      <c r="G1256" s="506"/>
      <c r="H1256" s="506"/>
      <c r="I1256" s="507"/>
      <c r="J1256" s="506"/>
      <c r="K1256" s="506"/>
      <c r="L1256" s="507"/>
      <c r="M1256" s="506"/>
      <c r="N1256" s="508"/>
      <c r="O1256" s="508"/>
      <c r="P1256" s="489">
        <f t="shared" si="57"/>
        <v>-9</v>
      </c>
      <c r="Q1256" s="489">
        <f t="shared" si="59"/>
        <v>0</v>
      </c>
      <c r="R1256" s="493" t="str">
        <f t="shared" si="58"/>
        <v/>
      </c>
    </row>
    <row r="1257" spans="1:18" ht="13.2" hidden="1" x14ac:dyDescent="0.25">
      <c r="A1257" s="503">
        <v>1253</v>
      </c>
      <c r="B1257" s="504"/>
      <c r="C1257" s="505"/>
      <c r="D1257" s="506"/>
      <c r="E1257" s="506"/>
      <c r="F1257" s="106"/>
      <c r="G1257" s="506"/>
      <c r="H1257" s="506"/>
      <c r="I1257" s="507"/>
      <c r="J1257" s="506"/>
      <c r="K1257" s="506"/>
      <c r="L1257" s="507"/>
      <c r="M1257" s="506"/>
      <c r="N1257" s="508"/>
      <c r="O1257" s="508"/>
      <c r="P1257" s="489">
        <f t="shared" si="57"/>
        <v>-9</v>
      </c>
      <c r="Q1257" s="489">
        <f t="shared" si="59"/>
        <v>0</v>
      </c>
      <c r="R1257" s="493" t="str">
        <f t="shared" si="58"/>
        <v/>
      </c>
    </row>
    <row r="1258" spans="1:18" ht="13.2" hidden="1" x14ac:dyDescent="0.25">
      <c r="A1258" s="503">
        <v>1254</v>
      </c>
      <c r="B1258" s="504"/>
      <c r="C1258" s="505"/>
      <c r="D1258" s="506"/>
      <c r="E1258" s="506"/>
      <c r="F1258" s="106"/>
      <c r="G1258" s="506"/>
      <c r="H1258" s="506"/>
      <c r="I1258" s="507"/>
      <c r="J1258" s="506"/>
      <c r="K1258" s="506"/>
      <c r="L1258" s="507"/>
      <c r="M1258" s="506"/>
      <c r="N1258" s="508"/>
      <c r="O1258" s="508"/>
      <c r="P1258" s="489">
        <f t="shared" si="57"/>
        <v>-9</v>
      </c>
      <c r="Q1258" s="489">
        <f t="shared" si="59"/>
        <v>0</v>
      </c>
      <c r="R1258" s="493" t="str">
        <f t="shared" si="58"/>
        <v/>
      </c>
    </row>
    <row r="1259" spans="1:18" ht="13.2" hidden="1" x14ac:dyDescent="0.25">
      <c r="A1259" s="503">
        <v>1255</v>
      </c>
      <c r="B1259" s="504"/>
      <c r="C1259" s="505"/>
      <c r="D1259" s="506"/>
      <c r="E1259" s="506"/>
      <c r="F1259" s="106"/>
      <c r="G1259" s="506"/>
      <c r="H1259" s="506"/>
      <c r="I1259" s="507"/>
      <c r="J1259" s="506"/>
      <c r="K1259" s="506"/>
      <c r="L1259" s="507"/>
      <c r="M1259" s="506"/>
      <c r="N1259" s="508"/>
      <c r="O1259" s="508"/>
      <c r="P1259" s="489">
        <f t="shared" si="57"/>
        <v>-9</v>
      </c>
      <c r="Q1259" s="489">
        <f t="shared" si="59"/>
        <v>0</v>
      </c>
      <c r="R1259" s="493" t="str">
        <f t="shared" si="58"/>
        <v/>
      </c>
    </row>
    <row r="1260" spans="1:18" ht="13.2" hidden="1" x14ac:dyDescent="0.25">
      <c r="A1260" s="503">
        <v>1256</v>
      </c>
      <c r="B1260" s="504"/>
      <c r="C1260" s="505"/>
      <c r="D1260" s="506"/>
      <c r="E1260" s="506"/>
      <c r="F1260" s="106"/>
      <c r="G1260" s="506"/>
      <c r="H1260" s="506"/>
      <c r="I1260" s="507"/>
      <c r="J1260" s="506"/>
      <c r="K1260" s="506"/>
      <c r="L1260" s="507"/>
      <c r="M1260" s="506"/>
      <c r="N1260" s="508"/>
      <c r="O1260" s="508"/>
      <c r="P1260" s="489">
        <f t="shared" si="57"/>
        <v>-9</v>
      </c>
      <c r="Q1260" s="489">
        <f t="shared" si="59"/>
        <v>0</v>
      </c>
      <c r="R1260" s="493" t="str">
        <f t="shared" si="58"/>
        <v/>
      </c>
    </row>
    <row r="1261" spans="1:18" ht="13.2" hidden="1" x14ac:dyDescent="0.25">
      <c r="A1261" s="503">
        <v>1257</v>
      </c>
      <c r="B1261" s="504"/>
      <c r="C1261" s="505"/>
      <c r="D1261" s="506"/>
      <c r="E1261" s="506"/>
      <c r="F1261" s="106"/>
      <c r="G1261" s="506"/>
      <c r="H1261" s="506"/>
      <c r="I1261" s="507"/>
      <c r="J1261" s="506"/>
      <c r="K1261" s="506"/>
      <c r="L1261" s="507"/>
      <c r="M1261" s="506"/>
      <c r="N1261" s="508"/>
      <c r="O1261" s="508"/>
      <c r="P1261" s="489">
        <f t="shared" si="57"/>
        <v>-9</v>
      </c>
      <c r="Q1261" s="489">
        <f t="shared" si="59"/>
        <v>0</v>
      </c>
      <c r="R1261" s="493" t="str">
        <f t="shared" si="58"/>
        <v/>
      </c>
    </row>
    <row r="1262" spans="1:18" ht="13.2" hidden="1" x14ac:dyDescent="0.25">
      <c r="A1262" s="503">
        <v>1258</v>
      </c>
      <c r="B1262" s="504"/>
      <c r="C1262" s="505"/>
      <c r="D1262" s="506"/>
      <c r="E1262" s="506"/>
      <c r="F1262" s="106"/>
      <c r="G1262" s="506"/>
      <c r="H1262" s="506"/>
      <c r="I1262" s="507"/>
      <c r="J1262" s="506"/>
      <c r="K1262" s="506"/>
      <c r="L1262" s="507"/>
      <c r="M1262" s="506"/>
      <c r="N1262" s="508"/>
      <c r="O1262" s="508"/>
      <c r="P1262" s="489">
        <f t="shared" si="57"/>
        <v>-9</v>
      </c>
      <c r="Q1262" s="489">
        <f t="shared" si="59"/>
        <v>0</v>
      </c>
      <c r="R1262" s="493" t="str">
        <f t="shared" si="58"/>
        <v/>
      </c>
    </row>
    <row r="1263" spans="1:18" ht="13.2" hidden="1" x14ac:dyDescent="0.25">
      <c r="A1263" s="503">
        <v>1259</v>
      </c>
      <c r="B1263" s="504"/>
      <c r="C1263" s="505"/>
      <c r="D1263" s="506"/>
      <c r="E1263" s="506"/>
      <c r="F1263" s="106"/>
      <c r="G1263" s="506"/>
      <c r="H1263" s="506"/>
      <c r="I1263" s="507"/>
      <c r="J1263" s="506"/>
      <c r="K1263" s="506"/>
      <c r="L1263" s="507"/>
      <c r="M1263" s="506"/>
      <c r="N1263" s="508"/>
      <c r="O1263" s="508"/>
      <c r="P1263" s="489">
        <f t="shared" si="57"/>
        <v>-9</v>
      </c>
      <c r="Q1263" s="489">
        <f t="shared" si="59"/>
        <v>0</v>
      </c>
      <c r="R1263" s="493" t="str">
        <f t="shared" si="58"/>
        <v/>
      </c>
    </row>
    <row r="1264" spans="1:18" ht="13.2" hidden="1" x14ac:dyDescent="0.25">
      <c r="A1264" s="503">
        <v>1260</v>
      </c>
      <c r="B1264" s="504"/>
      <c r="C1264" s="505"/>
      <c r="D1264" s="506"/>
      <c r="E1264" s="506"/>
      <c r="F1264" s="106"/>
      <c r="G1264" s="506"/>
      <c r="H1264" s="506"/>
      <c r="I1264" s="507"/>
      <c r="J1264" s="506"/>
      <c r="K1264" s="506"/>
      <c r="L1264" s="507"/>
      <c r="M1264" s="506"/>
      <c r="N1264" s="508"/>
      <c r="O1264" s="508"/>
      <c r="P1264" s="489">
        <f t="shared" si="57"/>
        <v>-9</v>
      </c>
      <c r="Q1264" s="489">
        <f t="shared" si="59"/>
        <v>0</v>
      </c>
      <c r="R1264" s="493" t="str">
        <f t="shared" si="58"/>
        <v/>
      </c>
    </row>
    <row r="1265" spans="1:18" ht="13.2" hidden="1" x14ac:dyDescent="0.25">
      <c r="A1265" s="503">
        <v>1261</v>
      </c>
      <c r="B1265" s="504"/>
      <c r="C1265" s="505"/>
      <c r="D1265" s="506"/>
      <c r="E1265" s="506"/>
      <c r="F1265" s="106"/>
      <c r="G1265" s="506"/>
      <c r="H1265" s="506"/>
      <c r="I1265" s="507"/>
      <c r="J1265" s="506"/>
      <c r="K1265" s="506"/>
      <c r="L1265" s="507"/>
      <c r="M1265" s="506"/>
      <c r="N1265" s="508"/>
      <c r="O1265" s="508"/>
      <c r="P1265" s="489">
        <f t="shared" si="57"/>
        <v>-9</v>
      </c>
      <c r="Q1265" s="489">
        <f t="shared" si="59"/>
        <v>0</v>
      </c>
      <c r="R1265" s="493" t="str">
        <f t="shared" si="58"/>
        <v/>
      </c>
    </row>
    <row r="1266" spans="1:18" ht="13.2" hidden="1" x14ac:dyDescent="0.25">
      <c r="A1266" s="503">
        <v>1262</v>
      </c>
      <c r="B1266" s="504"/>
      <c r="C1266" s="505"/>
      <c r="D1266" s="506"/>
      <c r="E1266" s="506"/>
      <c r="F1266" s="106"/>
      <c r="G1266" s="506"/>
      <c r="H1266" s="506"/>
      <c r="I1266" s="507"/>
      <c r="J1266" s="506"/>
      <c r="K1266" s="506"/>
      <c r="L1266" s="507"/>
      <c r="M1266" s="506"/>
      <c r="N1266" s="508"/>
      <c r="O1266" s="508"/>
      <c r="P1266" s="489">
        <f t="shared" si="57"/>
        <v>-9</v>
      </c>
      <c r="Q1266" s="489">
        <f t="shared" si="59"/>
        <v>0</v>
      </c>
      <c r="R1266" s="493" t="str">
        <f t="shared" si="58"/>
        <v/>
      </c>
    </row>
    <row r="1267" spans="1:18" ht="13.2" hidden="1" x14ac:dyDescent="0.25">
      <c r="A1267" s="503">
        <v>1263</v>
      </c>
      <c r="B1267" s="504"/>
      <c r="C1267" s="505"/>
      <c r="D1267" s="506"/>
      <c r="E1267" s="506"/>
      <c r="F1267" s="106"/>
      <c r="G1267" s="506"/>
      <c r="H1267" s="506"/>
      <c r="I1267" s="507"/>
      <c r="J1267" s="506"/>
      <c r="K1267" s="506"/>
      <c r="L1267" s="507"/>
      <c r="M1267" s="506"/>
      <c r="N1267" s="508"/>
      <c r="O1267" s="508"/>
      <c r="P1267" s="489">
        <f t="shared" si="57"/>
        <v>-9</v>
      </c>
      <c r="Q1267" s="489">
        <f t="shared" si="59"/>
        <v>0</v>
      </c>
      <c r="R1267" s="493" t="str">
        <f t="shared" si="58"/>
        <v/>
      </c>
    </row>
    <row r="1268" spans="1:18" ht="13.2" hidden="1" x14ac:dyDescent="0.25">
      <c r="A1268" s="503">
        <v>1264</v>
      </c>
      <c r="B1268" s="504"/>
      <c r="C1268" s="505"/>
      <c r="D1268" s="506"/>
      <c r="E1268" s="506"/>
      <c r="F1268" s="106"/>
      <c r="G1268" s="506"/>
      <c r="H1268" s="506"/>
      <c r="I1268" s="507"/>
      <c r="J1268" s="506"/>
      <c r="K1268" s="506"/>
      <c r="L1268" s="507"/>
      <c r="M1268" s="506"/>
      <c r="N1268" s="508"/>
      <c r="O1268" s="508"/>
      <c r="P1268" s="489">
        <f t="shared" si="57"/>
        <v>-9</v>
      </c>
      <c r="Q1268" s="489">
        <f t="shared" si="59"/>
        <v>0</v>
      </c>
      <c r="R1268" s="493" t="str">
        <f t="shared" si="58"/>
        <v/>
      </c>
    </row>
    <row r="1269" spans="1:18" ht="13.2" hidden="1" x14ac:dyDescent="0.25">
      <c r="A1269" s="503">
        <v>1265</v>
      </c>
      <c r="B1269" s="504"/>
      <c r="C1269" s="505"/>
      <c r="D1269" s="506"/>
      <c r="E1269" s="506"/>
      <c r="F1269" s="106"/>
      <c r="G1269" s="506"/>
      <c r="H1269" s="506"/>
      <c r="I1269" s="507"/>
      <c r="J1269" s="506"/>
      <c r="K1269" s="506"/>
      <c r="L1269" s="507"/>
      <c r="M1269" s="506"/>
      <c r="N1269" s="508"/>
      <c r="O1269" s="508"/>
      <c r="P1269" s="489">
        <f t="shared" si="57"/>
        <v>-9</v>
      </c>
      <c r="Q1269" s="489">
        <f t="shared" si="59"/>
        <v>0</v>
      </c>
      <c r="R1269" s="493" t="str">
        <f t="shared" si="58"/>
        <v/>
      </c>
    </row>
    <row r="1270" spans="1:18" ht="13.2" hidden="1" x14ac:dyDescent="0.25">
      <c r="A1270" s="503">
        <v>1266</v>
      </c>
      <c r="B1270" s="504"/>
      <c r="C1270" s="505"/>
      <c r="D1270" s="506"/>
      <c r="E1270" s="506"/>
      <c r="F1270" s="106"/>
      <c r="G1270" s="506"/>
      <c r="H1270" s="506"/>
      <c r="I1270" s="507"/>
      <c r="J1270" s="506"/>
      <c r="K1270" s="506"/>
      <c r="L1270" s="507"/>
      <c r="M1270" s="506"/>
      <c r="N1270" s="508"/>
      <c r="O1270" s="508"/>
      <c r="P1270" s="489">
        <f t="shared" si="57"/>
        <v>-9</v>
      </c>
      <c r="Q1270" s="489">
        <f t="shared" si="59"/>
        <v>0</v>
      </c>
      <c r="R1270" s="493" t="str">
        <f t="shared" si="58"/>
        <v/>
      </c>
    </row>
    <row r="1271" spans="1:18" ht="13.2" hidden="1" x14ac:dyDescent="0.25">
      <c r="A1271" s="503">
        <v>1267</v>
      </c>
      <c r="B1271" s="504"/>
      <c r="C1271" s="505"/>
      <c r="D1271" s="506"/>
      <c r="E1271" s="506"/>
      <c r="F1271" s="106"/>
      <c r="G1271" s="506"/>
      <c r="H1271" s="506"/>
      <c r="I1271" s="507"/>
      <c r="J1271" s="506"/>
      <c r="K1271" s="506"/>
      <c r="L1271" s="507"/>
      <c r="M1271" s="506"/>
      <c r="N1271" s="508"/>
      <c r="O1271" s="508"/>
      <c r="P1271" s="489">
        <f t="shared" si="57"/>
        <v>-9</v>
      </c>
      <c r="Q1271" s="489">
        <f t="shared" si="59"/>
        <v>0</v>
      </c>
      <c r="R1271" s="493" t="str">
        <f t="shared" si="58"/>
        <v/>
      </c>
    </row>
    <row r="1272" spans="1:18" ht="13.2" hidden="1" x14ac:dyDescent="0.25">
      <c r="A1272" s="503">
        <v>1268</v>
      </c>
      <c r="B1272" s="504"/>
      <c r="C1272" s="505"/>
      <c r="D1272" s="506"/>
      <c r="E1272" s="506"/>
      <c r="F1272" s="106"/>
      <c r="G1272" s="506"/>
      <c r="H1272" s="506"/>
      <c r="I1272" s="507"/>
      <c r="J1272" s="506"/>
      <c r="K1272" s="506"/>
      <c r="L1272" s="507"/>
      <c r="M1272" s="506"/>
      <c r="N1272" s="508"/>
      <c r="O1272" s="508"/>
      <c r="P1272" s="489">
        <f t="shared" si="57"/>
        <v>-9</v>
      </c>
      <c r="Q1272" s="489">
        <f t="shared" si="59"/>
        <v>0</v>
      </c>
      <c r="R1272" s="493" t="str">
        <f t="shared" si="58"/>
        <v/>
      </c>
    </row>
    <row r="1273" spans="1:18" ht="13.2" hidden="1" x14ac:dyDescent="0.25">
      <c r="A1273" s="503">
        <v>1269</v>
      </c>
      <c r="B1273" s="504"/>
      <c r="C1273" s="505"/>
      <c r="D1273" s="506"/>
      <c r="E1273" s="506"/>
      <c r="F1273" s="106"/>
      <c r="G1273" s="506"/>
      <c r="H1273" s="506"/>
      <c r="I1273" s="507"/>
      <c r="J1273" s="506"/>
      <c r="K1273" s="506"/>
      <c r="L1273" s="507"/>
      <c r="M1273" s="506"/>
      <c r="N1273" s="508"/>
      <c r="O1273" s="508"/>
      <c r="P1273" s="489">
        <f t="shared" si="57"/>
        <v>-9</v>
      </c>
      <c r="Q1273" s="489">
        <f t="shared" si="59"/>
        <v>0</v>
      </c>
      <c r="R1273" s="493" t="str">
        <f t="shared" si="58"/>
        <v/>
      </c>
    </row>
    <row r="1274" spans="1:18" ht="13.2" hidden="1" x14ac:dyDescent="0.25">
      <c r="A1274" s="503">
        <v>1270</v>
      </c>
      <c r="B1274" s="504"/>
      <c r="C1274" s="505"/>
      <c r="D1274" s="506"/>
      <c r="E1274" s="506"/>
      <c r="F1274" s="106"/>
      <c r="G1274" s="506"/>
      <c r="H1274" s="506"/>
      <c r="I1274" s="507"/>
      <c r="J1274" s="506"/>
      <c r="K1274" s="506"/>
      <c r="L1274" s="507"/>
      <c r="M1274" s="506"/>
      <c r="N1274" s="508"/>
      <c r="O1274" s="508"/>
      <c r="P1274" s="489">
        <f t="shared" si="57"/>
        <v>-9</v>
      </c>
      <c r="Q1274" s="489">
        <f t="shared" si="59"/>
        <v>0</v>
      </c>
      <c r="R1274" s="493" t="str">
        <f t="shared" si="58"/>
        <v/>
      </c>
    </row>
    <row r="1275" spans="1:18" ht="13.2" hidden="1" x14ac:dyDescent="0.25">
      <c r="A1275" s="503">
        <v>1271</v>
      </c>
      <c r="B1275" s="504"/>
      <c r="C1275" s="505"/>
      <c r="D1275" s="506"/>
      <c r="E1275" s="506"/>
      <c r="F1275" s="106"/>
      <c r="G1275" s="506"/>
      <c r="H1275" s="506"/>
      <c r="I1275" s="507"/>
      <c r="J1275" s="506"/>
      <c r="K1275" s="506"/>
      <c r="L1275" s="507"/>
      <c r="M1275" s="506"/>
      <c r="N1275" s="508"/>
      <c r="O1275" s="508"/>
      <c r="P1275" s="489">
        <f t="shared" si="57"/>
        <v>-9</v>
      </c>
      <c r="Q1275" s="489">
        <f t="shared" si="59"/>
        <v>0</v>
      </c>
      <c r="R1275" s="493" t="str">
        <f t="shared" si="58"/>
        <v/>
      </c>
    </row>
    <row r="1276" spans="1:18" ht="13.2" hidden="1" x14ac:dyDescent="0.25">
      <c r="A1276" s="503">
        <v>1272</v>
      </c>
      <c r="B1276" s="504"/>
      <c r="C1276" s="505"/>
      <c r="D1276" s="506"/>
      <c r="E1276" s="506"/>
      <c r="F1276" s="106"/>
      <c r="G1276" s="506"/>
      <c r="H1276" s="506"/>
      <c r="I1276" s="507"/>
      <c r="J1276" s="506"/>
      <c r="K1276" s="506"/>
      <c r="L1276" s="507"/>
      <c r="M1276" s="506"/>
      <c r="N1276" s="508"/>
      <c r="O1276" s="508"/>
      <c r="P1276" s="489">
        <f t="shared" si="57"/>
        <v>-9</v>
      </c>
      <c r="Q1276" s="489">
        <f t="shared" si="59"/>
        <v>0</v>
      </c>
      <c r="R1276" s="493" t="str">
        <f t="shared" si="58"/>
        <v/>
      </c>
    </row>
    <row r="1277" spans="1:18" ht="13.2" hidden="1" x14ac:dyDescent="0.25">
      <c r="A1277" s="503">
        <v>1273</v>
      </c>
      <c r="B1277" s="504"/>
      <c r="C1277" s="505"/>
      <c r="D1277" s="506"/>
      <c r="E1277" s="506"/>
      <c r="F1277" s="106"/>
      <c r="G1277" s="506"/>
      <c r="H1277" s="506"/>
      <c r="I1277" s="507"/>
      <c r="J1277" s="506"/>
      <c r="K1277" s="506"/>
      <c r="L1277" s="507"/>
      <c r="M1277" s="506"/>
      <c r="N1277" s="508"/>
      <c r="O1277" s="508"/>
      <c r="P1277" s="489">
        <f t="shared" si="57"/>
        <v>-9</v>
      </c>
      <c r="Q1277" s="489">
        <f t="shared" si="59"/>
        <v>0</v>
      </c>
      <c r="R1277" s="493" t="str">
        <f t="shared" si="58"/>
        <v/>
      </c>
    </row>
    <row r="1278" spans="1:18" ht="13.2" hidden="1" x14ac:dyDescent="0.25">
      <c r="A1278" s="503">
        <v>1274</v>
      </c>
      <c r="B1278" s="504"/>
      <c r="C1278" s="505"/>
      <c r="D1278" s="506"/>
      <c r="E1278" s="506"/>
      <c r="F1278" s="106"/>
      <c r="G1278" s="506"/>
      <c r="H1278" s="506"/>
      <c r="I1278" s="507"/>
      <c r="J1278" s="506"/>
      <c r="K1278" s="506"/>
      <c r="L1278" s="507"/>
      <c r="M1278" s="506"/>
      <c r="N1278" s="508"/>
      <c r="O1278" s="508"/>
      <c r="P1278" s="489">
        <f t="shared" si="57"/>
        <v>-9</v>
      </c>
      <c r="Q1278" s="489">
        <f t="shared" si="59"/>
        <v>0</v>
      </c>
      <c r="R1278" s="493" t="str">
        <f t="shared" si="58"/>
        <v/>
      </c>
    </row>
    <row r="1279" spans="1:18" ht="13.2" hidden="1" x14ac:dyDescent="0.25">
      <c r="A1279" s="503">
        <v>1275</v>
      </c>
      <c r="B1279" s="504"/>
      <c r="C1279" s="505"/>
      <c r="D1279" s="506"/>
      <c r="E1279" s="506"/>
      <c r="F1279" s="106"/>
      <c r="G1279" s="506"/>
      <c r="H1279" s="506"/>
      <c r="I1279" s="507"/>
      <c r="J1279" s="506"/>
      <c r="K1279" s="506"/>
      <c r="L1279" s="507"/>
      <c r="M1279" s="506"/>
      <c r="N1279" s="508"/>
      <c r="O1279" s="508"/>
      <c r="P1279" s="489">
        <f t="shared" si="57"/>
        <v>-9</v>
      </c>
      <c r="Q1279" s="489">
        <f t="shared" si="59"/>
        <v>0</v>
      </c>
      <c r="R1279" s="493" t="str">
        <f t="shared" si="58"/>
        <v/>
      </c>
    </row>
    <row r="1280" spans="1:18" ht="13.2" hidden="1" x14ac:dyDescent="0.25">
      <c r="A1280" s="503">
        <v>1276</v>
      </c>
      <c r="B1280" s="504"/>
      <c r="C1280" s="505"/>
      <c r="D1280" s="506"/>
      <c r="E1280" s="506"/>
      <c r="F1280" s="106"/>
      <c r="G1280" s="506"/>
      <c r="H1280" s="506"/>
      <c r="I1280" s="507"/>
      <c r="J1280" s="506"/>
      <c r="K1280" s="506"/>
      <c r="L1280" s="507"/>
      <c r="M1280" s="506"/>
      <c r="N1280" s="508"/>
      <c r="O1280" s="508"/>
      <c r="P1280" s="489">
        <f t="shared" si="57"/>
        <v>-9</v>
      </c>
      <c r="Q1280" s="489">
        <f t="shared" si="59"/>
        <v>0</v>
      </c>
      <c r="R1280" s="493" t="str">
        <f t="shared" si="58"/>
        <v/>
      </c>
    </row>
    <row r="1281" spans="1:18" ht="13.2" hidden="1" x14ac:dyDescent="0.25">
      <c r="A1281" s="503">
        <v>1277</v>
      </c>
      <c r="B1281" s="504"/>
      <c r="C1281" s="505"/>
      <c r="D1281" s="506"/>
      <c r="E1281" s="506"/>
      <c r="F1281" s="106"/>
      <c r="G1281" s="506"/>
      <c r="H1281" s="506"/>
      <c r="I1281" s="507"/>
      <c r="J1281" s="506"/>
      <c r="K1281" s="506"/>
      <c r="L1281" s="507"/>
      <c r="M1281" s="506"/>
      <c r="N1281" s="508"/>
      <c r="O1281" s="508"/>
      <c r="P1281" s="489">
        <f t="shared" si="57"/>
        <v>-9</v>
      </c>
      <c r="Q1281" s="489">
        <f t="shared" si="59"/>
        <v>0</v>
      </c>
      <c r="R1281" s="493" t="str">
        <f t="shared" si="58"/>
        <v/>
      </c>
    </row>
    <row r="1282" spans="1:18" ht="13.2" hidden="1" x14ac:dyDescent="0.25">
      <c r="A1282" s="503">
        <v>1278</v>
      </c>
      <c r="B1282" s="504"/>
      <c r="C1282" s="505"/>
      <c r="D1282" s="506"/>
      <c r="E1282" s="506"/>
      <c r="F1282" s="106"/>
      <c r="G1282" s="506"/>
      <c r="H1282" s="506"/>
      <c r="I1282" s="507"/>
      <c r="J1282" s="506"/>
      <c r="K1282" s="506"/>
      <c r="L1282" s="507"/>
      <c r="M1282" s="506"/>
      <c r="N1282" s="508"/>
      <c r="O1282" s="508"/>
      <c r="P1282" s="489">
        <f t="shared" si="57"/>
        <v>-9</v>
      </c>
      <c r="Q1282" s="489">
        <f t="shared" si="59"/>
        <v>0</v>
      </c>
      <c r="R1282" s="493" t="str">
        <f t="shared" si="58"/>
        <v/>
      </c>
    </row>
    <row r="1283" spans="1:18" ht="13.2" hidden="1" x14ac:dyDescent="0.25">
      <c r="A1283" s="503">
        <v>1279</v>
      </c>
      <c r="B1283" s="504"/>
      <c r="C1283" s="505"/>
      <c r="D1283" s="506"/>
      <c r="E1283" s="506"/>
      <c r="F1283" s="106"/>
      <c r="G1283" s="506"/>
      <c r="H1283" s="506"/>
      <c r="I1283" s="507"/>
      <c r="J1283" s="506"/>
      <c r="K1283" s="506"/>
      <c r="L1283" s="507"/>
      <c r="M1283" s="506"/>
      <c r="N1283" s="508"/>
      <c r="O1283" s="508"/>
      <c r="P1283" s="489">
        <f t="shared" si="57"/>
        <v>-9</v>
      </c>
      <c r="Q1283" s="489">
        <f t="shared" si="59"/>
        <v>0</v>
      </c>
      <c r="R1283" s="493" t="str">
        <f t="shared" si="58"/>
        <v/>
      </c>
    </row>
    <row r="1284" spans="1:18" ht="13.2" hidden="1" x14ac:dyDescent="0.25">
      <c r="A1284" s="503">
        <v>1280</v>
      </c>
      <c r="B1284" s="504"/>
      <c r="C1284" s="505"/>
      <c r="D1284" s="506"/>
      <c r="E1284" s="506"/>
      <c r="F1284" s="106"/>
      <c r="G1284" s="506"/>
      <c r="H1284" s="506"/>
      <c r="I1284" s="507"/>
      <c r="J1284" s="506"/>
      <c r="K1284" s="506"/>
      <c r="L1284" s="507"/>
      <c r="M1284" s="506"/>
      <c r="N1284" s="508"/>
      <c r="O1284" s="508"/>
      <c r="P1284" s="489">
        <f t="shared" si="57"/>
        <v>-9</v>
      </c>
      <c r="Q1284" s="489">
        <f t="shared" si="59"/>
        <v>0</v>
      </c>
      <c r="R1284" s="493" t="str">
        <f t="shared" si="58"/>
        <v/>
      </c>
    </row>
    <row r="1285" spans="1:18" ht="13.2" hidden="1" x14ac:dyDescent="0.25">
      <c r="A1285" s="503">
        <v>1281</v>
      </c>
      <c r="B1285" s="504"/>
      <c r="C1285" s="505"/>
      <c r="D1285" s="506"/>
      <c r="E1285" s="506"/>
      <c r="F1285" s="106"/>
      <c r="G1285" s="506"/>
      <c r="H1285" s="506"/>
      <c r="I1285" s="507"/>
      <c r="J1285" s="506"/>
      <c r="K1285" s="506"/>
      <c r="L1285" s="507"/>
      <c r="M1285" s="506"/>
      <c r="N1285" s="508"/>
      <c r="O1285" s="508"/>
      <c r="P1285" s="489">
        <f t="shared" ref="P1285:P1348" si="60">MONTH(B1285)-$P$1+1</f>
        <v>-9</v>
      </c>
      <c r="Q1285" s="489">
        <f t="shared" si="59"/>
        <v>0</v>
      </c>
      <c r="R1285" s="493" t="str">
        <f t="shared" ref="R1285:R1348" si="61">SUBSTITUTE(D1285," ","_")</f>
        <v/>
      </c>
    </row>
    <row r="1286" spans="1:18" ht="13.2" hidden="1" x14ac:dyDescent="0.25">
      <c r="A1286" s="503">
        <v>1282</v>
      </c>
      <c r="B1286" s="504"/>
      <c r="C1286" s="505"/>
      <c r="D1286" s="506"/>
      <c r="E1286" s="506"/>
      <c r="F1286" s="106"/>
      <c r="G1286" s="506"/>
      <c r="H1286" s="506"/>
      <c r="I1286" s="507"/>
      <c r="J1286" s="506"/>
      <c r="K1286" s="506"/>
      <c r="L1286" s="507"/>
      <c r="M1286" s="506"/>
      <c r="N1286" s="508"/>
      <c r="O1286" s="508"/>
      <c r="P1286" s="489">
        <f t="shared" si="60"/>
        <v>-9</v>
      </c>
      <c r="Q1286" s="489">
        <f t="shared" ref="Q1286:Q1349" si="62">IF(C1286=0,0,IF(YEAR(C1286)-$Q$1&lt;0,0,MONTH(C1286)-$P$1+1))</f>
        <v>0</v>
      </c>
      <c r="R1286" s="493" t="str">
        <f t="shared" si="61"/>
        <v/>
      </c>
    </row>
    <row r="1287" spans="1:18" ht="13.2" hidden="1" x14ac:dyDescent="0.25">
      <c r="A1287" s="503">
        <v>1283</v>
      </c>
      <c r="B1287" s="504"/>
      <c r="C1287" s="505"/>
      <c r="D1287" s="506"/>
      <c r="E1287" s="506"/>
      <c r="F1287" s="106"/>
      <c r="G1287" s="506"/>
      <c r="H1287" s="506"/>
      <c r="I1287" s="507"/>
      <c r="J1287" s="506"/>
      <c r="K1287" s="506"/>
      <c r="L1287" s="507"/>
      <c r="M1287" s="506"/>
      <c r="N1287" s="508"/>
      <c r="O1287" s="508"/>
      <c r="P1287" s="489">
        <f t="shared" si="60"/>
        <v>-9</v>
      </c>
      <c r="Q1287" s="489">
        <f t="shared" si="62"/>
        <v>0</v>
      </c>
      <c r="R1287" s="493" t="str">
        <f t="shared" si="61"/>
        <v/>
      </c>
    </row>
    <row r="1288" spans="1:18" ht="13.2" hidden="1" x14ac:dyDescent="0.25">
      <c r="A1288" s="503">
        <v>1284</v>
      </c>
      <c r="B1288" s="504"/>
      <c r="C1288" s="505"/>
      <c r="D1288" s="506"/>
      <c r="E1288" s="506"/>
      <c r="F1288" s="106"/>
      <c r="G1288" s="506"/>
      <c r="H1288" s="506"/>
      <c r="I1288" s="507"/>
      <c r="J1288" s="506"/>
      <c r="K1288" s="506"/>
      <c r="L1288" s="507"/>
      <c r="M1288" s="506"/>
      <c r="N1288" s="508"/>
      <c r="O1288" s="508"/>
      <c r="P1288" s="489">
        <f t="shared" si="60"/>
        <v>-9</v>
      </c>
      <c r="Q1288" s="489">
        <f t="shared" si="62"/>
        <v>0</v>
      </c>
      <c r="R1288" s="493" t="str">
        <f t="shared" si="61"/>
        <v/>
      </c>
    </row>
    <row r="1289" spans="1:18" ht="13.2" hidden="1" x14ac:dyDescent="0.25">
      <c r="A1289" s="503">
        <v>1285</v>
      </c>
      <c r="B1289" s="504"/>
      <c r="C1289" s="505"/>
      <c r="D1289" s="506"/>
      <c r="E1289" s="506"/>
      <c r="F1289" s="106"/>
      <c r="G1289" s="506"/>
      <c r="H1289" s="506"/>
      <c r="I1289" s="507"/>
      <c r="J1289" s="506"/>
      <c r="K1289" s="506"/>
      <c r="L1289" s="507"/>
      <c r="M1289" s="506"/>
      <c r="N1289" s="508"/>
      <c r="O1289" s="508"/>
      <c r="P1289" s="489">
        <f t="shared" si="60"/>
        <v>-9</v>
      </c>
      <c r="Q1289" s="489">
        <f t="shared" si="62"/>
        <v>0</v>
      </c>
      <c r="R1289" s="493" t="str">
        <f t="shared" si="61"/>
        <v/>
      </c>
    </row>
    <row r="1290" spans="1:18" ht="13.2" hidden="1" x14ac:dyDescent="0.25">
      <c r="A1290" s="503">
        <v>1286</v>
      </c>
      <c r="B1290" s="504"/>
      <c r="C1290" s="505"/>
      <c r="D1290" s="506"/>
      <c r="E1290" s="506"/>
      <c r="F1290" s="106"/>
      <c r="G1290" s="506"/>
      <c r="H1290" s="506"/>
      <c r="I1290" s="507"/>
      <c r="J1290" s="506"/>
      <c r="K1290" s="506"/>
      <c r="L1290" s="507"/>
      <c r="M1290" s="506"/>
      <c r="N1290" s="508"/>
      <c r="O1290" s="508"/>
      <c r="P1290" s="489">
        <f t="shared" si="60"/>
        <v>-9</v>
      </c>
      <c r="Q1290" s="489">
        <f t="shared" si="62"/>
        <v>0</v>
      </c>
      <c r="R1290" s="493" t="str">
        <f t="shared" si="61"/>
        <v/>
      </c>
    </row>
    <row r="1291" spans="1:18" ht="13.2" hidden="1" x14ac:dyDescent="0.25">
      <c r="A1291" s="503">
        <v>1287</v>
      </c>
      <c r="B1291" s="504"/>
      <c r="C1291" s="505"/>
      <c r="D1291" s="506"/>
      <c r="E1291" s="506"/>
      <c r="F1291" s="106"/>
      <c r="G1291" s="506"/>
      <c r="H1291" s="506"/>
      <c r="I1291" s="507"/>
      <c r="J1291" s="506"/>
      <c r="K1291" s="506"/>
      <c r="L1291" s="507"/>
      <c r="M1291" s="506"/>
      <c r="N1291" s="508"/>
      <c r="O1291" s="508"/>
      <c r="P1291" s="489">
        <f t="shared" si="60"/>
        <v>-9</v>
      </c>
      <c r="Q1291" s="489">
        <f t="shared" si="62"/>
        <v>0</v>
      </c>
      <c r="R1291" s="493" t="str">
        <f t="shared" si="61"/>
        <v/>
      </c>
    </row>
    <row r="1292" spans="1:18" ht="13.2" hidden="1" x14ac:dyDescent="0.25">
      <c r="A1292" s="503">
        <v>1288</v>
      </c>
      <c r="B1292" s="504"/>
      <c r="C1292" s="505"/>
      <c r="D1292" s="506"/>
      <c r="E1292" s="506"/>
      <c r="F1292" s="106"/>
      <c r="G1292" s="506"/>
      <c r="H1292" s="506"/>
      <c r="I1292" s="507"/>
      <c r="J1292" s="506"/>
      <c r="K1292" s="506"/>
      <c r="L1292" s="507"/>
      <c r="M1292" s="506"/>
      <c r="N1292" s="508"/>
      <c r="O1292" s="508"/>
      <c r="P1292" s="489">
        <f t="shared" si="60"/>
        <v>-9</v>
      </c>
      <c r="Q1292" s="489">
        <f t="shared" si="62"/>
        <v>0</v>
      </c>
      <c r="R1292" s="493" t="str">
        <f t="shared" si="61"/>
        <v/>
      </c>
    </row>
    <row r="1293" spans="1:18" ht="13.2" hidden="1" x14ac:dyDescent="0.25">
      <c r="A1293" s="503">
        <v>1289</v>
      </c>
      <c r="B1293" s="504"/>
      <c r="C1293" s="505"/>
      <c r="D1293" s="506"/>
      <c r="E1293" s="506"/>
      <c r="F1293" s="106"/>
      <c r="G1293" s="506"/>
      <c r="H1293" s="506"/>
      <c r="I1293" s="507"/>
      <c r="J1293" s="506"/>
      <c r="K1293" s="506"/>
      <c r="L1293" s="507"/>
      <c r="M1293" s="506"/>
      <c r="N1293" s="508"/>
      <c r="O1293" s="508"/>
      <c r="P1293" s="489">
        <f t="shared" si="60"/>
        <v>-9</v>
      </c>
      <c r="Q1293" s="489">
        <f t="shared" si="62"/>
        <v>0</v>
      </c>
      <c r="R1293" s="493" t="str">
        <f t="shared" si="61"/>
        <v/>
      </c>
    </row>
    <row r="1294" spans="1:18" ht="13.2" hidden="1" x14ac:dyDescent="0.25">
      <c r="A1294" s="503">
        <v>1290</v>
      </c>
      <c r="B1294" s="504"/>
      <c r="C1294" s="505"/>
      <c r="D1294" s="506"/>
      <c r="E1294" s="506"/>
      <c r="F1294" s="106"/>
      <c r="G1294" s="506"/>
      <c r="H1294" s="506"/>
      <c r="I1294" s="507"/>
      <c r="J1294" s="506"/>
      <c r="K1294" s="506"/>
      <c r="L1294" s="507"/>
      <c r="M1294" s="506"/>
      <c r="N1294" s="508"/>
      <c r="O1294" s="508"/>
      <c r="P1294" s="489">
        <f t="shared" si="60"/>
        <v>-9</v>
      </c>
      <c r="Q1294" s="489">
        <f t="shared" si="62"/>
        <v>0</v>
      </c>
      <c r="R1294" s="493" t="str">
        <f t="shared" si="61"/>
        <v/>
      </c>
    </row>
    <row r="1295" spans="1:18" ht="13.2" hidden="1" x14ac:dyDescent="0.25">
      <c r="A1295" s="503">
        <v>1291</v>
      </c>
      <c r="B1295" s="504"/>
      <c r="C1295" s="505"/>
      <c r="D1295" s="506"/>
      <c r="E1295" s="506"/>
      <c r="F1295" s="106"/>
      <c r="G1295" s="506"/>
      <c r="H1295" s="506"/>
      <c r="I1295" s="507"/>
      <c r="J1295" s="506"/>
      <c r="K1295" s="506"/>
      <c r="L1295" s="507"/>
      <c r="M1295" s="506"/>
      <c r="N1295" s="508"/>
      <c r="O1295" s="508"/>
      <c r="P1295" s="489">
        <f t="shared" si="60"/>
        <v>-9</v>
      </c>
      <c r="Q1295" s="489">
        <f t="shared" si="62"/>
        <v>0</v>
      </c>
      <c r="R1295" s="493" t="str">
        <f t="shared" si="61"/>
        <v/>
      </c>
    </row>
    <row r="1296" spans="1:18" ht="13.2" hidden="1" x14ac:dyDescent="0.25">
      <c r="A1296" s="503">
        <v>1292</v>
      </c>
      <c r="B1296" s="504"/>
      <c r="C1296" s="505"/>
      <c r="D1296" s="506"/>
      <c r="E1296" s="506"/>
      <c r="F1296" s="106"/>
      <c r="G1296" s="506"/>
      <c r="H1296" s="506"/>
      <c r="I1296" s="507"/>
      <c r="J1296" s="506"/>
      <c r="K1296" s="506"/>
      <c r="L1296" s="507"/>
      <c r="M1296" s="506"/>
      <c r="N1296" s="508"/>
      <c r="O1296" s="508"/>
      <c r="P1296" s="489">
        <f t="shared" si="60"/>
        <v>-9</v>
      </c>
      <c r="Q1296" s="489">
        <f t="shared" si="62"/>
        <v>0</v>
      </c>
      <c r="R1296" s="493" t="str">
        <f t="shared" si="61"/>
        <v/>
      </c>
    </row>
    <row r="1297" spans="1:18" ht="13.2" hidden="1" x14ac:dyDescent="0.25">
      <c r="A1297" s="503">
        <v>1293</v>
      </c>
      <c r="B1297" s="504"/>
      <c r="C1297" s="505"/>
      <c r="D1297" s="506"/>
      <c r="E1297" s="506"/>
      <c r="F1297" s="106"/>
      <c r="G1297" s="506"/>
      <c r="H1297" s="506"/>
      <c r="I1297" s="507"/>
      <c r="J1297" s="506"/>
      <c r="K1297" s="506"/>
      <c r="L1297" s="507"/>
      <c r="M1297" s="506"/>
      <c r="N1297" s="508"/>
      <c r="O1297" s="508"/>
      <c r="P1297" s="489">
        <f t="shared" si="60"/>
        <v>-9</v>
      </c>
      <c r="Q1297" s="489">
        <f t="shared" si="62"/>
        <v>0</v>
      </c>
      <c r="R1297" s="493" t="str">
        <f t="shared" si="61"/>
        <v/>
      </c>
    </row>
    <row r="1298" spans="1:18" ht="13.2" hidden="1" x14ac:dyDescent="0.25">
      <c r="A1298" s="503">
        <v>1294</v>
      </c>
      <c r="B1298" s="504"/>
      <c r="C1298" s="505"/>
      <c r="D1298" s="506"/>
      <c r="E1298" s="506"/>
      <c r="F1298" s="106"/>
      <c r="G1298" s="506"/>
      <c r="H1298" s="506"/>
      <c r="I1298" s="507"/>
      <c r="J1298" s="506"/>
      <c r="K1298" s="506"/>
      <c r="L1298" s="507"/>
      <c r="M1298" s="506"/>
      <c r="N1298" s="508"/>
      <c r="O1298" s="508"/>
      <c r="P1298" s="489">
        <f t="shared" si="60"/>
        <v>-9</v>
      </c>
      <c r="Q1298" s="489">
        <f t="shared" si="62"/>
        <v>0</v>
      </c>
      <c r="R1298" s="493" t="str">
        <f t="shared" si="61"/>
        <v/>
      </c>
    </row>
    <row r="1299" spans="1:18" ht="13.2" hidden="1" x14ac:dyDescent="0.25">
      <c r="A1299" s="503">
        <v>1295</v>
      </c>
      <c r="B1299" s="504"/>
      <c r="C1299" s="505"/>
      <c r="D1299" s="506"/>
      <c r="E1299" s="506"/>
      <c r="F1299" s="106"/>
      <c r="G1299" s="506"/>
      <c r="H1299" s="506"/>
      <c r="I1299" s="507"/>
      <c r="J1299" s="506"/>
      <c r="K1299" s="506"/>
      <c r="L1299" s="507"/>
      <c r="M1299" s="506"/>
      <c r="N1299" s="508"/>
      <c r="O1299" s="508"/>
      <c r="P1299" s="489">
        <f t="shared" si="60"/>
        <v>-9</v>
      </c>
      <c r="Q1299" s="489">
        <f t="shared" si="62"/>
        <v>0</v>
      </c>
      <c r="R1299" s="493" t="str">
        <f t="shared" si="61"/>
        <v/>
      </c>
    </row>
    <row r="1300" spans="1:18" ht="13.2" hidden="1" x14ac:dyDescent="0.25">
      <c r="A1300" s="503">
        <v>1296</v>
      </c>
      <c r="B1300" s="504"/>
      <c r="C1300" s="505"/>
      <c r="D1300" s="506"/>
      <c r="E1300" s="506"/>
      <c r="F1300" s="106"/>
      <c r="G1300" s="506"/>
      <c r="H1300" s="506"/>
      <c r="I1300" s="507"/>
      <c r="J1300" s="506"/>
      <c r="K1300" s="506"/>
      <c r="L1300" s="507"/>
      <c r="M1300" s="506"/>
      <c r="N1300" s="508"/>
      <c r="O1300" s="508"/>
      <c r="P1300" s="489">
        <f t="shared" si="60"/>
        <v>-9</v>
      </c>
      <c r="Q1300" s="489">
        <f t="shared" si="62"/>
        <v>0</v>
      </c>
      <c r="R1300" s="493" t="str">
        <f t="shared" si="61"/>
        <v/>
      </c>
    </row>
    <row r="1301" spans="1:18" ht="13.2" hidden="1" x14ac:dyDescent="0.25">
      <c r="A1301" s="503">
        <v>1297</v>
      </c>
      <c r="B1301" s="504"/>
      <c r="C1301" s="505"/>
      <c r="D1301" s="506"/>
      <c r="E1301" s="506"/>
      <c r="F1301" s="106"/>
      <c r="G1301" s="506"/>
      <c r="H1301" s="506"/>
      <c r="I1301" s="507"/>
      <c r="J1301" s="506"/>
      <c r="K1301" s="506"/>
      <c r="L1301" s="507"/>
      <c r="M1301" s="506"/>
      <c r="N1301" s="508"/>
      <c r="O1301" s="508"/>
      <c r="P1301" s="489">
        <f t="shared" si="60"/>
        <v>-9</v>
      </c>
      <c r="Q1301" s="489">
        <f t="shared" si="62"/>
        <v>0</v>
      </c>
      <c r="R1301" s="493" t="str">
        <f t="shared" si="61"/>
        <v/>
      </c>
    </row>
    <row r="1302" spans="1:18" ht="13.2" hidden="1" x14ac:dyDescent="0.25">
      <c r="A1302" s="503">
        <v>1298</v>
      </c>
      <c r="B1302" s="504"/>
      <c r="C1302" s="505"/>
      <c r="D1302" s="506"/>
      <c r="E1302" s="506"/>
      <c r="F1302" s="106"/>
      <c r="G1302" s="506"/>
      <c r="H1302" s="506"/>
      <c r="I1302" s="507"/>
      <c r="J1302" s="506"/>
      <c r="K1302" s="506"/>
      <c r="L1302" s="507"/>
      <c r="M1302" s="506"/>
      <c r="N1302" s="508"/>
      <c r="O1302" s="508"/>
      <c r="P1302" s="489">
        <f t="shared" si="60"/>
        <v>-9</v>
      </c>
      <c r="Q1302" s="489">
        <f t="shared" si="62"/>
        <v>0</v>
      </c>
      <c r="R1302" s="493" t="str">
        <f t="shared" si="61"/>
        <v/>
      </c>
    </row>
    <row r="1303" spans="1:18" ht="13.2" hidden="1" x14ac:dyDescent="0.25">
      <c r="A1303" s="503">
        <v>1299</v>
      </c>
      <c r="B1303" s="504"/>
      <c r="C1303" s="505"/>
      <c r="D1303" s="506"/>
      <c r="E1303" s="506"/>
      <c r="F1303" s="106"/>
      <c r="G1303" s="506"/>
      <c r="H1303" s="506"/>
      <c r="I1303" s="507"/>
      <c r="J1303" s="506"/>
      <c r="K1303" s="506"/>
      <c r="L1303" s="507"/>
      <c r="M1303" s="506"/>
      <c r="N1303" s="508"/>
      <c r="O1303" s="508"/>
      <c r="P1303" s="489">
        <f t="shared" si="60"/>
        <v>-9</v>
      </c>
      <c r="Q1303" s="489">
        <f t="shared" si="62"/>
        <v>0</v>
      </c>
      <c r="R1303" s="493" t="str">
        <f t="shared" si="61"/>
        <v/>
      </c>
    </row>
    <row r="1304" spans="1:18" ht="13.2" hidden="1" x14ac:dyDescent="0.25">
      <c r="A1304" s="503">
        <v>1300</v>
      </c>
      <c r="B1304" s="504"/>
      <c r="C1304" s="505"/>
      <c r="D1304" s="506"/>
      <c r="E1304" s="506"/>
      <c r="F1304" s="106"/>
      <c r="G1304" s="506"/>
      <c r="H1304" s="506"/>
      <c r="I1304" s="507"/>
      <c r="J1304" s="506"/>
      <c r="K1304" s="506"/>
      <c r="L1304" s="507"/>
      <c r="M1304" s="506"/>
      <c r="N1304" s="508"/>
      <c r="O1304" s="508"/>
      <c r="P1304" s="489">
        <f t="shared" si="60"/>
        <v>-9</v>
      </c>
      <c r="Q1304" s="489">
        <f t="shared" si="62"/>
        <v>0</v>
      </c>
      <c r="R1304" s="493" t="str">
        <f t="shared" si="61"/>
        <v/>
      </c>
    </row>
    <row r="1305" spans="1:18" ht="13.2" hidden="1" x14ac:dyDescent="0.25">
      <c r="A1305" s="503">
        <v>1301</v>
      </c>
      <c r="B1305" s="504"/>
      <c r="C1305" s="505"/>
      <c r="D1305" s="506"/>
      <c r="E1305" s="506"/>
      <c r="F1305" s="106"/>
      <c r="G1305" s="506"/>
      <c r="H1305" s="506"/>
      <c r="I1305" s="507"/>
      <c r="J1305" s="506"/>
      <c r="K1305" s="506"/>
      <c r="L1305" s="507"/>
      <c r="M1305" s="506"/>
      <c r="N1305" s="508"/>
      <c r="O1305" s="508"/>
      <c r="P1305" s="489">
        <f t="shared" si="60"/>
        <v>-9</v>
      </c>
      <c r="Q1305" s="489">
        <f t="shared" si="62"/>
        <v>0</v>
      </c>
      <c r="R1305" s="493" t="str">
        <f t="shared" si="61"/>
        <v/>
      </c>
    </row>
    <row r="1306" spans="1:18" ht="13.2" hidden="1" x14ac:dyDescent="0.25">
      <c r="A1306" s="503">
        <v>1302</v>
      </c>
      <c r="B1306" s="504"/>
      <c r="C1306" s="505"/>
      <c r="D1306" s="506"/>
      <c r="E1306" s="506"/>
      <c r="F1306" s="106"/>
      <c r="G1306" s="506"/>
      <c r="H1306" s="506"/>
      <c r="I1306" s="507"/>
      <c r="J1306" s="506"/>
      <c r="K1306" s="506"/>
      <c r="L1306" s="507"/>
      <c r="M1306" s="506"/>
      <c r="N1306" s="508"/>
      <c r="O1306" s="508"/>
      <c r="P1306" s="489">
        <f t="shared" si="60"/>
        <v>-9</v>
      </c>
      <c r="Q1306" s="489">
        <f t="shared" si="62"/>
        <v>0</v>
      </c>
      <c r="R1306" s="493" t="str">
        <f t="shared" si="61"/>
        <v/>
      </c>
    </row>
    <row r="1307" spans="1:18" ht="13.2" hidden="1" x14ac:dyDescent="0.25">
      <c r="A1307" s="503">
        <v>1303</v>
      </c>
      <c r="B1307" s="504"/>
      <c r="C1307" s="505"/>
      <c r="D1307" s="506"/>
      <c r="E1307" s="506"/>
      <c r="F1307" s="106"/>
      <c r="G1307" s="506"/>
      <c r="H1307" s="506"/>
      <c r="I1307" s="507"/>
      <c r="J1307" s="506"/>
      <c r="K1307" s="506"/>
      <c r="L1307" s="507"/>
      <c r="M1307" s="506"/>
      <c r="N1307" s="508"/>
      <c r="O1307" s="508"/>
      <c r="P1307" s="489">
        <f t="shared" si="60"/>
        <v>-9</v>
      </c>
      <c r="Q1307" s="489">
        <f t="shared" si="62"/>
        <v>0</v>
      </c>
      <c r="R1307" s="493" t="str">
        <f t="shared" si="61"/>
        <v/>
      </c>
    </row>
    <row r="1308" spans="1:18" ht="13.2" hidden="1" x14ac:dyDescent="0.25">
      <c r="A1308" s="503">
        <v>1304</v>
      </c>
      <c r="B1308" s="504"/>
      <c r="C1308" s="505"/>
      <c r="D1308" s="506"/>
      <c r="E1308" s="506"/>
      <c r="F1308" s="106"/>
      <c r="G1308" s="506"/>
      <c r="H1308" s="506"/>
      <c r="I1308" s="507"/>
      <c r="J1308" s="506"/>
      <c r="K1308" s="506"/>
      <c r="L1308" s="507"/>
      <c r="M1308" s="506"/>
      <c r="N1308" s="508"/>
      <c r="O1308" s="508"/>
      <c r="P1308" s="489">
        <f t="shared" si="60"/>
        <v>-9</v>
      </c>
      <c r="Q1308" s="489">
        <f t="shared" si="62"/>
        <v>0</v>
      </c>
      <c r="R1308" s="493" t="str">
        <f t="shared" si="61"/>
        <v/>
      </c>
    </row>
    <row r="1309" spans="1:18" ht="13.2" hidden="1" x14ac:dyDescent="0.25">
      <c r="A1309" s="503">
        <v>1305</v>
      </c>
      <c r="B1309" s="504"/>
      <c r="C1309" s="505"/>
      <c r="D1309" s="506"/>
      <c r="E1309" s="506"/>
      <c r="F1309" s="106"/>
      <c r="G1309" s="506"/>
      <c r="H1309" s="506"/>
      <c r="I1309" s="507"/>
      <c r="J1309" s="506"/>
      <c r="K1309" s="506"/>
      <c r="L1309" s="507"/>
      <c r="M1309" s="506"/>
      <c r="N1309" s="508"/>
      <c r="O1309" s="508"/>
      <c r="P1309" s="489">
        <f t="shared" si="60"/>
        <v>-9</v>
      </c>
      <c r="Q1309" s="489">
        <f t="shared" si="62"/>
        <v>0</v>
      </c>
      <c r="R1309" s="493" t="str">
        <f t="shared" si="61"/>
        <v/>
      </c>
    </row>
    <row r="1310" spans="1:18" ht="13.2" hidden="1" x14ac:dyDescent="0.25">
      <c r="A1310" s="503">
        <v>1306</v>
      </c>
      <c r="B1310" s="504"/>
      <c r="C1310" s="505"/>
      <c r="D1310" s="506"/>
      <c r="E1310" s="506"/>
      <c r="F1310" s="106"/>
      <c r="G1310" s="506"/>
      <c r="H1310" s="506"/>
      <c r="I1310" s="507"/>
      <c r="J1310" s="506"/>
      <c r="K1310" s="506"/>
      <c r="L1310" s="507"/>
      <c r="M1310" s="506"/>
      <c r="N1310" s="508"/>
      <c r="O1310" s="508"/>
      <c r="P1310" s="489">
        <f t="shared" si="60"/>
        <v>-9</v>
      </c>
      <c r="Q1310" s="489">
        <f t="shared" si="62"/>
        <v>0</v>
      </c>
      <c r="R1310" s="493" t="str">
        <f t="shared" si="61"/>
        <v/>
      </c>
    </row>
    <row r="1311" spans="1:18" ht="13.2" hidden="1" x14ac:dyDescent="0.25">
      <c r="A1311" s="503">
        <v>1307</v>
      </c>
      <c r="B1311" s="504"/>
      <c r="C1311" s="505"/>
      <c r="D1311" s="506"/>
      <c r="E1311" s="506"/>
      <c r="F1311" s="106"/>
      <c r="G1311" s="506"/>
      <c r="H1311" s="506"/>
      <c r="I1311" s="507"/>
      <c r="J1311" s="506"/>
      <c r="K1311" s="506"/>
      <c r="L1311" s="507"/>
      <c r="M1311" s="506"/>
      <c r="N1311" s="508"/>
      <c r="O1311" s="508"/>
      <c r="P1311" s="489">
        <f t="shared" si="60"/>
        <v>-9</v>
      </c>
      <c r="Q1311" s="489">
        <f t="shared" si="62"/>
        <v>0</v>
      </c>
      <c r="R1311" s="493" t="str">
        <f t="shared" si="61"/>
        <v/>
      </c>
    </row>
    <row r="1312" spans="1:18" ht="13.2" hidden="1" x14ac:dyDescent="0.25">
      <c r="A1312" s="503">
        <v>1308</v>
      </c>
      <c r="B1312" s="504"/>
      <c r="C1312" s="505"/>
      <c r="D1312" s="506"/>
      <c r="E1312" s="506"/>
      <c r="F1312" s="106"/>
      <c r="G1312" s="506"/>
      <c r="H1312" s="506"/>
      <c r="I1312" s="507"/>
      <c r="J1312" s="506"/>
      <c r="K1312" s="506"/>
      <c r="L1312" s="507"/>
      <c r="M1312" s="506"/>
      <c r="N1312" s="508"/>
      <c r="O1312" s="508"/>
      <c r="P1312" s="489">
        <f t="shared" si="60"/>
        <v>-9</v>
      </c>
      <c r="Q1312" s="489">
        <f t="shared" si="62"/>
        <v>0</v>
      </c>
      <c r="R1312" s="493" t="str">
        <f t="shared" si="61"/>
        <v/>
      </c>
    </row>
    <row r="1313" spans="1:18" ht="13.2" hidden="1" x14ac:dyDescent="0.25">
      <c r="A1313" s="503">
        <v>1309</v>
      </c>
      <c r="B1313" s="504"/>
      <c r="C1313" s="505"/>
      <c r="D1313" s="506"/>
      <c r="E1313" s="506"/>
      <c r="F1313" s="106"/>
      <c r="G1313" s="506"/>
      <c r="H1313" s="506"/>
      <c r="I1313" s="507"/>
      <c r="J1313" s="506"/>
      <c r="K1313" s="506"/>
      <c r="L1313" s="507"/>
      <c r="M1313" s="506"/>
      <c r="N1313" s="508"/>
      <c r="O1313" s="508"/>
      <c r="P1313" s="489">
        <f t="shared" si="60"/>
        <v>-9</v>
      </c>
      <c r="Q1313" s="489">
        <f t="shared" si="62"/>
        <v>0</v>
      </c>
      <c r="R1313" s="493" t="str">
        <f t="shared" si="61"/>
        <v/>
      </c>
    </row>
    <row r="1314" spans="1:18" ht="13.2" hidden="1" x14ac:dyDescent="0.25">
      <c r="A1314" s="503">
        <v>1310</v>
      </c>
      <c r="B1314" s="504"/>
      <c r="C1314" s="505"/>
      <c r="D1314" s="506"/>
      <c r="E1314" s="506"/>
      <c r="F1314" s="106"/>
      <c r="G1314" s="506"/>
      <c r="H1314" s="506"/>
      <c r="I1314" s="507"/>
      <c r="J1314" s="506"/>
      <c r="K1314" s="506"/>
      <c r="L1314" s="507"/>
      <c r="M1314" s="506"/>
      <c r="N1314" s="508"/>
      <c r="O1314" s="508"/>
      <c r="P1314" s="489">
        <f t="shared" si="60"/>
        <v>-9</v>
      </c>
      <c r="Q1314" s="489">
        <f t="shared" si="62"/>
        <v>0</v>
      </c>
      <c r="R1314" s="493" t="str">
        <f t="shared" si="61"/>
        <v/>
      </c>
    </row>
    <row r="1315" spans="1:18" ht="13.2" hidden="1" x14ac:dyDescent="0.25">
      <c r="A1315" s="503">
        <v>1311</v>
      </c>
      <c r="B1315" s="504"/>
      <c r="C1315" s="505"/>
      <c r="D1315" s="506"/>
      <c r="E1315" s="506"/>
      <c r="F1315" s="106"/>
      <c r="G1315" s="506"/>
      <c r="H1315" s="506"/>
      <c r="I1315" s="507"/>
      <c r="J1315" s="506"/>
      <c r="K1315" s="506"/>
      <c r="L1315" s="507"/>
      <c r="M1315" s="506"/>
      <c r="N1315" s="508"/>
      <c r="O1315" s="508"/>
      <c r="P1315" s="489">
        <f t="shared" si="60"/>
        <v>-9</v>
      </c>
      <c r="Q1315" s="489">
        <f t="shared" si="62"/>
        <v>0</v>
      </c>
      <c r="R1315" s="493" t="str">
        <f t="shared" si="61"/>
        <v/>
      </c>
    </row>
    <row r="1316" spans="1:18" ht="13.2" hidden="1" x14ac:dyDescent="0.25">
      <c r="A1316" s="503">
        <v>1312</v>
      </c>
      <c r="B1316" s="504"/>
      <c r="C1316" s="505"/>
      <c r="D1316" s="506"/>
      <c r="E1316" s="506"/>
      <c r="F1316" s="106"/>
      <c r="G1316" s="506"/>
      <c r="H1316" s="506"/>
      <c r="I1316" s="507"/>
      <c r="J1316" s="506"/>
      <c r="K1316" s="506"/>
      <c r="L1316" s="507"/>
      <c r="M1316" s="506"/>
      <c r="N1316" s="508"/>
      <c r="O1316" s="508"/>
      <c r="P1316" s="489">
        <f t="shared" si="60"/>
        <v>-9</v>
      </c>
      <c r="Q1316" s="489">
        <f t="shared" si="62"/>
        <v>0</v>
      </c>
      <c r="R1316" s="493" t="str">
        <f t="shared" si="61"/>
        <v/>
      </c>
    </row>
    <row r="1317" spans="1:18" ht="13.2" hidden="1" x14ac:dyDescent="0.25">
      <c r="A1317" s="503">
        <v>1313</v>
      </c>
      <c r="B1317" s="504"/>
      <c r="C1317" s="505"/>
      <c r="D1317" s="506"/>
      <c r="E1317" s="506"/>
      <c r="F1317" s="106"/>
      <c r="G1317" s="506"/>
      <c r="H1317" s="506"/>
      <c r="I1317" s="507"/>
      <c r="J1317" s="506"/>
      <c r="K1317" s="506"/>
      <c r="L1317" s="507"/>
      <c r="M1317" s="506"/>
      <c r="N1317" s="508"/>
      <c r="O1317" s="508"/>
      <c r="P1317" s="489">
        <f t="shared" si="60"/>
        <v>-9</v>
      </c>
      <c r="Q1317" s="489">
        <f t="shared" si="62"/>
        <v>0</v>
      </c>
      <c r="R1317" s="493" t="str">
        <f t="shared" si="61"/>
        <v/>
      </c>
    </row>
    <row r="1318" spans="1:18" ht="13.2" hidden="1" x14ac:dyDescent="0.25">
      <c r="A1318" s="503">
        <v>1314</v>
      </c>
      <c r="B1318" s="504"/>
      <c r="C1318" s="505"/>
      <c r="D1318" s="506"/>
      <c r="E1318" s="506"/>
      <c r="F1318" s="106"/>
      <c r="G1318" s="506"/>
      <c r="H1318" s="506"/>
      <c r="I1318" s="507"/>
      <c r="J1318" s="506"/>
      <c r="K1318" s="506"/>
      <c r="L1318" s="507"/>
      <c r="M1318" s="506"/>
      <c r="N1318" s="508"/>
      <c r="O1318" s="508"/>
      <c r="P1318" s="489">
        <f t="shared" si="60"/>
        <v>-9</v>
      </c>
      <c r="Q1318" s="489">
        <f t="shared" si="62"/>
        <v>0</v>
      </c>
      <c r="R1318" s="493" t="str">
        <f t="shared" si="61"/>
        <v/>
      </c>
    </row>
    <row r="1319" spans="1:18" ht="13.2" hidden="1" x14ac:dyDescent="0.25">
      <c r="A1319" s="503">
        <v>1315</v>
      </c>
      <c r="B1319" s="504"/>
      <c r="C1319" s="505"/>
      <c r="D1319" s="506"/>
      <c r="E1319" s="506"/>
      <c r="F1319" s="106"/>
      <c r="G1319" s="506"/>
      <c r="H1319" s="506"/>
      <c r="I1319" s="507"/>
      <c r="J1319" s="506"/>
      <c r="K1319" s="506"/>
      <c r="L1319" s="507"/>
      <c r="M1319" s="506"/>
      <c r="N1319" s="508"/>
      <c r="O1319" s="508"/>
      <c r="P1319" s="489">
        <f t="shared" si="60"/>
        <v>-9</v>
      </c>
      <c r="Q1319" s="489">
        <f t="shared" si="62"/>
        <v>0</v>
      </c>
      <c r="R1319" s="493" t="str">
        <f t="shared" si="61"/>
        <v/>
      </c>
    </row>
    <row r="1320" spans="1:18" ht="13.2" hidden="1" x14ac:dyDescent="0.25">
      <c r="A1320" s="503">
        <v>1316</v>
      </c>
      <c r="B1320" s="504"/>
      <c r="C1320" s="505"/>
      <c r="D1320" s="506"/>
      <c r="E1320" s="506"/>
      <c r="F1320" s="106"/>
      <c r="G1320" s="506"/>
      <c r="H1320" s="506"/>
      <c r="I1320" s="507"/>
      <c r="J1320" s="506"/>
      <c r="K1320" s="506"/>
      <c r="L1320" s="507"/>
      <c r="M1320" s="506"/>
      <c r="N1320" s="508"/>
      <c r="O1320" s="508"/>
      <c r="P1320" s="489">
        <f t="shared" si="60"/>
        <v>-9</v>
      </c>
      <c r="Q1320" s="489">
        <f t="shared" si="62"/>
        <v>0</v>
      </c>
      <c r="R1320" s="493" t="str">
        <f t="shared" si="61"/>
        <v/>
      </c>
    </row>
    <row r="1321" spans="1:18" ht="13.2" hidden="1" x14ac:dyDescent="0.25">
      <c r="A1321" s="503">
        <v>1317</v>
      </c>
      <c r="B1321" s="504"/>
      <c r="C1321" s="505"/>
      <c r="D1321" s="506"/>
      <c r="E1321" s="506"/>
      <c r="F1321" s="106"/>
      <c r="G1321" s="506"/>
      <c r="H1321" s="506"/>
      <c r="I1321" s="507"/>
      <c r="J1321" s="506"/>
      <c r="K1321" s="506"/>
      <c r="L1321" s="507"/>
      <c r="M1321" s="506"/>
      <c r="N1321" s="508"/>
      <c r="O1321" s="508"/>
      <c r="P1321" s="489">
        <f t="shared" si="60"/>
        <v>-9</v>
      </c>
      <c r="Q1321" s="489">
        <f t="shared" si="62"/>
        <v>0</v>
      </c>
      <c r="R1321" s="493" t="str">
        <f t="shared" si="61"/>
        <v/>
      </c>
    </row>
    <row r="1322" spans="1:18" ht="13.2" hidden="1" x14ac:dyDescent="0.25">
      <c r="A1322" s="503">
        <v>1318</v>
      </c>
      <c r="B1322" s="504"/>
      <c r="C1322" s="505"/>
      <c r="D1322" s="506"/>
      <c r="E1322" s="506"/>
      <c r="F1322" s="106"/>
      <c r="G1322" s="506"/>
      <c r="H1322" s="506"/>
      <c r="I1322" s="507"/>
      <c r="J1322" s="506"/>
      <c r="K1322" s="506"/>
      <c r="L1322" s="507"/>
      <c r="M1322" s="506"/>
      <c r="N1322" s="508"/>
      <c r="O1322" s="508"/>
      <c r="P1322" s="489">
        <f t="shared" si="60"/>
        <v>-9</v>
      </c>
      <c r="Q1322" s="489">
        <f t="shared" si="62"/>
        <v>0</v>
      </c>
      <c r="R1322" s="493" t="str">
        <f t="shared" si="61"/>
        <v/>
      </c>
    </row>
    <row r="1323" spans="1:18" ht="13.2" hidden="1" x14ac:dyDescent="0.25">
      <c r="A1323" s="503">
        <v>1319</v>
      </c>
      <c r="B1323" s="504"/>
      <c r="C1323" s="505"/>
      <c r="D1323" s="506"/>
      <c r="E1323" s="506"/>
      <c r="F1323" s="106"/>
      <c r="G1323" s="506"/>
      <c r="H1323" s="506"/>
      <c r="I1323" s="507"/>
      <c r="J1323" s="506"/>
      <c r="K1323" s="506"/>
      <c r="L1323" s="507"/>
      <c r="M1323" s="506"/>
      <c r="N1323" s="508"/>
      <c r="O1323" s="508"/>
      <c r="P1323" s="489">
        <f t="shared" si="60"/>
        <v>-9</v>
      </c>
      <c r="Q1323" s="489">
        <f t="shared" si="62"/>
        <v>0</v>
      </c>
      <c r="R1323" s="493" t="str">
        <f t="shared" si="61"/>
        <v/>
      </c>
    </row>
    <row r="1324" spans="1:18" ht="13.2" hidden="1" x14ac:dyDescent="0.25">
      <c r="A1324" s="503">
        <v>1320</v>
      </c>
      <c r="B1324" s="504"/>
      <c r="C1324" s="505"/>
      <c r="D1324" s="506"/>
      <c r="E1324" s="506"/>
      <c r="F1324" s="106"/>
      <c r="G1324" s="506"/>
      <c r="H1324" s="506"/>
      <c r="I1324" s="507"/>
      <c r="J1324" s="506"/>
      <c r="K1324" s="506"/>
      <c r="L1324" s="507"/>
      <c r="M1324" s="506"/>
      <c r="N1324" s="508"/>
      <c r="O1324" s="508"/>
      <c r="P1324" s="489">
        <f t="shared" si="60"/>
        <v>-9</v>
      </c>
      <c r="Q1324" s="489">
        <f t="shared" si="62"/>
        <v>0</v>
      </c>
      <c r="R1324" s="493" t="str">
        <f t="shared" si="61"/>
        <v/>
      </c>
    </row>
    <row r="1325" spans="1:18" ht="13.2" hidden="1" x14ac:dyDescent="0.25">
      <c r="A1325" s="503">
        <v>1321</v>
      </c>
      <c r="B1325" s="504"/>
      <c r="C1325" s="505"/>
      <c r="D1325" s="506"/>
      <c r="E1325" s="506"/>
      <c r="F1325" s="106"/>
      <c r="G1325" s="506"/>
      <c r="H1325" s="506"/>
      <c r="I1325" s="507"/>
      <c r="J1325" s="506"/>
      <c r="K1325" s="506"/>
      <c r="L1325" s="507"/>
      <c r="M1325" s="506"/>
      <c r="N1325" s="508"/>
      <c r="O1325" s="508"/>
      <c r="P1325" s="489">
        <f t="shared" si="60"/>
        <v>-9</v>
      </c>
      <c r="Q1325" s="489">
        <f t="shared" si="62"/>
        <v>0</v>
      </c>
      <c r="R1325" s="493" t="str">
        <f t="shared" si="61"/>
        <v/>
      </c>
    </row>
    <row r="1326" spans="1:18" ht="13.2" hidden="1" x14ac:dyDescent="0.25">
      <c r="A1326" s="503">
        <v>1322</v>
      </c>
      <c r="B1326" s="504"/>
      <c r="C1326" s="505"/>
      <c r="D1326" s="506"/>
      <c r="E1326" s="506"/>
      <c r="F1326" s="106"/>
      <c r="G1326" s="506"/>
      <c r="H1326" s="506"/>
      <c r="I1326" s="507"/>
      <c r="J1326" s="506"/>
      <c r="K1326" s="506"/>
      <c r="L1326" s="507"/>
      <c r="M1326" s="506"/>
      <c r="N1326" s="508"/>
      <c r="O1326" s="508"/>
      <c r="P1326" s="489">
        <f t="shared" si="60"/>
        <v>-9</v>
      </c>
      <c r="Q1326" s="489">
        <f t="shared" si="62"/>
        <v>0</v>
      </c>
      <c r="R1326" s="493" t="str">
        <f t="shared" si="61"/>
        <v/>
      </c>
    </row>
    <row r="1327" spans="1:18" ht="13.2" hidden="1" x14ac:dyDescent="0.25">
      <c r="A1327" s="503">
        <v>1323</v>
      </c>
      <c r="B1327" s="504"/>
      <c r="C1327" s="505"/>
      <c r="D1327" s="506"/>
      <c r="E1327" s="506"/>
      <c r="F1327" s="106"/>
      <c r="G1327" s="506"/>
      <c r="H1327" s="506"/>
      <c r="I1327" s="507"/>
      <c r="J1327" s="506"/>
      <c r="K1327" s="506"/>
      <c r="L1327" s="507"/>
      <c r="M1327" s="506"/>
      <c r="N1327" s="508"/>
      <c r="O1327" s="508"/>
      <c r="P1327" s="489">
        <f t="shared" si="60"/>
        <v>-9</v>
      </c>
      <c r="Q1327" s="489">
        <f t="shared" si="62"/>
        <v>0</v>
      </c>
      <c r="R1327" s="493" t="str">
        <f t="shared" si="61"/>
        <v/>
      </c>
    </row>
    <row r="1328" spans="1:18" ht="13.2" hidden="1" x14ac:dyDescent="0.25">
      <c r="A1328" s="503">
        <v>1324</v>
      </c>
      <c r="B1328" s="504"/>
      <c r="C1328" s="505"/>
      <c r="D1328" s="506"/>
      <c r="E1328" s="506"/>
      <c r="F1328" s="106"/>
      <c r="G1328" s="506"/>
      <c r="H1328" s="506"/>
      <c r="I1328" s="507"/>
      <c r="J1328" s="506"/>
      <c r="K1328" s="506"/>
      <c r="L1328" s="507"/>
      <c r="M1328" s="506"/>
      <c r="N1328" s="508"/>
      <c r="O1328" s="508"/>
      <c r="P1328" s="489">
        <f t="shared" si="60"/>
        <v>-9</v>
      </c>
      <c r="Q1328" s="489">
        <f t="shared" si="62"/>
        <v>0</v>
      </c>
      <c r="R1328" s="493" t="str">
        <f t="shared" si="61"/>
        <v/>
      </c>
    </row>
    <row r="1329" spans="1:18" ht="13.2" hidden="1" x14ac:dyDescent="0.25">
      <c r="A1329" s="503">
        <v>1325</v>
      </c>
      <c r="B1329" s="504"/>
      <c r="C1329" s="505"/>
      <c r="D1329" s="506"/>
      <c r="E1329" s="506"/>
      <c r="F1329" s="106"/>
      <c r="G1329" s="506"/>
      <c r="H1329" s="506"/>
      <c r="I1329" s="507"/>
      <c r="J1329" s="506"/>
      <c r="K1329" s="506"/>
      <c r="L1329" s="507"/>
      <c r="M1329" s="506"/>
      <c r="N1329" s="508"/>
      <c r="O1329" s="508"/>
      <c r="P1329" s="489">
        <f t="shared" si="60"/>
        <v>-9</v>
      </c>
      <c r="Q1329" s="489">
        <f t="shared" si="62"/>
        <v>0</v>
      </c>
      <c r="R1329" s="493" t="str">
        <f t="shared" si="61"/>
        <v/>
      </c>
    </row>
    <row r="1330" spans="1:18" ht="13.2" hidden="1" x14ac:dyDescent="0.25">
      <c r="A1330" s="503">
        <v>1326</v>
      </c>
      <c r="B1330" s="504"/>
      <c r="C1330" s="505"/>
      <c r="D1330" s="506"/>
      <c r="E1330" s="506"/>
      <c r="F1330" s="106"/>
      <c r="G1330" s="506"/>
      <c r="H1330" s="506"/>
      <c r="I1330" s="507"/>
      <c r="J1330" s="506"/>
      <c r="K1330" s="506"/>
      <c r="L1330" s="507"/>
      <c r="M1330" s="506"/>
      <c r="N1330" s="508"/>
      <c r="O1330" s="508"/>
      <c r="P1330" s="489">
        <f t="shared" si="60"/>
        <v>-9</v>
      </c>
      <c r="Q1330" s="489">
        <f t="shared" si="62"/>
        <v>0</v>
      </c>
      <c r="R1330" s="493" t="str">
        <f t="shared" si="61"/>
        <v/>
      </c>
    </row>
    <row r="1331" spans="1:18" ht="13.2" hidden="1" x14ac:dyDescent="0.25">
      <c r="A1331" s="503">
        <v>1327</v>
      </c>
      <c r="B1331" s="504"/>
      <c r="C1331" s="505"/>
      <c r="D1331" s="506"/>
      <c r="E1331" s="506"/>
      <c r="F1331" s="106"/>
      <c r="G1331" s="506"/>
      <c r="H1331" s="506"/>
      <c r="I1331" s="507"/>
      <c r="J1331" s="506"/>
      <c r="K1331" s="506"/>
      <c r="L1331" s="507"/>
      <c r="M1331" s="506"/>
      <c r="N1331" s="508"/>
      <c r="O1331" s="508"/>
      <c r="P1331" s="489">
        <f t="shared" si="60"/>
        <v>-9</v>
      </c>
      <c r="Q1331" s="489">
        <f t="shared" si="62"/>
        <v>0</v>
      </c>
      <c r="R1331" s="493" t="str">
        <f t="shared" si="61"/>
        <v/>
      </c>
    </row>
    <row r="1332" spans="1:18" ht="13.2" hidden="1" x14ac:dyDescent="0.25">
      <c r="A1332" s="503">
        <v>1328</v>
      </c>
      <c r="B1332" s="504"/>
      <c r="C1332" s="505"/>
      <c r="D1332" s="506"/>
      <c r="E1332" s="506"/>
      <c r="F1332" s="106"/>
      <c r="G1332" s="506"/>
      <c r="H1332" s="506"/>
      <c r="I1332" s="507"/>
      <c r="J1332" s="506"/>
      <c r="K1332" s="506"/>
      <c r="L1332" s="507"/>
      <c r="M1332" s="506"/>
      <c r="N1332" s="508"/>
      <c r="O1332" s="508"/>
      <c r="P1332" s="489">
        <f t="shared" si="60"/>
        <v>-9</v>
      </c>
      <c r="Q1332" s="489">
        <f t="shared" si="62"/>
        <v>0</v>
      </c>
      <c r="R1332" s="493" t="str">
        <f t="shared" si="61"/>
        <v/>
      </c>
    </row>
    <row r="1333" spans="1:18" ht="13.2" hidden="1" x14ac:dyDescent="0.25">
      <c r="A1333" s="503">
        <v>1329</v>
      </c>
      <c r="B1333" s="504"/>
      <c r="C1333" s="505"/>
      <c r="D1333" s="506"/>
      <c r="E1333" s="506"/>
      <c r="F1333" s="106"/>
      <c r="G1333" s="506"/>
      <c r="H1333" s="506"/>
      <c r="I1333" s="507"/>
      <c r="J1333" s="506"/>
      <c r="K1333" s="506"/>
      <c r="L1333" s="507"/>
      <c r="M1333" s="506"/>
      <c r="N1333" s="508"/>
      <c r="O1333" s="508"/>
      <c r="P1333" s="489">
        <f t="shared" si="60"/>
        <v>-9</v>
      </c>
      <c r="Q1333" s="489">
        <f t="shared" si="62"/>
        <v>0</v>
      </c>
      <c r="R1333" s="493" t="str">
        <f t="shared" si="61"/>
        <v/>
      </c>
    </row>
    <row r="1334" spans="1:18" ht="13.2" hidden="1" x14ac:dyDescent="0.25">
      <c r="A1334" s="503">
        <v>1330</v>
      </c>
      <c r="B1334" s="504"/>
      <c r="C1334" s="505"/>
      <c r="D1334" s="506"/>
      <c r="E1334" s="506"/>
      <c r="F1334" s="106"/>
      <c r="G1334" s="506"/>
      <c r="H1334" s="506"/>
      <c r="I1334" s="507"/>
      <c r="J1334" s="506"/>
      <c r="K1334" s="506"/>
      <c r="L1334" s="507"/>
      <c r="M1334" s="506"/>
      <c r="N1334" s="508"/>
      <c r="O1334" s="508"/>
      <c r="P1334" s="489">
        <f t="shared" si="60"/>
        <v>-9</v>
      </c>
      <c r="Q1334" s="489">
        <f t="shared" si="62"/>
        <v>0</v>
      </c>
      <c r="R1334" s="493" t="str">
        <f t="shared" si="61"/>
        <v/>
      </c>
    </row>
    <row r="1335" spans="1:18" ht="13.2" hidden="1" x14ac:dyDescent="0.25">
      <c r="A1335" s="503">
        <v>1331</v>
      </c>
      <c r="B1335" s="504"/>
      <c r="C1335" s="505"/>
      <c r="D1335" s="506"/>
      <c r="E1335" s="506"/>
      <c r="F1335" s="106"/>
      <c r="G1335" s="506"/>
      <c r="H1335" s="506"/>
      <c r="I1335" s="507"/>
      <c r="J1335" s="506"/>
      <c r="K1335" s="506"/>
      <c r="L1335" s="507"/>
      <c r="M1335" s="506"/>
      <c r="N1335" s="508"/>
      <c r="O1335" s="508"/>
      <c r="P1335" s="489">
        <f t="shared" si="60"/>
        <v>-9</v>
      </c>
      <c r="Q1335" s="489">
        <f t="shared" si="62"/>
        <v>0</v>
      </c>
      <c r="R1335" s="493" t="str">
        <f t="shared" si="61"/>
        <v/>
      </c>
    </row>
    <row r="1336" spans="1:18" ht="13.2" hidden="1" x14ac:dyDescent="0.25">
      <c r="A1336" s="503">
        <v>1332</v>
      </c>
      <c r="B1336" s="504"/>
      <c r="C1336" s="505"/>
      <c r="D1336" s="506"/>
      <c r="E1336" s="506"/>
      <c r="F1336" s="106"/>
      <c r="G1336" s="506"/>
      <c r="H1336" s="506"/>
      <c r="I1336" s="507"/>
      <c r="J1336" s="506"/>
      <c r="K1336" s="506"/>
      <c r="L1336" s="507"/>
      <c r="M1336" s="506"/>
      <c r="N1336" s="508"/>
      <c r="O1336" s="508"/>
      <c r="P1336" s="489">
        <f t="shared" si="60"/>
        <v>-9</v>
      </c>
      <c r="Q1336" s="489">
        <f t="shared" si="62"/>
        <v>0</v>
      </c>
      <c r="R1336" s="493" t="str">
        <f t="shared" si="61"/>
        <v/>
      </c>
    </row>
    <row r="1337" spans="1:18" ht="13.2" hidden="1" x14ac:dyDescent="0.25">
      <c r="A1337" s="503">
        <v>1333</v>
      </c>
      <c r="B1337" s="504"/>
      <c r="C1337" s="505"/>
      <c r="D1337" s="506"/>
      <c r="E1337" s="506"/>
      <c r="F1337" s="106"/>
      <c r="G1337" s="506"/>
      <c r="H1337" s="506"/>
      <c r="I1337" s="507"/>
      <c r="J1337" s="506"/>
      <c r="K1337" s="506"/>
      <c r="L1337" s="507"/>
      <c r="M1337" s="506"/>
      <c r="N1337" s="508"/>
      <c r="O1337" s="508"/>
      <c r="P1337" s="489">
        <f t="shared" si="60"/>
        <v>-9</v>
      </c>
      <c r="Q1337" s="489">
        <f t="shared" si="62"/>
        <v>0</v>
      </c>
      <c r="R1337" s="493" t="str">
        <f t="shared" si="61"/>
        <v/>
      </c>
    </row>
    <row r="1338" spans="1:18" ht="13.2" hidden="1" x14ac:dyDescent="0.25">
      <c r="A1338" s="503">
        <v>1334</v>
      </c>
      <c r="B1338" s="504"/>
      <c r="C1338" s="505"/>
      <c r="D1338" s="506"/>
      <c r="E1338" s="506"/>
      <c r="F1338" s="106"/>
      <c r="G1338" s="506"/>
      <c r="H1338" s="506"/>
      <c r="I1338" s="507"/>
      <c r="J1338" s="506"/>
      <c r="K1338" s="506"/>
      <c r="L1338" s="507"/>
      <c r="M1338" s="506"/>
      <c r="N1338" s="508"/>
      <c r="O1338" s="508"/>
      <c r="P1338" s="489">
        <f t="shared" si="60"/>
        <v>-9</v>
      </c>
      <c r="Q1338" s="489">
        <f t="shared" si="62"/>
        <v>0</v>
      </c>
      <c r="R1338" s="493" t="str">
        <f t="shared" si="61"/>
        <v/>
      </c>
    </row>
    <row r="1339" spans="1:18" ht="13.2" hidden="1" x14ac:dyDescent="0.25">
      <c r="A1339" s="503">
        <v>1335</v>
      </c>
      <c r="B1339" s="504"/>
      <c r="C1339" s="505"/>
      <c r="D1339" s="506"/>
      <c r="E1339" s="506"/>
      <c r="F1339" s="106"/>
      <c r="G1339" s="506"/>
      <c r="H1339" s="506"/>
      <c r="I1339" s="507"/>
      <c r="J1339" s="506"/>
      <c r="K1339" s="506"/>
      <c r="L1339" s="507"/>
      <c r="M1339" s="506"/>
      <c r="N1339" s="508"/>
      <c r="O1339" s="508"/>
      <c r="P1339" s="489">
        <f t="shared" si="60"/>
        <v>-9</v>
      </c>
      <c r="Q1339" s="489">
        <f t="shared" si="62"/>
        <v>0</v>
      </c>
      <c r="R1339" s="493" t="str">
        <f t="shared" si="61"/>
        <v/>
      </c>
    </row>
    <row r="1340" spans="1:18" ht="13.2" hidden="1" x14ac:dyDescent="0.25">
      <c r="A1340" s="503">
        <v>1336</v>
      </c>
      <c r="B1340" s="504"/>
      <c r="C1340" s="505"/>
      <c r="D1340" s="506"/>
      <c r="E1340" s="506"/>
      <c r="F1340" s="106"/>
      <c r="G1340" s="506"/>
      <c r="H1340" s="506"/>
      <c r="I1340" s="507"/>
      <c r="J1340" s="506"/>
      <c r="K1340" s="506"/>
      <c r="L1340" s="507"/>
      <c r="M1340" s="506"/>
      <c r="N1340" s="508"/>
      <c r="O1340" s="508"/>
      <c r="P1340" s="489">
        <f t="shared" si="60"/>
        <v>-9</v>
      </c>
      <c r="Q1340" s="489">
        <f t="shared" si="62"/>
        <v>0</v>
      </c>
      <c r="R1340" s="493" t="str">
        <f t="shared" si="61"/>
        <v/>
      </c>
    </row>
    <row r="1341" spans="1:18" ht="13.2" hidden="1" x14ac:dyDescent="0.25">
      <c r="A1341" s="503">
        <v>1337</v>
      </c>
      <c r="B1341" s="504"/>
      <c r="C1341" s="505"/>
      <c r="D1341" s="506"/>
      <c r="E1341" s="506"/>
      <c r="F1341" s="106"/>
      <c r="G1341" s="506"/>
      <c r="H1341" s="506"/>
      <c r="I1341" s="507"/>
      <c r="J1341" s="506"/>
      <c r="K1341" s="506"/>
      <c r="L1341" s="507"/>
      <c r="M1341" s="506"/>
      <c r="N1341" s="508"/>
      <c r="O1341" s="508"/>
      <c r="P1341" s="489">
        <f t="shared" si="60"/>
        <v>-9</v>
      </c>
      <c r="Q1341" s="489">
        <f t="shared" si="62"/>
        <v>0</v>
      </c>
      <c r="R1341" s="493" t="str">
        <f t="shared" si="61"/>
        <v/>
      </c>
    </row>
    <row r="1342" spans="1:18" ht="13.2" hidden="1" x14ac:dyDescent="0.25">
      <c r="A1342" s="503">
        <v>1338</v>
      </c>
      <c r="B1342" s="504"/>
      <c r="C1342" s="505"/>
      <c r="D1342" s="506"/>
      <c r="E1342" s="506"/>
      <c r="F1342" s="106"/>
      <c r="G1342" s="506"/>
      <c r="H1342" s="506"/>
      <c r="I1342" s="507"/>
      <c r="J1342" s="506"/>
      <c r="K1342" s="506"/>
      <c r="L1342" s="507"/>
      <c r="M1342" s="506"/>
      <c r="N1342" s="508"/>
      <c r="O1342" s="508"/>
      <c r="P1342" s="489">
        <f t="shared" si="60"/>
        <v>-9</v>
      </c>
      <c r="Q1342" s="489">
        <f t="shared" si="62"/>
        <v>0</v>
      </c>
      <c r="R1342" s="493" t="str">
        <f t="shared" si="61"/>
        <v/>
      </c>
    </row>
    <row r="1343" spans="1:18" ht="13.2" hidden="1" x14ac:dyDescent="0.25">
      <c r="A1343" s="503">
        <v>1339</v>
      </c>
      <c r="B1343" s="504"/>
      <c r="C1343" s="505"/>
      <c r="D1343" s="506"/>
      <c r="E1343" s="506"/>
      <c r="F1343" s="106"/>
      <c r="G1343" s="506"/>
      <c r="H1343" s="506"/>
      <c r="I1343" s="507"/>
      <c r="J1343" s="506"/>
      <c r="K1343" s="506"/>
      <c r="L1343" s="507"/>
      <c r="M1343" s="506"/>
      <c r="N1343" s="508"/>
      <c r="O1343" s="508"/>
      <c r="P1343" s="489">
        <f t="shared" si="60"/>
        <v>-9</v>
      </c>
      <c r="Q1343" s="489">
        <f t="shared" si="62"/>
        <v>0</v>
      </c>
      <c r="R1343" s="493" t="str">
        <f t="shared" si="61"/>
        <v/>
      </c>
    </row>
    <row r="1344" spans="1:18" ht="13.2" hidden="1" x14ac:dyDescent="0.25">
      <c r="A1344" s="503">
        <v>1340</v>
      </c>
      <c r="B1344" s="504"/>
      <c r="C1344" s="505"/>
      <c r="D1344" s="506"/>
      <c r="E1344" s="506"/>
      <c r="F1344" s="106"/>
      <c r="G1344" s="506"/>
      <c r="H1344" s="506"/>
      <c r="I1344" s="507"/>
      <c r="J1344" s="506"/>
      <c r="K1344" s="506"/>
      <c r="L1344" s="507"/>
      <c r="M1344" s="506"/>
      <c r="N1344" s="508"/>
      <c r="O1344" s="508"/>
      <c r="P1344" s="489">
        <f t="shared" si="60"/>
        <v>-9</v>
      </c>
      <c r="Q1344" s="489">
        <f t="shared" si="62"/>
        <v>0</v>
      </c>
      <c r="R1344" s="493" t="str">
        <f t="shared" si="61"/>
        <v/>
      </c>
    </row>
    <row r="1345" spans="1:18" ht="13.2" hidden="1" x14ac:dyDescent="0.25">
      <c r="A1345" s="503">
        <v>1341</v>
      </c>
      <c r="B1345" s="504"/>
      <c r="C1345" s="505"/>
      <c r="D1345" s="506"/>
      <c r="E1345" s="506"/>
      <c r="F1345" s="106"/>
      <c r="G1345" s="506"/>
      <c r="H1345" s="506"/>
      <c r="I1345" s="507"/>
      <c r="J1345" s="506"/>
      <c r="K1345" s="506"/>
      <c r="L1345" s="507"/>
      <c r="M1345" s="506"/>
      <c r="N1345" s="508"/>
      <c r="O1345" s="508"/>
      <c r="P1345" s="489">
        <f t="shared" si="60"/>
        <v>-9</v>
      </c>
      <c r="Q1345" s="489">
        <f t="shared" si="62"/>
        <v>0</v>
      </c>
      <c r="R1345" s="493" t="str">
        <f t="shared" si="61"/>
        <v/>
      </c>
    </row>
    <row r="1346" spans="1:18" ht="13.2" hidden="1" x14ac:dyDescent="0.25">
      <c r="A1346" s="503">
        <v>1342</v>
      </c>
      <c r="B1346" s="504"/>
      <c r="C1346" s="505"/>
      <c r="D1346" s="506"/>
      <c r="E1346" s="506"/>
      <c r="F1346" s="106"/>
      <c r="G1346" s="506"/>
      <c r="H1346" s="506"/>
      <c r="I1346" s="507"/>
      <c r="J1346" s="506"/>
      <c r="K1346" s="506"/>
      <c r="L1346" s="507"/>
      <c r="M1346" s="506"/>
      <c r="N1346" s="508"/>
      <c r="O1346" s="508"/>
      <c r="P1346" s="489">
        <f t="shared" si="60"/>
        <v>-9</v>
      </c>
      <c r="Q1346" s="489">
        <f t="shared" si="62"/>
        <v>0</v>
      </c>
      <c r="R1346" s="493" t="str">
        <f t="shared" si="61"/>
        <v/>
      </c>
    </row>
    <row r="1347" spans="1:18" ht="13.2" hidden="1" x14ac:dyDescent="0.25">
      <c r="A1347" s="503">
        <v>1343</v>
      </c>
      <c r="B1347" s="504"/>
      <c r="C1347" s="505"/>
      <c r="D1347" s="506"/>
      <c r="E1347" s="506"/>
      <c r="F1347" s="106"/>
      <c r="G1347" s="506"/>
      <c r="H1347" s="506"/>
      <c r="I1347" s="507"/>
      <c r="J1347" s="506"/>
      <c r="K1347" s="506"/>
      <c r="L1347" s="507"/>
      <c r="M1347" s="506"/>
      <c r="N1347" s="508"/>
      <c r="O1347" s="508"/>
      <c r="P1347" s="489">
        <f t="shared" si="60"/>
        <v>-9</v>
      </c>
      <c r="Q1347" s="489">
        <f t="shared" si="62"/>
        <v>0</v>
      </c>
      <c r="R1347" s="493" t="str">
        <f t="shared" si="61"/>
        <v/>
      </c>
    </row>
    <row r="1348" spans="1:18" ht="13.2" hidden="1" x14ac:dyDescent="0.25">
      <c r="A1348" s="503">
        <v>1344</v>
      </c>
      <c r="B1348" s="504"/>
      <c r="C1348" s="505"/>
      <c r="D1348" s="506"/>
      <c r="E1348" s="506"/>
      <c r="F1348" s="106"/>
      <c r="G1348" s="506"/>
      <c r="H1348" s="506"/>
      <c r="I1348" s="507"/>
      <c r="J1348" s="506"/>
      <c r="K1348" s="506"/>
      <c r="L1348" s="507"/>
      <c r="M1348" s="506"/>
      <c r="N1348" s="508"/>
      <c r="O1348" s="508"/>
      <c r="P1348" s="489">
        <f t="shared" si="60"/>
        <v>-9</v>
      </c>
      <c r="Q1348" s="489">
        <f t="shared" si="62"/>
        <v>0</v>
      </c>
      <c r="R1348" s="493" t="str">
        <f t="shared" si="61"/>
        <v/>
      </c>
    </row>
    <row r="1349" spans="1:18" ht="13.2" hidden="1" x14ac:dyDescent="0.25">
      <c r="A1349" s="503">
        <v>1345</v>
      </c>
      <c r="B1349" s="504"/>
      <c r="C1349" s="505"/>
      <c r="D1349" s="506"/>
      <c r="E1349" s="506"/>
      <c r="F1349" s="106"/>
      <c r="G1349" s="506"/>
      <c r="H1349" s="506"/>
      <c r="I1349" s="507"/>
      <c r="J1349" s="506"/>
      <c r="K1349" s="506"/>
      <c r="L1349" s="507"/>
      <c r="M1349" s="506"/>
      <c r="N1349" s="508"/>
      <c r="O1349" s="508"/>
      <c r="P1349" s="489">
        <f t="shared" ref="P1349:P1412" si="63">MONTH(B1349)-$P$1+1</f>
        <v>-9</v>
      </c>
      <c r="Q1349" s="489">
        <f t="shared" si="62"/>
        <v>0</v>
      </c>
      <c r="R1349" s="493" t="str">
        <f t="shared" ref="R1349:R1412" si="64">SUBSTITUTE(D1349," ","_")</f>
        <v/>
      </c>
    </row>
    <row r="1350" spans="1:18" ht="13.2" hidden="1" x14ac:dyDescent="0.25">
      <c r="A1350" s="503">
        <v>1346</v>
      </c>
      <c r="B1350" s="504"/>
      <c r="C1350" s="505"/>
      <c r="D1350" s="506"/>
      <c r="E1350" s="506"/>
      <c r="F1350" s="106"/>
      <c r="G1350" s="506"/>
      <c r="H1350" s="506"/>
      <c r="I1350" s="507"/>
      <c r="J1350" s="506"/>
      <c r="K1350" s="506"/>
      <c r="L1350" s="507"/>
      <c r="M1350" s="506"/>
      <c r="N1350" s="508"/>
      <c r="O1350" s="508"/>
      <c r="P1350" s="489">
        <f t="shared" si="63"/>
        <v>-9</v>
      </c>
      <c r="Q1350" s="489">
        <f t="shared" ref="Q1350:Q1413" si="65">IF(C1350=0,0,IF(YEAR(C1350)-$Q$1&lt;0,0,MONTH(C1350)-$P$1+1))</f>
        <v>0</v>
      </c>
      <c r="R1350" s="493" t="str">
        <f t="shared" si="64"/>
        <v/>
      </c>
    </row>
    <row r="1351" spans="1:18" ht="13.2" hidden="1" x14ac:dyDescent="0.25">
      <c r="A1351" s="503">
        <v>1347</v>
      </c>
      <c r="B1351" s="504"/>
      <c r="C1351" s="505"/>
      <c r="D1351" s="506"/>
      <c r="E1351" s="506"/>
      <c r="F1351" s="106"/>
      <c r="G1351" s="506"/>
      <c r="H1351" s="506"/>
      <c r="I1351" s="507"/>
      <c r="J1351" s="506"/>
      <c r="K1351" s="506"/>
      <c r="L1351" s="507"/>
      <c r="M1351" s="506"/>
      <c r="N1351" s="508"/>
      <c r="O1351" s="508"/>
      <c r="P1351" s="489">
        <f t="shared" si="63"/>
        <v>-9</v>
      </c>
      <c r="Q1351" s="489">
        <f t="shared" si="65"/>
        <v>0</v>
      </c>
      <c r="R1351" s="493" t="str">
        <f t="shared" si="64"/>
        <v/>
      </c>
    </row>
    <row r="1352" spans="1:18" ht="13.2" hidden="1" x14ac:dyDescent="0.25">
      <c r="A1352" s="503">
        <v>1348</v>
      </c>
      <c r="B1352" s="504"/>
      <c r="C1352" s="505"/>
      <c r="D1352" s="506"/>
      <c r="E1352" s="506"/>
      <c r="F1352" s="106"/>
      <c r="G1352" s="506"/>
      <c r="H1352" s="506"/>
      <c r="I1352" s="507"/>
      <c r="J1352" s="506"/>
      <c r="K1352" s="506"/>
      <c r="L1352" s="507"/>
      <c r="M1352" s="506"/>
      <c r="N1352" s="508"/>
      <c r="O1352" s="508"/>
      <c r="P1352" s="489">
        <f t="shared" si="63"/>
        <v>-9</v>
      </c>
      <c r="Q1352" s="489">
        <f t="shared" si="65"/>
        <v>0</v>
      </c>
      <c r="R1352" s="493" t="str">
        <f t="shared" si="64"/>
        <v/>
      </c>
    </row>
    <row r="1353" spans="1:18" ht="13.2" hidden="1" x14ac:dyDescent="0.25">
      <c r="A1353" s="503">
        <v>1349</v>
      </c>
      <c r="B1353" s="504"/>
      <c r="C1353" s="505"/>
      <c r="D1353" s="506"/>
      <c r="E1353" s="506"/>
      <c r="F1353" s="106"/>
      <c r="G1353" s="506"/>
      <c r="H1353" s="506"/>
      <c r="I1353" s="507"/>
      <c r="J1353" s="506"/>
      <c r="K1353" s="506"/>
      <c r="L1353" s="507"/>
      <c r="M1353" s="506"/>
      <c r="N1353" s="508"/>
      <c r="O1353" s="508"/>
      <c r="P1353" s="489">
        <f t="shared" si="63"/>
        <v>-9</v>
      </c>
      <c r="Q1353" s="489">
        <f t="shared" si="65"/>
        <v>0</v>
      </c>
      <c r="R1353" s="493" t="str">
        <f t="shared" si="64"/>
        <v/>
      </c>
    </row>
    <row r="1354" spans="1:18" ht="13.2" hidden="1" x14ac:dyDescent="0.25">
      <c r="A1354" s="503">
        <v>1350</v>
      </c>
      <c r="B1354" s="504"/>
      <c r="C1354" s="505"/>
      <c r="D1354" s="506"/>
      <c r="E1354" s="506"/>
      <c r="F1354" s="106"/>
      <c r="G1354" s="506"/>
      <c r="H1354" s="506"/>
      <c r="I1354" s="507"/>
      <c r="J1354" s="506"/>
      <c r="K1354" s="506"/>
      <c r="L1354" s="507"/>
      <c r="M1354" s="506"/>
      <c r="N1354" s="508"/>
      <c r="O1354" s="508"/>
      <c r="P1354" s="489">
        <f t="shared" si="63"/>
        <v>-9</v>
      </c>
      <c r="Q1354" s="489">
        <f t="shared" si="65"/>
        <v>0</v>
      </c>
      <c r="R1354" s="493" t="str">
        <f t="shared" si="64"/>
        <v/>
      </c>
    </row>
    <row r="1355" spans="1:18" ht="13.2" hidden="1" x14ac:dyDescent="0.25">
      <c r="A1355" s="503">
        <v>1351</v>
      </c>
      <c r="B1355" s="504"/>
      <c r="C1355" s="505"/>
      <c r="D1355" s="506"/>
      <c r="E1355" s="506"/>
      <c r="F1355" s="106"/>
      <c r="G1355" s="506"/>
      <c r="H1355" s="506"/>
      <c r="I1355" s="507"/>
      <c r="J1355" s="506"/>
      <c r="K1355" s="506"/>
      <c r="L1355" s="507"/>
      <c r="M1355" s="506"/>
      <c r="N1355" s="508"/>
      <c r="O1355" s="508"/>
      <c r="P1355" s="489">
        <f t="shared" si="63"/>
        <v>-9</v>
      </c>
      <c r="Q1355" s="489">
        <f t="shared" si="65"/>
        <v>0</v>
      </c>
      <c r="R1355" s="493" t="str">
        <f t="shared" si="64"/>
        <v/>
      </c>
    </row>
    <row r="1356" spans="1:18" ht="13.2" hidden="1" x14ac:dyDescent="0.25">
      <c r="A1356" s="503">
        <v>1352</v>
      </c>
      <c r="B1356" s="504"/>
      <c r="C1356" s="505"/>
      <c r="D1356" s="506"/>
      <c r="E1356" s="506"/>
      <c r="F1356" s="106"/>
      <c r="G1356" s="506"/>
      <c r="H1356" s="506"/>
      <c r="I1356" s="507"/>
      <c r="J1356" s="506"/>
      <c r="K1356" s="506"/>
      <c r="L1356" s="507"/>
      <c r="M1356" s="506"/>
      <c r="N1356" s="508"/>
      <c r="O1356" s="508"/>
      <c r="P1356" s="489">
        <f t="shared" si="63"/>
        <v>-9</v>
      </c>
      <c r="Q1356" s="489">
        <f t="shared" si="65"/>
        <v>0</v>
      </c>
      <c r="R1356" s="493" t="str">
        <f t="shared" si="64"/>
        <v/>
      </c>
    </row>
    <row r="1357" spans="1:18" ht="13.2" hidden="1" x14ac:dyDescent="0.25">
      <c r="A1357" s="503">
        <v>1353</v>
      </c>
      <c r="B1357" s="504"/>
      <c r="C1357" s="505"/>
      <c r="D1357" s="506"/>
      <c r="E1357" s="506"/>
      <c r="F1357" s="106"/>
      <c r="G1357" s="506"/>
      <c r="H1357" s="506"/>
      <c r="I1357" s="507"/>
      <c r="J1357" s="506"/>
      <c r="K1357" s="506"/>
      <c r="L1357" s="507"/>
      <c r="M1357" s="506"/>
      <c r="N1357" s="508"/>
      <c r="O1357" s="508"/>
      <c r="P1357" s="489">
        <f t="shared" si="63"/>
        <v>-9</v>
      </c>
      <c r="Q1357" s="489">
        <f t="shared" si="65"/>
        <v>0</v>
      </c>
      <c r="R1357" s="493" t="str">
        <f t="shared" si="64"/>
        <v/>
      </c>
    </row>
    <row r="1358" spans="1:18" ht="13.2" hidden="1" x14ac:dyDescent="0.25">
      <c r="A1358" s="503">
        <v>1354</v>
      </c>
      <c r="B1358" s="504"/>
      <c r="C1358" s="505"/>
      <c r="D1358" s="506"/>
      <c r="E1358" s="506"/>
      <c r="F1358" s="106"/>
      <c r="G1358" s="506"/>
      <c r="H1358" s="506"/>
      <c r="I1358" s="507"/>
      <c r="J1358" s="506"/>
      <c r="K1358" s="506"/>
      <c r="L1358" s="507"/>
      <c r="M1358" s="506"/>
      <c r="N1358" s="508"/>
      <c r="O1358" s="508"/>
      <c r="P1358" s="489">
        <f t="shared" si="63"/>
        <v>-9</v>
      </c>
      <c r="Q1358" s="489">
        <f t="shared" si="65"/>
        <v>0</v>
      </c>
      <c r="R1358" s="493" t="str">
        <f t="shared" si="64"/>
        <v/>
      </c>
    </row>
    <row r="1359" spans="1:18" ht="13.2" hidden="1" x14ac:dyDescent="0.25">
      <c r="A1359" s="503">
        <v>1355</v>
      </c>
      <c r="B1359" s="504"/>
      <c r="C1359" s="505"/>
      <c r="D1359" s="506"/>
      <c r="E1359" s="506"/>
      <c r="F1359" s="106"/>
      <c r="G1359" s="506"/>
      <c r="H1359" s="506"/>
      <c r="I1359" s="507"/>
      <c r="J1359" s="506"/>
      <c r="K1359" s="506"/>
      <c r="L1359" s="507"/>
      <c r="M1359" s="506"/>
      <c r="N1359" s="508"/>
      <c r="O1359" s="508"/>
      <c r="P1359" s="489">
        <f t="shared" si="63"/>
        <v>-9</v>
      </c>
      <c r="Q1359" s="489">
        <f t="shared" si="65"/>
        <v>0</v>
      </c>
      <c r="R1359" s="493" t="str">
        <f t="shared" si="64"/>
        <v/>
      </c>
    </row>
    <row r="1360" spans="1:18" ht="13.2" hidden="1" x14ac:dyDescent="0.25">
      <c r="A1360" s="503">
        <v>1356</v>
      </c>
      <c r="B1360" s="504"/>
      <c r="C1360" s="505"/>
      <c r="D1360" s="506"/>
      <c r="E1360" s="506"/>
      <c r="F1360" s="106"/>
      <c r="G1360" s="506"/>
      <c r="H1360" s="506"/>
      <c r="I1360" s="507"/>
      <c r="J1360" s="506"/>
      <c r="K1360" s="506"/>
      <c r="L1360" s="507"/>
      <c r="M1360" s="506"/>
      <c r="N1360" s="508"/>
      <c r="O1360" s="508"/>
      <c r="P1360" s="489">
        <f t="shared" si="63"/>
        <v>-9</v>
      </c>
      <c r="Q1360" s="489">
        <f t="shared" si="65"/>
        <v>0</v>
      </c>
      <c r="R1360" s="493" t="str">
        <f t="shared" si="64"/>
        <v/>
      </c>
    </row>
    <row r="1361" spans="1:18" ht="13.2" hidden="1" x14ac:dyDescent="0.25">
      <c r="A1361" s="503">
        <v>1357</v>
      </c>
      <c r="B1361" s="504"/>
      <c r="C1361" s="505"/>
      <c r="D1361" s="506"/>
      <c r="E1361" s="506"/>
      <c r="F1361" s="106"/>
      <c r="G1361" s="506"/>
      <c r="H1361" s="506"/>
      <c r="I1361" s="507"/>
      <c r="J1361" s="506"/>
      <c r="K1361" s="506"/>
      <c r="L1361" s="507"/>
      <c r="M1361" s="506"/>
      <c r="N1361" s="508"/>
      <c r="O1361" s="508"/>
      <c r="P1361" s="489">
        <f t="shared" si="63"/>
        <v>-9</v>
      </c>
      <c r="Q1361" s="489">
        <f t="shared" si="65"/>
        <v>0</v>
      </c>
      <c r="R1361" s="493" t="str">
        <f t="shared" si="64"/>
        <v/>
      </c>
    </row>
    <row r="1362" spans="1:18" ht="13.2" hidden="1" x14ac:dyDescent="0.25">
      <c r="A1362" s="503">
        <v>1358</v>
      </c>
      <c r="B1362" s="504"/>
      <c r="C1362" s="505"/>
      <c r="D1362" s="506"/>
      <c r="E1362" s="506"/>
      <c r="F1362" s="106"/>
      <c r="G1362" s="506"/>
      <c r="H1362" s="506"/>
      <c r="I1362" s="507"/>
      <c r="J1362" s="506"/>
      <c r="K1362" s="506"/>
      <c r="L1362" s="507"/>
      <c r="M1362" s="506"/>
      <c r="N1362" s="508"/>
      <c r="O1362" s="508"/>
      <c r="P1362" s="489">
        <f t="shared" si="63"/>
        <v>-9</v>
      </c>
      <c r="Q1362" s="489">
        <f t="shared" si="65"/>
        <v>0</v>
      </c>
      <c r="R1362" s="493" t="str">
        <f t="shared" si="64"/>
        <v/>
      </c>
    </row>
    <row r="1363" spans="1:18" ht="13.2" hidden="1" x14ac:dyDescent="0.25">
      <c r="A1363" s="503">
        <v>1359</v>
      </c>
      <c r="B1363" s="504"/>
      <c r="C1363" s="505"/>
      <c r="D1363" s="506"/>
      <c r="E1363" s="506"/>
      <c r="F1363" s="106"/>
      <c r="G1363" s="506"/>
      <c r="H1363" s="506"/>
      <c r="I1363" s="507"/>
      <c r="J1363" s="506"/>
      <c r="K1363" s="506"/>
      <c r="L1363" s="507"/>
      <c r="M1363" s="506"/>
      <c r="N1363" s="508"/>
      <c r="O1363" s="508"/>
      <c r="P1363" s="489">
        <f t="shared" si="63"/>
        <v>-9</v>
      </c>
      <c r="Q1363" s="489">
        <f t="shared" si="65"/>
        <v>0</v>
      </c>
      <c r="R1363" s="493" t="str">
        <f t="shared" si="64"/>
        <v/>
      </c>
    </row>
    <row r="1364" spans="1:18" ht="13.2" hidden="1" x14ac:dyDescent="0.25">
      <c r="A1364" s="503">
        <v>1360</v>
      </c>
      <c r="B1364" s="504"/>
      <c r="C1364" s="505"/>
      <c r="D1364" s="506"/>
      <c r="E1364" s="506"/>
      <c r="F1364" s="106"/>
      <c r="G1364" s="506"/>
      <c r="H1364" s="506"/>
      <c r="I1364" s="507"/>
      <c r="J1364" s="506"/>
      <c r="K1364" s="506"/>
      <c r="L1364" s="507"/>
      <c r="M1364" s="506"/>
      <c r="N1364" s="508"/>
      <c r="O1364" s="508"/>
      <c r="P1364" s="489">
        <f t="shared" si="63"/>
        <v>-9</v>
      </c>
      <c r="Q1364" s="489">
        <f t="shared" si="65"/>
        <v>0</v>
      </c>
      <c r="R1364" s="493" t="str">
        <f t="shared" si="64"/>
        <v/>
      </c>
    </row>
    <row r="1365" spans="1:18" ht="13.2" hidden="1" x14ac:dyDescent="0.25">
      <c r="A1365" s="503">
        <v>1361</v>
      </c>
      <c r="B1365" s="504"/>
      <c r="C1365" s="505"/>
      <c r="D1365" s="506"/>
      <c r="E1365" s="506"/>
      <c r="F1365" s="106"/>
      <c r="G1365" s="506"/>
      <c r="H1365" s="506"/>
      <c r="I1365" s="507"/>
      <c r="J1365" s="506"/>
      <c r="K1365" s="506"/>
      <c r="L1365" s="507"/>
      <c r="M1365" s="506"/>
      <c r="N1365" s="508"/>
      <c r="O1365" s="508"/>
      <c r="P1365" s="489">
        <f t="shared" si="63"/>
        <v>-9</v>
      </c>
      <c r="Q1365" s="489">
        <f t="shared" si="65"/>
        <v>0</v>
      </c>
      <c r="R1365" s="493" t="str">
        <f t="shared" si="64"/>
        <v/>
      </c>
    </row>
    <row r="1366" spans="1:18" ht="13.2" hidden="1" x14ac:dyDescent="0.25">
      <c r="A1366" s="503">
        <v>1362</v>
      </c>
      <c r="B1366" s="504"/>
      <c r="C1366" s="505"/>
      <c r="D1366" s="506"/>
      <c r="E1366" s="506"/>
      <c r="F1366" s="106"/>
      <c r="G1366" s="506"/>
      <c r="H1366" s="506"/>
      <c r="I1366" s="507"/>
      <c r="J1366" s="506"/>
      <c r="K1366" s="506"/>
      <c r="L1366" s="507"/>
      <c r="M1366" s="506"/>
      <c r="N1366" s="508"/>
      <c r="O1366" s="508"/>
      <c r="P1366" s="489">
        <f t="shared" si="63"/>
        <v>-9</v>
      </c>
      <c r="Q1366" s="489">
        <f t="shared" si="65"/>
        <v>0</v>
      </c>
      <c r="R1366" s="493" t="str">
        <f t="shared" si="64"/>
        <v/>
      </c>
    </row>
    <row r="1367" spans="1:18" ht="13.2" hidden="1" x14ac:dyDescent="0.25">
      <c r="A1367" s="503">
        <v>1363</v>
      </c>
      <c r="B1367" s="504"/>
      <c r="C1367" s="505"/>
      <c r="D1367" s="506"/>
      <c r="E1367" s="506"/>
      <c r="F1367" s="106"/>
      <c r="G1367" s="506"/>
      <c r="H1367" s="506"/>
      <c r="I1367" s="507"/>
      <c r="J1367" s="506"/>
      <c r="K1367" s="506"/>
      <c r="L1367" s="507"/>
      <c r="M1367" s="506"/>
      <c r="N1367" s="508"/>
      <c r="O1367" s="508"/>
      <c r="P1367" s="489">
        <f t="shared" si="63"/>
        <v>-9</v>
      </c>
      <c r="Q1367" s="489">
        <f t="shared" si="65"/>
        <v>0</v>
      </c>
      <c r="R1367" s="493" t="str">
        <f t="shared" si="64"/>
        <v/>
      </c>
    </row>
    <row r="1368" spans="1:18" ht="13.2" hidden="1" x14ac:dyDescent="0.25">
      <c r="A1368" s="503">
        <v>1364</v>
      </c>
      <c r="B1368" s="504"/>
      <c r="C1368" s="505"/>
      <c r="D1368" s="506"/>
      <c r="E1368" s="506"/>
      <c r="F1368" s="106"/>
      <c r="G1368" s="506"/>
      <c r="H1368" s="506"/>
      <c r="I1368" s="507"/>
      <c r="J1368" s="506"/>
      <c r="K1368" s="506"/>
      <c r="L1368" s="507"/>
      <c r="M1368" s="506"/>
      <c r="N1368" s="508"/>
      <c r="O1368" s="508"/>
      <c r="P1368" s="489">
        <f t="shared" si="63"/>
        <v>-9</v>
      </c>
      <c r="Q1368" s="489">
        <f t="shared" si="65"/>
        <v>0</v>
      </c>
      <c r="R1368" s="493" t="str">
        <f t="shared" si="64"/>
        <v/>
      </c>
    </row>
    <row r="1369" spans="1:18" ht="13.2" hidden="1" x14ac:dyDescent="0.25">
      <c r="A1369" s="503">
        <v>1365</v>
      </c>
      <c r="B1369" s="504"/>
      <c r="C1369" s="505"/>
      <c r="D1369" s="506"/>
      <c r="E1369" s="506"/>
      <c r="F1369" s="106"/>
      <c r="G1369" s="506"/>
      <c r="H1369" s="506"/>
      <c r="I1369" s="507"/>
      <c r="J1369" s="506"/>
      <c r="K1369" s="506"/>
      <c r="L1369" s="507"/>
      <c r="M1369" s="506"/>
      <c r="N1369" s="508"/>
      <c r="O1369" s="508"/>
      <c r="P1369" s="489">
        <f t="shared" si="63"/>
        <v>-9</v>
      </c>
      <c r="Q1369" s="489">
        <f t="shared" si="65"/>
        <v>0</v>
      </c>
      <c r="R1369" s="493" t="str">
        <f t="shared" si="64"/>
        <v/>
      </c>
    </row>
    <row r="1370" spans="1:18" ht="13.2" hidden="1" x14ac:dyDescent="0.25">
      <c r="A1370" s="503">
        <v>1366</v>
      </c>
      <c r="B1370" s="504"/>
      <c r="C1370" s="505"/>
      <c r="D1370" s="506"/>
      <c r="E1370" s="506"/>
      <c r="F1370" s="106"/>
      <c r="G1370" s="506"/>
      <c r="H1370" s="506"/>
      <c r="I1370" s="507"/>
      <c r="J1370" s="506"/>
      <c r="K1370" s="506"/>
      <c r="L1370" s="507"/>
      <c r="M1370" s="506"/>
      <c r="N1370" s="508"/>
      <c r="O1370" s="508"/>
      <c r="P1370" s="489">
        <f t="shared" si="63"/>
        <v>-9</v>
      </c>
      <c r="Q1370" s="489">
        <f t="shared" si="65"/>
        <v>0</v>
      </c>
      <c r="R1370" s="493" t="str">
        <f t="shared" si="64"/>
        <v/>
      </c>
    </row>
    <row r="1371" spans="1:18" ht="13.2" hidden="1" x14ac:dyDescent="0.25">
      <c r="A1371" s="503">
        <v>1367</v>
      </c>
      <c r="B1371" s="504"/>
      <c r="C1371" s="505"/>
      <c r="D1371" s="506"/>
      <c r="E1371" s="506"/>
      <c r="F1371" s="106"/>
      <c r="G1371" s="506"/>
      <c r="H1371" s="506"/>
      <c r="I1371" s="507"/>
      <c r="J1371" s="506"/>
      <c r="K1371" s="506"/>
      <c r="L1371" s="507"/>
      <c r="M1371" s="506"/>
      <c r="N1371" s="508"/>
      <c r="O1371" s="508"/>
      <c r="P1371" s="489">
        <f t="shared" si="63"/>
        <v>-9</v>
      </c>
      <c r="Q1371" s="489">
        <f t="shared" si="65"/>
        <v>0</v>
      </c>
      <c r="R1371" s="493" t="str">
        <f t="shared" si="64"/>
        <v/>
      </c>
    </row>
    <row r="1372" spans="1:18" ht="13.2" hidden="1" x14ac:dyDescent="0.25">
      <c r="A1372" s="503">
        <v>1368</v>
      </c>
      <c r="B1372" s="504"/>
      <c r="C1372" s="505"/>
      <c r="D1372" s="506"/>
      <c r="E1372" s="506"/>
      <c r="F1372" s="106"/>
      <c r="G1372" s="506"/>
      <c r="H1372" s="506"/>
      <c r="I1372" s="507"/>
      <c r="J1372" s="506"/>
      <c r="K1372" s="506"/>
      <c r="L1372" s="507"/>
      <c r="M1372" s="506"/>
      <c r="N1372" s="508"/>
      <c r="O1372" s="508"/>
      <c r="P1372" s="489">
        <f t="shared" si="63"/>
        <v>-9</v>
      </c>
      <c r="Q1372" s="489">
        <f t="shared" si="65"/>
        <v>0</v>
      </c>
      <c r="R1372" s="493" t="str">
        <f t="shared" si="64"/>
        <v/>
      </c>
    </row>
    <row r="1373" spans="1:18" ht="13.2" hidden="1" x14ac:dyDescent="0.25">
      <c r="A1373" s="503">
        <v>1369</v>
      </c>
      <c r="B1373" s="504"/>
      <c r="C1373" s="505"/>
      <c r="D1373" s="506"/>
      <c r="E1373" s="506"/>
      <c r="F1373" s="106"/>
      <c r="G1373" s="506"/>
      <c r="H1373" s="506"/>
      <c r="I1373" s="507"/>
      <c r="J1373" s="506"/>
      <c r="K1373" s="506"/>
      <c r="L1373" s="507"/>
      <c r="M1373" s="506"/>
      <c r="N1373" s="508"/>
      <c r="O1373" s="508"/>
      <c r="P1373" s="489">
        <f t="shared" si="63"/>
        <v>-9</v>
      </c>
      <c r="Q1373" s="489">
        <f t="shared" si="65"/>
        <v>0</v>
      </c>
      <c r="R1373" s="493" t="str">
        <f t="shared" si="64"/>
        <v/>
      </c>
    </row>
    <row r="1374" spans="1:18" ht="13.2" hidden="1" x14ac:dyDescent="0.25">
      <c r="A1374" s="503">
        <v>1370</v>
      </c>
      <c r="B1374" s="504"/>
      <c r="C1374" s="505"/>
      <c r="D1374" s="506"/>
      <c r="E1374" s="506"/>
      <c r="F1374" s="106"/>
      <c r="G1374" s="506"/>
      <c r="H1374" s="506"/>
      <c r="I1374" s="507"/>
      <c r="J1374" s="506"/>
      <c r="K1374" s="506"/>
      <c r="L1374" s="507"/>
      <c r="M1374" s="506"/>
      <c r="N1374" s="508"/>
      <c r="O1374" s="508"/>
      <c r="P1374" s="489">
        <f t="shared" si="63"/>
        <v>-9</v>
      </c>
      <c r="Q1374" s="489">
        <f t="shared" si="65"/>
        <v>0</v>
      </c>
      <c r="R1374" s="493" t="str">
        <f t="shared" si="64"/>
        <v/>
      </c>
    </row>
    <row r="1375" spans="1:18" ht="13.2" hidden="1" x14ac:dyDescent="0.25">
      <c r="A1375" s="503">
        <v>1371</v>
      </c>
      <c r="B1375" s="504"/>
      <c r="C1375" s="505"/>
      <c r="D1375" s="506"/>
      <c r="E1375" s="506"/>
      <c r="F1375" s="106"/>
      <c r="G1375" s="506"/>
      <c r="H1375" s="506"/>
      <c r="I1375" s="507"/>
      <c r="J1375" s="506"/>
      <c r="K1375" s="506"/>
      <c r="L1375" s="507"/>
      <c r="M1375" s="506"/>
      <c r="N1375" s="508"/>
      <c r="O1375" s="508"/>
      <c r="P1375" s="489">
        <f t="shared" si="63"/>
        <v>-9</v>
      </c>
      <c r="Q1375" s="489">
        <f t="shared" si="65"/>
        <v>0</v>
      </c>
      <c r="R1375" s="493" t="str">
        <f t="shared" si="64"/>
        <v/>
      </c>
    </row>
    <row r="1376" spans="1:18" ht="13.2" hidden="1" x14ac:dyDescent="0.25">
      <c r="A1376" s="503">
        <v>1372</v>
      </c>
      <c r="B1376" s="504"/>
      <c r="C1376" s="505"/>
      <c r="D1376" s="506"/>
      <c r="E1376" s="506"/>
      <c r="F1376" s="106"/>
      <c r="G1376" s="506"/>
      <c r="H1376" s="506"/>
      <c r="I1376" s="507"/>
      <c r="J1376" s="506"/>
      <c r="K1376" s="506"/>
      <c r="L1376" s="507"/>
      <c r="M1376" s="506"/>
      <c r="N1376" s="508"/>
      <c r="O1376" s="508"/>
      <c r="P1376" s="489">
        <f t="shared" si="63"/>
        <v>-9</v>
      </c>
      <c r="Q1376" s="489">
        <f t="shared" si="65"/>
        <v>0</v>
      </c>
      <c r="R1376" s="493" t="str">
        <f t="shared" si="64"/>
        <v/>
      </c>
    </row>
    <row r="1377" spans="1:18" ht="13.2" hidden="1" x14ac:dyDescent="0.25">
      <c r="A1377" s="503">
        <v>1373</v>
      </c>
      <c r="B1377" s="504"/>
      <c r="C1377" s="505"/>
      <c r="D1377" s="506"/>
      <c r="E1377" s="506"/>
      <c r="F1377" s="106"/>
      <c r="G1377" s="506"/>
      <c r="H1377" s="506"/>
      <c r="I1377" s="507"/>
      <c r="J1377" s="506"/>
      <c r="K1377" s="506"/>
      <c r="L1377" s="507"/>
      <c r="M1377" s="506"/>
      <c r="N1377" s="508"/>
      <c r="O1377" s="508"/>
      <c r="P1377" s="489">
        <f t="shared" si="63"/>
        <v>-9</v>
      </c>
      <c r="Q1377" s="489">
        <f t="shared" si="65"/>
        <v>0</v>
      </c>
      <c r="R1377" s="493" t="str">
        <f t="shared" si="64"/>
        <v/>
      </c>
    </row>
    <row r="1378" spans="1:18" ht="13.2" hidden="1" x14ac:dyDescent="0.25">
      <c r="A1378" s="503">
        <v>1374</v>
      </c>
      <c r="B1378" s="504"/>
      <c r="C1378" s="505"/>
      <c r="D1378" s="506"/>
      <c r="E1378" s="506"/>
      <c r="F1378" s="106"/>
      <c r="G1378" s="506"/>
      <c r="H1378" s="506"/>
      <c r="I1378" s="507"/>
      <c r="J1378" s="506"/>
      <c r="K1378" s="506"/>
      <c r="L1378" s="507"/>
      <c r="M1378" s="506"/>
      <c r="N1378" s="508"/>
      <c r="O1378" s="508"/>
      <c r="P1378" s="489">
        <f t="shared" si="63"/>
        <v>-9</v>
      </c>
      <c r="Q1378" s="489">
        <f t="shared" si="65"/>
        <v>0</v>
      </c>
      <c r="R1378" s="493" t="str">
        <f t="shared" si="64"/>
        <v/>
      </c>
    </row>
    <row r="1379" spans="1:18" ht="13.2" hidden="1" x14ac:dyDescent="0.25">
      <c r="A1379" s="503">
        <v>1375</v>
      </c>
      <c r="B1379" s="504"/>
      <c r="C1379" s="505"/>
      <c r="D1379" s="506"/>
      <c r="E1379" s="506"/>
      <c r="F1379" s="106"/>
      <c r="G1379" s="506"/>
      <c r="H1379" s="506"/>
      <c r="I1379" s="507"/>
      <c r="J1379" s="506"/>
      <c r="K1379" s="506"/>
      <c r="L1379" s="507"/>
      <c r="M1379" s="506"/>
      <c r="N1379" s="508"/>
      <c r="O1379" s="508"/>
      <c r="P1379" s="489">
        <f t="shared" si="63"/>
        <v>-9</v>
      </c>
      <c r="Q1379" s="489">
        <f t="shared" si="65"/>
        <v>0</v>
      </c>
      <c r="R1379" s="493" t="str">
        <f t="shared" si="64"/>
        <v/>
      </c>
    </row>
    <row r="1380" spans="1:18" ht="13.2" hidden="1" x14ac:dyDescent="0.25">
      <c r="A1380" s="503">
        <v>1376</v>
      </c>
      <c r="B1380" s="504"/>
      <c r="C1380" s="505"/>
      <c r="D1380" s="506"/>
      <c r="E1380" s="506"/>
      <c r="F1380" s="106"/>
      <c r="G1380" s="506"/>
      <c r="H1380" s="506"/>
      <c r="I1380" s="507"/>
      <c r="J1380" s="506"/>
      <c r="K1380" s="506"/>
      <c r="L1380" s="507"/>
      <c r="M1380" s="506"/>
      <c r="N1380" s="508"/>
      <c r="O1380" s="508"/>
      <c r="P1380" s="489">
        <f t="shared" si="63"/>
        <v>-9</v>
      </c>
      <c r="Q1380" s="489">
        <f t="shared" si="65"/>
        <v>0</v>
      </c>
      <c r="R1380" s="493" t="str">
        <f t="shared" si="64"/>
        <v/>
      </c>
    </row>
    <row r="1381" spans="1:18" ht="13.2" hidden="1" x14ac:dyDescent="0.25">
      <c r="A1381" s="503">
        <v>1377</v>
      </c>
      <c r="B1381" s="504"/>
      <c r="C1381" s="505"/>
      <c r="D1381" s="506"/>
      <c r="E1381" s="506"/>
      <c r="F1381" s="106"/>
      <c r="G1381" s="506"/>
      <c r="H1381" s="506"/>
      <c r="I1381" s="507"/>
      <c r="J1381" s="506"/>
      <c r="K1381" s="506"/>
      <c r="L1381" s="507"/>
      <c r="M1381" s="506"/>
      <c r="N1381" s="508"/>
      <c r="O1381" s="508"/>
      <c r="P1381" s="489">
        <f t="shared" si="63"/>
        <v>-9</v>
      </c>
      <c r="Q1381" s="489">
        <f t="shared" si="65"/>
        <v>0</v>
      </c>
      <c r="R1381" s="493" t="str">
        <f t="shared" si="64"/>
        <v/>
      </c>
    </row>
    <row r="1382" spans="1:18" ht="13.2" hidden="1" x14ac:dyDescent="0.25">
      <c r="A1382" s="503">
        <v>1378</v>
      </c>
      <c r="B1382" s="504"/>
      <c r="C1382" s="505"/>
      <c r="D1382" s="506"/>
      <c r="E1382" s="506"/>
      <c r="F1382" s="106"/>
      <c r="G1382" s="506"/>
      <c r="H1382" s="506"/>
      <c r="I1382" s="507"/>
      <c r="J1382" s="506"/>
      <c r="K1382" s="506"/>
      <c r="L1382" s="507"/>
      <c r="M1382" s="506"/>
      <c r="N1382" s="508"/>
      <c r="O1382" s="508"/>
      <c r="P1382" s="489">
        <f t="shared" si="63"/>
        <v>-9</v>
      </c>
      <c r="Q1382" s="489">
        <f t="shared" si="65"/>
        <v>0</v>
      </c>
      <c r="R1382" s="493" t="str">
        <f t="shared" si="64"/>
        <v/>
      </c>
    </row>
    <row r="1383" spans="1:18" ht="13.2" hidden="1" x14ac:dyDescent="0.25">
      <c r="A1383" s="503">
        <v>1379</v>
      </c>
      <c r="B1383" s="504"/>
      <c r="C1383" s="505"/>
      <c r="D1383" s="506"/>
      <c r="E1383" s="506"/>
      <c r="F1383" s="106"/>
      <c r="G1383" s="506"/>
      <c r="H1383" s="506"/>
      <c r="I1383" s="507"/>
      <c r="J1383" s="506"/>
      <c r="K1383" s="506"/>
      <c r="L1383" s="507"/>
      <c r="M1383" s="506"/>
      <c r="N1383" s="508"/>
      <c r="O1383" s="508"/>
      <c r="P1383" s="489">
        <f t="shared" si="63"/>
        <v>-9</v>
      </c>
      <c r="Q1383" s="489">
        <f t="shared" si="65"/>
        <v>0</v>
      </c>
      <c r="R1383" s="493" t="str">
        <f t="shared" si="64"/>
        <v/>
      </c>
    </row>
    <row r="1384" spans="1:18" ht="13.2" hidden="1" x14ac:dyDescent="0.25">
      <c r="A1384" s="503">
        <v>1380</v>
      </c>
      <c r="B1384" s="504"/>
      <c r="C1384" s="505"/>
      <c r="D1384" s="506"/>
      <c r="E1384" s="506"/>
      <c r="F1384" s="106"/>
      <c r="G1384" s="506"/>
      <c r="H1384" s="506"/>
      <c r="I1384" s="507"/>
      <c r="J1384" s="506"/>
      <c r="K1384" s="506"/>
      <c r="L1384" s="507"/>
      <c r="M1384" s="506"/>
      <c r="N1384" s="508"/>
      <c r="O1384" s="508"/>
      <c r="P1384" s="489">
        <f t="shared" si="63"/>
        <v>-9</v>
      </c>
      <c r="Q1384" s="489">
        <f t="shared" si="65"/>
        <v>0</v>
      </c>
      <c r="R1384" s="493" t="str">
        <f t="shared" si="64"/>
        <v/>
      </c>
    </row>
    <row r="1385" spans="1:18" ht="13.2" hidden="1" x14ac:dyDescent="0.25">
      <c r="A1385" s="503">
        <v>1381</v>
      </c>
      <c r="B1385" s="504"/>
      <c r="C1385" s="505"/>
      <c r="D1385" s="506"/>
      <c r="E1385" s="506"/>
      <c r="F1385" s="106"/>
      <c r="G1385" s="506"/>
      <c r="H1385" s="506"/>
      <c r="I1385" s="507"/>
      <c r="J1385" s="506"/>
      <c r="K1385" s="506"/>
      <c r="L1385" s="507"/>
      <c r="M1385" s="506"/>
      <c r="N1385" s="508"/>
      <c r="O1385" s="508"/>
      <c r="P1385" s="489">
        <f t="shared" si="63"/>
        <v>-9</v>
      </c>
      <c r="Q1385" s="489">
        <f t="shared" si="65"/>
        <v>0</v>
      </c>
      <c r="R1385" s="493" t="str">
        <f t="shared" si="64"/>
        <v/>
      </c>
    </row>
    <row r="1386" spans="1:18" ht="13.2" hidden="1" x14ac:dyDescent="0.25">
      <c r="A1386" s="503">
        <v>1382</v>
      </c>
      <c r="B1386" s="504"/>
      <c r="C1386" s="505"/>
      <c r="D1386" s="506"/>
      <c r="E1386" s="506"/>
      <c r="F1386" s="106"/>
      <c r="G1386" s="506"/>
      <c r="H1386" s="506"/>
      <c r="I1386" s="507"/>
      <c r="J1386" s="506"/>
      <c r="K1386" s="506"/>
      <c r="L1386" s="507"/>
      <c r="M1386" s="506"/>
      <c r="N1386" s="508"/>
      <c r="O1386" s="508"/>
      <c r="P1386" s="489">
        <f t="shared" si="63"/>
        <v>-9</v>
      </c>
      <c r="Q1386" s="489">
        <f t="shared" si="65"/>
        <v>0</v>
      </c>
      <c r="R1386" s="493" t="str">
        <f t="shared" si="64"/>
        <v/>
      </c>
    </row>
    <row r="1387" spans="1:18" ht="13.2" hidden="1" x14ac:dyDescent="0.25">
      <c r="A1387" s="503">
        <v>1383</v>
      </c>
      <c r="B1387" s="504"/>
      <c r="C1387" s="505"/>
      <c r="D1387" s="506"/>
      <c r="E1387" s="506"/>
      <c r="F1387" s="106"/>
      <c r="G1387" s="506"/>
      <c r="H1387" s="506"/>
      <c r="I1387" s="507"/>
      <c r="J1387" s="506"/>
      <c r="K1387" s="506"/>
      <c r="L1387" s="507"/>
      <c r="M1387" s="506"/>
      <c r="N1387" s="508"/>
      <c r="O1387" s="508"/>
      <c r="P1387" s="489">
        <f t="shared" si="63"/>
        <v>-9</v>
      </c>
      <c r="Q1387" s="489">
        <f t="shared" si="65"/>
        <v>0</v>
      </c>
      <c r="R1387" s="493" t="str">
        <f t="shared" si="64"/>
        <v/>
      </c>
    </row>
    <row r="1388" spans="1:18" ht="13.2" hidden="1" x14ac:dyDescent="0.25">
      <c r="A1388" s="503">
        <v>1384</v>
      </c>
      <c r="B1388" s="504"/>
      <c r="C1388" s="505"/>
      <c r="D1388" s="506"/>
      <c r="E1388" s="506"/>
      <c r="F1388" s="106"/>
      <c r="G1388" s="506"/>
      <c r="H1388" s="506"/>
      <c r="I1388" s="507"/>
      <c r="J1388" s="506"/>
      <c r="K1388" s="506"/>
      <c r="L1388" s="507"/>
      <c r="M1388" s="506"/>
      <c r="N1388" s="508"/>
      <c r="O1388" s="508"/>
      <c r="P1388" s="489">
        <f t="shared" si="63"/>
        <v>-9</v>
      </c>
      <c r="Q1388" s="489">
        <f t="shared" si="65"/>
        <v>0</v>
      </c>
      <c r="R1388" s="493" t="str">
        <f t="shared" si="64"/>
        <v/>
      </c>
    </row>
    <row r="1389" spans="1:18" ht="13.2" hidden="1" x14ac:dyDescent="0.25">
      <c r="A1389" s="503">
        <v>1385</v>
      </c>
      <c r="B1389" s="504"/>
      <c r="C1389" s="505"/>
      <c r="D1389" s="506"/>
      <c r="E1389" s="506"/>
      <c r="F1389" s="106"/>
      <c r="G1389" s="506"/>
      <c r="H1389" s="506"/>
      <c r="I1389" s="507"/>
      <c r="J1389" s="506"/>
      <c r="K1389" s="506"/>
      <c r="L1389" s="507"/>
      <c r="M1389" s="506"/>
      <c r="N1389" s="508"/>
      <c r="O1389" s="508"/>
      <c r="P1389" s="489">
        <f t="shared" si="63"/>
        <v>-9</v>
      </c>
      <c r="Q1389" s="489">
        <f t="shared" si="65"/>
        <v>0</v>
      </c>
      <c r="R1389" s="493" t="str">
        <f t="shared" si="64"/>
        <v/>
      </c>
    </row>
    <row r="1390" spans="1:18" ht="13.2" hidden="1" x14ac:dyDescent="0.25">
      <c r="A1390" s="503">
        <v>1386</v>
      </c>
      <c r="B1390" s="504"/>
      <c r="C1390" s="505"/>
      <c r="D1390" s="506"/>
      <c r="E1390" s="506"/>
      <c r="F1390" s="106"/>
      <c r="G1390" s="506"/>
      <c r="H1390" s="506"/>
      <c r="I1390" s="507"/>
      <c r="J1390" s="506"/>
      <c r="K1390" s="506"/>
      <c r="L1390" s="507"/>
      <c r="M1390" s="506"/>
      <c r="N1390" s="508"/>
      <c r="O1390" s="508"/>
      <c r="P1390" s="489">
        <f t="shared" si="63"/>
        <v>-9</v>
      </c>
      <c r="Q1390" s="489">
        <f t="shared" si="65"/>
        <v>0</v>
      </c>
      <c r="R1390" s="493" t="str">
        <f t="shared" si="64"/>
        <v/>
      </c>
    </row>
    <row r="1391" spans="1:18" ht="13.2" hidden="1" x14ac:dyDescent="0.25">
      <c r="A1391" s="503">
        <v>1387</v>
      </c>
      <c r="B1391" s="504"/>
      <c r="C1391" s="505"/>
      <c r="D1391" s="506"/>
      <c r="E1391" s="506"/>
      <c r="F1391" s="106"/>
      <c r="G1391" s="506"/>
      <c r="H1391" s="506"/>
      <c r="I1391" s="507"/>
      <c r="J1391" s="506"/>
      <c r="K1391" s="506"/>
      <c r="L1391" s="507"/>
      <c r="M1391" s="506"/>
      <c r="N1391" s="508"/>
      <c r="O1391" s="508"/>
      <c r="P1391" s="489">
        <f t="shared" si="63"/>
        <v>-9</v>
      </c>
      <c r="Q1391" s="489">
        <f t="shared" si="65"/>
        <v>0</v>
      </c>
      <c r="R1391" s="493" t="str">
        <f t="shared" si="64"/>
        <v/>
      </c>
    </row>
    <row r="1392" spans="1:18" ht="13.2" hidden="1" x14ac:dyDescent="0.25">
      <c r="A1392" s="503">
        <v>1388</v>
      </c>
      <c r="B1392" s="504"/>
      <c r="C1392" s="505"/>
      <c r="D1392" s="506"/>
      <c r="E1392" s="506"/>
      <c r="F1392" s="106"/>
      <c r="G1392" s="506"/>
      <c r="H1392" s="506"/>
      <c r="I1392" s="507"/>
      <c r="J1392" s="506"/>
      <c r="K1392" s="506"/>
      <c r="L1392" s="507"/>
      <c r="M1392" s="506"/>
      <c r="N1392" s="508"/>
      <c r="O1392" s="508"/>
      <c r="P1392" s="489">
        <f t="shared" si="63"/>
        <v>-9</v>
      </c>
      <c r="Q1392" s="489">
        <f t="shared" si="65"/>
        <v>0</v>
      </c>
      <c r="R1392" s="493" t="str">
        <f t="shared" si="64"/>
        <v/>
      </c>
    </row>
    <row r="1393" spans="1:18" ht="13.2" hidden="1" x14ac:dyDescent="0.25">
      <c r="A1393" s="503">
        <v>1389</v>
      </c>
      <c r="B1393" s="504"/>
      <c r="C1393" s="505"/>
      <c r="D1393" s="506"/>
      <c r="E1393" s="506"/>
      <c r="F1393" s="106"/>
      <c r="G1393" s="506"/>
      <c r="H1393" s="506"/>
      <c r="I1393" s="507"/>
      <c r="J1393" s="506"/>
      <c r="K1393" s="506"/>
      <c r="L1393" s="507"/>
      <c r="M1393" s="506"/>
      <c r="N1393" s="508"/>
      <c r="O1393" s="508"/>
      <c r="P1393" s="489">
        <f t="shared" si="63"/>
        <v>-9</v>
      </c>
      <c r="Q1393" s="489">
        <f t="shared" si="65"/>
        <v>0</v>
      </c>
      <c r="R1393" s="493" t="str">
        <f t="shared" si="64"/>
        <v/>
      </c>
    </row>
    <row r="1394" spans="1:18" ht="13.2" hidden="1" x14ac:dyDescent="0.25">
      <c r="A1394" s="503">
        <v>1390</v>
      </c>
      <c r="B1394" s="504"/>
      <c r="C1394" s="505"/>
      <c r="D1394" s="506"/>
      <c r="E1394" s="506"/>
      <c r="F1394" s="106"/>
      <c r="G1394" s="506"/>
      <c r="H1394" s="506"/>
      <c r="I1394" s="507"/>
      <c r="J1394" s="506"/>
      <c r="K1394" s="506"/>
      <c r="L1394" s="507"/>
      <c r="M1394" s="506"/>
      <c r="N1394" s="508"/>
      <c r="O1394" s="508"/>
      <c r="P1394" s="489">
        <f t="shared" si="63"/>
        <v>-9</v>
      </c>
      <c r="Q1394" s="489">
        <f t="shared" si="65"/>
        <v>0</v>
      </c>
      <c r="R1394" s="493" t="str">
        <f t="shared" si="64"/>
        <v/>
      </c>
    </row>
    <row r="1395" spans="1:18" ht="13.2" hidden="1" x14ac:dyDescent="0.25">
      <c r="A1395" s="503">
        <v>1391</v>
      </c>
      <c r="B1395" s="504"/>
      <c r="C1395" s="505"/>
      <c r="D1395" s="506"/>
      <c r="E1395" s="506"/>
      <c r="F1395" s="106"/>
      <c r="G1395" s="506"/>
      <c r="H1395" s="506"/>
      <c r="I1395" s="507"/>
      <c r="J1395" s="506"/>
      <c r="K1395" s="506"/>
      <c r="L1395" s="507"/>
      <c r="M1395" s="506"/>
      <c r="N1395" s="508"/>
      <c r="O1395" s="508"/>
      <c r="P1395" s="489">
        <f t="shared" si="63"/>
        <v>-9</v>
      </c>
      <c r="Q1395" s="489">
        <f t="shared" si="65"/>
        <v>0</v>
      </c>
      <c r="R1395" s="493" t="str">
        <f t="shared" si="64"/>
        <v/>
      </c>
    </row>
    <row r="1396" spans="1:18" ht="13.2" hidden="1" x14ac:dyDescent="0.25">
      <c r="A1396" s="503">
        <v>1392</v>
      </c>
      <c r="B1396" s="504"/>
      <c r="C1396" s="505"/>
      <c r="D1396" s="506"/>
      <c r="E1396" s="506"/>
      <c r="F1396" s="106"/>
      <c r="G1396" s="506"/>
      <c r="H1396" s="506"/>
      <c r="I1396" s="507"/>
      <c r="J1396" s="506"/>
      <c r="K1396" s="506"/>
      <c r="L1396" s="507"/>
      <c r="M1396" s="506"/>
      <c r="N1396" s="508"/>
      <c r="O1396" s="508"/>
      <c r="P1396" s="489">
        <f t="shared" si="63"/>
        <v>-9</v>
      </c>
      <c r="Q1396" s="489">
        <f t="shared" si="65"/>
        <v>0</v>
      </c>
      <c r="R1396" s="493" t="str">
        <f t="shared" si="64"/>
        <v/>
      </c>
    </row>
    <row r="1397" spans="1:18" ht="13.2" hidden="1" x14ac:dyDescent="0.25">
      <c r="A1397" s="503">
        <v>1393</v>
      </c>
      <c r="B1397" s="504"/>
      <c r="C1397" s="505"/>
      <c r="D1397" s="506"/>
      <c r="E1397" s="506"/>
      <c r="F1397" s="106"/>
      <c r="G1397" s="506"/>
      <c r="H1397" s="506"/>
      <c r="I1397" s="507"/>
      <c r="J1397" s="506"/>
      <c r="K1397" s="506"/>
      <c r="L1397" s="507"/>
      <c r="M1397" s="506"/>
      <c r="N1397" s="508"/>
      <c r="O1397" s="508"/>
      <c r="P1397" s="489">
        <f t="shared" si="63"/>
        <v>-9</v>
      </c>
      <c r="Q1397" s="489">
        <f t="shared" si="65"/>
        <v>0</v>
      </c>
      <c r="R1397" s="493" t="str">
        <f t="shared" si="64"/>
        <v/>
      </c>
    </row>
    <row r="1398" spans="1:18" ht="13.2" hidden="1" x14ac:dyDescent="0.25">
      <c r="A1398" s="503">
        <v>1394</v>
      </c>
      <c r="B1398" s="504"/>
      <c r="C1398" s="505"/>
      <c r="D1398" s="506"/>
      <c r="E1398" s="506"/>
      <c r="F1398" s="106"/>
      <c r="G1398" s="506"/>
      <c r="H1398" s="506"/>
      <c r="I1398" s="507"/>
      <c r="J1398" s="506"/>
      <c r="K1398" s="506"/>
      <c r="L1398" s="507"/>
      <c r="M1398" s="506"/>
      <c r="N1398" s="508"/>
      <c r="O1398" s="508"/>
      <c r="P1398" s="489">
        <f t="shared" si="63"/>
        <v>-9</v>
      </c>
      <c r="Q1398" s="489">
        <f t="shared" si="65"/>
        <v>0</v>
      </c>
      <c r="R1398" s="493" t="str">
        <f t="shared" si="64"/>
        <v/>
      </c>
    </row>
    <row r="1399" spans="1:18" ht="13.2" hidden="1" x14ac:dyDescent="0.25">
      <c r="A1399" s="503">
        <v>1395</v>
      </c>
      <c r="B1399" s="504"/>
      <c r="C1399" s="505"/>
      <c r="D1399" s="506"/>
      <c r="E1399" s="506"/>
      <c r="F1399" s="106"/>
      <c r="G1399" s="506"/>
      <c r="H1399" s="506"/>
      <c r="I1399" s="507"/>
      <c r="J1399" s="506"/>
      <c r="K1399" s="506"/>
      <c r="L1399" s="507"/>
      <c r="M1399" s="506"/>
      <c r="N1399" s="508"/>
      <c r="O1399" s="508"/>
      <c r="P1399" s="489">
        <f t="shared" si="63"/>
        <v>-9</v>
      </c>
      <c r="Q1399" s="489">
        <f t="shared" si="65"/>
        <v>0</v>
      </c>
      <c r="R1399" s="493" t="str">
        <f t="shared" si="64"/>
        <v/>
      </c>
    </row>
    <row r="1400" spans="1:18" ht="13.2" hidden="1" x14ac:dyDescent="0.25">
      <c r="A1400" s="503">
        <v>1396</v>
      </c>
      <c r="B1400" s="504"/>
      <c r="C1400" s="505"/>
      <c r="D1400" s="506"/>
      <c r="E1400" s="506"/>
      <c r="F1400" s="106"/>
      <c r="G1400" s="506"/>
      <c r="H1400" s="506"/>
      <c r="I1400" s="507"/>
      <c r="J1400" s="506"/>
      <c r="K1400" s="506"/>
      <c r="L1400" s="507"/>
      <c r="M1400" s="506"/>
      <c r="N1400" s="508"/>
      <c r="O1400" s="508"/>
      <c r="P1400" s="489">
        <f t="shared" si="63"/>
        <v>-9</v>
      </c>
      <c r="Q1400" s="489">
        <f t="shared" si="65"/>
        <v>0</v>
      </c>
      <c r="R1400" s="493" t="str">
        <f t="shared" si="64"/>
        <v/>
      </c>
    </row>
    <row r="1401" spans="1:18" ht="13.2" hidden="1" x14ac:dyDescent="0.25">
      <c r="A1401" s="503">
        <v>1397</v>
      </c>
      <c r="B1401" s="504"/>
      <c r="C1401" s="505"/>
      <c r="D1401" s="506"/>
      <c r="E1401" s="506"/>
      <c r="F1401" s="106"/>
      <c r="G1401" s="506"/>
      <c r="H1401" s="506"/>
      <c r="I1401" s="507"/>
      <c r="J1401" s="506"/>
      <c r="K1401" s="506"/>
      <c r="L1401" s="507"/>
      <c r="M1401" s="506"/>
      <c r="N1401" s="508"/>
      <c r="O1401" s="508"/>
      <c r="P1401" s="489">
        <f t="shared" si="63"/>
        <v>-9</v>
      </c>
      <c r="Q1401" s="489">
        <f t="shared" si="65"/>
        <v>0</v>
      </c>
      <c r="R1401" s="493" t="str">
        <f t="shared" si="64"/>
        <v/>
      </c>
    </row>
    <row r="1402" spans="1:18" ht="13.2" hidden="1" x14ac:dyDescent="0.25">
      <c r="A1402" s="503">
        <v>1398</v>
      </c>
      <c r="B1402" s="504"/>
      <c r="C1402" s="505"/>
      <c r="D1402" s="506"/>
      <c r="E1402" s="506"/>
      <c r="F1402" s="106"/>
      <c r="G1402" s="506"/>
      <c r="H1402" s="506"/>
      <c r="I1402" s="507"/>
      <c r="J1402" s="506"/>
      <c r="K1402" s="506"/>
      <c r="L1402" s="507"/>
      <c r="M1402" s="506"/>
      <c r="N1402" s="508"/>
      <c r="O1402" s="508"/>
      <c r="P1402" s="489">
        <f t="shared" si="63"/>
        <v>-9</v>
      </c>
      <c r="Q1402" s="489">
        <f t="shared" si="65"/>
        <v>0</v>
      </c>
      <c r="R1402" s="493" t="str">
        <f t="shared" si="64"/>
        <v/>
      </c>
    </row>
    <row r="1403" spans="1:18" ht="13.2" hidden="1" x14ac:dyDescent="0.25">
      <c r="A1403" s="503">
        <v>1399</v>
      </c>
      <c r="B1403" s="504"/>
      <c r="C1403" s="505"/>
      <c r="D1403" s="506"/>
      <c r="E1403" s="506"/>
      <c r="F1403" s="106"/>
      <c r="G1403" s="506"/>
      <c r="H1403" s="506"/>
      <c r="I1403" s="507"/>
      <c r="J1403" s="506"/>
      <c r="K1403" s="506"/>
      <c r="L1403" s="507"/>
      <c r="M1403" s="506"/>
      <c r="N1403" s="508"/>
      <c r="O1403" s="508"/>
      <c r="P1403" s="489">
        <f t="shared" si="63"/>
        <v>-9</v>
      </c>
      <c r="Q1403" s="489">
        <f t="shared" si="65"/>
        <v>0</v>
      </c>
      <c r="R1403" s="493" t="str">
        <f t="shared" si="64"/>
        <v/>
      </c>
    </row>
    <row r="1404" spans="1:18" ht="13.2" hidden="1" x14ac:dyDescent="0.25">
      <c r="A1404" s="503">
        <v>1400</v>
      </c>
      <c r="B1404" s="504"/>
      <c r="C1404" s="505"/>
      <c r="D1404" s="506"/>
      <c r="E1404" s="506"/>
      <c r="F1404" s="106"/>
      <c r="G1404" s="506"/>
      <c r="H1404" s="506"/>
      <c r="I1404" s="507"/>
      <c r="J1404" s="506"/>
      <c r="K1404" s="506"/>
      <c r="L1404" s="507"/>
      <c r="M1404" s="506"/>
      <c r="N1404" s="508"/>
      <c r="O1404" s="508"/>
      <c r="P1404" s="489">
        <f t="shared" si="63"/>
        <v>-9</v>
      </c>
      <c r="Q1404" s="489">
        <f t="shared" si="65"/>
        <v>0</v>
      </c>
      <c r="R1404" s="493" t="str">
        <f t="shared" si="64"/>
        <v/>
      </c>
    </row>
    <row r="1405" spans="1:18" ht="13.2" hidden="1" x14ac:dyDescent="0.25">
      <c r="A1405" s="503">
        <v>1401</v>
      </c>
      <c r="B1405" s="504"/>
      <c r="C1405" s="505"/>
      <c r="D1405" s="506"/>
      <c r="E1405" s="506"/>
      <c r="F1405" s="106"/>
      <c r="G1405" s="506"/>
      <c r="H1405" s="506"/>
      <c r="I1405" s="507"/>
      <c r="J1405" s="506"/>
      <c r="K1405" s="506"/>
      <c r="L1405" s="507"/>
      <c r="M1405" s="506"/>
      <c r="N1405" s="508"/>
      <c r="O1405" s="508"/>
      <c r="P1405" s="489">
        <f t="shared" si="63"/>
        <v>-9</v>
      </c>
      <c r="Q1405" s="489">
        <f t="shared" si="65"/>
        <v>0</v>
      </c>
      <c r="R1405" s="493" t="str">
        <f t="shared" si="64"/>
        <v/>
      </c>
    </row>
    <row r="1406" spans="1:18" ht="13.2" hidden="1" x14ac:dyDescent="0.25">
      <c r="A1406" s="503">
        <v>1402</v>
      </c>
      <c r="B1406" s="504"/>
      <c r="C1406" s="505"/>
      <c r="D1406" s="506"/>
      <c r="E1406" s="506"/>
      <c r="F1406" s="106"/>
      <c r="G1406" s="506"/>
      <c r="H1406" s="506"/>
      <c r="I1406" s="507"/>
      <c r="J1406" s="506"/>
      <c r="K1406" s="506"/>
      <c r="L1406" s="507"/>
      <c r="M1406" s="506"/>
      <c r="N1406" s="508"/>
      <c r="O1406" s="508"/>
      <c r="P1406" s="489">
        <f t="shared" si="63"/>
        <v>-9</v>
      </c>
      <c r="Q1406" s="489">
        <f t="shared" si="65"/>
        <v>0</v>
      </c>
      <c r="R1406" s="493" t="str">
        <f t="shared" si="64"/>
        <v/>
      </c>
    </row>
    <row r="1407" spans="1:18" ht="13.2" hidden="1" x14ac:dyDescent="0.25">
      <c r="A1407" s="503">
        <v>1403</v>
      </c>
      <c r="B1407" s="504"/>
      <c r="C1407" s="505"/>
      <c r="D1407" s="506"/>
      <c r="E1407" s="506"/>
      <c r="F1407" s="106"/>
      <c r="G1407" s="506"/>
      <c r="H1407" s="506"/>
      <c r="I1407" s="507"/>
      <c r="J1407" s="506"/>
      <c r="K1407" s="506"/>
      <c r="L1407" s="507"/>
      <c r="M1407" s="506"/>
      <c r="N1407" s="508"/>
      <c r="O1407" s="508"/>
      <c r="P1407" s="489">
        <f t="shared" si="63"/>
        <v>-9</v>
      </c>
      <c r="Q1407" s="489">
        <f t="shared" si="65"/>
        <v>0</v>
      </c>
      <c r="R1407" s="493" t="str">
        <f t="shared" si="64"/>
        <v/>
      </c>
    </row>
    <row r="1408" spans="1:18" ht="13.2" hidden="1" x14ac:dyDescent="0.25">
      <c r="A1408" s="503">
        <v>1404</v>
      </c>
      <c r="B1408" s="504"/>
      <c r="C1408" s="505"/>
      <c r="D1408" s="506"/>
      <c r="E1408" s="506"/>
      <c r="F1408" s="106"/>
      <c r="G1408" s="506"/>
      <c r="H1408" s="506"/>
      <c r="I1408" s="507"/>
      <c r="J1408" s="506"/>
      <c r="K1408" s="506"/>
      <c r="L1408" s="507"/>
      <c r="M1408" s="506"/>
      <c r="N1408" s="508"/>
      <c r="O1408" s="508"/>
      <c r="P1408" s="489">
        <f t="shared" si="63"/>
        <v>-9</v>
      </c>
      <c r="Q1408" s="489">
        <f t="shared" si="65"/>
        <v>0</v>
      </c>
      <c r="R1408" s="493" t="str">
        <f t="shared" si="64"/>
        <v/>
      </c>
    </row>
    <row r="1409" spans="1:18" ht="13.2" hidden="1" x14ac:dyDescent="0.25">
      <c r="A1409" s="503">
        <v>1405</v>
      </c>
      <c r="B1409" s="504"/>
      <c r="C1409" s="505"/>
      <c r="D1409" s="506"/>
      <c r="E1409" s="506"/>
      <c r="F1409" s="106"/>
      <c r="G1409" s="506"/>
      <c r="H1409" s="506"/>
      <c r="I1409" s="507"/>
      <c r="J1409" s="506"/>
      <c r="K1409" s="506"/>
      <c r="L1409" s="507"/>
      <c r="M1409" s="506"/>
      <c r="N1409" s="508"/>
      <c r="O1409" s="508"/>
      <c r="P1409" s="489">
        <f t="shared" si="63"/>
        <v>-9</v>
      </c>
      <c r="Q1409" s="489">
        <f t="shared" si="65"/>
        <v>0</v>
      </c>
      <c r="R1409" s="493" t="str">
        <f t="shared" si="64"/>
        <v/>
      </c>
    </row>
    <row r="1410" spans="1:18" ht="13.2" hidden="1" x14ac:dyDescent="0.25">
      <c r="A1410" s="503">
        <v>1406</v>
      </c>
      <c r="B1410" s="504"/>
      <c r="C1410" s="505"/>
      <c r="D1410" s="506"/>
      <c r="E1410" s="506"/>
      <c r="F1410" s="106"/>
      <c r="G1410" s="506"/>
      <c r="H1410" s="506"/>
      <c r="I1410" s="507"/>
      <c r="J1410" s="506"/>
      <c r="K1410" s="506"/>
      <c r="L1410" s="507"/>
      <c r="M1410" s="506"/>
      <c r="N1410" s="508"/>
      <c r="O1410" s="508"/>
      <c r="P1410" s="489">
        <f t="shared" si="63"/>
        <v>-9</v>
      </c>
      <c r="Q1410" s="489">
        <f t="shared" si="65"/>
        <v>0</v>
      </c>
      <c r="R1410" s="493" t="str">
        <f t="shared" si="64"/>
        <v/>
      </c>
    </row>
    <row r="1411" spans="1:18" ht="13.2" hidden="1" x14ac:dyDescent="0.25">
      <c r="A1411" s="503">
        <v>1407</v>
      </c>
      <c r="B1411" s="504"/>
      <c r="C1411" s="505"/>
      <c r="D1411" s="506"/>
      <c r="E1411" s="506"/>
      <c r="F1411" s="106"/>
      <c r="G1411" s="506"/>
      <c r="H1411" s="506"/>
      <c r="I1411" s="507"/>
      <c r="J1411" s="506"/>
      <c r="K1411" s="506"/>
      <c r="L1411" s="507"/>
      <c r="M1411" s="506"/>
      <c r="N1411" s="508"/>
      <c r="O1411" s="508"/>
      <c r="P1411" s="489">
        <f t="shared" si="63"/>
        <v>-9</v>
      </c>
      <c r="Q1411" s="489">
        <f t="shared" si="65"/>
        <v>0</v>
      </c>
      <c r="R1411" s="493" t="str">
        <f t="shared" si="64"/>
        <v/>
      </c>
    </row>
    <row r="1412" spans="1:18" ht="13.2" hidden="1" x14ac:dyDescent="0.25">
      <c r="A1412" s="503">
        <v>1408</v>
      </c>
      <c r="B1412" s="504"/>
      <c r="C1412" s="505"/>
      <c r="D1412" s="506"/>
      <c r="E1412" s="506"/>
      <c r="F1412" s="106"/>
      <c r="G1412" s="506"/>
      <c r="H1412" s="506"/>
      <c r="I1412" s="507"/>
      <c r="J1412" s="506"/>
      <c r="K1412" s="506"/>
      <c r="L1412" s="507"/>
      <c r="M1412" s="506"/>
      <c r="N1412" s="508"/>
      <c r="O1412" s="508"/>
      <c r="P1412" s="489">
        <f t="shared" si="63"/>
        <v>-9</v>
      </c>
      <c r="Q1412" s="489">
        <f t="shared" si="65"/>
        <v>0</v>
      </c>
      <c r="R1412" s="493" t="str">
        <f t="shared" si="64"/>
        <v/>
      </c>
    </row>
    <row r="1413" spans="1:18" ht="13.2" hidden="1" x14ac:dyDescent="0.25">
      <c r="A1413" s="503">
        <v>1409</v>
      </c>
      <c r="B1413" s="504"/>
      <c r="C1413" s="505"/>
      <c r="D1413" s="506"/>
      <c r="E1413" s="506"/>
      <c r="F1413" s="106"/>
      <c r="G1413" s="506"/>
      <c r="H1413" s="506"/>
      <c r="I1413" s="507"/>
      <c r="J1413" s="506"/>
      <c r="K1413" s="506"/>
      <c r="L1413" s="507"/>
      <c r="M1413" s="506"/>
      <c r="N1413" s="508"/>
      <c r="O1413" s="508"/>
      <c r="P1413" s="489">
        <f t="shared" ref="P1413:P1476" si="66">MONTH(B1413)-$P$1+1</f>
        <v>-9</v>
      </c>
      <c r="Q1413" s="489">
        <f t="shared" si="65"/>
        <v>0</v>
      </c>
      <c r="R1413" s="493" t="str">
        <f t="shared" ref="R1413:R1476" si="67">SUBSTITUTE(D1413," ","_")</f>
        <v/>
      </c>
    </row>
    <row r="1414" spans="1:18" ht="13.2" hidden="1" x14ac:dyDescent="0.25">
      <c r="A1414" s="503">
        <v>1410</v>
      </c>
      <c r="B1414" s="504"/>
      <c r="C1414" s="505"/>
      <c r="D1414" s="506"/>
      <c r="E1414" s="506"/>
      <c r="F1414" s="106"/>
      <c r="G1414" s="506"/>
      <c r="H1414" s="506"/>
      <c r="I1414" s="507"/>
      <c r="J1414" s="506"/>
      <c r="K1414" s="506"/>
      <c r="L1414" s="507"/>
      <c r="M1414" s="506"/>
      <c r="N1414" s="508"/>
      <c r="O1414" s="508"/>
      <c r="P1414" s="489">
        <f t="shared" si="66"/>
        <v>-9</v>
      </c>
      <c r="Q1414" s="489">
        <f t="shared" ref="Q1414:Q1477" si="68">IF(C1414=0,0,IF(YEAR(C1414)-$Q$1&lt;0,0,MONTH(C1414)-$P$1+1))</f>
        <v>0</v>
      </c>
      <c r="R1414" s="493" t="str">
        <f t="shared" si="67"/>
        <v/>
      </c>
    </row>
    <row r="1415" spans="1:18" ht="13.2" hidden="1" x14ac:dyDescent="0.25">
      <c r="A1415" s="503">
        <v>1411</v>
      </c>
      <c r="B1415" s="504"/>
      <c r="C1415" s="505"/>
      <c r="D1415" s="506"/>
      <c r="E1415" s="506"/>
      <c r="F1415" s="106"/>
      <c r="G1415" s="506"/>
      <c r="H1415" s="506"/>
      <c r="I1415" s="507"/>
      <c r="J1415" s="506"/>
      <c r="K1415" s="506"/>
      <c r="L1415" s="507"/>
      <c r="M1415" s="506"/>
      <c r="N1415" s="508"/>
      <c r="O1415" s="508"/>
      <c r="P1415" s="489">
        <f t="shared" si="66"/>
        <v>-9</v>
      </c>
      <c r="Q1415" s="489">
        <f t="shared" si="68"/>
        <v>0</v>
      </c>
      <c r="R1415" s="493" t="str">
        <f t="shared" si="67"/>
        <v/>
      </c>
    </row>
    <row r="1416" spans="1:18" ht="13.2" hidden="1" x14ac:dyDescent="0.25">
      <c r="A1416" s="503">
        <v>1412</v>
      </c>
      <c r="B1416" s="504"/>
      <c r="C1416" s="505"/>
      <c r="D1416" s="506"/>
      <c r="E1416" s="506"/>
      <c r="F1416" s="106"/>
      <c r="G1416" s="506"/>
      <c r="H1416" s="506"/>
      <c r="I1416" s="507"/>
      <c r="J1416" s="506"/>
      <c r="K1416" s="506"/>
      <c r="L1416" s="507"/>
      <c r="M1416" s="506"/>
      <c r="N1416" s="508"/>
      <c r="O1416" s="508"/>
      <c r="P1416" s="489">
        <f t="shared" si="66"/>
        <v>-9</v>
      </c>
      <c r="Q1416" s="489">
        <f t="shared" si="68"/>
        <v>0</v>
      </c>
      <c r="R1416" s="493" t="str">
        <f t="shared" si="67"/>
        <v/>
      </c>
    </row>
    <row r="1417" spans="1:18" ht="13.2" hidden="1" x14ac:dyDescent="0.25">
      <c r="A1417" s="503">
        <v>1413</v>
      </c>
      <c r="B1417" s="504"/>
      <c r="C1417" s="505"/>
      <c r="D1417" s="506"/>
      <c r="E1417" s="506"/>
      <c r="F1417" s="106"/>
      <c r="G1417" s="506"/>
      <c r="H1417" s="506"/>
      <c r="I1417" s="507"/>
      <c r="J1417" s="506"/>
      <c r="K1417" s="506"/>
      <c r="L1417" s="507"/>
      <c r="M1417" s="506"/>
      <c r="N1417" s="508"/>
      <c r="O1417" s="508"/>
      <c r="P1417" s="489">
        <f t="shared" si="66"/>
        <v>-9</v>
      </c>
      <c r="Q1417" s="489">
        <f t="shared" si="68"/>
        <v>0</v>
      </c>
      <c r="R1417" s="493" t="str">
        <f t="shared" si="67"/>
        <v/>
      </c>
    </row>
    <row r="1418" spans="1:18" ht="13.2" hidden="1" x14ac:dyDescent="0.25">
      <c r="A1418" s="503">
        <v>1414</v>
      </c>
      <c r="B1418" s="504"/>
      <c r="C1418" s="505"/>
      <c r="D1418" s="506"/>
      <c r="E1418" s="506"/>
      <c r="F1418" s="106"/>
      <c r="G1418" s="506"/>
      <c r="H1418" s="506"/>
      <c r="I1418" s="507"/>
      <c r="J1418" s="506"/>
      <c r="K1418" s="506"/>
      <c r="L1418" s="507"/>
      <c r="M1418" s="506"/>
      <c r="N1418" s="508"/>
      <c r="O1418" s="508"/>
      <c r="P1418" s="489">
        <f t="shared" si="66"/>
        <v>-9</v>
      </c>
      <c r="Q1418" s="489">
        <f t="shared" si="68"/>
        <v>0</v>
      </c>
      <c r="R1418" s="493" t="str">
        <f t="shared" si="67"/>
        <v/>
      </c>
    </row>
    <row r="1419" spans="1:18" ht="13.2" hidden="1" x14ac:dyDescent="0.25">
      <c r="A1419" s="503">
        <v>1415</v>
      </c>
      <c r="B1419" s="504"/>
      <c r="C1419" s="505"/>
      <c r="D1419" s="506"/>
      <c r="E1419" s="506"/>
      <c r="F1419" s="106"/>
      <c r="G1419" s="506"/>
      <c r="H1419" s="506"/>
      <c r="I1419" s="507"/>
      <c r="J1419" s="506"/>
      <c r="K1419" s="506"/>
      <c r="L1419" s="507"/>
      <c r="M1419" s="506"/>
      <c r="N1419" s="508"/>
      <c r="O1419" s="508"/>
      <c r="P1419" s="489">
        <f t="shared" si="66"/>
        <v>-9</v>
      </c>
      <c r="Q1419" s="489">
        <f t="shared" si="68"/>
        <v>0</v>
      </c>
      <c r="R1419" s="493" t="str">
        <f t="shared" si="67"/>
        <v/>
      </c>
    </row>
    <row r="1420" spans="1:18" ht="13.2" hidden="1" x14ac:dyDescent="0.25">
      <c r="A1420" s="503">
        <v>1416</v>
      </c>
      <c r="B1420" s="504"/>
      <c r="C1420" s="505"/>
      <c r="D1420" s="506"/>
      <c r="E1420" s="506"/>
      <c r="F1420" s="106"/>
      <c r="G1420" s="506"/>
      <c r="H1420" s="506"/>
      <c r="I1420" s="507"/>
      <c r="J1420" s="506"/>
      <c r="K1420" s="506"/>
      <c r="L1420" s="507"/>
      <c r="M1420" s="506"/>
      <c r="N1420" s="508"/>
      <c r="O1420" s="508"/>
      <c r="P1420" s="489">
        <f t="shared" si="66"/>
        <v>-9</v>
      </c>
      <c r="Q1420" s="489">
        <f t="shared" si="68"/>
        <v>0</v>
      </c>
      <c r="R1420" s="493" t="str">
        <f t="shared" si="67"/>
        <v/>
      </c>
    </row>
    <row r="1421" spans="1:18" ht="13.2" hidden="1" x14ac:dyDescent="0.25">
      <c r="A1421" s="503">
        <v>1417</v>
      </c>
      <c r="B1421" s="504"/>
      <c r="C1421" s="505"/>
      <c r="D1421" s="506"/>
      <c r="E1421" s="506"/>
      <c r="F1421" s="106"/>
      <c r="G1421" s="506"/>
      <c r="H1421" s="506"/>
      <c r="I1421" s="507"/>
      <c r="J1421" s="506"/>
      <c r="K1421" s="506"/>
      <c r="L1421" s="507"/>
      <c r="M1421" s="506"/>
      <c r="N1421" s="508"/>
      <c r="O1421" s="508"/>
      <c r="P1421" s="489">
        <f t="shared" si="66"/>
        <v>-9</v>
      </c>
      <c r="Q1421" s="489">
        <f t="shared" si="68"/>
        <v>0</v>
      </c>
      <c r="R1421" s="493" t="str">
        <f t="shared" si="67"/>
        <v/>
      </c>
    </row>
    <row r="1422" spans="1:18" ht="13.2" hidden="1" x14ac:dyDescent="0.25">
      <c r="A1422" s="503">
        <v>1418</v>
      </c>
      <c r="B1422" s="504"/>
      <c r="C1422" s="505"/>
      <c r="D1422" s="506"/>
      <c r="E1422" s="506"/>
      <c r="F1422" s="106"/>
      <c r="G1422" s="506"/>
      <c r="H1422" s="506"/>
      <c r="I1422" s="507"/>
      <c r="J1422" s="506"/>
      <c r="K1422" s="506"/>
      <c r="L1422" s="507"/>
      <c r="M1422" s="506"/>
      <c r="N1422" s="508"/>
      <c r="O1422" s="508"/>
      <c r="P1422" s="489">
        <f t="shared" si="66"/>
        <v>-9</v>
      </c>
      <c r="Q1422" s="489">
        <f t="shared" si="68"/>
        <v>0</v>
      </c>
      <c r="R1422" s="493" t="str">
        <f t="shared" si="67"/>
        <v/>
      </c>
    </row>
    <row r="1423" spans="1:18" ht="13.2" hidden="1" x14ac:dyDescent="0.25">
      <c r="A1423" s="503">
        <v>1419</v>
      </c>
      <c r="B1423" s="504"/>
      <c r="C1423" s="505"/>
      <c r="D1423" s="506"/>
      <c r="E1423" s="506"/>
      <c r="F1423" s="106"/>
      <c r="G1423" s="506"/>
      <c r="H1423" s="506"/>
      <c r="I1423" s="507"/>
      <c r="J1423" s="506"/>
      <c r="K1423" s="506"/>
      <c r="L1423" s="507"/>
      <c r="M1423" s="506"/>
      <c r="N1423" s="508"/>
      <c r="O1423" s="508"/>
      <c r="P1423" s="489">
        <f t="shared" si="66"/>
        <v>-9</v>
      </c>
      <c r="Q1423" s="489">
        <f t="shared" si="68"/>
        <v>0</v>
      </c>
      <c r="R1423" s="493" t="str">
        <f t="shared" si="67"/>
        <v/>
      </c>
    </row>
    <row r="1424" spans="1:18" ht="13.2" hidden="1" x14ac:dyDescent="0.25">
      <c r="A1424" s="503">
        <v>1420</v>
      </c>
      <c r="B1424" s="504"/>
      <c r="C1424" s="505"/>
      <c r="D1424" s="506"/>
      <c r="E1424" s="506"/>
      <c r="F1424" s="106"/>
      <c r="G1424" s="506"/>
      <c r="H1424" s="506"/>
      <c r="I1424" s="507"/>
      <c r="J1424" s="506"/>
      <c r="K1424" s="506"/>
      <c r="L1424" s="507"/>
      <c r="M1424" s="506"/>
      <c r="N1424" s="508"/>
      <c r="O1424" s="508"/>
      <c r="P1424" s="489">
        <f t="shared" si="66"/>
        <v>-9</v>
      </c>
      <c r="Q1424" s="489">
        <f t="shared" si="68"/>
        <v>0</v>
      </c>
      <c r="R1424" s="493" t="str">
        <f t="shared" si="67"/>
        <v/>
      </c>
    </row>
    <row r="1425" spans="1:18" ht="13.2" hidden="1" x14ac:dyDescent="0.25">
      <c r="A1425" s="503">
        <v>1421</v>
      </c>
      <c r="B1425" s="504"/>
      <c r="C1425" s="505"/>
      <c r="D1425" s="506"/>
      <c r="E1425" s="506"/>
      <c r="F1425" s="106"/>
      <c r="G1425" s="506"/>
      <c r="H1425" s="506"/>
      <c r="I1425" s="507"/>
      <c r="J1425" s="506"/>
      <c r="K1425" s="506"/>
      <c r="L1425" s="507"/>
      <c r="M1425" s="506"/>
      <c r="N1425" s="508"/>
      <c r="O1425" s="508"/>
      <c r="P1425" s="489">
        <f t="shared" si="66"/>
        <v>-9</v>
      </c>
      <c r="Q1425" s="489">
        <f t="shared" si="68"/>
        <v>0</v>
      </c>
      <c r="R1425" s="493" t="str">
        <f t="shared" si="67"/>
        <v/>
      </c>
    </row>
    <row r="1426" spans="1:18" ht="13.2" hidden="1" x14ac:dyDescent="0.25">
      <c r="A1426" s="503">
        <v>1422</v>
      </c>
      <c r="B1426" s="504"/>
      <c r="C1426" s="505"/>
      <c r="D1426" s="506"/>
      <c r="E1426" s="506"/>
      <c r="F1426" s="106"/>
      <c r="G1426" s="506"/>
      <c r="H1426" s="506"/>
      <c r="I1426" s="507"/>
      <c r="J1426" s="506"/>
      <c r="K1426" s="506"/>
      <c r="L1426" s="507"/>
      <c r="M1426" s="506"/>
      <c r="N1426" s="508"/>
      <c r="O1426" s="508"/>
      <c r="P1426" s="489">
        <f t="shared" si="66"/>
        <v>-9</v>
      </c>
      <c r="Q1426" s="489">
        <f t="shared" si="68"/>
        <v>0</v>
      </c>
      <c r="R1426" s="493" t="str">
        <f t="shared" si="67"/>
        <v/>
      </c>
    </row>
    <row r="1427" spans="1:18" ht="13.2" hidden="1" x14ac:dyDescent="0.25">
      <c r="A1427" s="503">
        <v>1423</v>
      </c>
      <c r="B1427" s="504"/>
      <c r="C1427" s="505"/>
      <c r="D1427" s="506"/>
      <c r="E1427" s="506"/>
      <c r="F1427" s="106"/>
      <c r="G1427" s="506"/>
      <c r="H1427" s="506"/>
      <c r="I1427" s="507"/>
      <c r="J1427" s="506"/>
      <c r="K1427" s="506"/>
      <c r="L1427" s="507"/>
      <c r="M1427" s="506"/>
      <c r="N1427" s="508"/>
      <c r="O1427" s="508"/>
      <c r="P1427" s="489">
        <f t="shared" si="66"/>
        <v>-9</v>
      </c>
      <c r="Q1427" s="489">
        <f t="shared" si="68"/>
        <v>0</v>
      </c>
      <c r="R1427" s="493" t="str">
        <f t="shared" si="67"/>
        <v/>
      </c>
    </row>
    <row r="1428" spans="1:18" ht="13.2" hidden="1" x14ac:dyDescent="0.25">
      <c r="A1428" s="503">
        <v>1424</v>
      </c>
      <c r="B1428" s="504"/>
      <c r="C1428" s="505"/>
      <c r="D1428" s="506"/>
      <c r="E1428" s="506"/>
      <c r="F1428" s="106"/>
      <c r="G1428" s="506"/>
      <c r="H1428" s="506"/>
      <c r="I1428" s="507"/>
      <c r="J1428" s="506"/>
      <c r="K1428" s="506"/>
      <c r="L1428" s="507"/>
      <c r="M1428" s="506"/>
      <c r="N1428" s="508"/>
      <c r="O1428" s="508"/>
      <c r="P1428" s="489">
        <f t="shared" si="66"/>
        <v>-9</v>
      </c>
      <c r="Q1428" s="489">
        <f t="shared" si="68"/>
        <v>0</v>
      </c>
      <c r="R1428" s="493" t="str">
        <f t="shared" si="67"/>
        <v/>
      </c>
    </row>
    <row r="1429" spans="1:18" ht="13.2" hidden="1" x14ac:dyDescent="0.25">
      <c r="A1429" s="503">
        <v>1425</v>
      </c>
      <c r="B1429" s="504"/>
      <c r="C1429" s="505"/>
      <c r="D1429" s="506"/>
      <c r="E1429" s="506"/>
      <c r="F1429" s="106"/>
      <c r="G1429" s="506"/>
      <c r="H1429" s="506"/>
      <c r="I1429" s="507"/>
      <c r="J1429" s="506"/>
      <c r="K1429" s="506"/>
      <c r="L1429" s="507"/>
      <c r="M1429" s="506"/>
      <c r="N1429" s="508"/>
      <c r="O1429" s="508"/>
      <c r="P1429" s="489">
        <f t="shared" si="66"/>
        <v>-9</v>
      </c>
      <c r="Q1429" s="489">
        <f t="shared" si="68"/>
        <v>0</v>
      </c>
      <c r="R1429" s="493" t="str">
        <f t="shared" si="67"/>
        <v/>
      </c>
    </row>
    <row r="1430" spans="1:18" ht="13.2" hidden="1" x14ac:dyDescent="0.25">
      <c r="A1430" s="503">
        <v>1426</v>
      </c>
      <c r="B1430" s="504"/>
      <c r="C1430" s="505"/>
      <c r="D1430" s="506"/>
      <c r="E1430" s="506"/>
      <c r="F1430" s="106"/>
      <c r="G1430" s="506"/>
      <c r="H1430" s="506"/>
      <c r="I1430" s="507"/>
      <c r="J1430" s="506"/>
      <c r="K1430" s="506"/>
      <c r="L1430" s="507"/>
      <c r="M1430" s="506"/>
      <c r="N1430" s="508"/>
      <c r="O1430" s="508"/>
      <c r="P1430" s="489">
        <f t="shared" si="66"/>
        <v>-9</v>
      </c>
      <c r="Q1430" s="489">
        <f t="shared" si="68"/>
        <v>0</v>
      </c>
      <c r="R1430" s="493" t="str">
        <f t="shared" si="67"/>
        <v/>
      </c>
    </row>
    <row r="1431" spans="1:18" ht="13.2" hidden="1" x14ac:dyDescent="0.25">
      <c r="A1431" s="503">
        <v>1427</v>
      </c>
      <c r="B1431" s="504"/>
      <c r="C1431" s="505"/>
      <c r="D1431" s="506"/>
      <c r="E1431" s="506"/>
      <c r="F1431" s="106"/>
      <c r="G1431" s="506"/>
      <c r="H1431" s="506"/>
      <c r="I1431" s="507"/>
      <c r="J1431" s="506"/>
      <c r="K1431" s="506"/>
      <c r="L1431" s="507"/>
      <c r="M1431" s="506"/>
      <c r="N1431" s="508"/>
      <c r="O1431" s="508"/>
      <c r="P1431" s="489">
        <f t="shared" si="66"/>
        <v>-9</v>
      </c>
      <c r="Q1431" s="489">
        <f t="shared" si="68"/>
        <v>0</v>
      </c>
      <c r="R1431" s="493" t="str">
        <f t="shared" si="67"/>
        <v/>
      </c>
    </row>
    <row r="1432" spans="1:18" ht="13.2" hidden="1" x14ac:dyDescent="0.25">
      <c r="A1432" s="503">
        <v>1428</v>
      </c>
      <c r="B1432" s="504"/>
      <c r="C1432" s="505"/>
      <c r="D1432" s="506"/>
      <c r="E1432" s="506"/>
      <c r="F1432" s="106"/>
      <c r="G1432" s="506"/>
      <c r="H1432" s="506"/>
      <c r="I1432" s="507"/>
      <c r="J1432" s="506"/>
      <c r="K1432" s="506"/>
      <c r="L1432" s="507"/>
      <c r="M1432" s="506"/>
      <c r="N1432" s="508"/>
      <c r="O1432" s="508"/>
      <c r="P1432" s="489">
        <f t="shared" si="66"/>
        <v>-9</v>
      </c>
      <c r="Q1432" s="489">
        <f t="shared" si="68"/>
        <v>0</v>
      </c>
      <c r="R1432" s="493" t="str">
        <f t="shared" si="67"/>
        <v/>
      </c>
    </row>
    <row r="1433" spans="1:18" ht="13.2" hidden="1" x14ac:dyDescent="0.25">
      <c r="A1433" s="503">
        <v>1429</v>
      </c>
      <c r="B1433" s="504"/>
      <c r="C1433" s="505"/>
      <c r="D1433" s="506"/>
      <c r="E1433" s="506"/>
      <c r="F1433" s="106"/>
      <c r="G1433" s="506"/>
      <c r="H1433" s="506"/>
      <c r="I1433" s="507"/>
      <c r="J1433" s="506"/>
      <c r="K1433" s="506"/>
      <c r="L1433" s="507"/>
      <c r="M1433" s="506"/>
      <c r="N1433" s="508"/>
      <c r="O1433" s="508"/>
      <c r="P1433" s="489">
        <f t="shared" si="66"/>
        <v>-9</v>
      </c>
      <c r="Q1433" s="489">
        <f t="shared" si="68"/>
        <v>0</v>
      </c>
      <c r="R1433" s="493" t="str">
        <f t="shared" si="67"/>
        <v/>
      </c>
    </row>
    <row r="1434" spans="1:18" ht="13.2" hidden="1" x14ac:dyDescent="0.25">
      <c r="A1434" s="503">
        <v>1430</v>
      </c>
      <c r="B1434" s="504"/>
      <c r="C1434" s="505"/>
      <c r="D1434" s="506"/>
      <c r="E1434" s="506"/>
      <c r="F1434" s="106"/>
      <c r="G1434" s="506"/>
      <c r="H1434" s="506"/>
      <c r="I1434" s="507"/>
      <c r="J1434" s="506"/>
      <c r="K1434" s="506"/>
      <c r="L1434" s="507"/>
      <c r="M1434" s="506"/>
      <c r="N1434" s="508"/>
      <c r="O1434" s="508"/>
      <c r="P1434" s="489">
        <f t="shared" si="66"/>
        <v>-9</v>
      </c>
      <c r="Q1434" s="489">
        <f t="shared" si="68"/>
        <v>0</v>
      </c>
      <c r="R1434" s="493" t="str">
        <f t="shared" si="67"/>
        <v/>
      </c>
    </row>
    <row r="1435" spans="1:18" ht="13.2" hidden="1" x14ac:dyDescent="0.25">
      <c r="A1435" s="503">
        <v>1431</v>
      </c>
      <c r="B1435" s="504"/>
      <c r="C1435" s="505"/>
      <c r="D1435" s="506"/>
      <c r="E1435" s="506"/>
      <c r="F1435" s="106"/>
      <c r="G1435" s="506"/>
      <c r="H1435" s="506"/>
      <c r="I1435" s="507"/>
      <c r="J1435" s="506"/>
      <c r="K1435" s="506"/>
      <c r="L1435" s="507"/>
      <c r="M1435" s="506"/>
      <c r="N1435" s="508"/>
      <c r="O1435" s="508"/>
      <c r="P1435" s="489">
        <f t="shared" si="66"/>
        <v>-9</v>
      </c>
      <c r="Q1435" s="489">
        <f t="shared" si="68"/>
        <v>0</v>
      </c>
      <c r="R1435" s="493" t="str">
        <f t="shared" si="67"/>
        <v/>
      </c>
    </row>
    <row r="1436" spans="1:18" ht="13.2" hidden="1" x14ac:dyDescent="0.25">
      <c r="A1436" s="503">
        <v>1432</v>
      </c>
      <c r="B1436" s="504"/>
      <c r="C1436" s="505"/>
      <c r="D1436" s="506"/>
      <c r="E1436" s="506"/>
      <c r="F1436" s="106"/>
      <c r="G1436" s="506"/>
      <c r="H1436" s="506"/>
      <c r="I1436" s="507"/>
      <c r="J1436" s="506"/>
      <c r="K1436" s="506"/>
      <c r="L1436" s="507"/>
      <c r="M1436" s="506"/>
      <c r="N1436" s="508"/>
      <c r="O1436" s="508"/>
      <c r="P1436" s="489">
        <f t="shared" si="66"/>
        <v>-9</v>
      </c>
      <c r="Q1436" s="489">
        <f t="shared" si="68"/>
        <v>0</v>
      </c>
      <c r="R1436" s="493" t="str">
        <f t="shared" si="67"/>
        <v/>
      </c>
    </row>
    <row r="1437" spans="1:18" ht="13.2" hidden="1" x14ac:dyDescent="0.25">
      <c r="A1437" s="503">
        <v>1433</v>
      </c>
      <c r="B1437" s="504"/>
      <c r="C1437" s="505"/>
      <c r="D1437" s="506"/>
      <c r="E1437" s="506"/>
      <c r="F1437" s="106"/>
      <c r="G1437" s="506"/>
      <c r="H1437" s="506"/>
      <c r="I1437" s="507"/>
      <c r="J1437" s="506"/>
      <c r="K1437" s="506"/>
      <c r="L1437" s="507"/>
      <c r="M1437" s="506"/>
      <c r="N1437" s="508"/>
      <c r="O1437" s="508"/>
      <c r="P1437" s="489">
        <f t="shared" si="66"/>
        <v>-9</v>
      </c>
      <c r="Q1437" s="489">
        <f t="shared" si="68"/>
        <v>0</v>
      </c>
      <c r="R1437" s="493" t="str">
        <f t="shared" si="67"/>
        <v/>
      </c>
    </row>
    <row r="1438" spans="1:18" ht="13.2" hidden="1" x14ac:dyDescent="0.25">
      <c r="A1438" s="503">
        <v>1434</v>
      </c>
      <c r="B1438" s="504"/>
      <c r="C1438" s="505"/>
      <c r="D1438" s="506"/>
      <c r="E1438" s="506"/>
      <c r="F1438" s="106"/>
      <c r="G1438" s="506"/>
      <c r="H1438" s="506"/>
      <c r="I1438" s="507"/>
      <c r="J1438" s="506"/>
      <c r="K1438" s="506"/>
      <c r="L1438" s="507"/>
      <c r="M1438" s="506"/>
      <c r="N1438" s="508"/>
      <c r="O1438" s="508"/>
      <c r="P1438" s="489">
        <f t="shared" si="66"/>
        <v>-9</v>
      </c>
      <c r="Q1438" s="489">
        <f t="shared" si="68"/>
        <v>0</v>
      </c>
      <c r="R1438" s="493" t="str">
        <f t="shared" si="67"/>
        <v/>
      </c>
    </row>
    <row r="1439" spans="1:18" ht="13.2" hidden="1" x14ac:dyDescent="0.25">
      <c r="A1439" s="503">
        <v>1435</v>
      </c>
      <c r="B1439" s="504"/>
      <c r="C1439" s="505"/>
      <c r="D1439" s="506"/>
      <c r="E1439" s="506"/>
      <c r="F1439" s="106"/>
      <c r="G1439" s="506"/>
      <c r="H1439" s="506"/>
      <c r="I1439" s="507"/>
      <c r="J1439" s="506"/>
      <c r="K1439" s="506"/>
      <c r="L1439" s="507"/>
      <c r="M1439" s="506"/>
      <c r="N1439" s="508"/>
      <c r="O1439" s="508"/>
      <c r="P1439" s="489">
        <f t="shared" si="66"/>
        <v>-9</v>
      </c>
      <c r="Q1439" s="489">
        <f t="shared" si="68"/>
        <v>0</v>
      </c>
      <c r="R1439" s="493" t="str">
        <f t="shared" si="67"/>
        <v/>
      </c>
    </row>
    <row r="1440" spans="1:18" ht="13.2" hidden="1" x14ac:dyDescent="0.25">
      <c r="A1440" s="503">
        <v>1436</v>
      </c>
      <c r="B1440" s="504"/>
      <c r="C1440" s="505"/>
      <c r="D1440" s="506"/>
      <c r="E1440" s="506"/>
      <c r="F1440" s="106"/>
      <c r="G1440" s="506"/>
      <c r="H1440" s="506"/>
      <c r="I1440" s="507"/>
      <c r="J1440" s="506"/>
      <c r="K1440" s="506"/>
      <c r="L1440" s="507"/>
      <c r="M1440" s="506"/>
      <c r="N1440" s="508"/>
      <c r="O1440" s="508"/>
      <c r="P1440" s="489">
        <f t="shared" si="66"/>
        <v>-9</v>
      </c>
      <c r="Q1440" s="489">
        <f t="shared" si="68"/>
        <v>0</v>
      </c>
      <c r="R1440" s="493" t="str">
        <f t="shared" si="67"/>
        <v/>
      </c>
    </row>
    <row r="1441" spans="1:18" ht="13.2" hidden="1" x14ac:dyDescent="0.25">
      <c r="A1441" s="503">
        <v>1437</v>
      </c>
      <c r="B1441" s="504"/>
      <c r="C1441" s="505"/>
      <c r="D1441" s="506"/>
      <c r="E1441" s="506"/>
      <c r="F1441" s="106"/>
      <c r="G1441" s="506"/>
      <c r="H1441" s="506"/>
      <c r="I1441" s="507"/>
      <c r="J1441" s="506"/>
      <c r="K1441" s="506"/>
      <c r="L1441" s="507"/>
      <c r="M1441" s="506"/>
      <c r="N1441" s="508"/>
      <c r="O1441" s="508"/>
      <c r="P1441" s="489">
        <f t="shared" si="66"/>
        <v>-9</v>
      </c>
      <c r="Q1441" s="489">
        <f t="shared" si="68"/>
        <v>0</v>
      </c>
      <c r="R1441" s="493" t="str">
        <f t="shared" si="67"/>
        <v/>
      </c>
    </row>
    <row r="1442" spans="1:18" ht="13.2" hidden="1" x14ac:dyDescent="0.25">
      <c r="A1442" s="503">
        <v>1438</v>
      </c>
      <c r="B1442" s="504"/>
      <c r="C1442" s="505"/>
      <c r="D1442" s="506"/>
      <c r="E1442" s="506"/>
      <c r="F1442" s="106"/>
      <c r="G1442" s="506"/>
      <c r="H1442" s="506"/>
      <c r="I1442" s="507"/>
      <c r="J1442" s="506"/>
      <c r="K1442" s="506"/>
      <c r="L1442" s="507"/>
      <c r="M1442" s="506"/>
      <c r="N1442" s="508"/>
      <c r="O1442" s="508"/>
      <c r="P1442" s="489">
        <f t="shared" si="66"/>
        <v>-9</v>
      </c>
      <c r="Q1442" s="489">
        <f t="shared" si="68"/>
        <v>0</v>
      </c>
      <c r="R1442" s="493" t="str">
        <f t="shared" si="67"/>
        <v/>
      </c>
    </row>
    <row r="1443" spans="1:18" ht="13.2" hidden="1" x14ac:dyDescent="0.25">
      <c r="A1443" s="503">
        <v>1439</v>
      </c>
      <c r="B1443" s="504"/>
      <c r="C1443" s="505"/>
      <c r="D1443" s="506"/>
      <c r="E1443" s="506"/>
      <c r="F1443" s="106"/>
      <c r="G1443" s="506"/>
      <c r="H1443" s="506"/>
      <c r="I1443" s="507"/>
      <c r="J1443" s="506"/>
      <c r="K1443" s="506"/>
      <c r="L1443" s="507"/>
      <c r="M1443" s="506"/>
      <c r="N1443" s="508"/>
      <c r="O1443" s="508"/>
      <c r="P1443" s="489">
        <f t="shared" si="66"/>
        <v>-9</v>
      </c>
      <c r="Q1443" s="489">
        <f t="shared" si="68"/>
        <v>0</v>
      </c>
      <c r="R1443" s="493" t="str">
        <f t="shared" si="67"/>
        <v/>
      </c>
    </row>
    <row r="1444" spans="1:18" ht="13.2" hidden="1" x14ac:dyDescent="0.25">
      <c r="A1444" s="503">
        <v>1440</v>
      </c>
      <c r="B1444" s="504"/>
      <c r="C1444" s="505"/>
      <c r="D1444" s="506"/>
      <c r="E1444" s="506"/>
      <c r="F1444" s="106"/>
      <c r="G1444" s="506"/>
      <c r="H1444" s="506"/>
      <c r="I1444" s="507"/>
      <c r="J1444" s="506"/>
      <c r="K1444" s="506"/>
      <c r="L1444" s="507"/>
      <c r="M1444" s="506"/>
      <c r="N1444" s="508"/>
      <c r="O1444" s="508"/>
      <c r="P1444" s="489">
        <f t="shared" si="66"/>
        <v>-9</v>
      </c>
      <c r="Q1444" s="489">
        <f t="shared" si="68"/>
        <v>0</v>
      </c>
      <c r="R1444" s="493" t="str">
        <f t="shared" si="67"/>
        <v/>
      </c>
    </row>
    <row r="1445" spans="1:18" ht="13.2" hidden="1" x14ac:dyDescent="0.25">
      <c r="A1445" s="503">
        <v>1441</v>
      </c>
      <c r="B1445" s="504"/>
      <c r="C1445" s="505"/>
      <c r="D1445" s="506"/>
      <c r="E1445" s="506"/>
      <c r="F1445" s="106"/>
      <c r="G1445" s="506"/>
      <c r="H1445" s="506"/>
      <c r="I1445" s="507"/>
      <c r="J1445" s="506"/>
      <c r="K1445" s="506"/>
      <c r="L1445" s="507"/>
      <c r="M1445" s="506"/>
      <c r="N1445" s="508"/>
      <c r="O1445" s="508"/>
      <c r="P1445" s="489">
        <f t="shared" si="66"/>
        <v>-9</v>
      </c>
      <c r="Q1445" s="489">
        <f t="shared" si="68"/>
        <v>0</v>
      </c>
      <c r="R1445" s="493" t="str">
        <f t="shared" si="67"/>
        <v/>
      </c>
    </row>
    <row r="1446" spans="1:18" ht="13.2" hidden="1" x14ac:dyDescent="0.25">
      <c r="A1446" s="503">
        <v>1442</v>
      </c>
      <c r="B1446" s="504"/>
      <c r="C1446" s="505"/>
      <c r="D1446" s="506"/>
      <c r="E1446" s="506"/>
      <c r="F1446" s="106"/>
      <c r="G1446" s="506"/>
      <c r="H1446" s="506"/>
      <c r="I1446" s="507"/>
      <c r="J1446" s="506"/>
      <c r="K1446" s="506"/>
      <c r="L1446" s="507"/>
      <c r="M1446" s="506"/>
      <c r="N1446" s="508"/>
      <c r="O1446" s="508"/>
      <c r="P1446" s="489">
        <f t="shared" si="66"/>
        <v>-9</v>
      </c>
      <c r="Q1446" s="489">
        <f t="shared" si="68"/>
        <v>0</v>
      </c>
      <c r="R1446" s="493" t="str">
        <f t="shared" si="67"/>
        <v/>
      </c>
    </row>
    <row r="1447" spans="1:18" ht="13.2" hidden="1" x14ac:dyDescent="0.25">
      <c r="A1447" s="503">
        <v>1443</v>
      </c>
      <c r="B1447" s="504"/>
      <c r="C1447" s="505"/>
      <c r="D1447" s="506"/>
      <c r="E1447" s="506"/>
      <c r="F1447" s="106"/>
      <c r="G1447" s="506"/>
      <c r="H1447" s="506"/>
      <c r="I1447" s="507"/>
      <c r="J1447" s="506"/>
      <c r="K1447" s="506"/>
      <c r="L1447" s="507"/>
      <c r="M1447" s="506"/>
      <c r="N1447" s="508"/>
      <c r="O1447" s="508"/>
      <c r="P1447" s="489">
        <f t="shared" si="66"/>
        <v>-9</v>
      </c>
      <c r="Q1447" s="489">
        <f t="shared" si="68"/>
        <v>0</v>
      </c>
      <c r="R1447" s="493" t="str">
        <f t="shared" si="67"/>
        <v/>
      </c>
    </row>
    <row r="1448" spans="1:18" ht="13.2" hidden="1" x14ac:dyDescent="0.25">
      <c r="A1448" s="503">
        <v>1444</v>
      </c>
      <c r="B1448" s="504"/>
      <c r="C1448" s="505"/>
      <c r="D1448" s="506"/>
      <c r="E1448" s="506"/>
      <c r="F1448" s="106"/>
      <c r="G1448" s="506"/>
      <c r="H1448" s="506"/>
      <c r="I1448" s="507"/>
      <c r="J1448" s="506"/>
      <c r="K1448" s="506"/>
      <c r="L1448" s="507"/>
      <c r="M1448" s="506"/>
      <c r="N1448" s="508"/>
      <c r="O1448" s="508"/>
      <c r="P1448" s="489">
        <f t="shared" si="66"/>
        <v>-9</v>
      </c>
      <c r="Q1448" s="489">
        <f t="shared" si="68"/>
        <v>0</v>
      </c>
      <c r="R1448" s="493" t="str">
        <f t="shared" si="67"/>
        <v/>
      </c>
    </row>
    <row r="1449" spans="1:18" ht="13.2" hidden="1" x14ac:dyDescent="0.25">
      <c r="A1449" s="503">
        <v>1445</v>
      </c>
      <c r="B1449" s="504"/>
      <c r="C1449" s="505"/>
      <c r="D1449" s="506"/>
      <c r="E1449" s="506"/>
      <c r="F1449" s="106"/>
      <c r="G1449" s="506"/>
      <c r="H1449" s="506"/>
      <c r="I1449" s="507"/>
      <c r="J1449" s="506"/>
      <c r="K1449" s="506"/>
      <c r="L1449" s="507"/>
      <c r="M1449" s="506"/>
      <c r="N1449" s="508"/>
      <c r="O1449" s="508"/>
      <c r="P1449" s="489">
        <f t="shared" si="66"/>
        <v>-9</v>
      </c>
      <c r="Q1449" s="489">
        <f t="shared" si="68"/>
        <v>0</v>
      </c>
      <c r="R1449" s="493" t="str">
        <f t="shared" si="67"/>
        <v/>
      </c>
    </row>
    <row r="1450" spans="1:18" ht="13.2" hidden="1" x14ac:dyDescent="0.25">
      <c r="A1450" s="503">
        <v>1446</v>
      </c>
      <c r="B1450" s="504"/>
      <c r="C1450" s="505"/>
      <c r="D1450" s="506"/>
      <c r="E1450" s="506"/>
      <c r="F1450" s="106"/>
      <c r="G1450" s="506"/>
      <c r="H1450" s="506"/>
      <c r="I1450" s="507"/>
      <c r="J1450" s="506"/>
      <c r="K1450" s="506"/>
      <c r="L1450" s="507"/>
      <c r="M1450" s="506"/>
      <c r="N1450" s="508"/>
      <c r="O1450" s="508"/>
      <c r="P1450" s="489">
        <f t="shared" si="66"/>
        <v>-9</v>
      </c>
      <c r="Q1450" s="489">
        <f t="shared" si="68"/>
        <v>0</v>
      </c>
      <c r="R1450" s="493" t="str">
        <f t="shared" si="67"/>
        <v/>
      </c>
    </row>
    <row r="1451" spans="1:18" ht="13.2" hidden="1" x14ac:dyDescent="0.25">
      <c r="A1451" s="503">
        <v>1447</v>
      </c>
      <c r="B1451" s="504"/>
      <c r="C1451" s="505"/>
      <c r="D1451" s="506"/>
      <c r="E1451" s="506"/>
      <c r="F1451" s="106"/>
      <c r="G1451" s="506"/>
      <c r="H1451" s="506"/>
      <c r="I1451" s="507"/>
      <c r="J1451" s="506"/>
      <c r="K1451" s="506"/>
      <c r="L1451" s="507"/>
      <c r="M1451" s="506"/>
      <c r="N1451" s="508"/>
      <c r="O1451" s="508"/>
      <c r="P1451" s="489">
        <f t="shared" si="66"/>
        <v>-9</v>
      </c>
      <c r="Q1451" s="489">
        <f t="shared" si="68"/>
        <v>0</v>
      </c>
      <c r="R1451" s="493" t="str">
        <f t="shared" si="67"/>
        <v/>
      </c>
    </row>
    <row r="1452" spans="1:18" ht="13.2" hidden="1" x14ac:dyDescent="0.25">
      <c r="A1452" s="503">
        <v>1448</v>
      </c>
      <c r="B1452" s="504"/>
      <c r="C1452" s="505"/>
      <c r="D1452" s="506"/>
      <c r="E1452" s="506"/>
      <c r="F1452" s="106"/>
      <c r="G1452" s="506"/>
      <c r="H1452" s="506"/>
      <c r="I1452" s="507"/>
      <c r="J1452" s="506"/>
      <c r="K1452" s="506"/>
      <c r="L1452" s="507"/>
      <c r="M1452" s="506"/>
      <c r="N1452" s="508"/>
      <c r="O1452" s="508"/>
      <c r="P1452" s="489">
        <f t="shared" si="66"/>
        <v>-9</v>
      </c>
      <c r="Q1452" s="489">
        <f t="shared" si="68"/>
        <v>0</v>
      </c>
      <c r="R1452" s="493" t="str">
        <f t="shared" si="67"/>
        <v/>
      </c>
    </row>
    <row r="1453" spans="1:18" ht="13.2" hidden="1" x14ac:dyDescent="0.25">
      <c r="A1453" s="503">
        <v>1449</v>
      </c>
      <c r="B1453" s="504"/>
      <c r="C1453" s="505"/>
      <c r="D1453" s="506"/>
      <c r="E1453" s="506"/>
      <c r="F1453" s="106"/>
      <c r="G1453" s="506"/>
      <c r="H1453" s="506"/>
      <c r="I1453" s="507"/>
      <c r="J1453" s="506"/>
      <c r="K1453" s="506"/>
      <c r="L1453" s="507"/>
      <c r="M1453" s="506"/>
      <c r="N1453" s="508"/>
      <c r="O1453" s="508"/>
      <c r="P1453" s="489">
        <f t="shared" si="66"/>
        <v>-9</v>
      </c>
      <c r="Q1453" s="489">
        <f t="shared" si="68"/>
        <v>0</v>
      </c>
      <c r="R1453" s="493" t="str">
        <f t="shared" si="67"/>
        <v/>
      </c>
    </row>
    <row r="1454" spans="1:18" ht="13.2" hidden="1" x14ac:dyDescent="0.25">
      <c r="A1454" s="503">
        <v>1450</v>
      </c>
      <c r="B1454" s="504"/>
      <c r="C1454" s="505"/>
      <c r="D1454" s="506"/>
      <c r="E1454" s="506"/>
      <c r="F1454" s="106"/>
      <c r="G1454" s="506"/>
      <c r="H1454" s="506"/>
      <c r="I1454" s="507"/>
      <c r="J1454" s="506"/>
      <c r="K1454" s="506"/>
      <c r="L1454" s="507"/>
      <c r="M1454" s="506"/>
      <c r="N1454" s="508"/>
      <c r="O1454" s="508"/>
      <c r="P1454" s="489">
        <f t="shared" si="66"/>
        <v>-9</v>
      </c>
      <c r="Q1454" s="489">
        <f t="shared" si="68"/>
        <v>0</v>
      </c>
      <c r="R1454" s="493" t="str">
        <f t="shared" si="67"/>
        <v/>
      </c>
    </row>
    <row r="1455" spans="1:18" ht="13.2" hidden="1" x14ac:dyDescent="0.25">
      <c r="A1455" s="503">
        <v>1451</v>
      </c>
      <c r="B1455" s="504"/>
      <c r="C1455" s="505"/>
      <c r="D1455" s="506"/>
      <c r="E1455" s="506"/>
      <c r="F1455" s="106"/>
      <c r="G1455" s="506"/>
      <c r="H1455" s="506"/>
      <c r="I1455" s="507"/>
      <c r="J1455" s="506"/>
      <c r="K1455" s="506"/>
      <c r="L1455" s="507"/>
      <c r="M1455" s="506"/>
      <c r="N1455" s="508"/>
      <c r="O1455" s="508"/>
      <c r="P1455" s="489">
        <f t="shared" si="66"/>
        <v>-9</v>
      </c>
      <c r="Q1455" s="489">
        <f t="shared" si="68"/>
        <v>0</v>
      </c>
      <c r="R1455" s="493" t="str">
        <f t="shared" si="67"/>
        <v/>
      </c>
    </row>
    <row r="1456" spans="1:18" ht="13.2" hidden="1" x14ac:dyDescent="0.25">
      <c r="A1456" s="503">
        <v>1452</v>
      </c>
      <c r="B1456" s="504"/>
      <c r="C1456" s="505"/>
      <c r="D1456" s="506"/>
      <c r="E1456" s="506"/>
      <c r="F1456" s="106"/>
      <c r="G1456" s="506"/>
      <c r="H1456" s="506"/>
      <c r="I1456" s="507"/>
      <c r="J1456" s="506"/>
      <c r="K1456" s="506"/>
      <c r="L1456" s="507"/>
      <c r="M1456" s="506"/>
      <c r="N1456" s="508"/>
      <c r="O1456" s="508"/>
      <c r="P1456" s="489">
        <f t="shared" si="66"/>
        <v>-9</v>
      </c>
      <c r="Q1456" s="489">
        <f t="shared" si="68"/>
        <v>0</v>
      </c>
      <c r="R1456" s="493" t="str">
        <f t="shared" si="67"/>
        <v/>
      </c>
    </row>
    <row r="1457" spans="1:18" ht="13.2" hidden="1" x14ac:dyDescent="0.25">
      <c r="A1457" s="503">
        <v>1453</v>
      </c>
      <c r="B1457" s="504"/>
      <c r="C1457" s="505"/>
      <c r="D1457" s="506"/>
      <c r="E1457" s="506"/>
      <c r="F1457" s="106"/>
      <c r="G1457" s="506"/>
      <c r="H1457" s="506"/>
      <c r="I1457" s="507"/>
      <c r="J1457" s="506"/>
      <c r="K1457" s="506"/>
      <c r="L1457" s="507"/>
      <c r="M1457" s="506"/>
      <c r="N1457" s="508"/>
      <c r="O1457" s="508"/>
      <c r="P1457" s="489">
        <f t="shared" si="66"/>
        <v>-9</v>
      </c>
      <c r="Q1457" s="489">
        <f t="shared" si="68"/>
        <v>0</v>
      </c>
      <c r="R1457" s="493" t="str">
        <f t="shared" si="67"/>
        <v/>
      </c>
    </row>
    <row r="1458" spans="1:18" ht="13.2" hidden="1" x14ac:dyDescent="0.25">
      <c r="A1458" s="503">
        <v>1454</v>
      </c>
      <c r="B1458" s="504"/>
      <c r="C1458" s="505"/>
      <c r="D1458" s="506"/>
      <c r="E1458" s="506"/>
      <c r="F1458" s="106"/>
      <c r="G1458" s="506"/>
      <c r="H1458" s="506"/>
      <c r="I1458" s="507"/>
      <c r="J1458" s="506"/>
      <c r="K1458" s="506"/>
      <c r="L1458" s="507"/>
      <c r="M1458" s="506"/>
      <c r="N1458" s="508"/>
      <c r="O1458" s="508"/>
      <c r="P1458" s="489">
        <f t="shared" si="66"/>
        <v>-9</v>
      </c>
      <c r="Q1458" s="489">
        <f t="shared" si="68"/>
        <v>0</v>
      </c>
      <c r="R1458" s="493" t="str">
        <f t="shared" si="67"/>
        <v/>
      </c>
    </row>
    <row r="1459" spans="1:18" ht="13.2" hidden="1" x14ac:dyDescent="0.25">
      <c r="A1459" s="503">
        <v>1455</v>
      </c>
      <c r="B1459" s="504"/>
      <c r="C1459" s="505"/>
      <c r="D1459" s="506"/>
      <c r="E1459" s="506"/>
      <c r="F1459" s="106"/>
      <c r="G1459" s="506"/>
      <c r="H1459" s="506"/>
      <c r="I1459" s="507"/>
      <c r="J1459" s="506"/>
      <c r="K1459" s="506"/>
      <c r="L1459" s="507"/>
      <c r="M1459" s="506"/>
      <c r="N1459" s="508"/>
      <c r="O1459" s="508"/>
      <c r="P1459" s="489">
        <f t="shared" si="66"/>
        <v>-9</v>
      </c>
      <c r="Q1459" s="489">
        <f t="shared" si="68"/>
        <v>0</v>
      </c>
      <c r="R1459" s="493" t="str">
        <f t="shared" si="67"/>
        <v/>
      </c>
    </row>
    <row r="1460" spans="1:18" ht="13.2" hidden="1" x14ac:dyDescent="0.25">
      <c r="A1460" s="503">
        <v>1456</v>
      </c>
      <c r="B1460" s="504"/>
      <c r="C1460" s="505"/>
      <c r="D1460" s="506"/>
      <c r="E1460" s="506"/>
      <c r="F1460" s="106"/>
      <c r="G1460" s="506"/>
      <c r="H1460" s="506"/>
      <c r="I1460" s="507"/>
      <c r="J1460" s="506"/>
      <c r="K1460" s="506"/>
      <c r="L1460" s="507"/>
      <c r="M1460" s="506"/>
      <c r="N1460" s="508"/>
      <c r="O1460" s="508"/>
      <c r="P1460" s="489">
        <f t="shared" si="66"/>
        <v>-9</v>
      </c>
      <c r="Q1460" s="489">
        <f t="shared" si="68"/>
        <v>0</v>
      </c>
      <c r="R1460" s="493" t="str">
        <f t="shared" si="67"/>
        <v/>
      </c>
    </row>
    <row r="1461" spans="1:18" ht="13.2" hidden="1" x14ac:dyDescent="0.25">
      <c r="A1461" s="503">
        <v>1457</v>
      </c>
      <c r="B1461" s="504"/>
      <c r="C1461" s="505"/>
      <c r="D1461" s="506"/>
      <c r="E1461" s="506"/>
      <c r="F1461" s="106"/>
      <c r="G1461" s="506"/>
      <c r="H1461" s="506"/>
      <c r="I1461" s="507"/>
      <c r="J1461" s="506"/>
      <c r="K1461" s="506"/>
      <c r="L1461" s="507"/>
      <c r="M1461" s="506"/>
      <c r="N1461" s="508"/>
      <c r="O1461" s="508"/>
      <c r="P1461" s="489">
        <f t="shared" si="66"/>
        <v>-9</v>
      </c>
      <c r="Q1461" s="489">
        <f t="shared" si="68"/>
        <v>0</v>
      </c>
      <c r="R1461" s="493" t="str">
        <f t="shared" si="67"/>
        <v/>
      </c>
    </row>
    <row r="1462" spans="1:18" ht="13.2" hidden="1" x14ac:dyDescent="0.25">
      <c r="A1462" s="503">
        <v>1458</v>
      </c>
      <c r="B1462" s="504"/>
      <c r="C1462" s="505"/>
      <c r="D1462" s="506"/>
      <c r="E1462" s="506"/>
      <c r="F1462" s="106"/>
      <c r="G1462" s="506"/>
      <c r="H1462" s="506"/>
      <c r="I1462" s="507"/>
      <c r="J1462" s="506"/>
      <c r="K1462" s="506"/>
      <c r="L1462" s="507"/>
      <c r="M1462" s="506"/>
      <c r="N1462" s="508"/>
      <c r="O1462" s="508"/>
      <c r="P1462" s="489">
        <f t="shared" si="66"/>
        <v>-9</v>
      </c>
      <c r="Q1462" s="489">
        <f t="shared" si="68"/>
        <v>0</v>
      </c>
      <c r="R1462" s="493" t="str">
        <f t="shared" si="67"/>
        <v/>
      </c>
    </row>
    <row r="1463" spans="1:18" ht="13.2" hidden="1" x14ac:dyDescent="0.25">
      <c r="A1463" s="503">
        <v>1459</v>
      </c>
      <c r="B1463" s="504"/>
      <c r="C1463" s="505"/>
      <c r="D1463" s="506"/>
      <c r="E1463" s="506"/>
      <c r="F1463" s="106"/>
      <c r="G1463" s="506"/>
      <c r="H1463" s="506"/>
      <c r="I1463" s="507"/>
      <c r="J1463" s="506"/>
      <c r="K1463" s="506"/>
      <c r="L1463" s="507"/>
      <c r="M1463" s="506"/>
      <c r="N1463" s="508"/>
      <c r="O1463" s="508"/>
      <c r="P1463" s="489">
        <f t="shared" si="66"/>
        <v>-9</v>
      </c>
      <c r="Q1463" s="489">
        <f t="shared" si="68"/>
        <v>0</v>
      </c>
      <c r="R1463" s="493" t="str">
        <f t="shared" si="67"/>
        <v/>
      </c>
    </row>
    <row r="1464" spans="1:18" ht="13.2" hidden="1" x14ac:dyDescent="0.25">
      <c r="A1464" s="503">
        <v>1460</v>
      </c>
      <c r="B1464" s="504"/>
      <c r="C1464" s="505"/>
      <c r="D1464" s="506"/>
      <c r="E1464" s="506"/>
      <c r="F1464" s="106"/>
      <c r="G1464" s="506"/>
      <c r="H1464" s="506"/>
      <c r="I1464" s="507"/>
      <c r="J1464" s="506"/>
      <c r="K1464" s="506"/>
      <c r="L1464" s="507"/>
      <c r="M1464" s="506"/>
      <c r="N1464" s="508"/>
      <c r="O1464" s="508"/>
      <c r="P1464" s="489">
        <f t="shared" si="66"/>
        <v>-9</v>
      </c>
      <c r="Q1464" s="489">
        <f t="shared" si="68"/>
        <v>0</v>
      </c>
      <c r="R1464" s="493" t="str">
        <f t="shared" si="67"/>
        <v/>
      </c>
    </row>
    <row r="1465" spans="1:18" ht="13.2" hidden="1" x14ac:dyDescent="0.25">
      <c r="A1465" s="503">
        <v>1461</v>
      </c>
      <c r="B1465" s="504"/>
      <c r="C1465" s="505"/>
      <c r="D1465" s="506"/>
      <c r="E1465" s="506"/>
      <c r="F1465" s="106"/>
      <c r="G1465" s="506"/>
      <c r="H1465" s="506"/>
      <c r="I1465" s="507"/>
      <c r="J1465" s="506"/>
      <c r="K1465" s="506"/>
      <c r="L1465" s="507"/>
      <c r="M1465" s="506"/>
      <c r="N1465" s="508"/>
      <c r="O1465" s="508"/>
      <c r="P1465" s="489">
        <f t="shared" si="66"/>
        <v>-9</v>
      </c>
      <c r="Q1465" s="489">
        <f t="shared" si="68"/>
        <v>0</v>
      </c>
      <c r="R1465" s="493" t="str">
        <f t="shared" si="67"/>
        <v/>
      </c>
    </row>
    <row r="1466" spans="1:18" ht="13.2" hidden="1" x14ac:dyDescent="0.25">
      <c r="A1466" s="503">
        <v>1462</v>
      </c>
      <c r="B1466" s="504"/>
      <c r="C1466" s="505"/>
      <c r="D1466" s="506"/>
      <c r="E1466" s="506"/>
      <c r="F1466" s="106"/>
      <c r="G1466" s="506"/>
      <c r="H1466" s="506"/>
      <c r="I1466" s="507"/>
      <c r="J1466" s="506"/>
      <c r="K1466" s="506"/>
      <c r="L1466" s="507"/>
      <c r="M1466" s="506"/>
      <c r="N1466" s="508"/>
      <c r="O1466" s="508"/>
      <c r="P1466" s="489">
        <f t="shared" si="66"/>
        <v>-9</v>
      </c>
      <c r="Q1466" s="489">
        <f t="shared" si="68"/>
        <v>0</v>
      </c>
      <c r="R1466" s="493" t="str">
        <f t="shared" si="67"/>
        <v/>
      </c>
    </row>
    <row r="1467" spans="1:18" ht="13.2" hidden="1" x14ac:dyDescent="0.25">
      <c r="A1467" s="503">
        <v>1463</v>
      </c>
      <c r="B1467" s="504"/>
      <c r="C1467" s="505"/>
      <c r="D1467" s="506"/>
      <c r="E1467" s="506"/>
      <c r="F1467" s="106"/>
      <c r="G1467" s="506"/>
      <c r="H1467" s="506"/>
      <c r="I1467" s="507"/>
      <c r="J1467" s="506"/>
      <c r="K1467" s="506"/>
      <c r="L1467" s="507"/>
      <c r="M1467" s="506"/>
      <c r="N1467" s="508"/>
      <c r="O1467" s="508"/>
      <c r="P1467" s="489">
        <f t="shared" si="66"/>
        <v>-9</v>
      </c>
      <c r="Q1467" s="489">
        <f t="shared" si="68"/>
        <v>0</v>
      </c>
      <c r="R1467" s="493" t="str">
        <f t="shared" si="67"/>
        <v/>
      </c>
    </row>
    <row r="1468" spans="1:18" ht="13.2" hidden="1" x14ac:dyDescent="0.25">
      <c r="A1468" s="503">
        <v>1464</v>
      </c>
      <c r="B1468" s="504"/>
      <c r="C1468" s="505"/>
      <c r="D1468" s="506"/>
      <c r="E1468" s="506"/>
      <c r="F1468" s="106"/>
      <c r="G1468" s="506"/>
      <c r="H1468" s="506"/>
      <c r="I1468" s="507"/>
      <c r="J1468" s="506"/>
      <c r="K1468" s="506"/>
      <c r="L1468" s="507"/>
      <c r="M1468" s="506"/>
      <c r="N1468" s="508"/>
      <c r="O1468" s="508"/>
      <c r="P1468" s="489">
        <f t="shared" si="66"/>
        <v>-9</v>
      </c>
      <c r="Q1468" s="489">
        <f t="shared" si="68"/>
        <v>0</v>
      </c>
      <c r="R1468" s="493" t="str">
        <f t="shared" si="67"/>
        <v/>
      </c>
    </row>
    <row r="1469" spans="1:18" ht="13.2" hidden="1" x14ac:dyDescent="0.25">
      <c r="A1469" s="503">
        <v>1465</v>
      </c>
      <c r="B1469" s="504"/>
      <c r="C1469" s="505"/>
      <c r="D1469" s="506"/>
      <c r="E1469" s="506"/>
      <c r="F1469" s="106"/>
      <c r="G1469" s="506"/>
      <c r="H1469" s="506"/>
      <c r="I1469" s="507"/>
      <c r="J1469" s="506"/>
      <c r="K1469" s="506"/>
      <c r="L1469" s="507"/>
      <c r="M1469" s="506"/>
      <c r="N1469" s="508"/>
      <c r="O1469" s="508"/>
      <c r="P1469" s="489">
        <f t="shared" si="66"/>
        <v>-9</v>
      </c>
      <c r="Q1469" s="489">
        <f t="shared" si="68"/>
        <v>0</v>
      </c>
      <c r="R1469" s="493" t="str">
        <f t="shared" si="67"/>
        <v/>
      </c>
    </row>
    <row r="1470" spans="1:18" ht="13.2" hidden="1" x14ac:dyDescent="0.25">
      <c r="A1470" s="503">
        <v>1466</v>
      </c>
      <c r="B1470" s="504"/>
      <c r="C1470" s="505"/>
      <c r="D1470" s="506"/>
      <c r="E1470" s="506"/>
      <c r="F1470" s="106"/>
      <c r="G1470" s="506"/>
      <c r="H1470" s="506"/>
      <c r="I1470" s="507"/>
      <c r="J1470" s="506"/>
      <c r="K1470" s="506"/>
      <c r="L1470" s="507"/>
      <c r="M1470" s="506"/>
      <c r="N1470" s="508"/>
      <c r="O1470" s="508"/>
      <c r="P1470" s="489">
        <f t="shared" si="66"/>
        <v>-9</v>
      </c>
      <c r="Q1470" s="489">
        <f t="shared" si="68"/>
        <v>0</v>
      </c>
      <c r="R1470" s="493" t="str">
        <f t="shared" si="67"/>
        <v/>
      </c>
    </row>
    <row r="1471" spans="1:18" ht="13.2" hidden="1" x14ac:dyDescent="0.25">
      <c r="A1471" s="503">
        <v>1467</v>
      </c>
      <c r="B1471" s="504"/>
      <c r="C1471" s="505"/>
      <c r="D1471" s="506"/>
      <c r="E1471" s="506"/>
      <c r="F1471" s="106"/>
      <c r="G1471" s="506"/>
      <c r="H1471" s="506"/>
      <c r="I1471" s="507"/>
      <c r="J1471" s="506"/>
      <c r="K1471" s="506"/>
      <c r="L1471" s="507"/>
      <c r="M1471" s="506"/>
      <c r="N1471" s="508"/>
      <c r="O1471" s="508"/>
      <c r="P1471" s="489">
        <f t="shared" si="66"/>
        <v>-9</v>
      </c>
      <c r="Q1471" s="489">
        <f t="shared" si="68"/>
        <v>0</v>
      </c>
      <c r="R1471" s="493" t="str">
        <f t="shared" si="67"/>
        <v/>
      </c>
    </row>
    <row r="1472" spans="1:18" ht="13.2" hidden="1" x14ac:dyDescent="0.25">
      <c r="A1472" s="503">
        <v>1468</v>
      </c>
      <c r="B1472" s="504"/>
      <c r="C1472" s="505"/>
      <c r="D1472" s="506"/>
      <c r="E1472" s="506"/>
      <c r="F1472" s="106"/>
      <c r="G1472" s="506"/>
      <c r="H1472" s="506"/>
      <c r="I1472" s="507"/>
      <c r="J1472" s="506"/>
      <c r="K1472" s="506"/>
      <c r="L1472" s="507"/>
      <c r="M1472" s="506"/>
      <c r="N1472" s="508"/>
      <c r="O1472" s="508"/>
      <c r="P1472" s="489">
        <f t="shared" si="66"/>
        <v>-9</v>
      </c>
      <c r="Q1472" s="489">
        <f t="shared" si="68"/>
        <v>0</v>
      </c>
      <c r="R1472" s="493" t="str">
        <f t="shared" si="67"/>
        <v/>
      </c>
    </row>
    <row r="1473" spans="1:18" ht="13.2" hidden="1" x14ac:dyDescent="0.25">
      <c r="A1473" s="503">
        <v>1469</v>
      </c>
      <c r="B1473" s="504"/>
      <c r="C1473" s="505"/>
      <c r="D1473" s="506"/>
      <c r="E1473" s="506"/>
      <c r="F1473" s="106"/>
      <c r="G1473" s="506"/>
      <c r="H1473" s="506"/>
      <c r="I1473" s="507"/>
      <c r="J1473" s="506"/>
      <c r="K1473" s="506"/>
      <c r="L1473" s="507"/>
      <c r="M1473" s="506"/>
      <c r="N1473" s="508"/>
      <c r="O1473" s="508"/>
      <c r="P1473" s="489">
        <f t="shared" si="66"/>
        <v>-9</v>
      </c>
      <c r="Q1473" s="489">
        <f t="shared" si="68"/>
        <v>0</v>
      </c>
      <c r="R1473" s="493" t="str">
        <f t="shared" si="67"/>
        <v/>
      </c>
    </row>
    <row r="1474" spans="1:18" ht="13.2" hidden="1" x14ac:dyDescent="0.25">
      <c r="A1474" s="503">
        <v>1470</v>
      </c>
      <c r="B1474" s="504"/>
      <c r="C1474" s="505"/>
      <c r="D1474" s="506"/>
      <c r="E1474" s="506"/>
      <c r="F1474" s="106"/>
      <c r="G1474" s="506"/>
      <c r="H1474" s="506"/>
      <c r="I1474" s="507"/>
      <c r="J1474" s="506"/>
      <c r="K1474" s="506"/>
      <c r="L1474" s="507"/>
      <c r="M1474" s="506"/>
      <c r="N1474" s="508"/>
      <c r="O1474" s="508"/>
      <c r="P1474" s="489">
        <f t="shared" si="66"/>
        <v>-9</v>
      </c>
      <c r="Q1474" s="489">
        <f t="shared" si="68"/>
        <v>0</v>
      </c>
      <c r="R1474" s="493" t="str">
        <f t="shared" si="67"/>
        <v/>
      </c>
    </row>
    <row r="1475" spans="1:18" ht="13.2" hidden="1" x14ac:dyDescent="0.25">
      <c r="A1475" s="503">
        <v>1471</v>
      </c>
      <c r="B1475" s="504"/>
      <c r="C1475" s="505"/>
      <c r="D1475" s="506"/>
      <c r="E1475" s="506"/>
      <c r="F1475" s="106"/>
      <c r="G1475" s="506"/>
      <c r="H1475" s="506"/>
      <c r="I1475" s="507"/>
      <c r="J1475" s="506"/>
      <c r="K1475" s="506"/>
      <c r="L1475" s="507"/>
      <c r="M1475" s="506"/>
      <c r="N1475" s="508"/>
      <c r="O1475" s="508"/>
      <c r="P1475" s="489">
        <f t="shared" si="66"/>
        <v>-9</v>
      </c>
      <c r="Q1475" s="489">
        <f t="shared" si="68"/>
        <v>0</v>
      </c>
      <c r="R1475" s="493" t="str">
        <f t="shared" si="67"/>
        <v/>
      </c>
    </row>
    <row r="1476" spans="1:18" ht="13.2" hidden="1" x14ac:dyDescent="0.25">
      <c r="A1476" s="503">
        <v>1472</v>
      </c>
      <c r="B1476" s="504"/>
      <c r="C1476" s="505"/>
      <c r="D1476" s="506"/>
      <c r="E1476" s="506"/>
      <c r="F1476" s="106"/>
      <c r="G1476" s="506"/>
      <c r="H1476" s="506"/>
      <c r="I1476" s="507"/>
      <c r="J1476" s="506"/>
      <c r="K1476" s="506"/>
      <c r="L1476" s="507"/>
      <c r="M1476" s="506"/>
      <c r="N1476" s="508"/>
      <c r="O1476" s="508"/>
      <c r="P1476" s="489">
        <f t="shared" si="66"/>
        <v>-9</v>
      </c>
      <c r="Q1476" s="489">
        <f t="shared" si="68"/>
        <v>0</v>
      </c>
      <c r="R1476" s="493" t="str">
        <f t="shared" si="67"/>
        <v/>
      </c>
    </row>
    <row r="1477" spans="1:18" ht="13.2" hidden="1" x14ac:dyDescent="0.25">
      <c r="A1477" s="503">
        <v>1473</v>
      </c>
      <c r="B1477" s="504"/>
      <c r="C1477" s="505"/>
      <c r="D1477" s="506"/>
      <c r="E1477" s="506"/>
      <c r="F1477" s="106"/>
      <c r="G1477" s="506"/>
      <c r="H1477" s="506"/>
      <c r="I1477" s="507"/>
      <c r="J1477" s="506"/>
      <c r="K1477" s="506"/>
      <c r="L1477" s="507"/>
      <c r="M1477" s="506"/>
      <c r="N1477" s="508"/>
      <c r="O1477" s="508"/>
      <c r="P1477" s="489">
        <f t="shared" ref="P1477:P1540" si="69">MONTH(B1477)-$P$1+1</f>
        <v>-9</v>
      </c>
      <c r="Q1477" s="489">
        <f t="shared" si="68"/>
        <v>0</v>
      </c>
      <c r="R1477" s="493" t="str">
        <f t="shared" ref="R1477:R1540" si="70">SUBSTITUTE(D1477," ","_")</f>
        <v/>
      </c>
    </row>
    <row r="1478" spans="1:18" ht="13.2" hidden="1" x14ac:dyDescent="0.25">
      <c r="A1478" s="503">
        <v>1474</v>
      </c>
      <c r="B1478" s="504"/>
      <c r="C1478" s="505"/>
      <c r="D1478" s="506"/>
      <c r="E1478" s="506"/>
      <c r="F1478" s="106"/>
      <c r="G1478" s="506"/>
      <c r="H1478" s="506"/>
      <c r="I1478" s="507"/>
      <c r="J1478" s="506"/>
      <c r="K1478" s="506"/>
      <c r="L1478" s="507"/>
      <c r="M1478" s="506"/>
      <c r="N1478" s="508"/>
      <c r="O1478" s="508"/>
      <c r="P1478" s="489">
        <f t="shared" si="69"/>
        <v>-9</v>
      </c>
      <c r="Q1478" s="489">
        <f t="shared" ref="Q1478:Q1541" si="71">IF(C1478=0,0,IF(YEAR(C1478)-$Q$1&lt;0,0,MONTH(C1478)-$P$1+1))</f>
        <v>0</v>
      </c>
      <c r="R1478" s="493" t="str">
        <f t="shared" si="70"/>
        <v/>
      </c>
    </row>
    <row r="1479" spans="1:18" ht="13.2" hidden="1" x14ac:dyDescent="0.25">
      <c r="A1479" s="503">
        <v>1475</v>
      </c>
      <c r="B1479" s="504"/>
      <c r="C1479" s="505"/>
      <c r="D1479" s="506"/>
      <c r="E1479" s="506"/>
      <c r="F1479" s="106"/>
      <c r="G1479" s="506"/>
      <c r="H1479" s="506"/>
      <c r="I1479" s="507"/>
      <c r="J1479" s="506"/>
      <c r="K1479" s="506"/>
      <c r="L1479" s="507"/>
      <c r="M1479" s="506"/>
      <c r="N1479" s="508"/>
      <c r="O1479" s="508"/>
      <c r="P1479" s="489">
        <f t="shared" si="69"/>
        <v>-9</v>
      </c>
      <c r="Q1479" s="489">
        <f t="shared" si="71"/>
        <v>0</v>
      </c>
      <c r="R1479" s="493" t="str">
        <f t="shared" si="70"/>
        <v/>
      </c>
    </row>
    <row r="1480" spans="1:18" ht="13.2" hidden="1" x14ac:dyDescent="0.25">
      <c r="A1480" s="503">
        <v>1476</v>
      </c>
      <c r="B1480" s="504"/>
      <c r="C1480" s="505"/>
      <c r="D1480" s="506"/>
      <c r="E1480" s="506"/>
      <c r="F1480" s="106"/>
      <c r="G1480" s="506"/>
      <c r="H1480" s="506"/>
      <c r="I1480" s="507"/>
      <c r="J1480" s="506"/>
      <c r="K1480" s="506"/>
      <c r="L1480" s="507"/>
      <c r="M1480" s="506"/>
      <c r="N1480" s="508"/>
      <c r="O1480" s="508"/>
      <c r="P1480" s="489">
        <f t="shared" si="69"/>
        <v>-9</v>
      </c>
      <c r="Q1480" s="489">
        <f t="shared" si="71"/>
        <v>0</v>
      </c>
      <c r="R1480" s="493" t="str">
        <f t="shared" si="70"/>
        <v/>
      </c>
    </row>
    <row r="1481" spans="1:18" ht="13.2" hidden="1" x14ac:dyDescent="0.25">
      <c r="A1481" s="503">
        <v>1477</v>
      </c>
      <c r="B1481" s="504"/>
      <c r="C1481" s="505"/>
      <c r="D1481" s="506"/>
      <c r="E1481" s="506"/>
      <c r="F1481" s="106"/>
      <c r="G1481" s="506"/>
      <c r="H1481" s="506"/>
      <c r="I1481" s="507"/>
      <c r="J1481" s="506"/>
      <c r="K1481" s="506"/>
      <c r="L1481" s="507"/>
      <c r="M1481" s="506"/>
      <c r="N1481" s="508"/>
      <c r="O1481" s="508"/>
      <c r="P1481" s="489">
        <f t="shared" si="69"/>
        <v>-9</v>
      </c>
      <c r="Q1481" s="489">
        <f t="shared" si="71"/>
        <v>0</v>
      </c>
      <c r="R1481" s="493" t="str">
        <f t="shared" si="70"/>
        <v/>
      </c>
    </row>
    <row r="1482" spans="1:18" ht="13.2" hidden="1" x14ac:dyDescent="0.25">
      <c r="A1482" s="503">
        <v>1478</v>
      </c>
      <c r="B1482" s="504"/>
      <c r="C1482" s="505"/>
      <c r="D1482" s="506"/>
      <c r="E1482" s="506"/>
      <c r="F1482" s="106"/>
      <c r="G1482" s="506"/>
      <c r="H1482" s="506"/>
      <c r="I1482" s="507"/>
      <c r="J1482" s="506"/>
      <c r="K1482" s="506"/>
      <c r="L1482" s="507"/>
      <c r="M1482" s="506"/>
      <c r="N1482" s="508"/>
      <c r="O1482" s="508"/>
      <c r="P1482" s="489">
        <f t="shared" si="69"/>
        <v>-9</v>
      </c>
      <c r="Q1482" s="489">
        <f t="shared" si="71"/>
        <v>0</v>
      </c>
      <c r="R1482" s="493" t="str">
        <f t="shared" si="70"/>
        <v/>
      </c>
    </row>
    <row r="1483" spans="1:18" ht="13.2" hidden="1" x14ac:dyDescent="0.25">
      <c r="A1483" s="503">
        <v>1479</v>
      </c>
      <c r="B1483" s="504"/>
      <c r="C1483" s="505"/>
      <c r="D1483" s="506"/>
      <c r="E1483" s="506"/>
      <c r="F1483" s="106"/>
      <c r="G1483" s="506"/>
      <c r="H1483" s="506"/>
      <c r="I1483" s="507"/>
      <c r="J1483" s="506"/>
      <c r="K1483" s="506"/>
      <c r="L1483" s="507"/>
      <c r="M1483" s="506"/>
      <c r="N1483" s="508"/>
      <c r="O1483" s="508"/>
      <c r="P1483" s="489">
        <f t="shared" si="69"/>
        <v>-9</v>
      </c>
      <c r="Q1483" s="489">
        <f t="shared" si="71"/>
        <v>0</v>
      </c>
      <c r="R1483" s="493" t="str">
        <f t="shared" si="70"/>
        <v/>
      </c>
    </row>
    <row r="1484" spans="1:18" ht="13.2" hidden="1" x14ac:dyDescent="0.25">
      <c r="A1484" s="503">
        <v>1480</v>
      </c>
      <c r="B1484" s="504"/>
      <c r="C1484" s="505"/>
      <c r="D1484" s="506"/>
      <c r="E1484" s="506"/>
      <c r="F1484" s="106"/>
      <c r="G1484" s="506"/>
      <c r="H1484" s="506"/>
      <c r="I1484" s="507"/>
      <c r="J1484" s="506"/>
      <c r="K1484" s="506"/>
      <c r="L1484" s="507"/>
      <c r="M1484" s="506"/>
      <c r="N1484" s="508"/>
      <c r="O1484" s="508"/>
      <c r="P1484" s="489">
        <f t="shared" si="69"/>
        <v>-9</v>
      </c>
      <c r="Q1484" s="489">
        <f t="shared" si="71"/>
        <v>0</v>
      </c>
      <c r="R1484" s="493" t="str">
        <f t="shared" si="70"/>
        <v/>
      </c>
    </row>
    <row r="1485" spans="1:18" ht="13.2" hidden="1" x14ac:dyDescent="0.25">
      <c r="A1485" s="503">
        <v>1481</v>
      </c>
      <c r="B1485" s="504"/>
      <c r="C1485" s="505"/>
      <c r="D1485" s="506"/>
      <c r="E1485" s="506"/>
      <c r="F1485" s="106"/>
      <c r="G1485" s="506"/>
      <c r="H1485" s="506"/>
      <c r="I1485" s="507"/>
      <c r="J1485" s="506"/>
      <c r="K1485" s="506"/>
      <c r="L1485" s="507"/>
      <c r="M1485" s="506"/>
      <c r="N1485" s="508"/>
      <c r="O1485" s="508"/>
      <c r="P1485" s="489">
        <f t="shared" si="69"/>
        <v>-9</v>
      </c>
      <c r="Q1485" s="489">
        <f t="shared" si="71"/>
        <v>0</v>
      </c>
      <c r="R1485" s="493" t="str">
        <f t="shared" si="70"/>
        <v/>
      </c>
    </row>
    <row r="1486" spans="1:18" ht="13.2" hidden="1" x14ac:dyDescent="0.25">
      <c r="A1486" s="503">
        <v>1482</v>
      </c>
      <c r="B1486" s="504"/>
      <c r="C1486" s="505"/>
      <c r="D1486" s="506"/>
      <c r="E1486" s="506"/>
      <c r="F1486" s="106"/>
      <c r="G1486" s="506"/>
      <c r="H1486" s="506"/>
      <c r="I1486" s="507"/>
      <c r="J1486" s="506"/>
      <c r="K1486" s="506"/>
      <c r="L1486" s="507"/>
      <c r="M1486" s="506"/>
      <c r="N1486" s="508"/>
      <c r="O1486" s="508"/>
      <c r="P1486" s="489">
        <f t="shared" si="69"/>
        <v>-9</v>
      </c>
      <c r="Q1486" s="489">
        <f t="shared" si="71"/>
        <v>0</v>
      </c>
      <c r="R1486" s="493" t="str">
        <f t="shared" si="70"/>
        <v/>
      </c>
    </row>
    <row r="1487" spans="1:18" ht="13.2" hidden="1" x14ac:dyDescent="0.25">
      <c r="A1487" s="503">
        <v>1483</v>
      </c>
      <c r="B1487" s="504"/>
      <c r="C1487" s="505"/>
      <c r="D1487" s="506"/>
      <c r="E1487" s="506"/>
      <c r="F1487" s="106"/>
      <c r="G1487" s="506"/>
      <c r="H1487" s="506"/>
      <c r="I1487" s="507"/>
      <c r="J1487" s="506"/>
      <c r="K1487" s="506"/>
      <c r="L1487" s="507"/>
      <c r="M1487" s="506"/>
      <c r="N1487" s="508"/>
      <c r="O1487" s="508"/>
      <c r="P1487" s="489">
        <f t="shared" si="69"/>
        <v>-9</v>
      </c>
      <c r="Q1487" s="489">
        <f t="shared" si="71"/>
        <v>0</v>
      </c>
      <c r="R1487" s="493" t="str">
        <f t="shared" si="70"/>
        <v/>
      </c>
    </row>
    <row r="1488" spans="1:18" ht="13.2" hidden="1" x14ac:dyDescent="0.25">
      <c r="A1488" s="503">
        <v>1484</v>
      </c>
      <c r="B1488" s="504"/>
      <c r="C1488" s="505"/>
      <c r="D1488" s="506"/>
      <c r="E1488" s="506"/>
      <c r="F1488" s="106"/>
      <c r="G1488" s="506"/>
      <c r="H1488" s="506"/>
      <c r="I1488" s="507"/>
      <c r="J1488" s="506"/>
      <c r="K1488" s="506"/>
      <c r="L1488" s="507"/>
      <c r="M1488" s="506"/>
      <c r="N1488" s="508"/>
      <c r="O1488" s="508"/>
      <c r="P1488" s="489">
        <f t="shared" si="69"/>
        <v>-9</v>
      </c>
      <c r="Q1488" s="489">
        <f t="shared" si="71"/>
        <v>0</v>
      </c>
      <c r="R1488" s="493" t="str">
        <f t="shared" si="70"/>
        <v/>
      </c>
    </row>
    <row r="1489" spans="1:18" ht="13.2" hidden="1" x14ac:dyDescent="0.25">
      <c r="A1489" s="503">
        <v>1485</v>
      </c>
      <c r="B1489" s="504"/>
      <c r="C1489" s="505"/>
      <c r="D1489" s="506"/>
      <c r="E1489" s="506"/>
      <c r="F1489" s="106"/>
      <c r="G1489" s="506"/>
      <c r="H1489" s="506"/>
      <c r="I1489" s="507"/>
      <c r="J1489" s="506"/>
      <c r="K1489" s="506"/>
      <c r="L1489" s="507"/>
      <c r="M1489" s="506"/>
      <c r="N1489" s="508"/>
      <c r="O1489" s="508"/>
      <c r="P1489" s="489">
        <f t="shared" si="69"/>
        <v>-9</v>
      </c>
      <c r="Q1489" s="489">
        <f t="shared" si="71"/>
        <v>0</v>
      </c>
      <c r="R1489" s="493" t="str">
        <f t="shared" si="70"/>
        <v/>
      </c>
    </row>
    <row r="1490" spans="1:18" ht="13.2" hidden="1" x14ac:dyDescent="0.25">
      <c r="A1490" s="503">
        <v>1486</v>
      </c>
      <c r="B1490" s="504"/>
      <c r="C1490" s="505"/>
      <c r="D1490" s="506"/>
      <c r="E1490" s="506"/>
      <c r="F1490" s="106"/>
      <c r="G1490" s="506"/>
      <c r="H1490" s="506"/>
      <c r="I1490" s="507"/>
      <c r="J1490" s="506"/>
      <c r="K1490" s="506"/>
      <c r="L1490" s="507"/>
      <c r="M1490" s="506"/>
      <c r="N1490" s="508"/>
      <c r="O1490" s="508"/>
      <c r="P1490" s="489">
        <f t="shared" si="69"/>
        <v>-9</v>
      </c>
      <c r="Q1490" s="489">
        <f t="shared" si="71"/>
        <v>0</v>
      </c>
      <c r="R1490" s="493" t="str">
        <f t="shared" si="70"/>
        <v/>
      </c>
    </row>
    <row r="1491" spans="1:18" ht="13.2" hidden="1" x14ac:dyDescent="0.25">
      <c r="A1491" s="503">
        <v>1487</v>
      </c>
      <c r="B1491" s="504"/>
      <c r="C1491" s="505"/>
      <c r="D1491" s="506"/>
      <c r="E1491" s="506"/>
      <c r="F1491" s="106"/>
      <c r="G1491" s="506"/>
      <c r="H1491" s="506"/>
      <c r="I1491" s="507"/>
      <c r="J1491" s="506"/>
      <c r="K1491" s="506"/>
      <c r="L1491" s="507"/>
      <c r="M1491" s="506"/>
      <c r="N1491" s="508"/>
      <c r="O1491" s="508"/>
      <c r="P1491" s="489">
        <f t="shared" si="69"/>
        <v>-9</v>
      </c>
      <c r="Q1491" s="489">
        <f t="shared" si="71"/>
        <v>0</v>
      </c>
      <c r="R1491" s="493" t="str">
        <f t="shared" si="70"/>
        <v/>
      </c>
    </row>
    <row r="1492" spans="1:18" ht="13.2" hidden="1" x14ac:dyDescent="0.25">
      <c r="A1492" s="503">
        <v>1488</v>
      </c>
      <c r="B1492" s="504"/>
      <c r="C1492" s="505"/>
      <c r="D1492" s="506"/>
      <c r="E1492" s="506"/>
      <c r="F1492" s="106"/>
      <c r="G1492" s="506"/>
      <c r="H1492" s="506"/>
      <c r="I1492" s="507"/>
      <c r="J1492" s="506"/>
      <c r="K1492" s="506"/>
      <c r="L1492" s="507"/>
      <c r="M1492" s="506"/>
      <c r="N1492" s="508"/>
      <c r="O1492" s="508"/>
      <c r="P1492" s="489">
        <f t="shared" si="69"/>
        <v>-9</v>
      </c>
      <c r="Q1492" s="489">
        <f t="shared" si="71"/>
        <v>0</v>
      </c>
      <c r="R1492" s="493" t="str">
        <f t="shared" si="70"/>
        <v/>
      </c>
    </row>
    <row r="1493" spans="1:18" ht="13.2" hidden="1" x14ac:dyDescent="0.25">
      <c r="A1493" s="503">
        <v>1489</v>
      </c>
      <c r="B1493" s="504"/>
      <c r="C1493" s="505"/>
      <c r="D1493" s="506"/>
      <c r="E1493" s="506"/>
      <c r="F1493" s="106"/>
      <c r="G1493" s="506"/>
      <c r="H1493" s="506"/>
      <c r="I1493" s="507"/>
      <c r="J1493" s="506"/>
      <c r="K1493" s="506"/>
      <c r="L1493" s="507"/>
      <c r="M1493" s="506"/>
      <c r="N1493" s="508"/>
      <c r="O1493" s="508"/>
      <c r="P1493" s="489">
        <f t="shared" si="69"/>
        <v>-9</v>
      </c>
      <c r="Q1493" s="489">
        <f t="shared" si="71"/>
        <v>0</v>
      </c>
      <c r="R1493" s="493" t="str">
        <f t="shared" si="70"/>
        <v/>
      </c>
    </row>
    <row r="1494" spans="1:18" ht="13.2" hidden="1" x14ac:dyDescent="0.25">
      <c r="A1494" s="503">
        <v>1490</v>
      </c>
      <c r="B1494" s="504"/>
      <c r="C1494" s="505"/>
      <c r="D1494" s="506"/>
      <c r="E1494" s="506"/>
      <c r="F1494" s="106"/>
      <c r="G1494" s="506"/>
      <c r="H1494" s="506"/>
      <c r="I1494" s="507"/>
      <c r="J1494" s="506"/>
      <c r="K1494" s="506"/>
      <c r="L1494" s="507"/>
      <c r="M1494" s="506"/>
      <c r="N1494" s="508"/>
      <c r="O1494" s="508"/>
      <c r="P1494" s="489">
        <f t="shared" si="69"/>
        <v>-9</v>
      </c>
      <c r="Q1494" s="489">
        <f t="shared" si="71"/>
        <v>0</v>
      </c>
      <c r="R1494" s="493" t="str">
        <f t="shared" si="70"/>
        <v/>
      </c>
    </row>
    <row r="1495" spans="1:18" ht="13.2" hidden="1" x14ac:dyDescent="0.25">
      <c r="A1495" s="503">
        <v>1491</v>
      </c>
      <c r="B1495" s="504"/>
      <c r="C1495" s="505"/>
      <c r="D1495" s="506"/>
      <c r="E1495" s="506"/>
      <c r="F1495" s="106"/>
      <c r="G1495" s="506"/>
      <c r="H1495" s="506"/>
      <c r="I1495" s="507"/>
      <c r="J1495" s="506"/>
      <c r="K1495" s="506"/>
      <c r="L1495" s="507"/>
      <c r="M1495" s="506"/>
      <c r="N1495" s="508"/>
      <c r="O1495" s="508"/>
      <c r="P1495" s="489">
        <f t="shared" si="69"/>
        <v>-9</v>
      </c>
      <c r="Q1495" s="489">
        <f t="shared" si="71"/>
        <v>0</v>
      </c>
      <c r="R1495" s="493" t="str">
        <f t="shared" si="70"/>
        <v/>
      </c>
    </row>
    <row r="1496" spans="1:18" ht="13.2" hidden="1" x14ac:dyDescent="0.25">
      <c r="A1496" s="503">
        <v>1492</v>
      </c>
      <c r="B1496" s="504"/>
      <c r="C1496" s="505"/>
      <c r="D1496" s="506"/>
      <c r="E1496" s="506"/>
      <c r="F1496" s="106"/>
      <c r="G1496" s="506"/>
      <c r="H1496" s="506"/>
      <c r="I1496" s="507"/>
      <c r="J1496" s="506"/>
      <c r="K1496" s="506"/>
      <c r="L1496" s="507"/>
      <c r="M1496" s="506"/>
      <c r="N1496" s="508"/>
      <c r="O1496" s="508"/>
      <c r="P1496" s="489">
        <f t="shared" si="69"/>
        <v>-9</v>
      </c>
      <c r="Q1496" s="489">
        <f t="shared" si="71"/>
        <v>0</v>
      </c>
      <c r="R1496" s="493" t="str">
        <f t="shared" si="70"/>
        <v/>
      </c>
    </row>
    <row r="1497" spans="1:18" ht="13.2" hidden="1" x14ac:dyDescent="0.25">
      <c r="A1497" s="503">
        <v>1493</v>
      </c>
      <c r="B1497" s="504"/>
      <c r="C1497" s="505"/>
      <c r="D1497" s="506"/>
      <c r="E1497" s="506"/>
      <c r="F1497" s="106"/>
      <c r="G1497" s="506"/>
      <c r="H1497" s="506"/>
      <c r="I1497" s="507"/>
      <c r="J1497" s="506"/>
      <c r="K1497" s="506"/>
      <c r="L1497" s="507"/>
      <c r="M1497" s="506"/>
      <c r="N1497" s="508"/>
      <c r="O1497" s="508"/>
      <c r="P1497" s="489">
        <f t="shared" si="69"/>
        <v>-9</v>
      </c>
      <c r="Q1497" s="489">
        <f t="shared" si="71"/>
        <v>0</v>
      </c>
      <c r="R1497" s="493" t="str">
        <f t="shared" si="70"/>
        <v/>
      </c>
    </row>
    <row r="1498" spans="1:18" ht="13.2" hidden="1" x14ac:dyDescent="0.25">
      <c r="A1498" s="503">
        <v>1494</v>
      </c>
      <c r="B1498" s="504"/>
      <c r="C1498" s="505"/>
      <c r="D1498" s="506"/>
      <c r="E1498" s="506"/>
      <c r="F1498" s="106"/>
      <c r="G1498" s="506"/>
      <c r="H1498" s="506"/>
      <c r="I1498" s="507"/>
      <c r="J1498" s="506"/>
      <c r="K1498" s="506"/>
      <c r="L1498" s="507"/>
      <c r="M1498" s="506"/>
      <c r="N1498" s="508"/>
      <c r="O1498" s="508"/>
      <c r="P1498" s="489">
        <f t="shared" si="69"/>
        <v>-9</v>
      </c>
      <c r="Q1498" s="489">
        <f t="shared" si="71"/>
        <v>0</v>
      </c>
      <c r="R1498" s="493" t="str">
        <f t="shared" si="70"/>
        <v/>
      </c>
    </row>
    <row r="1499" spans="1:18" ht="13.2" hidden="1" x14ac:dyDescent="0.25">
      <c r="A1499" s="503">
        <v>1495</v>
      </c>
      <c r="B1499" s="504"/>
      <c r="C1499" s="505"/>
      <c r="D1499" s="506"/>
      <c r="E1499" s="506"/>
      <c r="F1499" s="106"/>
      <c r="G1499" s="506"/>
      <c r="H1499" s="506"/>
      <c r="I1499" s="507"/>
      <c r="J1499" s="506"/>
      <c r="K1499" s="506"/>
      <c r="L1499" s="507"/>
      <c r="M1499" s="506"/>
      <c r="N1499" s="508"/>
      <c r="O1499" s="508"/>
      <c r="P1499" s="489">
        <f t="shared" si="69"/>
        <v>-9</v>
      </c>
      <c r="Q1499" s="489">
        <f t="shared" si="71"/>
        <v>0</v>
      </c>
      <c r="R1499" s="493" t="str">
        <f t="shared" si="70"/>
        <v/>
      </c>
    </row>
    <row r="1500" spans="1:18" ht="13.2" hidden="1" x14ac:dyDescent="0.25">
      <c r="A1500" s="503">
        <v>1496</v>
      </c>
      <c r="B1500" s="504"/>
      <c r="C1500" s="505"/>
      <c r="D1500" s="506"/>
      <c r="E1500" s="506"/>
      <c r="F1500" s="106"/>
      <c r="G1500" s="506"/>
      <c r="H1500" s="506"/>
      <c r="I1500" s="507"/>
      <c r="J1500" s="506"/>
      <c r="K1500" s="506"/>
      <c r="L1500" s="507"/>
      <c r="M1500" s="506"/>
      <c r="N1500" s="508"/>
      <c r="O1500" s="508"/>
      <c r="P1500" s="489">
        <f t="shared" si="69"/>
        <v>-9</v>
      </c>
      <c r="Q1500" s="489">
        <f t="shared" si="71"/>
        <v>0</v>
      </c>
      <c r="R1500" s="493" t="str">
        <f t="shared" si="70"/>
        <v/>
      </c>
    </row>
    <row r="1501" spans="1:18" ht="13.2" hidden="1" x14ac:dyDescent="0.25">
      <c r="A1501" s="503">
        <v>1497</v>
      </c>
      <c r="B1501" s="504"/>
      <c r="C1501" s="505"/>
      <c r="D1501" s="506"/>
      <c r="E1501" s="506"/>
      <c r="F1501" s="106"/>
      <c r="G1501" s="506"/>
      <c r="H1501" s="506"/>
      <c r="I1501" s="507"/>
      <c r="J1501" s="506"/>
      <c r="K1501" s="506"/>
      <c r="L1501" s="507"/>
      <c r="M1501" s="506"/>
      <c r="N1501" s="508"/>
      <c r="O1501" s="508"/>
      <c r="P1501" s="489">
        <f t="shared" si="69"/>
        <v>-9</v>
      </c>
      <c r="Q1501" s="489">
        <f t="shared" si="71"/>
        <v>0</v>
      </c>
      <c r="R1501" s="493" t="str">
        <f t="shared" si="70"/>
        <v/>
      </c>
    </row>
    <row r="1502" spans="1:18" ht="13.2" hidden="1" x14ac:dyDescent="0.25">
      <c r="A1502" s="503">
        <v>1498</v>
      </c>
      <c r="B1502" s="504"/>
      <c r="C1502" s="505"/>
      <c r="D1502" s="506"/>
      <c r="E1502" s="506"/>
      <c r="F1502" s="106"/>
      <c r="G1502" s="506"/>
      <c r="H1502" s="506"/>
      <c r="I1502" s="507"/>
      <c r="J1502" s="506"/>
      <c r="K1502" s="506"/>
      <c r="L1502" s="507"/>
      <c r="M1502" s="506"/>
      <c r="N1502" s="508"/>
      <c r="O1502" s="508"/>
      <c r="P1502" s="489">
        <f t="shared" si="69"/>
        <v>-9</v>
      </c>
      <c r="Q1502" s="489">
        <f t="shared" si="71"/>
        <v>0</v>
      </c>
      <c r="R1502" s="493" t="str">
        <f t="shared" si="70"/>
        <v/>
      </c>
    </row>
    <row r="1503" spans="1:18" ht="13.2" hidden="1" x14ac:dyDescent="0.25">
      <c r="A1503" s="503">
        <v>1499</v>
      </c>
      <c r="B1503" s="504"/>
      <c r="C1503" s="505"/>
      <c r="D1503" s="506"/>
      <c r="E1503" s="506"/>
      <c r="F1503" s="106"/>
      <c r="G1503" s="506"/>
      <c r="H1503" s="506"/>
      <c r="I1503" s="507"/>
      <c r="J1503" s="506"/>
      <c r="K1503" s="506"/>
      <c r="L1503" s="507"/>
      <c r="M1503" s="506"/>
      <c r="N1503" s="508"/>
      <c r="O1503" s="508"/>
      <c r="P1503" s="489">
        <f t="shared" si="69"/>
        <v>-9</v>
      </c>
      <c r="Q1503" s="489">
        <f t="shared" si="71"/>
        <v>0</v>
      </c>
      <c r="R1503" s="493" t="str">
        <f t="shared" si="70"/>
        <v/>
      </c>
    </row>
    <row r="1504" spans="1:18" ht="13.2" hidden="1" x14ac:dyDescent="0.25">
      <c r="A1504" s="503">
        <v>1500</v>
      </c>
      <c r="B1504" s="504"/>
      <c r="C1504" s="505"/>
      <c r="D1504" s="506"/>
      <c r="E1504" s="506"/>
      <c r="F1504" s="106"/>
      <c r="G1504" s="506"/>
      <c r="H1504" s="506"/>
      <c r="I1504" s="507"/>
      <c r="J1504" s="506"/>
      <c r="K1504" s="506"/>
      <c r="L1504" s="507"/>
      <c r="M1504" s="506"/>
      <c r="N1504" s="508"/>
      <c r="O1504" s="508"/>
      <c r="P1504" s="489">
        <f t="shared" si="69"/>
        <v>-9</v>
      </c>
      <c r="Q1504" s="489">
        <f t="shared" si="71"/>
        <v>0</v>
      </c>
      <c r="R1504" s="493" t="str">
        <f t="shared" si="70"/>
        <v/>
      </c>
    </row>
    <row r="1505" spans="1:18" ht="13.2" hidden="1" x14ac:dyDescent="0.25">
      <c r="A1505" s="503">
        <v>1501</v>
      </c>
      <c r="B1505" s="504"/>
      <c r="C1505" s="505"/>
      <c r="D1505" s="506"/>
      <c r="E1505" s="506"/>
      <c r="F1505" s="106"/>
      <c r="G1505" s="506"/>
      <c r="H1505" s="506"/>
      <c r="I1505" s="507"/>
      <c r="J1505" s="506"/>
      <c r="K1505" s="506"/>
      <c r="L1505" s="507"/>
      <c r="M1505" s="506"/>
      <c r="N1505" s="508"/>
      <c r="O1505" s="508"/>
      <c r="P1505" s="489">
        <f t="shared" si="69"/>
        <v>-9</v>
      </c>
      <c r="Q1505" s="489">
        <f t="shared" si="71"/>
        <v>0</v>
      </c>
      <c r="R1505" s="493" t="str">
        <f t="shared" si="70"/>
        <v/>
      </c>
    </row>
    <row r="1506" spans="1:18" ht="13.2" hidden="1" x14ac:dyDescent="0.25">
      <c r="A1506" s="503">
        <v>1502</v>
      </c>
      <c r="B1506" s="504"/>
      <c r="C1506" s="505"/>
      <c r="D1506" s="506"/>
      <c r="E1506" s="506"/>
      <c r="F1506" s="106"/>
      <c r="G1506" s="506"/>
      <c r="H1506" s="506"/>
      <c r="I1506" s="507"/>
      <c r="J1506" s="506"/>
      <c r="K1506" s="506"/>
      <c r="L1506" s="507"/>
      <c r="M1506" s="506"/>
      <c r="N1506" s="508"/>
      <c r="O1506" s="508"/>
      <c r="P1506" s="489">
        <f t="shared" si="69"/>
        <v>-9</v>
      </c>
      <c r="Q1506" s="489">
        <f t="shared" si="71"/>
        <v>0</v>
      </c>
      <c r="R1506" s="493" t="str">
        <f t="shared" si="70"/>
        <v/>
      </c>
    </row>
    <row r="1507" spans="1:18" ht="13.2" hidden="1" x14ac:dyDescent="0.25">
      <c r="A1507" s="503">
        <v>1503</v>
      </c>
      <c r="B1507" s="504"/>
      <c r="C1507" s="505"/>
      <c r="D1507" s="506"/>
      <c r="E1507" s="506"/>
      <c r="F1507" s="106"/>
      <c r="G1507" s="506"/>
      <c r="H1507" s="506"/>
      <c r="I1507" s="507"/>
      <c r="J1507" s="506"/>
      <c r="K1507" s="506"/>
      <c r="L1507" s="507"/>
      <c r="M1507" s="506"/>
      <c r="N1507" s="508"/>
      <c r="O1507" s="508"/>
      <c r="P1507" s="489">
        <f t="shared" si="69"/>
        <v>-9</v>
      </c>
      <c r="Q1507" s="489">
        <f t="shared" si="71"/>
        <v>0</v>
      </c>
      <c r="R1507" s="493" t="str">
        <f t="shared" si="70"/>
        <v/>
      </c>
    </row>
    <row r="1508" spans="1:18" ht="13.2" hidden="1" x14ac:dyDescent="0.25">
      <c r="A1508" s="503">
        <v>1504</v>
      </c>
      <c r="B1508" s="504"/>
      <c r="C1508" s="505"/>
      <c r="D1508" s="506"/>
      <c r="E1508" s="506"/>
      <c r="F1508" s="106"/>
      <c r="G1508" s="506"/>
      <c r="H1508" s="506"/>
      <c r="I1508" s="507"/>
      <c r="J1508" s="506"/>
      <c r="K1508" s="506"/>
      <c r="L1508" s="507"/>
      <c r="M1508" s="506"/>
      <c r="N1508" s="508"/>
      <c r="O1508" s="508"/>
      <c r="P1508" s="489">
        <f t="shared" si="69"/>
        <v>-9</v>
      </c>
      <c r="Q1508" s="489">
        <f t="shared" si="71"/>
        <v>0</v>
      </c>
      <c r="R1508" s="493" t="str">
        <f t="shared" si="70"/>
        <v/>
      </c>
    </row>
    <row r="1509" spans="1:18" ht="13.2" hidden="1" x14ac:dyDescent="0.25">
      <c r="A1509" s="503">
        <v>1505</v>
      </c>
      <c r="B1509" s="504"/>
      <c r="C1509" s="505"/>
      <c r="D1509" s="506"/>
      <c r="E1509" s="506"/>
      <c r="F1509" s="106"/>
      <c r="G1509" s="506"/>
      <c r="H1509" s="506"/>
      <c r="I1509" s="507"/>
      <c r="J1509" s="506"/>
      <c r="K1509" s="506"/>
      <c r="L1509" s="507"/>
      <c r="M1509" s="506"/>
      <c r="N1509" s="508"/>
      <c r="O1509" s="508"/>
      <c r="P1509" s="489">
        <f t="shared" si="69"/>
        <v>-9</v>
      </c>
      <c r="Q1509" s="489">
        <f t="shared" si="71"/>
        <v>0</v>
      </c>
      <c r="R1509" s="493" t="str">
        <f t="shared" si="70"/>
        <v/>
      </c>
    </row>
    <row r="1510" spans="1:18" ht="13.2" hidden="1" x14ac:dyDescent="0.25">
      <c r="A1510" s="503">
        <v>1506</v>
      </c>
      <c r="B1510" s="504"/>
      <c r="C1510" s="505"/>
      <c r="D1510" s="506"/>
      <c r="E1510" s="506"/>
      <c r="F1510" s="106"/>
      <c r="G1510" s="506"/>
      <c r="H1510" s="506"/>
      <c r="I1510" s="507"/>
      <c r="J1510" s="506"/>
      <c r="K1510" s="506"/>
      <c r="L1510" s="507"/>
      <c r="M1510" s="506"/>
      <c r="N1510" s="508"/>
      <c r="O1510" s="508"/>
      <c r="P1510" s="489">
        <f t="shared" si="69"/>
        <v>-9</v>
      </c>
      <c r="Q1510" s="489">
        <f t="shared" si="71"/>
        <v>0</v>
      </c>
      <c r="R1510" s="493" t="str">
        <f t="shared" si="70"/>
        <v/>
      </c>
    </row>
    <row r="1511" spans="1:18" ht="13.2" hidden="1" x14ac:dyDescent="0.25">
      <c r="A1511" s="503">
        <v>1507</v>
      </c>
      <c r="B1511" s="504"/>
      <c r="C1511" s="505"/>
      <c r="D1511" s="506"/>
      <c r="E1511" s="506"/>
      <c r="F1511" s="106"/>
      <c r="G1511" s="506"/>
      <c r="H1511" s="506"/>
      <c r="I1511" s="507"/>
      <c r="J1511" s="506"/>
      <c r="K1511" s="506"/>
      <c r="L1511" s="507"/>
      <c r="M1511" s="506"/>
      <c r="N1511" s="508"/>
      <c r="O1511" s="508"/>
      <c r="P1511" s="489">
        <f t="shared" si="69"/>
        <v>-9</v>
      </c>
      <c r="Q1511" s="489">
        <f t="shared" si="71"/>
        <v>0</v>
      </c>
      <c r="R1511" s="493" t="str">
        <f t="shared" si="70"/>
        <v/>
      </c>
    </row>
    <row r="1512" spans="1:18" ht="13.2" hidden="1" x14ac:dyDescent="0.25">
      <c r="A1512" s="503">
        <v>1508</v>
      </c>
      <c r="B1512" s="504"/>
      <c r="C1512" s="505"/>
      <c r="D1512" s="506"/>
      <c r="E1512" s="506"/>
      <c r="F1512" s="106"/>
      <c r="G1512" s="506"/>
      <c r="H1512" s="506"/>
      <c r="I1512" s="507"/>
      <c r="J1512" s="506"/>
      <c r="K1512" s="506"/>
      <c r="L1512" s="507"/>
      <c r="M1512" s="506"/>
      <c r="N1512" s="508"/>
      <c r="O1512" s="508"/>
      <c r="P1512" s="489">
        <f t="shared" si="69"/>
        <v>-9</v>
      </c>
      <c r="Q1512" s="489">
        <f t="shared" si="71"/>
        <v>0</v>
      </c>
      <c r="R1512" s="493" t="str">
        <f t="shared" si="70"/>
        <v/>
      </c>
    </row>
    <row r="1513" spans="1:18" ht="13.2" hidden="1" x14ac:dyDescent="0.25">
      <c r="A1513" s="503">
        <v>1509</v>
      </c>
      <c r="B1513" s="504"/>
      <c r="C1513" s="505"/>
      <c r="D1513" s="506"/>
      <c r="E1513" s="506"/>
      <c r="F1513" s="106"/>
      <c r="G1513" s="506"/>
      <c r="H1513" s="506"/>
      <c r="I1513" s="507"/>
      <c r="J1513" s="506"/>
      <c r="K1513" s="506"/>
      <c r="L1513" s="507"/>
      <c r="M1513" s="506"/>
      <c r="N1513" s="508"/>
      <c r="O1513" s="508"/>
      <c r="P1513" s="489">
        <f t="shared" si="69"/>
        <v>-9</v>
      </c>
      <c r="Q1513" s="489">
        <f t="shared" si="71"/>
        <v>0</v>
      </c>
      <c r="R1513" s="493" t="str">
        <f t="shared" si="70"/>
        <v/>
      </c>
    </row>
    <row r="1514" spans="1:18" ht="13.2" hidden="1" x14ac:dyDescent="0.25">
      <c r="A1514" s="503">
        <v>1510</v>
      </c>
      <c r="B1514" s="504"/>
      <c r="C1514" s="505"/>
      <c r="D1514" s="506"/>
      <c r="E1514" s="506"/>
      <c r="F1514" s="106"/>
      <c r="G1514" s="506"/>
      <c r="H1514" s="506"/>
      <c r="I1514" s="507"/>
      <c r="J1514" s="506"/>
      <c r="K1514" s="506"/>
      <c r="L1514" s="507"/>
      <c r="M1514" s="506"/>
      <c r="N1514" s="508"/>
      <c r="O1514" s="508"/>
      <c r="P1514" s="489">
        <f t="shared" si="69"/>
        <v>-9</v>
      </c>
      <c r="Q1514" s="489">
        <f t="shared" si="71"/>
        <v>0</v>
      </c>
      <c r="R1514" s="493" t="str">
        <f t="shared" si="70"/>
        <v/>
      </c>
    </row>
    <row r="1515" spans="1:18" ht="13.2" hidden="1" x14ac:dyDescent="0.25">
      <c r="A1515" s="503">
        <v>1511</v>
      </c>
      <c r="B1515" s="504"/>
      <c r="C1515" s="505"/>
      <c r="D1515" s="506"/>
      <c r="E1515" s="506"/>
      <c r="F1515" s="106"/>
      <c r="G1515" s="506"/>
      <c r="H1515" s="506"/>
      <c r="I1515" s="507"/>
      <c r="J1515" s="506"/>
      <c r="K1515" s="506"/>
      <c r="L1515" s="507"/>
      <c r="M1515" s="506"/>
      <c r="N1515" s="508"/>
      <c r="O1515" s="508"/>
      <c r="P1515" s="489">
        <f t="shared" si="69"/>
        <v>-9</v>
      </c>
      <c r="Q1515" s="489">
        <f t="shared" si="71"/>
        <v>0</v>
      </c>
      <c r="R1515" s="493" t="str">
        <f t="shared" si="70"/>
        <v/>
      </c>
    </row>
    <row r="1516" spans="1:18" ht="13.2" hidden="1" x14ac:dyDescent="0.25">
      <c r="A1516" s="503">
        <v>1512</v>
      </c>
      <c r="B1516" s="504"/>
      <c r="C1516" s="505"/>
      <c r="D1516" s="506"/>
      <c r="E1516" s="506"/>
      <c r="F1516" s="106"/>
      <c r="G1516" s="506"/>
      <c r="H1516" s="506"/>
      <c r="I1516" s="507"/>
      <c r="J1516" s="506"/>
      <c r="K1516" s="506"/>
      <c r="L1516" s="507"/>
      <c r="M1516" s="506"/>
      <c r="N1516" s="508"/>
      <c r="O1516" s="508"/>
      <c r="P1516" s="489">
        <f t="shared" si="69"/>
        <v>-9</v>
      </c>
      <c r="Q1516" s="489">
        <f t="shared" si="71"/>
        <v>0</v>
      </c>
      <c r="R1516" s="493" t="str">
        <f t="shared" si="70"/>
        <v/>
      </c>
    </row>
    <row r="1517" spans="1:18" ht="13.2" hidden="1" x14ac:dyDescent="0.25">
      <c r="A1517" s="503">
        <v>1513</v>
      </c>
      <c r="B1517" s="504"/>
      <c r="C1517" s="505"/>
      <c r="D1517" s="506"/>
      <c r="E1517" s="506"/>
      <c r="F1517" s="106"/>
      <c r="G1517" s="506"/>
      <c r="H1517" s="506"/>
      <c r="I1517" s="507"/>
      <c r="J1517" s="506"/>
      <c r="K1517" s="506"/>
      <c r="L1517" s="507"/>
      <c r="M1517" s="506"/>
      <c r="N1517" s="508"/>
      <c r="O1517" s="508"/>
      <c r="P1517" s="489">
        <f t="shared" si="69"/>
        <v>-9</v>
      </c>
      <c r="Q1517" s="489">
        <f t="shared" si="71"/>
        <v>0</v>
      </c>
      <c r="R1517" s="493" t="str">
        <f t="shared" si="70"/>
        <v/>
      </c>
    </row>
    <row r="1518" spans="1:18" ht="13.2" hidden="1" x14ac:dyDescent="0.25">
      <c r="A1518" s="503">
        <v>1514</v>
      </c>
      <c r="B1518" s="504"/>
      <c r="C1518" s="505"/>
      <c r="D1518" s="506"/>
      <c r="E1518" s="506"/>
      <c r="F1518" s="106"/>
      <c r="G1518" s="506"/>
      <c r="H1518" s="506"/>
      <c r="I1518" s="507"/>
      <c r="J1518" s="506"/>
      <c r="K1518" s="506"/>
      <c r="L1518" s="507"/>
      <c r="M1518" s="506"/>
      <c r="N1518" s="508"/>
      <c r="O1518" s="508"/>
      <c r="P1518" s="489">
        <f t="shared" si="69"/>
        <v>-9</v>
      </c>
      <c r="Q1518" s="489">
        <f t="shared" si="71"/>
        <v>0</v>
      </c>
      <c r="R1518" s="493" t="str">
        <f t="shared" si="70"/>
        <v/>
      </c>
    </row>
    <row r="1519" spans="1:18" ht="13.2" hidden="1" x14ac:dyDescent="0.25">
      <c r="A1519" s="503">
        <v>1515</v>
      </c>
      <c r="B1519" s="504"/>
      <c r="C1519" s="505"/>
      <c r="D1519" s="506"/>
      <c r="E1519" s="506"/>
      <c r="F1519" s="106"/>
      <c r="G1519" s="506"/>
      <c r="H1519" s="506"/>
      <c r="I1519" s="507"/>
      <c r="J1519" s="506"/>
      <c r="K1519" s="506"/>
      <c r="L1519" s="507"/>
      <c r="M1519" s="506"/>
      <c r="N1519" s="508"/>
      <c r="O1519" s="508"/>
      <c r="P1519" s="489">
        <f t="shared" si="69"/>
        <v>-9</v>
      </c>
      <c r="Q1519" s="489">
        <f t="shared" si="71"/>
        <v>0</v>
      </c>
      <c r="R1519" s="493" t="str">
        <f t="shared" si="70"/>
        <v/>
      </c>
    </row>
    <row r="1520" spans="1:18" ht="13.2" hidden="1" x14ac:dyDescent="0.25">
      <c r="A1520" s="503">
        <v>1516</v>
      </c>
      <c r="B1520" s="504"/>
      <c r="C1520" s="505"/>
      <c r="D1520" s="506"/>
      <c r="E1520" s="506"/>
      <c r="F1520" s="106"/>
      <c r="G1520" s="506"/>
      <c r="H1520" s="506"/>
      <c r="I1520" s="507"/>
      <c r="J1520" s="506"/>
      <c r="K1520" s="506"/>
      <c r="L1520" s="507"/>
      <c r="M1520" s="506"/>
      <c r="N1520" s="508"/>
      <c r="O1520" s="508"/>
      <c r="P1520" s="489">
        <f t="shared" si="69"/>
        <v>-9</v>
      </c>
      <c r="Q1520" s="489">
        <f t="shared" si="71"/>
        <v>0</v>
      </c>
      <c r="R1520" s="493" t="str">
        <f t="shared" si="70"/>
        <v/>
      </c>
    </row>
    <row r="1521" spans="1:18" ht="13.2" hidden="1" x14ac:dyDescent="0.25">
      <c r="A1521" s="503">
        <v>1517</v>
      </c>
      <c r="B1521" s="504"/>
      <c r="C1521" s="505"/>
      <c r="D1521" s="506"/>
      <c r="E1521" s="506"/>
      <c r="F1521" s="106"/>
      <c r="G1521" s="506"/>
      <c r="H1521" s="506"/>
      <c r="I1521" s="507"/>
      <c r="J1521" s="506"/>
      <c r="K1521" s="506"/>
      <c r="L1521" s="507"/>
      <c r="M1521" s="506"/>
      <c r="N1521" s="508"/>
      <c r="O1521" s="508"/>
      <c r="P1521" s="489">
        <f t="shared" si="69"/>
        <v>-9</v>
      </c>
      <c r="Q1521" s="489">
        <f t="shared" si="71"/>
        <v>0</v>
      </c>
      <c r="R1521" s="493" t="str">
        <f t="shared" si="70"/>
        <v/>
      </c>
    </row>
    <row r="1522" spans="1:18" ht="13.2" hidden="1" x14ac:dyDescent="0.25">
      <c r="A1522" s="503">
        <v>1518</v>
      </c>
      <c r="B1522" s="504"/>
      <c r="C1522" s="505"/>
      <c r="D1522" s="506"/>
      <c r="E1522" s="506"/>
      <c r="F1522" s="106"/>
      <c r="G1522" s="506"/>
      <c r="H1522" s="506"/>
      <c r="I1522" s="507"/>
      <c r="J1522" s="506"/>
      <c r="K1522" s="506"/>
      <c r="L1522" s="507"/>
      <c r="M1522" s="506"/>
      <c r="N1522" s="508"/>
      <c r="O1522" s="508"/>
      <c r="P1522" s="489">
        <f t="shared" si="69"/>
        <v>-9</v>
      </c>
      <c r="Q1522" s="489">
        <f t="shared" si="71"/>
        <v>0</v>
      </c>
      <c r="R1522" s="493" t="str">
        <f t="shared" si="70"/>
        <v/>
      </c>
    </row>
    <row r="1523" spans="1:18" ht="13.2" hidden="1" x14ac:dyDescent="0.25">
      <c r="A1523" s="503">
        <v>1519</v>
      </c>
      <c r="B1523" s="504"/>
      <c r="C1523" s="505"/>
      <c r="D1523" s="506"/>
      <c r="E1523" s="506"/>
      <c r="F1523" s="106"/>
      <c r="G1523" s="506"/>
      <c r="H1523" s="506"/>
      <c r="I1523" s="507"/>
      <c r="J1523" s="506"/>
      <c r="K1523" s="506"/>
      <c r="L1523" s="507"/>
      <c r="M1523" s="506"/>
      <c r="N1523" s="508"/>
      <c r="O1523" s="508"/>
      <c r="P1523" s="489">
        <f t="shared" si="69"/>
        <v>-9</v>
      </c>
      <c r="Q1523" s="489">
        <f t="shared" si="71"/>
        <v>0</v>
      </c>
      <c r="R1523" s="493" t="str">
        <f t="shared" si="70"/>
        <v/>
      </c>
    </row>
    <row r="1524" spans="1:18" ht="13.2" hidden="1" x14ac:dyDescent="0.25">
      <c r="A1524" s="503">
        <v>1520</v>
      </c>
      <c r="B1524" s="504"/>
      <c r="C1524" s="505"/>
      <c r="D1524" s="506"/>
      <c r="E1524" s="506"/>
      <c r="F1524" s="106"/>
      <c r="G1524" s="506"/>
      <c r="H1524" s="506"/>
      <c r="I1524" s="507"/>
      <c r="J1524" s="506"/>
      <c r="K1524" s="506"/>
      <c r="L1524" s="507"/>
      <c r="M1524" s="506"/>
      <c r="N1524" s="508"/>
      <c r="O1524" s="508"/>
      <c r="P1524" s="489">
        <f t="shared" si="69"/>
        <v>-9</v>
      </c>
      <c r="Q1524" s="489">
        <f t="shared" si="71"/>
        <v>0</v>
      </c>
      <c r="R1524" s="493" t="str">
        <f t="shared" si="70"/>
        <v/>
      </c>
    </row>
    <row r="1525" spans="1:18" ht="13.2" hidden="1" x14ac:dyDescent="0.25">
      <c r="A1525" s="503">
        <v>1521</v>
      </c>
      <c r="B1525" s="504"/>
      <c r="C1525" s="505"/>
      <c r="D1525" s="506"/>
      <c r="E1525" s="506"/>
      <c r="F1525" s="106"/>
      <c r="G1525" s="506"/>
      <c r="H1525" s="506"/>
      <c r="I1525" s="507"/>
      <c r="J1525" s="506"/>
      <c r="K1525" s="506"/>
      <c r="L1525" s="507"/>
      <c r="M1525" s="506"/>
      <c r="N1525" s="508"/>
      <c r="O1525" s="508"/>
      <c r="P1525" s="489">
        <f t="shared" si="69"/>
        <v>-9</v>
      </c>
      <c r="Q1525" s="489">
        <f t="shared" si="71"/>
        <v>0</v>
      </c>
      <c r="R1525" s="493" t="str">
        <f t="shared" si="70"/>
        <v/>
      </c>
    </row>
    <row r="1526" spans="1:18" ht="13.2" hidden="1" x14ac:dyDescent="0.25">
      <c r="A1526" s="503">
        <v>1522</v>
      </c>
      <c r="B1526" s="504"/>
      <c r="C1526" s="505"/>
      <c r="D1526" s="506"/>
      <c r="E1526" s="506"/>
      <c r="F1526" s="106"/>
      <c r="G1526" s="506"/>
      <c r="H1526" s="506"/>
      <c r="I1526" s="507"/>
      <c r="J1526" s="506"/>
      <c r="K1526" s="506"/>
      <c r="L1526" s="507"/>
      <c r="M1526" s="506"/>
      <c r="N1526" s="508"/>
      <c r="O1526" s="508"/>
      <c r="P1526" s="489">
        <f t="shared" si="69"/>
        <v>-9</v>
      </c>
      <c r="Q1526" s="489">
        <f t="shared" si="71"/>
        <v>0</v>
      </c>
      <c r="R1526" s="493" t="str">
        <f t="shared" si="70"/>
        <v/>
      </c>
    </row>
    <row r="1527" spans="1:18" ht="13.2" hidden="1" x14ac:dyDescent="0.25">
      <c r="A1527" s="503">
        <v>1523</v>
      </c>
      <c r="B1527" s="504"/>
      <c r="C1527" s="505"/>
      <c r="D1527" s="506"/>
      <c r="E1527" s="506"/>
      <c r="F1527" s="106"/>
      <c r="G1527" s="506"/>
      <c r="H1527" s="506"/>
      <c r="I1527" s="507"/>
      <c r="J1527" s="506"/>
      <c r="K1527" s="506"/>
      <c r="L1527" s="507"/>
      <c r="M1527" s="506"/>
      <c r="N1527" s="508"/>
      <c r="O1527" s="508"/>
      <c r="P1527" s="489">
        <f t="shared" si="69"/>
        <v>-9</v>
      </c>
      <c r="Q1527" s="489">
        <f t="shared" si="71"/>
        <v>0</v>
      </c>
      <c r="R1527" s="493" t="str">
        <f t="shared" si="70"/>
        <v/>
      </c>
    </row>
    <row r="1528" spans="1:18" ht="13.2" hidden="1" x14ac:dyDescent="0.25">
      <c r="A1528" s="503">
        <v>1524</v>
      </c>
      <c r="B1528" s="504"/>
      <c r="C1528" s="505"/>
      <c r="D1528" s="506"/>
      <c r="E1528" s="506"/>
      <c r="F1528" s="106"/>
      <c r="G1528" s="506"/>
      <c r="H1528" s="506"/>
      <c r="I1528" s="507"/>
      <c r="J1528" s="506"/>
      <c r="K1528" s="506"/>
      <c r="L1528" s="507"/>
      <c r="M1528" s="506"/>
      <c r="N1528" s="508"/>
      <c r="O1528" s="508"/>
      <c r="P1528" s="489">
        <f t="shared" si="69"/>
        <v>-9</v>
      </c>
      <c r="Q1528" s="489">
        <f t="shared" si="71"/>
        <v>0</v>
      </c>
      <c r="R1528" s="493" t="str">
        <f t="shared" si="70"/>
        <v/>
      </c>
    </row>
    <row r="1529" spans="1:18" ht="13.2" hidden="1" x14ac:dyDescent="0.25">
      <c r="A1529" s="503">
        <v>1525</v>
      </c>
      <c r="B1529" s="504"/>
      <c r="C1529" s="505"/>
      <c r="D1529" s="506"/>
      <c r="E1529" s="506"/>
      <c r="F1529" s="106"/>
      <c r="G1529" s="506"/>
      <c r="H1529" s="506"/>
      <c r="I1529" s="507"/>
      <c r="J1529" s="506"/>
      <c r="K1529" s="506"/>
      <c r="L1529" s="507"/>
      <c r="M1529" s="506"/>
      <c r="N1529" s="508"/>
      <c r="O1529" s="508"/>
      <c r="P1529" s="489">
        <f t="shared" si="69"/>
        <v>-9</v>
      </c>
      <c r="Q1529" s="489">
        <f t="shared" si="71"/>
        <v>0</v>
      </c>
      <c r="R1529" s="493" t="str">
        <f t="shared" si="70"/>
        <v/>
      </c>
    </row>
    <row r="1530" spans="1:18" ht="13.2" hidden="1" x14ac:dyDescent="0.25">
      <c r="A1530" s="503">
        <v>1526</v>
      </c>
      <c r="B1530" s="504"/>
      <c r="C1530" s="505"/>
      <c r="D1530" s="506"/>
      <c r="E1530" s="506"/>
      <c r="F1530" s="106"/>
      <c r="G1530" s="506"/>
      <c r="H1530" s="506"/>
      <c r="I1530" s="507"/>
      <c r="J1530" s="506"/>
      <c r="K1530" s="506"/>
      <c r="L1530" s="507"/>
      <c r="M1530" s="506"/>
      <c r="N1530" s="508"/>
      <c r="O1530" s="508"/>
      <c r="P1530" s="489">
        <f t="shared" si="69"/>
        <v>-9</v>
      </c>
      <c r="Q1530" s="489">
        <f t="shared" si="71"/>
        <v>0</v>
      </c>
      <c r="R1530" s="493" t="str">
        <f t="shared" si="70"/>
        <v/>
      </c>
    </row>
    <row r="1531" spans="1:18" ht="13.2" hidden="1" x14ac:dyDescent="0.25">
      <c r="A1531" s="503">
        <v>1527</v>
      </c>
      <c r="B1531" s="504"/>
      <c r="C1531" s="505"/>
      <c r="D1531" s="506"/>
      <c r="E1531" s="506"/>
      <c r="F1531" s="106"/>
      <c r="G1531" s="506"/>
      <c r="H1531" s="506"/>
      <c r="I1531" s="507"/>
      <c r="J1531" s="506"/>
      <c r="K1531" s="506"/>
      <c r="L1531" s="507"/>
      <c r="M1531" s="506"/>
      <c r="N1531" s="508"/>
      <c r="O1531" s="508"/>
      <c r="P1531" s="489">
        <f t="shared" si="69"/>
        <v>-9</v>
      </c>
      <c r="Q1531" s="489">
        <f t="shared" si="71"/>
        <v>0</v>
      </c>
      <c r="R1531" s="493" t="str">
        <f t="shared" si="70"/>
        <v/>
      </c>
    </row>
    <row r="1532" spans="1:18" ht="13.2" hidden="1" x14ac:dyDescent="0.25">
      <c r="A1532" s="503">
        <v>1528</v>
      </c>
      <c r="B1532" s="504"/>
      <c r="C1532" s="505"/>
      <c r="D1532" s="506"/>
      <c r="E1532" s="506"/>
      <c r="F1532" s="106"/>
      <c r="G1532" s="506"/>
      <c r="H1532" s="506"/>
      <c r="I1532" s="507"/>
      <c r="J1532" s="506"/>
      <c r="K1532" s="506"/>
      <c r="L1532" s="507"/>
      <c r="M1532" s="506"/>
      <c r="N1532" s="508"/>
      <c r="O1532" s="508"/>
      <c r="P1532" s="489">
        <f t="shared" si="69"/>
        <v>-9</v>
      </c>
      <c r="Q1532" s="489">
        <f t="shared" si="71"/>
        <v>0</v>
      </c>
      <c r="R1532" s="493" t="str">
        <f t="shared" si="70"/>
        <v/>
      </c>
    </row>
    <row r="1533" spans="1:18" ht="13.2" hidden="1" x14ac:dyDescent="0.25">
      <c r="A1533" s="503">
        <v>1529</v>
      </c>
      <c r="B1533" s="504"/>
      <c r="C1533" s="505"/>
      <c r="D1533" s="506"/>
      <c r="E1533" s="506"/>
      <c r="F1533" s="106"/>
      <c r="G1533" s="506"/>
      <c r="H1533" s="506"/>
      <c r="I1533" s="507"/>
      <c r="J1533" s="506"/>
      <c r="K1533" s="506"/>
      <c r="L1533" s="507"/>
      <c r="M1533" s="506"/>
      <c r="N1533" s="508"/>
      <c r="O1533" s="508"/>
      <c r="P1533" s="489">
        <f t="shared" si="69"/>
        <v>-9</v>
      </c>
      <c r="Q1533" s="489">
        <f t="shared" si="71"/>
        <v>0</v>
      </c>
      <c r="R1533" s="493" t="str">
        <f t="shared" si="70"/>
        <v/>
      </c>
    </row>
    <row r="1534" spans="1:18" ht="13.2" hidden="1" x14ac:dyDescent="0.25">
      <c r="A1534" s="503">
        <v>1530</v>
      </c>
      <c r="B1534" s="504"/>
      <c r="C1534" s="505"/>
      <c r="D1534" s="506"/>
      <c r="E1534" s="506"/>
      <c r="F1534" s="106"/>
      <c r="G1534" s="506"/>
      <c r="H1534" s="506"/>
      <c r="I1534" s="507"/>
      <c r="J1534" s="506"/>
      <c r="K1534" s="506"/>
      <c r="L1534" s="507"/>
      <c r="M1534" s="506"/>
      <c r="N1534" s="508"/>
      <c r="O1534" s="508"/>
      <c r="P1534" s="489">
        <f t="shared" si="69"/>
        <v>-9</v>
      </c>
      <c r="Q1534" s="489">
        <f t="shared" si="71"/>
        <v>0</v>
      </c>
      <c r="R1534" s="493" t="str">
        <f t="shared" si="70"/>
        <v/>
      </c>
    </row>
    <row r="1535" spans="1:18" ht="13.2" hidden="1" x14ac:dyDescent="0.25">
      <c r="A1535" s="503">
        <v>1531</v>
      </c>
      <c r="B1535" s="504"/>
      <c r="C1535" s="505"/>
      <c r="D1535" s="506"/>
      <c r="E1535" s="506"/>
      <c r="F1535" s="106"/>
      <c r="G1535" s="506"/>
      <c r="H1535" s="506"/>
      <c r="I1535" s="507"/>
      <c r="J1535" s="506"/>
      <c r="K1535" s="506"/>
      <c r="L1535" s="507"/>
      <c r="M1535" s="506"/>
      <c r="N1535" s="508"/>
      <c r="O1535" s="508"/>
      <c r="P1535" s="489">
        <f t="shared" si="69"/>
        <v>-9</v>
      </c>
      <c r="Q1535" s="489">
        <f t="shared" si="71"/>
        <v>0</v>
      </c>
      <c r="R1535" s="493" t="str">
        <f t="shared" si="70"/>
        <v/>
      </c>
    </row>
    <row r="1536" spans="1:18" ht="13.2" hidden="1" x14ac:dyDescent="0.25">
      <c r="A1536" s="503">
        <v>1532</v>
      </c>
      <c r="B1536" s="504"/>
      <c r="C1536" s="505"/>
      <c r="D1536" s="506"/>
      <c r="E1536" s="506"/>
      <c r="F1536" s="106"/>
      <c r="G1536" s="506"/>
      <c r="H1536" s="506"/>
      <c r="I1536" s="507"/>
      <c r="J1536" s="506"/>
      <c r="K1536" s="506"/>
      <c r="L1536" s="507"/>
      <c r="M1536" s="506"/>
      <c r="N1536" s="508"/>
      <c r="O1536" s="508"/>
      <c r="P1536" s="489">
        <f t="shared" si="69"/>
        <v>-9</v>
      </c>
      <c r="Q1536" s="489">
        <f t="shared" si="71"/>
        <v>0</v>
      </c>
      <c r="R1536" s="493" t="str">
        <f t="shared" si="70"/>
        <v/>
      </c>
    </row>
    <row r="1537" spans="1:18" ht="13.2" hidden="1" x14ac:dyDescent="0.25">
      <c r="A1537" s="503">
        <v>1533</v>
      </c>
      <c r="B1537" s="504"/>
      <c r="C1537" s="505"/>
      <c r="D1537" s="506"/>
      <c r="E1537" s="506"/>
      <c r="F1537" s="106"/>
      <c r="G1537" s="506"/>
      <c r="H1537" s="506"/>
      <c r="I1537" s="507"/>
      <c r="J1537" s="506"/>
      <c r="K1537" s="506"/>
      <c r="L1537" s="507"/>
      <c r="M1537" s="506"/>
      <c r="N1537" s="508"/>
      <c r="O1537" s="508"/>
      <c r="P1537" s="489">
        <f t="shared" si="69"/>
        <v>-9</v>
      </c>
      <c r="Q1537" s="489">
        <f t="shared" si="71"/>
        <v>0</v>
      </c>
      <c r="R1537" s="493" t="str">
        <f t="shared" si="70"/>
        <v/>
      </c>
    </row>
    <row r="1538" spans="1:18" ht="13.2" hidden="1" x14ac:dyDescent="0.25">
      <c r="A1538" s="503">
        <v>1534</v>
      </c>
      <c r="B1538" s="504"/>
      <c r="C1538" s="505"/>
      <c r="D1538" s="506"/>
      <c r="E1538" s="506"/>
      <c r="F1538" s="106"/>
      <c r="G1538" s="506"/>
      <c r="H1538" s="506"/>
      <c r="I1538" s="507"/>
      <c r="J1538" s="506"/>
      <c r="K1538" s="506"/>
      <c r="L1538" s="507"/>
      <c r="M1538" s="506"/>
      <c r="N1538" s="508"/>
      <c r="O1538" s="508"/>
      <c r="P1538" s="489">
        <f t="shared" si="69"/>
        <v>-9</v>
      </c>
      <c r="Q1538" s="489">
        <f t="shared" si="71"/>
        <v>0</v>
      </c>
      <c r="R1538" s="493" t="str">
        <f t="shared" si="70"/>
        <v/>
      </c>
    </row>
    <row r="1539" spans="1:18" ht="13.2" hidden="1" x14ac:dyDescent="0.25">
      <c r="A1539" s="503">
        <v>1535</v>
      </c>
      <c r="B1539" s="504"/>
      <c r="C1539" s="505"/>
      <c r="D1539" s="506"/>
      <c r="E1539" s="506"/>
      <c r="F1539" s="106"/>
      <c r="G1539" s="506"/>
      <c r="H1539" s="506"/>
      <c r="I1539" s="507"/>
      <c r="J1539" s="506"/>
      <c r="K1539" s="506"/>
      <c r="L1539" s="507"/>
      <c r="M1539" s="506"/>
      <c r="N1539" s="508"/>
      <c r="O1539" s="508"/>
      <c r="P1539" s="489">
        <f t="shared" si="69"/>
        <v>-9</v>
      </c>
      <c r="Q1539" s="489">
        <f t="shared" si="71"/>
        <v>0</v>
      </c>
      <c r="R1539" s="493" t="str">
        <f t="shared" si="70"/>
        <v/>
      </c>
    </row>
    <row r="1540" spans="1:18" ht="13.2" hidden="1" x14ac:dyDescent="0.25">
      <c r="A1540" s="503">
        <v>1536</v>
      </c>
      <c r="B1540" s="504"/>
      <c r="C1540" s="505"/>
      <c r="D1540" s="506"/>
      <c r="E1540" s="506"/>
      <c r="F1540" s="106"/>
      <c r="G1540" s="506"/>
      <c r="H1540" s="506"/>
      <c r="I1540" s="507"/>
      <c r="J1540" s="506"/>
      <c r="K1540" s="506"/>
      <c r="L1540" s="507"/>
      <c r="M1540" s="506"/>
      <c r="N1540" s="508"/>
      <c r="O1540" s="508"/>
      <c r="P1540" s="489">
        <f t="shared" si="69"/>
        <v>-9</v>
      </c>
      <c r="Q1540" s="489">
        <f t="shared" si="71"/>
        <v>0</v>
      </c>
      <c r="R1540" s="493" t="str">
        <f t="shared" si="70"/>
        <v/>
      </c>
    </row>
    <row r="1541" spans="1:18" ht="13.2" hidden="1" x14ac:dyDescent="0.25">
      <c r="A1541" s="503">
        <v>1537</v>
      </c>
      <c r="B1541" s="504"/>
      <c r="C1541" s="505"/>
      <c r="D1541" s="506"/>
      <c r="E1541" s="506"/>
      <c r="F1541" s="106"/>
      <c r="G1541" s="506"/>
      <c r="H1541" s="506"/>
      <c r="I1541" s="507"/>
      <c r="J1541" s="506"/>
      <c r="K1541" s="506"/>
      <c r="L1541" s="507"/>
      <c r="M1541" s="506"/>
      <c r="N1541" s="508"/>
      <c r="O1541" s="508"/>
      <c r="P1541" s="489">
        <f t="shared" ref="P1541:P1604" si="72">MONTH(B1541)-$P$1+1</f>
        <v>-9</v>
      </c>
      <c r="Q1541" s="489">
        <f t="shared" si="71"/>
        <v>0</v>
      </c>
      <c r="R1541" s="493" t="str">
        <f t="shared" ref="R1541:R1604" si="73">SUBSTITUTE(D1541," ","_")</f>
        <v/>
      </c>
    </row>
    <row r="1542" spans="1:18" ht="13.2" hidden="1" x14ac:dyDescent="0.25">
      <c r="A1542" s="503">
        <v>1538</v>
      </c>
      <c r="B1542" s="504"/>
      <c r="C1542" s="505"/>
      <c r="D1542" s="506"/>
      <c r="E1542" s="506"/>
      <c r="F1542" s="106"/>
      <c r="G1542" s="506"/>
      <c r="H1542" s="506"/>
      <c r="I1542" s="507"/>
      <c r="J1542" s="506"/>
      <c r="K1542" s="506"/>
      <c r="L1542" s="507"/>
      <c r="M1542" s="506"/>
      <c r="N1542" s="508"/>
      <c r="O1542" s="508"/>
      <c r="P1542" s="489">
        <f t="shared" si="72"/>
        <v>-9</v>
      </c>
      <c r="Q1542" s="489">
        <f t="shared" ref="Q1542:Q1605" si="74">IF(C1542=0,0,IF(YEAR(C1542)-$Q$1&lt;0,0,MONTH(C1542)-$P$1+1))</f>
        <v>0</v>
      </c>
      <c r="R1542" s="493" t="str">
        <f t="shared" si="73"/>
        <v/>
      </c>
    </row>
    <row r="1543" spans="1:18" ht="13.2" hidden="1" x14ac:dyDescent="0.25">
      <c r="A1543" s="503">
        <v>1539</v>
      </c>
      <c r="B1543" s="504"/>
      <c r="C1543" s="505"/>
      <c r="D1543" s="506"/>
      <c r="E1543" s="506"/>
      <c r="F1543" s="106"/>
      <c r="G1543" s="506"/>
      <c r="H1543" s="506"/>
      <c r="I1543" s="507"/>
      <c r="J1543" s="506"/>
      <c r="K1543" s="506"/>
      <c r="L1543" s="507"/>
      <c r="M1543" s="506"/>
      <c r="N1543" s="508"/>
      <c r="O1543" s="508"/>
      <c r="P1543" s="489">
        <f t="shared" si="72"/>
        <v>-9</v>
      </c>
      <c r="Q1543" s="489">
        <f t="shared" si="74"/>
        <v>0</v>
      </c>
      <c r="R1543" s="493" t="str">
        <f t="shared" si="73"/>
        <v/>
      </c>
    </row>
    <row r="1544" spans="1:18" ht="13.2" hidden="1" x14ac:dyDescent="0.25">
      <c r="A1544" s="503">
        <v>1540</v>
      </c>
      <c r="B1544" s="504"/>
      <c r="C1544" s="505"/>
      <c r="D1544" s="506"/>
      <c r="E1544" s="506"/>
      <c r="F1544" s="106"/>
      <c r="G1544" s="506"/>
      <c r="H1544" s="506"/>
      <c r="I1544" s="507"/>
      <c r="J1544" s="506"/>
      <c r="K1544" s="506"/>
      <c r="L1544" s="507"/>
      <c r="M1544" s="506"/>
      <c r="N1544" s="508"/>
      <c r="O1544" s="508"/>
      <c r="P1544" s="489">
        <f t="shared" si="72"/>
        <v>-9</v>
      </c>
      <c r="Q1544" s="489">
        <f t="shared" si="74"/>
        <v>0</v>
      </c>
      <c r="R1544" s="493" t="str">
        <f t="shared" si="73"/>
        <v/>
      </c>
    </row>
    <row r="1545" spans="1:18" ht="13.2" hidden="1" x14ac:dyDescent="0.25">
      <c r="A1545" s="503">
        <v>1541</v>
      </c>
      <c r="B1545" s="504"/>
      <c r="C1545" s="505"/>
      <c r="D1545" s="506"/>
      <c r="E1545" s="506"/>
      <c r="F1545" s="106"/>
      <c r="G1545" s="506"/>
      <c r="H1545" s="506"/>
      <c r="I1545" s="507"/>
      <c r="J1545" s="506"/>
      <c r="K1545" s="506"/>
      <c r="L1545" s="507"/>
      <c r="M1545" s="506"/>
      <c r="N1545" s="508"/>
      <c r="O1545" s="508"/>
      <c r="P1545" s="489">
        <f t="shared" si="72"/>
        <v>-9</v>
      </c>
      <c r="Q1545" s="489">
        <f t="shared" si="74"/>
        <v>0</v>
      </c>
      <c r="R1545" s="493" t="str">
        <f t="shared" si="73"/>
        <v/>
      </c>
    </row>
    <row r="1546" spans="1:18" ht="13.2" hidden="1" x14ac:dyDescent="0.25">
      <c r="A1546" s="503">
        <v>1542</v>
      </c>
      <c r="B1546" s="504"/>
      <c r="C1546" s="505"/>
      <c r="D1546" s="506"/>
      <c r="E1546" s="506"/>
      <c r="F1546" s="106"/>
      <c r="G1546" s="506"/>
      <c r="H1546" s="506"/>
      <c r="I1546" s="507"/>
      <c r="J1546" s="506"/>
      <c r="K1546" s="506"/>
      <c r="L1546" s="507"/>
      <c r="M1546" s="506"/>
      <c r="N1546" s="508"/>
      <c r="O1546" s="508"/>
      <c r="P1546" s="489">
        <f t="shared" si="72"/>
        <v>-9</v>
      </c>
      <c r="Q1546" s="489">
        <f t="shared" si="74"/>
        <v>0</v>
      </c>
      <c r="R1546" s="493" t="str">
        <f t="shared" si="73"/>
        <v/>
      </c>
    </row>
    <row r="1547" spans="1:18" ht="13.2" hidden="1" x14ac:dyDescent="0.25">
      <c r="A1547" s="503">
        <v>1543</v>
      </c>
      <c r="B1547" s="504"/>
      <c r="C1547" s="505"/>
      <c r="D1547" s="506"/>
      <c r="E1547" s="506"/>
      <c r="F1547" s="106"/>
      <c r="G1547" s="506"/>
      <c r="H1547" s="506"/>
      <c r="I1547" s="507"/>
      <c r="J1547" s="506"/>
      <c r="K1547" s="506"/>
      <c r="L1547" s="507"/>
      <c r="M1547" s="506"/>
      <c r="N1547" s="508"/>
      <c r="O1547" s="508"/>
      <c r="P1547" s="489">
        <f t="shared" si="72"/>
        <v>-9</v>
      </c>
      <c r="Q1547" s="489">
        <f t="shared" si="74"/>
        <v>0</v>
      </c>
      <c r="R1547" s="493" t="str">
        <f t="shared" si="73"/>
        <v/>
      </c>
    </row>
    <row r="1548" spans="1:18" ht="13.2" hidden="1" x14ac:dyDescent="0.25">
      <c r="A1548" s="503">
        <v>1544</v>
      </c>
      <c r="B1548" s="504"/>
      <c r="C1548" s="505"/>
      <c r="D1548" s="506"/>
      <c r="E1548" s="506"/>
      <c r="F1548" s="106"/>
      <c r="G1548" s="506"/>
      <c r="H1548" s="506"/>
      <c r="I1548" s="507"/>
      <c r="J1548" s="506"/>
      <c r="K1548" s="506"/>
      <c r="L1548" s="507"/>
      <c r="M1548" s="506"/>
      <c r="N1548" s="508"/>
      <c r="O1548" s="508"/>
      <c r="P1548" s="489">
        <f t="shared" si="72"/>
        <v>-9</v>
      </c>
      <c r="Q1548" s="489">
        <f t="shared" si="74"/>
        <v>0</v>
      </c>
      <c r="R1548" s="493" t="str">
        <f t="shared" si="73"/>
        <v/>
      </c>
    </row>
    <row r="1549" spans="1:18" ht="13.2" hidden="1" x14ac:dyDescent="0.25">
      <c r="A1549" s="503">
        <v>1545</v>
      </c>
      <c r="B1549" s="504"/>
      <c r="C1549" s="505"/>
      <c r="D1549" s="506"/>
      <c r="E1549" s="506"/>
      <c r="F1549" s="106"/>
      <c r="G1549" s="506"/>
      <c r="H1549" s="506"/>
      <c r="I1549" s="507"/>
      <c r="J1549" s="506"/>
      <c r="K1549" s="506"/>
      <c r="L1549" s="507"/>
      <c r="M1549" s="506"/>
      <c r="N1549" s="508"/>
      <c r="O1549" s="508"/>
      <c r="P1549" s="489">
        <f t="shared" si="72"/>
        <v>-9</v>
      </c>
      <c r="Q1549" s="489">
        <f t="shared" si="74"/>
        <v>0</v>
      </c>
      <c r="R1549" s="493" t="str">
        <f t="shared" si="73"/>
        <v/>
      </c>
    </row>
    <row r="1550" spans="1:18" ht="13.2" hidden="1" x14ac:dyDescent="0.25">
      <c r="A1550" s="503">
        <v>1546</v>
      </c>
      <c r="B1550" s="504"/>
      <c r="C1550" s="505"/>
      <c r="D1550" s="506"/>
      <c r="E1550" s="506"/>
      <c r="F1550" s="106"/>
      <c r="G1550" s="506"/>
      <c r="H1550" s="506"/>
      <c r="I1550" s="507"/>
      <c r="J1550" s="506"/>
      <c r="K1550" s="506"/>
      <c r="L1550" s="507"/>
      <c r="M1550" s="506"/>
      <c r="N1550" s="508"/>
      <c r="O1550" s="508"/>
      <c r="P1550" s="489">
        <f t="shared" si="72"/>
        <v>-9</v>
      </c>
      <c r="Q1550" s="489">
        <f t="shared" si="74"/>
        <v>0</v>
      </c>
      <c r="R1550" s="493" t="str">
        <f t="shared" si="73"/>
        <v/>
      </c>
    </row>
    <row r="1551" spans="1:18" ht="13.2" hidden="1" x14ac:dyDescent="0.25">
      <c r="A1551" s="503">
        <v>1547</v>
      </c>
      <c r="B1551" s="504"/>
      <c r="C1551" s="505"/>
      <c r="D1551" s="506"/>
      <c r="E1551" s="506"/>
      <c r="F1551" s="106"/>
      <c r="G1551" s="506"/>
      <c r="H1551" s="506"/>
      <c r="I1551" s="507"/>
      <c r="J1551" s="506"/>
      <c r="K1551" s="506"/>
      <c r="L1551" s="507"/>
      <c r="M1551" s="506"/>
      <c r="N1551" s="508"/>
      <c r="O1551" s="508"/>
      <c r="P1551" s="489">
        <f t="shared" si="72"/>
        <v>-9</v>
      </c>
      <c r="Q1551" s="489">
        <f t="shared" si="74"/>
        <v>0</v>
      </c>
      <c r="R1551" s="493" t="str">
        <f t="shared" si="73"/>
        <v/>
      </c>
    </row>
    <row r="1552" spans="1:18" ht="13.2" hidden="1" x14ac:dyDescent="0.25">
      <c r="A1552" s="503">
        <v>1548</v>
      </c>
      <c r="B1552" s="504"/>
      <c r="C1552" s="505"/>
      <c r="D1552" s="506"/>
      <c r="E1552" s="506"/>
      <c r="F1552" s="106"/>
      <c r="G1552" s="506"/>
      <c r="H1552" s="506"/>
      <c r="I1552" s="507"/>
      <c r="J1552" s="506"/>
      <c r="K1552" s="506"/>
      <c r="L1552" s="507"/>
      <c r="M1552" s="506"/>
      <c r="N1552" s="508"/>
      <c r="O1552" s="508"/>
      <c r="P1552" s="489">
        <f t="shared" si="72"/>
        <v>-9</v>
      </c>
      <c r="Q1552" s="489">
        <f t="shared" si="74"/>
        <v>0</v>
      </c>
      <c r="R1552" s="493" t="str">
        <f t="shared" si="73"/>
        <v/>
      </c>
    </row>
    <row r="1553" spans="1:18" ht="13.2" hidden="1" x14ac:dyDescent="0.25">
      <c r="A1553" s="503">
        <v>1549</v>
      </c>
      <c r="B1553" s="504"/>
      <c r="C1553" s="505"/>
      <c r="D1553" s="506"/>
      <c r="E1553" s="506"/>
      <c r="F1553" s="106"/>
      <c r="G1553" s="506"/>
      <c r="H1553" s="506"/>
      <c r="I1553" s="507"/>
      <c r="J1553" s="506"/>
      <c r="K1553" s="506"/>
      <c r="L1553" s="507"/>
      <c r="M1553" s="506"/>
      <c r="N1553" s="508"/>
      <c r="O1553" s="508"/>
      <c r="P1553" s="489">
        <f t="shared" si="72"/>
        <v>-9</v>
      </c>
      <c r="Q1553" s="489">
        <f t="shared" si="74"/>
        <v>0</v>
      </c>
      <c r="R1553" s="493" t="str">
        <f t="shared" si="73"/>
        <v/>
      </c>
    </row>
    <row r="1554" spans="1:18" ht="13.2" hidden="1" x14ac:dyDescent="0.25">
      <c r="A1554" s="503">
        <v>1550</v>
      </c>
      <c r="B1554" s="504"/>
      <c r="C1554" s="505"/>
      <c r="D1554" s="506"/>
      <c r="E1554" s="506"/>
      <c r="F1554" s="106"/>
      <c r="G1554" s="506"/>
      <c r="H1554" s="506"/>
      <c r="I1554" s="507"/>
      <c r="J1554" s="506"/>
      <c r="K1554" s="506"/>
      <c r="L1554" s="507"/>
      <c r="M1554" s="506"/>
      <c r="N1554" s="508"/>
      <c r="O1554" s="508"/>
      <c r="P1554" s="489">
        <f t="shared" si="72"/>
        <v>-9</v>
      </c>
      <c r="Q1554" s="489">
        <f t="shared" si="74"/>
        <v>0</v>
      </c>
      <c r="R1554" s="493" t="str">
        <f t="shared" si="73"/>
        <v/>
      </c>
    </row>
    <row r="1555" spans="1:18" ht="13.2" hidden="1" x14ac:dyDescent="0.25">
      <c r="A1555" s="503">
        <v>1551</v>
      </c>
      <c r="B1555" s="504"/>
      <c r="C1555" s="505"/>
      <c r="D1555" s="506"/>
      <c r="E1555" s="506"/>
      <c r="F1555" s="106"/>
      <c r="G1555" s="506"/>
      <c r="H1555" s="506"/>
      <c r="I1555" s="507"/>
      <c r="J1555" s="506"/>
      <c r="K1555" s="506"/>
      <c r="L1555" s="507"/>
      <c r="M1555" s="506"/>
      <c r="N1555" s="508"/>
      <c r="O1555" s="508"/>
      <c r="P1555" s="489">
        <f t="shared" si="72"/>
        <v>-9</v>
      </c>
      <c r="Q1555" s="489">
        <f t="shared" si="74"/>
        <v>0</v>
      </c>
      <c r="R1555" s="493" t="str">
        <f t="shared" si="73"/>
        <v/>
      </c>
    </row>
    <row r="1556" spans="1:18" ht="13.2" hidden="1" x14ac:dyDescent="0.25">
      <c r="A1556" s="503">
        <v>1552</v>
      </c>
      <c r="B1556" s="504"/>
      <c r="C1556" s="505"/>
      <c r="D1556" s="506"/>
      <c r="E1556" s="506"/>
      <c r="F1556" s="106"/>
      <c r="G1556" s="506"/>
      <c r="H1556" s="506"/>
      <c r="I1556" s="507"/>
      <c r="J1556" s="506"/>
      <c r="K1556" s="506"/>
      <c r="L1556" s="507"/>
      <c r="M1556" s="506"/>
      <c r="N1556" s="508"/>
      <c r="O1556" s="508"/>
      <c r="P1556" s="489">
        <f t="shared" si="72"/>
        <v>-9</v>
      </c>
      <c r="Q1556" s="489">
        <f t="shared" si="74"/>
        <v>0</v>
      </c>
      <c r="R1556" s="493" t="str">
        <f t="shared" si="73"/>
        <v/>
      </c>
    </row>
    <row r="1557" spans="1:18" ht="13.2" hidden="1" x14ac:dyDescent="0.25">
      <c r="A1557" s="503">
        <v>1553</v>
      </c>
      <c r="B1557" s="504"/>
      <c r="C1557" s="505"/>
      <c r="D1557" s="506"/>
      <c r="E1557" s="506"/>
      <c r="F1557" s="106"/>
      <c r="G1557" s="506"/>
      <c r="H1557" s="506"/>
      <c r="I1557" s="507"/>
      <c r="J1557" s="506"/>
      <c r="K1557" s="506"/>
      <c r="L1557" s="507"/>
      <c r="M1557" s="506"/>
      <c r="N1557" s="508"/>
      <c r="O1557" s="508"/>
      <c r="P1557" s="489">
        <f t="shared" si="72"/>
        <v>-9</v>
      </c>
      <c r="Q1557" s="489">
        <f t="shared" si="74"/>
        <v>0</v>
      </c>
      <c r="R1557" s="493" t="str">
        <f t="shared" si="73"/>
        <v/>
      </c>
    </row>
    <row r="1558" spans="1:18" ht="13.2" hidden="1" x14ac:dyDescent="0.25">
      <c r="A1558" s="503">
        <v>1554</v>
      </c>
      <c r="B1558" s="504"/>
      <c r="C1558" s="505"/>
      <c r="D1558" s="506"/>
      <c r="E1558" s="506"/>
      <c r="F1558" s="106"/>
      <c r="G1558" s="506"/>
      <c r="H1558" s="506"/>
      <c r="I1558" s="507"/>
      <c r="J1558" s="506"/>
      <c r="K1558" s="506"/>
      <c r="L1558" s="507"/>
      <c r="M1558" s="506"/>
      <c r="N1558" s="508"/>
      <c r="O1558" s="508"/>
      <c r="P1558" s="489">
        <f t="shared" si="72"/>
        <v>-9</v>
      </c>
      <c r="Q1558" s="489">
        <f t="shared" si="74"/>
        <v>0</v>
      </c>
      <c r="R1558" s="493" t="str">
        <f t="shared" si="73"/>
        <v/>
      </c>
    </row>
    <row r="1559" spans="1:18" ht="13.2" hidden="1" x14ac:dyDescent="0.25">
      <c r="A1559" s="503">
        <v>1555</v>
      </c>
      <c r="B1559" s="504"/>
      <c r="C1559" s="505"/>
      <c r="D1559" s="506"/>
      <c r="E1559" s="506"/>
      <c r="F1559" s="106"/>
      <c r="G1559" s="506"/>
      <c r="H1559" s="506"/>
      <c r="I1559" s="507"/>
      <c r="J1559" s="506"/>
      <c r="K1559" s="506"/>
      <c r="L1559" s="507"/>
      <c r="M1559" s="506"/>
      <c r="N1559" s="508"/>
      <c r="O1559" s="508"/>
      <c r="P1559" s="489">
        <f t="shared" si="72"/>
        <v>-9</v>
      </c>
      <c r="Q1559" s="489">
        <f t="shared" si="74"/>
        <v>0</v>
      </c>
      <c r="R1559" s="493" t="str">
        <f t="shared" si="73"/>
        <v/>
      </c>
    </row>
    <row r="1560" spans="1:18" ht="13.2" hidden="1" x14ac:dyDescent="0.25">
      <c r="A1560" s="503">
        <v>1556</v>
      </c>
      <c r="B1560" s="504"/>
      <c r="C1560" s="505"/>
      <c r="D1560" s="506"/>
      <c r="E1560" s="506"/>
      <c r="F1560" s="106"/>
      <c r="G1560" s="506"/>
      <c r="H1560" s="506"/>
      <c r="I1560" s="507"/>
      <c r="J1560" s="506"/>
      <c r="K1560" s="506"/>
      <c r="L1560" s="507"/>
      <c r="M1560" s="506"/>
      <c r="N1560" s="508"/>
      <c r="O1560" s="508"/>
      <c r="P1560" s="489">
        <f t="shared" si="72"/>
        <v>-9</v>
      </c>
      <c r="Q1560" s="489">
        <f t="shared" si="74"/>
        <v>0</v>
      </c>
      <c r="R1560" s="493" t="str">
        <f t="shared" si="73"/>
        <v/>
      </c>
    </row>
    <row r="1561" spans="1:18" ht="13.2" hidden="1" x14ac:dyDescent="0.25">
      <c r="A1561" s="503">
        <v>1557</v>
      </c>
      <c r="B1561" s="504"/>
      <c r="C1561" s="505"/>
      <c r="D1561" s="506"/>
      <c r="E1561" s="506"/>
      <c r="F1561" s="106"/>
      <c r="G1561" s="506"/>
      <c r="H1561" s="506"/>
      <c r="I1561" s="507"/>
      <c r="J1561" s="506"/>
      <c r="K1561" s="506"/>
      <c r="L1561" s="507"/>
      <c r="M1561" s="506"/>
      <c r="N1561" s="508"/>
      <c r="O1561" s="508"/>
      <c r="P1561" s="489">
        <f t="shared" si="72"/>
        <v>-9</v>
      </c>
      <c r="Q1561" s="489">
        <f t="shared" si="74"/>
        <v>0</v>
      </c>
      <c r="R1561" s="493" t="str">
        <f t="shared" si="73"/>
        <v/>
      </c>
    </row>
    <row r="1562" spans="1:18" ht="13.2" hidden="1" x14ac:dyDescent="0.25">
      <c r="A1562" s="503">
        <v>1558</v>
      </c>
      <c r="B1562" s="504"/>
      <c r="C1562" s="505"/>
      <c r="D1562" s="506"/>
      <c r="E1562" s="506"/>
      <c r="F1562" s="106"/>
      <c r="G1562" s="506"/>
      <c r="H1562" s="506"/>
      <c r="I1562" s="507"/>
      <c r="J1562" s="506"/>
      <c r="K1562" s="506"/>
      <c r="L1562" s="507"/>
      <c r="M1562" s="506"/>
      <c r="N1562" s="508"/>
      <c r="O1562" s="508"/>
      <c r="P1562" s="489">
        <f t="shared" si="72"/>
        <v>-9</v>
      </c>
      <c r="Q1562" s="489">
        <f t="shared" si="74"/>
        <v>0</v>
      </c>
      <c r="R1562" s="493" t="str">
        <f t="shared" si="73"/>
        <v/>
      </c>
    </row>
    <row r="1563" spans="1:18" ht="13.2" hidden="1" x14ac:dyDescent="0.25">
      <c r="A1563" s="503">
        <v>1559</v>
      </c>
      <c r="B1563" s="504"/>
      <c r="C1563" s="505"/>
      <c r="D1563" s="506"/>
      <c r="E1563" s="506"/>
      <c r="F1563" s="106"/>
      <c r="G1563" s="506"/>
      <c r="H1563" s="506"/>
      <c r="I1563" s="507"/>
      <c r="J1563" s="506"/>
      <c r="K1563" s="506"/>
      <c r="L1563" s="507"/>
      <c r="M1563" s="506"/>
      <c r="N1563" s="508"/>
      <c r="O1563" s="508"/>
      <c r="P1563" s="489">
        <f t="shared" si="72"/>
        <v>-9</v>
      </c>
      <c r="Q1563" s="489">
        <f t="shared" si="74"/>
        <v>0</v>
      </c>
      <c r="R1563" s="493" t="str">
        <f t="shared" si="73"/>
        <v/>
      </c>
    </row>
    <row r="1564" spans="1:18" ht="13.2" hidden="1" x14ac:dyDescent="0.25">
      <c r="A1564" s="503">
        <v>1560</v>
      </c>
      <c r="B1564" s="504"/>
      <c r="C1564" s="505"/>
      <c r="D1564" s="506"/>
      <c r="E1564" s="506"/>
      <c r="F1564" s="106"/>
      <c r="G1564" s="506"/>
      <c r="H1564" s="506"/>
      <c r="I1564" s="507"/>
      <c r="J1564" s="506"/>
      <c r="K1564" s="506"/>
      <c r="L1564" s="507"/>
      <c r="M1564" s="506"/>
      <c r="N1564" s="508"/>
      <c r="O1564" s="508"/>
      <c r="P1564" s="489">
        <f t="shared" si="72"/>
        <v>-9</v>
      </c>
      <c r="Q1564" s="489">
        <f t="shared" si="74"/>
        <v>0</v>
      </c>
      <c r="R1564" s="493" t="str">
        <f t="shared" si="73"/>
        <v/>
      </c>
    </row>
    <row r="1565" spans="1:18" ht="13.2" hidden="1" x14ac:dyDescent="0.25">
      <c r="A1565" s="503">
        <v>1561</v>
      </c>
      <c r="B1565" s="504"/>
      <c r="C1565" s="505"/>
      <c r="D1565" s="506"/>
      <c r="E1565" s="506"/>
      <c r="F1565" s="106"/>
      <c r="G1565" s="506"/>
      <c r="H1565" s="506"/>
      <c r="I1565" s="507"/>
      <c r="J1565" s="506"/>
      <c r="K1565" s="506"/>
      <c r="L1565" s="507"/>
      <c r="M1565" s="506"/>
      <c r="N1565" s="508"/>
      <c r="O1565" s="508"/>
      <c r="P1565" s="489">
        <f t="shared" si="72"/>
        <v>-9</v>
      </c>
      <c r="Q1565" s="489">
        <f t="shared" si="74"/>
        <v>0</v>
      </c>
      <c r="R1565" s="493" t="str">
        <f t="shared" si="73"/>
        <v/>
      </c>
    </row>
    <row r="1566" spans="1:18" ht="13.2" hidden="1" x14ac:dyDescent="0.25">
      <c r="A1566" s="503">
        <v>1562</v>
      </c>
      <c r="B1566" s="504"/>
      <c r="C1566" s="505"/>
      <c r="D1566" s="506"/>
      <c r="E1566" s="506"/>
      <c r="F1566" s="106"/>
      <c r="G1566" s="506"/>
      <c r="H1566" s="506"/>
      <c r="I1566" s="507"/>
      <c r="J1566" s="506"/>
      <c r="K1566" s="506"/>
      <c r="L1566" s="507"/>
      <c r="M1566" s="506"/>
      <c r="N1566" s="508"/>
      <c r="O1566" s="508"/>
      <c r="P1566" s="489">
        <f t="shared" si="72"/>
        <v>-9</v>
      </c>
      <c r="Q1566" s="489">
        <f t="shared" si="74"/>
        <v>0</v>
      </c>
      <c r="R1566" s="493" t="str">
        <f t="shared" si="73"/>
        <v/>
      </c>
    </row>
    <row r="1567" spans="1:18" ht="13.2" hidden="1" x14ac:dyDescent="0.25">
      <c r="A1567" s="503">
        <v>1563</v>
      </c>
      <c r="B1567" s="504"/>
      <c r="C1567" s="505"/>
      <c r="D1567" s="506"/>
      <c r="E1567" s="506"/>
      <c r="F1567" s="106"/>
      <c r="G1567" s="506"/>
      <c r="H1567" s="506"/>
      <c r="I1567" s="507"/>
      <c r="J1567" s="506"/>
      <c r="K1567" s="506"/>
      <c r="L1567" s="507"/>
      <c r="M1567" s="506"/>
      <c r="N1567" s="508"/>
      <c r="O1567" s="508"/>
      <c r="P1567" s="489">
        <f t="shared" si="72"/>
        <v>-9</v>
      </c>
      <c r="Q1567" s="489">
        <f t="shared" si="74"/>
        <v>0</v>
      </c>
      <c r="R1567" s="493" t="str">
        <f t="shared" si="73"/>
        <v/>
      </c>
    </row>
    <row r="1568" spans="1:18" ht="13.2" hidden="1" x14ac:dyDescent="0.25">
      <c r="A1568" s="503">
        <v>1564</v>
      </c>
      <c r="B1568" s="504"/>
      <c r="C1568" s="505"/>
      <c r="D1568" s="506"/>
      <c r="E1568" s="506"/>
      <c r="F1568" s="106"/>
      <c r="G1568" s="506"/>
      <c r="H1568" s="506"/>
      <c r="I1568" s="507"/>
      <c r="J1568" s="506"/>
      <c r="K1568" s="506"/>
      <c r="L1568" s="507"/>
      <c r="M1568" s="506"/>
      <c r="N1568" s="508"/>
      <c r="O1568" s="508"/>
      <c r="P1568" s="489">
        <f t="shared" si="72"/>
        <v>-9</v>
      </c>
      <c r="Q1568" s="489">
        <f t="shared" si="74"/>
        <v>0</v>
      </c>
      <c r="R1568" s="493" t="str">
        <f t="shared" si="73"/>
        <v/>
      </c>
    </row>
    <row r="1569" spans="1:18" ht="13.2" hidden="1" x14ac:dyDescent="0.25">
      <c r="A1569" s="503">
        <v>1565</v>
      </c>
      <c r="B1569" s="504"/>
      <c r="C1569" s="505"/>
      <c r="D1569" s="506"/>
      <c r="E1569" s="506"/>
      <c r="F1569" s="106"/>
      <c r="G1569" s="506"/>
      <c r="H1569" s="506"/>
      <c r="I1569" s="507"/>
      <c r="J1569" s="506"/>
      <c r="K1569" s="506"/>
      <c r="L1569" s="507"/>
      <c r="M1569" s="506"/>
      <c r="N1569" s="508"/>
      <c r="O1569" s="508"/>
      <c r="P1569" s="489">
        <f t="shared" si="72"/>
        <v>-9</v>
      </c>
      <c r="Q1569" s="489">
        <f t="shared" si="74"/>
        <v>0</v>
      </c>
      <c r="R1569" s="493" t="str">
        <f t="shared" si="73"/>
        <v/>
      </c>
    </row>
    <row r="1570" spans="1:18" ht="13.2" hidden="1" x14ac:dyDescent="0.25">
      <c r="A1570" s="503">
        <v>1566</v>
      </c>
      <c r="B1570" s="504"/>
      <c r="C1570" s="505"/>
      <c r="D1570" s="506"/>
      <c r="E1570" s="506"/>
      <c r="F1570" s="106"/>
      <c r="G1570" s="506"/>
      <c r="H1570" s="506"/>
      <c r="I1570" s="507"/>
      <c r="J1570" s="506"/>
      <c r="K1570" s="506"/>
      <c r="L1570" s="507"/>
      <c r="M1570" s="506"/>
      <c r="N1570" s="508"/>
      <c r="O1570" s="508"/>
      <c r="P1570" s="489">
        <f t="shared" si="72"/>
        <v>-9</v>
      </c>
      <c r="Q1570" s="489">
        <f t="shared" si="74"/>
        <v>0</v>
      </c>
      <c r="R1570" s="493" t="str">
        <f t="shared" si="73"/>
        <v/>
      </c>
    </row>
    <row r="1571" spans="1:18" ht="13.2" hidden="1" x14ac:dyDescent="0.25">
      <c r="A1571" s="503">
        <v>1567</v>
      </c>
      <c r="B1571" s="504"/>
      <c r="C1571" s="505"/>
      <c r="D1571" s="506"/>
      <c r="E1571" s="506"/>
      <c r="F1571" s="106"/>
      <c r="G1571" s="506"/>
      <c r="H1571" s="506"/>
      <c r="I1571" s="507"/>
      <c r="J1571" s="506"/>
      <c r="K1571" s="506"/>
      <c r="L1571" s="507"/>
      <c r="M1571" s="506"/>
      <c r="N1571" s="508"/>
      <c r="O1571" s="508"/>
      <c r="P1571" s="489">
        <f t="shared" si="72"/>
        <v>-9</v>
      </c>
      <c r="Q1571" s="489">
        <f t="shared" si="74"/>
        <v>0</v>
      </c>
      <c r="R1571" s="493" t="str">
        <f t="shared" si="73"/>
        <v/>
      </c>
    </row>
    <row r="1572" spans="1:18" ht="13.2" hidden="1" x14ac:dyDescent="0.25">
      <c r="A1572" s="503">
        <v>1568</v>
      </c>
      <c r="B1572" s="504"/>
      <c r="C1572" s="505"/>
      <c r="D1572" s="506"/>
      <c r="E1572" s="506"/>
      <c r="F1572" s="106"/>
      <c r="G1572" s="506"/>
      <c r="H1572" s="506"/>
      <c r="I1572" s="507"/>
      <c r="J1572" s="506"/>
      <c r="K1572" s="506"/>
      <c r="L1572" s="507"/>
      <c r="M1572" s="506"/>
      <c r="N1572" s="508"/>
      <c r="O1572" s="508"/>
      <c r="P1572" s="489">
        <f t="shared" si="72"/>
        <v>-9</v>
      </c>
      <c r="Q1572" s="489">
        <f t="shared" si="74"/>
        <v>0</v>
      </c>
      <c r="R1572" s="493" t="str">
        <f t="shared" si="73"/>
        <v/>
      </c>
    </row>
    <row r="1573" spans="1:18" ht="13.2" hidden="1" x14ac:dyDescent="0.25">
      <c r="A1573" s="503">
        <v>1569</v>
      </c>
      <c r="B1573" s="504"/>
      <c r="C1573" s="505"/>
      <c r="D1573" s="506"/>
      <c r="E1573" s="506"/>
      <c r="F1573" s="106"/>
      <c r="G1573" s="506"/>
      <c r="H1573" s="506"/>
      <c r="I1573" s="507"/>
      <c r="J1573" s="506"/>
      <c r="K1573" s="506"/>
      <c r="L1573" s="507"/>
      <c r="M1573" s="506"/>
      <c r="N1573" s="508"/>
      <c r="O1573" s="508"/>
      <c r="P1573" s="489">
        <f t="shared" si="72"/>
        <v>-9</v>
      </c>
      <c r="Q1573" s="489">
        <f t="shared" si="74"/>
        <v>0</v>
      </c>
      <c r="R1573" s="493" t="str">
        <f t="shared" si="73"/>
        <v/>
      </c>
    </row>
    <row r="1574" spans="1:18" ht="13.2" hidden="1" x14ac:dyDescent="0.25">
      <c r="A1574" s="503">
        <v>1570</v>
      </c>
      <c r="B1574" s="504"/>
      <c r="C1574" s="505"/>
      <c r="D1574" s="506"/>
      <c r="E1574" s="506"/>
      <c r="F1574" s="106"/>
      <c r="G1574" s="506"/>
      <c r="H1574" s="506"/>
      <c r="I1574" s="507"/>
      <c r="J1574" s="506"/>
      <c r="K1574" s="506"/>
      <c r="L1574" s="507"/>
      <c r="M1574" s="506"/>
      <c r="N1574" s="508"/>
      <c r="O1574" s="508"/>
      <c r="P1574" s="489">
        <f t="shared" si="72"/>
        <v>-9</v>
      </c>
      <c r="Q1574" s="489">
        <f t="shared" si="74"/>
        <v>0</v>
      </c>
      <c r="R1574" s="493" t="str">
        <f t="shared" si="73"/>
        <v/>
      </c>
    </row>
    <row r="1575" spans="1:18" ht="13.2" hidden="1" x14ac:dyDescent="0.25">
      <c r="A1575" s="503">
        <v>1571</v>
      </c>
      <c r="B1575" s="504"/>
      <c r="C1575" s="505"/>
      <c r="D1575" s="506"/>
      <c r="E1575" s="506"/>
      <c r="F1575" s="106"/>
      <c r="G1575" s="506"/>
      <c r="H1575" s="506"/>
      <c r="I1575" s="507"/>
      <c r="J1575" s="506"/>
      <c r="K1575" s="506"/>
      <c r="L1575" s="507"/>
      <c r="M1575" s="506"/>
      <c r="N1575" s="508"/>
      <c r="O1575" s="508"/>
      <c r="P1575" s="489">
        <f t="shared" si="72"/>
        <v>-9</v>
      </c>
      <c r="Q1575" s="489">
        <f t="shared" si="74"/>
        <v>0</v>
      </c>
      <c r="R1575" s="493" t="str">
        <f t="shared" si="73"/>
        <v/>
      </c>
    </row>
    <row r="1576" spans="1:18" ht="13.2" hidden="1" x14ac:dyDescent="0.25">
      <c r="A1576" s="503">
        <v>1572</v>
      </c>
      <c r="B1576" s="504"/>
      <c r="C1576" s="505"/>
      <c r="D1576" s="506"/>
      <c r="E1576" s="506"/>
      <c r="F1576" s="106"/>
      <c r="G1576" s="506"/>
      <c r="H1576" s="506"/>
      <c r="I1576" s="507"/>
      <c r="J1576" s="506"/>
      <c r="K1576" s="506"/>
      <c r="L1576" s="507"/>
      <c r="M1576" s="506"/>
      <c r="N1576" s="508"/>
      <c r="O1576" s="508"/>
      <c r="P1576" s="489">
        <f t="shared" si="72"/>
        <v>-9</v>
      </c>
      <c r="Q1576" s="489">
        <f t="shared" si="74"/>
        <v>0</v>
      </c>
      <c r="R1576" s="493" t="str">
        <f t="shared" si="73"/>
        <v/>
      </c>
    </row>
    <row r="1577" spans="1:18" ht="13.2" hidden="1" x14ac:dyDescent="0.25">
      <c r="A1577" s="503">
        <v>1573</v>
      </c>
      <c r="B1577" s="504"/>
      <c r="C1577" s="505"/>
      <c r="D1577" s="506"/>
      <c r="E1577" s="506"/>
      <c r="F1577" s="106"/>
      <c r="G1577" s="506"/>
      <c r="H1577" s="506"/>
      <c r="I1577" s="507"/>
      <c r="J1577" s="506"/>
      <c r="K1577" s="506"/>
      <c r="L1577" s="507"/>
      <c r="M1577" s="506"/>
      <c r="N1577" s="508"/>
      <c r="O1577" s="508"/>
      <c r="P1577" s="489">
        <f t="shared" si="72"/>
        <v>-9</v>
      </c>
      <c r="Q1577" s="489">
        <f t="shared" si="74"/>
        <v>0</v>
      </c>
      <c r="R1577" s="493" t="str">
        <f t="shared" si="73"/>
        <v/>
      </c>
    </row>
    <row r="1578" spans="1:18" ht="13.2" hidden="1" x14ac:dyDescent="0.25">
      <c r="A1578" s="503">
        <v>1574</v>
      </c>
      <c r="B1578" s="504"/>
      <c r="C1578" s="505"/>
      <c r="D1578" s="506"/>
      <c r="E1578" s="506"/>
      <c r="F1578" s="106"/>
      <c r="G1578" s="506"/>
      <c r="H1578" s="506"/>
      <c r="I1578" s="507"/>
      <c r="J1578" s="506"/>
      <c r="K1578" s="506"/>
      <c r="L1578" s="507"/>
      <c r="M1578" s="506"/>
      <c r="N1578" s="508"/>
      <c r="O1578" s="508"/>
      <c r="P1578" s="489">
        <f t="shared" si="72"/>
        <v>-9</v>
      </c>
      <c r="Q1578" s="489">
        <f t="shared" si="74"/>
        <v>0</v>
      </c>
      <c r="R1578" s="493" t="str">
        <f t="shared" si="73"/>
        <v/>
      </c>
    </row>
    <row r="1579" spans="1:18" ht="13.2" hidden="1" x14ac:dyDescent="0.25">
      <c r="A1579" s="503">
        <v>1575</v>
      </c>
      <c r="B1579" s="504"/>
      <c r="C1579" s="505"/>
      <c r="D1579" s="506"/>
      <c r="E1579" s="506"/>
      <c r="F1579" s="106"/>
      <c r="G1579" s="506"/>
      <c r="H1579" s="506"/>
      <c r="I1579" s="507"/>
      <c r="J1579" s="506"/>
      <c r="K1579" s="506"/>
      <c r="L1579" s="507"/>
      <c r="M1579" s="506"/>
      <c r="N1579" s="508"/>
      <c r="O1579" s="508"/>
      <c r="P1579" s="489">
        <f t="shared" si="72"/>
        <v>-9</v>
      </c>
      <c r="Q1579" s="489">
        <f t="shared" si="74"/>
        <v>0</v>
      </c>
      <c r="R1579" s="493" t="str">
        <f t="shared" si="73"/>
        <v/>
      </c>
    </row>
    <row r="1580" spans="1:18" ht="13.2" hidden="1" x14ac:dyDescent="0.25">
      <c r="A1580" s="503">
        <v>1576</v>
      </c>
      <c r="B1580" s="504"/>
      <c r="C1580" s="505"/>
      <c r="D1580" s="506"/>
      <c r="E1580" s="506"/>
      <c r="F1580" s="106"/>
      <c r="G1580" s="506"/>
      <c r="H1580" s="506"/>
      <c r="I1580" s="507"/>
      <c r="J1580" s="506"/>
      <c r="K1580" s="506"/>
      <c r="L1580" s="507"/>
      <c r="M1580" s="506"/>
      <c r="N1580" s="508"/>
      <c r="O1580" s="508"/>
      <c r="P1580" s="489">
        <f t="shared" si="72"/>
        <v>-9</v>
      </c>
      <c r="Q1580" s="489">
        <f t="shared" si="74"/>
        <v>0</v>
      </c>
      <c r="R1580" s="493" t="str">
        <f t="shared" si="73"/>
        <v/>
      </c>
    </row>
    <row r="1581" spans="1:18" ht="13.2" hidden="1" x14ac:dyDescent="0.25">
      <c r="A1581" s="503">
        <v>1577</v>
      </c>
      <c r="B1581" s="504"/>
      <c r="C1581" s="505"/>
      <c r="D1581" s="506"/>
      <c r="E1581" s="506"/>
      <c r="F1581" s="106"/>
      <c r="G1581" s="506"/>
      <c r="H1581" s="506"/>
      <c r="I1581" s="507"/>
      <c r="J1581" s="506"/>
      <c r="K1581" s="506"/>
      <c r="L1581" s="507"/>
      <c r="M1581" s="506"/>
      <c r="N1581" s="508"/>
      <c r="O1581" s="508"/>
      <c r="P1581" s="489">
        <f t="shared" si="72"/>
        <v>-9</v>
      </c>
      <c r="Q1581" s="489">
        <f t="shared" si="74"/>
        <v>0</v>
      </c>
      <c r="R1581" s="493" t="str">
        <f t="shared" si="73"/>
        <v/>
      </c>
    </row>
    <row r="1582" spans="1:18" ht="13.2" hidden="1" x14ac:dyDescent="0.25">
      <c r="A1582" s="503">
        <v>1578</v>
      </c>
      <c r="B1582" s="504"/>
      <c r="C1582" s="505"/>
      <c r="D1582" s="506"/>
      <c r="E1582" s="506"/>
      <c r="F1582" s="106"/>
      <c r="G1582" s="506"/>
      <c r="H1582" s="506"/>
      <c r="I1582" s="507"/>
      <c r="J1582" s="506"/>
      <c r="K1582" s="506"/>
      <c r="L1582" s="507"/>
      <c r="M1582" s="506"/>
      <c r="N1582" s="508"/>
      <c r="O1582" s="508"/>
      <c r="P1582" s="489">
        <f t="shared" si="72"/>
        <v>-9</v>
      </c>
      <c r="Q1582" s="489">
        <f t="shared" si="74"/>
        <v>0</v>
      </c>
      <c r="R1582" s="493" t="str">
        <f t="shared" si="73"/>
        <v/>
      </c>
    </row>
    <row r="1583" spans="1:18" ht="13.2" hidden="1" x14ac:dyDescent="0.25">
      <c r="A1583" s="503">
        <v>1579</v>
      </c>
      <c r="B1583" s="504"/>
      <c r="C1583" s="505"/>
      <c r="D1583" s="506"/>
      <c r="E1583" s="506"/>
      <c r="F1583" s="106"/>
      <c r="G1583" s="506"/>
      <c r="H1583" s="506"/>
      <c r="I1583" s="507"/>
      <c r="J1583" s="506"/>
      <c r="K1583" s="506"/>
      <c r="L1583" s="507"/>
      <c r="M1583" s="506"/>
      <c r="N1583" s="508"/>
      <c r="O1583" s="508"/>
      <c r="P1583" s="489">
        <f t="shared" si="72"/>
        <v>-9</v>
      </c>
      <c r="Q1583" s="489">
        <f t="shared" si="74"/>
        <v>0</v>
      </c>
      <c r="R1583" s="493" t="str">
        <f t="shared" si="73"/>
        <v/>
      </c>
    </row>
    <row r="1584" spans="1:18" ht="13.2" hidden="1" x14ac:dyDescent="0.25">
      <c r="A1584" s="503">
        <v>1580</v>
      </c>
      <c r="B1584" s="504"/>
      <c r="C1584" s="505"/>
      <c r="D1584" s="506"/>
      <c r="E1584" s="506"/>
      <c r="F1584" s="106"/>
      <c r="G1584" s="506"/>
      <c r="H1584" s="506"/>
      <c r="I1584" s="507"/>
      <c r="J1584" s="506"/>
      <c r="K1584" s="506"/>
      <c r="L1584" s="507"/>
      <c r="M1584" s="506"/>
      <c r="N1584" s="508"/>
      <c r="O1584" s="508"/>
      <c r="P1584" s="489">
        <f t="shared" si="72"/>
        <v>-9</v>
      </c>
      <c r="Q1584" s="489">
        <f t="shared" si="74"/>
        <v>0</v>
      </c>
      <c r="R1584" s="493" t="str">
        <f t="shared" si="73"/>
        <v/>
      </c>
    </row>
    <row r="1585" spans="1:18" ht="13.2" hidden="1" x14ac:dyDescent="0.25">
      <c r="A1585" s="503">
        <v>1581</v>
      </c>
      <c r="B1585" s="504"/>
      <c r="C1585" s="505"/>
      <c r="D1585" s="506"/>
      <c r="E1585" s="506"/>
      <c r="F1585" s="106"/>
      <c r="G1585" s="506"/>
      <c r="H1585" s="506"/>
      <c r="I1585" s="507"/>
      <c r="J1585" s="506"/>
      <c r="K1585" s="506"/>
      <c r="L1585" s="507"/>
      <c r="M1585" s="506"/>
      <c r="N1585" s="508"/>
      <c r="O1585" s="508"/>
      <c r="P1585" s="489">
        <f t="shared" si="72"/>
        <v>-9</v>
      </c>
      <c r="Q1585" s="489">
        <f t="shared" si="74"/>
        <v>0</v>
      </c>
      <c r="R1585" s="493" t="str">
        <f t="shared" si="73"/>
        <v/>
      </c>
    </row>
    <row r="1586" spans="1:18" ht="13.2" hidden="1" x14ac:dyDescent="0.25">
      <c r="A1586" s="503">
        <v>1582</v>
      </c>
      <c r="B1586" s="504"/>
      <c r="C1586" s="505"/>
      <c r="D1586" s="506"/>
      <c r="E1586" s="506"/>
      <c r="F1586" s="106"/>
      <c r="G1586" s="506"/>
      <c r="H1586" s="506"/>
      <c r="I1586" s="507"/>
      <c r="J1586" s="506"/>
      <c r="K1586" s="506"/>
      <c r="L1586" s="507"/>
      <c r="M1586" s="506"/>
      <c r="N1586" s="508"/>
      <c r="O1586" s="508"/>
      <c r="P1586" s="489">
        <f t="shared" si="72"/>
        <v>-9</v>
      </c>
      <c r="Q1586" s="489">
        <f t="shared" si="74"/>
        <v>0</v>
      </c>
      <c r="R1586" s="493" t="str">
        <f t="shared" si="73"/>
        <v/>
      </c>
    </row>
    <row r="1587" spans="1:18" ht="13.2" hidden="1" x14ac:dyDescent="0.25">
      <c r="A1587" s="503">
        <v>1583</v>
      </c>
      <c r="B1587" s="504"/>
      <c r="C1587" s="505"/>
      <c r="D1587" s="506"/>
      <c r="E1587" s="506"/>
      <c r="F1587" s="106"/>
      <c r="G1587" s="506"/>
      <c r="H1587" s="506"/>
      <c r="I1587" s="507"/>
      <c r="J1587" s="506"/>
      <c r="K1587" s="506"/>
      <c r="L1587" s="507"/>
      <c r="M1587" s="506"/>
      <c r="N1587" s="508"/>
      <c r="O1587" s="508"/>
      <c r="P1587" s="489">
        <f t="shared" si="72"/>
        <v>-9</v>
      </c>
      <c r="Q1587" s="489">
        <f t="shared" si="74"/>
        <v>0</v>
      </c>
      <c r="R1587" s="493" t="str">
        <f t="shared" si="73"/>
        <v/>
      </c>
    </row>
    <row r="1588" spans="1:18" ht="13.2" hidden="1" x14ac:dyDescent="0.25">
      <c r="A1588" s="503">
        <v>1584</v>
      </c>
      <c r="B1588" s="504"/>
      <c r="C1588" s="505"/>
      <c r="D1588" s="506"/>
      <c r="E1588" s="506"/>
      <c r="F1588" s="106"/>
      <c r="G1588" s="506"/>
      <c r="H1588" s="506"/>
      <c r="I1588" s="507"/>
      <c r="J1588" s="506"/>
      <c r="K1588" s="506"/>
      <c r="L1588" s="507"/>
      <c r="M1588" s="506"/>
      <c r="N1588" s="508"/>
      <c r="O1588" s="508"/>
      <c r="P1588" s="489">
        <f t="shared" si="72"/>
        <v>-9</v>
      </c>
      <c r="Q1588" s="489">
        <f t="shared" si="74"/>
        <v>0</v>
      </c>
      <c r="R1588" s="493" t="str">
        <f t="shared" si="73"/>
        <v/>
      </c>
    </row>
    <row r="1589" spans="1:18" ht="13.2" hidden="1" x14ac:dyDescent="0.25">
      <c r="A1589" s="503">
        <v>1585</v>
      </c>
      <c r="B1589" s="504"/>
      <c r="C1589" s="505"/>
      <c r="D1589" s="506"/>
      <c r="E1589" s="506"/>
      <c r="F1589" s="106"/>
      <c r="G1589" s="506"/>
      <c r="H1589" s="506"/>
      <c r="I1589" s="507"/>
      <c r="J1589" s="506"/>
      <c r="K1589" s="506"/>
      <c r="L1589" s="507"/>
      <c r="M1589" s="506"/>
      <c r="N1589" s="508"/>
      <c r="O1589" s="508"/>
      <c r="P1589" s="489">
        <f t="shared" si="72"/>
        <v>-9</v>
      </c>
      <c r="Q1589" s="489">
        <f t="shared" si="74"/>
        <v>0</v>
      </c>
      <c r="R1589" s="493" t="str">
        <f t="shared" si="73"/>
        <v/>
      </c>
    </row>
    <row r="1590" spans="1:18" ht="13.2" hidden="1" x14ac:dyDescent="0.25">
      <c r="A1590" s="503">
        <v>1586</v>
      </c>
      <c r="B1590" s="504"/>
      <c r="C1590" s="505"/>
      <c r="D1590" s="506"/>
      <c r="E1590" s="506"/>
      <c r="F1590" s="106"/>
      <c r="G1590" s="506"/>
      <c r="H1590" s="506"/>
      <c r="I1590" s="507"/>
      <c r="J1590" s="506"/>
      <c r="K1590" s="506"/>
      <c r="L1590" s="507"/>
      <c r="M1590" s="506"/>
      <c r="N1590" s="508"/>
      <c r="O1590" s="508"/>
      <c r="P1590" s="489">
        <f t="shared" si="72"/>
        <v>-9</v>
      </c>
      <c r="Q1590" s="489">
        <f t="shared" si="74"/>
        <v>0</v>
      </c>
      <c r="R1590" s="493" t="str">
        <f t="shared" si="73"/>
        <v/>
      </c>
    </row>
    <row r="1591" spans="1:18" ht="13.2" hidden="1" x14ac:dyDescent="0.25">
      <c r="A1591" s="503">
        <v>1587</v>
      </c>
      <c r="B1591" s="504"/>
      <c r="C1591" s="505"/>
      <c r="D1591" s="506"/>
      <c r="E1591" s="506"/>
      <c r="F1591" s="106"/>
      <c r="G1591" s="506"/>
      <c r="H1591" s="506"/>
      <c r="I1591" s="507"/>
      <c r="J1591" s="506"/>
      <c r="K1591" s="506"/>
      <c r="L1591" s="507"/>
      <c r="M1591" s="506"/>
      <c r="N1591" s="508"/>
      <c r="O1591" s="508"/>
      <c r="P1591" s="489">
        <f t="shared" si="72"/>
        <v>-9</v>
      </c>
      <c r="Q1591" s="489">
        <f t="shared" si="74"/>
        <v>0</v>
      </c>
      <c r="R1591" s="493" t="str">
        <f t="shared" si="73"/>
        <v/>
      </c>
    </row>
    <row r="1592" spans="1:18" ht="13.2" hidden="1" x14ac:dyDescent="0.25">
      <c r="A1592" s="503">
        <v>1588</v>
      </c>
      <c r="B1592" s="504"/>
      <c r="C1592" s="505"/>
      <c r="D1592" s="506"/>
      <c r="E1592" s="506"/>
      <c r="F1592" s="106"/>
      <c r="G1592" s="506"/>
      <c r="H1592" s="506"/>
      <c r="I1592" s="507"/>
      <c r="J1592" s="506"/>
      <c r="K1592" s="506"/>
      <c r="L1592" s="507"/>
      <c r="M1592" s="506"/>
      <c r="N1592" s="508"/>
      <c r="O1592" s="508"/>
      <c r="P1592" s="489">
        <f t="shared" si="72"/>
        <v>-9</v>
      </c>
      <c r="Q1592" s="489">
        <f t="shared" si="74"/>
        <v>0</v>
      </c>
      <c r="R1592" s="493" t="str">
        <f t="shared" si="73"/>
        <v/>
      </c>
    </row>
    <row r="1593" spans="1:18" ht="13.2" hidden="1" x14ac:dyDescent="0.25">
      <c r="A1593" s="503">
        <v>1589</v>
      </c>
      <c r="B1593" s="504"/>
      <c r="C1593" s="505"/>
      <c r="D1593" s="506"/>
      <c r="E1593" s="506"/>
      <c r="F1593" s="106"/>
      <c r="G1593" s="506"/>
      <c r="H1593" s="506"/>
      <c r="I1593" s="507"/>
      <c r="J1593" s="506"/>
      <c r="K1593" s="506"/>
      <c r="L1593" s="507"/>
      <c r="M1593" s="506"/>
      <c r="N1593" s="508"/>
      <c r="O1593" s="508"/>
      <c r="P1593" s="489">
        <f t="shared" si="72"/>
        <v>-9</v>
      </c>
      <c r="Q1593" s="489">
        <f t="shared" si="74"/>
        <v>0</v>
      </c>
      <c r="R1593" s="493" t="str">
        <f t="shared" si="73"/>
        <v/>
      </c>
    </row>
    <row r="1594" spans="1:18" ht="13.2" hidden="1" x14ac:dyDescent="0.25">
      <c r="A1594" s="503">
        <v>1590</v>
      </c>
      <c r="B1594" s="504"/>
      <c r="C1594" s="505"/>
      <c r="D1594" s="506"/>
      <c r="E1594" s="506"/>
      <c r="F1594" s="106"/>
      <c r="G1594" s="506"/>
      <c r="H1594" s="506"/>
      <c r="I1594" s="507"/>
      <c r="J1594" s="506"/>
      <c r="K1594" s="506"/>
      <c r="L1594" s="507"/>
      <c r="M1594" s="506"/>
      <c r="N1594" s="508"/>
      <c r="O1594" s="508"/>
      <c r="P1594" s="489">
        <f t="shared" si="72"/>
        <v>-9</v>
      </c>
      <c r="Q1594" s="489">
        <f t="shared" si="74"/>
        <v>0</v>
      </c>
      <c r="R1594" s="493" t="str">
        <f t="shared" si="73"/>
        <v/>
      </c>
    </row>
    <row r="1595" spans="1:18" ht="13.2" hidden="1" x14ac:dyDescent="0.25">
      <c r="A1595" s="503">
        <v>1591</v>
      </c>
      <c r="B1595" s="504"/>
      <c r="C1595" s="505"/>
      <c r="D1595" s="506"/>
      <c r="E1595" s="506"/>
      <c r="F1595" s="106"/>
      <c r="G1595" s="506"/>
      <c r="H1595" s="506"/>
      <c r="I1595" s="507"/>
      <c r="J1595" s="506"/>
      <c r="K1595" s="506"/>
      <c r="L1595" s="507"/>
      <c r="M1595" s="506"/>
      <c r="N1595" s="508"/>
      <c r="O1595" s="508"/>
      <c r="P1595" s="489">
        <f t="shared" si="72"/>
        <v>-9</v>
      </c>
      <c r="Q1595" s="489">
        <f t="shared" si="74"/>
        <v>0</v>
      </c>
      <c r="R1595" s="493" t="str">
        <f t="shared" si="73"/>
        <v/>
      </c>
    </row>
    <row r="1596" spans="1:18" ht="13.2" hidden="1" x14ac:dyDescent="0.25">
      <c r="A1596" s="503">
        <v>1592</v>
      </c>
      <c r="B1596" s="504"/>
      <c r="C1596" s="505"/>
      <c r="D1596" s="506"/>
      <c r="E1596" s="506"/>
      <c r="F1596" s="106"/>
      <c r="G1596" s="506"/>
      <c r="H1596" s="506"/>
      <c r="I1596" s="507"/>
      <c r="J1596" s="506"/>
      <c r="K1596" s="506"/>
      <c r="L1596" s="507"/>
      <c r="M1596" s="506"/>
      <c r="N1596" s="508"/>
      <c r="O1596" s="508"/>
      <c r="P1596" s="489">
        <f t="shared" si="72"/>
        <v>-9</v>
      </c>
      <c r="Q1596" s="489">
        <f t="shared" si="74"/>
        <v>0</v>
      </c>
      <c r="R1596" s="493" t="str">
        <f t="shared" si="73"/>
        <v/>
      </c>
    </row>
    <row r="1597" spans="1:18" ht="13.2" hidden="1" x14ac:dyDescent="0.25">
      <c r="A1597" s="503">
        <v>1593</v>
      </c>
      <c r="B1597" s="504"/>
      <c r="C1597" s="505"/>
      <c r="D1597" s="506"/>
      <c r="E1597" s="506"/>
      <c r="F1597" s="106"/>
      <c r="G1597" s="506"/>
      <c r="H1597" s="506"/>
      <c r="I1597" s="507"/>
      <c r="J1597" s="506"/>
      <c r="K1597" s="506"/>
      <c r="L1597" s="507"/>
      <c r="M1597" s="506"/>
      <c r="N1597" s="508"/>
      <c r="O1597" s="508"/>
      <c r="P1597" s="489">
        <f t="shared" si="72"/>
        <v>-9</v>
      </c>
      <c r="Q1597" s="489">
        <f t="shared" si="74"/>
        <v>0</v>
      </c>
      <c r="R1597" s="493" t="str">
        <f t="shared" si="73"/>
        <v/>
      </c>
    </row>
    <row r="1598" spans="1:18" ht="13.2" hidden="1" x14ac:dyDescent="0.25">
      <c r="A1598" s="503">
        <v>1594</v>
      </c>
      <c r="B1598" s="504"/>
      <c r="C1598" s="505"/>
      <c r="D1598" s="506"/>
      <c r="E1598" s="506"/>
      <c r="F1598" s="106"/>
      <c r="G1598" s="506"/>
      <c r="H1598" s="506"/>
      <c r="I1598" s="507"/>
      <c r="J1598" s="506"/>
      <c r="K1598" s="506"/>
      <c r="L1598" s="507"/>
      <c r="M1598" s="506"/>
      <c r="N1598" s="508"/>
      <c r="O1598" s="508"/>
      <c r="P1598" s="489">
        <f t="shared" si="72"/>
        <v>-9</v>
      </c>
      <c r="Q1598" s="489">
        <f t="shared" si="74"/>
        <v>0</v>
      </c>
      <c r="R1598" s="493" t="str">
        <f t="shared" si="73"/>
        <v/>
      </c>
    </row>
    <row r="1599" spans="1:18" ht="13.2" hidden="1" x14ac:dyDescent="0.25">
      <c r="A1599" s="503">
        <v>1595</v>
      </c>
      <c r="B1599" s="504"/>
      <c r="C1599" s="505"/>
      <c r="D1599" s="506"/>
      <c r="E1599" s="506"/>
      <c r="F1599" s="106"/>
      <c r="G1599" s="506"/>
      <c r="H1599" s="506"/>
      <c r="I1599" s="507"/>
      <c r="J1599" s="506"/>
      <c r="K1599" s="506"/>
      <c r="L1599" s="507"/>
      <c r="M1599" s="506"/>
      <c r="N1599" s="508"/>
      <c r="O1599" s="508"/>
      <c r="P1599" s="489">
        <f t="shared" si="72"/>
        <v>-9</v>
      </c>
      <c r="Q1599" s="489">
        <f t="shared" si="74"/>
        <v>0</v>
      </c>
      <c r="R1599" s="493" t="str">
        <f t="shared" si="73"/>
        <v/>
      </c>
    </row>
    <row r="1600" spans="1:18" ht="13.2" hidden="1" x14ac:dyDescent="0.25">
      <c r="A1600" s="503">
        <v>1596</v>
      </c>
      <c r="B1600" s="504"/>
      <c r="C1600" s="505"/>
      <c r="D1600" s="506"/>
      <c r="E1600" s="506"/>
      <c r="F1600" s="106"/>
      <c r="G1600" s="506"/>
      <c r="H1600" s="506"/>
      <c r="I1600" s="507"/>
      <c r="J1600" s="506"/>
      <c r="K1600" s="506"/>
      <c r="L1600" s="507"/>
      <c r="M1600" s="506"/>
      <c r="N1600" s="508"/>
      <c r="O1600" s="508"/>
      <c r="P1600" s="489">
        <f t="shared" si="72"/>
        <v>-9</v>
      </c>
      <c r="Q1600" s="489">
        <f t="shared" si="74"/>
        <v>0</v>
      </c>
      <c r="R1600" s="493" t="str">
        <f t="shared" si="73"/>
        <v/>
      </c>
    </row>
    <row r="1601" spans="1:18" ht="13.2" hidden="1" x14ac:dyDescent="0.25">
      <c r="A1601" s="503">
        <v>1597</v>
      </c>
      <c r="B1601" s="504"/>
      <c r="C1601" s="505"/>
      <c r="D1601" s="506"/>
      <c r="E1601" s="506"/>
      <c r="F1601" s="106"/>
      <c r="G1601" s="506"/>
      <c r="H1601" s="506"/>
      <c r="I1601" s="507"/>
      <c r="J1601" s="506"/>
      <c r="K1601" s="506"/>
      <c r="L1601" s="507"/>
      <c r="M1601" s="506"/>
      <c r="N1601" s="508"/>
      <c r="O1601" s="508"/>
      <c r="P1601" s="489">
        <f t="shared" si="72"/>
        <v>-9</v>
      </c>
      <c r="Q1601" s="489">
        <f t="shared" si="74"/>
        <v>0</v>
      </c>
      <c r="R1601" s="493" t="str">
        <f t="shared" si="73"/>
        <v/>
      </c>
    </row>
    <row r="1602" spans="1:18" ht="13.2" hidden="1" x14ac:dyDescent="0.25">
      <c r="A1602" s="503">
        <v>1598</v>
      </c>
      <c r="B1602" s="504"/>
      <c r="C1602" s="505"/>
      <c r="D1602" s="506"/>
      <c r="E1602" s="506"/>
      <c r="F1602" s="106"/>
      <c r="G1602" s="506"/>
      <c r="H1602" s="506"/>
      <c r="I1602" s="507"/>
      <c r="J1602" s="506"/>
      <c r="K1602" s="506"/>
      <c r="L1602" s="507"/>
      <c r="M1602" s="506"/>
      <c r="N1602" s="508"/>
      <c r="O1602" s="508"/>
      <c r="P1602" s="489">
        <f t="shared" si="72"/>
        <v>-9</v>
      </c>
      <c r="Q1602" s="489">
        <f t="shared" si="74"/>
        <v>0</v>
      </c>
      <c r="R1602" s="493" t="str">
        <f t="shared" si="73"/>
        <v/>
      </c>
    </row>
    <row r="1603" spans="1:18" ht="13.2" hidden="1" x14ac:dyDescent="0.25">
      <c r="A1603" s="503">
        <v>1599</v>
      </c>
      <c r="B1603" s="504"/>
      <c r="C1603" s="505"/>
      <c r="D1603" s="506"/>
      <c r="E1603" s="506"/>
      <c r="F1603" s="106"/>
      <c r="G1603" s="506"/>
      <c r="H1603" s="506"/>
      <c r="I1603" s="507"/>
      <c r="J1603" s="506"/>
      <c r="K1603" s="506"/>
      <c r="L1603" s="507"/>
      <c r="M1603" s="506"/>
      <c r="N1603" s="508"/>
      <c r="O1603" s="508"/>
      <c r="P1603" s="489">
        <f t="shared" si="72"/>
        <v>-9</v>
      </c>
      <c r="Q1603" s="489">
        <f t="shared" si="74"/>
        <v>0</v>
      </c>
      <c r="R1603" s="493" t="str">
        <f t="shared" si="73"/>
        <v/>
      </c>
    </row>
    <row r="1604" spans="1:18" ht="13.2" hidden="1" x14ac:dyDescent="0.25">
      <c r="A1604" s="503">
        <v>1600</v>
      </c>
      <c r="B1604" s="504"/>
      <c r="C1604" s="505"/>
      <c r="D1604" s="506"/>
      <c r="E1604" s="506"/>
      <c r="F1604" s="106"/>
      <c r="G1604" s="506"/>
      <c r="H1604" s="506"/>
      <c r="I1604" s="507"/>
      <c r="J1604" s="506"/>
      <c r="K1604" s="506"/>
      <c r="L1604" s="507"/>
      <c r="M1604" s="506"/>
      <c r="N1604" s="508"/>
      <c r="O1604" s="508"/>
      <c r="P1604" s="489">
        <f t="shared" si="72"/>
        <v>-9</v>
      </c>
      <c r="Q1604" s="489">
        <f t="shared" si="74"/>
        <v>0</v>
      </c>
      <c r="R1604" s="493" t="str">
        <f t="shared" si="73"/>
        <v/>
      </c>
    </row>
    <row r="1605" spans="1:18" ht="13.2" hidden="1" x14ac:dyDescent="0.25">
      <c r="A1605" s="503">
        <v>1601</v>
      </c>
      <c r="B1605" s="504"/>
      <c r="C1605" s="505"/>
      <c r="D1605" s="506"/>
      <c r="E1605" s="506"/>
      <c r="F1605" s="106"/>
      <c r="G1605" s="506"/>
      <c r="H1605" s="506"/>
      <c r="I1605" s="507"/>
      <c r="J1605" s="506"/>
      <c r="K1605" s="506"/>
      <c r="L1605" s="507"/>
      <c r="M1605" s="506"/>
      <c r="N1605" s="508"/>
      <c r="O1605" s="508"/>
      <c r="P1605" s="489">
        <f t="shared" ref="P1605:P1668" si="75">MONTH(B1605)-$P$1+1</f>
        <v>-9</v>
      </c>
      <c r="Q1605" s="489">
        <f t="shared" si="74"/>
        <v>0</v>
      </c>
      <c r="R1605" s="493" t="str">
        <f t="shared" ref="R1605:R1668" si="76">SUBSTITUTE(D1605," ","_")</f>
        <v/>
      </c>
    </row>
    <row r="1606" spans="1:18" ht="13.2" hidden="1" x14ac:dyDescent="0.25">
      <c r="A1606" s="503">
        <v>1602</v>
      </c>
      <c r="B1606" s="504"/>
      <c r="C1606" s="505"/>
      <c r="D1606" s="506"/>
      <c r="E1606" s="506"/>
      <c r="F1606" s="106"/>
      <c r="G1606" s="506"/>
      <c r="H1606" s="506"/>
      <c r="I1606" s="507"/>
      <c r="J1606" s="506"/>
      <c r="K1606" s="506"/>
      <c r="L1606" s="507"/>
      <c r="M1606" s="506"/>
      <c r="N1606" s="508"/>
      <c r="O1606" s="508"/>
      <c r="P1606" s="489">
        <f t="shared" si="75"/>
        <v>-9</v>
      </c>
      <c r="Q1606" s="489">
        <f t="shared" ref="Q1606:Q1669" si="77">IF(C1606=0,0,IF(YEAR(C1606)-$Q$1&lt;0,0,MONTH(C1606)-$P$1+1))</f>
        <v>0</v>
      </c>
      <c r="R1606" s="493" t="str">
        <f t="shared" si="76"/>
        <v/>
      </c>
    </row>
    <row r="1607" spans="1:18" ht="13.2" hidden="1" x14ac:dyDescent="0.25">
      <c r="A1607" s="503">
        <v>1603</v>
      </c>
      <c r="B1607" s="504"/>
      <c r="C1607" s="505"/>
      <c r="D1607" s="506"/>
      <c r="E1607" s="506"/>
      <c r="F1607" s="106"/>
      <c r="G1607" s="506"/>
      <c r="H1607" s="506"/>
      <c r="I1607" s="507"/>
      <c r="J1607" s="506"/>
      <c r="K1607" s="506"/>
      <c r="L1607" s="507"/>
      <c r="M1607" s="506"/>
      <c r="N1607" s="508"/>
      <c r="O1607" s="508"/>
      <c r="P1607" s="489">
        <f t="shared" si="75"/>
        <v>-9</v>
      </c>
      <c r="Q1607" s="489">
        <f t="shared" si="77"/>
        <v>0</v>
      </c>
      <c r="R1607" s="493" t="str">
        <f t="shared" si="76"/>
        <v/>
      </c>
    </row>
    <row r="1608" spans="1:18" ht="13.2" hidden="1" x14ac:dyDescent="0.25">
      <c r="A1608" s="503">
        <v>1604</v>
      </c>
      <c r="B1608" s="504"/>
      <c r="C1608" s="505"/>
      <c r="D1608" s="506"/>
      <c r="E1608" s="506"/>
      <c r="F1608" s="106"/>
      <c r="G1608" s="506"/>
      <c r="H1608" s="506"/>
      <c r="I1608" s="507"/>
      <c r="J1608" s="506"/>
      <c r="K1608" s="506"/>
      <c r="L1608" s="507"/>
      <c r="M1608" s="506"/>
      <c r="N1608" s="508"/>
      <c r="O1608" s="508"/>
      <c r="P1608" s="489">
        <f t="shared" si="75"/>
        <v>-9</v>
      </c>
      <c r="Q1608" s="489">
        <f t="shared" si="77"/>
        <v>0</v>
      </c>
      <c r="R1608" s="493" t="str">
        <f t="shared" si="76"/>
        <v/>
      </c>
    </row>
    <row r="1609" spans="1:18" ht="13.2" hidden="1" x14ac:dyDescent="0.25">
      <c r="A1609" s="503">
        <v>1605</v>
      </c>
      <c r="B1609" s="504"/>
      <c r="C1609" s="505"/>
      <c r="D1609" s="506"/>
      <c r="E1609" s="506"/>
      <c r="F1609" s="106"/>
      <c r="G1609" s="506"/>
      <c r="H1609" s="506"/>
      <c r="I1609" s="507"/>
      <c r="J1609" s="506"/>
      <c r="K1609" s="506"/>
      <c r="L1609" s="507"/>
      <c r="M1609" s="506"/>
      <c r="N1609" s="508"/>
      <c r="O1609" s="508"/>
      <c r="P1609" s="489">
        <f t="shared" si="75"/>
        <v>-9</v>
      </c>
      <c r="Q1609" s="489">
        <f t="shared" si="77"/>
        <v>0</v>
      </c>
      <c r="R1609" s="493" t="str">
        <f t="shared" si="76"/>
        <v/>
      </c>
    </row>
    <row r="1610" spans="1:18" ht="13.2" hidden="1" x14ac:dyDescent="0.25">
      <c r="A1610" s="503">
        <v>1606</v>
      </c>
      <c r="B1610" s="504"/>
      <c r="C1610" s="505"/>
      <c r="D1610" s="506"/>
      <c r="E1610" s="506"/>
      <c r="F1610" s="106"/>
      <c r="G1610" s="506"/>
      <c r="H1610" s="506"/>
      <c r="I1610" s="507"/>
      <c r="J1610" s="506"/>
      <c r="K1610" s="506"/>
      <c r="L1610" s="507"/>
      <c r="M1610" s="506"/>
      <c r="N1610" s="508"/>
      <c r="O1610" s="508"/>
      <c r="P1610" s="489">
        <f t="shared" si="75"/>
        <v>-9</v>
      </c>
      <c r="Q1610" s="489">
        <f t="shared" si="77"/>
        <v>0</v>
      </c>
      <c r="R1610" s="493" t="str">
        <f t="shared" si="76"/>
        <v/>
      </c>
    </row>
    <row r="1611" spans="1:18" ht="13.2" hidden="1" x14ac:dyDescent="0.25">
      <c r="A1611" s="503">
        <v>1607</v>
      </c>
      <c r="B1611" s="504"/>
      <c r="C1611" s="505"/>
      <c r="D1611" s="506"/>
      <c r="E1611" s="506"/>
      <c r="F1611" s="106"/>
      <c r="G1611" s="506"/>
      <c r="H1611" s="506"/>
      <c r="I1611" s="507"/>
      <c r="J1611" s="506"/>
      <c r="K1611" s="506"/>
      <c r="L1611" s="507"/>
      <c r="M1611" s="506"/>
      <c r="N1611" s="508"/>
      <c r="O1611" s="508"/>
      <c r="P1611" s="489">
        <f t="shared" si="75"/>
        <v>-9</v>
      </c>
      <c r="Q1611" s="489">
        <f t="shared" si="77"/>
        <v>0</v>
      </c>
      <c r="R1611" s="493" t="str">
        <f t="shared" si="76"/>
        <v/>
      </c>
    </row>
    <row r="1612" spans="1:18" ht="13.2" hidden="1" x14ac:dyDescent="0.25">
      <c r="A1612" s="503">
        <v>1608</v>
      </c>
      <c r="B1612" s="504"/>
      <c r="C1612" s="505"/>
      <c r="D1612" s="506"/>
      <c r="E1612" s="506"/>
      <c r="F1612" s="106"/>
      <c r="G1612" s="506"/>
      <c r="H1612" s="506"/>
      <c r="I1612" s="507"/>
      <c r="J1612" s="506"/>
      <c r="K1612" s="506"/>
      <c r="L1612" s="507"/>
      <c r="M1612" s="506"/>
      <c r="N1612" s="508"/>
      <c r="O1612" s="508"/>
      <c r="P1612" s="489">
        <f t="shared" si="75"/>
        <v>-9</v>
      </c>
      <c r="Q1612" s="489">
        <f t="shared" si="77"/>
        <v>0</v>
      </c>
      <c r="R1612" s="493" t="str">
        <f t="shared" si="76"/>
        <v/>
      </c>
    </row>
    <row r="1613" spans="1:18" ht="13.2" hidden="1" x14ac:dyDescent="0.25">
      <c r="A1613" s="503">
        <v>1609</v>
      </c>
      <c r="B1613" s="504"/>
      <c r="C1613" s="505"/>
      <c r="D1613" s="506"/>
      <c r="E1613" s="506"/>
      <c r="F1613" s="106"/>
      <c r="G1613" s="506"/>
      <c r="H1613" s="506"/>
      <c r="I1613" s="507"/>
      <c r="J1613" s="506"/>
      <c r="K1613" s="506"/>
      <c r="L1613" s="507"/>
      <c r="M1613" s="506"/>
      <c r="N1613" s="508"/>
      <c r="O1613" s="508"/>
      <c r="P1613" s="489">
        <f t="shared" si="75"/>
        <v>-9</v>
      </c>
      <c r="Q1613" s="489">
        <f t="shared" si="77"/>
        <v>0</v>
      </c>
      <c r="R1613" s="493" t="str">
        <f t="shared" si="76"/>
        <v/>
      </c>
    </row>
    <row r="1614" spans="1:18" ht="13.2" hidden="1" x14ac:dyDescent="0.25">
      <c r="A1614" s="503">
        <v>1610</v>
      </c>
      <c r="B1614" s="504"/>
      <c r="C1614" s="505"/>
      <c r="D1614" s="506"/>
      <c r="E1614" s="506"/>
      <c r="F1614" s="106"/>
      <c r="G1614" s="506"/>
      <c r="H1614" s="506"/>
      <c r="I1614" s="507"/>
      <c r="J1614" s="506"/>
      <c r="K1614" s="506"/>
      <c r="L1614" s="507"/>
      <c r="M1614" s="506"/>
      <c r="N1614" s="508"/>
      <c r="O1614" s="508"/>
      <c r="P1614" s="489">
        <f t="shared" si="75"/>
        <v>-9</v>
      </c>
      <c r="Q1614" s="489">
        <f t="shared" si="77"/>
        <v>0</v>
      </c>
      <c r="R1614" s="493" t="str">
        <f t="shared" si="76"/>
        <v/>
      </c>
    </row>
    <row r="1615" spans="1:18" ht="13.2" hidden="1" x14ac:dyDescent="0.25">
      <c r="A1615" s="503">
        <v>1611</v>
      </c>
      <c r="B1615" s="504"/>
      <c r="C1615" s="505"/>
      <c r="D1615" s="506"/>
      <c r="E1615" s="506"/>
      <c r="F1615" s="106"/>
      <c r="G1615" s="506"/>
      <c r="H1615" s="506"/>
      <c r="I1615" s="507"/>
      <c r="J1615" s="506"/>
      <c r="K1615" s="506"/>
      <c r="L1615" s="507"/>
      <c r="M1615" s="506"/>
      <c r="N1615" s="508"/>
      <c r="O1615" s="508"/>
      <c r="P1615" s="489">
        <f t="shared" si="75"/>
        <v>-9</v>
      </c>
      <c r="Q1615" s="489">
        <f t="shared" si="77"/>
        <v>0</v>
      </c>
      <c r="R1615" s="493" t="str">
        <f t="shared" si="76"/>
        <v/>
      </c>
    </row>
    <row r="1616" spans="1:18" ht="13.2" hidden="1" x14ac:dyDescent="0.25">
      <c r="A1616" s="503">
        <v>1612</v>
      </c>
      <c r="B1616" s="504"/>
      <c r="C1616" s="505"/>
      <c r="D1616" s="506"/>
      <c r="E1616" s="506"/>
      <c r="F1616" s="106"/>
      <c r="G1616" s="506"/>
      <c r="H1616" s="506"/>
      <c r="I1616" s="507"/>
      <c r="J1616" s="506"/>
      <c r="K1616" s="506"/>
      <c r="L1616" s="507"/>
      <c r="M1616" s="506"/>
      <c r="N1616" s="508"/>
      <c r="O1616" s="508"/>
      <c r="P1616" s="489">
        <f t="shared" si="75"/>
        <v>-9</v>
      </c>
      <c r="Q1616" s="489">
        <f t="shared" si="77"/>
        <v>0</v>
      </c>
      <c r="R1616" s="493" t="str">
        <f t="shared" si="76"/>
        <v/>
      </c>
    </row>
    <row r="1617" spans="1:18" ht="13.2" hidden="1" x14ac:dyDescent="0.25">
      <c r="A1617" s="503">
        <v>1613</v>
      </c>
      <c r="B1617" s="504"/>
      <c r="C1617" s="505"/>
      <c r="D1617" s="506"/>
      <c r="E1617" s="506"/>
      <c r="F1617" s="106"/>
      <c r="G1617" s="506"/>
      <c r="H1617" s="506"/>
      <c r="I1617" s="507"/>
      <c r="J1617" s="506"/>
      <c r="K1617" s="506"/>
      <c r="L1617" s="507"/>
      <c r="M1617" s="506"/>
      <c r="N1617" s="508"/>
      <c r="O1617" s="508"/>
      <c r="P1617" s="489">
        <f t="shared" si="75"/>
        <v>-9</v>
      </c>
      <c r="Q1617" s="489">
        <f t="shared" si="77"/>
        <v>0</v>
      </c>
      <c r="R1617" s="493" t="str">
        <f t="shared" si="76"/>
        <v/>
      </c>
    </row>
    <row r="1618" spans="1:18" ht="13.2" hidden="1" x14ac:dyDescent="0.25">
      <c r="A1618" s="503">
        <v>1614</v>
      </c>
      <c r="B1618" s="504"/>
      <c r="C1618" s="505"/>
      <c r="D1618" s="506"/>
      <c r="E1618" s="506"/>
      <c r="F1618" s="106"/>
      <c r="G1618" s="506"/>
      <c r="H1618" s="506"/>
      <c r="I1618" s="507"/>
      <c r="J1618" s="506"/>
      <c r="K1618" s="506"/>
      <c r="L1618" s="507"/>
      <c r="M1618" s="506"/>
      <c r="N1618" s="508"/>
      <c r="O1618" s="508"/>
      <c r="P1618" s="489">
        <f t="shared" si="75"/>
        <v>-9</v>
      </c>
      <c r="Q1618" s="489">
        <f t="shared" si="77"/>
        <v>0</v>
      </c>
      <c r="R1618" s="493" t="str">
        <f t="shared" si="76"/>
        <v/>
      </c>
    </row>
    <row r="1619" spans="1:18" ht="13.2" hidden="1" x14ac:dyDescent="0.25">
      <c r="A1619" s="503">
        <v>1615</v>
      </c>
      <c r="B1619" s="504"/>
      <c r="C1619" s="505"/>
      <c r="D1619" s="506"/>
      <c r="E1619" s="506"/>
      <c r="F1619" s="106"/>
      <c r="G1619" s="506"/>
      <c r="H1619" s="506"/>
      <c r="I1619" s="507"/>
      <c r="J1619" s="506"/>
      <c r="K1619" s="506"/>
      <c r="L1619" s="507"/>
      <c r="M1619" s="506"/>
      <c r="N1619" s="508"/>
      <c r="O1619" s="508"/>
      <c r="P1619" s="489">
        <f t="shared" si="75"/>
        <v>-9</v>
      </c>
      <c r="Q1619" s="489">
        <f t="shared" si="77"/>
        <v>0</v>
      </c>
      <c r="R1619" s="493" t="str">
        <f t="shared" si="76"/>
        <v/>
      </c>
    </row>
    <row r="1620" spans="1:18" ht="13.2" hidden="1" x14ac:dyDescent="0.25">
      <c r="A1620" s="503">
        <v>1616</v>
      </c>
      <c r="B1620" s="504"/>
      <c r="C1620" s="505"/>
      <c r="D1620" s="506"/>
      <c r="E1620" s="506"/>
      <c r="F1620" s="106"/>
      <c r="G1620" s="506"/>
      <c r="H1620" s="506"/>
      <c r="I1620" s="507"/>
      <c r="J1620" s="506"/>
      <c r="K1620" s="506"/>
      <c r="L1620" s="507"/>
      <c r="M1620" s="506"/>
      <c r="N1620" s="508"/>
      <c r="O1620" s="508"/>
      <c r="P1620" s="489">
        <f t="shared" si="75"/>
        <v>-9</v>
      </c>
      <c r="Q1620" s="489">
        <f t="shared" si="77"/>
        <v>0</v>
      </c>
      <c r="R1620" s="493" t="str">
        <f t="shared" si="76"/>
        <v/>
      </c>
    </row>
    <row r="1621" spans="1:18" ht="13.2" hidden="1" x14ac:dyDescent="0.25">
      <c r="A1621" s="503">
        <v>1617</v>
      </c>
      <c r="B1621" s="504"/>
      <c r="C1621" s="505"/>
      <c r="D1621" s="506"/>
      <c r="E1621" s="506"/>
      <c r="F1621" s="106"/>
      <c r="G1621" s="506"/>
      <c r="H1621" s="506"/>
      <c r="I1621" s="507"/>
      <c r="J1621" s="506"/>
      <c r="K1621" s="506"/>
      <c r="L1621" s="507"/>
      <c r="M1621" s="506"/>
      <c r="N1621" s="508"/>
      <c r="O1621" s="508"/>
      <c r="P1621" s="489">
        <f t="shared" si="75"/>
        <v>-9</v>
      </c>
      <c r="Q1621" s="489">
        <f t="shared" si="77"/>
        <v>0</v>
      </c>
      <c r="R1621" s="493" t="str">
        <f t="shared" si="76"/>
        <v/>
      </c>
    </row>
    <row r="1622" spans="1:18" ht="13.2" hidden="1" x14ac:dyDescent="0.25">
      <c r="A1622" s="503">
        <v>1618</v>
      </c>
      <c r="B1622" s="504"/>
      <c r="C1622" s="505"/>
      <c r="D1622" s="506"/>
      <c r="E1622" s="506"/>
      <c r="F1622" s="106"/>
      <c r="G1622" s="506"/>
      <c r="H1622" s="506"/>
      <c r="I1622" s="507"/>
      <c r="J1622" s="506"/>
      <c r="K1622" s="506"/>
      <c r="L1622" s="507"/>
      <c r="M1622" s="506"/>
      <c r="N1622" s="508"/>
      <c r="O1622" s="508"/>
      <c r="P1622" s="489">
        <f t="shared" si="75"/>
        <v>-9</v>
      </c>
      <c r="Q1622" s="489">
        <f t="shared" si="77"/>
        <v>0</v>
      </c>
      <c r="R1622" s="493" t="str">
        <f t="shared" si="76"/>
        <v/>
      </c>
    </row>
    <row r="1623" spans="1:18" ht="13.2" hidden="1" x14ac:dyDescent="0.25">
      <c r="A1623" s="503">
        <v>1619</v>
      </c>
      <c r="B1623" s="504"/>
      <c r="C1623" s="505"/>
      <c r="D1623" s="506"/>
      <c r="E1623" s="506"/>
      <c r="F1623" s="106"/>
      <c r="G1623" s="506"/>
      <c r="H1623" s="506"/>
      <c r="I1623" s="507"/>
      <c r="J1623" s="506"/>
      <c r="K1623" s="506"/>
      <c r="L1623" s="507"/>
      <c r="M1623" s="506"/>
      <c r="N1623" s="508"/>
      <c r="O1623" s="508"/>
      <c r="P1623" s="489">
        <f t="shared" si="75"/>
        <v>-9</v>
      </c>
      <c r="Q1623" s="489">
        <f t="shared" si="77"/>
        <v>0</v>
      </c>
      <c r="R1623" s="493" t="str">
        <f t="shared" si="76"/>
        <v/>
      </c>
    </row>
    <row r="1624" spans="1:18" ht="13.2" hidden="1" x14ac:dyDescent="0.25">
      <c r="A1624" s="503">
        <v>1620</v>
      </c>
      <c r="B1624" s="504"/>
      <c r="C1624" s="505"/>
      <c r="D1624" s="506"/>
      <c r="E1624" s="506"/>
      <c r="F1624" s="106"/>
      <c r="G1624" s="506"/>
      <c r="H1624" s="506"/>
      <c r="I1624" s="507"/>
      <c r="J1624" s="506"/>
      <c r="K1624" s="506"/>
      <c r="L1624" s="507"/>
      <c r="M1624" s="506"/>
      <c r="N1624" s="508"/>
      <c r="O1624" s="508"/>
      <c r="P1624" s="489">
        <f t="shared" si="75"/>
        <v>-9</v>
      </c>
      <c r="Q1624" s="489">
        <f t="shared" si="77"/>
        <v>0</v>
      </c>
      <c r="R1624" s="493" t="str">
        <f t="shared" si="76"/>
        <v/>
      </c>
    </row>
    <row r="1625" spans="1:18" ht="13.2" hidden="1" x14ac:dyDescent="0.25">
      <c r="A1625" s="503">
        <v>1621</v>
      </c>
      <c r="B1625" s="504"/>
      <c r="C1625" s="505"/>
      <c r="D1625" s="506"/>
      <c r="E1625" s="506"/>
      <c r="F1625" s="106"/>
      <c r="G1625" s="506"/>
      <c r="H1625" s="506"/>
      <c r="I1625" s="507"/>
      <c r="J1625" s="506"/>
      <c r="K1625" s="506"/>
      <c r="L1625" s="507"/>
      <c r="M1625" s="506"/>
      <c r="N1625" s="508"/>
      <c r="O1625" s="508"/>
      <c r="P1625" s="489">
        <f t="shared" si="75"/>
        <v>-9</v>
      </c>
      <c r="Q1625" s="489">
        <f t="shared" si="77"/>
        <v>0</v>
      </c>
      <c r="R1625" s="493" t="str">
        <f t="shared" si="76"/>
        <v/>
      </c>
    </row>
    <row r="1626" spans="1:18" ht="13.2" hidden="1" x14ac:dyDescent="0.25">
      <c r="A1626" s="503">
        <v>1622</v>
      </c>
      <c r="B1626" s="504"/>
      <c r="C1626" s="505"/>
      <c r="D1626" s="506"/>
      <c r="E1626" s="506"/>
      <c r="F1626" s="106"/>
      <c r="G1626" s="506"/>
      <c r="H1626" s="506"/>
      <c r="I1626" s="507"/>
      <c r="J1626" s="506"/>
      <c r="K1626" s="506"/>
      <c r="L1626" s="507"/>
      <c r="M1626" s="506"/>
      <c r="N1626" s="508"/>
      <c r="O1626" s="508"/>
      <c r="P1626" s="489">
        <f t="shared" si="75"/>
        <v>-9</v>
      </c>
      <c r="Q1626" s="489">
        <f t="shared" si="77"/>
        <v>0</v>
      </c>
      <c r="R1626" s="493" t="str">
        <f t="shared" si="76"/>
        <v/>
      </c>
    </row>
    <row r="1627" spans="1:18" ht="13.2" hidden="1" x14ac:dyDescent="0.25">
      <c r="A1627" s="503">
        <v>1623</v>
      </c>
      <c r="B1627" s="504"/>
      <c r="C1627" s="505"/>
      <c r="D1627" s="506"/>
      <c r="E1627" s="506"/>
      <c r="F1627" s="106"/>
      <c r="G1627" s="506"/>
      <c r="H1627" s="506"/>
      <c r="I1627" s="507"/>
      <c r="J1627" s="506"/>
      <c r="K1627" s="506"/>
      <c r="L1627" s="507"/>
      <c r="M1627" s="506"/>
      <c r="N1627" s="508"/>
      <c r="O1627" s="508"/>
      <c r="P1627" s="489">
        <f t="shared" si="75"/>
        <v>-9</v>
      </c>
      <c r="Q1627" s="489">
        <f t="shared" si="77"/>
        <v>0</v>
      </c>
      <c r="R1627" s="493" t="str">
        <f t="shared" si="76"/>
        <v/>
      </c>
    </row>
    <row r="1628" spans="1:18" ht="13.2" hidden="1" x14ac:dyDescent="0.25">
      <c r="A1628" s="503">
        <v>1624</v>
      </c>
      <c r="B1628" s="504"/>
      <c r="C1628" s="505"/>
      <c r="D1628" s="506"/>
      <c r="E1628" s="506"/>
      <c r="F1628" s="106"/>
      <c r="G1628" s="506"/>
      <c r="H1628" s="506"/>
      <c r="I1628" s="507"/>
      <c r="J1628" s="506"/>
      <c r="K1628" s="506"/>
      <c r="L1628" s="507"/>
      <c r="M1628" s="506"/>
      <c r="N1628" s="508"/>
      <c r="O1628" s="508"/>
      <c r="P1628" s="489">
        <f t="shared" si="75"/>
        <v>-9</v>
      </c>
      <c r="Q1628" s="489">
        <f t="shared" si="77"/>
        <v>0</v>
      </c>
      <c r="R1628" s="493" t="str">
        <f t="shared" si="76"/>
        <v/>
      </c>
    </row>
    <row r="1629" spans="1:18" ht="13.2" hidden="1" x14ac:dyDescent="0.25">
      <c r="A1629" s="503">
        <v>1625</v>
      </c>
      <c r="B1629" s="504"/>
      <c r="C1629" s="505"/>
      <c r="D1629" s="506"/>
      <c r="E1629" s="506"/>
      <c r="F1629" s="106"/>
      <c r="G1629" s="506"/>
      <c r="H1629" s="506"/>
      <c r="I1629" s="507"/>
      <c r="J1629" s="506"/>
      <c r="K1629" s="506"/>
      <c r="L1629" s="507"/>
      <c r="M1629" s="506"/>
      <c r="N1629" s="508"/>
      <c r="O1629" s="508"/>
      <c r="P1629" s="489">
        <f t="shared" si="75"/>
        <v>-9</v>
      </c>
      <c r="Q1629" s="489">
        <f t="shared" si="77"/>
        <v>0</v>
      </c>
      <c r="R1629" s="493" t="str">
        <f t="shared" si="76"/>
        <v/>
      </c>
    </row>
    <row r="1630" spans="1:18" ht="13.2" hidden="1" x14ac:dyDescent="0.25">
      <c r="A1630" s="503">
        <v>1626</v>
      </c>
      <c r="B1630" s="504"/>
      <c r="C1630" s="505"/>
      <c r="D1630" s="506"/>
      <c r="E1630" s="506"/>
      <c r="F1630" s="106"/>
      <c r="G1630" s="506"/>
      <c r="H1630" s="506"/>
      <c r="I1630" s="507"/>
      <c r="J1630" s="506"/>
      <c r="K1630" s="506"/>
      <c r="L1630" s="507"/>
      <c r="M1630" s="506"/>
      <c r="N1630" s="508"/>
      <c r="O1630" s="508"/>
      <c r="P1630" s="489">
        <f t="shared" si="75"/>
        <v>-9</v>
      </c>
      <c r="Q1630" s="489">
        <f t="shared" si="77"/>
        <v>0</v>
      </c>
      <c r="R1630" s="493" t="str">
        <f t="shared" si="76"/>
        <v/>
      </c>
    </row>
    <row r="1631" spans="1:18" ht="13.2" hidden="1" x14ac:dyDescent="0.25">
      <c r="A1631" s="503">
        <v>1627</v>
      </c>
      <c r="B1631" s="504"/>
      <c r="C1631" s="505"/>
      <c r="D1631" s="506"/>
      <c r="E1631" s="506"/>
      <c r="F1631" s="106"/>
      <c r="G1631" s="506"/>
      <c r="H1631" s="506"/>
      <c r="I1631" s="507"/>
      <c r="J1631" s="506"/>
      <c r="K1631" s="506"/>
      <c r="L1631" s="507"/>
      <c r="M1631" s="506"/>
      <c r="N1631" s="508"/>
      <c r="O1631" s="508"/>
      <c r="P1631" s="489">
        <f t="shared" si="75"/>
        <v>-9</v>
      </c>
      <c r="Q1631" s="489">
        <f t="shared" si="77"/>
        <v>0</v>
      </c>
      <c r="R1631" s="493" t="str">
        <f t="shared" si="76"/>
        <v/>
      </c>
    </row>
    <row r="1632" spans="1:18" ht="13.2" hidden="1" x14ac:dyDescent="0.25">
      <c r="A1632" s="503">
        <v>1628</v>
      </c>
      <c r="B1632" s="504"/>
      <c r="C1632" s="505"/>
      <c r="D1632" s="506"/>
      <c r="E1632" s="506"/>
      <c r="F1632" s="106"/>
      <c r="G1632" s="506"/>
      <c r="H1632" s="506"/>
      <c r="I1632" s="507"/>
      <c r="J1632" s="506"/>
      <c r="K1632" s="506"/>
      <c r="L1632" s="507"/>
      <c r="M1632" s="506"/>
      <c r="N1632" s="508"/>
      <c r="O1632" s="508"/>
      <c r="P1632" s="489">
        <f t="shared" si="75"/>
        <v>-9</v>
      </c>
      <c r="Q1632" s="489">
        <f t="shared" si="77"/>
        <v>0</v>
      </c>
      <c r="R1632" s="493" t="str">
        <f t="shared" si="76"/>
        <v/>
      </c>
    </row>
    <row r="1633" spans="1:18" ht="13.2" hidden="1" x14ac:dyDescent="0.25">
      <c r="A1633" s="503">
        <v>1629</v>
      </c>
      <c r="B1633" s="504"/>
      <c r="C1633" s="505"/>
      <c r="D1633" s="506"/>
      <c r="E1633" s="506"/>
      <c r="F1633" s="106"/>
      <c r="G1633" s="506"/>
      <c r="H1633" s="506"/>
      <c r="I1633" s="507"/>
      <c r="J1633" s="506"/>
      <c r="K1633" s="506"/>
      <c r="L1633" s="507"/>
      <c r="M1633" s="506"/>
      <c r="N1633" s="508"/>
      <c r="O1633" s="508"/>
      <c r="P1633" s="489">
        <f t="shared" si="75"/>
        <v>-9</v>
      </c>
      <c r="Q1633" s="489">
        <f t="shared" si="77"/>
        <v>0</v>
      </c>
      <c r="R1633" s="493" t="str">
        <f t="shared" si="76"/>
        <v/>
      </c>
    </row>
    <row r="1634" spans="1:18" ht="13.2" hidden="1" x14ac:dyDescent="0.25">
      <c r="A1634" s="503">
        <v>1630</v>
      </c>
      <c r="B1634" s="504"/>
      <c r="C1634" s="505"/>
      <c r="D1634" s="506"/>
      <c r="E1634" s="506"/>
      <c r="F1634" s="106"/>
      <c r="G1634" s="506"/>
      <c r="H1634" s="506"/>
      <c r="I1634" s="507"/>
      <c r="J1634" s="506"/>
      <c r="K1634" s="506"/>
      <c r="L1634" s="507"/>
      <c r="M1634" s="506"/>
      <c r="N1634" s="508"/>
      <c r="O1634" s="508"/>
      <c r="P1634" s="489">
        <f t="shared" si="75"/>
        <v>-9</v>
      </c>
      <c r="Q1634" s="489">
        <f t="shared" si="77"/>
        <v>0</v>
      </c>
      <c r="R1634" s="493" t="str">
        <f t="shared" si="76"/>
        <v/>
      </c>
    </row>
    <row r="1635" spans="1:18" ht="13.2" hidden="1" x14ac:dyDescent="0.25">
      <c r="A1635" s="503">
        <v>1631</v>
      </c>
      <c r="B1635" s="504"/>
      <c r="C1635" s="505"/>
      <c r="D1635" s="506"/>
      <c r="E1635" s="506"/>
      <c r="F1635" s="106"/>
      <c r="G1635" s="506"/>
      <c r="H1635" s="506"/>
      <c r="I1635" s="507"/>
      <c r="J1635" s="506"/>
      <c r="K1635" s="506"/>
      <c r="L1635" s="507"/>
      <c r="M1635" s="506"/>
      <c r="N1635" s="508"/>
      <c r="O1635" s="508"/>
      <c r="P1635" s="489">
        <f t="shared" si="75"/>
        <v>-9</v>
      </c>
      <c r="Q1635" s="489">
        <f t="shared" si="77"/>
        <v>0</v>
      </c>
      <c r="R1635" s="493" t="str">
        <f t="shared" si="76"/>
        <v/>
      </c>
    </row>
    <row r="1636" spans="1:18" ht="13.2" hidden="1" x14ac:dyDescent="0.25">
      <c r="A1636" s="503">
        <v>1632</v>
      </c>
      <c r="B1636" s="504"/>
      <c r="C1636" s="505"/>
      <c r="D1636" s="506"/>
      <c r="E1636" s="506"/>
      <c r="F1636" s="106"/>
      <c r="G1636" s="506"/>
      <c r="H1636" s="506"/>
      <c r="I1636" s="507"/>
      <c r="J1636" s="506"/>
      <c r="K1636" s="506"/>
      <c r="L1636" s="507"/>
      <c r="M1636" s="506"/>
      <c r="N1636" s="508"/>
      <c r="O1636" s="508"/>
      <c r="P1636" s="489">
        <f t="shared" si="75"/>
        <v>-9</v>
      </c>
      <c r="Q1636" s="489">
        <f t="shared" si="77"/>
        <v>0</v>
      </c>
      <c r="R1636" s="493" t="str">
        <f t="shared" si="76"/>
        <v/>
      </c>
    </row>
    <row r="1637" spans="1:18" ht="13.2" hidden="1" x14ac:dyDescent="0.25">
      <c r="A1637" s="503">
        <v>1633</v>
      </c>
      <c r="B1637" s="504"/>
      <c r="C1637" s="505"/>
      <c r="D1637" s="506"/>
      <c r="E1637" s="506"/>
      <c r="F1637" s="106"/>
      <c r="G1637" s="506"/>
      <c r="H1637" s="506"/>
      <c r="I1637" s="507"/>
      <c r="J1637" s="506"/>
      <c r="K1637" s="506"/>
      <c r="L1637" s="507"/>
      <c r="M1637" s="506"/>
      <c r="N1637" s="508"/>
      <c r="O1637" s="508"/>
      <c r="P1637" s="489">
        <f t="shared" si="75"/>
        <v>-9</v>
      </c>
      <c r="Q1637" s="489">
        <f t="shared" si="77"/>
        <v>0</v>
      </c>
      <c r="R1637" s="493" t="str">
        <f t="shared" si="76"/>
        <v/>
      </c>
    </row>
    <row r="1638" spans="1:18" ht="13.2" hidden="1" x14ac:dyDescent="0.25">
      <c r="A1638" s="503">
        <v>1634</v>
      </c>
      <c r="B1638" s="504"/>
      <c r="C1638" s="505"/>
      <c r="D1638" s="506"/>
      <c r="E1638" s="506"/>
      <c r="F1638" s="106"/>
      <c r="G1638" s="506"/>
      <c r="H1638" s="506"/>
      <c r="I1638" s="507"/>
      <c r="J1638" s="506"/>
      <c r="K1638" s="506"/>
      <c r="L1638" s="507"/>
      <c r="M1638" s="506"/>
      <c r="N1638" s="508"/>
      <c r="O1638" s="508"/>
      <c r="P1638" s="489">
        <f t="shared" si="75"/>
        <v>-9</v>
      </c>
      <c r="Q1638" s="489">
        <f t="shared" si="77"/>
        <v>0</v>
      </c>
      <c r="R1638" s="493" t="str">
        <f t="shared" si="76"/>
        <v/>
      </c>
    </row>
    <row r="1639" spans="1:18" ht="13.2" hidden="1" x14ac:dyDescent="0.25">
      <c r="A1639" s="503">
        <v>1635</v>
      </c>
      <c r="B1639" s="504"/>
      <c r="C1639" s="505"/>
      <c r="D1639" s="506"/>
      <c r="E1639" s="506"/>
      <c r="F1639" s="106"/>
      <c r="G1639" s="506"/>
      <c r="H1639" s="506"/>
      <c r="I1639" s="507"/>
      <c r="J1639" s="506"/>
      <c r="K1639" s="506"/>
      <c r="L1639" s="507"/>
      <c r="M1639" s="506"/>
      <c r="N1639" s="508"/>
      <c r="O1639" s="508"/>
      <c r="P1639" s="489">
        <f t="shared" si="75"/>
        <v>-9</v>
      </c>
      <c r="Q1639" s="489">
        <f t="shared" si="77"/>
        <v>0</v>
      </c>
      <c r="R1639" s="493" t="str">
        <f t="shared" si="76"/>
        <v/>
      </c>
    </row>
    <row r="1640" spans="1:18" ht="13.2" hidden="1" x14ac:dyDescent="0.25">
      <c r="A1640" s="503">
        <v>1636</v>
      </c>
      <c r="B1640" s="504"/>
      <c r="C1640" s="505"/>
      <c r="D1640" s="506"/>
      <c r="E1640" s="506"/>
      <c r="F1640" s="106"/>
      <c r="G1640" s="506"/>
      <c r="H1640" s="506"/>
      <c r="I1640" s="507"/>
      <c r="J1640" s="506"/>
      <c r="K1640" s="506"/>
      <c r="L1640" s="507"/>
      <c r="M1640" s="506"/>
      <c r="N1640" s="508"/>
      <c r="O1640" s="508"/>
      <c r="P1640" s="489">
        <f t="shared" si="75"/>
        <v>-9</v>
      </c>
      <c r="Q1640" s="489">
        <f t="shared" si="77"/>
        <v>0</v>
      </c>
      <c r="R1640" s="493" t="str">
        <f t="shared" si="76"/>
        <v/>
      </c>
    </row>
    <row r="1641" spans="1:18" ht="13.2" hidden="1" x14ac:dyDescent="0.25">
      <c r="A1641" s="503">
        <v>1637</v>
      </c>
      <c r="B1641" s="504"/>
      <c r="C1641" s="505"/>
      <c r="D1641" s="506"/>
      <c r="E1641" s="506"/>
      <c r="F1641" s="106"/>
      <c r="G1641" s="506"/>
      <c r="H1641" s="506"/>
      <c r="I1641" s="507"/>
      <c r="J1641" s="506"/>
      <c r="K1641" s="506"/>
      <c r="L1641" s="507"/>
      <c r="M1641" s="506"/>
      <c r="N1641" s="508"/>
      <c r="O1641" s="508"/>
      <c r="P1641" s="489">
        <f t="shared" si="75"/>
        <v>-9</v>
      </c>
      <c r="Q1641" s="489">
        <f t="shared" si="77"/>
        <v>0</v>
      </c>
      <c r="R1641" s="493" t="str">
        <f t="shared" si="76"/>
        <v/>
      </c>
    </row>
    <row r="1642" spans="1:18" ht="13.2" hidden="1" x14ac:dyDescent="0.25">
      <c r="A1642" s="503">
        <v>1638</v>
      </c>
      <c r="B1642" s="504"/>
      <c r="C1642" s="505"/>
      <c r="D1642" s="506"/>
      <c r="E1642" s="506"/>
      <c r="F1642" s="106"/>
      <c r="G1642" s="506"/>
      <c r="H1642" s="506"/>
      <c r="I1642" s="507"/>
      <c r="J1642" s="506"/>
      <c r="K1642" s="506"/>
      <c r="L1642" s="507"/>
      <c r="M1642" s="506"/>
      <c r="N1642" s="508"/>
      <c r="O1642" s="508"/>
      <c r="P1642" s="489">
        <f t="shared" si="75"/>
        <v>-9</v>
      </c>
      <c r="Q1642" s="489">
        <f t="shared" si="77"/>
        <v>0</v>
      </c>
      <c r="R1642" s="493" t="str">
        <f t="shared" si="76"/>
        <v/>
      </c>
    </row>
    <row r="1643" spans="1:18" ht="13.2" hidden="1" x14ac:dyDescent="0.25">
      <c r="A1643" s="503">
        <v>1639</v>
      </c>
      <c r="B1643" s="504"/>
      <c r="C1643" s="505"/>
      <c r="D1643" s="506"/>
      <c r="E1643" s="506"/>
      <c r="F1643" s="106"/>
      <c r="G1643" s="506"/>
      <c r="H1643" s="506"/>
      <c r="I1643" s="507"/>
      <c r="J1643" s="506"/>
      <c r="K1643" s="506"/>
      <c r="L1643" s="507"/>
      <c r="M1643" s="506"/>
      <c r="N1643" s="508"/>
      <c r="O1643" s="508"/>
      <c r="P1643" s="489">
        <f t="shared" si="75"/>
        <v>-9</v>
      </c>
      <c r="Q1643" s="489">
        <f t="shared" si="77"/>
        <v>0</v>
      </c>
      <c r="R1643" s="493" t="str">
        <f t="shared" si="76"/>
        <v/>
      </c>
    </row>
    <row r="1644" spans="1:18" ht="13.2" hidden="1" x14ac:dyDescent="0.25">
      <c r="A1644" s="503">
        <v>1640</v>
      </c>
      <c r="B1644" s="504"/>
      <c r="C1644" s="505"/>
      <c r="D1644" s="506"/>
      <c r="E1644" s="506"/>
      <c r="F1644" s="106"/>
      <c r="G1644" s="506"/>
      <c r="H1644" s="506"/>
      <c r="I1644" s="507"/>
      <c r="J1644" s="506"/>
      <c r="K1644" s="506"/>
      <c r="L1644" s="507"/>
      <c r="M1644" s="506"/>
      <c r="N1644" s="508"/>
      <c r="O1644" s="508"/>
      <c r="P1644" s="489">
        <f t="shared" si="75"/>
        <v>-9</v>
      </c>
      <c r="Q1644" s="489">
        <f t="shared" si="77"/>
        <v>0</v>
      </c>
      <c r="R1644" s="493" t="str">
        <f t="shared" si="76"/>
        <v/>
      </c>
    </row>
    <row r="1645" spans="1:18" ht="13.2" hidden="1" x14ac:dyDescent="0.25">
      <c r="A1645" s="503">
        <v>1641</v>
      </c>
      <c r="B1645" s="504"/>
      <c r="C1645" s="505"/>
      <c r="D1645" s="506"/>
      <c r="E1645" s="506"/>
      <c r="F1645" s="106"/>
      <c r="G1645" s="506"/>
      <c r="H1645" s="506"/>
      <c r="I1645" s="507"/>
      <c r="J1645" s="506"/>
      <c r="K1645" s="506"/>
      <c r="L1645" s="507"/>
      <c r="M1645" s="506"/>
      <c r="N1645" s="508"/>
      <c r="O1645" s="508"/>
      <c r="P1645" s="489">
        <f t="shared" si="75"/>
        <v>-9</v>
      </c>
      <c r="Q1645" s="489">
        <f t="shared" si="77"/>
        <v>0</v>
      </c>
      <c r="R1645" s="493" t="str">
        <f t="shared" si="76"/>
        <v/>
      </c>
    </row>
    <row r="1646" spans="1:18" ht="13.2" hidden="1" x14ac:dyDescent="0.25">
      <c r="A1646" s="503">
        <v>1642</v>
      </c>
      <c r="B1646" s="504"/>
      <c r="C1646" s="505"/>
      <c r="D1646" s="506"/>
      <c r="E1646" s="506"/>
      <c r="F1646" s="106"/>
      <c r="G1646" s="506"/>
      <c r="H1646" s="506"/>
      <c r="I1646" s="507"/>
      <c r="J1646" s="506"/>
      <c r="K1646" s="506"/>
      <c r="L1646" s="507"/>
      <c r="M1646" s="506"/>
      <c r="N1646" s="508"/>
      <c r="O1646" s="508"/>
      <c r="P1646" s="489">
        <f t="shared" si="75"/>
        <v>-9</v>
      </c>
      <c r="Q1646" s="489">
        <f t="shared" si="77"/>
        <v>0</v>
      </c>
      <c r="R1646" s="493" t="str">
        <f t="shared" si="76"/>
        <v/>
      </c>
    </row>
    <row r="1647" spans="1:18" ht="13.2" hidden="1" x14ac:dyDescent="0.25">
      <c r="A1647" s="503">
        <v>1643</v>
      </c>
      <c r="B1647" s="504"/>
      <c r="C1647" s="505"/>
      <c r="D1647" s="506"/>
      <c r="E1647" s="506"/>
      <c r="F1647" s="106"/>
      <c r="G1647" s="506"/>
      <c r="H1647" s="506"/>
      <c r="I1647" s="507"/>
      <c r="J1647" s="506"/>
      <c r="K1647" s="506"/>
      <c r="L1647" s="507"/>
      <c r="M1647" s="506"/>
      <c r="N1647" s="508"/>
      <c r="O1647" s="508"/>
      <c r="P1647" s="489">
        <f t="shared" si="75"/>
        <v>-9</v>
      </c>
      <c r="Q1647" s="489">
        <f t="shared" si="77"/>
        <v>0</v>
      </c>
      <c r="R1647" s="493" t="str">
        <f t="shared" si="76"/>
        <v/>
      </c>
    </row>
    <row r="1648" spans="1:18" ht="13.2" hidden="1" x14ac:dyDescent="0.25">
      <c r="A1648" s="503">
        <v>1644</v>
      </c>
      <c r="B1648" s="504"/>
      <c r="C1648" s="505"/>
      <c r="D1648" s="506"/>
      <c r="E1648" s="506"/>
      <c r="F1648" s="106"/>
      <c r="G1648" s="506"/>
      <c r="H1648" s="506"/>
      <c r="I1648" s="507"/>
      <c r="J1648" s="506"/>
      <c r="K1648" s="506"/>
      <c r="L1648" s="507"/>
      <c r="M1648" s="506"/>
      <c r="N1648" s="508"/>
      <c r="O1648" s="508"/>
      <c r="P1648" s="489">
        <f t="shared" si="75"/>
        <v>-9</v>
      </c>
      <c r="Q1648" s="489">
        <f t="shared" si="77"/>
        <v>0</v>
      </c>
      <c r="R1648" s="493" t="str">
        <f t="shared" si="76"/>
        <v/>
      </c>
    </row>
    <row r="1649" spans="1:18" ht="13.2" hidden="1" x14ac:dyDescent="0.25">
      <c r="A1649" s="503">
        <v>1645</v>
      </c>
      <c r="B1649" s="504"/>
      <c r="C1649" s="505"/>
      <c r="D1649" s="506"/>
      <c r="E1649" s="506"/>
      <c r="F1649" s="106"/>
      <c r="G1649" s="506"/>
      <c r="H1649" s="506"/>
      <c r="I1649" s="507"/>
      <c r="J1649" s="506"/>
      <c r="K1649" s="506"/>
      <c r="L1649" s="507"/>
      <c r="M1649" s="506"/>
      <c r="N1649" s="508"/>
      <c r="O1649" s="508"/>
      <c r="P1649" s="489">
        <f t="shared" si="75"/>
        <v>-9</v>
      </c>
      <c r="Q1649" s="489">
        <f t="shared" si="77"/>
        <v>0</v>
      </c>
      <c r="R1649" s="493" t="str">
        <f t="shared" si="76"/>
        <v/>
      </c>
    </row>
    <row r="1650" spans="1:18" ht="13.2" hidden="1" x14ac:dyDescent="0.25">
      <c r="A1650" s="503">
        <v>1646</v>
      </c>
      <c r="B1650" s="504"/>
      <c r="C1650" s="505"/>
      <c r="D1650" s="506"/>
      <c r="E1650" s="506"/>
      <c r="F1650" s="106"/>
      <c r="G1650" s="506"/>
      <c r="H1650" s="506"/>
      <c r="I1650" s="507"/>
      <c r="J1650" s="506"/>
      <c r="K1650" s="506"/>
      <c r="L1650" s="507"/>
      <c r="M1650" s="506"/>
      <c r="N1650" s="508"/>
      <c r="O1650" s="508"/>
      <c r="P1650" s="489">
        <f t="shared" si="75"/>
        <v>-9</v>
      </c>
      <c r="Q1650" s="489">
        <f t="shared" si="77"/>
        <v>0</v>
      </c>
      <c r="R1650" s="493" t="str">
        <f t="shared" si="76"/>
        <v/>
      </c>
    </row>
    <row r="1651" spans="1:18" ht="13.2" hidden="1" x14ac:dyDescent="0.25">
      <c r="A1651" s="503">
        <v>1647</v>
      </c>
      <c r="B1651" s="504"/>
      <c r="C1651" s="505"/>
      <c r="D1651" s="506"/>
      <c r="E1651" s="506"/>
      <c r="F1651" s="106"/>
      <c r="G1651" s="506"/>
      <c r="H1651" s="506"/>
      <c r="I1651" s="507"/>
      <c r="J1651" s="506"/>
      <c r="K1651" s="506"/>
      <c r="L1651" s="507"/>
      <c r="M1651" s="506"/>
      <c r="N1651" s="508"/>
      <c r="O1651" s="508"/>
      <c r="P1651" s="489">
        <f t="shared" si="75"/>
        <v>-9</v>
      </c>
      <c r="Q1651" s="489">
        <f t="shared" si="77"/>
        <v>0</v>
      </c>
      <c r="R1651" s="493" t="str">
        <f t="shared" si="76"/>
        <v/>
      </c>
    </row>
    <row r="1652" spans="1:18" ht="13.2" hidden="1" x14ac:dyDescent="0.25">
      <c r="A1652" s="503">
        <v>1648</v>
      </c>
      <c r="B1652" s="504"/>
      <c r="C1652" s="505"/>
      <c r="D1652" s="506"/>
      <c r="E1652" s="506"/>
      <c r="F1652" s="106"/>
      <c r="G1652" s="506"/>
      <c r="H1652" s="506"/>
      <c r="I1652" s="507"/>
      <c r="J1652" s="506"/>
      <c r="K1652" s="506"/>
      <c r="L1652" s="507"/>
      <c r="M1652" s="506"/>
      <c r="N1652" s="508"/>
      <c r="O1652" s="508"/>
      <c r="P1652" s="489">
        <f t="shared" si="75"/>
        <v>-9</v>
      </c>
      <c r="Q1652" s="489">
        <f t="shared" si="77"/>
        <v>0</v>
      </c>
      <c r="R1652" s="493" t="str">
        <f t="shared" si="76"/>
        <v/>
      </c>
    </row>
    <row r="1653" spans="1:18" ht="13.2" hidden="1" x14ac:dyDescent="0.25">
      <c r="A1653" s="503">
        <v>1649</v>
      </c>
      <c r="B1653" s="504"/>
      <c r="C1653" s="505"/>
      <c r="D1653" s="506"/>
      <c r="E1653" s="506"/>
      <c r="F1653" s="106"/>
      <c r="G1653" s="506"/>
      <c r="H1653" s="506"/>
      <c r="I1653" s="507"/>
      <c r="J1653" s="506"/>
      <c r="K1653" s="506"/>
      <c r="L1653" s="507"/>
      <c r="M1653" s="506"/>
      <c r="N1653" s="508"/>
      <c r="O1653" s="508"/>
      <c r="P1653" s="489">
        <f t="shared" si="75"/>
        <v>-9</v>
      </c>
      <c r="Q1653" s="489">
        <f t="shared" si="77"/>
        <v>0</v>
      </c>
      <c r="R1653" s="493" t="str">
        <f t="shared" si="76"/>
        <v/>
      </c>
    </row>
    <row r="1654" spans="1:18" ht="13.2" hidden="1" x14ac:dyDescent="0.25">
      <c r="A1654" s="503">
        <v>1650</v>
      </c>
      <c r="B1654" s="504"/>
      <c r="C1654" s="505"/>
      <c r="D1654" s="506"/>
      <c r="E1654" s="506"/>
      <c r="F1654" s="106"/>
      <c r="G1654" s="506"/>
      <c r="H1654" s="506"/>
      <c r="I1654" s="507"/>
      <c r="J1654" s="506"/>
      <c r="K1654" s="506"/>
      <c r="L1654" s="507"/>
      <c r="M1654" s="506"/>
      <c r="N1654" s="508"/>
      <c r="O1654" s="508"/>
      <c r="P1654" s="489">
        <f t="shared" si="75"/>
        <v>-9</v>
      </c>
      <c r="Q1654" s="489">
        <f t="shared" si="77"/>
        <v>0</v>
      </c>
      <c r="R1654" s="493" t="str">
        <f t="shared" si="76"/>
        <v/>
      </c>
    </row>
    <row r="1655" spans="1:18" ht="13.2" hidden="1" x14ac:dyDescent="0.25">
      <c r="A1655" s="503">
        <v>1651</v>
      </c>
      <c r="B1655" s="504"/>
      <c r="C1655" s="505"/>
      <c r="D1655" s="506"/>
      <c r="E1655" s="506"/>
      <c r="F1655" s="106"/>
      <c r="G1655" s="506"/>
      <c r="H1655" s="506"/>
      <c r="I1655" s="507"/>
      <c r="J1655" s="506"/>
      <c r="K1655" s="506"/>
      <c r="L1655" s="507"/>
      <c r="M1655" s="506"/>
      <c r="N1655" s="508"/>
      <c r="O1655" s="508"/>
      <c r="P1655" s="489">
        <f t="shared" si="75"/>
        <v>-9</v>
      </c>
      <c r="Q1655" s="489">
        <f t="shared" si="77"/>
        <v>0</v>
      </c>
      <c r="R1655" s="493" t="str">
        <f t="shared" si="76"/>
        <v/>
      </c>
    </row>
    <row r="1656" spans="1:18" ht="13.2" hidden="1" x14ac:dyDescent="0.25">
      <c r="A1656" s="503">
        <v>1652</v>
      </c>
      <c r="B1656" s="504"/>
      <c r="C1656" s="505"/>
      <c r="D1656" s="506"/>
      <c r="E1656" s="506"/>
      <c r="F1656" s="106"/>
      <c r="G1656" s="506"/>
      <c r="H1656" s="506"/>
      <c r="I1656" s="507"/>
      <c r="J1656" s="506"/>
      <c r="K1656" s="506"/>
      <c r="L1656" s="507"/>
      <c r="M1656" s="506"/>
      <c r="N1656" s="508"/>
      <c r="O1656" s="508"/>
      <c r="P1656" s="489">
        <f t="shared" si="75"/>
        <v>-9</v>
      </c>
      <c r="Q1656" s="489">
        <f t="shared" si="77"/>
        <v>0</v>
      </c>
      <c r="R1656" s="493" t="str">
        <f t="shared" si="76"/>
        <v/>
      </c>
    </row>
    <row r="1657" spans="1:18" ht="13.2" hidden="1" x14ac:dyDescent="0.25">
      <c r="A1657" s="503">
        <v>1653</v>
      </c>
      <c r="B1657" s="504"/>
      <c r="C1657" s="505"/>
      <c r="D1657" s="506"/>
      <c r="E1657" s="506"/>
      <c r="F1657" s="106"/>
      <c r="G1657" s="506"/>
      <c r="H1657" s="506"/>
      <c r="I1657" s="507"/>
      <c r="J1657" s="506"/>
      <c r="K1657" s="506"/>
      <c r="L1657" s="507"/>
      <c r="M1657" s="506"/>
      <c r="N1657" s="508"/>
      <c r="O1657" s="508"/>
      <c r="P1657" s="489">
        <f t="shared" si="75"/>
        <v>-9</v>
      </c>
      <c r="Q1657" s="489">
        <f t="shared" si="77"/>
        <v>0</v>
      </c>
      <c r="R1657" s="493" t="str">
        <f t="shared" si="76"/>
        <v/>
      </c>
    </row>
    <row r="1658" spans="1:18" ht="13.2" hidden="1" x14ac:dyDescent="0.25">
      <c r="A1658" s="503">
        <v>1654</v>
      </c>
      <c r="B1658" s="504"/>
      <c r="C1658" s="505"/>
      <c r="D1658" s="506"/>
      <c r="E1658" s="506"/>
      <c r="F1658" s="106"/>
      <c r="G1658" s="506"/>
      <c r="H1658" s="506"/>
      <c r="I1658" s="507"/>
      <c r="J1658" s="506"/>
      <c r="K1658" s="506"/>
      <c r="L1658" s="507"/>
      <c r="M1658" s="506"/>
      <c r="N1658" s="508"/>
      <c r="O1658" s="508"/>
      <c r="P1658" s="489">
        <f t="shared" si="75"/>
        <v>-9</v>
      </c>
      <c r="Q1658" s="489">
        <f t="shared" si="77"/>
        <v>0</v>
      </c>
      <c r="R1658" s="493" t="str">
        <f t="shared" si="76"/>
        <v/>
      </c>
    </row>
    <row r="1659" spans="1:18" ht="13.2" hidden="1" x14ac:dyDescent="0.25">
      <c r="A1659" s="503">
        <v>1655</v>
      </c>
      <c r="B1659" s="504"/>
      <c r="C1659" s="505"/>
      <c r="D1659" s="506"/>
      <c r="E1659" s="506"/>
      <c r="F1659" s="106"/>
      <c r="G1659" s="506"/>
      <c r="H1659" s="506"/>
      <c r="I1659" s="507"/>
      <c r="J1659" s="506"/>
      <c r="K1659" s="506"/>
      <c r="L1659" s="507"/>
      <c r="M1659" s="506"/>
      <c r="N1659" s="508"/>
      <c r="O1659" s="508"/>
      <c r="P1659" s="489">
        <f t="shared" si="75"/>
        <v>-9</v>
      </c>
      <c r="Q1659" s="489">
        <f t="shared" si="77"/>
        <v>0</v>
      </c>
      <c r="R1659" s="493" t="str">
        <f t="shared" si="76"/>
        <v/>
      </c>
    </row>
    <row r="1660" spans="1:18" ht="13.2" hidden="1" x14ac:dyDescent="0.25">
      <c r="A1660" s="503">
        <v>1656</v>
      </c>
      <c r="B1660" s="504"/>
      <c r="C1660" s="505"/>
      <c r="D1660" s="506"/>
      <c r="E1660" s="506"/>
      <c r="F1660" s="106"/>
      <c r="G1660" s="506"/>
      <c r="H1660" s="506"/>
      <c r="I1660" s="507"/>
      <c r="J1660" s="506"/>
      <c r="K1660" s="506"/>
      <c r="L1660" s="507"/>
      <c r="M1660" s="506"/>
      <c r="N1660" s="508"/>
      <c r="O1660" s="508"/>
      <c r="P1660" s="489">
        <f t="shared" si="75"/>
        <v>-9</v>
      </c>
      <c r="Q1660" s="489">
        <f t="shared" si="77"/>
        <v>0</v>
      </c>
      <c r="R1660" s="493" t="str">
        <f t="shared" si="76"/>
        <v/>
      </c>
    </row>
    <row r="1661" spans="1:18" ht="13.2" hidden="1" x14ac:dyDescent="0.25">
      <c r="A1661" s="503">
        <v>1657</v>
      </c>
      <c r="B1661" s="504"/>
      <c r="C1661" s="505"/>
      <c r="D1661" s="506"/>
      <c r="E1661" s="506"/>
      <c r="F1661" s="106"/>
      <c r="G1661" s="506"/>
      <c r="H1661" s="506"/>
      <c r="I1661" s="507"/>
      <c r="J1661" s="506"/>
      <c r="K1661" s="506"/>
      <c r="L1661" s="507"/>
      <c r="M1661" s="506"/>
      <c r="N1661" s="508"/>
      <c r="O1661" s="508"/>
      <c r="P1661" s="489">
        <f t="shared" si="75"/>
        <v>-9</v>
      </c>
      <c r="Q1661" s="489">
        <f t="shared" si="77"/>
        <v>0</v>
      </c>
      <c r="R1661" s="493" t="str">
        <f t="shared" si="76"/>
        <v/>
      </c>
    </row>
    <row r="1662" spans="1:18" ht="13.2" hidden="1" x14ac:dyDescent="0.25">
      <c r="A1662" s="503">
        <v>1658</v>
      </c>
      <c r="B1662" s="504"/>
      <c r="C1662" s="505"/>
      <c r="D1662" s="506"/>
      <c r="E1662" s="506"/>
      <c r="F1662" s="106"/>
      <c r="G1662" s="506"/>
      <c r="H1662" s="506"/>
      <c r="I1662" s="507"/>
      <c r="J1662" s="506"/>
      <c r="K1662" s="506"/>
      <c r="L1662" s="507"/>
      <c r="M1662" s="506"/>
      <c r="N1662" s="508"/>
      <c r="O1662" s="508"/>
      <c r="P1662" s="489">
        <f t="shared" si="75"/>
        <v>-9</v>
      </c>
      <c r="Q1662" s="489">
        <f t="shared" si="77"/>
        <v>0</v>
      </c>
      <c r="R1662" s="493" t="str">
        <f t="shared" si="76"/>
        <v/>
      </c>
    </row>
    <row r="1663" spans="1:18" ht="13.2" hidden="1" x14ac:dyDescent="0.25">
      <c r="A1663" s="503">
        <v>1659</v>
      </c>
      <c r="B1663" s="504"/>
      <c r="C1663" s="505"/>
      <c r="D1663" s="506"/>
      <c r="E1663" s="506"/>
      <c r="F1663" s="106"/>
      <c r="G1663" s="506"/>
      <c r="H1663" s="506"/>
      <c r="I1663" s="507"/>
      <c r="J1663" s="506"/>
      <c r="K1663" s="506"/>
      <c r="L1663" s="507"/>
      <c r="M1663" s="506"/>
      <c r="N1663" s="508"/>
      <c r="O1663" s="508"/>
      <c r="P1663" s="489">
        <f t="shared" si="75"/>
        <v>-9</v>
      </c>
      <c r="Q1663" s="489">
        <f t="shared" si="77"/>
        <v>0</v>
      </c>
      <c r="R1663" s="493" t="str">
        <f t="shared" si="76"/>
        <v/>
      </c>
    </row>
    <row r="1664" spans="1:18" ht="13.2" hidden="1" x14ac:dyDescent="0.25">
      <c r="A1664" s="503">
        <v>1660</v>
      </c>
      <c r="B1664" s="504"/>
      <c r="C1664" s="505"/>
      <c r="D1664" s="506"/>
      <c r="E1664" s="506"/>
      <c r="F1664" s="106"/>
      <c r="G1664" s="506"/>
      <c r="H1664" s="506"/>
      <c r="I1664" s="507"/>
      <c r="J1664" s="506"/>
      <c r="K1664" s="506"/>
      <c r="L1664" s="507"/>
      <c r="M1664" s="506"/>
      <c r="N1664" s="508"/>
      <c r="O1664" s="508"/>
      <c r="P1664" s="489">
        <f t="shared" si="75"/>
        <v>-9</v>
      </c>
      <c r="Q1664" s="489">
        <f t="shared" si="77"/>
        <v>0</v>
      </c>
      <c r="R1664" s="493" t="str">
        <f t="shared" si="76"/>
        <v/>
      </c>
    </row>
    <row r="1665" spans="1:18" ht="13.2" hidden="1" x14ac:dyDescent="0.25">
      <c r="A1665" s="503">
        <v>1661</v>
      </c>
      <c r="B1665" s="504"/>
      <c r="C1665" s="505"/>
      <c r="D1665" s="506"/>
      <c r="E1665" s="506"/>
      <c r="F1665" s="106"/>
      <c r="G1665" s="506"/>
      <c r="H1665" s="506"/>
      <c r="I1665" s="507"/>
      <c r="J1665" s="506"/>
      <c r="K1665" s="506"/>
      <c r="L1665" s="507"/>
      <c r="M1665" s="506"/>
      <c r="N1665" s="508"/>
      <c r="O1665" s="508"/>
      <c r="P1665" s="489">
        <f t="shared" si="75"/>
        <v>-9</v>
      </c>
      <c r="Q1665" s="489">
        <f t="shared" si="77"/>
        <v>0</v>
      </c>
      <c r="R1665" s="493" t="str">
        <f t="shared" si="76"/>
        <v/>
      </c>
    </row>
    <row r="1666" spans="1:18" ht="13.2" hidden="1" x14ac:dyDescent="0.25">
      <c r="A1666" s="503">
        <v>1662</v>
      </c>
      <c r="B1666" s="504"/>
      <c r="C1666" s="505"/>
      <c r="D1666" s="506"/>
      <c r="E1666" s="506"/>
      <c r="F1666" s="106"/>
      <c r="G1666" s="506"/>
      <c r="H1666" s="506"/>
      <c r="I1666" s="507"/>
      <c r="J1666" s="506"/>
      <c r="K1666" s="506"/>
      <c r="L1666" s="507"/>
      <c r="M1666" s="506"/>
      <c r="N1666" s="508"/>
      <c r="O1666" s="508"/>
      <c r="P1666" s="489">
        <f t="shared" si="75"/>
        <v>-9</v>
      </c>
      <c r="Q1666" s="489">
        <f t="shared" si="77"/>
        <v>0</v>
      </c>
      <c r="R1666" s="493" t="str">
        <f t="shared" si="76"/>
        <v/>
      </c>
    </row>
    <row r="1667" spans="1:18" ht="13.2" hidden="1" x14ac:dyDescent="0.25">
      <c r="A1667" s="503">
        <v>1663</v>
      </c>
      <c r="B1667" s="504"/>
      <c r="C1667" s="505"/>
      <c r="D1667" s="506"/>
      <c r="E1667" s="506"/>
      <c r="F1667" s="106"/>
      <c r="G1667" s="506"/>
      <c r="H1667" s="506"/>
      <c r="I1667" s="507"/>
      <c r="J1667" s="506"/>
      <c r="K1667" s="506"/>
      <c r="L1667" s="507"/>
      <c r="M1667" s="506"/>
      <c r="N1667" s="508"/>
      <c r="O1667" s="508"/>
      <c r="P1667" s="489">
        <f t="shared" si="75"/>
        <v>-9</v>
      </c>
      <c r="Q1667" s="489">
        <f t="shared" si="77"/>
        <v>0</v>
      </c>
      <c r="R1667" s="493" t="str">
        <f t="shared" si="76"/>
        <v/>
      </c>
    </row>
    <row r="1668" spans="1:18" ht="13.2" hidden="1" x14ac:dyDescent="0.25">
      <c r="A1668" s="503">
        <v>1664</v>
      </c>
      <c r="B1668" s="504"/>
      <c r="C1668" s="505"/>
      <c r="D1668" s="506"/>
      <c r="E1668" s="506"/>
      <c r="F1668" s="106"/>
      <c r="G1668" s="506"/>
      <c r="H1668" s="506"/>
      <c r="I1668" s="507"/>
      <c r="J1668" s="506"/>
      <c r="K1668" s="506"/>
      <c r="L1668" s="507"/>
      <c r="M1668" s="506"/>
      <c r="N1668" s="508"/>
      <c r="O1668" s="508"/>
      <c r="P1668" s="489">
        <f t="shared" si="75"/>
        <v>-9</v>
      </c>
      <c r="Q1668" s="489">
        <f t="shared" si="77"/>
        <v>0</v>
      </c>
      <c r="R1668" s="493" t="str">
        <f t="shared" si="76"/>
        <v/>
      </c>
    </row>
    <row r="1669" spans="1:18" ht="13.2" hidden="1" x14ac:dyDescent="0.25">
      <c r="A1669" s="503">
        <v>1665</v>
      </c>
      <c r="B1669" s="504"/>
      <c r="C1669" s="505"/>
      <c r="D1669" s="506"/>
      <c r="E1669" s="506"/>
      <c r="F1669" s="106"/>
      <c r="G1669" s="506"/>
      <c r="H1669" s="506"/>
      <c r="I1669" s="507"/>
      <c r="J1669" s="506"/>
      <c r="K1669" s="506"/>
      <c r="L1669" s="507"/>
      <c r="M1669" s="506"/>
      <c r="N1669" s="508"/>
      <c r="O1669" s="508"/>
      <c r="P1669" s="489">
        <f t="shared" ref="P1669:P1732" si="78">MONTH(B1669)-$P$1+1</f>
        <v>-9</v>
      </c>
      <c r="Q1669" s="489">
        <f t="shared" si="77"/>
        <v>0</v>
      </c>
      <c r="R1669" s="493" t="str">
        <f t="shared" ref="R1669:R1732" si="79">SUBSTITUTE(D1669," ","_")</f>
        <v/>
      </c>
    </row>
    <row r="1670" spans="1:18" ht="13.2" hidden="1" x14ac:dyDescent="0.25">
      <c r="A1670" s="503">
        <v>1666</v>
      </c>
      <c r="B1670" s="504"/>
      <c r="C1670" s="505"/>
      <c r="D1670" s="506"/>
      <c r="E1670" s="506"/>
      <c r="F1670" s="106"/>
      <c r="G1670" s="506"/>
      <c r="H1670" s="506"/>
      <c r="I1670" s="507"/>
      <c r="J1670" s="506"/>
      <c r="K1670" s="506"/>
      <c r="L1670" s="507"/>
      <c r="M1670" s="506"/>
      <c r="N1670" s="508"/>
      <c r="O1670" s="508"/>
      <c r="P1670" s="489">
        <f t="shared" si="78"/>
        <v>-9</v>
      </c>
      <c r="Q1670" s="489">
        <f t="shared" ref="Q1670:Q1733" si="80">IF(C1670=0,0,IF(YEAR(C1670)-$Q$1&lt;0,0,MONTH(C1670)-$P$1+1))</f>
        <v>0</v>
      </c>
      <c r="R1670" s="493" t="str">
        <f t="shared" si="79"/>
        <v/>
      </c>
    </row>
    <row r="1671" spans="1:18" ht="13.2" hidden="1" x14ac:dyDescent="0.25">
      <c r="A1671" s="503">
        <v>1667</v>
      </c>
      <c r="B1671" s="504"/>
      <c r="C1671" s="505"/>
      <c r="D1671" s="506"/>
      <c r="E1671" s="506"/>
      <c r="F1671" s="106"/>
      <c r="G1671" s="506"/>
      <c r="H1671" s="506"/>
      <c r="I1671" s="507"/>
      <c r="J1671" s="506"/>
      <c r="K1671" s="506"/>
      <c r="L1671" s="507"/>
      <c r="M1671" s="506"/>
      <c r="N1671" s="508"/>
      <c r="O1671" s="508"/>
      <c r="P1671" s="489">
        <f t="shared" si="78"/>
        <v>-9</v>
      </c>
      <c r="Q1671" s="489">
        <f t="shared" si="80"/>
        <v>0</v>
      </c>
      <c r="R1671" s="493" t="str">
        <f t="shared" si="79"/>
        <v/>
      </c>
    </row>
    <row r="1672" spans="1:18" ht="13.2" hidden="1" x14ac:dyDescent="0.25">
      <c r="A1672" s="503">
        <v>1668</v>
      </c>
      <c r="B1672" s="504"/>
      <c r="C1672" s="505"/>
      <c r="D1672" s="506"/>
      <c r="E1672" s="506"/>
      <c r="F1672" s="106"/>
      <c r="G1672" s="506"/>
      <c r="H1672" s="506"/>
      <c r="I1672" s="507"/>
      <c r="J1672" s="506"/>
      <c r="K1672" s="506"/>
      <c r="L1672" s="507"/>
      <c r="M1672" s="506"/>
      <c r="N1672" s="508"/>
      <c r="O1672" s="508"/>
      <c r="P1672" s="489">
        <f t="shared" si="78"/>
        <v>-9</v>
      </c>
      <c r="Q1672" s="489">
        <f t="shared" si="80"/>
        <v>0</v>
      </c>
      <c r="R1672" s="493" t="str">
        <f t="shared" si="79"/>
        <v/>
      </c>
    </row>
    <row r="1673" spans="1:18" ht="13.2" hidden="1" x14ac:dyDescent="0.25">
      <c r="A1673" s="503">
        <v>1669</v>
      </c>
      <c r="B1673" s="504"/>
      <c r="C1673" s="505"/>
      <c r="D1673" s="506"/>
      <c r="E1673" s="506"/>
      <c r="F1673" s="106"/>
      <c r="G1673" s="506"/>
      <c r="H1673" s="506"/>
      <c r="I1673" s="507"/>
      <c r="J1673" s="506"/>
      <c r="K1673" s="506"/>
      <c r="L1673" s="507"/>
      <c r="M1673" s="506"/>
      <c r="N1673" s="508"/>
      <c r="O1673" s="508"/>
      <c r="P1673" s="489">
        <f t="shared" si="78"/>
        <v>-9</v>
      </c>
      <c r="Q1673" s="489">
        <f t="shared" si="80"/>
        <v>0</v>
      </c>
      <c r="R1673" s="493" t="str">
        <f t="shared" si="79"/>
        <v/>
      </c>
    </row>
    <row r="1674" spans="1:18" ht="13.2" hidden="1" x14ac:dyDescent="0.25">
      <c r="A1674" s="503">
        <v>1670</v>
      </c>
      <c r="B1674" s="504"/>
      <c r="C1674" s="505"/>
      <c r="D1674" s="506"/>
      <c r="E1674" s="506"/>
      <c r="F1674" s="106"/>
      <c r="G1674" s="506"/>
      <c r="H1674" s="506"/>
      <c r="I1674" s="507"/>
      <c r="J1674" s="506"/>
      <c r="K1674" s="506"/>
      <c r="L1674" s="507"/>
      <c r="M1674" s="506"/>
      <c r="N1674" s="508"/>
      <c r="O1674" s="508"/>
      <c r="P1674" s="489">
        <f t="shared" si="78"/>
        <v>-9</v>
      </c>
      <c r="Q1674" s="489">
        <f t="shared" si="80"/>
        <v>0</v>
      </c>
      <c r="R1674" s="493" t="str">
        <f t="shared" si="79"/>
        <v/>
      </c>
    </row>
    <row r="1675" spans="1:18" ht="13.2" hidden="1" x14ac:dyDescent="0.25">
      <c r="A1675" s="503">
        <v>1671</v>
      </c>
      <c r="B1675" s="504"/>
      <c r="C1675" s="505"/>
      <c r="D1675" s="506"/>
      <c r="E1675" s="506"/>
      <c r="F1675" s="106"/>
      <c r="G1675" s="506"/>
      <c r="H1675" s="506"/>
      <c r="I1675" s="507"/>
      <c r="J1675" s="506"/>
      <c r="K1675" s="506"/>
      <c r="L1675" s="507"/>
      <c r="M1675" s="506"/>
      <c r="N1675" s="508"/>
      <c r="O1675" s="508"/>
      <c r="P1675" s="489">
        <f t="shared" si="78"/>
        <v>-9</v>
      </c>
      <c r="Q1675" s="489">
        <f t="shared" si="80"/>
        <v>0</v>
      </c>
      <c r="R1675" s="493" t="str">
        <f t="shared" si="79"/>
        <v/>
      </c>
    </row>
    <row r="1676" spans="1:18" ht="13.2" hidden="1" x14ac:dyDescent="0.25">
      <c r="A1676" s="503">
        <v>1672</v>
      </c>
      <c r="B1676" s="504"/>
      <c r="C1676" s="505"/>
      <c r="D1676" s="506"/>
      <c r="E1676" s="506"/>
      <c r="F1676" s="106"/>
      <c r="G1676" s="506"/>
      <c r="H1676" s="506"/>
      <c r="I1676" s="507"/>
      <c r="J1676" s="506"/>
      <c r="K1676" s="506"/>
      <c r="L1676" s="507"/>
      <c r="M1676" s="506"/>
      <c r="N1676" s="508"/>
      <c r="O1676" s="508"/>
      <c r="P1676" s="489">
        <f t="shared" si="78"/>
        <v>-9</v>
      </c>
      <c r="Q1676" s="489">
        <f t="shared" si="80"/>
        <v>0</v>
      </c>
      <c r="R1676" s="493" t="str">
        <f t="shared" si="79"/>
        <v/>
      </c>
    </row>
    <row r="1677" spans="1:18" ht="13.2" hidden="1" x14ac:dyDescent="0.25">
      <c r="A1677" s="503">
        <v>1673</v>
      </c>
      <c r="B1677" s="504"/>
      <c r="C1677" s="505"/>
      <c r="D1677" s="506"/>
      <c r="E1677" s="506"/>
      <c r="F1677" s="106"/>
      <c r="G1677" s="506"/>
      <c r="H1677" s="506"/>
      <c r="I1677" s="507"/>
      <c r="J1677" s="506"/>
      <c r="K1677" s="506"/>
      <c r="L1677" s="507"/>
      <c r="M1677" s="506"/>
      <c r="N1677" s="508"/>
      <c r="O1677" s="508"/>
      <c r="P1677" s="489">
        <f t="shared" si="78"/>
        <v>-9</v>
      </c>
      <c r="Q1677" s="489">
        <f t="shared" si="80"/>
        <v>0</v>
      </c>
      <c r="R1677" s="493" t="str">
        <f t="shared" si="79"/>
        <v/>
      </c>
    </row>
    <row r="1678" spans="1:18" ht="13.2" hidden="1" x14ac:dyDescent="0.25">
      <c r="A1678" s="503">
        <v>1674</v>
      </c>
      <c r="B1678" s="504"/>
      <c r="C1678" s="505"/>
      <c r="D1678" s="506"/>
      <c r="E1678" s="506"/>
      <c r="F1678" s="106"/>
      <c r="G1678" s="506"/>
      <c r="H1678" s="506"/>
      <c r="I1678" s="507"/>
      <c r="J1678" s="506"/>
      <c r="K1678" s="506"/>
      <c r="L1678" s="507"/>
      <c r="M1678" s="506"/>
      <c r="N1678" s="508"/>
      <c r="O1678" s="508"/>
      <c r="P1678" s="489">
        <f t="shared" si="78"/>
        <v>-9</v>
      </c>
      <c r="Q1678" s="489">
        <f t="shared" si="80"/>
        <v>0</v>
      </c>
      <c r="R1678" s="493" t="str">
        <f t="shared" si="79"/>
        <v/>
      </c>
    </row>
    <row r="1679" spans="1:18" ht="13.2" hidden="1" x14ac:dyDescent="0.25">
      <c r="A1679" s="503">
        <v>1675</v>
      </c>
      <c r="B1679" s="504"/>
      <c r="C1679" s="505"/>
      <c r="D1679" s="506"/>
      <c r="E1679" s="506"/>
      <c r="F1679" s="106"/>
      <c r="G1679" s="506"/>
      <c r="H1679" s="506"/>
      <c r="I1679" s="507"/>
      <c r="J1679" s="506"/>
      <c r="K1679" s="506"/>
      <c r="L1679" s="507"/>
      <c r="M1679" s="506"/>
      <c r="N1679" s="508"/>
      <c r="O1679" s="508"/>
      <c r="P1679" s="489">
        <f t="shared" si="78"/>
        <v>-9</v>
      </c>
      <c r="Q1679" s="489">
        <f t="shared" si="80"/>
        <v>0</v>
      </c>
      <c r="R1679" s="493" t="str">
        <f t="shared" si="79"/>
        <v/>
      </c>
    </row>
    <row r="1680" spans="1:18" ht="13.2" hidden="1" x14ac:dyDescent="0.25">
      <c r="A1680" s="503">
        <v>1676</v>
      </c>
      <c r="B1680" s="504"/>
      <c r="C1680" s="505"/>
      <c r="D1680" s="506"/>
      <c r="E1680" s="506"/>
      <c r="F1680" s="106"/>
      <c r="G1680" s="506"/>
      <c r="H1680" s="506"/>
      <c r="I1680" s="507"/>
      <c r="J1680" s="506"/>
      <c r="K1680" s="506"/>
      <c r="L1680" s="507"/>
      <c r="M1680" s="506"/>
      <c r="N1680" s="508"/>
      <c r="O1680" s="508"/>
      <c r="P1680" s="489">
        <f t="shared" si="78"/>
        <v>-9</v>
      </c>
      <c r="Q1680" s="489">
        <f t="shared" si="80"/>
        <v>0</v>
      </c>
      <c r="R1680" s="493" t="str">
        <f t="shared" si="79"/>
        <v/>
      </c>
    </row>
    <row r="1681" spans="1:18" ht="13.2" hidden="1" x14ac:dyDescent="0.25">
      <c r="A1681" s="503">
        <v>1677</v>
      </c>
      <c r="B1681" s="504"/>
      <c r="C1681" s="505"/>
      <c r="D1681" s="506"/>
      <c r="E1681" s="506"/>
      <c r="F1681" s="106"/>
      <c r="G1681" s="506"/>
      <c r="H1681" s="506"/>
      <c r="I1681" s="507"/>
      <c r="J1681" s="506"/>
      <c r="K1681" s="506"/>
      <c r="L1681" s="507"/>
      <c r="M1681" s="506"/>
      <c r="N1681" s="508"/>
      <c r="O1681" s="508"/>
      <c r="P1681" s="489">
        <f t="shared" si="78"/>
        <v>-9</v>
      </c>
      <c r="Q1681" s="489">
        <f t="shared" si="80"/>
        <v>0</v>
      </c>
      <c r="R1681" s="493" t="str">
        <f t="shared" si="79"/>
        <v/>
      </c>
    </row>
    <row r="1682" spans="1:18" ht="13.2" hidden="1" x14ac:dyDescent="0.25">
      <c r="A1682" s="503">
        <v>1678</v>
      </c>
      <c r="B1682" s="504"/>
      <c r="C1682" s="505"/>
      <c r="D1682" s="506"/>
      <c r="E1682" s="506"/>
      <c r="F1682" s="106"/>
      <c r="G1682" s="506"/>
      <c r="H1682" s="506"/>
      <c r="I1682" s="507"/>
      <c r="J1682" s="506"/>
      <c r="K1682" s="506"/>
      <c r="L1682" s="507"/>
      <c r="M1682" s="506"/>
      <c r="N1682" s="508"/>
      <c r="O1682" s="508"/>
      <c r="P1682" s="489">
        <f t="shared" si="78"/>
        <v>-9</v>
      </c>
      <c r="Q1682" s="489">
        <f t="shared" si="80"/>
        <v>0</v>
      </c>
      <c r="R1682" s="493" t="str">
        <f t="shared" si="79"/>
        <v/>
      </c>
    </row>
    <row r="1683" spans="1:18" ht="13.2" hidden="1" x14ac:dyDescent="0.25">
      <c r="A1683" s="503">
        <v>1679</v>
      </c>
      <c r="B1683" s="504"/>
      <c r="C1683" s="505"/>
      <c r="D1683" s="506"/>
      <c r="E1683" s="506"/>
      <c r="F1683" s="106"/>
      <c r="G1683" s="506"/>
      <c r="H1683" s="506"/>
      <c r="I1683" s="507"/>
      <c r="J1683" s="506"/>
      <c r="K1683" s="506"/>
      <c r="L1683" s="507"/>
      <c r="M1683" s="506"/>
      <c r="N1683" s="508"/>
      <c r="O1683" s="508"/>
      <c r="P1683" s="489">
        <f t="shared" si="78"/>
        <v>-9</v>
      </c>
      <c r="Q1683" s="489">
        <f t="shared" si="80"/>
        <v>0</v>
      </c>
      <c r="R1683" s="493" t="str">
        <f t="shared" si="79"/>
        <v/>
      </c>
    </row>
    <row r="1684" spans="1:18" ht="13.2" hidden="1" x14ac:dyDescent="0.25">
      <c r="A1684" s="503">
        <v>1680</v>
      </c>
      <c r="B1684" s="504"/>
      <c r="C1684" s="505"/>
      <c r="D1684" s="506"/>
      <c r="E1684" s="506"/>
      <c r="F1684" s="106"/>
      <c r="G1684" s="506"/>
      <c r="H1684" s="506"/>
      <c r="I1684" s="507"/>
      <c r="J1684" s="506"/>
      <c r="K1684" s="506"/>
      <c r="L1684" s="507"/>
      <c r="M1684" s="506"/>
      <c r="N1684" s="508"/>
      <c r="O1684" s="508"/>
      <c r="P1684" s="489">
        <f t="shared" si="78"/>
        <v>-9</v>
      </c>
      <c r="Q1684" s="489">
        <f t="shared" si="80"/>
        <v>0</v>
      </c>
      <c r="R1684" s="493" t="str">
        <f t="shared" si="79"/>
        <v/>
      </c>
    </row>
    <row r="1685" spans="1:18" ht="13.2" hidden="1" x14ac:dyDescent="0.25">
      <c r="A1685" s="503">
        <v>1681</v>
      </c>
      <c r="B1685" s="504"/>
      <c r="C1685" s="505"/>
      <c r="D1685" s="506"/>
      <c r="E1685" s="506"/>
      <c r="F1685" s="106"/>
      <c r="G1685" s="506"/>
      <c r="H1685" s="506"/>
      <c r="I1685" s="507"/>
      <c r="J1685" s="506"/>
      <c r="K1685" s="506"/>
      <c r="L1685" s="507"/>
      <c r="M1685" s="506"/>
      <c r="N1685" s="508"/>
      <c r="O1685" s="508"/>
      <c r="P1685" s="489">
        <f t="shared" si="78"/>
        <v>-9</v>
      </c>
      <c r="Q1685" s="489">
        <f t="shared" si="80"/>
        <v>0</v>
      </c>
      <c r="R1685" s="493" t="str">
        <f t="shared" si="79"/>
        <v/>
      </c>
    </row>
    <row r="1686" spans="1:18" ht="13.2" hidden="1" x14ac:dyDescent="0.25">
      <c r="A1686" s="503">
        <v>1682</v>
      </c>
      <c r="B1686" s="504"/>
      <c r="C1686" s="505"/>
      <c r="D1686" s="506"/>
      <c r="E1686" s="506"/>
      <c r="F1686" s="106"/>
      <c r="G1686" s="506"/>
      <c r="H1686" s="506"/>
      <c r="I1686" s="507"/>
      <c r="J1686" s="506"/>
      <c r="K1686" s="506"/>
      <c r="L1686" s="507"/>
      <c r="M1686" s="506"/>
      <c r="N1686" s="508"/>
      <c r="O1686" s="508"/>
      <c r="P1686" s="489">
        <f t="shared" si="78"/>
        <v>-9</v>
      </c>
      <c r="Q1686" s="489">
        <f t="shared" si="80"/>
        <v>0</v>
      </c>
      <c r="R1686" s="493" t="str">
        <f t="shared" si="79"/>
        <v/>
      </c>
    </row>
    <row r="1687" spans="1:18" ht="13.2" hidden="1" x14ac:dyDescent="0.25">
      <c r="A1687" s="503">
        <v>1683</v>
      </c>
      <c r="B1687" s="504"/>
      <c r="C1687" s="505"/>
      <c r="D1687" s="506"/>
      <c r="E1687" s="506"/>
      <c r="F1687" s="106"/>
      <c r="G1687" s="506"/>
      <c r="H1687" s="506"/>
      <c r="I1687" s="507"/>
      <c r="J1687" s="506"/>
      <c r="K1687" s="506"/>
      <c r="L1687" s="507"/>
      <c r="M1687" s="506"/>
      <c r="N1687" s="508"/>
      <c r="O1687" s="508"/>
      <c r="P1687" s="489">
        <f t="shared" si="78"/>
        <v>-9</v>
      </c>
      <c r="Q1687" s="489">
        <f t="shared" si="80"/>
        <v>0</v>
      </c>
      <c r="R1687" s="493" t="str">
        <f t="shared" si="79"/>
        <v/>
      </c>
    </row>
    <row r="1688" spans="1:18" ht="13.2" hidden="1" x14ac:dyDescent="0.25">
      <c r="A1688" s="503">
        <v>1684</v>
      </c>
      <c r="B1688" s="504"/>
      <c r="C1688" s="505"/>
      <c r="D1688" s="506"/>
      <c r="E1688" s="506"/>
      <c r="F1688" s="106"/>
      <c r="G1688" s="506"/>
      <c r="H1688" s="506"/>
      <c r="I1688" s="507"/>
      <c r="J1688" s="506"/>
      <c r="K1688" s="506"/>
      <c r="L1688" s="507"/>
      <c r="M1688" s="506"/>
      <c r="N1688" s="508"/>
      <c r="O1688" s="508"/>
      <c r="P1688" s="489">
        <f t="shared" si="78"/>
        <v>-9</v>
      </c>
      <c r="Q1688" s="489">
        <f t="shared" si="80"/>
        <v>0</v>
      </c>
      <c r="R1688" s="493" t="str">
        <f t="shared" si="79"/>
        <v/>
      </c>
    </row>
    <row r="1689" spans="1:18" ht="13.2" hidden="1" x14ac:dyDescent="0.25">
      <c r="A1689" s="503">
        <v>1685</v>
      </c>
      <c r="B1689" s="504"/>
      <c r="C1689" s="505"/>
      <c r="D1689" s="506"/>
      <c r="E1689" s="506"/>
      <c r="F1689" s="106"/>
      <c r="G1689" s="506"/>
      <c r="H1689" s="506"/>
      <c r="I1689" s="507"/>
      <c r="J1689" s="506"/>
      <c r="K1689" s="506"/>
      <c r="L1689" s="507"/>
      <c r="M1689" s="506"/>
      <c r="N1689" s="508"/>
      <c r="O1689" s="508"/>
      <c r="P1689" s="489">
        <f t="shared" si="78"/>
        <v>-9</v>
      </c>
      <c r="Q1689" s="489">
        <f t="shared" si="80"/>
        <v>0</v>
      </c>
      <c r="R1689" s="493" t="str">
        <f t="shared" si="79"/>
        <v/>
      </c>
    </row>
    <row r="1690" spans="1:18" ht="13.2" hidden="1" x14ac:dyDescent="0.25">
      <c r="A1690" s="503">
        <v>1686</v>
      </c>
      <c r="B1690" s="504"/>
      <c r="C1690" s="505"/>
      <c r="D1690" s="506"/>
      <c r="E1690" s="506"/>
      <c r="F1690" s="106"/>
      <c r="G1690" s="506"/>
      <c r="H1690" s="506"/>
      <c r="I1690" s="507"/>
      <c r="J1690" s="506"/>
      <c r="K1690" s="506"/>
      <c r="L1690" s="507"/>
      <c r="M1690" s="506"/>
      <c r="N1690" s="508"/>
      <c r="O1690" s="508"/>
      <c r="P1690" s="489">
        <f t="shared" si="78"/>
        <v>-9</v>
      </c>
      <c r="Q1690" s="489">
        <f t="shared" si="80"/>
        <v>0</v>
      </c>
      <c r="R1690" s="493" t="str">
        <f t="shared" si="79"/>
        <v/>
      </c>
    </row>
    <row r="1691" spans="1:18" ht="13.2" hidden="1" x14ac:dyDescent="0.25">
      <c r="A1691" s="503">
        <v>1687</v>
      </c>
      <c r="B1691" s="504"/>
      <c r="C1691" s="505"/>
      <c r="D1691" s="506"/>
      <c r="E1691" s="506"/>
      <c r="F1691" s="106"/>
      <c r="G1691" s="506"/>
      <c r="H1691" s="506"/>
      <c r="I1691" s="507"/>
      <c r="J1691" s="506"/>
      <c r="K1691" s="506"/>
      <c r="L1691" s="507"/>
      <c r="M1691" s="506"/>
      <c r="N1691" s="508"/>
      <c r="O1691" s="508"/>
      <c r="P1691" s="489">
        <f t="shared" si="78"/>
        <v>-9</v>
      </c>
      <c r="Q1691" s="489">
        <f t="shared" si="80"/>
        <v>0</v>
      </c>
      <c r="R1691" s="493" t="str">
        <f t="shared" si="79"/>
        <v/>
      </c>
    </row>
    <row r="1692" spans="1:18" ht="13.2" hidden="1" x14ac:dyDescent="0.25">
      <c r="A1692" s="503">
        <v>1688</v>
      </c>
      <c r="B1692" s="504"/>
      <c r="C1692" s="505"/>
      <c r="D1692" s="506"/>
      <c r="E1692" s="506"/>
      <c r="F1692" s="106"/>
      <c r="G1692" s="506"/>
      <c r="H1692" s="506"/>
      <c r="I1692" s="507"/>
      <c r="J1692" s="506"/>
      <c r="K1692" s="506"/>
      <c r="L1692" s="507"/>
      <c r="M1692" s="506"/>
      <c r="N1692" s="508"/>
      <c r="O1692" s="508"/>
      <c r="P1692" s="489">
        <f t="shared" si="78"/>
        <v>-9</v>
      </c>
      <c r="Q1692" s="489">
        <f t="shared" si="80"/>
        <v>0</v>
      </c>
      <c r="R1692" s="493" t="str">
        <f t="shared" si="79"/>
        <v/>
      </c>
    </row>
    <row r="1693" spans="1:18" ht="13.2" hidden="1" x14ac:dyDescent="0.25">
      <c r="A1693" s="503">
        <v>1689</v>
      </c>
      <c r="B1693" s="504"/>
      <c r="C1693" s="505"/>
      <c r="D1693" s="506"/>
      <c r="E1693" s="506"/>
      <c r="F1693" s="106"/>
      <c r="G1693" s="506"/>
      <c r="H1693" s="506"/>
      <c r="I1693" s="507"/>
      <c r="J1693" s="506"/>
      <c r="K1693" s="506"/>
      <c r="L1693" s="507"/>
      <c r="M1693" s="506"/>
      <c r="N1693" s="508"/>
      <c r="O1693" s="508"/>
      <c r="P1693" s="489">
        <f t="shared" si="78"/>
        <v>-9</v>
      </c>
      <c r="Q1693" s="489">
        <f t="shared" si="80"/>
        <v>0</v>
      </c>
      <c r="R1693" s="493" t="str">
        <f t="shared" si="79"/>
        <v/>
      </c>
    </row>
    <row r="1694" spans="1:18" ht="13.2" hidden="1" x14ac:dyDescent="0.25">
      <c r="A1694" s="503">
        <v>1690</v>
      </c>
      <c r="B1694" s="504"/>
      <c r="C1694" s="505"/>
      <c r="D1694" s="506"/>
      <c r="E1694" s="506"/>
      <c r="F1694" s="106"/>
      <c r="G1694" s="506"/>
      <c r="H1694" s="506"/>
      <c r="I1694" s="507"/>
      <c r="J1694" s="506"/>
      <c r="K1694" s="506"/>
      <c r="L1694" s="507"/>
      <c r="M1694" s="506"/>
      <c r="N1694" s="508"/>
      <c r="O1694" s="508"/>
      <c r="P1694" s="489">
        <f t="shared" si="78"/>
        <v>-9</v>
      </c>
      <c r="Q1694" s="489">
        <f t="shared" si="80"/>
        <v>0</v>
      </c>
      <c r="R1694" s="493" t="str">
        <f t="shared" si="79"/>
        <v/>
      </c>
    </row>
    <row r="1695" spans="1:18" ht="13.2" hidden="1" x14ac:dyDescent="0.25">
      <c r="A1695" s="503">
        <v>1691</v>
      </c>
      <c r="B1695" s="504"/>
      <c r="C1695" s="505"/>
      <c r="D1695" s="506"/>
      <c r="E1695" s="506"/>
      <c r="F1695" s="106"/>
      <c r="G1695" s="506"/>
      <c r="H1695" s="506"/>
      <c r="I1695" s="507"/>
      <c r="J1695" s="506"/>
      <c r="K1695" s="506"/>
      <c r="L1695" s="507"/>
      <c r="M1695" s="506"/>
      <c r="N1695" s="508"/>
      <c r="O1695" s="508"/>
      <c r="P1695" s="489">
        <f t="shared" si="78"/>
        <v>-9</v>
      </c>
      <c r="Q1695" s="489">
        <f t="shared" si="80"/>
        <v>0</v>
      </c>
      <c r="R1695" s="493" t="str">
        <f t="shared" si="79"/>
        <v/>
      </c>
    </row>
    <row r="1696" spans="1:18" ht="13.2" hidden="1" x14ac:dyDescent="0.25">
      <c r="A1696" s="503">
        <v>1692</v>
      </c>
      <c r="B1696" s="504"/>
      <c r="C1696" s="505"/>
      <c r="D1696" s="506"/>
      <c r="E1696" s="506"/>
      <c r="F1696" s="106"/>
      <c r="G1696" s="506"/>
      <c r="H1696" s="506"/>
      <c r="I1696" s="507"/>
      <c r="J1696" s="506"/>
      <c r="K1696" s="506"/>
      <c r="L1696" s="507"/>
      <c r="M1696" s="506"/>
      <c r="N1696" s="508"/>
      <c r="O1696" s="508"/>
      <c r="P1696" s="489">
        <f t="shared" si="78"/>
        <v>-9</v>
      </c>
      <c r="Q1696" s="489">
        <f t="shared" si="80"/>
        <v>0</v>
      </c>
      <c r="R1696" s="493" t="str">
        <f t="shared" si="79"/>
        <v/>
      </c>
    </row>
    <row r="1697" spans="1:18" ht="13.2" hidden="1" x14ac:dyDescent="0.25">
      <c r="A1697" s="503">
        <v>1693</v>
      </c>
      <c r="B1697" s="504"/>
      <c r="C1697" s="505"/>
      <c r="D1697" s="506"/>
      <c r="E1697" s="506"/>
      <c r="F1697" s="106"/>
      <c r="G1697" s="506"/>
      <c r="H1697" s="506"/>
      <c r="I1697" s="507"/>
      <c r="J1697" s="506"/>
      <c r="K1697" s="506"/>
      <c r="L1697" s="507"/>
      <c r="M1697" s="506"/>
      <c r="N1697" s="508"/>
      <c r="O1697" s="508"/>
      <c r="P1697" s="489">
        <f t="shared" si="78"/>
        <v>-9</v>
      </c>
      <c r="Q1697" s="489">
        <f t="shared" si="80"/>
        <v>0</v>
      </c>
      <c r="R1697" s="493" t="str">
        <f t="shared" si="79"/>
        <v/>
      </c>
    </row>
    <row r="1698" spans="1:18" ht="13.2" hidden="1" x14ac:dyDescent="0.25">
      <c r="A1698" s="503">
        <v>1694</v>
      </c>
      <c r="B1698" s="504"/>
      <c r="C1698" s="505"/>
      <c r="D1698" s="506"/>
      <c r="E1698" s="506"/>
      <c r="F1698" s="106"/>
      <c r="G1698" s="506"/>
      <c r="H1698" s="506"/>
      <c r="I1698" s="507"/>
      <c r="J1698" s="506"/>
      <c r="K1698" s="506"/>
      <c r="L1698" s="507"/>
      <c r="M1698" s="506"/>
      <c r="N1698" s="508"/>
      <c r="O1698" s="508"/>
      <c r="P1698" s="489">
        <f t="shared" si="78"/>
        <v>-9</v>
      </c>
      <c r="Q1698" s="489">
        <f t="shared" si="80"/>
        <v>0</v>
      </c>
      <c r="R1698" s="493" t="str">
        <f t="shared" si="79"/>
        <v/>
      </c>
    </row>
    <row r="1699" spans="1:18" ht="13.2" hidden="1" x14ac:dyDescent="0.25">
      <c r="A1699" s="503">
        <v>1695</v>
      </c>
      <c r="B1699" s="504"/>
      <c r="C1699" s="505"/>
      <c r="D1699" s="506"/>
      <c r="E1699" s="506"/>
      <c r="F1699" s="106"/>
      <c r="G1699" s="506"/>
      <c r="H1699" s="506"/>
      <c r="I1699" s="507"/>
      <c r="J1699" s="506"/>
      <c r="K1699" s="506"/>
      <c r="L1699" s="507"/>
      <c r="M1699" s="506"/>
      <c r="N1699" s="508"/>
      <c r="O1699" s="508"/>
      <c r="P1699" s="489">
        <f t="shared" si="78"/>
        <v>-9</v>
      </c>
      <c r="Q1699" s="489">
        <f t="shared" si="80"/>
        <v>0</v>
      </c>
      <c r="R1699" s="493" t="str">
        <f t="shared" si="79"/>
        <v/>
      </c>
    </row>
    <row r="1700" spans="1:18" ht="13.2" hidden="1" x14ac:dyDescent="0.25">
      <c r="A1700" s="503">
        <v>1696</v>
      </c>
      <c r="B1700" s="504"/>
      <c r="C1700" s="505"/>
      <c r="D1700" s="506"/>
      <c r="E1700" s="506"/>
      <c r="F1700" s="106"/>
      <c r="G1700" s="506"/>
      <c r="H1700" s="506"/>
      <c r="I1700" s="507"/>
      <c r="J1700" s="506"/>
      <c r="K1700" s="506"/>
      <c r="L1700" s="507"/>
      <c r="M1700" s="506"/>
      <c r="N1700" s="508"/>
      <c r="O1700" s="508"/>
      <c r="P1700" s="489">
        <f t="shared" si="78"/>
        <v>-9</v>
      </c>
      <c r="Q1700" s="489">
        <f t="shared" si="80"/>
        <v>0</v>
      </c>
      <c r="R1700" s="493" t="str">
        <f t="shared" si="79"/>
        <v/>
      </c>
    </row>
    <row r="1701" spans="1:18" ht="13.2" hidden="1" x14ac:dyDescent="0.25">
      <c r="A1701" s="503">
        <v>1697</v>
      </c>
      <c r="B1701" s="504"/>
      <c r="C1701" s="505"/>
      <c r="D1701" s="506"/>
      <c r="E1701" s="506"/>
      <c r="F1701" s="106"/>
      <c r="G1701" s="506"/>
      <c r="H1701" s="506"/>
      <c r="I1701" s="507"/>
      <c r="J1701" s="506"/>
      <c r="K1701" s="506"/>
      <c r="L1701" s="507"/>
      <c r="M1701" s="506"/>
      <c r="N1701" s="508"/>
      <c r="O1701" s="508"/>
      <c r="P1701" s="489">
        <f t="shared" si="78"/>
        <v>-9</v>
      </c>
      <c r="Q1701" s="489">
        <f t="shared" si="80"/>
        <v>0</v>
      </c>
      <c r="R1701" s="493" t="str">
        <f t="shared" si="79"/>
        <v/>
      </c>
    </row>
    <row r="1702" spans="1:18" ht="13.2" hidden="1" x14ac:dyDescent="0.25">
      <c r="A1702" s="503">
        <v>1698</v>
      </c>
      <c r="B1702" s="504"/>
      <c r="C1702" s="505"/>
      <c r="D1702" s="506"/>
      <c r="E1702" s="506"/>
      <c r="F1702" s="106"/>
      <c r="G1702" s="506"/>
      <c r="H1702" s="506"/>
      <c r="I1702" s="507"/>
      <c r="J1702" s="506"/>
      <c r="K1702" s="506"/>
      <c r="L1702" s="507"/>
      <c r="M1702" s="506"/>
      <c r="N1702" s="508"/>
      <c r="O1702" s="508"/>
      <c r="P1702" s="489">
        <f t="shared" si="78"/>
        <v>-9</v>
      </c>
      <c r="Q1702" s="489">
        <f t="shared" si="80"/>
        <v>0</v>
      </c>
      <c r="R1702" s="493" t="str">
        <f t="shared" si="79"/>
        <v/>
      </c>
    </row>
    <row r="1703" spans="1:18" ht="13.2" hidden="1" x14ac:dyDescent="0.25">
      <c r="A1703" s="503">
        <v>1699</v>
      </c>
      <c r="B1703" s="504"/>
      <c r="C1703" s="505"/>
      <c r="D1703" s="506"/>
      <c r="E1703" s="506"/>
      <c r="F1703" s="106"/>
      <c r="G1703" s="506"/>
      <c r="H1703" s="506"/>
      <c r="I1703" s="507"/>
      <c r="J1703" s="506"/>
      <c r="K1703" s="506"/>
      <c r="L1703" s="507"/>
      <c r="M1703" s="506"/>
      <c r="N1703" s="508"/>
      <c r="O1703" s="508"/>
      <c r="P1703" s="489">
        <f t="shared" si="78"/>
        <v>-9</v>
      </c>
      <c r="Q1703" s="489">
        <f t="shared" si="80"/>
        <v>0</v>
      </c>
      <c r="R1703" s="493" t="str">
        <f t="shared" si="79"/>
        <v/>
      </c>
    </row>
    <row r="1704" spans="1:18" ht="13.2" hidden="1" x14ac:dyDescent="0.25">
      <c r="A1704" s="503">
        <v>1700</v>
      </c>
      <c r="B1704" s="504"/>
      <c r="C1704" s="505"/>
      <c r="D1704" s="506"/>
      <c r="E1704" s="506"/>
      <c r="F1704" s="106"/>
      <c r="G1704" s="506"/>
      <c r="H1704" s="506"/>
      <c r="I1704" s="507"/>
      <c r="J1704" s="506"/>
      <c r="K1704" s="506"/>
      <c r="L1704" s="507"/>
      <c r="M1704" s="506"/>
      <c r="N1704" s="508"/>
      <c r="O1704" s="508"/>
      <c r="P1704" s="489">
        <f t="shared" si="78"/>
        <v>-9</v>
      </c>
      <c r="Q1704" s="489">
        <f t="shared" si="80"/>
        <v>0</v>
      </c>
      <c r="R1704" s="493" t="str">
        <f t="shared" si="79"/>
        <v/>
      </c>
    </row>
    <row r="1705" spans="1:18" ht="13.2" hidden="1" x14ac:dyDescent="0.25">
      <c r="A1705" s="503">
        <v>1701</v>
      </c>
      <c r="B1705" s="504"/>
      <c r="C1705" s="505"/>
      <c r="D1705" s="506"/>
      <c r="E1705" s="506"/>
      <c r="F1705" s="106"/>
      <c r="G1705" s="506"/>
      <c r="H1705" s="506"/>
      <c r="I1705" s="507"/>
      <c r="J1705" s="506"/>
      <c r="K1705" s="506"/>
      <c r="L1705" s="507"/>
      <c r="M1705" s="506"/>
      <c r="N1705" s="508"/>
      <c r="O1705" s="508"/>
      <c r="P1705" s="489">
        <f t="shared" si="78"/>
        <v>-9</v>
      </c>
      <c r="Q1705" s="489">
        <f t="shared" si="80"/>
        <v>0</v>
      </c>
      <c r="R1705" s="493" t="str">
        <f t="shared" si="79"/>
        <v/>
      </c>
    </row>
    <row r="1706" spans="1:18" ht="13.2" hidden="1" x14ac:dyDescent="0.25">
      <c r="A1706" s="503">
        <v>1702</v>
      </c>
      <c r="B1706" s="504"/>
      <c r="C1706" s="505"/>
      <c r="D1706" s="506"/>
      <c r="E1706" s="506"/>
      <c r="F1706" s="106"/>
      <c r="G1706" s="506"/>
      <c r="H1706" s="506"/>
      <c r="I1706" s="507"/>
      <c r="J1706" s="506"/>
      <c r="K1706" s="506"/>
      <c r="L1706" s="507"/>
      <c r="M1706" s="506"/>
      <c r="N1706" s="508"/>
      <c r="O1706" s="508"/>
      <c r="P1706" s="489">
        <f t="shared" si="78"/>
        <v>-9</v>
      </c>
      <c r="Q1706" s="489">
        <f t="shared" si="80"/>
        <v>0</v>
      </c>
      <c r="R1706" s="493" t="str">
        <f t="shared" si="79"/>
        <v/>
      </c>
    </row>
    <row r="1707" spans="1:18" ht="13.2" hidden="1" x14ac:dyDescent="0.25">
      <c r="A1707" s="503">
        <v>1703</v>
      </c>
      <c r="B1707" s="504"/>
      <c r="C1707" s="505"/>
      <c r="D1707" s="506"/>
      <c r="E1707" s="506"/>
      <c r="F1707" s="106"/>
      <c r="G1707" s="506"/>
      <c r="H1707" s="506"/>
      <c r="I1707" s="507"/>
      <c r="J1707" s="506"/>
      <c r="K1707" s="506"/>
      <c r="L1707" s="507"/>
      <c r="M1707" s="506"/>
      <c r="N1707" s="508"/>
      <c r="O1707" s="508"/>
      <c r="P1707" s="489">
        <f t="shared" si="78"/>
        <v>-9</v>
      </c>
      <c r="Q1707" s="489">
        <f t="shared" si="80"/>
        <v>0</v>
      </c>
      <c r="R1707" s="493" t="str">
        <f t="shared" si="79"/>
        <v/>
      </c>
    </row>
    <row r="1708" spans="1:18" ht="13.2" hidden="1" x14ac:dyDescent="0.25">
      <c r="A1708" s="503">
        <v>1704</v>
      </c>
      <c r="B1708" s="504"/>
      <c r="C1708" s="505"/>
      <c r="D1708" s="506"/>
      <c r="E1708" s="506"/>
      <c r="F1708" s="106"/>
      <c r="G1708" s="506"/>
      <c r="H1708" s="506"/>
      <c r="I1708" s="507"/>
      <c r="J1708" s="506"/>
      <c r="K1708" s="506"/>
      <c r="L1708" s="507"/>
      <c r="M1708" s="506"/>
      <c r="N1708" s="508"/>
      <c r="O1708" s="508"/>
      <c r="P1708" s="489">
        <f t="shared" si="78"/>
        <v>-9</v>
      </c>
      <c r="Q1708" s="489">
        <f t="shared" si="80"/>
        <v>0</v>
      </c>
      <c r="R1708" s="493" t="str">
        <f t="shared" si="79"/>
        <v/>
      </c>
    </row>
    <row r="1709" spans="1:18" ht="13.2" hidden="1" x14ac:dyDescent="0.25">
      <c r="A1709" s="503">
        <v>1705</v>
      </c>
      <c r="B1709" s="504"/>
      <c r="C1709" s="505"/>
      <c r="D1709" s="506"/>
      <c r="E1709" s="506"/>
      <c r="F1709" s="106"/>
      <c r="G1709" s="506"/>
      <c r="H1709" s="506"/>
      <c r="I1709" s="507"/>
      <c r="J1709" s="506"/>
      <c r="K1709" s="506"/>
      <c r="L1709" s="507"/>
      <c r="M1709" s="506"/>
      <c r="N1709" s="508"/>
      <c r="O1709" s="508"/>
      <c r="P1709" s="489">
        <f t="shared" si="78"/>
        <v>-9</v>
      </c>
      <c r="Q1709" s="489">
        <f t="shared" si="80"/>
        <v>0</v>
      </c>
      <c r="R1709" s="493" t="str">
        <f t="shared" si="79"/>
        <v/>
      </c>
    </row>
    <row r="1710" spans="1:18" ht="13.2" hidden="1" x14ac:dyDescent="0.25">
      <c r="A1710" s="503">
        <v>1706</v>
      </c>
      <c r="B1710" s="504"/>
      <c r="C1710" s="505"/>
      <c r="D1710" s="506"/>
      <c r="E1710" s="506"/>
      <c r="F1710" s="106"/>
      <c r="G1710" s="506"/>
      <c r="H1710" s="506"/>
      <c r="I1710" s="507"/>
      <c r="J1710" s="506"/>
      <c r="K1710" s="506"/>
      <c r="L1710" s="507"/>
      <c r="M1710" s="506"/>
      <c r="N1710" s="508"/>
      <c r="O1710" s="508"/>
      <c r="P1710" s="489">
        <f t="shared" si="78"/>
        <v>-9</v>
      </c>
      <c r="Q1710" s="489">
        <f t="shared" si="80"/>
        <v>0</v>
      </c>
      <c r="R1710" s="493" t="str">
        <f t="shared" si="79"/>
        <v/>
      </c>
    </row>
    <row r="1711" spans="1:18" ht="13.2" hidden="1" x14ac:dyDescent="0.25">
      <c r="A1711" s="503">
        <v>1707</v>
      </c>
      <c r="B1711" s="504"/>
      <c r="C1711" s="505"/>
      <c r="D1711" s="506"/>
      <c r="E1711" s="506"/>
      <c r="F1711" s="106"/>
      <c r="G1711" s="506"/>
      <c r="H1711" s="506"/>
      <c r="I1711" s="507"/>
      <c r="J1711" s="506"/>
      <c r="K1711" s="506"/>
      <c r="L1711" s="507"/>
      <c r="M1711" s="506"/>
      <c r="N1711" s="508"/>
      <c r="O1711" s="508"/>
      <c r="P1711" s="489">
        <f t="shared" si="78"/>
        <v>-9</v>
      </c>
      <c r="Q1711" s="489">
        <f t="shared" si="80"/>
        <v>0</v>
      </c>
      <c r="R1711" s="493" t="str">
        <f t="shared" si="79"/>
        <v/>
      </c>
    </row>
    <row r="1712" spans="1:18" ht="13.2" hidden="1" x14ac:dyDescent="0.25">
      <c r="A1712" s="503">
        <v>1708</v>
      </c>
      <c r="B1712" s="504"/>
      <c r="C1712" s="505"/>
      <c r="D1712" s="506"/>
      <c r="E1712" s="506"/>
      <c r="F1712" s="106"/>
      <c r="G1712" s="506"/>
      <c r="H1712" s="506"/>
      <c r="I1712" s="507"/>
      <c r="J1712" s="506"/>
      <c r="K1712" s="506"/>
      <c r="L1712" s="507"/>
      <c r="M1712" s="506"/>
      <c r="N1712" s="508"/>
      <c r="O1712" s="508"/>
      <c r="P1712" s="489">
        <f t="shared" si="78"/>
        <v>-9</v>
      </c>
      <c r="Q1712" s="489">
        <f t="shared" si="80"/>
        <v>0</v>
      </c>
      <c r="R1712" s="493" t="str">
        <f t="shared" si="79"/>
        <v/>
      </c>
    </row>
    <row r="1713" spans="1:18" ht="13.2" hidden="1" x14ac:dyDescent="0.25">
      <c r="A1713" s="503">
        <v>1709</v>
      </c>
      <c r="B1713" s="504"/>
      <c r="C1713" s="505"/>
      <c r="D1713" s="506"/>
      <c r="E1713" s="506"/>
      <c r="F1713" s="106"/>
      <c r="G1713" s="506"/>
      <c r="H1713" s="506"/>
      <c r="I1713" s="507"/>
      <c r="J1713" s="506"/>
      <c r="K1713" s="506"/>
      <c r="L1713" s="507"/>
      <c r="M1713" s="506"/>
      <c r="N1713" s="508"/>
      <c r="O1713" s="508"/>
      <c r="P1713" s="489">
        <f t="shared" si="78"/>
        <v>-9</v>
      </c>
      <c r="Q1713" s="489">
        <f t="shared" si="80"/>
        <v>0</v>
      </c>
      <c r="R1713" s="493" t="str">
        <f t="shared" si="79"/>
        <v/>
      </c>
    </row>
    <row r="1714" spans="1:18" ht="13.2" hidden="1" x14ac:dyDescent="0.25">
      <c r="A1714" s="503">
        <v>1710</v>
      </c>
      <c r="B1714" s="504"/>
      <c r="C1714" s="505"/>
      <c r="D1714" s="506"/>
      <c r="E1714" s="506"/>
      <c r="F1714" s="106"/>
      <c r="G1714" s="506"/>
      <c r="H1714" s="506"/>
      <c r="I1714" s="507"/>
      <c r="J1714" s="506"/>
      <c r="K1714" s="506"/>
      <c r="L1714" s="507"/>
      <c r="M1714" s="506"/>
      <c r="N1714" s="508"/>
      <c r="O1714" s="508"/>
      <c r="P1714" s="489">
        <f t="shared" si="78"/>
        <v>-9</v>
      </c>
      <c r="Q1714" s="489">
        <f t="shared" si="80"/>
        <v>0</v>
      </c>
      <c r="R1714" s="493" t="str">
        <f t="shared" si="79"/>
        <v/>
      </c>
    </row>
    <row r="1715" spans="1:18" ht="13.2" hidden="1" x14ac:dyDescent="0.25">
      <c r="A1715" s="503">
        <v>1711</v>
      </c>
      <c r="B1715" s="504"/>
      <c r="C1715" s="505"/>
      <c r="D1715" s="506"/>
      <c r="E1715" s="506"/>
      <c r="F1715" s="106"/>
      <c r="G1715" s="506"/>
      <c r="H1715" s="506"/>
      <c r="I1715" s="507"/>
      <c r="J1715" s="506"/>
      <c r="K1715" s="506"/>
      <c r="L1715" s="507"/>
      <c r="M1715" s="506"/>
      <c r="N1715" s="508"/>
      <c r="O1715" s="508"/>
      <c r="P1715" s="489">
        <f t="shared" si="78"/>
        <v>-9</v>
      </c>
      <c r="Q1715" s="489">
        <f t="shared" si="80"/>
        <v>0</v>
      </c>
      <c r="R1715" s="493" t="str">
        <f t="shared" si="79"/>
        <v/>
      </c>
    </row>
    <row r="1716" spans="1:18" ht="13.2" hidden="1" x14ac:dyDescent="0.25">
      <c r="A1716" s="503">
        <v>1712</v>
      </c>
      <c r="B1716" s="504"/>
      <c r="C1716" s="505"/>
      <c r="D1716" s="506"/>
      <c r="E1716" s="506"/>
      <c r="F1716" s="106"/>
      <c r="G1716" s="506"/>
      <c r="H1716" s="506"/>
      <c r="I1716" s="507"/>
      <c r="J1716" s="506"/>
      <c r="K1716" s="506"/>
      <c r="L1716" s="507"/>
      <c r="M1716" s="506"/>
      <c r="N1716" s="508"/>
      <c r="O1716" s="508"/>
      <c r="P1716" s="489">
        <f t="shared" si="78"/>
        <v>-9</v>
      </c>
      <c r="Q1716" s="489">
        <f t="shared" si="80"/>
        <v>0</v>
      </c>
      <c r="R1716" s="493" t="str">
        <f t="shared" si="79"/>
        <v/>
      </c>
    </row>
    <row r="1717" spans="1:18" ht="13.2" hidden="1" x14ac:dyDescent="0.25">
      <c r="A1717" s="503">
        <v>1713</v>
      </c>
      <c r="B1717" s="504"/>
      <c r="C1717" s="505"/>
      <c r="D1717" s="506"/>
      <c r="E1717" s="506"/>
      <c r="F1717" s="106"/>
      <c r="G1717" s="506"/>
      <c r="H1717" s="506"/>
      <c r="I1717" s="507"/>
      <c r="J1717" s="506"/>
      <c r="K1717" s="506"/>
      <c r="L1717" s="507"/>
      <c r="M1717" s="506"/>
      <c r="N1717" s="508"/>
      <c r="O1717" s="508"/>
      <c r="P1717" s="489">
        <f t="shared" si="78"/>
        <v>-9</v>
      </c>
      <c r="Q1717" s="489">
        <f t="shared" si="80"/>
        <v>0</v>
      </c>
      <c r="R1717" s="493" t="str">
        <f t="shared" si="79"/>
        <v/>
      </c>
    </row>
    <row r="1718" spans="1:18" ht="13.2" hidden="1" x14ac:dyDescent="0.25">
      <c r="A1718" s="503">
        <v>1714</v>
      </c>
      <c r="B1718" s="504"/>
      <c r="C1718" s="505"/>
      <c r="D1718" s="506"/>
      <c r="E1718" s="506"/>
      <c r="F1718" s="106"/>
      <c r="G1718" s="506"/>
      <c r="H1718" s="506"/>
      <c r="I1718" s="507"/>
      <c r="J1718" s="506"/>
      <c r="K1718" s="506"/>
      <c r="L1718" s="507"/>
      <c r="M1718" s="506"/>
      <c r="N1718" s="508"/>
      <c r="O1718" s="508"/>
      <c r="P1718" s="489">
        <f t="shared" si="78"/>
        <v>-9</v>
      </c>
      <c r="Q1718" s="489">
        <f t="shared" si="80"/>
        <v>0</v>
      </c>
      <c r="R1718" s="493" t="str">
        <f t="shared" si="79"/>
        <v/>
      </c>
    </row>
    <row r="1719" spans="1:18" ht="13.2" hidden="1" x14ac:dyDescent="0.25">
      <c r="A1719" s="503">
        <v>1715</v>
      </c>
      <c r="B1719" s="504"/>
      <c r="C1719" s="505"/>
      <c r="D1719" s="506"/>
      <c r="E1719" s="506"/>
      <c r="F1719" s="106"/>
      <c r="G1719" s="506"/>
      <c r="H1719" s="506"/>
      <c r="I1719" s="507"/>
      <c r="J1719" s="506"/>
      <c r="K1719" s="506"/>
      <c r="L1719" s="507"/>
      <c r="M1719" s="506"/>
      <c r="N1719" s="508"/>
      <c r="O1719" s="508"/>
      <c r="P1719" s="489">
        <f t="shared" si="78"/>
        <v>-9</v>
      </c>
      <c r="Q1719" s="489">
        <f t="shared" si="80"/>
        <v>0</v>
      </c>
      <c r="R1719" s="493" t="str">
        <f t="shared" si="79"/>
        <v/>
      </c>
    </row>
    <row r="1720" spans="1:18" ht="13.2" hidden="1" x14ac:dyDescent="0.25">
      <c r="A1720" s="503">
        <v>1716</v>
      </c>
      <c r="B1720" s="504"/>
      <c r="C1720" s="505"/>
      <c r="D1720" s="506"/>
      <c r="E1720" s="506"/>
      <c r="F1720" s="106"/>
      <c r="G1720" s="506"/>
      <c r="H1720" s="506"/>
      <c r="I1720" s="507"/>
      <c r="J1720" s="506"/>
      <c r="K1720" s="506"/>
      <c r="L1720" s="507"/>
      <c r="M1720" s="506"/>
      <c r="N1720" s="508"/>
      <c r="O1720" s="508"/>
      <c r="P1720" s="489">
        <f t="shared" si="78"/>
        <v>-9</v>
      </c>
      <c r="Q1720" s="489">
        <f t="shared" si="80"/>
        <v>0</v>
      </c>
      <c r="R1720" s="493" t="str">
        <f t="shared" si="79"/>
        <v/>
      </c>
    </row>
    <row r="1721" spans="1:18" ht="13.2" hidden="1" x14ac:dyDescent="0.25">
      <c r="A1721" s="503">
        <v>1717</v>
      </c>
      <c r="B1721" s="504"/>
      <c r="C1721" s="505"/>
      <c r="D1721" s="506"/>
      <c r="E1721" s="506"/>
      <c r="F1721" s="106"/>
      <c r="G1721" s="506"/>
      <c r="H1721" s="506"/>
      <c r="I1721" s="507"/>
      <c r="J1721" s="506"/>
      <c r="K1721" s="506"/>
      <c r="L1721" s="507"/>
      <c r="M1721" s="506"/>
      <c r="N1721" s="508"/>
      <c r="O1721" s="508"/>
      <c r="P1721" s="489">
        <f t="shared" si="78"/>
        <v>-9</v>
      </c>
      <c r="Q1721" s="489">
        <f t="shared" si="80"/>
        <v>0</v>
      </c>
      <c r="R1721" s="493" t="str">
        <f t="shared" si="79"/>
        <v/>
      </c>
    </row>
    <row r="1722" spans="1:18" ht="13.2" hidden="1" x14ac:dyDescent="0.25">
      <c r="A1722" s="503">
        <v>1718</v>
      </c>
      <c r="B1722" s="504"/>
      <c r="C1722" s="505"/>
      <c r="D1722" s="506"/>
      <c r="E1722" s="506"/>
      <c r="F1722" s="106"/>
      <c r="G1722" s="506"/>
      <c r="H1722" s="506"/>
      <c r="I1722" s="507"/>
      <c r="J1722" s="506"/>
      <c r="K1722" s="506"/>
      <c r="L1722" s="507"/>
      <c r="M1722" s="506"/>
      <c r="N1722" s="508"/>
      <c r="O1722" s="508"/>
      <c r="P1722" s="489">
        <f t="shared" si="78"/>
        <v>-9</v>
      </c>
      <c r="Q1722" s="489">
        <f t="shared" si="80"/>
        <v>0</v>
      </c>
      <c r="R1722" s="493" t="str">
        <f t="shared" si="79"/>
        <v/>
      </c>
    </row>
    <row r="1723" spans="1:18" ht="13.2" hidden="1" x14ac:dyDescent="0.25">
      <c r="A1723" s="503">
        <v>1719</v>
      </c>
      <c r="B1723" s="504"/>
      <c r="C1723" s="505"/>
      <c r="D1723" s="506"/>
      <c r="E1723" s="506"/>
      <c r="F1723" s="106"/>
      <c r="G1723" s="506"/>
      <c r="H1723" s="506"/>
      <c r="I1723" s="507"/>
      <c r="J1723" s="506"/>
      <c r="K1723" s="506"/>
      <c r="L1723" s="507"/>
      <c r="M1723" s="506"/>
      <c r="N1723" s="508"/>
      <c r="O1723" s="508"/>
      <c r="P1723" s="489">
        <f t="shared" si="78"/>
        <v>-9</v>
      </c>
      <c r="Q1723" s="489">
        <f t="shared" si="80"/>
        <v>0</v>
      </c>
      <c r="R1723" s="493" t="str">
        <f t="shared" si="79"/>
        <v/>
      </c>
    </row>
    <row r="1724" spans="1:18" ht="13.2" hidden="1" x14ac:dyDescent="0.25">
      <c r="A1724" s="503">
        <v>1720</v>
      </c>
      <c r="B1724" s="504"/>
      <c r="C1724" s="505"/>
      <c r="D1724" s="506"/>
      <c r="E1724" s="506"/>
      <c r="F1724" s="106"/>
      <c r="G1724" s="506"/>
      <c r="H1724" s="506"/>
      <c r="I1724" s="507"/>
      <c r="J1724" s="506"/>
      <c r="K1724" s="506"/>
      <c r="L1724" s="507"/>
      <c r="M1724" s="506"/>
      <c r="N1724" s="508"/>
      <c r="O1724" s="508"/>
      <c r="P1724" s="489">
        <f t="shared" si="78"/>
        <v>-9</v>
      </c>
      <c r="Q1724" s="489">
        <f t="shared" si="80"/>
        <v>0</v>
      </c>
      <c r="R1724" s="493" t="str">
        <f t="shared" si="79"/>
        <v/>
      </c>
    </row>
    <row r="1725" spans="1:18" ht="13.2" hidden="1" x14ac:dyDescent="0.25">
      <c r="A1725" s="503">
        <v>1721</v>
      </c>
      <c r="B1725" s="504"/>
      <c r="C1725" s="505"/>
      <c r="D1725" s="506"/>
      <c r="E1725" s="506"/>
      <c r="F1725" s="106"/>
      <c r="G1725" s="506"/>
      <c r="H1725" s="506"/>
      <c r="I1725" s="507"/>
      <c r="J1725" s="506"/>
      <c r="K1725" s="506"/>
      <c r="L1725" s="507"/>
      <c r="M1725" s="506"/>
      <c r="N1725" s="508"/>
      <c r="O1725" s="508"/>
      <c r="P1725" s="489">
        <f t="shared" si="78"/>
        <v>-9</v>
      </c>
      <c r="Q1725" s="489">
        <f t="shared" si="80"/>
        <v>0</v>
      </c>
      <c r="R1725" s="493" t="str">
        <f t="shared" si="79"/>
        <v/>
      </c>
    </row>
    <row r="1726" spans="1:18" ht="13.2" hidden="1" x14ac:dyDescent="0.25">
      <c r="A1726" s="503">
        <v>1722</v>
      </c>
      <c r="B1726" s="504"/>
      <c r="C1726" s="505"/>
      <c r="D1726" s="506"/>
      <c r="E1726" s="506"/>
      <c r="F1726" s="106"/>
      <c r="G1726" s="506"/>
      <c r="H1726" s="506"/>
      <c r="I1726" s="507"/>
      <c r="J1726" s="506"/>
      <c r="K1726" s="506"/>
      <c r="L1726" s="507"/>
      <c r="M1726" s="506"/>
      <c r="N1726" s="508"/>
      <c r="O1726" s="508"/>
      <c r="P1726" s="489">
        <f t="shared" si="78"/>
        <v>-9</v>
      </c>
      <c r="Q1726" s="489">
        <f t="shared" si="80"/>
        <v>0</v>
      </c>
      <c r="R1726" s="493" t="str">
        <f t="shared" si="79"/>
        <v/>
      </c>
    </row>
    <row r="1727" spans="1:18" ht="13.2" hidden="1" x14ac:dyDescent="0.25">
      <c r="A1727" s="503">
        <v>1723</v>
      </c>
      <c r="B1727" s="504"/>
      <c r="C1727" s="505"/>
      <c r="D1727" s="506"/>
      <c r="E1727" s="506"/>
      <c r="F1727" s="106"/>
      <c r="G1727" s="506"/>
      <c r="H1727" s="506"/>
      <c r="I1727" s="507"/>
      <c r="J1727" s="506"/>
      <c r="K1727" s="506"/>
      <c r="L1727" s="507"/>
      <c r="M1727" s="506"/>
      <c r="N1727" s="508"/>
      <c r="O1727" s="508"/>
      <c r="P1727" s="489">
        <f t="shared" si="78"/>
        <v>-9</v>
      </c>
      <c r="Q1727" s="489">
        <f t="shared" si="80"/>
        <v>0</v>
      </c>
      <c r="R1727" s="493" t="str">
        <f t="shared" si="79"/>
        <v/>
      </c>
    </row>
    <row r="1728" spans="1:18" ht="13.2" hidden="1" x14ac:dyDescent="0.25">
      <c r="A1728" s="503">
        <v>1724</v>
      </c>
      <c r="B1728" s="504"/>
      <c r="C1728" s="505"/>
      <c r="D1728" s="506"/>
      <c r="E1728" s="506"/>
      <c r="F1728" s="106"/>
      <c r="G1728" s="506"/>
      <c r="H1728" s="506"/>
      <c r="I1728" s="507"/>
      <c r="J1728" s="506"/>
      <c r="K1728" s="506"/>
      <c r="L1728" s="507"/>
      <c r="M1728" s="506"/>
      <c r="N1728" s="508"/>
      <c r="O1728" s="508"/>
      <c r="P1728" s="489">
        <f t="shared" si="78"/>
        <v>-9</v>
      </c>
      <c r="Q1728" s="489">
        <f t="shared" si="80"/>
        <v>0</v>
      </c>
      <c r="R1728" s="493" t="str">
        <f t="shared" si="79"/>
        <v/>
      </c>
    </row>
    <row r="1729" spans="1:18" ht="13.2" hidden="1" x14ac:dyDescent="0.25">
      <c r="A1729" s="503">
        <v>1725</v>
      </c>
      <c r="B1729" s="504"/>
      <c r="C1729" s="505"/>
      <c r="D1729" s="506"/>
      <c r="E1729" s="506"/>
      <c r="F1729" s="106"/>
      <c r="G1729" s="506"/>
      <c r="H1729" s="506"/>
      <c r="I1729" s="507"/>
      <c r="J1729" s="506"/>
      <c r="K1729" s="506"/>
      <c r="L1729" s="507"/>
      <c r="M1729" s="506"/>
      <c r="N1729" s="508"/>
      <c r="O1729" s="508"/>
      <c r="P1729" s="489">
        <f t="shared" si="78"/>
        <v>-9</v>
      </c>
      <c r="Q1729" s="489">
        <f t="shared" si="80"/>
        <v>0</v>
      </c>
      <c r="R1729" s="493" t="str">
        <f t="shared" si="79"/>
        <v/>
      </c>
    </row>
    <row r="1730" spans="1:18" ht="13.2" hidden="1" x14ac:dyDescent="0.25">
      <c r="A1730" s="503">
        <v>1726</v>
      </c>
      <c r="B1730" s="504"/>
      <c r="C1730" s="505"/>
      <c r="D1730" s="506"/>
      <c r="E1730" s="506"/>
      <c r="F1730" s="106"/>
      <c r="G1730" s="506"/>
      <c r="H1730" s="506"/>
      <c r="I1730" s="507"/>
      <c r="J1730" s="506"/>
      <c r="K1730" s="506"/>
      <c r="L1730" s="507"/>
      <c r="M1730" s="506"/>
      <c r="N1730" s="508"/>
      <c r="O1730" s="508"/>
      <c r="P1730" s="489">
        <f t="shared" si="78"/>
        <v>-9</v>
      </c>
      <c r="Q1730" s="489">
        <f t="shared" si="80"/>
        <v>0</v>
      </c>
      <c r="R1730" s="493" t="str">
        <f t="shared" si="79"/>
        <v/>
      </c>
    </row>
    <row r="1731" spans="1:18" ht="13.2" hidden="1" x14ac:dyDescent="0.25">
      <c r="A1731" s="503">
        <v>1727</v>
      </c>
      <c r="B1731" s="504"/>
      <c r="C1731" s="505"/>
      <c r="D1731" s="506"/>
      <c r="E1731" s="506"/>
      <c r="F1731" s="106"/>
      <c r="G1731" s="506"/>
      <c r="H1731" s="506"/>
      <c r="I1731" s="507"/>
      <c r="J1731" s="506"/>
      <c r="K1731" s="506"/>
      <c r="L1731" s="507"/>
      <c r="M1731" s="506"/>
      <c r="N1731" s="508"/>
      <c r="O1731" s="508"/>
      <c r="P1731" s="489">
        <f t="shared" si="78"/>
        <v>-9</v>
      </c>
      <c r="Q1731" s="489">
        <f t="shared" si="80"/>
        <v>0</v>
      </c>
      <c r="R1731" s="493" t="str">
        <f t="shared" si="79"/>
        <v/>
      </c>
    </row>
    <row r="1732" spans="1:18" ht="13.2" hidden="1" x14ac:dyDescent="0.25">
      <c r="A1732" s="503">
        <v>1728</v>
      </c>
      <c r="B1732" s="504"/>
      <c r="C1732" s="505"/>
      <c r="D1732" s="506"/>
      <c r="E1732" s="506"/>
      <c r="F1732" s="106"/>
      <c r="G1732" s="506"/>
      <c r="H1732" s="506"/>
      <c r="I1732" s="507"/>
      <c r="J1732" s="506"/>
      <c r="K1732" s="506"/>
      <c r="L1732" s="507"/>
      <c r="M1732" s="506"/>
      <c r="N1732" s="508"/>
      <c r="O1732" s="508"/>
      <c r="P1732" s="489">
        <f t="shared" si="78"/>
        <v>-9</v>
      </c>
      <c r="Q1732" s="489">
        <f t="shared" si="80"/>
        <v>0</v>
      </c>
      <c r="R1732" s="493" t="str">
        <f t="shared" si="79"/>
        <v/>
      </c>
    </row>
    <row r="1733" spans="1:18" ht="13.2" hidden="1" x14ac:dyDescent="0.25">
      <c r="A1733" s="503">
        <v>1729</v>
      </c>
      <c r="B1733" s="504"/>
      <c r="C1733" s="505"/>
      <c r="D1733" s="506"/>
      <c r="E1733" s="506"/>
      <c r="F1733" s="106"/>
      <c r="G1733" s="506"/>
      <c r="H1733" s="506"/>
      <c r="I1733" s="507"/>
      <c r="J1733" s="506"/>
      <c r="K1733" s="506"/>
      <c r="L1733" s="507"/>
      <c r="M1733" s="506"/>
      <c r="N1733" s="508"/>
      <c r="O1733" s="508"/>
      <c r="P1733" s="489">
        <f t="shared" ref="P1733:P1796" si="81">MONTH(B1733)-$P$1+1</f>
        <v>-9</v>
      </c>
      <c r="Q1733" s="489">
        <f t="shared" si="80"/>
        <v>0</v>
      </c>
      <c r="R1733" s="493" t="str">
        <f t="shared" ref="R1733:R1796" si="82">SUBSTITUTE(D1733," ","_")</f>
        <v/>
      </c>
    </row>
    <row r="1734" spans="1:18" ht="13.2" hidden="1" x14ac:dyDescent="0.25">
      <c r="A1734" s="503">
        <v>1730</v>
      </c>
      <c r="B1734" s="504"/>
      <c r="C1734" s="505"/>
      <c r="D1734" s="506"/>
      <c r="E1734" s="506"/>
      <c r="F1734" s="106"/>
      <c r="G1734" s="506"/>
      <c r="H1734" s="506"/>
      <c r="I1734" s="507"/>
      <c r="J1734" s="506"/>
      <c r="K1734" s="506"/>
      <c r="L1734" s="507"/>
      <c r="M1734" s="506"/>
      <c r="N1734" s="508"/>
      <c r="O1734" s="508"/>
      <c r="P1734" s="489">
        <f t="shared" si="81"/>
        <v>-9</v>
      </c>
      <c r="Q1734" s="489">
        <f t="shared" ref="Q1734:Q1797" si="83">IF(C1734=0,0,IF(YEAR(C1734)-$Q$1&lt;0,0,MONTH(C1734)-$P$1+1))</f>
        <v>0</v>
      </c>
      <c r="R1734" s="493" t="str">
        <f t="shared" si="82"/>
        <v/>
      </c>
    </row>
    <row r="1735" spans="1:18" ht="13.2" hidden="1" x14ac:dyDescent="0.25">
      <c r="A1735" s="503">
        <v>1731</v>
      </c>
      <c r="B1735" s="504"/>
      <c r="C1735" s="505"/>
      <c r="D1735" s="506"/>
      <c r="E1735" s="506"/>
      <c r="F1735" s="106"/>
      <c r="G1735" s="506"/>
      <c r="H1735" s="506"/>
      <c r="I1735" s="507"/>
      <c r="J1735" s="506"/>
      <c r="K1735" s="506"/>
      <c r="L1735" s="507"/>
      <c r="M1735" s="506"/>
      <c r="N1735" s="508"/>
      <c r="O1735" s="508"/>
      <c r="P1735" s="489">
        <f t="shared" si="81"/>
        <v>-9</v>
      </c>
      <c r="Q1735" s="489">
        <f t="shared" si="83"/>
        <v>0</v>
      </c>
      <c r="R1735" s="493" t="str">
        <f t="shared" si="82"/>
        <v/>
      </c>
    </row>
    <row r="1736" spans="1:18" ht="13.2" hidden="1" x14ac:dyDescent="0.25">
      <c r="A1736" s="503">
        <v>1732</v>
      </c>
      <c r="B1736" s="504"/>
      <c r="C1736" s="505"/>
      <c r="D1736" s="506"/>
      <c r="E1736" s="506"/>
      <c r="F1736" s="106"/>
      <c r="G1736" s="506"/>
      <c r="H1736" s="506"/>
      <c r="I1736" s="507"/>
      <c r="J1736" s="506"/>
      <c r="K1736" s="506"/>
      <c r="L1736" s="507"/>
      <c r="M1736" s="506"/>
      <c r="N1736" s="508"/>
      <c r="O1736" s="508"/>
      <c r="P1736" s="489">
        <f t="shared" si="81"/>
        <v>-9</v>
      </c>
      <c r="Q1736" s="489">
        <f t="shared" si="83"/>
        <v>0</v>
      </c>
      <c r="R1736" s="493" t="str">
        <f t="shared" si="82"/>
        <v/>
      </c>
    </row>
    <row r="1737" spans="1:18" ht="13.2" hidden="1" x14ac:dyDescent="0.25">
      <c r="A1737" s="503">
        <v>1733</v>
      </c>
      <c r="B1737" s="504"/>
      <c r="C1737" s="505"/>
      <c r="D1737" s="506"/>
      <c r="E1737" s="506"/>
      <c r="F1737" s="106"/>
      <c r="G1737" s="506"/>
      <c r="H1737" s="506"/>
      <c r="I1737" s="507"/>
      <c r="J1737" s="506"/>
      <c r="K1737" s="506"/>
      <c r="L1737" s="507"/>
      <c r="M1737" s="506"/>
      <c r="N1737" s="508"/>
      <c r="O1737" s="508"/>
      <c r="P1737" s="489">
        <f t="shared" si="81"/>
        <v>-9</v>
      </c>
      <c r="Q1737" s="489">
        <f t="shared" si="83"/>
        <v>0</v>
      </c>
      <c r="R1737" s="493" t="str">
        <f t="shared" si="82"/>
        <v/>
      </c>
    </row>
    <row r="1738" spans="1:18" ht="13.2" hidden="1" x14ac:dyDescent="0.25">
      <c r="A1738" s="503">
        <v>1734</v>
      </c>
      <c r="B1738" s="504"/>
      <c r="C1738" s="505"/>
      <c r="D1738" s="506"/>
      <c r="E1738" s="506"/>
      <c r="F1738" s="106"/>
      <c r="G1738" s="506"/>
      <c r="H1738" s="506"/>
      <c r="I1738" s="507"/>
      <c r="J1738" s="506"/>
      <c r="K1738" s="506"/>
      <c r="L1738" s="507"/>
      <c r="M1738" s="506"/>
      <c r="N1738" s="508"/>
      <c r="O1738" s="508"/>
      <c r="P1738" s="489">
        <f t="shared" si="81"/>
        <v>-9</v>
      </c>
      <c r="Q1738" s="489">
        <f t="shared" si="83"/>
        <v>0</v>
      </c>
      <c r="R1738" s="493" t="str">
        <f t="shared" si="82"/>
        <v/>
      </c>
    </row>
    <row r="1739" spans="1:18" ht="13.2" hidden="1" x14ac:dyDescent="0.25">
      <c r="A1739" s="503">
        <v>1735</v>
      </c>
      <c r="B1739" s="504"/>
      <c r="C1739" s="505"/>
      <c r="D1739" s="506"/>
      <c r="E1739" s="506"/>
      <c r="F1739" s="106"/>
      <c r="G1739" s="506"/>
      <c r="H1739" s="506"/>
      <c r="I1739" s="507"/>
      <c r="J1739" s="506"/>
      <c r="K1739" s="506"/>
      <c r="L1739" s="507"/>
      <c r="M1739" s="506"/>
      <c r="N1739" s="508"/>
      <c r="O1739" s="508"/>
      <c r="P1739" s="489">
        <f t="shared" si="81"/>
        <v>-9</v>
      </c>
      <c r="Q1739" s="489">
        <f t="shared" si="83"/>
        <v>0</v>
      </c>
      <c r="R1739" s="493" t="str">
        <f t="shared" si="82"/>
        <v/>
      </c>
    </row>
    <row r="1740" spans="1:18" ht="13.2" hidden="1" x14ac:dyDescent="0.25">
      <c r="A1740" s="503">
        <v>1736</v>
      </c>
      <c r="B1740" s="504"/>
      <c r="C1740" s="505"/>
      <c r="D1740" s="506"/>
      <c r="E1740" s="506"/>
      <c r="F1740" s="106"/>
      <c r="G1740" s="506"/>
      <c r="H1740" s="506"/>
      <c r="I1740" s="507"/>
      <c r="J1740" s="506"/>
      <c r="K1740" s="506"/>
      <c r="L1740" s="507"/>
      <c r="M1740" s="506"/>
      <c r="N1740" s="508"/>
      <c r="O1740" s="508"/>
      <c r="P1740" s="489">
        <f t="shared" si="81"/>
        <v>-9</v>
      </c>
      <c r="Q1740" s="489">
        <f t="shared" si="83"/>
        <v>0</v>
      </c>
      <c r="R1740" s="493" t="str">
        <f t="shared" si="82"/>
        <v/>
      </c>
    </row>
    <row r="1741" spans="1:18" ht="13.2" hidden="1" x14ac:dyDescent="0.25">
      <c r="A1741" s="503">
        <v>1737</v>
      </c>
      <c r="B1741" s="504"/>
      <c r="C1741" s="505"/>
      <c r="D1741" s="506"/>
      <c r="E1741" s="506"/>
      <c r="F1741" s="106"/>
      <c r="G1741" s="506"/>
      <c r="H1741" s="506"/>
      <c r="I1741" s="507"/>
      <c r="J1741" s="506"/>
      <c r="K1741" s="506"/>
      <c r="L1741" s="507"/>
      <c r="M1741" s="506"/>
      <c r="N1741" s="508"/>
      <c r="O1741" s="508"/>
      <c r="P1741" s="489">
        <f t="shared" si="81"/>
        <v>-9</v>
      </c>
      <c r="Q1741" s="489">
        <f t="shared" si="83"/>
        <v>0</v>
      </c>
      <c r="R1741" s="493" t="str">
        <f t="shared" si="82"/>
        <v/>
      </c>
    </row>
    <row r="1742" spans="1:18" ht="13.2" hidden="1" x14ac:dyDescent="0.25">
      <c r="A1742" s="503">
        <v>1738</v>
      </c>
      <c r="B1742" s="504"/>
      <c r="C1742" s="505"/>
      <c r="D1742" s="506"/>
      <c r="E1742" s="506"/>
      <c r="F1742" s="106"/>
      <c r="G1742" s="506"/>
      <c r="H1742" s="506"/>
      <c r="I1742" s="507"/>
      <c r="J1742" s="506"/>
      <c r="K1742" s="506"/>
      <c r="L1742" s="507"/>
      <c r="M1742" s="506"/>
      <c r="N1742" s="508"/>
      <c r="O1742" s="508"/>
      <c r="P1742" s="489">
        <f t="shared" si="81"/>
        <v>-9</v>
      </c>
      <c r="Q1742" s="489">
        <f t="shared" si="83"/>
        <v>0</v>
      </c>
      <c r="R1742" s="493" t="str">
        <f t="shared" si="82"/>
        <v/>
      </c>
    </row>
    <row r="1743" spans="1:18" ht="13.2" hidden="1" x14ac:dyDescent="0.25">
      <c r="A1743" s="503">
        <v>1739</v>
      </c>
      <c r="B1743" s="504"/>
      <c r="C1743" s="505"/>
      <c r="D1743" s="506"/>
      <c r="E1743" s="506"/>
      <c r="F1743" s="106"/>
      <c r="G1743" s="506"/>
      <c r="H1743" s="506"/>
      <c r="I1743" s="507"/>
      <c r="J1743" s="506"/>
      <c r="K1743" s="506"/>
      <c r="L1743" s="507"/>
      <c r="M1743" s="506"/>
      <c r="N1743" s="508"/>
      <c r="O1743" s="508"/>
      <c r="P1743" s="489">
        <f t="shared" si="81"/>
        <v>-9</v>
      </c>
      <c r="Q1743" s="489">
        <f t="shared" si="83"/>
        <v>0</v>
      </c>
      <c r="R1743" s="493" t="str">
        <f t="shared" si="82"/>
        <v/>
      </c>
    </row>
    <row r="1744" spans="1:18" ht="13.2" hidden="1" x14ac:dyDescent="0.25">
      <c r="A1744" s="503">
        <v>1740</v>
      </c>
      <c r="B1744" s="504"/>
      <c r="C1744" s="505"/>
      <c r="D1744" s="506"/>
      <c r="E1744" s="506"/>
      <c r="F1744" s="106"/>
      <c r="G1744" s="506"/>
      <c r="H1744" s="506"/>
      <c r="I1744" s="507"/>
      <c r="J1744" s="506"/>
      <c r="K1744" s="506"/>
      <c r="L1744" s="507"/>
      <c r="M1744" s="506"/>
      <c r="N1744" s="508"/>
      <c r="O1744" s="508"/>
      <c r="P1744" s="489">
        <f t="shared" si="81"/>
        <v>-9</v>
      </c>
      <c r="Q1744" s="489">
        <f t="shared" si="83"/>
        <v>0</v>
      </c>
      <c r="R1744" s="493" t="str">
        <f t="shared" si="82"/>
        <v/>
      </c>
    </row>
    <row r="1745" spans="1:18" ht="13.2" hidden="1" x14ac:dyDescent="0.25">
      <c r="A1745" s="503">
        <v>1741</v>
      </c>
      <c r="B1745" s="504"/>
      <c r="C1745" s="505"/>
      <c r="D1745" s="506"/>
      <c r="E1745" s="506"/>
      <c r="F1745" s="106"/>
      <c r="G1745" s="506"/>
      <c r="H1745" s="506"/>
      <c r="I1745" s="507"/>
      <c r="J1745" s="506"/>
      <c r="K1745" s="506"/>
      <c r="L1745" s="507"/>
      <c r="M1745" s="506"/>
      <c r="N1745" s="508"/>
      <c r="O1745" s="508"/>
      <c r="P1745" s="489">
        <f t="shared" si="81"/>
        <v>-9</v>
      </c>
      <c r="Q1745" s="489">
        <f t="shared" si="83"/>
        <v>0</v>
      </c>
      <c r="R1745" s="493" t="str">
        <f t="shared" si="82"/>
        <v/>
      </c>
    </row>
    <row r="1746" spans="1:18" ht="13.2" hidden="1" x14ac:dyDescent="0.25">
      <c r="A1746" s="503">
        <v>1742</v>
      </c>
      <c r="B1746" s="504"/>
      <c r="C1746" s="505"/>
      <c r="D1746" s="506"/>
      <c r="E1746" s="506"/>
      <c r="F1746" s="106"/>
      <c r="G1746" s="506"/>
      <c r="H1746" s="506"/>
      <c r="I1746" s="507"/>
      <c r="J1746" s="506"/>
      <c r="K1746" s="506"/>
      <c r="L1746" s="507"/>
      <c r="M1746" s="506"/>
      <c r="N1746" s="508"/>
      <c r="O1746" s="508"/>
      <c r="P1746" s="489">
        <f t="shared" si="81"/>
        <v>-9</v>
      </c>
      <c r="Q1746" s="489">
        <f t="shared" si="83"/>
        <v>0</v>
      </c>
      <c r="R1746" s="493" t="str">
        <f t="shared" si="82"/>
        <v/>
      </c>
    </row>
    <row r="1747" spans="1:18" ht="13.2" hidden="1" x14ac:dyDescent="0.25">
      <c r="A1747" s="503">
        <v>1743</v>
      </c>
      <c r="B1747" s="504"/>
      <c r="C1747" s="505"/>
      <c r="D1747" s="506"/>
      <c r="E1747" s="506"/>
      <c r="F1747" s="106"/>
      <c r="G1747" s="506"/>
      <c r="H1747" s="506"/>
      <c r="I1747" s="507"/>
      <c r="J1747" s="506"/>
      <c r="K1747" s="506"/>
      <c r="L1747" s="507"/>
      <c r="M1747" s="506"/>
      <c r="N1747" s="508"/>
      <c r="O1747" s="508"/>
      <c r="P1747" s="489">
        <f t="shared" si="81"/>
        <v>-9</v>
      </c>
      <c r="Q1747" s="489">
        <f t="shared" si="83"/>
        <v>0</v>
      </c>
      <c r="R1747" s="493" t="str">
        <f t="shared" si="82"/>
        <v/>
      </c>
    </row>
    <row r="1748" spans="1:18" ht="13.2" hidden="1" x14ac:dyDescent="0.25">
      <c r="A1748" s="503">
        <v>1744</v>
      </c>
      <c r="B1748" s="504"/>
      <c r="C1748" s="505"/>
      <c r="D1748" s="506"/>
      <c r="E1748" s="506"/>
      <c r="F1748" s="106"/>
      <c r="G1748" s="506"/>
      <c r="H1748" s="506"/>
      <c r="I1748" s="507"/>
      <c r="J1748" s="506"/>
      <c r="K1748" s="506"/>
      <c r="L1748" s="507"/>
      <c r="M1748" s="506"/>
      <c r="N1748" s="508"/>
      <c r="O1748" s="508"/>
      <c r="P1748" s="489">
        <f t="shared" si="81"/>
        <v>-9</v>
      </c>
      <c r="Q1748" s="489">
        <f t="shared" si="83"/>
        <v>0</v>
      </c>
      <c r="R1748" s="493" t="str">
        <f t="shared" si="82"/>
        <v/>
      </c>
    </row>
    <row r="1749" spans="1:18" ht="13.2" hidden="1" x14ac:dyDescent="0.25">
      <c r="A1749" s="503">
        <v>1745</v>
      </c>
      <c r="B1749" s="504"/>
      <c r="C1749" s="505"/>
      <c r="D1749" s="506"/>
      <c r="E1749" s="506"/>
      <c r="F1749" s="106"/>
      <c r="G1749" s="506"/>
      <c r="H1749" s="506"/>
      <c r="I1749" s="507"/>
      <c r="J1749" s="506"/>
      <c r="K1749" s="506"/>
      <c r="L1749" s="507"/>
      <c r="M1749" s="506"/>
      <c r="N1749" s="508"/>
      <c r="O1749" s="508"/>
      <c r="P1749" s="489">
        <f t="shared" si="81"/>
        <v>-9</v>
      </c>
      <c r="Q1749" s="489">
        <f t="shared" si="83"/>
        <v>0</v>
      </c>
      <c r="R1749" s="493" t="str">
        <f t="shared" si="82"/>
        <v/>
      </c>
    </row>
    <row r="1750" spans="1:18" ht="13.2" hidden="1" x14ac:dyDescent="0.25">
      <c r="A1750" s="503">
        <v>1746</v>
      </c>
      <c r="B1750" s="504"/>
      <c r="C1750" s="505"/>
      <c r="D1750" s="506"/>
      <c r="E1750" s="506"/>
      <c r="F1750" s="106"/>
      <c r="G1750" s="506"/>
      <c r="H1750" s="506"/>
      <c r="I1750" s="507"/>
      <c r="J1750" s="506"/>
      <c r="K1750" s="506"/>
      <c r="L1750" s="507"/>
      <c r="M1750" s="506"/>
      <c r="N1750" s="508"/>
      <c r="O1750" s="508"/>
      <c r="P1750" s="489">
        <f t="shared" si="81"/>
        <v>-9</v>
      </c>
      <c r="Q1750" s="489">
        <f t="shared" si="83"/>
        <v>0</v>
      </c>
      <c r="R1750" s="493" t="str">
        <f t="shared" si="82"/>
        <v/>
      </c>
    </row>
    <row r="1751" spans="1:18" ht="13.2" hidden="1" x14ac:dyDescent="0.25">
      <c r="A1751" s="503">
        <v>1747</v>
      </c>
      <c r="B1751" s="504"/>
      <c r="C1751" s="505"/>
      <c r="D1751" s="506"/>
      <c r="E1751" s="506"/>
      <c r="F1751" s="106"/>
      <c r="G1751" s="506"/>
      <c r="H1751" s="506"/>
      <c r="I1751" s="507"/>
      <c r="J1751" s="506"/>
      <c r="K1751" s="506"/>
      <c r="L1751" s="507"/>
      <c r="M1751" s="506"/>
      <c r="N1751" s="508"/>
      <c r="O1751" s="508"/>
      <c r="P1751" s="489">
        <f t="shared" si="81"/>
        <v>-9</v>
      </c>
      <c r="Q1751" s="489">
        <f t="shared" si="83"/>
        <v>0</v>
      </c>
      <c r="R1751" s="493" t="str">
        <f t="shared" si="82"/>
        <v/>
      </c>
    </row>
    <row r="1752" spans="1:18" ht="13.2" hidden="1" x14ac:dyDescent="0.25">
      <c r="A1752" s="503">
        <v>1748</v>
      </c>
      <c r="B1752" s="504"/>
      <c r="C1752" s="505"/>
      <c r="D1752" s="506"/>
      <c r="E1752" s="506"/>
      <c r="F1752" s="106"/>
      <c r="G1752" s="506"/>
      <c r="H1752" s="506"/>
      <c r="I1752" s="507"/>
      <c r="J1752" s="506"/>
      <c r="K1752" s="506"/>
      <c r="L1752" s="507"/>
      <c r="M1752" s="506"/>
      <c r="N1752" s="508"/>
      <c r="O1752" s="508"/>
      <c r="P1752" s="489">
        <f t="shared" si="81"/>
        <v>-9</v>
      </c>
      <c r="Q1752" s="489">
        <f t="shared" si="83"/>
        <v>0</v>
      </c>
      <c r="R1752" s="493" t="str">
        <f t="shared" si="82"/>
        <v/>
      </c>
    </row>
    <row r="1753" spans="1:18" ht="13.2" hidden="1" x14ac:dyDescent="0.25">
      <c r="A1753" s="503">
        <v>1749</v>
      </c>
      <c r="B1753" s="504"/>
      <c r="C1753" s="505"/>
      <c r="D1753" s="506"/>
      <c r="E1753" s="506"/>
      <c r="F1753" s="106"/>
      <c r="G1753" s="506"/>
      <c r="H1753" s="506"/>
      <c r="I1753" s="507"/>
      <c r="J1753" s="506"/>
      <c r="K1753" s="506"/>
      <c r="L1753" s="507"/>
      <c r="M1753" s="506"/>
      <c r="N1753" s="508"/>
      <c r="O1753" s="508"/>
      <c r="P1753" s="489">
        <f t="shared" si="81"/>
        <v>-9</v>
      </c>
      <c r="Q1753" s="489">
        <f t="shared" si="83"/>
        <v>0</v>
      </c>
      <c r="R1753" s="493" t="str">
        <f t="shared" si="82"/>
        <v/>
      </c>
    </row>
    <row r="1754" spans="1:18" ht="13.2" hidden="1" x14ac:dyDescent="0.25">
      <c r="A1754" s="503">
        <v>1750</v>
      </c>
      <c r="B1754" s="504"/>
      <c r="C1754" s="505"/>
      <c r="D1754" s="506"/>
      <c r="E1754" s="506"/>
      <c r="F1754" s="106"/>
      <c r="G1754" s="506"/>
      <c r="H1754" s="506"/>
      <c r="I1754" s="507"/>
      <c r="J1754" s="506"/>
      <c r="K1754" s="506"/>
      <c r="L1754" s="507"/>
      <c r="M1754" s="506"/>
      <c r="N1754" s="508"/>
      <c r="O1754" s="508"/>
      <c r="P1754" s="489">
        <f t="shared" si="81"/>
        <v>-9</v>
      </c>
      <c r="Q1754" s="489">
        <f t="shared" si="83"/>
        <v>0</v>
      </c>
      <c r="R1754" s="493" t="str">
        <f t="shared" si="82"/>
        <v/>
      </c>
    </row>
    <row r="1755" spans="1:18" ht="13.2" hidden="1" x14ac:dyDescent="0.25">
      <c r="A1755" s="503">
        <v>1751</v>
      </c>
      <c r="B1755" s="504"/>
      <c r="C1755" s="505"/>
      <c r="D1755" s="506"/>
      <c r="E1755" s="506"/>
      <c r="F1755" s="106"/>
      <c r="G1755" s="506"/>
      <c r="H1755" s="506"/>
      <c r="I1755" s="507"/>
      <c r="J1755" s="506"/>
      <c r="K1755" s="506"/>
      <c r="L1755" s="507"/>
      <c r="M1755" s="506"/>
      <c r="N1755" s="508"/>
      <c r="O1755" s="508"/>
      <c r="P1755" s="489">
        <f t="shared" si="81"/>
        <v>-9</v>
      </c>
      <c r="Q1755" s="489">
        <f t="shared" si="83"/>
        <v>0</v>
      </c>
      <c r="R1755" s="493" t="str">
        <f t="shared" si="82"/>
        <v/>
      </c>
    </row>
    <row r="1756" spans="1:18" ht="13.2" hidden="1" x14ac:dyDescent="0.25">
      <c r="A1756" s="503">
        <v>1752</v>
      </c>
      <c r="B1756" s="504"/>
      <c r="C1756" s="505"/>
      <c r="D1756" s="506"/>
      <c r="E1756" s="506"/>
      <c r="F1756" s="106"/>
      <c r="G1756" s="506"/>
      <c r="H1756" s="506"/>
      <c r="I1756" s="507"/>
      <c r="J1756" s="506"/>
      <c r="K1756" s="506"/>
      <c r="L1756" s="507"/>
      <c r="M1756" s="506"/>
      <c r="N1756" s="508"/>
      <c r="O1756" s="508"/>
      <c r="P1756" s="489">
        <f t="shared" si="81"/>
        <v>-9</v>
      </c>
      <c r="Q1756" s="489">
        <f t="shared" si="83"/>
        <v>0</v>
      </c>
      <c r="R1756" s="493" t="str">
        <f t="shared" si="82"/>
        <v/>
      </c>
    </row>
    <row r="1757" spans="1:18" ht="13.2" hidden="1" x14ac:dyDescent="0.25">
      <c r="A1757" s="503">
        <v>1753</v>
      </c>
      <c r="B1757" s="504"/>
      <c r="C1757" s="505"/>
      <c r="D1757" s="506"/>
      <c r="E1757" s="506"/>
      <c r="F1757" s="106"/>
      <c r="G1757" s="506"/>
      <c r="H1757" s="506"/>
      <c r="I1757" s="507"/>
      <c r="J1757" s="506"/>
      <c r="K1757" s="506"/>
      <c r="L1757" s="507"/>
      <c r="M1757" s="506"/>
      <c r="N1757" s="508"/>
      <c r="O1757" s="508"/>
      <c r="P1757" s="489">
        <f t="shared" si="81"/>
        <v>-9</v>
      </c>
      <c r="Q1757" s="489">
        <f t="shared" si="83"/>
        <v>0</v>
      </c>
      <c r="R1757" s="493" t="str">
        <f t="shared" si="82"/>
        <v/>
      </c>
    </row>
    <row r="1758" spans="1:18" ht="13.2" hidden="1" x14ac:dyDescent="0.25">
      <c r="A1758" s="503">
        <v>1754</v>
      </c>
      <c r="B1758" s="504"/>
      <c r="C1758" s="505"/>
      <c r="D1758" s="506"/>
      <c r="E1758" s="506"/>
      <c r="F1758" s="106"/>
      <c r="G1758" s="506"/>
      <c r="H1758" s="506"/>
      <c r="I1758" s="507"/>
      <c r="J1758" s="506"/>
      <c r="K1758" s="506"/>
      <c r="L1758" s="507"/>
      <c r="M1758" s="506"/>
      <c r="N1758" s="508"/>
      <c r="O1758" s="508"/>
      <c r="P1758" s="489">
        <f t="shared" si="81"/>
        <v>-9</v>
      </c>
      <c r="Q1758" s="489">
        <f t="shared" si="83"/>
        <v>0</v>
      </c>
      <c r="R1758" s="493" t="str">
        <f t="shared" si="82"/>
        <v/>
      </c>
    </row>
    <row r="1759" spans="1:18" ht="13.2" hidden="1" x14ac:dyDescent="0.25">
      <c r="A1759" s="503">
        <v>1755</v>
      </c>
      <c r="B1759" s="504"/>
      <c r="C1759" s="505"/>
      <c r="D1759" s="506"/>
      <c r="E1759" s="506"/>
      <c r="F1759" s="106"/>
      <c r="G1759" s="506"/>
      <c r="H1759" s="506"/>
      <c r="I1759" s="507"/>
      <c r="J1759" s="506"/>
      <c r="K1759" s="506"/>
      <c r="L1759" s="507"/>
      <c r="M1759" s="506"/>
      <c r="N1759" s="508"/>
      <c r="O1759" s="508"/>
      <c r="P1759" s="489">
        <f t="shared" si="81"/>
        <v>-9</v>
      </c>
      <c r="Q1759" s="489">
        <f t="shared" si="83"/>
        <v>0</v>
      </c>
      <c r="R1759" s="493" t="str">
        <f t="shared" si="82"/>
        <v/>
      </c>
    </row>
    <row r="1760" spans="1:18" ht="13.2" hidden="1" x14ac:dyDescent="0.25">
      <c r="A1760" s="503">
        <v>1756</v>
      </c>
      <c r="B1760" s="504"/>
      <c r="C1760" s="505"/>
      <c r="D1760" s="506"/>
      <c r="E1760" s="506"/>
      <c r="F1760" s="106"/>
      <c r="G1760" s="506"/>
      <c r="H1760" s="506"/>
      <c r="I1760" s="507"/>
      <c r="J1760" s="506"/>
      <c r="K1760" s="506"/>
      <c r="L1760" s="507"/>
      <c r="M1760" s="506"/>
      <c r="N1760" s="508"/>
      <c r="O1760" s="508"/>
      <c r="P1760" s="489">
        <f t="shared" si="81"/>
        <v>-9</v>
      </c>
      <c r="Q1760" s="489">
        <f t="shared" si="83"/>
        <v>0</v>
      </c>
      <c r="R1760" s="493" t="str">
        <f t="shared" si="82"/>
        <v/>
      </c>
    </row>
    <row r="1761" spans="1:18" ht="13.2" hidden="1" x14ac:dyDescent="0.25">
      <c r="A1761" s="503">
        <v>1757</v>
      </c>
      <c r="B1761" s="504"/>
      <c r="C1761" s="505"/>
      <c r="D1761" s="506"/>
      <c r="E1761" s="506"/>
      <c r="F1761" s="106"/>
      <c r="G1761" s="506"/>
      <c r="H1761" s="506"/>
      <c r="I1761" s="507"/>
      <c r="J1761" s="506"/>
      <c r="K1761" s="506"/>
      <c r="L1761" s="507"/>
      <c r="M1761" s="506"/>
      <c r="N1761" s="508"/>
      <c r="O1761" s="508"/>
      <c r="P1761" s="489">
        <f t="shared" si="81"/>
        <v>-9</v>
      </c>
      <c r="Q1761" s="489">
        <f t="shared" si="83"/>
        <v>0</v>
      </c>
      <c r="R1761" s="493" t="str">
        <f t="shared" si="82"/>
        <v/>
      </c>
    </row>
    <row r="1762" spans="1:18" ht="13.2" hidden="1" x14ac:dyDescent="0.25">
      <c r="A1762" s="503">
        <v>1758</v>
      </c>
      <c r="B1762" s="504"/>
      <c r="C1762" s="505"/>
      <c r="D1762" s="506"/>
      <c r="E1762" s="506"/>
      <c r="F1762" s="106"/>
      <c r="G1762" s="506"/>
      <c r="H1762" s="506"/>
      <c r="I1762" s="507"/>
      <c r="J1762" s="506"/>
      <c r="K1762" s="506"/>
      <c r="L1762" s="507"/>
      <c r="M1762" s="506"/>
      <c r="N1762" s="508"/>
      <c r="O1762" s="508"/>
      <c r="P1762" s="489">
        <f t="shared" si="81"/>
        <v>-9</v>
      </c>
      <c r="Q1762" s="489">
        <f t="shared" si="83"/>
        <v>0</v>
      </c>
      <c r="R1762" s="493" t="str">
        <f t="shared" si="82"/>
        <v/>
      </c>
    </row>
    <row r="1763" spans="1:18" ht="13.2" hidden="1" x14ac:dyDescent="0.25">
      <c r="A1763" s="503">
        <v>1759</v>
      </c>
      <c r="B1763" s="504"/>
      <c r="C1763" s="505"/>
      <c r="D1763" s="506"/>
      <c r="E1763" s="506"/>
      <c r="F1763" s="106"/>
      <c r="G1763" s="506"/>
      <c r="H1763" s="506"/>
      <c r="I1763" s="507"/>
      <c r="J1763" s="506"/>
      <c r="K1763" s="506"/>
      <c r="L1763" s="507"/>
      <c r="M1763" s="506"/>
      <c r="N1763" s="508"/>
      <c r="O1763" s="508"/>
      <c r="P1763" s="489">
        <f t="shared" si="81"/>
        <v>-9</v>
      </c>
      <c r="Q1763" s="489">
        <f t="shared" si="83"/>
        <v>0</v>
      </c>
      <c r="R1763" s="493" t="str">
        <f t="shared" si="82"/>
        <v/>
      </c>
    </row>
    <row r="1764" spans="1:18" ht="13.2" hidden="1" x14ac:dyDescent="0.25">
      <c r="A1764" s="503">
        <v>1760</v>
      </c>
      <c r="B1764" s="504"/>
      <c r="C1764" s="505"/>
      <c r="D1764" s="506"/>
      <c r="E1764" s="506"/>
      <c r="F1764" s="106"/>
      <c r="G1764" s="506"/>
      <c r="H1764" s="506"/>
      <c r="I1764" s="507"/>
      <c r="J1764" s="506"/>
      <c r="K1764" s="506"/>
      <c r="L1764" s="507"/>
      <c r="M1764" s="506"/>
      <c r="N1764" s="508"/>
      <c r="O1764" s="508"/>
      <c r="P1764" s="489">
        <f t="shared" si="81"/>
        <v>-9</v>
      </c>
      <c r="Q1764" s="489">
        <f t="shared" si="83"/>
        <v>0</v>
      </c>
      <c r="R1764" s="493" t="str">
        <f t="shared" si="82"/>
        <v/>
      </c>
    </row>
    <row r="1765" spans="1:18" ht="13.2" hidden="1" x14ac:dyDescent="0.25">
      <c r="A1765" s="503">
        <v>1761</v>
      </c>
      <c r="B1765" s="504"/>
      <c r="C1765" s="505"/>
      <c r="D1765" s="506"/>
      <c r="E1765" s="506"/>
      <c r="F1765" s="106"/>
      <c r="G1765" s="506"/>
      <c r="H1765" s="506"/>
      <c r="I1765" s="507"/>
      <c r="J1765" s="506"/>
      <c r="K1765" s="506"/>
      <c r="L1765" s="507"/>
      <c r="M1765" s="506"/>
      <c r="N1765" s="508"/>
      <c r="O1765" s="508"/>
      <c r="P1765" s="489">
        <f t="shared" si="81"/>
        <v>-9</v>
      </c>
      <c r="Q1765" s="489">
        <f t="shared" si="83"/>
        <v>0</v>
      </c>
      <c r="R1765" s="493" t="str">
        <f t="shared" si="82"/>
        <v/>
      </c>
    </row>
    <row r="1766" spans="1:18" ht="13.2" hidden="1" x14ac:dyDescent="0.25">
      <c r="A1766" s="503">
        <v>1762</v>
      </c>
      <c r="B1766" s="504"/>
      <c r="C1766" s="505"/>
      <c r="D1766" s="506"/>
      <c r="E1766" s="506"/>
      <c r="F1766" s="106"/>
      <c r="G1766" s="506"/>
      <c r="H1766" s="506"/>
      <c r="I1766" s="507"/>
      <c r="J1766" s="506"/>
      <c r="K1766" s="506"/>
      <c r="L1766" s="507"/>
      <c r="M1766" s="506"/>
      <c r="N1766" s="508"/>
      <c r="O1766" s="508"/>
      <c r="P1766" s="489">
        <f t="shared" si="81"/>
        <v>-9</v>
      </c>
      <c r="Q1766" s="489">
        <f t="shared" si="83"/>
        <v>0</v>
      </c>
      <c r="R1766" s="493" t="str">
        <f t="shared" si="82"/>
        <v/>
      </c>
    </row>
    <row r="1767" spans="1:18" ht="13.2" hidden="1" x14ac:dyDescent="0.25">
      <c r="A1767" s="503">
        <v>1763</v>
      </c>
      <c r="B1767" s="504"/>
      <c r="C1767" s="505"/>
      <c r="D1767" s="506"/>
      <c r="E1767" s="506"/>
      <c r="F1767" s="106"/>
      <c r="G1767" s="506"/>
      <c r="H1767" s="506"/>
      <c r="I1767" s="507"/>
      <c r="J1767" s="506"/>
      <c r="K1767" s="506"/>
      <c r="L1767" s="507"/>
      <c r="M1767" s="506"/>
      <c r="N1767" s="508"/>
      <c r="O1767" s="508"/>
      <c r="P1767" s="489">
        <f t="shared" si="81"/>
        <v>-9</v>
      </c>
      <c r="Q1767" s="489">
        <f t="shared" si="83"/>
        <v>0</v>
      </c>
      <c r="R1767" s="493" t="str">
        <f t="shared" si="82"/>
        <v/>
      </c>
    </row>
    <row r="1768" spans="1:18" ht="13.2" hidden="1" x14ac:dyDescent="0.25">
      <c r="A1768" s="503">
        <v>1764</v>
      </c>
      <c r="B1768" s="504"/>
      <c r="C1768" s="505"/>
      <c r="D1768" s="506"/>
      <c r="E1768" s="506"/>
      <c r="F1768" s="106"/>
      <c r="G1768" s="506"/>
      <c r="H1768" s="506"/>
      <c r="I1768" s="507"/>
      <c r="J1768" s="506"/>
      <c r="K1768" s="506"/>
      <c r="L1768" s="507"/>
      <c r="M1768" s="506"/>
      <c r="N1768" s="508"/>
      <c r="O1768" s="508"/>
      <c r="P1768" s="489">
        <f t="shared" si="81"/>
        <v>-9</v>
      </c>
      <c r="Q1768" s="489">
        <f t="shared" si="83"/>
        <v>0</v>
      </c>
      <c r="R1768" s="493" t="str">
        <f t="shared" si="82"/>
        <v/>
      </c>
    </row>
    <row r="1769" spans="1:18" ht="13.2" hidden="1" x14ac:dyDescent="0.25">
      <c r="A1769" s="503">
        <v>1765</v>
      </c>
      <c r="B1769" s="504"/>
      <c r="C1769" s="505"/>
      <c r="D1769" s="506"/>
      <c r="E1769" s="506"/>
      <c r="F1769" s="106"/>
      <c r="G1769" s="506"/>
      <c r="H1769" s="506"/>
      <c r="I1769" s="507"/>
      <c r="J1769" s="506"/>
      <c r="K1769" s="506"/>
      <c r="L1769" s="507"/>
      <c r="M1769" s="506"/>
      <c r="N1769" s="508"/>
      <c r="O1769" s="508"/>
      <c r="P1769" s="489">
        <f t="shared" si="81"/>
        <v>-9</v>
      </c>
      <c r="Q1769" s="489">
        <f t="shared" si="83"/>
        <v>0</v>
      </c>
      <c r="R1769" s="493" t="str">
        <f t="shared" si="82"/>
        <v/>
      </c>
    </row>
    <row r="1770" spans="1:18" ht="13.2" hidden="1" x14ac:dyDescent="0.25">
      <c r="A1770" s="503">
        <v>1766</v>
      </c>
      <c r="B1770" s="504"/>
      <c r="C1770" s="505"/>
      <c r="D1770" s="506"/>
      <c r="E1770" s="506"/>
      <c r="F1770" s="106"/>
      <c r="G1770" s="506"/>
      <c r="H1770" s="506"/>
      <c r="I1770" s="507"/>
      <c r="J1770" s="506"/>
      <c r="K1770" s="506"/>
      <c r="L1770" s="507"/>
      <c r="M1770" s="506"/>
      <c r="N1770" s="508"/>
      <c r="O1770" s="508"/>
      <c r="P1770" s="489">
        <f t="shared" si="81"/>
        <v>-9</v>
      </c>
      <c r="Q1770" s="489">
        <f t="shared" si="83"/>
        <v>0</v>
      </c>
      <c r="R1770" s="493" t="str">
        <f t="shared" si="82"/>
        <v/>
      </c>
    </row>
    <row r="1771" spans="1:18" ht="13.2" hidden="1" x14ac:dyDescent="0.25">
      <c r="A1771" s="503">
        <v>1767</v>
      </c>
      <c r="B1771" s="504"/>
      <c r="C1771" s="505"/>
      <c r="D1771" s="506"/>
      <c r="E1771" s="506"/>
      <c r="F1771" s="106"/>
      <c r="G1771" s="506"/>
      <c r="H1771" s="506"/>
      <c r="I1771" s="507"/>
      <c r="J1771" s="506"/>
      <c r="K1771" s="506"/>
      <c r="L1771" s="507"/>
      <c r="M1771" s="506"/>
      <c r="N1771" s="508"/>
      <c r="O1771" s="508"/>
      <c r="P1771" s="489">
        <f t="shared" si="81"/>
        <v>-9</v>
      </c>
      <c r="Q1771" s="489">
        <f t="shared" si="83"/>
        <v>0</v>
      </c>
      <c r="R1771" s="493" t="str">
        <f t="shared" si="82"/>
        <v/>
      </c>
    </row>
    <row r="1772" spans="1:18" ht="13.2" hidden="1" x14ac:dyDescent="0.25">
      <c r="A1772" s="503">
        <v>1768</v>
      </c>
      <c r="B1772" s="504"/>
      <c r="C1772" s="505"/>
      <c r="D1772" s="506"/>
      <c r="E1772" s="506"/>
      <c r="F1772" s="106"/>
      <c r="G1772" s="506"/>
      <c r="H1772" s="506"/>
      <c r="I1772" s="507"/>
      <c r="J1772" s="506"/>
      <c r="K1772" s="506"/>
      <c r="L1772" s="507"/>
      <c r="M1772" s="506"/>
      <c r="N1772" s="508"/>
      <c r="O1772" s="508"/>
      <c r="P1772" s="489">
        <f t="shared" si="81"/>
        <v>-9</v>
      </c>
      <c r="Q1772" s="489">
        <f t="shared" si="83"/>
        <v>0</v>
      </c>
      <c r="R1772" s="493" t="str">
        <f t="shared" si="82"/>
        <v/>
      </c>
    </row>
    <row r="1773" spans="1:18" ht="13.2" hidden="1" x14ac:dyDescent="0.25">
      <c r="A1773" s="503">
        <v>1769</v>
      </c>
      <c r="B1773" s="504"/>
      <c r="C1773" s="505"/>
      <c r="D1773" s="506"/>
      <c r="E1773" s="506"/>
      <c r="F1773" s="106"/>
      <c r="G1773" s="506"/>
      <c r="H1773" s="506"/>
      <c r="I1773" s="507"/>
      <c r="J1773" s="506"/>
      <c r="K1773" s="506"/>
      <c r="L1773" s="507"/>
      <c r="M1773" s="506"/>
      <c r="N1773" s="508"/>
      <c r="O1773" s="508"/>
      <c r="P1773" s="489">
        <f t="shared" si="81"/>
        <v>-9</v>
      </c>
      <c r="Q1773" s="489">
        <f t="shared" si="83"/>
        <v>0</v>
      </c>
      <c r="R1773" s="493" t="str">
        <f t="shared" si="82"/>
        <v/>
      </c>
    </row>
    <row r="1774" spans="1:18" ht="13.2" hidden="1" x14ac:dyDescent="0.25">
      <c r="A1774" s="503">
        <v>1770</v>
      </c>
      <c r="B1774" s="504"/>
      <c r="C1774" s="505"/>
      <c r="D1774" s="506"/>
      <c r="E1774" s="506"/>
      <c r="F1774" s="106"/>
      <c r="G1774" s="506"/>
      <c r="H1774" s="506"/>
      <c r="I1774" s="507"/>
      <c r="J1774" s="506"/>
      <c r="K1774" s="506"/>
      <c r="L1774" s="507"/>
      <c r="M1774" s="506"/>
      <c r="N1774" s="508"/>
      <c r="O1774" s="508"/>
      <c r="P1774" s="489">
        <f t="shared" si="81"/>
        <v>-9</v>
      </c>
      <c r="Q1774" s="489">
        <f t="shared" si="83"/>
        <v>0</v>
      </c>
      <c r="R1774" s="493" t="str">
        <f t="shared" si="82"/>
        <v/>
      </c>
    </row>
    <row r="1775" spans="1:18" ht="13.2" hidden="1" x14ac:dyDescent="0.25">
      <c r="A1775" s="503">
        <v>1771</v>
      </c>
      <c r="B1775" s="504"/>
      <c r="C1775" s="505"/>
      <c r="D1775" s="506"/>
      <c r="E1775" s="506"/>
      <c r="F1775" s="106"/>
      <c r="G1775" s="506"/>
      <c r="H1775" s="506"/>
      <c r="I1775" s="507"/>
      <c r="J1775" s="506"/>
      <c r="K1775" s="506"/>
      <c r="L1775" s="507"/>
      <c r="M1775" s="506"/>
      <c r="N1775" s="508"/>
      <c r="O1775" s="508"/>
      <c r="P1775" s="489">
        <f t="shared" si="81"/>
        <v>-9</v>
      </c>
      <c r="Q1775" s="489">
        <f t="shared" si="83"/>
        <v>0</v>
      </c>
      <c r="R1775" s="493" t="str">
        <f t="shared" si="82"/>
        <v/>
      </c>
    </row>
    <row r="1776" spans="1:18" ht="13.2" hidden="1" x14ac:dyDescent="0.25">
      <c r="A1776" s="503">
        <v>1772</v>
      </c>
      <c r="B1776" s="504"/>
      <c r="C1776" s="505"/>
      <c r="D1776" s="506"/>
      <c r="E1776" s="506"/>
      <c r="F1776" s="106"/>
      <c r="G1776" s="506"/>
      <c r="H1776" s="506"/>
      <c r="I1776" s="507"/>
      <c r="J1776" s="506"/>
      <c r="K1776" s="506"/>
      <c r="L1776" s="507"/>
      <c r="M1776" s="506"/>
      <c r="N1776" s="508"/>
      <c r="O1776" s="508"/>
      <c r="P1776" s="489">
        <f t="shared" si="81"/>
        <v>-9</v>
      </c>
      <c r="Q1776" s="489">
        <f t="shared" si="83"/>
        <v>0</v>
      </c>
      <c r="R1776" s="493" t="str">
        <f t="shared" si="82"/>
        <v/>
      </c>
    </row>
    <row r="1777" spans="1:18" ht="13.2" hidden="1" x14ac:dyDescent="0.25">
      <c r="A1777" s="503">
        <v>1773</v>
      </c>
      <c r="B1777" s="504"/>
      <c r="C1777" s="505"/>
      <c r="D1777" s="506"/>
      <c r="E1777" s="506"/>
      <c r="F1777" s="106"/>
      <c r="G1777" s="506"/>
      <c r="H1777" s="506"/>
      <c r="I1777" s="507"/>
      <c r="J1777" s="506"/>
      <c r="K1777" s="506"/>
      <c r="L1777" s="507"/>
      <c r="M1777" s="506"/>
      <c r="N1777" s="508"/>
      <c r="O1777" s="508"/>
      <c r="P1777" s="489">
        <f t="shared" si="81"/>
        <v>-9</v>
      </c>
      <c r="Q1777" s="489">
        <f t="shared" si="83"/>
        <v>0</v>
      </c>
      <c r="R1777" s="493" t="str">
        <f t="shared" si="82"/>
        <v/>
      </c>
    </row>
    <row r="1778" spans="1:18" ht="13.2" hidden="1" x14ac:dyDescent="0.25">
      <c r="A1778" s="503">
        <v>1774</v>
      </c>
      <c r="B1778" s="504"/>
      <c r="C1778" s="505"/>
      <c r="D1778" s="506"/>
      <c r="E1778" s="506"/>
      <c r="F1778" s="106"/>
      <c r="G1778" s="506"/>
      <c r="H1778" s="506"/>
      <c r="I1778" s="507"/>
      <c r="J1778" s="506"/>
      <c r="K1778" s="506"/>
      <c r="L1778" s="507"/>
      <c r="M1778" s="506"/>
      <c r="N1778" s="508"/>
      <c r="O1778" s="508"/>
      <c r="P1778" s="489">
        <f t="shared" si="81"/>
        <v>-9</v>
      </c>
      <c r="Q1778" s="489">
        <f t="shared" si="83"/>
        <v>0</v>
      </c>
      <c r="R1778" s="493" t="str">
        <f t="shared" si="82"/>
        <v/>
      </c>
    </row>
    <row r="1779" spans="1:18" ht="13.2" hidden="1" x14ac:dyDescent="0.25">
      <c r="A1779" s="503">
        <v>1775</v>
      </c>
      <c r="B1779" s="504"/>
      <c r="C1779" s="505"/>
      <c r="D1779" s="506"/>
      <c r="E1779" s="506"/>
      <c r="F1779" s="106"/>
      <c r="G1779" s="506"/>
      <c r="H1779" s="506"/>
      <c r="I1779" s="507"/>
      <c r="J1779" s="506"/>
      <c r="K1779" s="506"/>
      <c r="L1779" s="507"/>
      <c r="M1779" s="506"/>
      <c r="N1779" s="508"/>
      <c r="O1779" s="508"/>
      <c r="P1779" s="489">
        <f t="shared" si="81"/>
        <v>-9</v>
      </c>
      <c r="Q1779" s="489">
        <f t="shared" si="83"/>
        <v>0</v>
      </c>
      <c r="R1779" s="493" t="str">
        <f t="shared" si="82"/>
        <v/>
      </c>
    </row>
    <row r="1780" spans="1:18" ht="13.2" hidden="1" x14ac:dyDescent="0.25">
      <c r="A1780" s="503">
        <v>1776</v>
      </c>
      <c r="B1780" s="504"/>
      <c r="C1780" s="505"/>
      <c r="D1780" s="506"/>
      <c r="E1780" s="506"/>
      <c r="F1780" s="106"/>
      <c r="G1780" s="506"/>
      <c r="H1780" s="506"/>
      <c r="I1780" s="507"/>
      <c r="J1780" s="506"/>
      <c r="K1780" s="506"/>
      <c r="L1780" s="507"/>
      <c r="M1780" s="506"/>
      <c r="N1780" s="508"/>
      <c r="O1780" s="508"/>
      <c r="P1780" s="489">
        <f t="shared" si="81"/>
        <v>-9</v>
      </c>
      <c r="Q1780" s="489">
        <f t="shared" si="83"/>
        <v>0</v>
      </c>
      <c r="R1780" s="493" t="str">
        <f t="shared" si="82"/>
        <v/>
      </c>
    </row>
    <row r="1781" spans="1:18" ht="13.2" hidden="1" x14ac:dyDescent="0.25">
      <c r="A1781" s="503">
        <v>1777</v>
      </c>
      <c r="B1781" s="504"/>
      <c r="C1781" s="505"/>
      <c r="D1781" s="506"/>
      <c r="E1781" s="506"/>
      <c r="F1781" s="106"/>
      <c r="G1781" s="506"/>
      <c r="H1781" s="506"/>
      <c r="I1781" s="507"/>
      <c r="J1781" s="506"/>
      <c r="K1781" s="506"/>
      <c r="L1781" s="507"/>
      <c r="M1781" s="506"/>
      <c r="N1781" s="508"/>
      <c r="O1781" s="508"/>
      <c r="P1781" s="489">
        <f t="shared" si="81"/>
        <v>-9</v>
      </c>
      <c r="Q1781" s="489">
        <f t="shared" si="83"/>
        <v>0</v>
      </c>
      <c r="R1781" s="493" t="str">
        <f t="shared" si="82"/>
        <v/>
      </c>
    </row>
    <row r="1782" spans="1:18" ht="13.2" hidden="1" x14ac:dyDescent="0.25">
      <c r="A1782" s="503">
        <v>1778</v>
      </c>
      <c r="B1782" s="504"/>
      <c r="C1782" s="505"/>
      <c r="D1782" s="506"/>
      <c r="E1782" s="506"/>
      <c r="F1782" s="106"/>
      <c r="G1782" s="506"/>
      <c r="H1782" s="506"/>
      <c r="I1782" s="507"/>
      <c r="J1782" s="506"/>
      <c r="K1782" s="506"/>
      <c r="L1782" s="507"/>
      <c r="M1782" s="506"/>
      <c r="N1782" s="508"/>
      <c r="O1782" s="508"/>
      <c r="P1782" s="489">
        <f t="shared" si="81"/>
        <v>-9</v>
      </c>
      <c r="Q1782" s="489">
        <f t="shared" si="83"/>
        <v>0</v>
      </c>
      <c r="R1782" s="493" t="str">
        <f t="shared" si="82"/>
        <v/>
      </c>
    </row>
    <row r="1783" spans="1:18" ht="13.2" hidden="1" x14ac:dyDescent="0.25">
      <c r="A1783" s="503">
        <v>1779</v>
      </c>
      <c r="B1783" s="504"/>
      <c r="C1783" s="505"/>
      <c r="D1783" s="506"/>
      <c r="E1783" s="506"/>
      <c r="F1783" s="106"/>
      <c r="G1783" s="506"/>
      <c r="H1783" s="506"/>
      <c r="I1783" s="507"/>
      <c r="J1783" s="506"/>
      <c r="K1783" s="506"/>
      <c r="L1783" s="507"/>
      <c r="M1783" s="506"/>
      <c r="N1783" s="508"/>
      <c r="O1783" s="508"/>
      <c r="P1783" s="489">
        <f t="shared" si="81"/>
        <v>-9</v>
      </c>
      <c r="Q1783" s="489">
        <f t="shared" si="83"/>
        <v>0</v>
      </c>
      <c r="R1783" s="493" t="str">
        <f t="shared" si="82"/>
        <v/>
      </c>
    </row>
    <row r="1784" spans="1:18" ht="13.2" hidden="1" x14ac:dyDescent="0.25">
      <c r="A1784" s="503">
        <v>1780</v>
      </c>
      <c r="B1784" s="504"/>
      <c r="C1784" s="505"/>
      <c r="D1784" s="506"/>
      <c r="E1784" s="506"/>
      <c r="F1784" s="106"/>
      <c r="G1784" s="506"/>
      <c r="H1784" s="506"/>
      <c r="I1784" s="507"/>
      <c r="J1784" s="506"/>
      <c r="K1784" s="506"/>
      <c r="L1784" s="507"/>
      <c r="M1784" s="506"/>
      <c r="N1784" s="508"/>
      <c r="O1784" s="508"/>
      <c r="P1784" s="489">
        <f t="shared" si="81"/>
        <v>-9</v>
      </c>
      <c r="Q1784" s="489">
        <f t="shared" si="83"/>
        <v>0</v>
      </c>
      <c r="R1784" s="493" t="str">
        <f t="shared" si="82"/>
        <v/>
      </c>
    </row>
    <row r="1785" spans="1:18" ht="13.2" hidden="1" x14ac:dyDescent="0.25">
      <c r="A1785" s="503">
        <v>1781</v>
      </c>
      <c r="B1785" s="504"/>
      <c r="C1785" s="505"/>
      <c r="D1785" s="506"/>
      <c r="E1785" s="506"/>
      <c r="F1785" s="106"/>
      <c r="G1785" s="506"/>
      <c r="H1785" s="506"/>
      <c r="I1785" s="507"/>
      <c r="J1785" s="506"/>
      <c r="K1785" s="506"/>
      <c r="L1785" s="507"/>
      <c r="M1785" s="506"/>
      <c r="N1785" s="508"/>
      <c r="O1785" s="508"/>
      <c r="P1785" s="489">
        <f t="shared" si="81"/>
        <v>-9</v>
      </c>
      <c r="Q1785" s="489">
        <f t="shared" si="83"/>
        <v>0</v>
      </c>
      <c r="R1785" s="493" t="str">
        <f t="shared" si="82"/>
        <v/>
      </c>
    </row>
    <row r="1786" spans="1:18" ht="13.2" hidden="1" x14ac:dyDescent="0.25">
      <c r="A1786" s="503">
        <v>1782</v>
      </c>
      <c r="B1786" s="504"/>
      <c r="C1786" s="505"/>
      <c r="D1786" s="506"/>
      <c r="E1786" s="506"/>
      <c r="F1786" s="106"/>
      <c r="G1786" s="506"/>
      <c r="H1786" s="506"/>
      <c r="I1786" s="507"/>
      <c r="J1786" s="506"/>
      <c r="K1786" s="506"/>
      <c r="L1786" s="507"/>
      <c r="M1786" s="506"/>
      <c r="N1786" s="508"/>
      <c r="O1786" s="508"/>
      <c r="P1786" s="489">
        <f t="shared" si="81"/>
        <v>-9</v>
      </c>
      <c r="Q1786" s="489">
        <f t="shared" si="83"/>
        <v>0</v>
      </c>
      <c r="R1786" s="493" t="str">
        <f t="shared" si="82"/>
        <v/>
      </c>
    </row>
    <row r="1787" spans="1:18" ht="13.2" hidden="1" x14ac:dyDescent="0.25">
      <c r="A1787" s="503">
        <v>1783</v>
      </c>
      <c r="B1787" s="504"/>
      <c r="C1787" s="505"/>
      <c r="D1787" s="506"/>
      <c r="E1787" s="506"/>
      <c r="F1787" s="106"/>
      <c r="G1787" s="506"/>
      <c r="H1787" s="506"/>
      <c r="I1787" s="507"/>
      <c r="J1787" s="506"/>
      <c r="K1787" s="506"/>
      <c r="L1787" s="507"/>
      <c r="M1787" s="506"/>
      <c r="N1787" s="508"/>
      <c r="O1787" s="508"/>
      <c r="P1787" s="489">
        <f t="shared" si="81"/>
        <v>-9</v>
      </c>
      <c r="Q1787" s="489">
        <f t="shared" si="83"/>
        <v>0</v>
      </c>
      <c r="R1787" s="493" t="str">
        <f t="shared" si="82"/>
        <v/>
      </c>
    </row>
    <row r="1788" spans="1:18" ht="13.2" hidden="1" x14ac:dyDescent="0.25">
      <c r="A1788" s="503">
        <v>1784</v>
      </c>
      <c r="B1788" s="504"/>
      <c r="C1788" s="505"/>
      <c r="D1788" s="506"/>
      <c r="E1788" s="506"/>
      <c r="F1788" s="106"/>
      <c r="G1788" s="506"/>
      <c r="H1788" s="506"/>
      <c r="I1788" s="507"/>
      <c r="J1788" s="506"/>
      <c r="K1788" s="506"/>
      <c r="L1788" s="507"/>
      <c r="M1788" s="506"/>
      <c r="N1788" s="508"/>
      <c r="O1788" s="508"/>
      <c r="P1788" s="489">
        <f t="shared" si="81"/>
        <v>-9</v>
      </c>
      <c r="Q1788" s="489">
        <f t="shared" si="83"/>
        <v>0</v>
      </c>
      <c r="R1788" s="493" t="str">
        <f t="shared" si="82"/>
        <v/>
      </c>
    </row>
    <row r="1789" spans="1:18" ht="13.2" hidden="1" x14ac:dyDescent="0.25">
      <c r="A1789" s="503">
        <v>1785</v>
      </c>
      <c r="B1789" s="504"/>
      <c r="C1789" s="505"/>
      <c r="D1789" s="506"/>
      <c r="E1789" s="506"/>
      <c r="F1789" s="106"/>
      <c r="G1789" s="506"/>
      <c r="H1789" s="506"/>
      <c r="I1789" s="507"/>
      <c r="J1789" s="506"/>
      <c r="K1789" s="506"/>
      <c r="L1789" s="507"/>
      <c r="M1789" s="506"/>
      <c r="N1789" s="508"/>
      <c r="O1789" s="508"/>
      <c r="P1789" s="489">
        <f t="shared" si="81"/>
        <v>-9</v>
      </c>
      <c r="Q1789" s="489">
        <f t="shared" si="83"/>
        <v>0</v>
      </c>
      <c r="R1789" s="493" t="str">
        <f t="shared" si="82"/>
        <v/>
      </c>
    </row>
    <row r="1790" spans="1:18" ht="13.2" hidden="1" x14ac:dyDescent="0.25">
      <c r="A1790" s="503">
        <v>1786</v>
      </c>
      <c r="B1790" s="504"/>
      <c r="C1790" s="505"/>
      <c r="D1790" s="506"/>
      <c r="E1790" s="506"/>
      <c r="F1790" s="106"/>
      <c r="G1790" s="506"/>
      <c r="H1790" s="506"/>
      <c r="I1790" s="507"/>
      <c r="J1790" s="506"/>
      <c r="K1790" s="506"/>
      <c r="L1790" s="507"/>
      <c r="M1790" s="506"/>
      <c r="N1790" s="508"/>
      <c r="O1790" s="508"/>
      <c r="P1790" s="489">
        <f t="shared" si="81"/>
        <v>-9</v>
      </c>
      <c r="Q1790" s="489">
        <f t="shared" si="83"/>
        <v>0</v>
      </c>
      <c r="R1790" s="493" t="str">
        <f t="shared" si="82"/>
        <v/>
      </c>
    </row>
    <row r="1791" spans="1:18" ht="13.2" hidden="1" x14ac:dyDescent="0.25">
      <c r="A1791" s="503">
        <v>1787</v>
      </c>
      <c r="B1791" s="504"/>
      <c r="C1791" s="505"/>
      <c r="D1791" s="506"/>
      <c r="E1791" s="506"/>
      <c r="F1791" s="106"/>
      <c r="G1791" s="506"/>
      <c r="H1791" s="506"/>
      <c r="I1791" s="507"/>
      <c r="J1791" s="506"/>
      <c r="K1791" s="506"/>
      <c r="L1791" s="507"/>
      <c r="M1791" s="506"/>
      <c r="N1791" s="508"/>
      <c r="O1791" s="508"/>
      <c r="P1791" s="489">
        <f t="shared" si="81"/>
        <v>-9</v>
      </c>
      <c r="Q1791" s="489">
        <f t="shared" si="83"/>
        <v>0</v>
      </c>
      <c r="R1791" s="493" t="str">
        <f t="shared" si="82"/>
        <v/>
      </c>
    </row>
    <row r="1792" spans="1:18" ht="13.2" hidden="1" x14ac:dyDescent="0.25">
      <c r="A1792" s="503">
        <v>1788</v>
      </c>
      <c r="B1792" s="504"/>
      <c r="C1792" s="505"/>
      <c r="D1792" s="506"/>
      <c r="E1792" s="506"/>
      <c r="F1792" s="106"/>
      <c r="G1792" s="506"/>
      <c r="H1792" s="506"/>
      <c r="I1792" s="507"/>
      <c r="J1792" s="506"/>
      <c r="K1792" s="506"/>
      <c r="L1792" s="507"/>
      <c r="M1792" s="506"/>
      <c r="N1792" s="508"/>
      <c r="O1792" s="508"/>
      <c r="P1792" s="489">
        <f t="shared" si="81"/>
        <v>-9</v>
      </c>
      <c r="Q1792" s="489">
        <f t="shared" si="83"/>
        <v>0</v>
      </c>
      <c r="R1792" s="493" t="str">
        <f t="shared" si="82"/>
        <v/>
      </c>
    </row>
    <row r="1793" spans="1:18" ht="13.2" hidden="1" x14ac:dyDescent="0.25">
      <c r="A1793" s="503">
        <v>1789</v>
      </c>
      <c r="B1793" s="504"/>
      <c r="C1793" s="505"/>
      <c r="D1793" s="506"/>
      <c r="E1793" s="506"/>
      <c r="F1793" s="106"/>
      <c r="G1793" s="506"/>
      <c r="H1793" s="506"/>
      <c r="I1793" s="507"/>
      <c r="J1793" s="506"/>
      <c r="K1793" s="506"/>
      <c r="L1793" s="507"/>
      <c r="M1793" s="506"/>
      <c r="N1793" s="508"/>
      <c r="O1793" s="508"/>
      <c r="P1793" s="489">
        <f t="shared" si="81"/>
        <v>-9</v>
      </c>
      <c r="Q1793" s="489">
        <f t="shared" si="83"/>
        <v>0</v>
      </c>
      <c r="R1793" s="493" t="str">
        <f t="shared" si="82"/>
        <v/>
      </c>
    </row>
    <row r="1794" spans="1:18" ht="13.2" hidden="1" x14ac:dyDescent="0.25">
      <c r="A1794" s="503">
        <v>1790</v>
      </c>
      <c r="B1794" s="504"/>
      <c r="C1794" s="505"/>
      <c r="D1794" s="506"/>
      <c r="E1794" s="506"/>
      <c r="F1794" s="106"/>
      <c r="G1794" s="506"/>
      <c r="H1794" s="506"/>
      <c r="I1794" s="507"/>
      <c r="J1794" s="506"/>
      <c r="K1794" s="506"/>
      <c r="L1794" s="507"/>
      <c r="M1794" s="506"/>
      <c r="N1794" s="508"/>
      <c r="O1794" s="508"/>
      <c r="P1794" s="489">
        <f t="shared" si="81"/>
        <v>-9</v>
      </c>
      <c r="Q1794" s="489">
        <f t="shared" si="83"/>
        <v>0</v>
      </c>
      <c r="R1794" s="493" t="str">
        <f t="shared" si="82"/>
        <v/>
      </c>
    </row>
    <row r="1795" spans="1:18" ht="13.2" hidden="1" x14ac:dyDescent="0.25">
      <c r="A1795" s="503">
        <v>1791</v>
      </c>
      <c r="B1795" s="504"/>
      <c r="C1795" s="505"/>
      <c r="D1795" s="506"/>
      <c r="E1795" s="506"/>
      <c r="F1795" s="106"/>
      <c r="G1795" s="506"/>
      <c r="H1795" s="506"/>
      <c r="I1795" s="507"/>
      <c r="J1795" s="506"/>
      <c r="K1795" s="506"/>
      <c r="L1795" s="507"/>
      <c r="M1795" s="506"/>
      <c r="N1795" s="508"/>
      <c r="O1795" s="508"/>
      <c r="P1795" s="489">
        <f t="shared" si="81"/>
        <v>-9</v>
      </c>
      <c r="Q1795" s="489">
        <f t="shared" si="83"/>
        <v>0</v>
      </c>
      <c r="R1795" s="493" t="str">
        <f t="shared" si="82"/>
        <v/>
      </c>
    </row>
    <row r="1796" spans="1:18" ht="13.2" hidden="1" x14ac:dyDescent="0.25">
      <c r="A1796" s="503">
        <v>1792</v>
      </c>
      <c r="B1796" s="504"/>
      <c r="C1796" s="505"/>
      <c r="D1796" s="506"/>
      <c r="E1796" s="506"/>
      <c r="F1796" s="106"/>
      <c r="G1796" s="506"/>
      <c r="H1796" s="506"/>
      <c r="I1796" s="507"/>
      <c r="J1796" s="506"/>
      <c r="K1796" s="506"/>
      <c r="L1796" s="507"/>
      <c r="M1796" s="506"/>
      <c r="N1796" s="508"/>
      <c r="O1796" s="508"/>
      <c r="P1796" s="489">
        <f t="shared" si="81"/>
        <v>-9</v>
      </c>
      <c r="Q1796" s="489">
        <f t="shared" si="83"/>
        <v>0</v>
      </c>
      <c r="R1796" s="493" t="str">
        <f t="shared" si="82"/>
        <v/>
      </c>
    </row>
    <row r="1797" spans="1:18" ht="13.2" hidden="1" x14ac:dyDescent="0.25">
      <c r="A1797" s="503">
        <v>1793</v>
      </c>
      <c r="B1797" s="504"/>
      <c r="C1797" s="505"/>
      <c r="D1797" s="506"/>
      <c r="E1797" s="506"/>
      <c r="F1797" s="106"/>
      <c r="G1797" s="506"/>
      <c r="H1797" s="506"/>
      <c r="I1797" s="507"/>
      <c r="J1797" s="506"/>
      <c r="K1797" s="506"/>
      <c r="L1797" s="507"/>
      <c r="M1797" s="506"/>
      <c r="N1797" s="508"/>
      <c r="O1797" s="508"/>
      <c r="P1797" s="489">
        <f t="shared" ref="P1797:P1860" si="84">MONTH(B1797)-$P$1+1</f>
        <v>-9</v>
      </c>
      <c r="Q1797" s="489">
        <f t="shared" si="83"/>
        <v>0</v>
      </c>
      <c r="R1797" s="493" t="str">
        <f t="shared" ref="R1797:R1860" si="85">SUBSTITUTE(D1797," ","_")</f>
        <v/>
      </c>
    </row>
    <row r="1798" spans="1:18" ht="13.2" hidden="1" x14ac:dyDescent="0.25">
      <c r="A1798" s="503">
        <v>1794</v>
      </c>
      <c r="B1798" s="504"/>
      <c r="C1798" s="505"/>
      <c r="D1798" s="506"/>
      <c r="E1798" s="506"/>
      <c r="F1798" s="106"/>
      <c r="G1798" s="506"/>
      <c r="H1798" s="506"/>
      <c r="I1798" s="507"/>
      <c r="J1798" s="506"/>
      <c r="K1798" s="506"/>
      <c r="L1798" s="507"/>
      <c r="M1798" s="506"/>
      <c r="N1798" s="508"/>
      <c r="O1798" s="508"/>
      <c r="P1798" s="489">
        <f t="shared" si="84"/>
        <v>-9</v>
      </c>
      <c r="Q1798" s="489">
        <f t="shared" ref="Q1798:Q1861" si="86">IF(C1798=0,0,IF(YEAR(C1798)-$Q$1&lt;0,0,MONTH(C1798)-$P$1+1))</f>
        <v>0</v>
      </c>
      <c r="R1798" s="493" t="str">
        <f t="shared" si="85"/>
        <v/>
      </c>
    </row>
    <row r="1799" spans="1:18" ht="13.2" hidden="1" x14ac:dyDescent="0.25">
      <c r="A1799" s="503">
        <v>1795</v>
      </c>
      <c r="B1799" s="504"/>
      <c r="C1799" s="505"/>
      <c r="D1799" s="506"/>
      <c r="E1799" s="506"/>
      <c r="F1799" s="106"/>
      <c r="G1799" s="506"/>
      <c r="H1799" s="506"/>
      <c r="I1799" s="507"/>
      <c r="J1799" s="506"/>
      <c r="K1799" s="506"/>
      <c r="L1799" s="507"/>
      <c r="M1799" s="506"/>
      <c r="N1799" s="508"/>
      <c r="O1799" s="508"/>
      <c r="P1799" s="489">
        <f t="shared" si="84"/>
        <v>-9</v>
      </c>
      <c r="Q1799" s="489">
        <f t="shared" si="86"/>
        <v>0</v>
      </c>
      <c r="R1799" s="493" t="str">
        <f t="shared" si="85"/>
        <v/>
      </c>
    </row>
    <row r="1800" spans="1:18" ht="13.2" hidden="1" x14ac:dyDescent="0.25">
      <c r="A1800" s="503">
        <v>1796</v>
      </c>
      <c r="B1800" s="504"/>
      <c r="C1800" s="505"/>
      <c r="D1800" s="506"/>
      <c r="E1800" s="506"/>
      <c r="F1800" s="106"/>
      <c r="G1800" s="506"/>
      <c r="H1800" s="506"/>
      <c r="I1800" s="507"/>
      <c r="J1800" s="506"/>
      <c r="K1800" s="506"/>
      <c r="L1800" s="507"/>
      <c r="M1800" s="506"/>
      <c r="N1800" s="508"/>
      <c r="O1800" s="508"/>
      <c r="P1800" s="489">
        <f t="shared" si="84"/>
        <v>-9</v>
      </c>
      <c r="Q1800" s="489">
        <f t="shared" si="86"/>
        <v>0</v>
      </c>
      <c r="R1800" s="493" t="str">
        <f t="shared" si="85"/>
        <v/>
      </c>
    </row>
    <row r="1801" spans="1:18" ht="13.2" hidden="1" x14ac:dyDescent="0.25">
      <c r="A1801" s="503">
        <v>1797</v>
      </c>
      <c r="B1801" s="504"/>
      <c r="C1801" s="505"/>
      <c r="D1801" s="506"/>
      <c r="E1801" s="506"/>
      <c r="F1801" s="106"/>
      <c r="G1801" s="506"/>
      <c r="H1801" s="506"/>
      <c r="I1801" s="507"/>
      <c r="J1801" s="506"/>
      <c r="K1801" s="506"/>
      <c r="L1801" s="507"/>
      <c r="M1801" s="506"/>
      <c r="N1801" s="508"/>
      <c r="O1801" s="508"/>
      <c r="P1801" s="489">
        <f t="shared" si="84"/>
        <v>-9</v>
      </c>
      <c r="Q1801" s="489">
        <f t="shared" si="86"/>
        <v>0</v>
      </c>
      <c r="R1801" s="493" t="str">
        <f t="shared" si="85"/>
        <v/>
      </c>
    </row>
    <row r="1802" spans="1:18" ht="13.2" hidden="1" x14ac:dyDescent="0.25">
      <c r="A1802" s="503">
        <v>1798</v>
      </c>
      <c r="B1802" s="504"/>
      <c r="C1802" s="505"/>
      <c r="D1802" s="506"/>
      <c r="E1802" s="506"/>
      <c r="F1802" s="106"/>
      <c r="G1802" s="506"/>
      <c r="H1802" s="506"/>
      <c r="I1802" s="507"/>
      <c r="J1802" s="506"/>
      <c r="K1802" s="506"/>
      <c r="L1802" s="507"/>
      <c r="M1802" s="506"/>
      <c r="N1802" s="508"/>
      <c r="O1802" s="508"/>
      <c r="P1802" s="489">
        <f t="shared" si="84"/>
        <v>-9</v>
      </c>
      <c r="Q1802" s="489">
        <f t="shared" si="86"/>
        <v>0</v>
      </c>
      <c r="R1802" s="493" t="str">
        <f t="shared" si="85"/>
        <v/>
      </c>
    </row>
    <row r="1803" spans="1:18" ht="13.2" hidden="1" x14ac:dyDescent="0.25">
      <c r="A1803" s="503">
        <v>1799</v>
      </c>
      <c r="B1803" s="504"/>
      <c r="C1803" s="505"/>
      <c r="D1803" s="506"/>
      <c r="E1803" s="506"/>
      <c r="F1803" s="106"/>
      <c r="G1803" s="506"/>
      <c r="H1803" s="506"/>
      <c r="I1803" s="507"/>
      <c r="J1803" s="506"/>
      <c r="K1803" s="506"/>
      <c r="L1803" s="507"/>
      <c r="M1803" s="506"/>
      <c r="N1803" s="508"/>
      <c r="O1803" s="508"/>
      <c r="P1803" s="489">
        <f t="shared" si="84"/>
        <v>-9</v>
      </c>
      <c r="Q1803" s="489">
        <f t="shared" si="86"/>
        <v>0</v>
      </c>
      <c r="R1803" s="493" t="str">
        <f t="shared" si="85"/>
        <v/>
      </c>
    </row>
    <row r="1804" spans="1:18" ht="13.2" hidden="1" x14ac:dyDescent="0.25">
      <c r="A1804" s="503">
        <v>1800</v>
      </c>
      <c r="B1804" s="504"/>
      <c r="C1804" s="505"/>
      <c r="D1804" s="506"/>
      <c r="E1804" s="506"/>
      <c r="F1804" s="106"/>
      <c r="G1804" s="506"/>
      <c r="H1804" s="506"/>
      <c r="I1804" s="507"/>
      <c r="J1804" s="506"/>
      <c r="K1804" s="506"/>
      <c r="L1804" s="507"/>
      <c r="M1804" s="506"/>
      <c r="N1804" s="508"/>
      <c r="O1804" s="508"/>
      <c r="P1804" s="489">
        <f t="shared" si="84"/>
        <v>-9</v>
      </c>
      <c r="Q1804" s="489">
        <f t="shared" si="86"/>
        <v>0</v>
      </c>
      <c r="R1804" s="493" t="str">
        <f t="shared" si="85"/>
        <v/>
      </c>
    </row>
    <row r="1805" spans="1:18" ht="13.2" hidden="1" x14ac:dyDescent="0.25">
      <c r="A1805" s="503">
        <v>1801</v>
      </c>
      <c r="B1805" s="504"/>
      <c r="C1805" s="505"/>
      <c r="D1805" s="506"/>
      <c r="E1805" s="506"/>
      <c r="F1805" s="106"/>
      <c r="G1805" s="506"/>
      <c r="H1805" s="506"/>
      <c r="I1805" s="507"/>
      <c r="J1805" s="506"/>
      <c r="K1805" s="506"/>
      <c r="L1805" s="507"/>
      <c r="M1805" s="506"/>
      <c r="N1805" s="508"/>
      <c r="O1805" s="508"/>
      <c r="P1805" s="489">
        <f t="shared" si="84"/>
        <v>-9</v>
      </c>
      <c r="Q1805" s="489">
        <f t="shared" si="86"/>
        <v>0</v>
      </c>
      <c r="R1805" s="493" t="str">
        <f t="shared" si="85"/>
        <v/>
      </c>
    </row>
    <row r="1806" spans="1:18" ht="13.2" hidden="1" x14ac:dyDescent="0.25">
      <c r="A1806" s="503">
        <v>1802</v>
      </c>
      <c r="B1806" s="504"/>
      <c r="C1806" s="505"/>
      <c r="D1806" s="506"/>
      <c r="E1806" s="506"/>
      <c r="F1806" s="106"/>
      <c r="G1806" s="506"/>
      <c r="H1806" s="506"/>
      <c r="I1806" s="507"/>
      <c r="J1806" s="506"/>
      <c r="K1806" s="506"/>
      <c r="L1806" s="507"/>
      <c r="M1806" s="506"/>
      <c r="N1806" s="508"/>
      <c r="O1806" s="508"/>
      <c r="P1806" s="489">
        <f t="shared" si="84"/>
        <v>-9</v>
      </c>
      <c r="Q1806" s="489">
        <f t="shared" si="86"/>
        <v>0</v>
      </c>
      <c r="R1806" s="493" t="str">
        <f t="shared" si="85"/>
        <v/>
      </c>
    </row>
    <row r="1807" spans="1:18" ht="13.2" hidden="1" x14ac:dyDescent="0.25">
      <c r="A1807" s="503">
        <v>1803</v>
      </c>
      <c r="B1807" s="504"/>
      <c r="C1807" s="505"/>
      <c r="D1807" s="506"/>
      <c r="E1807" s="506"/>
      <c r="F1807" s="106"/>
      <c r="G1807" s="506"/>
      <c r="H1807" s="506"/>
      <c r="I1807" s="507"/>
      <c r="J1807" s="506"/>
      <c r="K1807" s="506"/>
      <c r="L1807" s="507"/>
      <c r="M1807" s="506"/>
      <c r="N1807" s="508"/>
      <c r="O1807" s="508"/>
      <c r="P1807" s="489">
        <f t="shared" si="84"/>
        <v>-9</v>
      </c>
      <c r="Q1807" s="489">
        <f t="shared" si="86"/>
        <v>0</v>
      </c>
      <c r="R1807" s="493" t="str">
        <f t="shared" si="85"/>
        <v/>
      </c>
    </row>
    <row r="1808" spans="1:18" ht="13.2" hidden="1" x14ac:dyDescent="0.25">
      <c r="A1808" s="503">
        <v>1804</v>
      </c>
      <c r="B1808" s="504"/>
      <c r="C1808" s="505"/>
      <c r="D1808" s="506"/>
      <c r="E1808" s="506"/>
      <c r="F1808" s="106"/>
      <c r="G1808" s="506"/>
      <c r="H1808" s="506"/>
      <c r="I1808" s="507"/>
      <c r="J1808" s="506"/>
      <c r="K1808" s="506"/>
      <c r="L1808" s="507"/>
      <c r="M1808" s="506"/>
      <c r="N1808" s="508"/>
      <c r="O1808" s="508"/>
      <c r="P1808" s="489">
        <f t="shared" si="84"/>
        <v>-9</v>
      </c>
      <c r="Q1808" s="489">
        <f t="shared" si="86"/>
        <v>0</v>
      </c>
      <c r="R1808" s="493" t="str">
        <f t="shared" si="85"/>
        <v/>
      </c>
    </row>
    <row r="1809" spans="1:18" ht="13.2" hidden="1" x14ac:dyDescent="0.25">
      <c r="A1809" s="503">
        <v>1805</v>
      </c>
      <c r="B1809" s="504"/>
      <c r="C1809" s="505"/>
      <c r="D1809" s="506"/>
      <c r="E1809" s="506"/>
      <c r="F1809" s="106"/>
      <c r="G1809" s="506"/>
      <c r="H1809" s="506"/>
      <c r="I1809" s="507"/>
      <c r="J1809" s="506"/>
      <c r="K1809" s="506"/>
      <c r="L1809" s="507"/>
      <c r="M1809" s="506"/>
      <c r="N1809" s="508"/>
      <c r="O1809" s="508"/>
      <c r="P1809" s="489">
        <f t="shared" si="84"/>
        <v>-9</v>
      </c>
      <c r="Q1809" s="489">
        <f t="shared" si="86"/>
        <v>0</v>
      </c>
      <c r="R1809" s="493" t="str">
        <f t="shared" si="85"/>
        <v/>
      </c>
    </row>
    <row r="1810" spans="1:18" ht="13.2" hidden="1" x14ac:dyDescent="0.25">
      <c r="A1810" s="503">
        <v>1806</v>
      </c>
      <c r="B1810" s="504"/>
      <c r="C1810" s="505"/>
      <c r="D1810" s="506"/>
      <c r="E1810" s="506"/>
      <c r="F1810" s="106"/>
      <c r="G1810" s="506"/>
      <c r="H1810" s="506"/>
      <c r="I1810" s="507"/>
      <c r="J1810" s="506"/>
      <c r="K1810" s="506"/>
      <c r="L1810" s="507"/>
      <c r="M1810" s="506"/>
      <c r="N1810" s="508"/>
      <c r="O1810" s="508"/>
      <c r="P1810" s="489">
        <f t="shared" si="84"/>
        <v>-9</v>
      </c>
      <c r="Q1810" s="489">
        <f t="shared" si="86"/>
        <v>0</v>
      </c>
      <c r="R1810" s="493" t="str">
        <f t="shared" si="85"/>
        <v/>
      </c>
    </row>
    <row r="1811" spans="1:18" ht="13.2" hidden="1" x14ac:dyDescent="0.25">
      <c r="A1811" s="503">
        <v>1807</v>
      </c>
      <c r="B1811" s="504"/>
      <c r="C1811" s="505"/>
      <c r="D1811" s="506"/>
      <c r="E1811" s="506"/>
      <c r="F1811" s="106"/>
      <c r="G1811" s="506"/>
      <c r="H1811" s="506"/>
      <c r="I1811" s="507"/>
      <c r="J1811" s="506"/>
      <c r="K1811" s="506"/>
      <c r="L1811" s="507"/>
      <c r="M1811" s="506"/>
      <c r="N1811" s="508"/>
      <c r="O1811" s="508"/>
      <c r="P1811" s="489">
        <f t="shared" si="84"/>
        <v>-9</v>
      </c>
      <c r="Q1811" s="489">
        <f t="shared" si="86"/>
        <v>0</v>
      </c>
      <c r="R1811" s="493" t="str">
        <f t="shared" si="85"/>
        <v/>
      </c>
    </row>
    <row r="1812" spans="1:18" ht="13.2" hidden="1" x14ac:dyDescent="0.25">
      <c r="A1812" s="503">
        <v>1808</v>
      </c>
      <c r="B1812" s="504"/>
      <c r="C1812" s="505"/>
      <c r="D1812" s="506"/>
      <c r="E1812" s="506"/>
      <c r="F1812" s="106"/>
      <c r="G1812" s="506"/>
      <c r="H1812" s="506"/>
      <c r="I1812" s="507"/>
      <c r="J1812" s="506"/>
      <c r="K1812" s="506"/>
      <c r="L1812" s="507"/>
      <c r="M1812" s="506"/>
      <c r="N1812" s="508"/>
      <c r="O1812" s="508"/>
      <c r="P1812" s="489">
        <f t="shared" si="84"/>
        <v>-9</v>
      </c>
      <c r="Q1812" s="489">
        <f t="shared" si="86"/>
        <v>0</v>
      </c>
      <c r="R1812" s="493" t="str">
        <f t="shared" si="85"/>
        <v/>
      </c>
    </row>
    <row r="1813" spans="1:18" ht="13.2" hidden="1" x14ac:dyDescent="0.25">
      <c r="A1813" s="503">
        <v>1809</v>
      </c>
      <c r="B1813" s="504"/>
      <c r="C1813" s="505"/>
      <c r="D1813" s="506"/>
      <c r="E1813" s="506"/>
      <c r="F1813" s="106"/>
      <c r="G1813" s="506"/>
      <c r="H1813" s="506"/>
      <c r="I1813" s="507"/>
      <c r="J1813" s="506"/>
      <c r="K1813" s="506"/>
      <c r="L1813" s="507"/>
      <c r="M1813" s="506"/>
      <c r="N1813" s="508"/>
      <c r="O1813" s="508"/>
      <c r="P1813" s="489">
        <f t="shared" si="84"/>
        <v>-9</v>
      </c>
      <c r="Q1813" s="489">
        <f t="shared" si="86"/>
        <v>0</v>
      </c>
      <c r="R1813" s="493" t="str">
        <f t="shared" si="85"/>
        <v/>
      </c>
    </row>
    <row r="1814" spans="1:18" ht="13.2" hidden="1" x14ac:dyDescent="0.25">
      <c r="A1814" s="503">
        <v>1810</v>
      </c>
      <c r="B1814" s="504"/>
      <c r="C1814" s="505"/>
      <c r="D1814" s="506"/>
      <c r="E1814" s="506"/>
      <c r="F1814" s="106"/>
      <c r="G1814" s="506"/>
      <c r="H1814" s="506"/>
      <c r="I1814" s="507"/>
      <c r="J1814" s="506"/>
      <c r="K1814" s="506"/>
      <c r="L1814" s="507"/>
      <c r="M1814" s="506"/>
      <c r="N1814" s="508"/>
      <c r="O1814" s="508"/>
      <c r="P1814" s="489">
        <f t="shared" si="84"/>
        <v>-9</v>
      </c>
      <c r="Q1814" s="489">
        <f t="shared" si="86"/>
        <v>0</v>
      </c>
      <c r="R1814" s="493" t="str">
        <f t="shared" si="85"/>
        <v/>
      </c>
    </row>
    <row r="1815" spans="1:18" ht="13.2" hidden="1" x14ac:dyDescent="0.25">
      <c r="A1815" s="503">
        <v>1811</v>
      </c>
      <c r="B1815" s="504"/>
      <c r="C1815" s="505"/>
      <c r="D1815" s="506"/>
      <c r="E1815" s="506"/>
      <c r="F1815" s="106"/>
      <c r="G1815" s="506"/>
      <c r="H1815" s="506"/>
      <c r="I1815" s="507"/>
      <c r="J1815" s="506"/>
      <c r="K1815" s="506"/>
      <c r="L1815" s="507"/>
      <c r="M1815" s="506"/>
      <c r="N1815" s="508"/>
      <c r="O1815" s="508"/>
      <c r="P1815" s="489">
        <f t="shared" si="84"/>
        <v>-9</v>
      </c>
      <c r="Q1815" s="489">
        <f t="shared" si="86"/>
        <v>0</v>
      </c>
      <c r="R1815" s="493" t="str">
        <f t="shared" si="85"/>
        <v/>
      </c>
    </row>
    <row r="1816" spans="1:18" ht="13.2" hidden="1" x14ac:dyDescent="0.25">
      <c r="A1816" s="503">
        <v>1812</v>
      </c>
      <c r="B1816" s="504"/>
      <c r="C1816" s="505"/>
      <c r="D1816" s="506"/>
      <c r="E1816" s="506"/>
      <c r="F1816" s="106"/>
      <c r="G1816" s="506"/>
      <c r="H1816" s="506"/>
      <c r="I1816" s="507"/>
      <c r="J1816" s="506"/>
      <c r="K1816" s="506"/>
      <c r="L1816" s="507"/>
      <c r="M1816" s="506"/>
      <c r="N1816" s="508"/>
      <c r="O1816" s="508"/>
      <c r="P1816" s="489">
        <f t="shared" si="84"/>
        <v>-9</v>
      </c>
      <c r="Q1816" s="489">
        <f t="shared" si="86"/>
        <v>0</v>
      </c>
      <c r="R1816" s="493" t="str">
        <f t="shared" si="85"/>
        <v/>
      </c>
    </row>
    <row r="1817" spans="1:18" ht="13.2" hidden="1" x14ac:dyDescent="0.25">
      <c r="A1817" s="503">
        <v>1813</v>
      </c>
      <c r="B1817" s="504"/>
      <c r="C1817" s="505"/>
      <c r="D1817" s="506"/>
      <c r="E1817" s="506"/>
      <c r="F1817" s="106"/>
      <c r="G1817" s="506"/>
      <c r="H1817" s="506"/>
      <c r="I1817" s="507"/>
      <c r="J1817" s="506"/>
      <c r="K1817" s="506"/>
      <c r="L1817" s="507"/>
      <c r="M1817" s="506"/>
      <c r="N1817" s="508"/>
      <c r="O1817" s="508"/>
      <c r="P1817" s="489">
        <f t="shared" si="84"/>
        <v>-9</v>
      </c>
      <c r="Q1817" s="489">
        <f t="shared" si="86"/>
        <v>0</v>
      </c>
      <c r="R1817" s="493" t="str">
        <f t="shared" si="85"/>
        <v/>
      </c>
    </row>
    <row r="1818" spans="1:18" ht="13.2" hidden="1" x14ac:dyDescent="0.25">
      <c r="A1818" s="503">
        <v>1814</v>
      </c>
      <c r="B1818" s="504"/>
      <c r="C1818" s="505"/>
      <c r="D1818" s="506"/>
      <c r="E1818" s="506"/>
      <c r="F1818" s="106"/>
      <c r="G1818" s="506"/>
      <c r="H1818" s="506"/>
      <c r="I1818" s="507"/>
      <c r="J1818" s="506"/>
      <c r="K1818" s="506"/>
      <c r="L1818" s="507"/>
      <c r="M1818" s="506"/>
      <c r="N1818" s="508"/>
      <c r="O1818" s="508"/>
      <c r="P1818" s="489">
        <f t="shared" si="84"/>
        <v>-9</v>
      </c>
      <c r="Q1818" s="489">
        <f t="shared" si="86"/>
        <v>0</v>
      </c>
      <c r="R1818" s="493" t="str">
        <f t="shared" si="85"/>
        <v/>
      </c>
    </row>
    <row r="1819" spans="1:18" ht="13.2" hidden="1" x14ac:dyDescent="0.25">
      <c r="A1819" s="503">
        <v>1815</v>
      </c>
      <c r="B1819" s="504"/>
      <c r="C1819" s="505"/>
      <c r="D1819" s="506"/>
      <c r="E1819" s="506"/>
      <c r="F1819" s="106"/>
      <c r="G1819" s="506"/>
      <c r="H1819" s="506"/>
      <c r="I1819" s="507"/>
      <c r="J1819" s="506"/>
      <c r="K1819" s="506"/>
      <c r="L1819" s="507"/>
      <c r="M1819" s="506"/>
      <c r="N1819" s="508"/>
      <c r="O1819" s="508"/>
      <c r="P1819" s="489">
        <f t="shared" si="84"/>
        <v>-9</v>
      </c>
      <c r="Q1819" s="489">
        <f t="shared" si="86"/>
        <v>0</v>
      </c>
      <c r="R1819" s="493" t="str">
        <f t="shared" si="85"/>
        <v/>
      </c>
    </row>
    <row r="1820" spans="1:18" ht="13.2" hidden="1" x14ac:dyDescent="0.25">
      <c r="A1820" s="503">
        <v>1816</v>
      </c>
      <c r="B1820" s="504"/>
      <c r="C1820" s="505"/>
      <c r="D1820" s="506"/>
      <c r="E1820" s="506"/>
      <c r="F1820" s="106"/>
      <c r="G1820" s="506"/>
      <c r="H1820" s="506"/>
      <c r="I1820" s="507"/>
      <c r="J1820" s="506"/>
      <c r="K1820" s="506"/>
      <c r="L1820" s="507"/>
      <c r="M1820" s="506"/>
      <c r="N1820" s="508"/>
      <c r="O1820" s="508"/>
      <c r="P1820" s="489">
        <f t="shared" si="84"/>
        <v>-9</v>
      </c>
      <c r="Q1820" s="489">
        <f t="shared" si="86"/>
        <v>0</v>
      </c>
      <c r="R1820" s="493" t="str">
        <f t="shared" si="85"/>
        <v/>
      </c>
    </row>
    <row r="1821" spans="1:18" ht="13.2" hidden="1" x14ac:dyDescent="0.25">
      <c r="A1821" s="503">
        <v>1817</v>
      </c>
      <c r="B1821" s="504"/>
      <c r="C1821" s="505"/>
      <c r="D1821" s="506"/>
      <c r="E1821" s="506"/>
      <c r="F1821" s="106"/>
      <c r="G1821" s="506"/>
      <c r="H1821" s="506"/>
      <c r="I1821" s="507"/>
      <c r="J1821" s="506"/>
      <c r="K1821" s="506"/>
      <c r="L1821" s="507"/>
      <c r="M1821" s="506"/>
      <c r="N1821" s="508"/>
      <c r="O1821" s="508"/>
      <c r="P1821" s="489">
        <f t="shared" si="84"/>
        <v>-9</v>
      </c>
      <c r="Q1821" s="489">
        <f t="shared" si="86"/>
        <v>0</v>
      </c>
      <c r="R1821" s="493" t="str">
        <f t="shared" si="85"/>
        <v/>
      </c>
    </row>
    <row r="1822" spans="1:18" ht="13.2" hidden="1" x14ac:dyDescent="0.25">
      <c r="A1822" s="503">
        <v>1818</v>
      </c>
      <c r="B1822" s="504"/>
      <c r="C1822" s="505"/>
      <c r="D1822" s="506"/>
      <c r="E1822" s="506"/>
      <c r="F1822" s="106"/>
      <c r="G1822" s="506"/>
      <c r="H1822" s="506"/>
      <c r="I1822" s="507"/>
      <c r="J1822" s="506"/>
      <c r="K1822" s="506"/>
      <c r="L1822" s="507"/>
      <c r="M1822" s="506"/>
      <c r="N1822" s="508"/>
      <c r="O1822" s="508"/>
      <c r="P1822" s="489">
        <f t="shared" si="84"/>
        <v>-9</v>
      </c>
      <c r="Q1822" s="489">
        <f t="shared" si="86"/>
        <v>0</v>
      </c>
      <c r="R1822" s="493" t="str">
        <f t="shared" si="85"/>
        <v/>
      </c>
    </row>
    <row r="1823" spans="1:18" ht="13.2" hidden="1" x14ac:dyDescent="0.25">
      <c r="A1823" s="503">
        <v>1819</v>
      </c>
      <c r="B1823" s="504"/>
      <c r="C1823" s="505"/>
      <c r="D1823" s="506"/>
      <c r="E1823" s="506"/>
      <c r="F1823" s="106"/>
      <c r="G1823" s="506"/>
      <c r="H1823" s="506"/>
      <c r="I1823" s="507"/>
      <c r="J1823" s="506"/>
      <c r="K1823" s="506"/>
      <c r="L1823" s="507"/>
      <c r="M1823" s="506"/>
      <c r="N1823" s="508"/>
      <c r="O1823" s="508"/>
      <c r="P1823" s="489">
        <f t="shared" si="84"/>
        <v>-9</v>
      </c>
      <c r="Q1823" s="489">
        <f t="shared" si="86"/>
        <v>0</v>
      </c>
      <c r="R1823" s="493" t="str">
        <f t="shared" si="85"/>
        <v/>
      </c>
    </row>
    <row r="1824" spans="1:18" ht="13.2" hidden="1" x14ac:dyDescent="0.25">
      <c r="A1824" s="503">
        <v>1820</v>
      </c>
      <c r="B1824" s="504"/>
      <c r="C1824" s="505"/>
      <c r="D1824" s="506"/>
      <c r="E1824" s="506"/>
      <c r="F1824" s="106"/>
      <c r="G1824" s="506"/>
      <c r="H1824" s="506"/>
      <c r="I1824" s="507"/>
      <c r="J1824" s="506"/>
      <c r="K1824" s="506"/>
      <c r="L1824" s="507"/>
      <c r="M1824" s="506"/>
      <c r="N1824" s="508"/>
      <c r="O1824" s="508"/>
      <c r="P1824" s="489">
        <f t="shared" si="84"/>
        <v>-9</v>
      </c>
      <c r="Q1824" s="489">
        <f t="shared" si="86"/>
        <v>0</v>
      </c>
      <c r="R1824" s="493" t="str">
        <f t="shared" si="85"/>
        <v/>
      </c>
    </row>
    <row r="1825" spans="1:18" ht="13.2" hidden="1" x14ac:dyDescent="0.25">
      <c r="A1825" s="503">
        <v>1821</v>
      </c>
      <c r="B1825" s="504"/>
      <c r="C1825" s="505"/>
      <c r="D1825" s="506"/>
      <c r="E1825" s="506"/>
      <c r="F1825" s="106"/>
      <c r="G1825" s="506"/>
      <c r="H1825" s="506"/>
      <c r="I1825" s="507"/>
      <c r="J1825" s="506"/>
      <c r="K1825" s="506"/>
      <c r="L1825" s="507"/>
      <c r="M1825" s="506"/>
      <c r="N1825" s="508"/>
      <c r="O1825" s="508"/>
      <c r="P1825" s="489">
        <f t="shared" si="84"/>
        <v>-9</v>
      </c>
      <c r="Q1825" s="489">
        <f t="shared" si="86"/>
        <v>0</v>
      </c>
      <c r="R1825" s="493" t="str">
        <f t="shared" si="85"/>
        <v/>
      </c>
    </row>
    <row r="1826" spans="1:18" ht="13.2" hidden="1" x14ac:dyDescent="0.25">
      <c r="A1826" s="503">
        <v>1822</v>
      </c>
      <c r="B1826" s="504"/>
      <c r="C1826" s="505"/>
      <c r="D1826" s="506"/>
      <c r="E1826" s="506"/>
      <c r="F1826" s="106"/>
      <c r="G1826" s="506"/>
      <c r="H1826" s="506"/>
      <c r="I1826" s="507"/>
      <c r="J1826" s="506"/>
      <c r="K1826" s="506"/>
      <c r="L1826" s="507"/>
      <c r="M1826" s="506"/>
      <c r="N1826" s="508"/>
      <c r="O1826" s="508"/>
      <c r="P1826" s="489">
        <f t="shared" si="84"/>
        <v>-9</v>
      </c>
      <c r="Q1826" s="489">
        <f t="shared" si="86"/>
        <v>0</v>
      </c>
      <c r="R1826" s="493" t="str">
        <f t="shared" si="85"/>
        <v/>
      </c>
    </row>
    <row r="1827" spans="1:18" ht="13.2" hidden="1" x14ac:dyDescent="0.25">
      <c r="A1827" s="503">
        <v>1823</v>
      </c>
      <c r="B1827" s="504"/>
      <c r="C1827" s="505"/>
      <c r="D1827" s="506"/>
      <c r="E1827" s="506"/>
      <c r="F1827" s="106"/>
      <c r="G1827" s="506"/>
      <c r="H1827" s="506"/>
      <c r="I1827" s="507"/>
      <c r="J1827" s="506"/>
      <c r="K1827" s="506"/>
      <c r="L1827" s="507"/>
      <c r="M1827" s="506"/>
      <c r="N1827" s="508"/>
      <c r="O1827" s="508"/>
      <c r="P1827" s="489">
        <f t="shared" si="84"/>
        <v>-9</v>
      </c>
      <c r="Q1827" s="489">
        <f t="shared" si="86"/>
        <v>0</v>
      </c>
      <c r="R1827" s="493" t="str">
        <f t="shared" si="85"/>
        <v/>
      </c>
    </row>
    <row r="1828" spans="1:18" ht="13.2" hidden="1" x14ac:dyDescent="0.25">
      <c r="A1828" s="503">
        <v>1824</v>
      </c>
      <c r="B1828" s="504"/>
      <c r="C1828" s="505"/>
      <c r="D1828" s="506"/>
      <c r="E1828" s="506"/>
      <c r="F1828" s="106"/>
      <c r="G1828" s="506"/>
      <c r="H1828" s="506"/>
      <c r="I1828" s="507"/>
      <c r="J1828" s="506"/>
      <c r="K1828" s="506"/>
      <c r="L1828" s="507"/>
      <c r="M1828" s="506"/>
      <c r="N1828" s="508"/>
      <c r="O1828" s="508"/>
      <c r="P1828" s="489">
        <f t="shared" si="84"/>
        <v>-9</v>
      </c>
      <c r="Q1828" s="489">
        <f t="shared" si="86"/>
        <v>0</v>
      </c>
      <c r="R1828" s="493" t="str">
        <f t="shared" si="85"/>
        <v/>
      </c>
    </row>
    <row r="1829" spans="1:18" ht="13.2" hidden="1" x14ac:dyDescent="0.25">
      <c r="A1829" s="503">
        <v>1825</v>
      </c>
      <c r="B1829" s="504"/>
      <c r="C1829" s="505"/>
      <c r="D1829" s="506"/>
      <c r="E1829" s="506"/>
      <c r="F1829" s="106"/>
      <c r="G1829" s="506"/>
      <c r="H1829" s="506"/>
      <c r="I1829" s="507"/>
      <c r="J1829" s="506"/>
      <c r="K1829" s="506"/>
      <c r="L1829" s="507"/>
      <c r="M1829" s="506"/>
      <c r="N1829" s="508"/>
      <c r="O1829" s="508"/>
      <c r="P1829" s="489">
        <f t="shared" si="84"/>
        <v>-9</v>
      </c>
      <c r="Q1829" s="489">
        <f t="shared" si="86"/>
        <v>0</v>
      </c>
      <c r="R1829" s="493" t="str">
        <f t="shared" si="85"/>
        <v/>
      </c>
    </row>
    <row r="1830" spans="1:18" ht="13.2" hidden="1" x14ac:dyDescent="0.25">
      <c r="A1830" s="503">
        <v>1826</v>
      </c>
      <c r="B1830" s="504"/>
      <c r="C1830" s="505"/>
      <c r="D1830" s="506"/>
      <c r="E1830" s="506"/>
      <c r="F1830" s="106"/>
      <c r="G1830" s="506"/>
      <c r="H1830" s="506"/>
      <c r="I1830" s="507"/>
      <c r="J1830" s="506"/>
      <c r="K1830" s="506"/>
      <c r="L1830" s="507"/>
      <c r="M1830" s="506"/>
      <c r="N1830" s="508"/>
      <c r="O1830" s="508"/>
      <c r="P1830" s="489">
        <f t="shared" si="84"/>
        <v>-9</v>
      </c>
      <c r="Q1830" s="489">
        <f t="shared" si="86"/>
        <v>0</v>
      </c>
      <c r="R1830" s="493" t="str">
        <f t="shared" si="85"/>
        <v/>
      </c>
    </row>
    <row r="1831" spans="1:18" ht="13.2" hidden="1" x14ac:dyDescent="0.25">
      <c r="A1831" s="503">
        <v>1827</v>
      </c>
      <c r="B1831" s="504"/>
      <c r="C1831" s="505"/>
      <c r="D1831" s="506"/>
      <c r="E1831" s="506"/>
      <c r="F1831" s="106"/>
      <c r="G1831" s="506"/>
      <c r="H1831" s="506"/>
      <c r="I1831" s="507"/>
      <c r="J1831" s="506"/>
      <c r="K1831" s="506"/>
      <c r="L1831" s="507"/>
      <c r="M1831" s="506"/>
      <c r="N1831" s="508"/>
      <c r="O1831" s="508"/>
      <c r="P1831" s="489">
        <f t="shared" si="84"/>
        <v>-9</v>
      </c>
      <c r="Q1831" s="489">
        <f t="shared" si="86"/>
        <v>0</v>
      </c>
      <c r="R1831" s="493" t="str">
        <f t="shared" si="85"/>
        <v/>
      </c>
    </row>
    <row r="1832" spans="1:18" ht="13.2" hidden="1" x14ac:dyDescent="0.25">
      <c r="A1832" s="503">
        <v>1828</v>
      </c>
      <c r="B1832" s="504"/>
      <c r="C1832" s="505"/>
      <c r="D1832" s="506"/>
      <c r="E1832" s="506"/>
      <c r="F1832" s="106"/>
      <c r="G1832" s="506"/>
      <c r="H1832" s="506"/>
      <c r="I1832" s="507"/>
      <c r="J1832" s="506"/>
      <c r="K1832" s="506"/>
      <c r="L1832" s="507"/>
      <c r="M1832" s="506"/>
      <c r="N1832" s="508"/>
      <c r="O1832" s="508"/>
      <c r="P1832" s="489">
        <f t="shared" si="84"/>
        <v>-9</v>
      </c>
      <c r="Q1832" s="489">
        <f t="shared" si="86"/>
        <v>0</v>
      </c>
      <c r="R1832" s="493" t="str">
        <f t="shared" si="85"/>
        <v/>
      </c>
    </row>
    <row r="1833" spans="1:18" ht="13.2" hidden="1" x14ac:dyDescent="0.25">
      <c r="A1833" s="503">
        <v>1829</v>
      </c>
      <c r="B1833" s="504"/>
      <c r="C1833" s="505"/>
      <c r="D1833" s="506"/>
      <c r="E1833" s="506"/>
      <c r="F1833" s="106"/>
      <c r="G1833" s="506"/>
      <c r="H1833" s="506"/>
      <c r="I1833" s="507"/>
      <c r="J1833" s="506"/>
      <c r="K1833" s="506"/>
      <c r="L1833" s="507"/>
      <c r="M1833" s="506"/>
      <c r="N1833" s="508"/>
      <c r="O1833" s="508"/>
      <c r="P1833" s="489">
        <f t="shared" si="84"/>
        <v>-9</v>
      </c>
      <c r="Q1833" s="489">
        <f t="shared" si="86"/>
        <v>0</v>
      </c>
      <c r="R1833" s="493" t="str">
        <f t="shared" si="85"/>
        <v/>
      </c>
    </row>
    <row r="1834" spans="1:18" ht="13.2" hidden="1" x14ac:dyDescent="0.25">
      <c r="A1834" s="503">
        <v>1830</v>
      </c>
      <c r="B1834" s="504"/>
      <c r="C1834" s="505"/>
      <c r="D1834" s="506"/>
      <c r="E1834" s="506"/>
      <c r="F1834" s="106"/>
      <c r="G1834" s="506"/>
      <c r="H1834" s="506"/>
      <c r="I1834" s="507"/>
      <c r="J1834" s="506"/>
      <c r="K1834" s="506"/>
      <c r="L1834" s="507"/>
      <c r="M1834" s="506"/>
      <c r="N1834" s="508"/>
      <c r="O1834" s="508"/>
      <c r="P1834" s="489">
        <f t="shared" si="84"/>
        <v>-9</v>
      </c>
      <c r="Q1834" s="489">
        <f t="shared" si="86"/>
        <v>0</v>
      </c>
      <c r="R1834" s="493" t="str">
        <f t="shared" si="85"/>
        <v/>
      </c>
    </row>
    <row r="1835" spans="1:18" ht="13.2" hidden="1" x14ac:dyDescent="0.25">
      <c r="A1835" s="503">
        <v>1831</v>
      </c>
      <c r="B1835" s="504"/>
      <c r="C1835" s="505"/>
      <c r="D1835" s="506"/>
      <c r="E1835" s="506"/>
      <c r="F1835" s="106"/>
      <c r="G1835" s="506"/>
      <c r="H1835" s="506"/>
      <c r="I1835" s="507"/>
      <c r="J1835" s="506"/>
      <c r="K1835" s="506"/>
      <c r="L1835" s="507"/>
      <c r="M1835" s="506"/>
      <c r="N1835" s="508"/>
      <c r="O1835" s="508"/>
      <c r="P1835" s="489">
        <f t="shared" si="84"/>
        <v>-9</v>
      </c>
      <c r="Q1835" s="489">
        <f t="shared" si="86"/>
        <v>0</v>
      </c>
      <c r="R1835" s="493" t="str">
        <f t="shared" si="85"/>
        <v/>
      </c>
    </row>
    <row r="1836" spans="1:18" ht="13.2" hidden="1" x14ac:dyDescent="0.25">
      <c r="A1836" s="503">
        <v>1832</v>
      </c>
      <c r="B1836" s="504"/>
      <c r="C1836" s="505"/>
      <c r="D1836" s="506"/>
      <c r="E1836" s="506"/>
      <c r="F1836" s="106"/>
      <c r="G1836" s="506"/>
      <c r="H1836" s="506"/>
      <c r="I1836" s="507"/>
      <c r="J1836" s="506"/>
      <c r="K1836" s="506"/>
      <c r="L1836" s="507"/>
      <c r="M1836" s="506"/>
      <c r="N1836" s="508"/>
      <c r="O1836" s="508"/>
      <c r="P1836" s="489">
        <f t="shared" si="84"/>
        <v>-9</v>
      </c>
      <c r="Q1836" s="489">
        <f t="shared" si="86"/>
        <v>0</v>
      </c>
      <c r="R1836" s="493" t="str">
        <f t="shared" si="85"/>
        <v/>
      </c>
    </row>
    <row r="1837" spans="1:18" ht="13.2" hidden="1" x14ac:dyDescent="0.25">
      <c r="A1837" s="503">
        <v>1833</v>
      </c>
      <c r="B1837" s="504"/>
      <c r="C1837" s="505"/>
      <c r="D1837" s="506"/>
      <c r="E1837" s="506"/>
      <c r="F1837" s="106"/>
      <c r="G1837" s="506"/>
      <c r="H1837" s="506"/>
      <c r="I1837" s="507"/>
      <c r="J1837" s="506"/>
      <c r="K1837" s="506"/>
      <c r="L1837" s="507"/>
      <c r="M1837" s="506"/>
      <c r="N1837" s="508"/>
      <c r="O1837" s="508"/>
      <c r="P1837" s="489">
        <f t="shared" si="84"/>
        <v>-9</v>
      </c>
      <c r="Q1837" s="489">
        <f t="shared" si="86"/>
        <v>0</v>
      </c>
      <c r="R1837" s="493" t="str">
        <f t="shared" si="85"/>
        <v/>
      </c>
    </row>
    <row r="1838" spans="1:18" ht="13.2" hidden="1" x14ac:dyDescent="0.25">
      <c r="A1838" s="503">
        <v>1834</v>
      </c>
      <c r="B1838" s="504"/>
      <c r="C1838" s="505"/>
      <c r="D1838" s="506"/>
      <c r="E1838" s="506"/>
      <c r="F1838" s="106"/>
      <c r="G1838" s="506"/>
      <c r="H1838" s="506"/>
      <c r="I1838" s="507"/>
      <c r="J1838" s="506"/>
      <c r="K1838" s="506"/>
      <c r="L1838" s="507"/>
      <c r="M1838" s="506"/>
      <c r="N1838" s="508"/>
      <c r="O1838" s="508"/>
      <c r="P1838" s="489">
        <f t="shared" si="84"/>
        <v>-9</v>
      </c>
      <c r="Q1838" s="489">
        <f t="shared" si="86"/>
        <v>0</v>
      </c>
      <c r="R1838" s="493" t="str">
        <f t="shared" si="85"/>
        <v/>
      </c>
    </row>
    <row r="1839" spans="1:18" ht="13.2" hidden="1" x14ac:dyDescent="0.25">
      <c r="A1839" s="503">
        <v>1835</v>
      </c>
      <c r="B1839" s="504"/>
      <c r="C1839" s="505"/>
      <c r="D1839" s="506"/>
      <c r="E1839" s="506"/>
      <c r="F1839" s="106"/>
      <c r="G1839" s="506"/>
      <c r="H1839" s="506"/>
      <c r="I1839" s="507"/>
      <c r="J1839" s="506"/>
      <c r="K1839" s="506"/>
      <c r="L1839" s="507"/>
      <c r="M1839" s="506"/>
      <c r="N1839" s="508"/>
      <c r="O1839" s="508"/>
      <c r="P1839" s="489">
        <f t="shared" si="84"/>
        <v>-9</v>
      </c>
      <c r="Q1839" s="489">
        <f t="shared" si="86"/>
        <v>0</v>
      </c>
      <c r="R1839" s="493" t="str">
        <f t="shared" si="85"/>
        <v/>
      </c>
    </row>
    <row r="1840" spans="1:18" ht="13.2" hidden="1" x14ac:dyDescent="0.25">
      <c r="A1840" s="503">
        <v>1836</v>
      </c>
      <c r="B1840" s="504"/>
      <c r="C1840" s="505"/>
      <c r="D1840" s="506"/>
      <c r="E1840" s="506"/>
      <c r="F1840" s="106"/>
      <c r="G1840" s="506"/>
      <c r="H1840" s="506"/>
      <c r="I1840" s="507"/>
      <c r="J1840" s="506"/>
      <c r="K1840" s="506"/>
      <c r="L1840" s="507"/>
      <c r="M1840" s="506"/>
      <c r="N1840" s="508"/>
      <c r="O1840" s="508"/>
      <c r="P1840" s="489">
        <f t="shared" si="84"/>
        <v>-9</v>
      </c>
      <c r="Q1840" s="489">
        <f t="shared" si="86"/>
        <v>0</v>
      </c>
      <c r="R1840" s="493" t="str">
        <f t="shared" si="85"/>
        <v/>
      </c>
    </row>
    <row r="1841" spans="1:18" ht="13.2" hidden="1" x14ac:dyDescent="0.25">
      <c r="A1841" s="503">
        <v>1837</v>
      </c>
      <c r="B1841" s="504"/>
      <c r="C1841" s="505"/>
      <c r="D1841" s="506"/>
      <c r="E1841" s="506"/>
      <c r="F1841" s="106"/>
      <c r="G1841" s="506"/>
      <c r="H1841" s="506"/>
      <c r="I1841" s="507"/>
      <c r="J1841" s="506"/>
      <c r="K1841" s="506"/>
      <c r="L1841" s="507"/>
      <c r="M1841" s="506"/>
      <c r="N1841" s="508"/>
      <c r="O1841" s="508"/>
      <c r="P1841" s="489">
        <f t="shared" si="84"/>
        <v>-9</v>
      </c>
      <c r="Q1841" s="489">
        <f t="shared" si="86"/>
        <v>0</v>
      </c>
      <c r="R1841" s="493" t="str">
        <f t="shared" si="85"/>
        <v/>
      </c>
    </row>
    <row r="1842" spans="1:18" ht="13.2" hidden="1" x14ac:dyDescent="0.25">
      <c r="A1842" s="503">
        <v>1838</v>
      </c>
      <c r="B1842" s="504"/>
      <c r="C1842" s="505"/>
      <c r="D1842" s="506"/>
      <c r="E1842" s="506"/>
      <c r="F1842" s="106"/>
      <c r="G1842" s="506"/>
      <c r="H1842" s="506"/>
      <c r="I1842" s="507"/>
      <c r="J1842" s="506"/>
      <c r="K1842" s="506"/>
      <c r="L1842" s="507"/>
      <c r="M1842" s="506"/>
      <c r="N1842" s="508"/>
      <c r="O1842" s="508"/>
      <c r="P1842" s="489">
        <f t="shared" si="84"/>
        <v>-9</v>
      </c>
      <c r="Q1842" s="489">
        <f t="shared" si="86"/>
        <v>0</v>
      </c>
      <c r="R1842" s="493" t="str">
        <f t="shared" si="85"/>
        <v/>
      </c>
    </row>
    <row r="1843" spans="1:18" ht="13.2" hidden="1" x14ac:dyDescent="0.25">
      <c r="A1843" s="503">
        <v>1839</v>
      </c>
      <c r="B1843" s="504"/>
      <c r="C1843" s="505"/>
      <c r="D1843" s="506"/>
      <c r="E1843" s="506"/>
      <c r="F1843" s="106"/>
      <c r="G1843" s="506"/>
      <c r="H1843" s="506"/>
      <c r="I1843" s="507"/>
      <c r="J1843" s="506"/>
      <c r="K1843" s="506"/>
      <c r="L1843" s="507"/>
      <c r="M1843" s="506"/>
      <c r="N1843" s="508"/>
      <c r="O1843" s="508"/>
      <c r="P1843" s="489">
        <f t="shared" si="84"/>
        <v>-9</v>
      </c>
      <c r="Q1843" s="489">
        <f t="shared" si="86"/>
        <v>0</v>
      </c>
      <c r="R1843" s="493" t="str">
        <f t="shared" si="85"/>
        <v/>
      </c>
    </row>
    <row r="1844" spans="1:18" ht="13.2" hidden="1" x14ac:dyDescent="0.25">
      <c r="A1844" s="503">
        <v>1840</v>
      </c>
      <c r="B1844" s="504"/>
      <c r="C1844" s="505"/>
      <c r="D1844" s="506"/>
      <c r="E1844" s="506"/>
      <c r="F1844" s="106"/>
      <c r="G1844" s="506"/>
      <c r="H1844" s="506"/>
      <c r="I1844" s="507"/>
      <c r="J1844" s="506"/>
      <c r="K1844" s="506"/>
      <c r="L1844" s="507"/>
      <c r="M1844" s="506"/>
      <c r="N1844" s="508"/>
      <c r="O1844" s="508"/>
      <c r="P1844" s="489">
        <f t="shared" si="84"/>
        <v>-9</v>
      </c>
      <c r="Q1844" s="489">
        <f t="shared" si="86"/>
        <v>0</v>
      </c>
      <c r="R1844" s="493" t="str">
        <f t="shared" si="85"/>
        <v/>
      </c>
    </row>
    <row r="1845" spans="1:18" ht="13.2" hidden="1" x14ac:dyDescent="0.25">
      <c r="A1845" s="503">
        <v>1841</v>
      </c>
      <c r="B1845" s="504"/>
      <c r="C1845" s="505"/>
      <c r="D1845" s="506"/>
      <c r="E1845" s="506"/>
      <c r="F1845" s="106"/>
      <c r="G1845" s="506"/>
      <c r="H1845" s="506"/>
      <c r="I1845" s="507"/>
      <c r="J1845" s="506"/>
      <c r="K1845" s="506"/>
      <c r="L1845" s="507"/>
      <c r="M1845" s="506"/>
      <c r="N1845" s="508"/>
      <c r="O1845" s="508"/>
      <c r="P1845" s="489">
        <f t="shared" si="84"/>
        <v>-9</v>
      </c>
      <c r="Q1845" s="489">
        <f t="shared" si="86"/>
        <v>0</v>
      </c>
      <c r="R1845" s="493" t="str">
        <f t="shared" si="85"/>
        <v/>
      </c>
    </row>
    <row r="1846" spans="1:18" ht="13.2" hidden="1" x14ac:dyDescent="0.25">
      <c r="A1846" s="503">
        <v>1842</v>
      </c>
      <c r="B1846" s="504"/>
      <c r="C1846" s="505"/>
      <c r="D1846" s="506"/>
      <c r="E1846" s="506"/>
      <c r="F1846" s="106"/>
      <c r="G1846" s="506"/>
      <c r="H1846" s="506"/>
      <c r="I1846" s="507"/>
      <c r="J1846" s="506"/>
      <c r="K1846" s="506"/>
      <c r="L1846" s="507"/>
      <c r="M1846" s="506"/>
      <c r="N1846" s="508"/>
      <c r="O1846" s="508"/>
      <c r="P1846" s="489">
        <f t="shared" si="84"/>
        <v>-9</v>
      </c>
      <c r="Q1846" s="489">
        <f t="shared" si="86"/>
        <v>0</v>
      </c>
      <c r="R1846" s="493" t="str">
        <f t="shared" si="85"/>
        <v/>
      </c>
    </row>
    <row r="1847" spans="1:18" ht="13.2" hidden="1" x14ac:dyDescent="0.25">
      <c r="A1847" s="503">
        <v>1843</v>
      </c>
      <c r="B1847" s="504"/>
      <c r="C1847" s="505"/>
      <c r="D1847" s="506"/>
      <c r="E1847" s="506"/>
      <c r="F1847" s="106"/>
      <c r="G1847" s="506"/>
      <c r="H1847" s="506"/>
      <c r="I1847" s="507"/>
      <c r="J1847" s="506"/>
      <c r="K1847" s="506"/>
      <c r="L1847" s="507"/>
      <c r="M1847" s="506"/>
      <c r="N1847" s="508"/>
      <c r="O1847" s="508"/>
      <c r="P1847" s="489">
        <f t="shared" si="84"/>
        <v>-9</v>
      </c>
      <c r="Q1847" s="489">
        <f t="shared" si="86"/>
        <v>0</v>
      </c>
      <c r="R1847" s="493" t="str">
        <f t="shared" si="85"/>
        <v/>
      </c>
    </row>
    <row r="1848" spans="1:18" ht="13.2" hidden="1" x14ac:dyDescent="0.25">
      <c r="A1848" s="503">
        <v>1844</v>
      </c>
      <c r="B1848" s="504"/>
      <c r="C1848" s="505"/>
      <c r="D1848" s="506"/>
      <c r="E1848" s="506"/>
      <c r="F1848" s="106"/>
      <c r="G1848" s="506"/>
      <c r="H1848" s="506"/>
      <c r="I1848" s="507"/>
      <c r="J1848" s="506"/>
      <c r="K1848" s="506"/>
      <c r="L1848" s="507"/>
      <c r="M1848" s="506"/>
      <c r="N1848" s="508"/>
      <c r="O1848" s="508"/>
      <c r="P1848" s="489">
        <f t="shared" si="84"/>
        <v>-9</v>
      </c>
      <c r="Q1848" s="489">
        <f t="shared" si="86"/>
        <v>0</v>
      </c>
      <c r="R1848" s="493" t="str">
        <f t="shared" si="85"/>
        <v/>
      </c>
    </row>
    <row r="1849" spans="1:18" ht="13.2" hidden="1" x14ac:dyDescent="0.25">
      <c r="A1849" s="503">
        <v>1845</v>
      </c>
      <c r="B1849" s="504"/>
      <c r="C1849" s="505"/>
      <c r="D1849" s="506"/>
      <c r="E1849" s="506"/>
      <c r="F1849" s="106"/>
      <c r="G1849" s="506"/>
      <c r="H1849" s="506"/>
      <c r="I1849" s="507"/>
      <c r="J1849" s="506"/>
      <c r="K1849" s="506"/>
      <c r="L1849" s="507"/>
      <c r="M1849" s="506"/>
      <c r="N1849" s="508"/>
      <c r="O1849" s="508"/>
      <c r="P1849" s="489">
        <f t="shared" si="84"/>
        <v>-9</v>
      </c>
      <c r="Q1849" s="489">
        <f t="shared" si="86"/>
        <v>0</v>
      </c>
      <c r="R1849" s="493" t="str">
        <f t="shared" si="85"/>
        <v/>
      </c>
    </row>
    <row r="1850" spans="1:18" ht="13.2" hidden="1" x14ac:dyDescent="0.25">
      <c r="A1850" s="503">
        <v>1846</v>
      </c>
      <c r="B1850" s="504"/>
      <c r="C1850" s="505"/>
      <c r="D1850" s="506"/>
      <c r="E1850" s="506"/>
      <c r="F1850" s="106"/>
      <c r="G1850" s="506"/>
      <c r="H1850" s="506"/>
      <c r="I1850" s="507"/>
      <c r="J1850" s="506"/>
      <c r="K1850" s="506"/>
      <c r="L1850" s="507"/>
      <c r="M1850" s="506"/>
      <c r="N1850" s="508"/>
      <c r="O1850" s="508"/>
      <c r="P1850" s="489">
        <f t="shared" si="84"/>
        <v>-9</v>
      </c>
      <c r="Q1850" s="489">
        <f t="shared" si="86"/>
        <v>0</v>
      </c>
      <c r="R1850" s="493" t="str">
        <f t="shared" si="85"/>
        <v/>
      </c>
    </row>
    <row r="1851" spans="1:18" ht="13.2" hidden="1" x14ac:dyDescent="0.25">
      <c r="A1851" s="503">
        <v>1847</v>
      </c>
      <c r="B1851" s="504"/>
      <c r="C1851" s="505"/>
      <c r="D1851" s="506"/>
      <c r="E1851" s="506"/>
      <c r="F1851" s="106"/>
      <c r="G1851" s="506"/>
      <c r="H1851" s="506"/>
      <c r="I1851" s="507"/>
      <c r="J1851" s="506"/>
      <c r="K1851" s="506"/>
      <c r="L1851" s="507"/>
      <c r="M1851" s="506"/>
      <c r="N1851" s="508"/>
      <c r="O1851" s="508"/>
      <c r="P1851" s="489">
        <f t="shared" si="84"/>
        <v>-9</v>
      </c>
      <c r="Q1851" s="489">
        <f t="shared" si="86"/>
        <v>0</v>
      </c>
      <c r="R1851" s="493" t="str">
        <f t="shared" si="85"/>
        <v/>
      </c>
    </row>
    <row r="1852" spans="1:18" ht="13.2" hidden="1" x14ac:dyDescent="0.25">
      <c r="A1852" s="503">
        <v>1848</v>
      </c>
      <c r="B1852" s="504"/>
      <c r="C1852" s="505"/>
      <c r="D1852" s="506"/>
      <c r="E1852" s="506"/>
      <c r="F1852" s="106"/>
      <c r="G1852" s="506"/>
      <c r="H1852" s="506"/>
      <c r="I1852" s="507"/>
      <c r="J1852" s="506"/>
      <c r="K1852" s="506"/>
      <c r="L1852" s="507"/>
      <c r="M1852" s="506"/>
      <c r="N1852" s="508"/>
      <c r="O1852" s="508"/>
      <c r="P1852" s="489">
        <f t="shared" si="84"/>
        <v>-9</v>
      </c>
      <c r="Q1852" s="489">
        <f t="shared" si="86"/>
        <v>0</v>
      </c>
      <c r="R1852" s="493" t="str">
        <f t="shared" si="85"/>
        <v/>
      </c>
    </row>
    <row r="1853" spans="1:18" ht="13.2" hidden="1" x14ac:dyDescent="0.25">
      <c r="A1853" s="503">
        <v>1849</v>
      </c>
      <c r="B1853" s="504"/>
      <c r="C1853" s="505"/>
      <c r="D1853" s="506"/>
      <c r="E1853" s="506"/>
      <c r="F1853" s="106"/>
      <c r="G1853" s="506"/>
      <c r="H1853" s="506"/>
      <c r="I1853" s="507"/>
      <c r="J1853" s="506"/>
      <c r="K1853" s="506"/>
      <c r="L1853" s="507"/>
      <c r="M1853" s="506"/>
      <c r="N1853" s="508"/>
      <c r="O1853" s="508"/>
      <c r="P1853" s="489">
        <f t="shared" si="84"/>
        <v>-9</v>
      </c>
      <c r="Q1853" s="489">
        <f t="shared" si="86"/>
        <v>0</v>
      </c>
      <c r="R1853" s="493" t="str">
        <f t="shared" si="85"/>
        <v/>
      </c>
    </row>
    <row r="1854" spans="1:18" ht="13.2" hidden="1" x14ac:dyDescent="0.25">
      <c r="A1854" s="503">
        <v>1850</v>
      </c>
      <c r="B1854" s="504"/>
      <c r="C1854" s="505"/>
      <c r="D1854" s="506"/>
      <c r="E1854" s="506"/>
      <c r="F1854" s="106"/>
      <c r="G1854" s="506"/>
      <c r="H1854" s="506"/>
      <c r="I1854" s="507"/>
      <c r="J1854" s="506"/>
      <c r="K1854" s="506"/>
      <c r="L1854" s="507"/>
      <c r="M1854" s="506"/>
      <c r="N1854" s="508"/>
      <c r="O1854" s="508"/>
      <c r="P1854" s="489">
        <f t="shared" si="84"/>
        <v>-9</v>
      </c>
      <c r="Q1854" s="489">
        <f t="shared" si="86"/>
        <v>0</v>
      </c>
      <c r="R1854" s="493" t="str">
        <f t="shared" si="85"/>
        <v/>
      </c>
    </row>
    <row r="1855" spans="1:18" ht="13.2" hidden="1" x14ac:dyDescent="0.25">
      <c r="A1855" s="503">
        <v>1851</v>
      </c>
      <c r="B1855" s="504"/>
      <c r="C1855" s="505"/>
      <c r="D1855" s="506"/>
      <c r="E1855" s="506"/>
      <c r="F1855" s="106"/>
      <c r="G1855" s="506"/>
      <c r="H1855" s="506"/>
      <c r="I1855" s="507"/>
      <c r="J1855" s="506"/>
      <c r="K1855" s="506"/>
      <c r="L1855" s="507"/>
      <c r="M1855" s="506"/>
      <c r="N1855" s="508"/>
      <c r="O1855" s="508"/>
      <c r="P1855" s="489">
        <f t="shared" si="84"/>
        <v>-9</v>
      </c>
      <c r="Q1855" s="489">
        <f t="shared" si="86"/>
        <v>0</v>
      </c>
      <c r="R1855" s="493" t="str">
        <f t="shared" si="85"/>
        <v/>
      </c>
    </row>
    <row r="1856" spans="1:18" ht="13.2" hidden="1" x14ac:dyDescent="0.25">
      <c r="A1856" s="503">
        <v>1852</v>
      </c>
      <c r="B1856" s="504"/>
      <c r="C1856" s="505"/>
      <c r="D1856" s="506"/>
      <c r="E1856" s="506"/>
      <c r="F1856" s="106"/>
      <c r="G1856" s="506"/>
      <c r="H1856" s="506"/>
      <c r="I1856" s="507"/>
      <c r="J1856" s="506"/>
      <c r="K1856" s="506"/>
      <c r="L1856" s="507"/>
      <c r="M1856" s="506"/>
      <c r="N1856" s="508"/>
      <c r="O1856" s="508"/>
      <c r="P1856" s="489">
        <f t="shared" si="84"/>
        <v>-9</v>
      </c>
      <c r="Q1856" s="489">
        <f t="shared" si="86"/>
        <v>0</v>
      </c>
      <c r="R1856" s="493" t="str">
        <f t="shared" si="85"/>
        <v/>
      </c>
    </row>
    <row r="1857" spans="1:18" ht="13.2" hidden="1" x14ac:dyDescent="0.25">
      <c r="A1857" s="503">
        <v>1853</v>
      </c>
      <c r="B1857" s="504"/>
      <c r="C1857" s="505"/>
      <c r="D1857" s="506"/>
      <c r="E1857" s="506"/>
      <c r="F1857" s="106"/>
      <c r="G1857" s="506"/>
      <c r="H1857" s="506"/>
      <c r="I1857" s="507"/>
      <c r="J1857" s="506"/>
      <c r="K1857" s="506"/>
      <c r="L1857" s="507"/>
      <c r="M1857" s="506"/>
      <c r="N1857" s="508"/>
      <c r="O1857" s="508"/>
      <c r="P1857" s="489">
        <f t="shared" si="84"/>
        <v>-9</v>
      </c>
      <c r="Q1857" s="489">
        <f t="shared" si="86"/>
        <v>0</v>
      </c>
      <c r="R1857" s="493" t="str">
        <f t="shared" si="85"/>
        <v/>
      </c>
    </row>
    <row r="1858" spans="1:18" ht="13.2" hidden="1" x14ac:dyDescent="0.25">
      <c r="A1858" s="503">
        <v>1854</v>
      </c>
      <c r="B1858" s="504"/>
      <c r="C1858" s="505"/>
      <c r="D1858" s="506"/>
      <c r="E1858" s="506"/>
      <c r="F1858" s="106"/>
      <c r="G1858" s="506"/>
      <c r="H1858" s="506"/>
      <c r="I1858" s="507"/>
      <c r="J1858" s="506"/>
      <c r="K1858" s="506"/>
      <c r="L1858" s="507"/>
      <c r="M1858" s="506"/>
      <c r="N1858" s="508"/>
      <c r="O1858" s="508"/>
      <c r="P1858" s="489">
        <f t="shared" si="84"/>
        <v>-9</v>
      </c>
      <c r="Q1858" s="489">
        <f t="shared" si="86"/>
        <v>0</v>
      </c>
      <c r="R1858" s="493" t="str">
        <f t="shared" si="85"/>
        <v/>
      </c>
    </row>
    <row r="1859" spans="1:18" ht="13.2" hidden="1" x14ac:dyDescent="0.25">
      <c r="A1859" s="503">
        <v>1855</v>
      </c>
      <c r="B1859" s="504"/>
      <c r="C1859" s="505"/>
      <c r="D1859" s="506"/>
      <c r="E1859" s="506"/>
      <c r="F1859" s="106"/>
      <c r="G1859" s="506"/>
      <c r="H1859" s="506"/>
      <c r="I1859" s="507"/>
      <c r="J1859" s="506"/>
      <c r="K1859" s="506"/>
      <c r="L1859" s="507"/>
      <c r="M1859" s="506"/>
      <c r="N1859" s="508"/>
      <c r="O1859" s="508"/>
      <c r="P1859" s="489">
        <f t="shared" si="84"/>
        <v>-9</v>
      </c>
      <c r="Q1859" s="489">
        <f t="shared" si="86"/>
        <v>0</v>
      </c>
      <c r="R1859" s="493" t="str">
        <f t="shared" si="85"/>
        <v/>
      </c>
    </row>
    <row r="1860" spans="1:18" ht="13.2" hidden="1" x14ac:dyDescent="0.25">
      <c r="A1860" s="503">
        <v>1856</v>
      </c>
      <c r="B1860" s="504"/>
      <c r="C1860" s="505"/>
      <c r="D1860" s="506"/>
      <c r="E1860" s="506"/>
      <c r="F1860" s="106"/>
      <c r="G1860" s="506"/>
      <c r="H1860" s="506"/>
      <c r="I1860" s="507"/>
      <c r="J1860" s="506"/>
      <c r="K1860" s="506"/>
      <c r="L1860" s="507"/>
      <c r="M1860" s="506"/>
      <c r="N1860" s="508"/>
      <c r="O1860" s="508"/>
      <c r="P1860" s="489">
        <f t="shared" si="84"/>
        <v>-9</v>
      </c>
      <c r="Q1860" s="489">
        <f t="shared" si="86"/>
        <v>0</v>
      </c>
      <c r="R1860" s="493" t="str">
        <f t="shared" si="85"/>
        <v/>
      </c>
    </row>
    <row r="1861" spans="1:18" ht="13.2" hidden="1" x14ac:dyDescent="0.25">
      <c r="A1861" s="503">
        <v>1857</v>
      </c>
      <c r="B1861" s="504"/>
      <c r="C1861" s="505"/>
      <c r="D1861" s="506"/>
      <c r="E1861" s="506"/>
      <c r="F1861" s="106"/>
      <c r="G1861" s="506"/>
      <c r="H1861" s="506"/>
      <c r="I1861" s="507"/>
      <c r="J1861" s="506"/>
      <c r="K1861" s="506"/>
      <c r="L1861" s="507"/>
      <c r="M1861" s="506"/>
      <c r="N1861" s="508"/>
      <c r="O1861" s="508"/>
      <c r="P1861" s="489">
        <f t="shared" ref="P1861:P1924" si="87">MONTH(B1861)-$P$1+1</f>
        <v>-9</v>
      </c>
      <c r="Q1861" s="489">
        <f t="shared" si="86"/>
        <v>0</v>
      </c>
      <c r="R1861" s="493" t="str">
        <f t="shared" ref="R1861:R1924" si="88">SUBSTITUTE(D1861," ","_")</f>
        <v/>
      </c>
    </row>
    <row r="1862" spans="1:18" ht="13.2" hidden="1" x14ac:dyDescent="0.25">
      <c r="A1862" s="503">
        <v>1858</v>
      </c>
      <c r="B1862" s="504"/>
      <c r="C1862" s="505"/>
      <c r="D1862" s="506"/>
      <c r="E1862" s="506"/>
      <c r="F1862" s="106"/>
      <c r="G1862" s="506"/>
      <c r="H1862" s="506"/>
      <c r="I1862" s="507"/>
      <c r="J1862" s="506"/>
      <c r="K1862" s="506"/>
      <c r="L1862" s="507"/>
      <c r="M1862" s="506"/>
      <c r="N1862" s="508"/>
      <c r="O1862" s="508"/>
      <c r="P1862" s="489">
        <f t="shared" si="87"/>
        <v>-9</v>
      </c>
      <c r="Q1862" s="489">
        <f t="shared" ref="Q1862:Q1925" si="89">IF(C1862=0,0,IF(YEAR(C1862)-$Q$1&lt;0,0,MONTH(C1862)-$P$1+1))</f>
        <v>0</v>
      </c>
      <c r="R1862" s="493" t="str">
        <f t="shared" si="88"/>
        <v/>
      </c>
    </row>
    <row r="1863" spans="1:18" ht="13.2" hidden="1" x14ac:dyDescent="0.25">
      <c r="A1863" s="503">
        <v>1859</v>
      </c>
      <c r="B1863" s="504"/>
      <c r="C1863" s="505"/>
      <c r="D1863" s="506"/>
      <c r="E1863" s="506"/>
      <c r="F1863" s="106"/>
      <c r="G1863" s="506"/>
      <c r="H1863" s="506"/>
      <c r="I1863" s="507"/>
      <c r="J1863" s="506"/>
      <c r="K1863" s="506"/>
      <c r="L1863" s="507"/>
      <c r="M1863" s="506"/>
      <c r="N1863" s="508"/>
      <c r="O1863" s="508"/>
      <c r="P1863" s="489">
        <f t="shared" si="87"/>
        <v>-9</v>
      </c>
      <c r="Q1863" s="489">
        <f t="shared" si="89"/>
        <v>0</v>
      </c>
      <c r="R1863" s="493" t="str">
        <f t="shared" si="88"/>
        <v/>
      </c>
    </row>
    <row r="1864" spans="1:18" ht="13.2" hidden="1" x14ac:dyDescent="0.25">
      <c r="A1864" s="503">
        <v>1860</v>
      </c>
      <c r="B1864" s="504"/>
      <c r="C1864" s="505"/>
      <c r="D1864" s="506"/>
      <c r="E1864" s="506"/>
      <c r="F1864" s="106"/>
      <c r="G1864" s="506"/>
      <c r="H1864" s="506"/>
      <c r="I1864" s="507"/>
      <c r="J1864" s="506"/>
      <c r="K1864" s="506"/>
      <c r="L1864" s="507"/>
      <c r="M1864" s="506"/>
      <c r="N1864" s="508"/>
      <c r="O1864" s="508"/>
      <c r="P1864" s="489">
        <f t="shared" si="87"/>
        <v>-9</v>
      </c>
      <c r="Q1864" s="489">
        <f t="shared" si="89"/>
        <v>0</v>
      </c>
      <c r="R1864" s="493" t="str">
        <f t="shared" si="88"/>
        <v/>
      </c>
    </row>
    <row r="1865" spans="1:18" ht="13.2" hidden="1" x14ac:dyDescent="0.25">
      <c r="A1865" s="503">
        <v>1861</v>
      </c>
      <c r="B1865" s="504"/>
      <c r="C1865" s="505"/>
      <c r="D1865" s="506"/>
      <c r="E1865" s="506"/>
      <c r="F1865" s="106"/>
      <c r="G1865" s="506"/>
      <c r="H1865" s="506"/>
      <c r="I1865" s="507"/>
      <c r="J1865" s="506"/>
      <c r="K1865" s="506"/>
      <c r="L1865" s="507"/>
      <c r="M1865" s="506"/>
      <c r="N1865" s="508"/>
      <c r="O1865" s="508"/>
      <c r="P1865" s="489">
        <f t="shared" si="87"/>
        <v>-9</v>
      </c>
      <c r="Q1865" s="489">
        <f t="shared" si="89"/>
        <v>0</v>
      </c>
      <c r="R1865" s="493" t="str">
        <f t="shared" si="88"/>
        <v/>
      </c>
    </row>
    <row r="1866" spans="1:18" ht="13.2" hidden="1" x14ac:dyDescent="0.25">
      <c r="A1866" s="503">
        <v>1862</v>
      </c>
      <c r="B1866" s="504"/>
      <c r="C1866" s="505"/>
      <c r="D1866" s="506"/>
      <c r="E1866" s="506"/>
      <c r="F1866" s="106"/>
      <c r="G1866" s="506"/>
      <c r="H1866" s="506"/>
      <c r="I1866" s="507"/>
      <c r="J1866" s="506"/>
      <c r="K1866" s="506"/>
      <c r="L1866" s="507"/>
      <c r="M1866" s="506"/>
      <c r="N1866" s="508"/>
      <c r="O1866" s="508"/>
      <c r="P1866" s="489">
        <f t="shared" si="87"/>
        <v>-9</v>
      </c>
      <c r="Q1866" s="489">
        <f t="shared" si="89"/>
        <v>0</v>
      </c>
      <c r="R1866" s="493" t="str">
        <f t="shared" si="88"/>
        <v/>
      </c>
    </row>
    <row r="1867" spans="1:18" ht="13.2" hidden="1" x14ac:dyDescent="0.25">
      <c r="A1867" s="503">
        <v>1863</v>
      </c>
      <c r="B1867" s="504"/>
      <c r="C1867" s="505"/>
      <c r="D1867" s="506"/>
      <c r="E1867" s="506"/>
      <c r="F1867" s="106"/>
      <c r="G1867" s="506"/>
      <c r="H1867" s="506"/>
      <c r="I1867" s="507"/>
      <c r="J1867" s="506"/>
      <c r="K1867" s="506"/>
      <c r="L1867" s="507"/>
      <c r="M1867" s="506"/>
      <c r="N1867" s="508"/>
      <c r="O1867" s="508"/>
      <c r="P1867" s="489">
        <f t="shared" si="87"/>
        <v>-9</v>
      </c>
      <c r="Q1867" s="489">
        <f t="shared" si="89"/>
        <v>0</v>
      </c>
      <c r="R1867" s="493" t="str">
        <f t="shared" si="88"/>
        <v/>
      </c>
    </row>
    <row r="1868" spans="1:18" ht="13.2" hidden="1" x14ac:dyDescent="0.25">
      <c r="A1868" s="503">
        <v>1864</v>
      </c>
      <c r="B1868" s="504"/>
      <c r="C1868" s="505"/>
      <c r="D1868" s="506"/>
      <c r="E1868" s="506"/>
      <c r="F1868" s="106"/>
      <c r="G1868" s="506"/>
      <c r="H1868" s="506"/>
      <c r="I1868" s="507"/>
      <c r="J1868" s="506"/>
      <c r="K1868" s="506"/>
      <c r="L1868" s="507"/>
      <c r="M1868" s="506"/>
      <c r="N1868" s="508"/>
      <c r="O1868" s="508"/>
      <c r="P1868" s="489">
        <f t="shared" si="87"/>
        <v>-9</v>
      </c>
      <c r="Q1868" s="489">
        <f t="shared" si="89"/>
        <v>0</v>
      </c>
      <c r="R1868" s="493" t="str">
        <f t="shared" si="88"/>
        <v/>
      </c>
    </row>
    <row r="1869" spans="1:18" ht="13.2" hidden="1" x14ac:dyDescent="0.25">
      <c r="A1869" s="503">
        <v>1865</v>
      </c>
      <c r="B1869" s="504"/>
      <c r="C1869" s="505"/>
      <c r="D1869" s="506"/>
      <c r="E1869" s="506"/>
      <c r="F1869" s="106"/>
      <c r="G1869" s="506"/>
      <c r="H1869" s="506"/>
      <c r="I1869" s="507"/>
      <c r="J1869" s="506"/>
      <c r="K1869" s="506"/>
      <c r="L1869" s="507"/>
      <c r="M1869" s="506"/>
      <c r="N1869" s="508"/>
      <c r="O1869" s="508"/>
      <c r="P1869" s="489">
        <f t="shared" si="87"/>
        <v>-9</v>
      </c>
      <c r="Q1869" s="489">
        <f t="shared" si="89"/>
        <v>0</v>
      </c>
      <c r="R1869" s="493" t="str">
        <f t="shared" si="88"/>
        <v/>
      </c>
    </row>
    <row r="1870" spans="1:18" ht="13.2" hidden="1" x14ac:dyDescent="0.25">
      <c r="A1870" s="503">
        <v>1866</v>
      </c>
      <c r="B1870" s="504"/>
      <c r="C1870" s="505"/>
      <c r="D1870" s="506"/>
      <c r="E1870" s="506"/>
      <c r="F1870" s="106"/>
      <c r="G1870" s="506"/>
      <c r="H1870" s="506"/>
      <c r="I1870" s="507"/>
      <c r="J1870" s="506"/>
      <c r="K1870" s="506"/>
      <c r="L1870" s="507"/>
      <c r="M1870" s="506"/>
      <c r="N1870" s="508"/>
      <c r="O1870" s="508"/>
      <c r="P1870" s="489">
        <f t="shared" si="87"/>
        <v>-9</v>
      </c>
      <c r="Q1870" s="489">
        <f t="shared" si="89"/>
        <v>0</v>
      </c>
      <c r="R1870" s="493" t="str">
        <f t="shared" si="88"/>
        <v/>
      </c>
    </row>
    <row r="1871" spans="1:18" ht="13.2" hidden="1" x14ac:dyDescent="0.25">
      <c r="A1871" s="503">
        <v>1867</v>
      </c>
      <c r="B1871" s="504"/>
      <c r="C1871" s="505"/>
      <c r="D1871" s="506"/>
      <c r="E1871" s="506"/>
      <c r="F1871" s="106"/>
      <c r="G1871" s="506"/>
      <c r="H1871" s="506"/>
      <c r="I1871" s="507"/>
      <c r="J1871" s="506"/>
      <c r="K1871" s="506"/>
      <c r="L1871" s="507"/>
      <c r="M1871" s="506"/>
      <c r="N1871" s="508"/>
      <c r="O1871" s="508"/>
      <c r="P1871" s="489">
        <f t="shared" si="87"/>
        <v>-9</v>
      </c>
      <c r="Q1871" s="489">
        <f t="shared" si="89"/>
        <v>0</v>
      </c>
      <c r="R1871" s="493" t="str">
        <f t="shared" si="88"/>
        <v/>
      </c>
    </row>
    <row r="1872" spans="1:18" ht="13.2" hidden="1" x14ac:dyDescent="0.25">
      <c r="A1872" s="503">
        <v>1868</v>
      </c>
      <c r="B1872" s="504"/>
      <c r="C1872" s="505"/>
      <c r="D1872" s="506"/>
      <c r="E1872" s="506"/>
      <c r="F1872" s="106"/>
      <c r="G1872" s="506"/>
      <c r="H1872" s="506"/>
      <c r="I1872" s="507"/>
      <c r="J1872" s="506"/>
      <c r="K1872" s="506"/>
      <c r="L1872" s="507"/>
      <c r="M1872" s="506"/>
      <c r="N1872" s="508"/>
      <c r="O1872" s="508"/>
      <c r="P1872" s="489">
        <f t="shared" si="87"/>
        <v>-9</v>
      </c>
      <c r="Q1872" s="489">
        <f t="shared" si="89"/>
        <v>0</v>
      </c>
      <c r="R1872" s="493" t="str">
        <f t="shared" si="88"/>
        <v/>
      </c>
    </row>
    <row r="1873" spans="1:18" ht="13.2" hidden="1" x14ac:dyDescent="0.25">
      <c r="A1873" s="503">
        <v>1869</v>
      </c>
      <c r="B1873" s="504"/>
      <c r="C1873" s="505"/>
      <c r="D1873" s="506"/>
      <c r="E1873" s="506"/>
      <c r="F1873" s="106"/>
      <c r="G1873" s="506"/>
      <c r="H1873" s="506"/>
      <c r="I1873" s="507"/>
      <c r="J1873" s="506"/>
      <c r="K1873" s="506"/>
      <c r="L1873" s="507"/>
      <c r="M1873" s="506"/>
      <c r="N1873" s="508"/>
      <c r="O1873" s="508"/>
      <c r="P1873" s="489">
        <f t="shared" si="87"/>
        <v>-9</v>
      </c>
      <c r="Q1873" s="489">
        <f t="shared" si="89"/>
        <v>0</v>
      </c>
      <c r="R1873" s="493" t="str">
        <f t="shared" si="88"/>
        <v/>
      </c>
    </row>
    <row r="1874" spans="1:18" ht="13.2" hidden="1" x14ac:dyDescent="0.25">
      <c r="A1874" s="503">
        <v>1870</v>
      </c>
      <c r="B1874" s="504"/>
      <c r="C1874" s="505"/>
      <c r="D1874" s="506"/>
      <c r="E1874" s="506"/>
      <c r="F1874" s="106"/>
      <c r="G1874" s="506"/>
      <c r="H1874" s="506"/>
      <c r="I1874" s="507"/>
      <c r="J1874" s="506"/>
      <c r="K1874" s="506"/>
      <c r="L1874" s="507"/>
      <c r="M1874" s="506"/>
      <c r="N1874" s="508"/>
      <c r="O1874" s="508"/>
      <c r="P1874" s="489">
        <f t="shared" si="87"/>
        <v>-9</v>
      </c>
      <c r="Q1874" s="489">
        <f t="shared" si="89"/>
        <v>0</v>
      </c>
      <c r="R1874" s="493" t="str">
        <f t="shared" si="88"/>
        <v/>
      </c>
    </row>
    <row r="1875" spans="1:18" ht="13.2" hidden="1" x14ac:dyDescent="0.25">
      <c r="A1875" s="503">
        <v>1871</v>
      </c>
      <c r="B1875" s="504"/>
      <c r="C1875" s="505"/>
      <c r="D1875" s="506"/>
      <c r="E1875" s="506"/>
      <c r="F1875" s="106"/>
      <c r="G1875" s="506"/>
      <c r="H1875" s="506"/>
      <c r="I1875" s="507"/>
      <c r="J1875" s="506"/>
      <c r="K1875" s="506"/>
      <c r="L1875" s="507"/>
      <c r="M1875" s="506"/>
      <c r="N1875" s="508"/>
      <c r="O1875" s="508"/>
      <c r="P1875" s="489">
        <f t="shared" si="87"/>
        <v>-9</v>
      </c>
      <c r="Q1875" s="489">
        <f t="shared" si="89"/>
        <v>0</v>
      </c>
      <c r="R1875" s="493" t="str">
        <f t="shared" si="88"/>
        <v/>
      </c>
    </row>
    <row r="1876" spans="1:18" ht="13.2" hidden="1" x14ac:dyDescent="0.25">
      <c r="A1876" s="503">
        <v>1872</v>
      </c>
      <c r="B1876" s="504"/>
      <c r="C1876" s="505"/>
      <c r="D1876" s="506"/>
      <c r="E1876" s="506"/>
      <c r="F1876" s="106"/>
      <c r="G1876" s="506"/>
      <c r="H1876" s="506"/>
      <c r="I1876" s="507"/>
      <c r="J1876" s="506"/>
      <c r="K1876" s="506"/>
      <c r="L1876" s="507"/>
      <c r="M1876" s="506"/>
      <c r="N1876" s="508"/>
      <c r="O1876" s="508"/>
      <c r="P1876" s="489">
        <f t="shared" si="87"/>
        <v>-9</v>
      </c>
      <c r="Q1876" s="489">
        <f t="shared" si="89"/>
        <v>0</v>
      </c>
      <c r="R1876" s="493" t="str">
        <f t="shared" si="88"/>
        <v/>
      </c>
    </row>
    <row r="1877" spans="1:18" ht="13.2" hidden="1" x14ac:dyDescent="0.25">
      <c r="A1877" s="503">
        <v>1873</v>
      </c>
      <c r="B1877" s="504"/>
      <c r="C1877" s="505"/>
      <c r="D1877" s="506"/>
      <c r="E1877" s="506"/>
      <c r="F1877" s="106"/>
      <c r="G1877" s="506"/>
      <c r="H1877" s="506"/>
      <c r="I1877" s="507"/>
      <c r="J1877" s="506"/>
      <c r="K1877" s="506"/>
      <c r="L1877" s="507"/>
      <c r="M1877" s="506"/>
      <c r="N1877" s="508"/>
      <c r="O1877" s="508"/>
      <c r="P1877" s="489">
        <f t="shared" si="87"/>
        <v>-9</v>
      </c>
      <c r="Q1877" s="489">
        <f t="shared" si="89"/>
        <v>0</v>
      </c>
      <c r="R1877" s="493" t="str">
        <f t="shared" si="88"/>
        <v/>
      </c>
    </row>
    <row r="1878" spans="1:18" ht="13.2" hidden="1" x14ac:dyDescent="0.25">
      <c r="A1878" s="503">
        <v>1874</v>
      </c>
      <c r="B1878" s="504"/>
      <c r="C1878" s="505"/>
      <c r="D1878" s="506"/>
      <c r="E1878" s="506"/>
      <c r="F1878" s="106"/>
      <c r="G1878" s="506"/>
      <c r="H1878" s="506"/>
      <c r="I1878" s="507"/>
      <c r="J1878" s="506"/>
      <c r="K1878" s="506"/>
      <c r="L1878" s="507"/>
      <c r="M1878" s="506"/>
      <c r="N1878" s="508"/>
      <c r="O1878" s="508"/>
      <c r="P1878" s="489">
        <f t="shared" si="87"/>
        <v>-9</v>
      </c>
      <c r="Q1878" s="489">
        <f t="shared" si="89"/>
        <v>0</v>
      </c>
      <c r="R1878" s="493" t="str">
        <f t="shared" si="88"/>
        <v/>
      </c>
    </row>
    <row r="1879" spans="1:18" ht="13.2" hidden="1" x14ac:dyDescent="0.25">
      <c r="A1879" s="503">
        <v>1875</v>
      </c>
      <c r="B1879" s="504"/>
      <c r="C1879" s="505"/>
      <c r="D1879" s="506"/>
      <c r="E1879" s="506"/>
      <c r="F1879" s="106"/>
      <c r="G1879" s="506"/>
      <c r="H1879" s="506"/>
      <c r="I1879" s="507"/>
      <c r="J1879" s="506"/>
      <c r="K1879" s="506"/>
      <c r="L1879" s="507"/>
      <c r="M1879" s="506"/>
      <c r="N1879" s="508"/>
      <c r="O1879" s="508"/>
      <c r="P1879" s="489">
        <f t="shared" si="87"/>
        <v>-9</v>
      </c>
      <c r="Q1879" s="489">
        <f t="shared" si="89"/>
        <v>0</v>
      </c>
      <c r="R1879" s="493" t="str">
        <f t="shared" si="88"/>
        <v/>
      </c>
    </row>
    <row r="1880" spans="1:18" ht="13.2" hidden="1" x14ac:dyDescent="0.25">
      <c r="A1880" s="503">
        <v>1876</v>
      </c>
      <c r="B1880" s="504"/>
      <c r="C1880" s="505"/>
      <c r="D1880" s="506"/>
      <c r="E1880" s="506"/>
      <c r="F1880" s="106"/>
      <c r="G1880" s="506"/>
      <c r="H1880" s="506"/>
      <c r="I1880" s="507"/>
      <c r="J1880" s="506"/>
      <c r="K1880" s="506"/>
      <c r="L1880" s="507"/>
      <c r="M1880" s="506"/>
      <c r="N1880" s="508"/>
      <c r="O1880" s="508"/>
      <c r="P1880" s="489">
        <f t="shared" si="87"/>
        <v>-9</v>
      </c>
      <c r="Q1880" s="489">
        <f t="shared" si="89"/>
        <v>0</v>
      </c>
      <c r="R1880" s="493" t="str">
        <f t="shared" si="88"/>
        <v/>
      </c>
    </row>
    <row r="1881" spans="1:18" ht="13.2" hidden="1" x14ac:dyDescent="0.25">
      <c r="A1881" s="503">
        <v>1877</v>
      </c>
      <c r="B1881" s="504"/>
      <c r="C1881" s="505"/>
      <c r="D1881" s="506"/>
      <c r="E1881" s="506"/>
      <c r="F1881" s="106"/>
      <c r="G1881" s="506"/>
      <c r="H1881" s="506"/>
      <c r="I1881" s="507"/>
      <c r="J1881" s="506"/>
      <c r="K1881" s="506"/>
      <c r="L1881" s="507"/>
      <c r="M1881" s="506"/>
      <c r="N1881" s="508"/>
      <c r="O1881" s="508"/>
      <c r="P1881" s="489">
        <f t="shared" si="87"/>
        <v>-9</v>
      </c>
      <c r="Q1881" s="489">
        <f t="shared" si="89"/>
        <v>0</v>
      </c>
      <c r="R1881" s="493" t="str">
        <f t="shared" si="88"/>
        <v/>
      </c>
    </row>
    <row r="1882" spans="1:18" ht="13.2" hidden="1" x14ac:dyDescent="0.25">
      <c r="A1882" s="503">
        <v>1878</v>
      </c>
      <c r="B1882" s="504"/>
      <c r="C1882" s="505"/>
      <c r="D1882" s="506"/>
      <c r="E1882" s="506"/>
      <c r="F1882" s="106"/>
      <c r="G1882" s="506"/>
      <c r="H1882" s="506"/>
      <c r="I1882" s="507"/>
      <c r="J1882" s="506"/>
      <c r="K1882" s="506"/>
      <c r="L1882" s="507"/>
      <c r="M1882" s="506"/>
      <c r="N1882" s="508"/>
      <c r="O1882" s="508"/>
      <c r="P1882" s="489">
        <f t="shared" si="87"/>
        <v>-9</v>
      </c>
      <c r="Q1882" s="489">
        <f t="shared" si="89"/>
        <v>0</v>
      </c>
      <c r="R1882" s="493" t="str">
        <f t="shared" si="88"/>
        <v/>
      </c>
    </row>
    <row r="1883" spans="1:18" ht="13.2" hidden="1" x14ac:dyDescent="0.25">
      <c r="A1883" s="503">
        <v>1879</v>
      </c>
      <c r="B1883" s="504"/>
      <c r="C1883" s="505"/>
      <c r="D1883" s="506"/>
      <c r="E1883" s="506"/>
      <c r="F1883" s="106"/>
      <c r="G1883" s="506"/>
      <c r="H1883" s="506"/>
      <c r="I1883" s="507"/>
      <c r="J1883" s="506"/>
      <c r="K1883" s="506"/>
      <c r="L1883" s="507"/>
      <c r="M1883" s="506"/>
      <c r="N1883" s="508"/>
      <c r="O1883" s="508"/>
      <c r="P1883" s="489">
        <f t="shared" si="87"/>
        <v>-9</v>
      </c>
      <c r="Q1883" s="489">
        <f t="shared" si="89"/>
        <v>0</v>
      </c>
      <c r="R1883" s="493" t="str">
        <f t="shared" si="88"/>
        <v/>
      </c>
    </row>
    <row r="1884" spans="1:18" ht="13.2" hidden="1" x14ac:dyDescent="0.25">
      <c r="A1884" s="503">
        <v>1880</v>
      </c>
      <c r="B1884" s="504"/>
      <c r="C1884" s="505"/>
      <c r="D1884" s="506"/>
      <c r="E1884" s="506"/>
      <c r="F1884" s="106"/>
      <c r="G1884" s="506"/>
      <c r="H1884" s="506"/>
      <c r="I1884" s="507"/>
      <c r="J1884" s="506"/>
      <c r="K1884" s="506"/>
      <c r="L1884" s="507"/>
      <c r="M1884" s="506"/>
      <c r="N1884" s="508"/>
      <c r="O1884" s="508"/>
      <c r="P1884" s="489">
        <f t="shared" si="87"/>
        <v>-9</v>
      </c>
      <c r="Q1884" s="489">
        <f t="shared" si="89"/>
        <v>0</v>
      </c>
      <c r="R1884" s="493" t="str">
        <f t="shared" si="88"/>
        <v/>
      </c>
    </row>
    <row r="1885" spans="1:18" ht="13.2" hidden="1" x14ac:dyDescent="0.25">
      <c r="A1885" s="503">
        <v>1881</v>
      </c>
      <c r="B1885" s="504"/>
      <c r="C1885" s="505"/>
      <c r="D1885" s="506"/>
      <c r="E1885" s="506"/>
      <c r="F1885" s="106"/>
      <c r="G1885" s="506"/>
      <c r="H1885" s="506"/>
      <c r="I1885" s="507"/>
      <c r="J1885" s="506"/>
      <c r="K1885" s="506"/>
      <c r="L1885" s="507"/>
      <c r="M1885" s="506"/>
      <c r="N1885" s="508"/>
      <c r="O1885" s="508"/>
      <c r="P1885" s="489">
        <f t="shared" si="87"/>
        <v>-9</v>
      </c>
      <c r="Q1885" s="489">
        <f t="shared" si="89"/>
        <v>0</v>
      </c>
      <c r="R1885" s="493" t="str">
        <f t="shared" si="88"/>
        <v/>
      </c>
    </row>
    <row r="1886" spans="1:18" ht="13.2" hidden="1" x14ac:dyDescent="0.25">
      <c r="A1886" s="503">
        <v>1882</v>
      </c>
      <c r="B1886" s="504"/>
      <c r="C1886" s="505"/>
      <c r="D1886" s="506"/>
      <c r="E1886" s="506"/>
      <c r="F1886" s="106"/>
      <c r="G1886" s="506"/>
      <c r="H1886" s="506"/>
      <c r="I1886" s="507"/>
      <c r="J1886" s="506"/>
      <c r="K1886" s="506"/>
      <c r="L1886" s="507"/>
      <c r="M1886" s="506"/>
      <c r="N1886" s="508"/>
      <c r="O1886" s="508"/>
      <c r="P1886" s="489">
        <f t="shared" si="87"/>
        <v>-9</v>
      </c>
      <c r="Q1886" s="489">
        <f t="shared" si="89"/>
        <v>0</v>
      </c>
      <c r="R1886" s="493" t="str">
        <f t="shared" si="88"/>
        <v/>
      </c>
    </row>
    <row r="1887" spans="1:18" ht="13.2" hidden="1" x14ac:dyDescent="0.25">
      <c r="A1887" s="503">
        <v>1883</v>
      </c>
      <c r="B1887" s="504"/>
      <c r="C1887" s="505"/>
      <c r="D1887" s="506"/>
      <c r="E1887" s="506"/>
      <c r="F1887" s="106"/>
      <c r="G1887" s="506"/>
      <c r="H1887" s="506"/>
      <c r="I1887" s="507"/>
      <c r="J1887" s="506"/>
      <c r="K1887" s="506"/>
      <c r="L1887" s="507"/>
      <c r="M1887" s="506"/>
      <c r="N1887" s="508"/>
      <c r="O1887" s="508"/>
      <c r="P1887" s="489">
        <f t="shared" si="87"/>
        <v>-9</v>
      </c>
      <c r="Q1887" s="489">
        <f t="shared" si="89"/>
        <v>0</v>
      </c>
      <c r="R1887" s="493" t="str">
        <f t="shared" si="88"/>
        <v/>
      </c>
    </row>
    <row r="1888" spans="1:18" ht="13.2" hidden="1" x14ac:dyDescent="0.25">
      <c r="A1888" s="503">
        <v>1884</v>
      </c>
      <c r="B1888" s="504"/>
      <c r="C1888" s="505"/>
      <c r="D1888" s="506"/>
      <c r="E1888" s="506"/>
      <c r="F1888" s="106"/>
      <c r="G1888" s="506"/>
      <c r="H1888" s="506"/>
      <c r="I1888" s="507"/>
      <c r="J1888" s="506"/>
      <c r="K1888" s="506"/>
      <c r="L1888" s="507"/>
      <c r="M1888" s="506"/>
      <c r="N1888" s="508"/>
      <c r="O1888" s="508"/>
      <c r="P1888" s="489">
        <f t="shared" si="87"/>
        <v>-9</v>
      </c>
      <c r="Q1888" s="489">
        <f t="shared" si="89"/>
        <v>0</v>
      </c>
      <c r="R1888" s="493" t="str">
        <f t="shared" si="88"/>
        <v/>
      </c>
    </row>
    <row r="1889" spans="1:18" ht="13.2" hidden="1" x14ac:dyDescent="0.25">
      <c r="A1889" s="503">
        <v>1885</v>
      </c>
      <c r="B1889" s="504"/>
      <c r="C1889" s="505"/>
      <c r="D1889" s="506"/>
      <c r="E1889" s="506"/>
      <c r="F1889" s="106"/>
      <c r="G1889" s="506"/>
      <c r="H1889" s="506"/>
      <c r="I1889" s="507"/>
      <c r="J1889" s="506"/>
      <c r="K1889" s="506"/>
      <c r="L1889" s="507"/>
      <c r="M1889" s="506"/>
      <c r="N1889" s="508"/>
      <c r="O1889" s="508"/>
      <c r="P1889" s="489">
        <f t="shared" si="87"/>
        <v>-9</v>
      </c>
      <c r="Q1889" s="489">
        <f t="shared" si="89"/>
        <v>0</v>
      </c>
      <c r="R1889" s="493" t="str">
        <f t="shared" si="88"/>
        <v/>
      </c>
    </row>
    <row r="1890" spans="1:18" ht="13.2" hidden="1" x14ac:dyDescent="0.25">
      <c r="A1890" s="503">
        <v>1886</v>
      </c>
      <c r="B1890" s="504"/>
      <c r="C1890" s="505"/>
      <c r="D1890" s="506"/>
      <c r="E1890" s="506"/>
      <c r="F1890" s="106"/>
      <c r="G1890" s="506"/>
      <c r="H1890" s="506"/>
      <c r="I1890" s="507"/>
      <c r="J1890" s="506"/>
      <c r="K1890" s="506"/>
      <c r="L1890" s="507"/>
      <c r="M1890" s="506"/>
      <c r="N1890" s="508"/>
      <c r="O1890" s="508"/>
      <c r="P1890" s="489">
        <f t="shared" si="87"/>
        <v>-9</v>
      </c>
      <c r="Q1890" s="489">
        <f t="shared" si="89"/>
        <v>0</v>
      </c>
      <c r="R1890" s="493" t="str">
        <f t="shared" si="88"/>
        <v/>
      </c>
    </row>
    <row r="1891" spans="1:18" ht="13.2" hidden="1" x14ac:dyDescent="0.25">
      <c r="A1891" s="503">
        <v>1887</v>
      </c>
      <c r="B1891" s="504"/>
      <c r="C1891" s="505"/>
      <c r="D1891" s="506"/>
      <c r="E1891" s="506"/>
      <c r="F1891" s="106"/>
      <c r="G1891" s="506"/>
      <c r="H1891" s="506"/>
      <c r="I1891" s="507"/>
      <c r="J1891" s="506"/>
      <c r="K1891" s="506"/>
      <c r="L1891" s="507"/>
      <c r="M1891" s="506"/>
      <c r="N1891" s="508"/>
      <c r="O1891" s="508"/>
      <c r="P1891" s="489">
        <f t="shared" si="87"/>
        <v>-9</v>
      </c>
      <c r="Q1891" s="489">
        <f t="shared" si="89"/>
        <v>0</v>
      </c>
      <c r="R1891" s="493" t="str">
        <f t="shared" si="88"/>
        <v/>
      </c>
    </row>
    <row r="1892" spans="1:18" ht="13.2" hidden="1" x14ac:dyDescent="0.25">
      <c r="A1892" s="503">
        <v>1888</v>
      </c>
      <c r="B1892" s="504"/>
      <c r="C1892" s="505"/>
      <c r="D1892" s="506"/>
      <c r="E1892" s="506"/>
      <c r="F1892" s="106"/>
      <c r="G1892" s="506"/>
      <c r="H1892" s="506"/>
      <c r="I1892" s="507"/>
      <c r="J1892" s="506"/>
      <c r="K1892" s="506"/>
      <c r="L1892" s="507"/>
      <c r="M1892" s="506"/>
      <c r="N1892" s="508"/>
      <c r="O1892" s="508"/>
      <c r="P1892" s="489">
        <f t="shared" si="87"/>
        <v>-9</v>
      </c>
      <c r="Q1892" s="489">
        <f t="shared" si="89"/>
        <v>0</v>
      </c>
      <c r="R1892" s="493" t="str">
        <f t="shared" si="88"/>
        <v/>
      </c>
    </row>
    <row r="1893" spans="1:18" ht="13.2" hidden="1" x14ac:dyDescent="0.25">
      <c r="A1893" s="503">
        <v>1889</v>
      </c>
      <c r="B1893" s="504"/>
      <c r="C1893" s="505"/>
      <c r="D1893" s="506"/>
      <c r="E1893" s="506"/>
      <c r="F1893" s="106"/>
      <c r="G1893" s="506"/>
      <c r="H1893" s="506"/>
      <c r="I1893" s="507"/>
      <c r="J1893" s="506"/>
      <c r="K1893" s="506"/>
      <c r="L1893" s="507"/>
      <c r="M1893" s="506"/>
      <c r="N1893" s="508"/>
      <c r="O1893" s="508"/>
      <c r="P1893" s="489">
        <f t="shared" si="87"/>
        <v>-9</v>
      </c>
      <c r="Q1893" s="489">
        <f t="shared" si="89"/>
        <v>0</v>
      </c>
      <c r="R1893" s="493" t="str">
        <f t="shared" si="88"/>
        <v/>
      </c>
    </row>
    <row r="1894" spans="1:18" ht="13.2" hidden="1" x14ac:dyDescent="0.25">
      <c r="A1894" s="503">
        <v>1890</v>
      </c>
      <c r="B1894" s="504"/>
      <c r="C1894" s="505"/>
      <c r="D1894" s="506"/>
      <c r="E1894" s="506"/>
      <c r="F1894" s="106"/>
      <c r="G1894" s="506"/>
      <c r="H1894" s="506"/>
      <c r="I1894" s="507"/>
      <c r="J1894" s="506"/>
      <c r="K1894" s="506"/>
      <c r="L1894" s="507"/>
      <c r="M1894" s="506"/>
      <c r="N1894" s="508"/>
      <c r="O1894" s="508"/>
      <c r="P1894" s="489">
        <f t="shared" si="87"/>
        <v>-9</v>
      </c>
      <c r="Q1894" s="489">
        <f t="shared" si="89"/>
        <v>0</v>
      </c>
      <c r="R1894" s="493" t="str">
        <f t="shared" si="88"/>
        <v/>
      </c>
    </row>
    <row r="1895" spans="1:18" ht="13.2" hidden="1" x14ac:dyDescent="0.25">
      <c r="A1895" s="503">
        <v>1891</v>
      </c>
      <c r="B1895" s="504"/>
      <c r="C1895" s="505"/>
      <c r="D1895" s="506"/>
      <c r="E1895" s="506"/>
      <c r="F1895" s="106"/>
      <c r="G1895" s="506"/>
      <c r="H1895" s="506"/>
      <c r="I1895" s="507"/>
      <c r="J1895" s="506"/>
      <c r="K1895" s="506"/>
      <c r="L1895" s="507"/>
      <c r="M1895" s="506"/>
      <c r="N1895" s="508"/>
      <c r="O1895" s="508"/>
      <c r="P1895" s="489">
        <f t="shared" si="87"/>
        <v>-9</v>
      </c>
      <c r="Q1895" s="489">
        <f t="shared" si="89"/>
        <v>0</v>
      </c>
      <c r="R1895" s="493" t="str">
        <f t="shared" si="88"/>
        <v/>
      </c>
    </row>
    <row r="1896" spans="1:18" ht="13.2" hidden="1" x14ac:dyDescent="0.25">
      <c r="A1896" s="503">
        <v>1892</v>
      </c>
      <c r="B1896" s="504"/>
      <c r="C1896" s="505"/>
      <c r="D1896" s="506"/>
      <c r="E1896" s="506"/>
      <c r="F1896" s="106"/>
      <c r="G1896" s="506"/>
      <c r="H1896" s="506"/>
      <c r="I1896" s="507"/>
      <c r="J1896" s="506"/>
      <c r="K1896" s="506"/>
      <c r="L1896" s="507"/>
      <c r="M1896" s="506"/>
      <c r="N1896" s="508"/>
      <c r="O1896" s="508"/>
      <c r="P1896" s="489">
        <f t="shared" si="87"/>
        <v>-9</v>
      </c>
      <c r="Q1896" s="489">
        <f t="shared" si="89"/>
        <v>0</v>
      </c>
      <c r="R1896" s="493" t="str">
        <f t="shared" si="88"/>
        <v/>
      </c>
    </row>
    <row r="1897" spans="1:18" ht="13.2" hidden="1" x14ac:dyDescent="0.25">
      <c r="A1897" s="503">
        <v>1893</v>
      </c>
      <c r="B1897" s="504"/>
      <c r="C1897" s="505"/>
      <c r="D1897" s="506"/>
      <c r="E1897" s="506"/>
      <c r="F1897" s="106"/>
      <c r="G1897" s="506"/>
      <c r="H1897" s="506"/>
      <c r="I1897" s="507"/>
      <c r="J1897" s="506"/>
      <c r="K1897" s="506"/>
      <c r="L1897" s="507"/>
      <c r="M1897" s="506"/>
      <c r="N1897" s="508"/>
      <c r="O1897" s="508"/>
      <c r="P1897" s="489">
        <f t="shared" si="87"/>
        <v>-9</v>
      </c>
      <c r="Q1897" s="489">
        <f t="shared" si="89"/>
        <v>0</v>
      </c>
      <c r="R1897" s="493" t="str">
        <f t="shared" si="88"/>
        <v/>
      </c>
    </row>
    <row r="1898" spans="1:18" ht="13.2" hidden="1" x14ac:dyDescent="0.25">
      <c r="A1898" s="503">
        <v>1894</v>
      </c>
      <c r="B1898" s="504"/>
      <c r="C1898" s="505"/>
      <c r="D1898" s="506"/>
      <c r="E1898" s="506"/>
      <c r="F1898" s="106"/>
      <c r="G1898" s="506"/>
      <c r="H1898" s="506"/>
      <c r="I1898" s="507"/>
      <c r="J1898" s="506"/>
      <c r="K1898" s="506"/>
      <c r="L1898" s="507"/>
      <c r="M1898" s="506"/>
      <c r="N1898" s="508"/>
      <c r="O1898" s="508"/>
      <c r="P1898" s="489">
        <f t="shared" si="87"/>
        <v>-9</v>
      </c>
      <c r="Q1898" s="489">
        <f t="shared" si="89"/>
        <v>0</v>
      </c>
      <c r="R1898" s="493" t="str">
        <f t="shared" si="88"/>
        <v/>
      </c>
    </row>
    <row r="1899" spans="1:18" ht="13.2" hidden="1" x14ac:dyDescent="0.25">
      <c r="A1899" s="503">
        <v>1895</v>
      </c>
      <c r="B1899" s="504"/>
      <c r="C1899" s="505"/>
      <c r="D1899" s="506"/>
      <c r="E1899" s="506"/>
      <c r="F1899" s="106"/>
      <c r="G1899" s="506"/>
      <c r="H1899" s="506"/>
      <c r="I1899" s="507"/>
      <c r="J1899" s="506"/>
      <c r="K1899" s="506"/>
      <c r="L1899" s="507"/>
      <c r="M1899" s="506"/>
      <c r="N1899" s="508"/>
      <c r="O1899" s="508"/>
      <c r="P1899" s="489">
        <f t="shared" si="87"/>
        <v>-9</v>
      </c>
      <c r="Q1899" s="489">
        <f t="shared" si="89"/>
        <v>0</v>
      </c>
      <c r="R1899" s="493" t="str">
        <f t="shared" si="88"/>
        <v/>
      </c>
    </row>
    <row r="1900" spans="1:18" ht="13.2" hidden="1" x14ac:dyDescent="0.25">
      <c r="A1900" s="503">
        <v>1896</v>
      </c>
      <c r="B1900" s="504"/>
      <c r="C1900" s="505"/>
      <c r="D1900" s="506"/>
      <c r="E1900" s="506"/>
      <c r="F1900" s="106"/>
      <c r="G1900" s="506"/>
      <c r="H1900" s="506"/>
      <c r="I1900" s="507"/>
      <c r="J1900" s="506"/>
      <c r="K1900" s="506"/>
      <c r="L1900" s="507"/>
      <c r="M1900" s="506"/>
      <c r="N1900" s="508"/>
      <c r="O1900" s="508"/>
      <c r="P1900" s="489">
        <f t="shared" si="87"/>
        <v>-9</v>
      </c>
      <c r="Q1900" s="489">
        <f t="shared" si="89"/>
        <v>0</v>
      </c>
      <c r="R1900" s="493" t="str">
        <f t="shared" si="88"/>
        <v/>
      </c>
    </row>
    <row r="1901" spans="1:18" ht="13.2" hidden="1" x14ac:dyDescent="0.25">
      <c r="A1901" s="503">
        <v>1897</v>
      </c>
      <c r="B1901" s="504"/>
      <c r="C1901" s="505"/>
      <c r="D1901" s="506"/>
      <c r="E1901" s="506"/>
      <c r="F1901" s="106"/>
      <c r="G1901" s="506"/>
      <c r="H1901" s="506"/>
      <c r="I1901" s="507"/>
      <c r="J1901" s="506"/>
      <c r="K1901" s="506"/>
      <c r="L1901" s="507"/>
      <c r="M1901" s="506"/>
      <c r="N1901" s="508"/>
      <c r="O1901" s="508"/>
      <c r="P1901" s="489">
        <f t="shared" si="87"/>
        <v>-9</v>
      </c>
      <c r="Q1901" s="489">
        <f t="shared" si="89"/>
        <v>0</v>
      </c>
      <c r="R1901" s="493" t="str">
        <f t="shared" si="88"/>
        <v/>
      </c>
    </row>
    <row r="1902" spans="1:18" ht="13.2" hidden="1" x14ac:dyDescent="0.25">
      <c r="A1902" s="503">
        <v>1898</v>
      </c>
      <c r="B1902" s="504"/>
      <c r="C1902" s="505"/>
      <c r="D1902" s="506"/>
      <c r="E1902" s="506"/>
      <c r="F1902" s="106"/>
      <c r="G1902" s="506"/>
      <c r="H1902" s="506"/>
      <c r="I1902" s="507"/>
      <c r="J1902" s="506"/>
      <c r="K1902" s="506"/>
      <c r="L1902" s="507"/>
      <c r="M1902" s="506"/>
      <c r="N1902" s="508"/>
      <c r="O1902" s="508"/>
      <c r="P1902" s="489">
        <f t="shared" si="87"/>
        <v>-9</v>
      </c>
      <c r="Q1902" s="489">
        <f t="shared" si="89"/>
        <v>0</v>
      </c>
      <c r="R1902" s="493" t="str">
        <f t="shared" si="88"/>
        <v/>
      </c>
    </row>
    <row r="1903" spans="1:18" ht="13.2" hidden="1" x14ac:dyDescent="0.25">
      <c r="A1903" s="503">
        <v>1899</v>
      </c>
      <c r="B1903" s="504"/>
      <c r="C1903" s="505"/>
      <c r="D1903" s="506"/>
      <c r="E1903" s="506"/>
      <c r="F1903" s="106"/>
      <c r="G1903" s="506"/>
      <c r="H1903" s="506"/>
      <c r="I1903" s="507"/>
      <c r="J1903" s="506"/>
      <c r="K1903" s="506"/>
      <c r="L1903" s="507"/>
      <c r="M1903" s="506"/>
      <c r="N1903" s="508"/>
      <c r="O1903" s="508"/>
      <c r="P1903" s="489">
        <f t="shared" si="87"/>
        <v>-9</v>
      </c>
      <c r="Q1903" s="489">
        <f t="shared" si="89"/>
        <v>0</v>
      </c>
      <c r="R1903" s="493" t="str">
        <f t="shared" si="88"/>
        <v/>
      </c>
    </row>
    <row r="1904" spans="1:18" ht="13.2" hidden="1" x14ac:dyDescent="0.25">
      <c r="A1904" s="503">
        <v>1900</v>
      </c>
      <c r="B1904" s="504"/>
      <c r="C1904" s="505"/>
      <c r="D1904" s="506"/>
      <c r="E1904" s="506"/>
      <c r="F1904" s="106"/>
      <c r="G1904" s="506"/>
      <c r="H1904" s="506"/>
      <c r="I1904" s="507"/>
      <c r="J1904" s="506"/>
      <c r="K1904" s="506"/>
      <c r="L1904" s="507"/>
      <c r="M1904" s="506"/>
      <c r="N1904" s="508"/>
      <c r="O1904" s="508"/>
      <c r="P1904" s="489">
        <f t="shared" si="87"/>
        <v>-9</v>
      </c>
      <c r="Q1904" s="489">
        <f t="shared" si="89"/>
        <v>0</v>
      </c>
      <c r="R1904" s="493" t="str">
        <f t="shared" si="88"/>
        <v/>
      </c>
    </row>
    <row r="1905" spans="1:18" ht="13.2" hidden="1" x14ac:dyDescent="0.25">
      <c r="A1905" s="503">
        <v>1901</v>
      </c>
      <c r="B1905" s="504"/>
      <c r="C1905" s="505"/>
      <c r="D1905" s="506"/>
      <c r="E1905" s="506"/>
      <c r="F1905" s="106"/>
      <c r="G1905" s="506"/>
      <c r="H1905" s="506"/>
      <c r="I1905" s="507"/>
      <c r="J1905" s="506"/>
      <c r="K1905" s="506"/>
      <c r="L1905" s="507"/>
      <c r="M1905" s="506"/>
      <c r="N1905" s="508"/>
      <c r="O1905" s="508"/>
      <c r="P1905" s="489">
        <f t="shared" si="87"/>
        <v>-9</v>
      </c>
      <c r="Q1905" s="489">
        <f t="shared" si="89"/>
        <v>0</v>
      </c>
      <c r="R1905" s="493" t="str">
        <f t="shared" si="88"/>
        <v/>
      </c>
    </row>
    <row r="1906" spans="1:18" ht="13.2" hidden="1" x14ac:dyDescent="0.25">
      <c r="A1906" s="503">
        <v>1902</v>
      </c>
      <c r="B1906" s="504"/>
      <c r="C1906" s="505"/>
      <c r="D1906" s="506"/>
      <c r="E1906" s="506"/>
      <c r="F1906" s="106"/>
      <c r="G1906" s="506"/>
      <c r="H1906" s="506"/>
      <c r="I1906" s="507"/>
      <c r="J1906" s="506"/>
      <c r="K1906" s="506"/>
      <c r="L1906" s="507"/>
      <c r="M1906" s="506"/>
      <c r="N1906" s="508"/>
      <c r="O1906" s="508"/>
      <c r="P1906" s="489">
        <f t="shared" si="87"/>
        <v>-9</v>
      </c>
      <c r="Q1906" s="489">
        <f t="shared" si="89"/>
        <v>0</v>
      </c>
      <c r="R1906" s="493" t="str">
        <f t="shared" si="88"/>
        <v/>
      </c>
    </row>
    <row r="1907" spans="1:18" ht="13.2" hidden="1" x14ac:dyDescent="0.25">
      <c r="A1907" s="503">
        <v>1903</v>
      </c>
      <c r="B1907" s="504"/>
      <c r="C1907" s="505"/>
      <c r="D1907" s="506"/>
      <c r="E1907" s="506"/>
      <c r="F1907" s="106"/>
      <c r="G1907" s="506"/>
      <c r="H1907" s="506"/>
      <c r="I1907" s="507"/>
      <c r="J1907" s="506"/>
      <c r="K1907" s="506"/>
      <c r="L1907" s="507"/>
      <c r="M1907" s="506"/>
      <c r="N1907" s="508"/>
      <c r="O1907" s="508"/>
      <c r="P1907" s="489">
        <f t="shared" si="87"/>
        <v>-9</v>
      </c>
      <c r="Q1907" s="489">
        <f t="shared" si="89"/>
        <v>0</v>
      </c>
      <c r="R1907" s="493" t="str">
        <f t="shared" si="88"/>
        <v/>
      </c>
    </row>
    <row r="1908" spans="1:18" ht="13.2" hidden="1" x14ac:dyDescent="0.25">
      <c r="A1908" s="503">
        <v>1904</v>
      </c>
      <c r="B1908" s="504"/>
      <c r="C1908" s="505"/>
      <c r="D1908" s="506"/>
      <c r="E1908" s="506"/>
      <c r="F1908" s="106"/>
      <c r="G1908" s="506"/>
      <c r="H1908" s="506"/>
      <c r="I1908" s="507"/>
      <c r="J1908" s="506"/>
      <c r="K1908" s="506"/>
      <c r="L1908" s="507"/>
      <c r="M1908" s="506"/>
      <c r="N1908" s="508"/>
      <c r="O1908" s="508"/>
      <c r="P1908" s="489">
        <f t="shared" si="87"/>
        <v>-9</v>
      </c>
      <c r="Q1908" s="489">
        <f t="shared" si="89"/>
        <v>0</v>
      </c>
      <c r="R1908" s="493" t="str">
        <f t="shared" si="88"/>
        <v/>
      </c>
    </row>
    <row r="1909" spans="1:18" ht="13.2" hidden="1" x14ac:dyDescent="0.25">
      <c r="A1909" s="503">
        <v>1905</v>
      </c>
      <c r="B1909" s="504"/>
      <c r="C1909" s="505"/>
      <c r="D1909" s="506"/>
      <c r="E1909" s="506"/>
      <c r="F1909" s="106"/>
      <c r="G1909" s="506"/>
      <c r="H1909" s="506"/>
      <c r="I1909" s="507"/>
      <c r="J1909" s="506"/>
      <c r="K1909" s="506"/>
      <c r="L1909" s="507"/>
      <c r="M1909" s="506"/>
      <c r="N1909" s="508"/>
      <c r="O1909" s="508"/>
      <c r="P1909" s="489">
        <f t="shared" si="87"/>
        <v>-9</v>
      </c>
      <c r="Q1909" s="489">
        <f t="shared" si="89"/>
        <v>0</v>
      </c>
      <c r="R1909" s="493" t="str">
        <f t="shared" si="88"/>
        <v/>
      </c>
    </row>
    <row r="1910" spans="1:18" ht="13.2" hidden="1" x14ac:dyDescent="0.25">
      <c r="A1910" s="503">
        <v>1906</v>
      </c>
      <c r="B1910" s="504"/>
      <c r="C1910" s="505"/>
      <c r="D1910" s="506"/>
      <c r="E1910" s="506"/>
      <c r="F1910" s="106"/>
      <c r="G1910" s="506"/>
      <c r="H1910" s="506"/>
      <c r="I1910" s="507"/>
      <c r="J1910" s="506"/>
      <c r="K1910" s="506"/>
      <c r="L1910" s="507"/>
      <c r="M1910" s="506"/>
      <c r="N1910" s="508"/>
      <c r="O1910" s="508"/>
      <c r="P1910" s="489">
        <f t="shared" si="87"/>
        <v>-9</v>
      </c>
      <c r="Q1910" s="489">
        <f t="shared" si="89"/>
        <v>0</v>
      </c>
      <c r="R1910" s="493" t="str">
        <f t="shared" si="88"/>
        <v/>
      </c>
    </row>
    <row r="1911" spans="1:18" ht="13.2" hidden="1" x14ac:dyDescent="0.25">
      <c r="A1911" s="503">
        <v>1907</v>
      </c>
      <c r="B1911" s="504"/>
      <c r="C1911" s="505"/>
      <c r="D1911" s="506"/>
      <c r="E1911" s="506"/>
      <c r="F1911" s="106"/>
      <c r="G1911" s="506"/>
      <c r="H1911" s="506"/>
      <c r="I1911" s="507"/>
      <c r="J1911" s="506"/>
      <c r="K1911" s="506"/>
      <c r="L1911" s="507"/>
      <c r="M1911" s="506"/>
      <c r="N1911" s="508"/>
      <c r="O1911" s="508"/>
      <c r="P1911" s="489">
        <f t="shared" si="87"/>
        <v>-9</v>
      </c>
      <c r="Q1911" s="489">
        <f t="shared" si="89"/>
        <v>0</v>
      </c>
      <c r="R1911" s="493" t="str">
        <f t="shared" si="88"/>
        <v/>
      </c>
    </row>
    <row r="1912" spans="1:18" ht="13.2" hidden="1" x14ac:dyDescent="0.25">
      <c r="A1912" s="503">
        <v>1908</v>
      </c>
      <c r="B1912" s="504"/>
      <c r="C1912" s="505"/>
      <c r="D1912" s="506"/>
      <c r="E1912" s="506"/>
      <c r="F1912" s="106"/>
      <c r="G1912" s="506"/>
      <c r="H1912" s="506"/>
      <c r="I1912" s="507"/>
      <c r="J1912" s="506"/>
      <c r="K1912" s="506"/>
      <c r="L1912" s="507"/>
      <c r="M1912" s="506"/>
      <c r="N1912" s="508"/>
      <c r="O1912" s="508"/>
      <c r="P1912" s="489">
        <f t="shared" si="87"/>
        <v>-9</v>
      </c>
      <c r="Q1912" s="489">
        <f t="shared" si="89"/>
        <v>0</v>
      </c>
      <c r="R1912" s="493" t="str">
        <f t="shared" si="88"/>
        <v/>
      </c>
    </row>
    <row r="1913" spans="1:18" ht="13.2" hidden="1" x14ac:dyDescent="0.25">
      <c r="A1913" s="503">
        <v>1909</v>
      </c>
      <c r="B1913" s="504"/>
      <c r="C1913" s="505"/>
      <c r="D1913" s="506"/>
      <c r="E1913" s="506"/>
      <c r="F1913" s="106"/>
      <c r="G1913" s="506"/>
      <c r="H1913" s="506"/>
      <c r="I1913" s="507"/>
      <c r="J1913" s="506"/>
      <c r="K1913" s="506"/>
      <c r="L1913" s="507"/>
      <c r="M1913" s="506"/>
      <c r="N1913" s="508"/>
      <c r="O1913" s="508"/>
      <c r="P1913" s="489">
        <f t="shared" si="87"/>
        <v>-9</v>
      </c>
      <c r="Q1913" s="489">
        <f t="shared" si="89"/>
        <v>0</v>
      </c>
      <c r="R1913" s="493" t="str">
        <f t="shared" si="88"/>
        <v/>
      </c>
    </row>
    <row r="1914" spans="1:18" ht="13.2" hidden="1" x14ac:dyDescent="0.25">
      <c r="A1914" s="503">
        <v>1910</v>
      </c>
      <c r="B1914" s="504"/>
      <c r="C1914" s="505"/>
      <c r="D1914" s="506"/>
      <c r="E1914" s="506"/>
      <c r="F1914" s="106"/>
      <c r="G1914" s="506"/>
      <c r="H1914" s="506"/>
      <c r="I1914" s="507"/>
      <c r="J1914" s="506"/>
      <c r="K1914" s="506"/>
      <c r="L1914" s="507"/>
      <c r="M1914" s="506"/>
      <c r="N1914" s="508"/>
      <c r="O1914" s="508"/>
      <c r="P1914" s="489">
        <f t="shared" si="87"/>
        <v>-9</v>
      </c>
      <c r="Q1914" s="489">
        <f t="shared" si="89"/>
        <v>0</v>
      </c>
      <c r="R1914" s="493" t="str">
        <f t="shared" si="88"/>
        <v/>
      </c>
    </row>
    <row r="1915" spans="1:18" ht="13.2" hidden="1" x14ac:dyDescent="0.25">
      <c r="A1915" s="503">
        <v>1911</v>
      </c>
      <c r="B1915" s="504"/>
      <c r="C1915" s="505"/>
      <c r="D1915" s="506"/>
      <c r="E1915" s="506"/>
      <c r="F1915" s="106"/>
      <c r="G1915" s="506"/>
      <c r="H1915" s="506"/>
      <c r="I1915" s="507"/>
      <c r="J1915" s="506"/>
      <c r="K1915" s="506"/>
      <c r="L1915" s="507"/>
      <c r="M1915" s="506"/>
      <c r="N1915" s="508"/>
      <c r="O1915" s="508"/>
      <c r="P1915" s="489">
        <f t="shared" si="87"/>
        <v>-9</v>
      </c>
      <c r="Q1915" s="489">
        <f t="shared" si="89"/>
        <v>0</v>
      </c>
      <c r="R1915" s="493" t="str">
        <f t="shared" si="88"/>
        <v/>
      </c>
    </row>
    <row r="1916" spans="1:18" ht="13.2" hidden="1" x14ac:dyDescent="0.25">
      <c r="A1916" s="503">
        <v>1912</v>
      </c>
      <c r="B1916" s="504"/>
      <c r="C1916" s="505"/>
      <c r="D1916" s="506"/>
      <c r="E1916" s="506"/>
      <c r="F1916" s="106"/>
      <c r="G1916" s="506"/>
      <c r="H1916" s="506"/>
      <c r="I1916" s="507"/>
      <c r="J1916" s="506"/>
      <c r="K1916" s="506"/>
      <c r="L1916" s="507"/>
      <c r="M1916" s="506"/>
      <c r="N1916" s="508"/>
      <c r="O1916" s="508"/>
      <c r="P1916" s="489">
        <f t="shared" si="87"/>
        <v>-9</v>
      </c>
      <c r="Q1916" s="489">
        <f t="shared" si="89"/>
        <v>0</v>
      </c>
      <c r="R1916" s="493" t="str">
        <f t="shared" si="88"/>
        <v/>
      </c>
    </row>
    <row r="1917" spans="1:18" ht="13.2" hidden="1" x14ac:dyDescent="0.25">
      <c r="A1917" s="503">
        <v>1913</v>
      </c>
      <c r="B1917" s="504"/>
      <c r="C1917" s="505"/>
      <c r="D1917" s="506"/>
      <c r="E1917" s="506"/>
      <c r="F1917" s="106"/>
      <c r="G1917" s="506"/>
      <c r="H1917" s="506"/>
      <c r="I1917" s="507"/>
      <c r="J1917" s="506"/>
      <c r="K1917" s="506"/>
      <c r="L1917" s="507"/>
      <c r="M1917" s="506"/>
      <c r="N1917" s="508"/>
      <c r="O1917" s="508"/>
      <c r="P1917" s="489">
        <f t="shared" si="87"/>
        <v>-9</v>
      </c>
      <c r="Q1917" s="489">
        <f t="shared" si="89"/>
        <v>0</v>
      </c>
      <c r="R1917" s="493" t="str">
        <f t="shared" si="88"/>
        <v/>
      </c>
    </row>
    <row r="1918" spans="1:18" ht="13.2" hidden="1" x14ac:dyDescent="0.25">
      <c r="A1918" s="503">
        <v>1914</v>
      </c>
      <c r="B1918" s="504"/>
      <c r="C1918" s="505"/>
      <c r="D1918" s="506"/>
      <c r="E1918" s="506"/>
      <c r="F1918" s="106"/>
      <c r="G1918" s="506"/>
      <c r="H1918" s="506"/>
      <c r="I1918" s="507"/>
      <c r="J1918" s="506"/>
      <c r="K1918" s="506"/>
      <c r="L1918" s="507"/>
      <c r="M1918" s="506"/>
      <c r="N1918" s="508"/>
      <c r="O1918" s="508"/>
      <c r="P1918" s="489">
        <f t="shared" si="87"/>
        <v>-9</v>
      </c>
      <c r="Q1918" s="489">
        <f t="shared" si="89"/>
        <v>0</v>
      </c>
      <c r="R1918" s="493" t="str">
        <f t="shared" si="88"/>
        <v/>
      </c>
    </row>
    <row r="1919" spans="1:18" ht="13.2" hidden="1" x14ac:dyDescent="0.25">
      <c r="A1919" s="503">
        <v>1915</v>
      </c>
      <c r="B1919" s="504"/>
      <c r="C1919" s="505"/>
      <c r="D1919" s="506"/>
      <c r="E1919" s="506"/>
      <c r="F1919" s="106"/>
      <c r="G1919" s="506"/>
      <c r="H1919" s="506"/>
      <c r="I1919" s="507"/>
      <c r="J1919" s="506"/>
      <c r="K1919" s="506"/>
      <c r="L1919" s="507"/>
      <c r="M1919" s="506"/>
      <c r="N1919" s="508"/>
      <c r="O1919" s="508"/>
      <c r="P1919" s="489">
        <f t="shared" si="87"/>
        <v>-9</v>
      </c>
      <c r="Q1919" s="489">
        <f t="shared" si="89"/>
        <v>0</v>
      </c>
      <c r="R1919" s="493" t="str">
        <f t="shared" si="88"/>
        <v/>
      </c>
    </row>
    <row r="1920" spans="1:18" ht="13.2" hidden="1" x14ac:dyDescent="0.25">
      <c r="A1920" s="503">
        <v>1916</v>
      </c>
      <c r="B1920" s="504"/>
      <c r="C1920" s="505"/>
      <c r="D1920" s="506"/>
      <c r="E1920" s="506"/>
      <c r="F1920" s="106"/>
      <c r="G1920" s="506"/>
      <c r="H1920" s="506"/>
      <c r="I1920" s="507"/>
      <c r="J1920" s="506"/>
      <c r="K1920" s="506"/>
      <c r="L1920" s="507"/>
      <c r="M1920" s="506"/>
      <c r="N1920" s="508"/>
      <c r="O1920" s="508"/>
      <c r="P1920" s="489">
        <f t="shared" si="87"/>
        <v>-9</v>
      </c>
      <c r="Q1920" s="489">
        <f t="shared" si="89"/>
        <v>0</v>
      </c>
      <c r="R1920" s="493" t="str">
        <f t="shared" si="88"/>
        <v/>
      </c>
    </row>
    <row r="1921" spans="1:18" ht="13.2" hidden="1" x14ac:dyDescent="0.25">
      <c r="A1921" s="503">
        <v>1917</v>
      </c>
      <c r="B1921" s="504"/>
      <c r="C1921" s="505"/>
      <c r="D1921" s="506"/>
      <c r="E1921" s="506"/>
      <c r="F1921" s="106"/>
      <c r="G1921" s="506"/>
      <c r="H1921" s="506"/>
      <c r="I1921" s="507"/>
      <c r="J1921" s="506"/>
      <c r="K1921" s="506"/>
      <c r="L1921" s="507"/>
      <c r="M1921" s="506"/>
      <c r="N1921" s="508"/>
      <c r="O1921" s="508"/>
      <c r="P1921" s="489">
        <f t="shared" si="87"/>
        <v>-9</v>
      </c>
      <c r="Q1921" s="489">
        <f t="shared" si="89"/>
        <v>0</v>
      </c>
      <c r="R1921" s="493" t="str">
        <f t="shared" si="88"/>
        <v/>
      </c>
    </row>
    <row r="1922" spans="1:18" ht="13.2" hidden="1" x14ac:dyDescent="0.25">
      <c r="A1922" s="503">
        <v>1918</v>
      </c>
      <c r="B1922" s="504"/>
      <c r="C1922" s="505"/>
      <c r="D1922" s="506"/>
      <c r="E1922" s="506"/>
      <c r="F1922" s="106"/>
      <c r="G1922" s="506"/>
      <c r="H1922" s="506"/>
      <c r="I1922" s="507"/>
      <c r="J1922" s="506"/>
      <c r="K1922" s="506"/>
      <c r="L1922" s="507"/>
      <c r="M1922" s="506"/>
      <c r="N1922" s="508"/>
      <c r="O1922" s="508"/>
      <c r="P1922" s="489">
        <f t="shared" si="87"/>
        <v>-9</v>
      </c>
      <c r="Q1922" s="489">
        <f t="shared" si="89"/>
        <v>0</v>
      </c>
      <c r="R1922" s="493" t="str">
        <f t="shared" si="88"/>
        <v/>
      </c>
    </row>
    <row r="1923" spans="1:18" ht="13.2" hidden="1" x14ac:dyDescent="0.25">
      <c r="A1923" s="503">
        <v>1919</v>
      </c>
      <c r="B1923" s="504"/>
      <c r="C1923" s="505"/>
      <c r="D1923" s="506"/>
      <c r="E1923" s="506"/>
      <c r="F1923" s="106"/>
      <c r="G1923" s="506"/>
      <c r="H1923" s="506"/>
      <c r="I1923" s="507"/>
      <c r="J1923" s="506"/>
      <c r="K1923" s="506"/>
      <c r="L1923" s="507"/>
      <c r="M1923" s="506"/>
      <c r="N1923" s="508"/>
      <c r="O1923" s="508"/>
      <c r="P1923" s="489">
        <f t="shared" si="87"/>
        <v>-9</v>
      </c>
      <c r="Q1923" s="489">
        <f t="shared" si="89"/>
        <v>0</v>
      </c>
      <c r="R1923" s="493" t="str">
        <f t="shared" si="88"/>
        <v/>
      </c>
    </row>
    <row r="1924" spans="1:18" ht="13.2" hidden="1" x14ac:dyDescent="0.25">
      <c r="A1924" s="503">
        <v>1920</v>
      </c>
      <c r="B1924" s="504"/>
      <c r="C1924" s="505"/>
      <c r="D1924" s="506"/>
      <c r="E1924" s="506"/>
      <c r="F1924" s="106"/>
      <c r="G1924" s="506"/>
      <c r="H1924" s="506"/>
      <c r="I1924" s="507"/>
      <c r="J1924" s="506"/>
      <c r="K1924" s="506"/>
      <c r="L1924" s="507"/>
      <c r="M1924" s="506"/>
      <c r="N1924" s="508"/>
      <c r="O1924" s="508"/>
      <c r="P1924" s="489">
        <f t="shared" si="87"/>
        <v>-9</v>
      </c>
      <c r="Q1924" s="489">
        <f t="shared" si="89"/>
        <v>0</v>
      </c>
      <c r="R1924" s="493" t="str">
        <f t="shared" si="88"/>
        <v/>
      </c>
    </row>
    <row r="1925" spans="1:18" ht="13.2" hidden="1" x14ac:dyDescent="0.25">
      <c r="A1925" s="503">
        <v>1921</v>
      </c>
      <c r="B1925" s="504"/>
      <c r="C1925" s="505"/>
      <c r="D1925" s="506"/>
      <c r="E1925" s="506"/>
      <c r="F1925" s="106"/>
      <c r="G1925" s="506"/>
      <c r="H1925" s="506"/>
      <c r="I1925" s="507"/>
      <c r="J1925" s="506"/>
      <c r="K1925" s="506"/>
      <c r="L1925" s="507"/>
      <c r="M1925" s="506"/>
      <c r="N1925" s="508"/>
      <c r="O1925" s="508"/>
      <c r="P1925" s="489">
        <f t="shared" ref="P1925:P1988" si="90">MONTH(B1925)-$P$1+1</f>
        <v>-9</v>
      </c>
      <c r="Q1925" s="489">
        <f t="shared" si="89"/>
        <v>0</v>
      </c>
      <c r="R1925" s="493" t="str">
        <f t="shared" ref="R1925:R1988" si="91">SUBSTITUTE(D1925," ","_")</f>
        <v/>
      </c>
    </row>
    <row r="1926" spans="1:18" ht="13.2" hidden="1" x14ac:dyDescent="0.25">
      <c r="A1926" s="503">
        <v>1922</v>
      </c>
      <c r="B1926" s="504"/>
      <c r="C1926" s="505"/>
      <c r="D1926" s="506"/>
      <c r="E1926" s="506"/>
      <c r="F1926" s="106"/>
      <c r="G1926" s="506"/>
      <c r="H1926" s="506"/>
      <c r="I1926" s="507"/>
      <c r="J1926" s="506"/>
      <c r="K1926" s="506"/>
      <c r="L1926" s="507"/>
      <c r="M1926" s="506"/>
      <c r="N1926" s="508"/>
      <c r="O1926" s="508"/>
      <c r="P1926" s="489">
        <f t="shared" si="90"/>
        <v>-9</v>
      </c>
      <c r="Q1926" s="489">
        <f t="shared" ref="Q1926:Q1989" si="92">IF(C1926=0,0,IF(YEAR(C1926)-$Q$1&lt;0,0,MONTH(C1926)-$P$1+1))</f>
        <v>0</v>
      </c>
      <c r="R1926" s="493" t="str">
        <f t="shared" si="91"/>
        <v/>
      </c>
    </row>
    <row r="1927" spans="1:18" ht="13.2" hidden="1" x14ac:dyDescent="0.25">
      <c r="A1927" s="503">
        <v>1923</v>
      </c>
      <c r="B1927" s="504"/>
      <c r="C1927" s="505"/>
      <c r="D1927" s="506"/>
      <c r="E1927" s="506"/>
      <c r="F1927" s="106"/>
      <c r="G1927" s="506"/>
      <c r="H1927" s="506"/>
      <c r="I1927" s="507"/>
      <c r="J1927" s="506"/>
      <c r="K1927" s="506"/>
      <c r="L1927" s="507"/>
      <c r="M1927" s="506"/>
      <c r="N1927" s="508"/>
      <c r="O1927" s="508"/>
      <c r="P1927" s="489">
        <f t="shared" si="90"/>
        <v>-9</v>
      </c>
      <c r="Q1927" s="489">
        <f t="shared" si="92"/>
        <v>0</v>
      </c>
      <c r="R1927" s="493" t="str">
        <f t="shared" si="91"/>
        <v/>
      </c>
    </row>
    <row r="1928" spans="1:18" ht="13.2" hidden="1" x14ac:dyDescent="0.25">
      <c r="A1928" s="503">
        <v>1924</v>
      </c>
      <c r="B1928" s="504"/>
      <c r="C1928" s="505"/>
      <c r="D1928" s="506"/>
      <c r="E1928" s="506"/>
      <c r="F1928" s="106"/>
      <c r="G1928" s="506"/>
      <c r="H1928" s="506"/>
      <c r="I1928" s="507"/>
      <c r="J1928" s="506"/>
      <c r="K1928" s="506"/>
      <c r="L1928" s="507"/>
      <c r="M1928" s="506"/>
      <c r="N1928" s="508"/>
      <c r="O1928" s="508"/>
      <c r="P1928" s="489">
        <f t="shared" si="90"/>
        <v>-9</v>
      </c>
      <c r="Q1928" s="489">
        <f t="shared" si="92"/>
        <v>0</v>
      </c>
      <c r="R1928" s="493" t="str">
        <f t="shared" si="91"/>
        <v/>
      </c>
    </row>
    <row r="1929" spans="1:18" ht="13.2" hidden="1" x14ac:dyDescent="0.25">
      <c r="A1929" s="503">
        <v>1925</v>
      </c>
      <c r="B1929" s="504"/>
      <c r="C1929" s="505"/>
      <c r="D1929" s="506"/>
      <c r="E1929" s="506"/>
      <c r="F1929" s="106"/>
      <c r="G1929" s="506"/>
      <c r="H1929" s="506"/>
      <c r="I1929" s="507"/>
      <c r="J1929" s="506"/>
      <c r="K1929" s="506"/>
      <c r="L1929" s="507"/>
      <c r="M1929" s="506"/>
      <c r="N1929" s="508"/>
      <c r="O1929" s="508"/>
      <c r="P1929" s="489">
        <f t="shared" si="90"/>
        <v>-9</v>
      </c>
      <c r="Q1929" s="489">
        <f t="shared" si="92"/>
        <v>0</v>
      </c>
      <c r="R1929" s="493" t="str">
        <f t="shared" si="91"/>
        <v/>
      </c>
    </row>
    <row r="1930" spans="1:18" ht="13.2" hidden="1" x14ac:dyDescent="0.25">
      <c r="A1930" s="503">
        <v>1926</v>
      </c>
      <c r="B1930" s="504"/>
      <c r="C1930" s="505"/>
      <c r="D1930" s="506"/>
      <c r="E1930" s="506"/>
      <c r="F1930" s="106"/>
      <c r="G1930" s="506"/>
      <c r="H1930" s="506"/>
      <c r="I1930" s="507"/>
      <c r="J1930" s="506"/>
      <c r="K1930" s="506"/>
      <c r="L1930" s="507"/>
      <c r="M1930" s="506"/>
      <c r="N1930" s="508"/>
      <c r="O1930" s="508"/>
      <c r="P1930" s="489">
        <f t="shared" si="90"/>
        <v>-9</v>
      </c>
      <c r="Q1930" s="489">
        <f t="shared" si="92"/>
        <v>0</v>
      </c>
      <c r="R1930" s="493" t="str">
        <f t="shared" si="91"/>
        <v/>
      </c>
    </row>
    <row r="1931" spans="1:18" ht="13.2" hidden="1" x14ac:dyDescent="0.25">
      <c r="A1931" s="503">
        <v>1927</v>
      </c>
      <c r="B1931" s="504"/>
      <c r="C1931" s="505"/>
      <c r="D1931" s="506"/>
      <c r="E1931" s="506"/>
      <c r="F1931" s="106"/>
      <c r="G1931" s="506"/>
      <c r="H1931" s="506"/>
      <c r="I1931" s="507"/>
      <c r="J1931" s="506"/>
      <c r="K1931" s="506"/>
      <c r="L1931" s="507"/>
      <c r="M1931" s="506"/>
      <c r="N1931" s="508"/>
      <c r="O1931" s="508"/>
      <c r="P1931" s="489">
        <f t="shared" si="90"/>
        <v>-9</v>
      </c>
      <c r="Q1931" s="489">
        <f t="shared" si="92"/>
        <v>0</v>
      </c>
      <c r="R1931" s="493" t="str">
        <f t="shared" si="91"/>
        <v/>
      </c>
    </row>
    <row r="1932" spans="1:18" ht="13.2" hidden="1" x14ac:dyDescent="0.25">
      <c r="A1932" s="503">
        <v>1928</v>
      </c>
      <c r="B1932" s="504"/>
      <c r="C1932" s="505"/>
      <c r="D1932" s="506"/>
      <c r="E1932" s="506"/>
      <c r="F1932" s="106"/>
      <c r="G1932" s="506"/>
      <c r="H1932" s="506"/>
      <c r="I1932" s="507"/>
      <c r="J1932" s="506"/>
      <c r="K1932" s="506"/>
      <c r="L1932" s="507"/>
      <c r="M1932" s="506"/>
      <c r="N1932" s="508"/>
      <c r="O1932" s="508"/>
      <c r="P1932" s="489">
        <f t="shared" si="90"/>
        <v>-9</v>
      </c>
      <c r="Q1932" s="489">
        <f t="shared" si="92"/>
        <v>0</v>
      </c>
      <c r="R1932" s="493" t="str">
        <f t="shared" si="91"/>
        <v/>
      </c>
    </row>
    <row r="1933" spans="1:18" ht="13.2" hidden="1" x14ac:dyDescent="0.25">
      <c r="A1933" s="503">
        <v>1929</v>
      </c>
      <c r="B1933" s="504"/>
      <c r="C1933" s="505"/>
      <c r="D1933" s="506"/>
      <c r="E1933" s="506"/>
      <c r="F1933" s="106"/>
      <c r="G1933" s="506"/>
      <c r="H1933" s="506"/>
      <c r="I1933" s="507"/>
      <c r="J1933" s="506"/>
      <c r="K1933" s="506"/>
      <c r="L1933" s="507"/>
      <c r="M1933" s="506"/>
      <c r="N1933" s="508"/>
      <c r="O1933" s="508"/>
      <c r="P1933" s="489">
        <f t="shared" si="90"/>
        <v>-9</v>
      </c>
      <c r="Q1933" s="489">
        <f t="shared" si="92"/>
        <v>0</v>
      </c>
      <c r="R1933" s="493" t="str">
        <f t="shared" si="91"/>
        <v/>
      </c>
    </row>
    <row r="1934" spans="1:18" ht="13.2" hidden="1" x14ac:dyDescent="0.25">
      <c r="A1934" s="503">
        <v>1930</v>
      </c>
      <c r="B1934" s="504"/>
      <c r="C1934" s="505"/>
      <c r="D1934" s="506"/>
      <c r="E1934" s="506"/>
      <c r="F1934" s="106"/>
      <c r="G1934" s="506"/>
      <c r="H1934" s="506"/>
      <c r="I1934" s="507"/>
      <c r="J1934" s="506"/>
      <c r="K1934" s="506"/>
      <c r="L1934" s="507"/>
      <c r="M1934" s="506"/>
      <c r="N1934" s="508"/>
      <c r="O1934" s="508"/>
      <c r="P1934" s="489">
        <f t="shared" si="90"/>
        <v>-9</v>
      </c>
      <c r="Q1934" s="489">
        <f t="shared" si="92"/>
        <v>0</v>
      </c>
      <c r="R1934" s="493" t="str">
        <f t="shared" si="91"/>
        <v/>
      </c>
    </row>
    <row r="1935" spans="1:18" ht="13.2" hidden="1" x14ac:dyDescent="0.25">
      <c r="A1935" s="503">
        <v>1931</v>
      </c>
      <c r="B1935" s="504"/>
      <c r="C1935" s="505"/>
      <c r="D1935" s="506"/>
      <c r="E1935" s="506"/>
      <c r="F1935" s="106"/>
      <c r="G1935" s="506"/>
      <c r="H1935" s="506"/>
      <c r="I1935" s="507"/>
      <c r="J1935" s="506"/>
      <c r="K1935" s="506"/>
      <c r="L1935" s="507"/>
      <c r="M1935" s="506"/>
      <c r="N1935" s="508"/>
      <c r="O1935" s="508"/>
      <c r="P1935" s="489">
        <f t="shared" si="90"/>
        <v>-9</v>
      </c>
      <c r="Q1935" s="489">
        <f t="shared" si="92"/>
        <v>0</v>
      </c>
      <c r="R1935" s="493" t="str">
        <f t="shared" si="91"/>
        <v/>
      </c>
    </row>
    <row r="1936" spans="1:18" ht="13.2" hidden="1" x14ac:dyDescent="0.25">
      <c r="A1936" s="503">
        <v>1932</v>
      </c>
      <c r="B1936" s="504"/>
      <c r="C1936" s="505"/>
      <c r="D1936" s="506"/>
      <c r="E1936" s="506"/>
      <c r="F1936" s="106"/>
      <c r="G1936" s="506"/>
      <c r="H1936" s="506"/>
      <c r="I1936" s="507"/>
      <c r="J1936" s="506"/>
      <c r="K1936" s="506"/>
      <c r="L1936" s="507"/>
      <c r="M1936" s="506"/>
      <c r="N1936" s="508"/>
      <c r="O1936" s="508"/>
      <c r="P1936" s="489">
        <f t="shared" si="90"/>
        <v>-9</v>
      </c>
      <c r="Q1936" s="489">
        <f t="shared" si="92"/>
        <v>0</v>
      </c>
      <c r="R1936" s="493" t="str">
        <f t="shared" si="91"/>
        <v/>
      </c>
    </row>
    <row r="1937" spans="1:18" ht="13.2" hidden="1" x14ac:dyDescent="0.25">
      <c r="A1937" s="503">
        <v>1933</v>
      </c>
      <c r="B1937" s="504"/>
      <c r="C1937" s="505"/>
      <c r="D1937" s="506"/>
      <c r="E1937" s="506"/>
      <c r="F1937" s="106"/>
      <c r="G1937" s="506"/>
      <c r="H1937" s="506"/>
      <c r="I1937" s="507"/>
      <c r="J1937" s="506"/>
      <c r="K1937" s="506"/>
      <c r="L1937" s="507"/>
      <c r="M1937" s="506"/>
      <c r="N1937" s="508"/>
      <c r="O1937" s="508"/>
      <c r="P1937" s="489">
        <f t="shared" si="90"/>
        <v>-9</v>
      </c>
      <c r="Q1937" s="489">
        <f t="shared" si="92"/>
        <v>0</v>
      </c>
      <c r="R1937" s="493" t="str">
        <f t="shared" si="91"/>
        <v/>
      </c>
    </row>
    <row r="1938" spans="1:18" ht="13.2" hidden="1" x14ac:dyDescent="0.25">
      <c r="A1938" s="503">
        <v>1934</v>
      </c>
      <c r="B1938" s="504"/>
      <c r="C1938" s="505"/>
      <c r="D1938" s="506"/>
      <c r="E1938" s="506"/>
      <c r="F1938" s="106"/>
      <c r="G1938" s="506"/>
      <c r="H1938" s="506"/>
      <c r="I1938" s="507"/>
      <c r="J1938" s="506"/>
      <c r="K1938" s="506"/>
      <c r="L1938" s="507"/>
      <c r="M1938" s="506"/>
      <c r="N1938" s="508"/>
      <c r="O1938" s="508"/>
      <c r="P1938" s="489">
        <f t="shared" si="90"/>
        <v>-9</v>
      </c>
      <c r="Q1938" s="489">
        <f t="shared" si="92"/>
        <v>0</v>
      </c>
      <c r="R1938" s="493" t="str">
        <f t="shared" si="91"/>
        <v/>
      </c>
    </row>
    <row r="1939" spans="1:18" ht="13.2" hidden="1" x14ac:dyDescent="0.25">
      <c r="A1939" s="503">
        <v>1935</v>
      </c>
      <c r="B1939" s="504"/>
      <c r="C1939" s="505"/>
      <c r="D1939" s="506"/>
      <c r="E1939" s="506"/>
      <c r="F1939" s="106"/>
      <c r="G1939" s="506"/>
      <c r="H1939" s="506"/>
      <c r="I1939" s="507"/>
      <c r="J1939" s="506"/>
      <c r="K1939" s="506"/>
      <c r="L1939" s="507"/>
      <c r="M1939" s="506"/>
      <c r="N1939" s="508"/>
      <c r="O1939" s="508"/>
      <c r="P1939" s="489">
        <f t="shared" si="90"/>
        <v>-9</v>
      </c>
      <c r="Q1939" s="489">
        <f t="shared" si="92"/>
        <v>0</v>
      </c>
      <c r="R1939" s="493" t="str">
        <f t="shared" si="91"/>
        <v/>
      </c>
    </row>
    <row r="1940" spans="1:18" ht="13.2" hidden="1" x14ac:dyDescent="0.25">
      <c r="A1940" s="503">
        <v>1936</v>
      </c>
      <c r="B1940" s="504"/>
      <c r="C1940" s="505"/>
      <c r="D1940" s="506"/>
      <c r="E1940" s="506"/>
      <c r="F1940" s="106"/>
      <c r="G1940" s="506"/>
      <c r="H1940" s="506"/>
      <c r="I1940" s="507"/>
      <c r="J1940" s="506"/>
      <c r="K1940" s="506"/>
      <c r="L1940" s="507"/>
      <c r="M1940" s="506"/>
      <c r="N1940" s="508"/>
      <c r="O1940" s="508"/>
      <c r="P1940" s="489">
        <f t="shared" si="90"/>
        <v>-9</v>
      </c>
      <c r="Q1940" s="489">
        <f t="shared" si="92"/>
        <v>0</v>
      </c>
      <c r="R1940" s="493" t="str">
        <f t="shared" si="91"/>
        <v/>
      </c>
    </row>
    <row r="1941" spans="1:18" ht="13.2" hidden="1" x14ac:dyDescent="0.25">
      <c r="A1941" s="503">
        <v>1937</v>
      </c>
      <c r="B1941" s="504"/>
      <c r="C1941" s="505"/>
      <c r="D1941" s="506"/>
      <c r="E1941" s="506"/>
      <c r="F1941" s="106"/>
      <c r="G1941" s="506"/>
      <c r="H1941" s="506"/>
      <c r="I1941" s="507"/>
      <c r="J1941" s="506"/>
      <c r="K1941" s="506"/>
      <c r="L1941" s="507"/>
      <c r="M1941" s="506"/>
      <c r="N1941" s="508"/>
      <c r="O1941" s="508"/>
      <c r="P1941" s="489">
        <f t="shared" si="90"/>
        <v>-9</v>
      </c>
      <c r="Q1941" s="489">
        <f t="shared" si="92"/>
        <v>0</v>
      </c>
      <c r="R1941" s="493" t="str">
        <f t="shared" si="91"/>
        <v/>
      </c>
    </row>
    <row r="1942" spans="1:18" ht="13.2" hidden="1" x14ac:dyDescent="0.25">
      <c r="A1942" s="503">
        <v>1938</v>
      </c>
      <c r="B1942" s="504"/>
      <c r="C1942" s="505"/>
      <c r="D1942" s="506"/>
      <c r="E1942" s="506"/>
      <c r="F1942" s="106"/>
      <c r="G1942" s="506"/>
      <c r="H1942" s="506"/>
      <c r="I1942" s="507"/>
      <c r="J1942" s="506"/>
      <c r="K1942" s="506"/>
      <c r="L1942" s="507"/>
      <c r="M1942" s="506"/>
      <c r="N1942" s="508"/>
      <c r="O1942" s="508"/>
      <c r="P1942" s="489">
        <f t="shared" si="90"/>
        <v>-9</v>
      </c>
      <c r="Q1942" s="489">
        <f t="shared" si="92"/>
        <v>0</v>
      </c>
      <c r="R1942" s="493" t="str">
        <f t="shared" si="91"/>
        <v/>
      </c>
    </row>
    <row r="1943" spans="1:18" ht="13.2" hidden="1" x14ac:dyDescent="0.25">
      <c r="A1943" s="503">
        <v>1939</v>
      </c>
      <c r="B1943" s="504"/>
      <c r="C1943" s="505"/>
      <c r="D1943" s="506"/>
      <c r="E1943" s="506"/>
      <c r="F1943" s="106"/>
      <c r="G1943" s="506"/>
      <c r="H1943" s="506"/>
      <c r="I1943" s="507"/>
      <c r="J1943" s="506"/>
      <c r="K1943" s="506"/>
      <c r="L1943" s="507"/>
      <c r="M1943" s="506"/>
      <c r="N1943" s="508"/>
      <c r="O1943" s="508"/>
      <c r="P1943" s="489">
        <f t="shared" si="90"/>
        <v>-9</v>
      </c>
      <c r="Q1943" s="489">
        <f t="shared" si="92"/>
        <v>0</v>
      </c>
      <c r="R1943" s="493" t="str">
        <f t="shared" si="91"/>
        <v/>
      </c>
    </row>
    <row r="1944" spans="1:18" ht="13.2" hidden="1" x14ac:dyDescent="0.25">
      <c r="A1944" s="503">
        <v>1940</v>
      </c>
      <c r="B1944" s="504"/>
      <c r="C1944" s="505"/>
      <c r="D1944" s="506"/>
      <c r="E1944" s="506"/>
      <c r="F1944" s="106"/>
      <c r="G1944" s="506"/>
      <c r="H1944" s="506"/>
      <c r="I1944" s="507"/>
      <c r="J1944" s="506"/>
      <c r="K1944" s="506"/>
      <c r="L1944" s="507"/>
      <c r="M1944" s="506"/>
      <c r="N1944" s="508"/>
      <c r="O1944" s="508"/>
      <c r="P1944" s="489">
        <f t="shared" si="90"/>
        <v>-9</v>
      </c>
      <c r="Q1944" s="489">
        <f t="shared" si="92"/>
        <v>0</v>
      </c>
      <c r="R1944" s="493" t="str">
        <f t="shared" si="91"/>
        <v/>
      </c>
    </row>
    <row r="1945" spans="1:18" ht="13.2" hidden="1" x14ac:dyDescent="0.25">
      <c r="A1945" s="503">
        <v>1941</v>
      </c>
      <c r="B1945" s="504"/>
      <c r="C1945" s="505"/>
      <c r="D1945" s="506"/>
      <c r="E1945" s="506"/>
      <c r="F1945" s="106"/>
      <c r="G1945" s="506"/>
      <c r="H1945" s="506"/>
      <c r="I1945" s="507"/>
      <c r="J1945" s="506"/>
      <c r="K1945" s="506"/>
      <c r="L1945" s="507"/>
      <c r="M1945" s="506"/>
      <c r="N1945" s="508"/>
      <c r="O1945" s="508"/>
      <c r="P1945" s="489">
        <f t="shared" si="90"/>
        <v>-9</v>
      </c>
      <c r="Q1945" s="489">
        <f t="shared" si="92"/>
        <v>0</v>
      </c>
      <c r="R1945" s="493" t="str">
        <f t="shared" si="91"/>
        <v/>
      </c>
    </row>
    <row r="1946" spans="1:18" ht="13.2" hidden="1" x14ac:dyDescent="0.25">
      <c r="A1946" s="503">
        <v>1942</v>
      </c>
      <c r="B1946" s="504"/>
      <c r="C1946" s="505"/>
      <c r="D1946" s="506"/>
      <c r="E1946" s="506"/>
      <c r="F1946" s="106"/>
      <c r="G1946" s="506"/>
      <c r="H1946" s="506"/>
      <c r="I1946" s="507"/>
      <c r="J1946" s="506"/>
      <c r="K1946" s="506"/>
      <c r="L1946" s="507"/>
      <c r="M1946" s="506"/>
      <c r="N1946" s="508"/>
      <c r="O1946" s="508"/>
      <c r="P1946" s="489">
        <f t="shared" si="90"/>
        <v>-9</v>
      </c>
      <c r="Q1946" s="489">
        <f t="shared" si="92"/>
        <v>0</v>
      </c>
      <c r="R1946" s="493" t="str">
        <f t="shared" si="91"/>
        <v/>
      </c>
    </row>
    <row r="1947" spans="1:18" ht="13.2" hidden="1" x14ac:dyDescent="0.25">
      <c r="A1947" s="503">
        <v>1943</v>
      </c>
      <c r="B1947" s="504"/>
      <c r="C1947" s="505"/>
      <c r="D1947" s="506"/>
      <c r="E1947" s="506"/>
      <c r="F1947" s="106"/>
      <c r="G1947" s="506"/>
      <c r="H1947" s="506"/>
      <c r="I1947" s="507"/>
      <c r="J1947" s="506"/>
      <c r="K1947" s="506"/>
      <c r="L1947" s="507"/>
      <c r="M1947" s="506"/>
      <c r="N1947" s="508"/>
      <c r="O1947" s="508"/>
      <c r="P1947" s="489">
        <f t="shared" si="90"/>
        <v>-9</v>
      </c>
      <c r="Q1947" s="489">
        <f t="shared" si="92"/>
        <v>0</v>
      </c>
      <c r="R1947" s="493" t="str">
        <f t="shared" si="91"/>
        <v/>
      </c>
    </row>
    <row r="1948" spans="1:18" ht="13.2" hidden="1" x14ac:dyDescent="0.25">
      <c r="A1948" s="503">
        <v>1944</v>
      </c>
      <c r="B1948" s="504"/>
      <c r="C1948" s="505"/>
      <c r="D1948" s="506"/>
      <c r="E1948" s="506"/>
      <c r="F1948" s="106"/>
      <c r="G1948" s="506"/>
      <c r="H1948" s="506"/>
      <c r="I1948" s="507"/>
      <c r="J1948" s="506"/>
      <c r="K1948" s="506"/>
      <c r="L1948" s="507"/>
      <c r="M1948" s="506"/>
      <c r="N1948" s="508"/>
      <c r="O1948" s="508"/>
      <c r="P1948" s="489">
        <f t="shared" si="90"/>
        <v>-9</v>
      </c>
      <c r="Q1948" s="489">
        <f t="shared" si="92"/>
        <v>0</v>
      </c>
      <c r="R1948" s="493" t="str">
        <f t="shared" si="91"/>
        <v/>
      </c>
    </row>
    <row r="1949" spans="1:18" ht="13.2" hidden="1" x14ac:dyDescent="0.25">
      <c r="A1949" s="503">
        <v>1945</v>
      </c>
      <c r="B1949" s="504"/>
      <c r="C1949" s="505"/>
      <c r="D1949" s="506"/>
      <c r="E1949" s="506"/>
      <c r="F1949" s="106"/>
      <c r="G1949" s="506"/>
      <c r="H1949" s="506"/>
      <c r="I1949" s="507"/>
      <c r="J1949" s="506"/>
      <c r="K1949" s="506"/>
      <c r="L1949" s="507"/>
      <c r="M1949" s="506"/>
      <c r="N1949" s="508"/>
      <c r="O1949" s="508"/>
      <c r="P1949" s="489">
        <f t="shared" si="90"/>
        <v>-9</v>
      </c>
      <c r="Q1949" s="489">
        <f t="shared" si="92"/>
        <v>0</v>
      </c>
      <c r="R1949" s="493" t="str">
        <f t="shared" si="91"/>
        <v/>
      </c>
    </row>
    <row r="1950" spans="1:18" ht="13.2" hidden="1" x14ac:dyDescent="0.25">
      <c r="A1950" s="503">
        <v>1946</v>
      </c>
      <c r="B1950" s="504"/>
      <c r="C1950" s="505"/>
      <c r="D1950" s="506"/>
      <c r="E1950" s="506"/>
      <c r="F1950" s="106"/>
      <c r="G1950" s="506"/>
      <c r="H1950" s="506"/>
      <c r="I1950" s="507"/>
      <c r="J1950" s="506"/>
      <c r="K1950" s="506"/>
      <c r="L1950" s="507"/>
      <c r="M1950" s="506"/>
      <c r="N1950" s="508"/>
      <c r="O1950" s="508"/>
      <c r="P1950" s="489">
        <f t="shared" si="90"/>
        <v>-9</v>
      </c>
      <c r="Q1950" s="489">
        <f t="shared" si="92"/>
        <v>0</v>
      </c>
      <c r="R1950" s="493" t="str">
        <f t="shared" si="91"/>
        <v/>
      </c>
    </row>
    <row r="1951" spans="1:18" ht="13.2" hidden="1" x14ac:dyDescent="0.25">
      <c r="A1951" s="503">
        <v>1947</v>
      </c>
      <c r="B1951" s="504"/>
      <c r="C1951" s="505"/>
      <c r="D1951" s="506"/>
      <c r="E1951" s="506"/>
      <c r="F1951" s="106"/>
      <c r="G1951" s="506"/>
      <c r="H1951" s="506"/>
      <c r="I1951" s="507"/>
      <c r="J1951" s="506"/>
      <c r="K1951" s="506"/>
      <c r="L1951" s="507"/>
      <c r="M1951" s="506"/>
      <c r="N1951" s="508"/>
      <c r="O1951" s="508"/>
      <c r="P1951" s="489">
        <f t="shared" si="90"/>
        <v>-9</v>
      </c>
      <c r="Q1951" s="489">
        <f t="shared" si="92"/>
        <v>0</v>
      </c>
      <c r="R1951" s="493" t="str">
        <f t="shared" si="91"/>
        <v/>
      </c>
    </row>
    <row r="1952" spans="1:18" ht="13.2" hidden="1" x14ac:dyDescent="0.25">
      <c r="A1952" s="503">
        <v>1948</v>
      </c>
      <c r="B1952" s="504"/>
      <c r="C1952" s="505"/>
      <c r="D1952" s="506"/>
      <c r="E1952" s="506"/>
      <c r="F1952" s="106"/>
      <c r="G1952" s="506"/>
      <c r="H1952" s="506"/>
      <c r="I1952" s="507"/>
      <c r="J1952" s="506"/>
      <c r="K1952" s="506"/>
      <c r="L1952" s="507"/>
      <c r="M1952" s="506"/>
      <c r="N1952" s="508"/>
      <c r="O1952" s="508"/>
      <c r="P1952" s="489">
        <f t="shared" si="90"/>
        <v>-9</v>
      </c>
      <c r="Q1952" s="489">
        <f t="shared" si="92"/>
        <v>0</v>
      </c>
      <c r="R1952" s="493" t="str">
        <f t="shared" si="91"/>
        <v/>
      </c>
    </row>
    <row r="1953" spans="1:18" ht="13.2" hidden="1" x14ac:dyDescent="0.25">
      <c r="A1953" s="503">
        <v>1949</v>
      </c>
      <c r="B1953" s="504"/>
      <c r="C1953" s="505"/>
      <c r="D1953" s="506"/>
      <c r="E1953" s="506"/>
      <c r="F1953" s="106"/>
      <c r="G1953" s="506"/>
      <c r="H1953" s="506"/>
      <c r="I1953" s="507"/>
      <c r="J1953" s="506"/>
      <c r="K1953" s="506"/>
      <c r="L1953" s="507"/>
      <c r="M1953" s="506"/>
      <c r="N1953" s="508"/>
      <c r="O1953" s="508"/>
      <c r="P1953" s="489">
        <f t="shared" si="90"/>
        <v>-9</v>
      </c>
      <c r="Q1953" s="489">
        <f t="shared" si="92"/>
        <v>0</v>
      </c>
      <c r="R1953" s="493" t="str">
        <f t="shared" si="91"/>
        <v/>
      </c>
    </row>
    <row r="1954" spans="1:18" ht="13.2" hidden="1" x14ac:dyDescent="0.25">
      <c r="A1954" s="503">
        <v>1950</v>
      </c>
      <c r="B1954" s="504"/>
      <c r="C1954" s="505"/>
      <c r="D1954" s="506"/>
      <c r="E1954" s="506"/>
      <c r="F1954" s="106"/>
      <c r="G1954" s="506"/>
      <c r="H1954" s="506"/>
      <c r="I1954" s="507"/>
      <c r="J1954" s="506"/>
      <c r="K1954" s="506"/>
      <c r="L1954" s="507"/>
      <c r="M1954" s="506"/>
      <c r="N1954" s="508"/>
      <c r="O1954" s="508"/>
      <c r="P1954" s="489">
        <f t="shared" si="90"/>
        <v>-9</v>
      </c>
      <c r="Q1954" s="489">
        <f t="shared" si="92"/>
        <v>0</v>
      </c>
      <c r="R1954" s="493" t="str">
        <f t="shared" si="91"/>
        <v/>
      </c>
    </row>
    <row r="1955" spans="1:18" ht="13.2" hidden="1" x14ac:dyDescent="0.25">
      <c r="A1955" s="503">
        <v>1951</v>
      </c>
      <c r="B1955" s="504"/>
      <c r="C1955" s="505"/>
      <c r="D1955" s="506"/>
      <c r="E1955" s="506"/>
      <c r="F1955" s="106"/>
      <c r="G1955" s="506"/>
      <c r="H1955" s="506"/>
      <c r="I1955" s="507"/>
      <c r="J1955" s="506"/>
      <c r="K1955" s="506"/>
      <c r="L1955" s="507"/>
      <c r="M1955" s="506"/>
      <c r="N1955" s="508"/>
      <c r="O1955" s="508"/>
      <c r="P1955" s="489">
        <f t="shared" si="90"/>
        <v>-9</v>
      </c>
      <c r="Q1955" s="489">
        <f t="shared" si="92"/>
        <v>0</v>
      </c>
      <c r="R1955" s="493" t="str">
        <f t="shared" si="91"/>
        <v/>
      </c>
    </row>
    <row r="1956" spans="1:18" ht="13.2" hidden="1" x14ac:dyDescent="0.25">
      <c r="A1956" s="503">
        <v>1952</v>
      </c>
      <c r="B1956" s="504"/>
      <c r="C1956" s="505"/>
      <c r="D1956" s="506"/>
      <c r="E1956" s="506"/>
      <c r="F1956" s="106"/>
      <c r="G1956" s="506"/>
      <c r="H1956" s="506"/>
      <c r="I1956" s="507"/>
      <c r="J1956" s="506"/>
      <c r="K1956" s="506"/>
      <c r="L1956" s="507"/>
      <c r="M1956" s="506"/>
      <c r="N1956" s="508"/>
      <c r="O1956" s="508"/>
      <c r="P1956" s="489">
        <f t="shared" si="90"/>
        <v>-9</v>
      </c>
      <c r="Q1956" s="489">
        <f t="shared" si="92"/>
        <v>0</v>
      </c>
      <c r="R1956" s="493" t="str">
        <f t="shared" si="91"/>
        <v/>
      </c>
    </row>
    <row r="1957" spans="1:18" ht="13.2" hidden="1" x14ac:dyDescent="0.25">
      <c r="A1957" s="503">
        <v>1953</v>
      </c>
      <c r="B1957" s="504"/>
      <c r="C1957" s="505"/>
      <c r="D1957" s="506"/>
      <c r="E1957" s="506"/>
      <c r="F1957" s="106"/>
      <c r="G1957" s="506"/>
      <c r="H1957" s="506"/>
      <c r="I1957" s="507"/>
      <c r="J1957" s="506"/>
      <c r="K1957" s="506"/>
      <c r="L1957" s="507"/>
      <c r="M1957" s="506"/>
      <c r="N1957" s="508"/>
      <c r="O1957" s="508"/>
      <c r="P1957" s="489">
        <f t="shared" si="90"/>
        <v>-9</v>
      </c>
      <c r="Q1957" s="489">
        <f t="shared" si="92"/>
        <v>0</v>
      </c>
      <c r="R1957" s="493" t="str">
        <f t="shared" si="91"/>
        <v/>
      </c>
    </row>
    <row r="1958" spans="1:18" ht="13.2" hidden="1" x14ac:dyDescent="0.25">
      <c r="A1958" s="503">
        <v>1954</v>
      </c>
      <c r="B1958" s="504"/>
      <c r="C1958" s="505"/>
      <c r="D1958" s="506"/>
      <c r="E1958" s="506"/>
      <c r="F1958" s="106"/>
      <c r="G1958" s="506"/>
      <c r="H1958" s="506"/>
      <c r="I1958" s="507"/>
      <c r="J1958" s="506"/>
      <c r="K1958" s="506"/>
      <c r="L1958" s="507"/>
      <c r="M1958" s="506"/>
      <c r="N1958" s="508"/>
      <c r="O1958" s="508"/>
      <c r="P1958" s="489">
        <f t="shared" si="90"/>
        <v>-9</v>
      </c>
      <c r="Q1958" s="489">
        <f t="shared" si="92"/>
        <v>0</v>
      </c>
      <c r="R1958" s="493" t="str">
        <f t="shared" si="91"/>
        <v/>
      </c>
    </row>
    <row r="1959" spans="1:18" ht="13.2" hidden="1" x14ac:dyDescent="0.25">
      <c r="A1959" s="503">
        <v>1955</v>
      </c>
      <c r="B1959" s="504"/>
      <c r="C1959" s="505"/>
      <c r="D1959" s="506"/>
      <c r="E1959" s="506"/>
      <c r="F1959" s="106"/>
      <c r="G1959" s="506"/>
      <c r="H1959" s="506"/>
      <c r="I1959" s="507"/>
      <c r="J1959" s="506"/>
      <c r="K1959" s="506"/>
      <c r="L1959" s="507"/>
      <c r="M1959" s="506"/>
      <c r="N1959" s="508"/>
      <c r="O1959" s="508"/>
      <c r="P1959" s="489">
        <f t="shared" si="90"/>
        <v>-9</v>
      </c>
      <c r="Q1959" s="489">
        <f t="shared" si="92"/>
        <v>0</v>
      </c>
      <c r="R1959" s="493" t="str">
        <f t="shared" si="91"/>
        <v/>
      </c>
    </row>
    <row r="1960" spans="1:18" ht="13.2" hidden="1" x14ac:dyDescent="0.25">
      <c r="A1960" s="503">
        <v>1956</v>
      </c>
      <c r="B1960" s="504"/>
      <c r="C1960" s="505"/>
      <c r="D1960" s="506"/>
      <c r="E1960" s="506"/>
      <c r="F1960" s="106"/>
      <c r="G1960" s="506"/>
      <c r="H1960" s="506"/>
      <c r="I1960" s="507"/>
      <c r="J1960" s="506"/>
      <c r="K1960" s="506"/>
      <c r="L1960" s="507"/>
      <c r="M1960" s="506"/>
      <c r="N1960" s="508"/>
      <c r="O1960" s="508"/>
      <c r="P1960" s="489">
        <f t="shared" si="90"/>
        <v>-9</v>
      </c>
      <c r="Q1960" s="489">
        <f t="shared" si="92"/>
        <v>0</v>
      </c>
      <c r="R1960" s="493" t="str">
        <f t="shared" si="91"/>
        <v/>
      </c>
    </row>
    <row r="1961" spans="1:18" ht="13.2" hidden="1" x14ac:dyDescent="0.25">
      <c r="A1961" s="503">
        <v>1957</v>
      </c>
      <c r="B1961" s="504"/>
      <c r="C1961" s="505"/>
      <c r="D1961" s="506"/>
      <c r="E1961" s="506"/>
      <c r="F1961" s="106"/>
      <c r="G1961" s="506"/>
      <c r="H1961" s="506"/>
      <c r="I1961" s="507"/>
      <c r="J1961" s="506"/>
      <c r="K1961" s="506"/>
      <c r="L1961" s="507"/>
      <c r="M1961" s="506"/>
      <c r="N1961" s="508"/>
      <c r="O1961" s="508"/>
      <c r="P1961" s="489">
        <f t="shared" si="90"/>
        <v>-9</v>
      </c>
      <c r="Q1961" s="489">
        <f t="shared" si="92"/>
        <v>0</v>
      </c>
      <c r="R1961" s="493" t="str">
        <f t="shared" si="91"/>
        <v/>
      </c>
    </row>
    <row r="1962" spans="1:18" ht="13.2" hidden="1" x14ac:dyDescent="0.25">
      <c r="A1962" s="503">
        <v>1958</v>
      </c>
      <c r="B1962" s="504"/>
      <c r="C1962" s="505"/>
      <c r="D1962" s="506"/>
      <c r="E1962" s="506"/>
      <c r="F1962" s="106"/>
      <c r="G1962" s="506"/>
      <c r="H1962" s="506"/>
      <c r="I1962" s="507"/>
      <c r="J1962" s="506"/>
      <c r="K1962" s="506"/>
      <c r="L1962" s="507"/>
      <c r="M1962" s="506"/>
      <c r="N1962" s="508"/>
      <c r="O1962" s="508"/>
      <c r="P1962" s="489">
        <f t="shared" si="90"/>
        <v>-9</v>
      </c>
      <c r="Q1962" s="489">
        <f t="shared" si="92"/>
        <v>0</v>
      </c>
      <c r="R1962" s="493" t="str">
        <f t="shared" si="91"/>
        <v/>
      </c>
    </row>
    <row r="1963" spans="1:18" ht="13.2" hidden="1" x14ac:dyDescent="0.25">
      <c r="A1963" s="503">
        <v>1959</v>
      </c>
      <c r="B1963" s="504"/>
      <c r="C1963" s="505"/>
      <c r="D1963" s="506"/>
      <c r="E1963" s="506"/>
      <c r="F1963" s="106"/>
      <c r="G1963" s="506"/>
      <c r="H1963" s="506"/>
      <c r="I1963" s="507"/>
      <c r="J1963" s="506"/>
      <c r="K1963" s="506"/>
      <c r="L1963" s="507"/>
      <c r="M1963" s="506"/>
      <c r="N1963" s="508"/>
      <c r="O1963" s="508"/>
      <c r="P1963" s="489">
        <f t="shared" si="90"/>
        <v>-9</v>
      </c>
      <c r="Q1963" s="489">
        <f t="shared" si="92"/>
        <v>0</v>
      </c>
      <c r="R1963" s="493" t="str">
        <f t="shared" si="91"/>
        <v/>
      </c>
    </row>
    <row r="1964" spans="1:18" ht="13.2" hidden="1" x14ac:dyDescent="0.25">
      <c r="A1964" s="503">
        <v>1960</v>
      </c>
      <c r="B1964" s="504"/>
      <c r="C1964" s="505"/>
      <c r="D1964" s="506"/>
      <c r="E1964" s="506"/>
      <c r="F1964" s="106"/>
      <c r="G1964" s="506"/>
      <c r="H1964" s="506"/>
      <c r="I1964" s="507"/>
      <c r="J1964" s="506"/>
      <c r="K1964" s="506"/>
      <c r="L1964" s="507"/>
      <c r="M1964" s="506"/>
      <c r="N1964" s="508"/>
      <c r="O1964" s="508"/>
      <c r="P1964" s="489">
        <f t="shared" si="90"/>
        <v>-9</v>
      </c>
      <c r="Q1964" s="489">
        <f t="shared" si="92"/>
        <v>0</v>
      </c>
      <c r="R1964" s="493" t="str">
        <f t="shared" si="91"/>
        <v/>
      </c>
    </row>
    <row r="1965" spans="1:18" ht="13.2" hidden="1" x14ac:dyDescent="0.25">
      <c r="A1965" s="503">
        <v>1961</v>
      </c>
      <c r="B1965" s="504"/>
      <c r="C1965" s="505"/>
      <c r="D1965" s="506"/>
      <c r="E1965" s="506"/>
      <c r="F1965" s="106"/>
      <c r="G1965" s="506"/>
      <c r="H1965" s="506"/>
      <c r="I1965" s="507"/>
      <c r="J1965" s="506"/>
      <c r="K1965" s="506"/>
      <c r="L1965" s="507"/>
      <c r="M1965" s="506"/>
      <c r="N1965" s="508"/>
      <c r="O1965" s="508"/>
      <c r="P1965" s="489">
        <f t="shared" si="90"/>
        <v>-9</v>
      </c>
      <c r="Q1965" s="489">
        <f t="shared" si="92"/>
        <v>0</v>
      </c>
      <c r="R1965" s="493" t="str">
        <f t="shared" si="91"/>
        <v/>
      </c>
    </row>
    <row r="1966" spans="1:18" ht="13.2" hidden="1" x14ac:dyDescent="0.25">
      <c r="A1966" s="503">
        <v>1962</v>
      </c>
      <c r="B1966" s="504"/>
      <c r="C1966" s="505"/>
      <c r="D1966" s="506"/>
      <c r="E1966" s="506"/>
      <c r="F1966" s="106"/>
      <c r="G1966" s="506"/>
      <c r="H1966" s="506"/>
      <c r="I1966" s="507"/>
      <c r="J1966" s="506"/>
      <c r="K1966" s="506"/>
      <c r="L1966" s="507"/>
      <c r="M1966" s="506"/>
      <c r="N1966" s="508"/>
      <c r="O1966" s="508"/>
      <c r="P1966" s="489">
        <f t="shared" si="90"/>
        <v>-9</v>
      </c>
      <c r="Q1966" s="489">
        <f t="shared" si="92"/>
        <v>0</v>
      </c>
      <c r="R1966" s="493" t="str">
        <f t="shared" si="91"/>
        <v/>
      </c>
    </row>
    <row r="1967" spans="1:18" ht="13.2" hidden="1" x14ac:dyDescent="0.25">
      <c r="A1967" s="503">
        <v>1963</v>
      </c>
      <c r="B1967" s="504"/>
      <c r="C1967" s="505"/>
      <c r="D1967" s="506"/>
      <c r="E1967" s="506"/>
      <c r="F1967" s="106"/>
      <c r="G1967" s="506"/>
      <c r="H1967" s="506"/>
      <c r="I1967" s="507"/>
      <c r="J1967" s="506"/>
      <c r="K1967" s="506"/>
      <c r="L1967" s="507"/>
      <c r="M1967" s="506"/>
      <c r="N1967" s="508"/>
      <c r="O1967" s="508"/>
      <c r="P1967" s="489">
        <f t="shared" si="90"/>
        <v>-9</v>
      </c>
      <c r="Q1967" s="489">
        <f t="shared" si="92"/>
        <v>0</v>
      </c>
      <c r="R1967" s="493" t="str">
        <f t="shared" si="91"/>
        <v/>
      </c>
    </row>
    <row r="1968" spans="1:18" ht="13.2" hidden="1" x14ac:dyDescent="0.25">
      <c r="A1968" s="503">
        <v>1964</v>
      </c>
      <c r="B1968" s="504"/>
      <c r="C1968" s="505"/>
      <c r="D1968" s="506"/>
      <c r="E1968" s="506"/>
      <c r="F1968" s="106"/>
      <c r="G1968" s="506"/>
      <c r="H1968" s="506"/>
      <c r="I1968" s="507"/>
      <c r="J1968" s="506"/>
      <c r="K1968" s="506"/>
      <c r="L1968" s="507"/>
      <c r="M1968" s="506"/>
      <c r="N1968" s="508"/>
      <c r="O1968" s="508"/>
      <c r="P1968" s="489">
        <f t="shared" si="90"/>
        <v>-9</v>
      </c>
      <c r="Q1968" s="489">
        <f t="shared" si="92"/>
        <v>0</v>
      </c>
      <c r="R1968" s="493" t="str">
        <f t="shared" si="91"/>
        <v/>
      </c>
    </row>
    <row r="1969" spans="1:18" ht="13.2" hidden="1" x14ac:dyDescent="0.25">
      <c r="A1969" s="503">
        <v>1965</v>
      </c>
      <c r="B1969" s="504"/>
      <c r="C1969" s="505"/>
      <c r="D1969" s="506"/>
      <c r="E1969" s="506"/>
      <c r="F1969" s="106"/>
      <c r="G1969" s="506"/>
      <c r="H1969" s="506"/>
      <c r="I1969" s="507"/>
      <c r="J1969" s="506"/>
      <c r="K1969" s="506"/>
      <c r="L1969" s="507"/>
      <c r="M1969" s="506"/>
      <c r="N1969" s="508"/>
      <c r="O1969" s="508"/>
      <c r="P1969" s="489">
        <f t="shared" si="90"/>
        <v>-9</v>
      </c>
      <c r="Q1969" s="489">
        <f t="shared" si="92"/>
        <v>0</v>
      </c>
      <c r="R1969" s="493" t="str">
        <f t="shared" si="91"/>
        <v/>
      </c>
    </row>
    <row r="1970" spans="1:18" ht="13.2" hidden="1" x14ac:dyDescent="0.25">
      <c r="A1970" s="503">
        <v>1966</v>
      </c>
      <c r="B1970" s="504"/>
      <c r="C1970" s="505"/>
      <c r="D1970" s="506"/>
      <c r="E1970" s="506"/>
      <c r="F1970" s="106"/>
      <c r="G1970" s="506"/>
      <c r="H1970" s="506"/>
      <c r="I1970" s="507"/>
      <c r="J1970" s="506"/>
      <c r="K1970" s="506"/>
      <c r="L1970" s="507"/>
      <c r="M1970" s="506"/>
      <c r="N1970" s="508"/>
      <c r="O1970" s="508"/>
      <c r="P1970" s="489">
        <f t="shared" si="90"/>
        <v>-9</v>
      </c>
      <c r="Q1970" s="489">
        <f t="shared" si="92"/>
        <v>0</v>
      </c>
      <c r="R1970" s="493" t="str">
        <f t="shared" si="91"/>
        <v/>
      </c>
    </row>
    <row r="1971" spans="1:18" ht="13.2" hidden="1" x14ac:dyDescent="0.25">
      <c r="A1971" s="503">
        <v>1967</v>
      </c>
      <c r="B1971" s="504"/>
      <c r="C1971" s="505"/>
      <c r="D1971" s="506"/>
      <c r="E1971" s="506"/>
      <c r="F1971" s="106"/>
      <c r="G1971" s="506"/>
      <c r="H1971" s="506"/>
      <c r="I1971" s="507"/>
      <c r="J1971" s="506"/>
      <c r="K1971" s="506"/>
      <c r="L1971" s="507"/>
      <c r="M1971" s="506"/>
      <c r="N1971" s="508"/>
      <c r="O1971" s="508"/>
      <c r="P1971" s="489">
        <f t="shared" si="90"/>
        <v>-9</v>
      </c>
      <c r="Q1971" s="489">
        <f t="shared" si="92"/>
        <v>0</v>
      </c>
      <c r="R1971" s="493" t="str">
        <f t="shared" si="91"/>
        <v/>
      </c>
    </row>
    <row r="1972" spans="1:18" ht="13.2" hidden="1" x14ac:dyDescent="0.25">
      <c r="A1972" s="503">
        <v>1968</v>
      </c>
      <c r="B1972" s="504"/>
      <c r="C1972" s="505"/>
      <c r="D1972" s="506"/>
      <c r="E1972" s="506"/>
      <c r="F1972" s="106"/>
      <c r="G1972" s="506"/>
      <c r="H1972" s="506"/>
      <c r="I1972" s="507"/>
      <c r="J1972" s="506"/>
      <c r="K1972" s="506"/>
      <c r="L1972" s="507"/>
      <c r="M1972" s="506"/>
      <c r="N1972" s="508"/>
      <c r="O1972" s="508"/>
      <c r="P1972" s="489">
        <f t="shared" si="90"/>
        <v>-9</v>
      </c>
      <c r="Q1972" s="489">
        <f t="shared" si="92"/>
        <v>0</v>
      </c>
      <c r="R1972" s="493" t="str">
        <f t="shared" si="91"/>
        <v/>
      </c>
    </row>
    <row r="1973" spans="1:18" ht="13.2" hidden="1" x14ac:dyDescent="0.25">
      <c r="A1973" s="503">
        <v>1969</v>
      </c>
      <c r="B1973" s="504"/>
      <c r="C1973" s="505"/>
      <c r="D1973" s="506"/>
      <c r="E1973" s="506"/>
      <c r="F1973" s="106"/>
      <c r="G1973" s="506"/>
      <c r="H1973" s="506"/>
      <c r="I1973" s="507"/>
      <c r="J1973" s="506"/>
      <c r="K1973" s="506"/>
      <c r="L1973" s="507"/>
      <c r="M1973" s="506"/>
      <c r="N1973" s="508"/>
      <c r="O1973" s="508"/>
      <c r="P1973" s="489">
        <f t="shared" si="90"/>
        <v>-9</v>
      </c>
      <c r="Q1973" s="489">
        <f t="shared" si="92"/>
        <v>0</v>
      </c>
      <c r="R1973" s="493" t="str">
        <f t="shared" si="91"/>
        <v/>
      </c>
    </row>
    <row r="1974" spans="1:18" ht="13.2" hidden="1" x14ac:dyDescent="0.25">
      <c r="A1974" s="503">
        <v>1970</v>
      </c>
      <c r="B1974" s="504"/>
      <c r="C1974" s="505"/>
      <c r="D1974" s="506"/>
      <c r="E1974" s="506"/>
      <c r="F1974" s="106"/>
      <c r="G1974" s="506"/>
      <c r="H1974" s="506"/>
      <c r="I1974" s="507"/>
      <c r="J1974" s="506"/>
      <c r="K1974" s="506"/>
      <c r="L1974" s="507"/>
      <c r="M1974" s="506"/>
      <c r="N1974" s="508"/>
      <c r="O1974" s="508"/>
      <c r="P1974" s="489">
        <f t="shared" si="90"/>
        <v>-9</v>
      </c>
      <c r="Q1974" s="489">
        <f t="shared" si="92"/>
        <v>0</v>
      </c>
      <c r="R1974" s="493" t="str">
        <f t="shared" si="91"/>
        <v/>
      </c>
    </row>
    <row r="1975" spans="1:18" ht="13.2" hidden="1" x14ac:dyDescent="0.25">
      <c r="A1975" s="503">
        <v>1971</v>
      </c>
      <c r="B1975" s="504"/>
      <c r="C1975" s="505"/>
      <c r="D1975" s="506"/>
      <c r="E1975" s="506"/>
      <c r="F1975" s="106"/>
      <c r="G1975" s="506"/>
      <c r="H1975" s="506"/>
      <c r="I1975" s="507"/>
      <c r="J1975" s="506"/>
      <c r="K1975" s="506"/>
      <c r="L1975" s="507"/>
      <c r="M1975" s="506"/>
      <c r="N1975" s="508"/>
      <c r="O1975" s="508"/>
      <c r="P1975" s="489">
        <f t="shared" si="90"/>
        <v>-9</v>
      </c>
      <c r="Q1975" s="489">
        <f t="shared" si="92"/>
        <v>0</v>
      </c>
      <c r="R1975" s="493" t="str">
        <f t="shared" si="91"/>
        <v/>
      </c>
    </row>
    <row r="1976" spans="1:18" ht="13.2" hidden="1" x14ac:dyDescent="0.25">
      <c r="A1976" s="503">
        <v>1972</v>
      </c>
      <c r="B1976" s="504"/>
      <c r="C1976" s="505"/>
      <c r="D1976" s="506"/>
      <c r="E1976" s="506"/>
      <c r="F1976" s="106"/>
      <c r="G1976" s="506"/>
      <c r="H1976" s="506"/>
      <c r="I1976" s="507"/>
      <c r="J1976" s="506"/>
      <c r="K1976" s="506"/>
      <c r="L1976" s="507"/>
      <c r="M1976" s="506"/>
      <c r="N1976" s="508"/>
      <c r="O1976" s="508"/>
      <c r="P1976" s="489">
        <f t="shared" si="90"/>
        <v>-9</v>
      </c>
      <c r="Q1976" s="489">
        <f t="shared" si="92"/>
        <v>0</v>
      </c>
      <c r="R1976" s="493" t="str">
        <f t="shared" si="91"/>
        <v/>
      </c>
    </row>
    <row r="1977" spans="1:18" ht="13.2" hidden="1" x14ac:dyDescent="0.25">
      <c r="A1977" s="503">
        <v>1973</v>
      </c>
      <c r="B1977" s="504"/>
      <c r="C1977" s="505"/>
      <c r="D1977" s="506"/>
      <c r="E1977" s="506"/>
      <c r="F1977" s="106"/>
      <c r="G1977" s="506"/>
      <c r="H1977" s="506"/>
      <c r="I1977" s="507"/>
      <c r="J1977" s="506"/>
      <c r="K1977" s="506"/>
      <c r="L1977" s="507"/>
      <c r="M1977" s="506"/>
      <c r="N1977" s="508"/>
      <c r="O1977" s="508"/>
      <c r="P1977" s="489">
        <f t="shared" si="90"/>
        <v>-9</v>
      </c>
      <c r="Q1977" s="489">
        <f t="shared" si="92"/>
        <v>0</v>
      </c>
      <c r="R1977" s="493" t="str">
        <f t="shared" si="91"/>
        <v/>
      </c>
    </row>
    <row r="1978" spans="1:18" ht="13.2" hidden="1" x14ac:dyDescent="0.25">
      <c r="A1978" s="503">
        <v>1974</v>
      </c>
      <c r="B1978" s="504"/>
      <c r="C1978" s="505"/>
      <c r="D1978" s="506"/>
      <c r="E1978" s="506"/>
      <c r="F1978" s="106"/>
      <c r="G1978" s="506"/>
      <c r="H1978" s="506"/>
      <c r="I1978" s="507"/>
      <c r="J1978" s="506"/>
      <c r="K1978" s="506"/>
      <c r="L1978" s="507"/>
      <c r="M1978" s="506"/>
      <c r="N1978" s="508"/>
      <c r="O1978" s="508"/>
      <c r="P1978" s="489">
        <f t="shared" si="90"/>
        <v>-9</v>
      </c>
      <c r="Q1978" s="489">
        <f t="shared" si="92"/>
        <v>0</v>
      </c>
      <c r="R1978" s="493" t="str">
        <f t="shared" si="91"/>
        <v/>
      </c>
    </row>
    <row r="1979" spans="1:18" ht="13.2" hidden="1" x14ac:dyDescent="0.25">
      <c r="A1979" s="503">
        <v>1975</v>
      </c>
      <c r="B1979" s="504"/>
      <c r="C1979" s="505"/>
      <c r="D1979" s="506"/>
      <c r="E1979" s="506"/>
      <c r="F1979" s="106"/>
      <c r="G1979" s="506"/>
      <c r="H1979" s="506"/>
      <c r="I1979" s="507"/>
      <c r="J1979" s="506"/>
      <c r="K1979" s="506"/>
      <c r="L1979" s="507"/>
      <c r="M1979" s="506"/>
      <c r="N1979" s="508"/>
      <c r="O1979" s="508"/>
      <c r="P1979" s="489">
        <f t="shared" si="90"/>
        <v>-9</v>
      </c>
      <c r="Q1979" s="489">
        <f t="shared" si="92"/>
        <v>0</v>
      </c>
      <c r="R1979" s="493" t="str">
        <f t="shared" si="91"/>
        <v/>
      </c>
    </row>
    <row r="1980" spans="1:18" ht="13.2" hidden="1" x14ac:dyDescent="0.25">
      <c r="A1980" s="503">
        <v>1976</v>
      </c>
      <c r="B1980" s="504"/>
      <c r="C1980" s="505"/>
      <c r="D1980" s="506"/>
      <c r="E1980" s="506"/>
      <c r="F1980" s="106"/>
      <c r="G1980" s="506"/>
      <c r="H1980" s="506"/>
      <c r="I1980" s="507"/>
      <c r="J1980" s="506"/>
      <c r="K1980" s="506"/>
      <c r="L1980" s="507"/>
      <c r="M1980" s="506"/>
      <c r="N1980" s="508"/>
      <c r="O1980" s="508"/>
      <c r="P1980" s="489">
        <f t="shared" si="90"/>
        <v>-9</v>
      </c>
      <c r="Q1980" s="489">
        <f t="shared" si="92"/>
        <v>0</v>
      </c>
      <c r="R1980" s="493" t="str">
        <f t="shared" si="91"/>
        <v/>
      </c>
    </row>
    <row r="1981" spans="1:18" ht="13.2" hidden="1" x14ac:dyDescent="0.25">
      <c r="A1981" s="503">
        <v>1977</v>
      </c>
      <c r="B1981" s="504"/>
      <c r="C1981" s="505"/>
      <c r="D1981" s="506"/>
      <c r="E1981" s="506"/>
      <c r="F1981" s="106"/>
      <c r="G1981" s="506"/>
      <c r="H1981" s="506"/>
      <c r="I1981" s="507"/>
      <c r="J1981" s="506"/>
      <c r="K1981" s="506"/>
      <c r="L1981" s="507"/>
      <c r="M1981" s="506"/>
      <c r="N1981" s="508"/>
      <c r="O1981" s="508"/>
      <c r="P1981" s="489">
        <f t="shared" si="90"/>
        <v>-9</v>
      </c>
      <c r="Q1981" s="489">
        <f t="shared" si="92"/>
        <v>0</v>
      </c>
      <c r="R1981" s="493" t="str">
        <f t="shared" si="91"/>
        <v/>
      </c>
    </row>
    <row r="1982" spans="1:18" ht="13.2" hidden="1" x14ac:dyDescent="0.25">
      <c r="A1982" s="503">
        <v>1978</v>
      </c>
      <c r="B1982" s="504"/>
      <c r="C1982" s="505"/>
      <c r="D1982" s="506"/>
      <c r="E1982" s="506"/>
      <c r="F1982" s="106"/>
      <c r="G1982" s="506"/>
      <c r="H1982" s="506"/>
      <c r="I1982" s="507"/>
      <c r="J1982" s="506"/>
      <c r="K1982" s="506"/>
      <c r="L1982" s="507"/>
      <c r="M1982" s="506"/>
      <c r="N1982" s="508"/>
      <c r="O1982" s="508"/>
      <c r="P1982" s="489">
        <f t="shared" si="90"/>
        <v>-9</v>
      </c>
      <c r="Q1982" s="489">
        <f t="shared" si="92"/>
        <v>0</v>
      </c>
      <c r="R1982" s="493" t="str">
        <f t="shared" si="91"/>
        <v/>
      </c>
    </row>
    <row r="1983" spans="1:18" ht="13.2" hidden="1" x14ac:dyDescent="0.25">
      <c r="A1983" s="503">
        <v>1979</v>
      </c>
      <c r="B1983" s="504"/>
      <c r="C1983" s="505"/>
      <c r="D1983" s="506"/>
      <c r="E1983" s="506"/>
      <c r="F1983" s="106"/>
      <c r="G1983" s="506"/>
      <c r="H1983" s="506"/>
      <c r="I1983" s="507"/>
      <c r="J1983" s="506"/>
      <c r="K1983" s="506"/>
      <c r="L1983" s="507"/>
      <c r="M1983" s="506"/>
      <c r="N1983" s="508"/>
      <c r="O1983" s="508"/>
      <c r="P1983" s="489">
        <f t="shared" si="90"/>
        <v>-9</v>
      </c>
      <c r="Q1983" s="489">
        <f t="shared" si="92"/>
        <v>0</v>
      </c>
      <c r="R1983" s="493" t="str">
        <f t="shared" si="91"/>
        <v/>
      </c>
    </row>
    <row r="1984" spans="1:18" ht="13.2" hidden="1" x14ac:dyDescent="0.25">
      <c r="A1984" s="503">
        <v>1980</v>
      </c>
      <c r="B1984" s="504"/>
      <c r="C1984" s="505"/>
      <c r="D1984" s="506"/>
      <c r="E1984" s="506"/>
      <c r="F1984" s="106"/>
      <c r="G1984" s="506"/>
      <c r="H1984" s="506"/>
      <c r="I1984" s="507"/>
      <c r="J1984" s="506"/>
      <c r="K1984" s="506"/>
      <c r="L1984" s="507"/>
      <c r="M1984" s="506"/>
      <c r="N1984" s="508"/>
      <c r="O1984" s="508"/>
      <c r="P1984" s="489">
        <f t="shared" si="90"/>
        <v>-9</v>
      </c>
      <c r="Q1984" s="489">
        <f t="shared" si="92"/>
        <v>0</v>
      </c>
      <c r="R1984" s="493" t="str">
        <f t="shared" si="91"/>
        <v/>
      </c>
    </row>
    <row r="1985" spans="1:18" ht="13.2" hidden="1" x14ac:dyDescent="0.25">
      <c r="A1985" s="503">
        <v>1981</v>
      </c>
      <c r="B1985" s="504"/>
      <c r="C1985" s="505"/>
      <c r="D1985" s="506"/>
      <c r="E1985" s="506"/>
      <c r="F1985" s="106"/>
      <c r="G1985" s="506"/>
      <c r="H1985" s="506"/>
      <c r="I1985" s="507"/>
      <c r="J1985" s="506"/>
      <c r="K1985" s="506"/>
      <c r="L1985" s="507"/>
      <c r="M1985" s="506"/>
      <c r="N1985" s="508"/>
      <c r="O1985" s="508"/>
      <c r="P1985" s="489">
        <f t="shared" si="90"/>
        <v>-9</v>
      </c>
      <c r="Q1985" s="489">
        <f t="shared" si="92"/>
        <v>0</v>
      </c>
      <c r="R1985" s="493" t="str">
        <f t="shared" si="91"/>
        <v/>
      </c>
    </row>
    <row r="1986" spans="1:18" ht="13.2" hidden="1" x14ac:dyDescent="0.25">
      <c r="A1986" s="503">
        <v>1982</v>
      </c>
      <c r="B1986" s="504"/>
      <c r="C1986" s="505"/>
      <c r="D1986" s="506"/>
      <c r="E1986" s="506"/>
      <c r="F1986" s="106"/>
      <c r="G1986" s="506"/>
      <c r="H1986" s="506"/>
      <c r="I1986" s="507"/>
      <c r="J1986" s="506"/>
      <c r="K1986" s="506"/>
      <c r="L1986" s="507"/>
      <c r="M1986" s="506"/>
      <c r="N1986" s="508"/>
      <c r="O1986" s="508"/>
      <c r="P1986" s="489">
        <f t="shared" si="90"/>
        <v>-9</v>
      </c>
      <c r="Q1986" s="489">
        <f t="shared" si="92"/>
        <v>0</v>
      </c>
      <c r="R1986" s="493" t="str">
        <f t="shared" si="91"/>
        <v/>
      </c>
    </row>
    <row r="1987" spans="1:18" ht="13.2" hidden="1" x14ac:dyDescent="0.25">
      <c r="A1987" s="503">
        <v>1983</v>
      </c>
      <c r="B1987" s="504"/>
      <c r="C1987" s="505"/>
      <c r="D1987" s="506"/>
      <c r="E1987" s="506"/>
      <c r="F1987" s="106"/>
      <c r="G1987" s="506"/>
      <c r="H1987" s="506"/>
      <c r="I1987" s="507"/>
      <c r="J1987" s="506"/>
      <c r="K1987" s="506"/>
      <c r="L1987" s="507"/>
      <c r="M1987" s="506"/>
      <c r="N1987" s="508"/>
      <c r="O1987" s="508"/>
      <c r="P1987" s="489">
        <f t="shared" si="90"/>
        <v>-9</v>
      </c>
      <c r="Q1987" s="489">
        <f t="shared" si="92"/>
        <v>0</v>
      </c>
      <c r="R1987" s="493" t="str">
        <f t="shared" si="91"/>
        <v/>
      </c>
    </row>
    <row r="1988" spans="1:18" ht="13.2" hidden="1" x14ac:dyDescent="0.25">
      <c r="A1988" s="503">
        <v>1984</v>
      </c>
      <c r="B1988" s="504"/>
      <c r="C1988" s="505"/>
      <c r="D1988" s="506"/>
      <c r="E1988" s="506"/>
      <c r="F1988" s="106"/>
      <c r="G1988" s="506"/>
      <c r="H1988" s="506"/>
      <c r="I1988" s="507"/>
      <c r="J1988" s="506"/>
      <c r="K1988" s="506"/>
      <c r="L1988" s="507"/>
      <c r="M1988" s="506"/>
      <c r="N1988" s="508"/>
      <c r="O1988" s="508"/>
      <c r="P1988" s="489">
        <f t="shared" si="90"/>
        <v>-9</v>
      </c>
      <c r="Q1988" s="489">
        <f t="shared" si="92"/>
        <v>0</v>
      </c>
      <c r="R1988" s="493" t="str">
        <f t="shared" si="91"/>
        <v/>
      </c>
    </row>
    <row r="1989" spans="1:18" ht="13.2" hidden="1" x14ac:dyDescent="0.25">
      <c r="A1989" s="503">
        <v>1985</v>
      </c>
      <c r="B1989" s="504"/>
      <c r="C1989" s="505"/>
      <c r="D1989" s="506"/>
      <c r="E1989" s="506"/>
      <c r="F1989" s="106"/>
      <c r="G1989" s="506"/>
      <c r="H1989" s="506"/>
      <c r="I1989" s="507"/>
      <c r="J1989" s="506"/>
      <c r="K1989" s="506"/>
      <c r="L1989" s="507"/>
      <c r="M1989" s="506"/>
      <c r="N1989" s="508"/>
      <c r="O1989" s="508"/>
      <c r="P1989" s="489">
        <f t="shared" ref="P1989:P2004" si="93">MONTH(B1989)-$P$1+1</f>
        <v>-9</v>
      </c>
      <c r="Q1989" s="489">
        <f t="shared" si="92"/>
        <v>0</v>
      </c>
      <c r="R1989" s="493" t="str">
        <f t="shared" ref="R1989:R2004" si="94">SUBSTITUTE(D1989," ","_")</f>
        <v/>
      </c>
    </row>
    <row r="1990" spans="1:18" ht="13.2" hidden="1" x14ac:dyDescent="0.25">
      <c r="A1990" s="503">
        <v>1986</v>
      </c>
      <c r="B1990" s="504"/>
      <c r="C1990" s="505"/>
      <c r="D1990" s="506"/>
      <c r="E1990" s="506"/>
      <c r="F1990" s="106"/>
      <c r="G1990" s="506"/>
      <c r="H1990" s="506"/>
      <c r="I1990" s="507"/>
      <c r="J1990" s="506"/>
      <c r="K1990" s="506"/>
      <c r="L1990" s="507"/>
      <c r="M1990" s="506"/>
      <c r="N1990" s="508"/>
      <c r="O1990" s="508"/>
      <c r="P1990" s="489">
        <f t="shared" si="93"/>
        <v>-9</v>
      </c>
      <c r="Q1990" s="489">
        <f t="shared" ref="Q1990:Q2004" si="95">IF(C1990=0,0,IF(YEAR(C1990)-$Q$1&lt;0,0,MONTH(C1990)-$P$1+1))</f>
        <v>0</v>
      </c>
      <c r="R1990" s="493" t="str">
        <f t="shared" si="94"/>
        <v/>
      </c>
    </row>
    <row r="1991" spans="1:18" ht="13.2" hidden="1" x14ac:dyDescent="0.25">
      <c r="A1991" s="503">
        <v>1987</v>
      </c>
      <c r="B1991" s="504"/>
      <c r="C1991" s="505"/>
      <c r="D1991" s="506"/>
      <c r="E1991" s="506"/>
      <c r="F1991" s="106"/>
      <c r="G1991" s="506"/>
      <c r="H1991" s="506"/>
      <c r="I1991" s="507"/>
      <c r="J1991" s="506"/>
      <c r="K1991" s="506"/>
      <c r="L1991" s="507"/>
      <c r="M1991" s="506"/>
      <c r="N1991" s="508"/>
      <c r="O1991" s="508"/>
      <c r="P1991" s="489">
        <f t="shared" si="93"/>
        <v>-9</v>
      </c>
      <c r="Q1991" s="489">
        <f t="shared" si="95"/>
        <v>0</v>
      </c>
      <c r="R1991" s="493" t="str">
        <f t="shared" si="94"/>
        <v/>
      </c>
    </row>
    <row r="1992" spans="1:18" ht="13.2" hidden="1" x14ac:dyDescent="0.25">
      <c r="A1992" s="503">
        <v>1988</v>
      </c>
      <c r="B1992" s="504"/>
      <c r="C1992" s="505"/>
      <c r="D1992" s="506"/>
      <c r="E1992" s="506"/>
      <c r="F1992" s="106"/>
      <c r="G1992" s="506"/>
      <c r="H1992" s="506"/>
      <c r="I1992" s="507"/>
      <c r="J1992" s="506"/>
      <c r="K1992" s="506"/>
      <c r="L1992" s="507"/>
      <c r="M1992" s="506"/>
      <c r="N1992" s="508"/>
      <c r="O1992" s="508"/>
      <c r="P1992" s="489">
        <f t="shared" si="93"/>
        <v>-9</v>
      </c>
      <c r="Q1992" s="489">
        <f t="shared" si="95"/>
        <v>0</v>
      </c>
      <c r="R1992" s="493" t="str">
        <f t="shared" si="94"/>
        <v/>
      </c>
    </row>
    <row r="1993" spans="1:18" ht="13.2" hidden="1" x14ac:dyDescent="0.25">
      <c r="A1993" s="503">
        <v>1989</v>
      </c>
      <c r="B1993" s="504"/>
      <c r="C1993" s="505"/>
      <c r="D1993" s="506"/>
      <c r="E1993" s="506"/>
      <c r="F1993" s="106"/>
      <c r="G1993" s="506"/>
      <c r="H1993" s="506"/>
      <c r="I1993" s="507"/>
      <c r="J1993" s="506"/>
      <c r="K1993" s="506"/>
      <c r="L1993" s="507"/>
      <c r="M1993" s="506"/>
      <c r="N1993" s="508"/>
      <c r="O1993" s="508"/>
      <c r="P1993" s="489">
        <f t="shared" si="93"/>
        <v>-9</v>
      </c>
      <c r="Q1993" s="489">
        <f t="shared" si="95"/>
        <v>0</v>
      </c>
      <c r="R1993" s="493" t="str">
        <f t="shared" si="94"/>
        <v/>
      </c>
    </row>
    <row r="1994" spans="1:18" ht="13.2" hidden="1" x14ac:dyDescent="0.25">
      <c r="A1994" s="503">
        <v>1990</v>
      </c>
      <c r="B1994" s="504"/>
      <c r="C1994" s="505"/>
      <c r="D1994" s="506"/>
      <c r="E1994" s="506"/>
      <c r="F1994" s="106"/>
      <c r="G1994" s="506"/>
      <c r="H1994" s="506"/>
      <c r="I1994" s="507"/>
      <c r="J1994" s="506"/>
      <c r="K1994" s="506"/>
      <c r="L1994" s="507"/>
      <c r="M1994" s="506"/>
      <c r="N1994" s="508"/>
      <c r="O1994" s="508"/>
      <c r="P1994" s="489">
        <f t="shared" si="93"/>
        <v>-9</v>
      </c>
      <c r="Q1994" s="489">
        <f t="shared" si="95"/>
        <v>0</v>
      </c>
      <c r="R1994" s="493" t="str">
        <f t="shared" si="94"/>
        <v/>
      </c>
    </row>
    <row r="1995" spans="1:18" ht="13.2" hidden="1" x14ac:dyDescent="0.25">
      <c r="A1995" s="503">
        <v>1991</v>
      </c>
      <c r="B1995" s="504"/>
      <c r="C1995" s="505"/>
      <c r="D1995" s="506"/>
      <c r="E1995" s="506"/>
      <c r="F1995" s="106"/>
      <c r="G1995" s="506"/>
      <c r="H1995" s="506"/>
      <c r="I1995" s="507"/>
      <c r="J1995" s="506"/>
      <c r="K1995" s="506"/>
      <c r="L1995" s="507"/>
      <c r="M1995" s="506"/>
      <c r="N1995" s="508"/>
      <c r="O1995" s="508"/>
      <c r="P1995" s="489">
        <f t="shared" si="93"/>
        <v>-9</v>
      </c>
      <c r="Q1995" s="489">
        <f t="shared" si="95"/>
        <v>0</v>
      </c>
      <c r="R1995" s="493" t="str">
        <f t="shared" si="94"/>
        <v/>
      </c>
    </row>
    <row r="1996" spans="1:18" ht="13.2" hidden="1" x14ac:dyDescent="0.25">
      <c r="A1996" s="503">
        <v>1992</v>
      </c>
      <c r="B1996" s="504"/>
      <c r="C1996" s="505"/>
      <c r="D1996" s="506"/>
      <c r="E1996" s="506"/>
      <c r="F1996" s="106"/>
      <c r="G1996" s="506"/>
      <c r="H1996" s="506"/>
      <c r="I1996" s="507"/>
      <c r="J1996" s="506"/>
      <c r="K1996" s="506"/>
      <c r="L1996" s="507"/>
      <c r="M1996" s="506"/>
      <c r="N1996" s="508"/>
      <c r="O1996" s="508"/>
      <c r="P1996" s="489">
        <f t="shared" si="93"/>
        <v>-9</v>
      </c>
      <c r="Q1996" s="489">
        <f t="shared" si="95"/>
        <v>0</v>
      </c>
      <c r="R1996" s="493" t="str">
        <f t="shared" si="94"/>
        <v/>
      </c>
    </row>
    <row r="1997" spans="1:18" ht="13.2" hidden="1" x14ac:dyDescent="0.25">
      <c r="A1997" s="503">
        <v>1993</v>
      </c>
      <c r="B1997" s="504"/>
      <c r="C1997" s="505"/>
      <c r="D1997" s="506"/>
      <c r="E1997" s="506"/>
      <c r="F1997" s="106"/>
      <c r="G1997" s="506"/>
      <c r="H1997" s="506"/>
      <c r="I1997" s="507"/>
      <c r="J1997" s="506"/>
      <c r="K1997" s="506"/>
      <c r="L1997" s="507"/>
      <c r="M1997" s="506"/>
      <c r="N1997" s="508"/>
      <c r="O1997" s="508"/>
      <c r="P1997" s="489">
        <f t="shared" si="93"/>
        <v>-9</v>
      </c>
      <c r="Q1997" s="489">
        <f t="shared" si="95"/>
        <v>0</v>
      </c>
      <c r="R1997" s="493" t="str">
        <f t="shared" si="94"/>
        <v/>
      </c>
    </row>
    <row r="1998" spans="1:18" ht="13.2" hidden="1" x14ac:dyDescent="0.25">
      <c r="A1998" s="503">
        <v>1994</v>
      </c>
      <c r="B1998" s="504"/>
      <c r="C1998" s="505"/>
      <c r="D1998" s="506"/>
      <c r="E1998" s="506"/>
      <c r="F1998" s="106"/>
      <c r="G1998" s="506"/>
      <c r="H1998" s="506"/>
      <c r="I1998" s="507"/>
      <c r="J1998" s="506"/>
      <c r="K1998" s="506"/>
      <c r="L1998" s="507"/>
      <c r="M1998" s="506"/>
      <c r="N1998" s="508"/>
      <c r="O1998" s="508"/>
      <c r="P1998" s="489">
        <f t="shared" si="93"/>
        <v>-9</v>
      </c>
      <c r="Q1998" s="489">
        <f t="shared" si="95"/>
        <v>0</v>
      </c>
      <c r="R1998" s="493" t="str">
        <f t="shared" si="94"/>
        <v/>
      </c>
    </row>
    <row r="1999" spans="1:18" ht="13.2" hidden="1" x14ac:dyDescent="0.25">
      <c r="A1999" s="503">
        <v>1995</v>
      </c>
      <c r="B1999" s="504"/>
      <c r="C1999" s="505"/>
      <c r="D1999" s="506"/>
      <c r="E1999" s="506"/>
      <c r="F1999" s="106"/>
      <c r="G1999" s="506"/>
      <c r="H1999" s="506"/>
      <c r="I1999" s="507"/>
      <c r="J1999" s="506"/>
      <c r="K1999" s="506"/>
      <c r="L1999" s="507"/>
      <c r="M1999" s="506"/>
      <c r="N1999" s="508"/>
      <c r="O1999" s="508"/>
      <c r="P1999" s="489">
        <f t="shared" si="93"/>
        <v>-9</v>
      </c>
      <c r="Q1999" s="489">
        <f t="shared" si="95"/>
        <v>0</v>
      </c>
      <c r="R1999" s="493" t="str">
        <f t="shared" si="94"/>
        <v/>
      </c>
    </row>
    <row r="2000" spans="1:18" ht="13.2" hidden="1" x14ac:dyDescent="0.25">
      <c r="A2000" s="503">
        <v>1996</v>
      </c>
      <c r="B2000" s="504"/>
      <c r="C2000" s="505"/>
      <c r="D2000" s="506"/>
      <c r="E2000" s="506"/>
      <c r="F2000" s="106"/>
      <c r="G2000" s="506"/>
      <c r="H2000" s="506"/>
      <c r="I2000" s="507"/>
      <c r="J2000" s="506"/>
      <c r="K2000" s="506"/>
      <c r="L2000" s="507"/>
      <c r="M2000" s="506"/>
      <c r="N2000" s="508"/>
      <c r="O2000" s="508"/>
      <c r="P2000" s="489">
        <f t="shared" si="93"/>
        <v>-9</v>
      </c>
      <c r="Q2000" s="489">
        <f t="shared" si="95"/>
        <v>0</v>
      </c>
      <c r="R2000" s="493" t="str">
        <f t="shared" si="94"/>
        <v/>
      </c>
    </row>
    <row r="2001" spans="1:18" ht="13.2" hidden="1" x14ac:dyDescent="0.25">
      <c r="A2001" s="503">
        <v>1997</v>
      </c>
      <c r="B2001" s="504"/>
      <c r="C2001" s="505"/>
      <c r="D2001" s="506"/>
      <c r="E2001" s="506"/>
      <c r="F2001" s="106"/>
      <c r="G2001" s="506"/>
      <c r="H2001" s="506"/>
      <c r="I2001" s="507"/>
      <c r="J2001" s="506"/>
      <c r="K2001" s="506"/>
      <c r="L2001" s="507"/>
      <c r="M2001" s="506"/>
      <c r="N2001" s="508"/>
      <c r="O2001" s="508"/>
      <c r="P2001" s="489">
        <f t="shared" si="93"/>
        <v>-9</v>
      </c>
      <c r="Q2001" s="489">
        <f t="shared" si="95"/>
        <v>0</v>
      </c>
      <c r="R2001" s="493" t="str">
        <f t="shared" si="94"/>
        <v/>
      </c>
    </row>
    <row r="2002" spans="1:18" ht="13.2" hidden="1" x14ac:dyDescent="0.25">
      <c r="A2002" s="503">
        <v>1998</v>
      </c>
      <c r="B2002" s="504"/>
      <c r="C2002" s="505"/>
      <c r="D2002" s="506"/>
      <c r="E2002" s="506"/>
      <c r="F2002" s="106"/>
      <c r="G2002" s="506"/>
      <c r="H2002" s="506"/>
      <c r="I2002" s="507"/>
      <c r="J2002" s="506"/>
      <c r="K2002" s="506"/>
      <c r="L2002" s="507"/>
      <c r="M2002" s="506"/>
      <c r="N2002" s="508"/>
      <c r="O2002" s="508"/>
      <c r="P2002" s="489">
        <f t="shared" si="93"/>
        <v>-9</v>
      </c>
      <c r="Q2002" s="489">
        <f t="shared" si="95"/>
        <v>0</v>
      </c>
      <c r="R2002" s="493" t="str">
        <f t="shared" si="94"/>
        <v/>
      </c>
    </row>
    <row r="2003" spans="1:18" ht="13.2" hidden="1" x14ac:dyDescent="0.25">
      <c r="A2003" s="503">
        <v>1999</v>
      </c>
      <c r="B2003" s="504"/>
      <c r="C2003" s="505"/>
      <c r="D2003" s="506"/>
      <c r="E2003" s="506"/>
      <c r="F2003" s="106"/>
      <c r="G2003" s="506"/>
      <c r="H2003" s="506"/>
      <c r="I2003" s="507"/>
      <c r="J2003" s="506"/>
      <c r="K2003" s="506"/>
      <c r="L2003" s="507"/>
      <c r="M2003" s="506"/>
      <c r="N2003" s="504"/>
      <c r="O2003" s="504"/>
      <c r="P2003" s="489">
        <f t="shared" si="93"/>
        <v>-9</v>
      </c>
      <c r="Q2003" s="489">
        <f t="shared" si="95"/>
        <v>0</v>
      </c>
      <c r="R2003" s="493" t="str">
        <f t="shared" si="94"/>
        <v/>
      </c>
    </row>
    <row r="2004" spans="1:18" ht="13.2" hidden="1" x14ac:dyDescent="0.25">
      <c r="A2004" s="509">
        <v>2000</v>
      </c>
      <c r="B2004" s="510"/>
      <c r="C2004" s="511"/>
      <c r="D2004" s="512"/>
      <c r="E2004" s="512"/>
      <c r="F2004" s="150"/>
      <c r="G2004" s="512"/>
      <c r="H2004" s="512"/>
      <c r="I2004" s="513"/>
      <c r="J2004" s="512"/>
      <c r="K2004" s="512"/>
      <c r="L2004" s="513"/>
      <c r="M2004" s="512"/>
      <c r="N2004" s="510"/>
      <c r="O2004" s="510"/>
      <c r="P2004" s="489">
        <f t="shared" si="93"/>
        <v>-9</v>
      </c>
      <c r="Q2004" s="489">
        <f t="shared" si="95"/>
        <v>0</v>
      </c>
      <c r="R2004" s="493" t="str">
        <f t="shared" si="94"/>
        <v/>
      </c>
    </row>
  </sheetData>
  <mergeCells count="3">
    <mergeCell ref="A1:N1"/>
    <mergeCell ref="A2:N2"/>
    <mergeCell ref="A3:N3"/>
  </mergeCells>
  <conditionalFormatting sqref="A40:R2004 A5:A39 P5:R39">
    <cfRule type="expression" dxfId="163" priority="16" stopIfTrue="1">
      <formula>ISEVEN(ROW())</formula>
    </cfRule>
  </conditionalFormatting>
  <conditionalFormatting sqref="H5:H38 B39:C39 F39:H39 M39:N39 D5:D39">
    <cfRule type="expression" dxfId="162" priority="15" stopIfTrue="1">
      <formula>ISEVEN(ROW())</formula>
    </cfRule>
  </conditionalFormatting>
  <conditionalFormatting sqref="B5:B38">
    <cfRule type="expression" dxfId="161" priority="14" stopIfTrue="1">
      <formula>ISEVEN(ROW())</formula>
    </cfRule>
  </conditionalFormatting>
  <conditionalFormatting sqref="C5:C38">
    <cfRule type="expression" dxfId="160" priority="13" stopIfTrue="1">
      <formula>ISEVEN(ROW())</formula>
    </cfRule>
  </conditionalFormatting>
  <conditionalFormatting sqref="F5:F38">
    <cfRule type="expression" dxfId="159" priority="12" stopIfTrue="1">
      <formula>ISEVEN(ROW())</formula>
    </cfRule>
  </conditionalFormatting>
  <conditionalFormatting sqref="G5:G38">
    <cfRule type="expression" dxfId="158" priority="11" stopIfTrue="1">
      <formula>ISEVEN(ROW())</formula>
    </cfRule>
  </conditionalFormatting>
  <conditionalFormatting sqref="I5:I39">
    <cfRule type="expression" dxfId="157" priority="10" stopIfTrue="1">
      <formula>ISEVEN(ROW())</formula>
    </cfRule>
  </conditionalFormatting>
  <conditionalFormatting sqref="L5:L39">
    <cfRule type="expression" dxfId="156" priority="9" stopIfTrue="1">
      <formula>ISEVEN(ROW())</formula>
    </cfRule>
  </conditionalFormatting>
  <conditionalFormatting sqref="M5:N38">
    <cfRule type="expression" dxfId="155" priority="8" stopIfTrue="1">
      <formula>ISEVEN(ROW())</formula>
    </cfRule>
  </conditionalFormatting>
  <conditionalFormatting sqref="E5:E13">
    <cfRule type="expression" dxfId="154" priority="7" stopIfTrue="1">
      <formula>ISEVEN(ROW())</formula>
    </cfRule>
  </conditionalFormatting>
  <conditionalFormatting sqref="E14:E31">
    <cfRule type="expression" dxfId="153" priority="6" stopIfTrue="1">
      <formula>ISEVEN(ROW())</formula>
    </cfRule>
  </conditionalFormatting>
  <conditionalFormatting sqref="E32:E39">
    <cfRule type="expression" dxfId="152" priority="5" stopIfTrue="1">
      <formula>ISEVEN(ROW())</formula>
    </cfRule>
  </conditionalFormatting>
  <conditionalFormatting sqref="K39">
    <cfRule type="expression" dxfId="151" priority="4" stopIfTrue="1">
      <formula>ISEVEN(ROW())</formula>
    </cfRule>
  </conditionalFormatting>
  <conditionalFormatting sqref="K5:K38">
    <cfRule type="expression" dxfId="150" priority="3" stopIfTrue="1">
      <formula>ISEVEN(ROW())</formula>
    </cfRule>
  </conditionalFormatting>
  <conditionalFormatting sqref="O5:O39">
    <cfRule type="expression" dxfId="149" priority="2" stopIfTrue="1">
      <formula>ISEVEN(ROW())</formula>
    </cfRule>
  </conditionalFormatting>
  <conditionalFormatting sqref="J5">
    <cfRule type="expression" dxfId="148" priority="1" stopIfTrue="1">
      <formula>ISEVEN(ROW())</formula>
    </cfRule>
  </conditionalFormatting>
  <dataValidations count="5">
    <dataValidation type="list" allowBlank="1" showInputMessage="1" showErrorMessage="1" sqref="E40:E2004" xr:uid="{0BAC32BF-2F83-41C4-BCEE-972CDBE11227}">
      <formula1>INDIRECT($R40)</formula1>
    </dataValidation>
    <dataValidation type="list" allowBlank="1" showInputMessage="1" showErrorMessage="1" sqref="H5:H2004" xr:uid="{9A1E8C8A-EF86-4D52-A137-7FDDEB5176BE}">
      <formula1>VinculoPT</formula1>
    </dataValidation>
    <dataValidation type="date" allowBlank="1" showInputMessage="1" showErrorMessage="1" sqref="B5:B6" xr:uid="{D5425DBB-2466-4E7C-B0FF-C11085E6587E}">
      <formula1>40544</formula1>
      <formula2>44196</formula2>
    </dataValidation>
    <dataValidation type="list" allowBlank="1" showInputMessage="1" showErrorMessage="1" sqref="D5:D2004" xr:uid="{FFA659BA-AC76-4D0E-B970-D985DF02101F}">
      <formula1>Categorias</formula1>
    </dataValidation>
    <dataValidation type="list" allowBlank="1" showInputMessage="1" showErrorMessage="1" sqref="O5:O2004" xr:uid="{0198C42C-01B1-4BA5-8A46-85F5AE5DE9C9}">
      <formula1>Contas</formula1>
    </dataValidation>
  </dataValidations>
  <pageMargins left="0.511811024" right="0.511811024" top="0.78740157499999996" bottom="0.78740157499999996" header="0.31496062000000002" footer="0.31496062000000002"/>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Z57"/>
  <sheetViews>
    <sheetView showGridLines="0" view="pageBreakPreview" zoomScaleNormal="100" zoomScaleSheetLayoutView="100" workbookViewId="0">
      <selection activeCell="O46" sqref="O46"/>
    </sheetView>
  </sheetViews>
  <sheetFormatPr defaultColWidth="17" defaultRowHeight="30" customHeight="1" x14ac:dyDescent="0.25"/>
  <cols>
    <col min="1" max="1" width="3.44140625" style="340" customWidth="1"/>
    <col min="2" max="2" width="15" style="340" customWidth="1"/>
    <col min="3" max="4" width="12.5546875" style="340" customWidth="1"/>
    <col min="5" max="5" width="18" style="340" customWidth="1"/>
    <col min="6" max="8" width="12.5546875" style="340" hidden="1" customWidth="1"/>
    <col min="9" max="9" width="6.6640625" style="340" hidden="1" customWidth="1"/>
    <col min="10" max="10" width="3.5546875" style="340" hidden="1" customWidth="1"/>
    <col min="11" max="11" width="8" style="340" hidden="1" customWidth="1"/>
    <col min="12" max="12" width="13.109375" style="340" hidden="1" customWidth="1"/>
    <col min="13" max="13" width="7" style="340" hidden="1" customWidth="1"/>
    <col min="14" max="14" width="9.44140625" style="340" hidden="1" customWidth="1"/>
    <col min="15" max="15" width="12.88671875" style="347" customWidth="1"/>
    <col min="16" max="16" width="2.44140625" style="347" customWidth="1"/>
    <col min="17" max="17" width="12.5546875" style="340" customWidth="1"/>
    <col min="18" max="18" width="14.109375" style="340" bestFit="1" customWidth="1"/>
    <col min="19" max="19" width="12.5546875" style="340" customWidth="1"/>
    <col min="20" max="20" width="12.5546875" style="348" customWidth="1"/>
    <col min="21" max="22" width="12.5546875" style="340" customWidth="1"/>
    <col min="23" max="23" width="12" style="340" customWidth="1"/>
    <col min="24" max="24" width="2.33203125" style="342" customWidth="1"/>
    <col min="25" max="25" width="10.6640625" style="340" customWidth="1"/>
    <col min="26" max="26" width="13" style="340" bestFit="1" customWidth="1"/>
    <col min="27" max="16384" width="17" style="340"/>
  </cols>
  <sheetData>
    <row r="1" spans="1:26" s="343" customFormat="1" ht="30.75" customHeight="1" x14ac:dyDescent="0.25">
      <c r="A1" s="605" t="str">
        <f>Capa!A1</f>
        <v>Contrato de Gestão nº.06/2020 celebrado entre a Secretaria de Estado de Cultura e Turismo de Minas Gerais e o Instituto Cultural Filarmônica</v>
      </c>
      <c r="B1" s="605"/>
      <c r="C1" s="605"/>
      <c r="D1" s="605"/>
      <c r="E1" s="605"/>
      <c r="F1" s="605"/>
      <c r="G1" s="605"/>
      <c r="H1" s="605"/>
      <c r="I1" s="605"/>
      <c r="J1" s="605"/>
      <c r="K1" s="605"/>
      <c r="L1" s="605"/>
      <c r="M1" s="605"/>
      <c r="N1" s="605"/>
      <c r="O1" s="605"/>
      <c r="P1" s="406"/>
      <c r="Q1" s="406"/>
      <c r="R1" s="406"/>
      <c r="S1" s="406"/>
      <c r="T1" s="406"/>
      <c r="U1" s="406"/>
      <c r="V1" s="406"/>
      <c r="W1" s="406"/>
      <c r="X1" s="406"/>
      <c r="Y1" s="406"/>
      <c r="Z1" s="406"/>
    </row>
    <row r="2" spans="1:26" s="343" customFormat="1" ht="18" customHeight="1" x14ac:dyDescent="0.25">
      <c r="A2" s="605" t="str">
        <f>Capa!A3</f>
        <v>2º Relatório Gerencial Financeiro</v>
      </c>
      <c r="B2" s="605"/>
      <c r="C2" s="605"/>
      <c r="D2" s="605"/>
      <c r="E2" s="605"/>
      <c r="F2" s="605"/>
      <c r="G2" s="605"/>
      <c r="H2" s="605"/>
      <c r="I2" s="605"/>
      <c r="J2" s="605"/>
      <c r="K2" s="605"/>
      <c r="L2" s="605"/>
      <c r="M2" s="605"/>
      <c r="N2" s="605"/>
      <c r="O2" s="605"/>
      <c r="P2" s="406"/>
      <c r="Q2" s="406"/>
      <c r="R2" s="406"/>
      <c r="S2" s="406"/>
      <c r="T2" s="406"/>
      <c r="U2" s="406"/>
      <c r="V2" s="406"/>
      <c r="W2" s="406"/>
      <c r="X2" s="406"/>
      <c r="Y2" s="406"/>
      <c r="Z2" s="406"/>
    </row>
    <row r="3" spans="1:26" s="343" customFormat="1" ht="30" customHeight="1" thickBot="1" x14ac:dyDescent="0.3">
      <c r="A3" s="611" t="s">
        <v>287</v>
      </c>
      <c r="B3" s="611"/>
      <c r="C3" s="611"/>
      <c r="D3" s="611"/>
      <c r="E3" s="611"/>
      <c r="F3" s="611"/>
      <c r="G3" s="611"/>
      <c r="H3" s="611"/>
      <c r="I3" s="611"/>
      <c r="J3" s="611"/>
      <c r="K3" s="611"/>
      <c r="L3" s="611"/>
      <c r="M3" s="611"/>
      <c r="N3" s="611"/>
      <c r="O3" s="611"/>
      <c r="P3" s="407"/>
      <c r="Q3" s="407"/>
      <c r="R3" s="407"/>
      <c r="S3" s="407"/>
      <c r="T3" s="407"/>
      <c r="U3" s="407"/>
      <c r="V3" s="407"/>
      <c r="W3" s="407"/>
      <c r="X3" s="407"/>
      <c r="Y3" s="407"/>
      <c r="Z3" s="407"/>
    </row>
    <row r="4" spans="1:26" s="343" customFormat="1" ht="16.5" customHeight="1" thickBot="1" x14ac:dyDescent="0.3">
      <c r="A4" s="120"/>
      <c r="B4" s="120"/>
      <c r="C4" s="621" t="s">
        <v>158</v>
      </c>
      <c r="D4" s="621"/>
      <c r="E4" s="621"/>
      <c r="F4" s="621"/>
      <c r="G4" s="621"/>
      <c r="H4" s="621"/>
      <c r="I4" s="621"/>
      <c r="J4" s="621"/>
      <c r="K4" s="621"/>
      <c r="L4" s="621"/>
      <c r="M4" s="621"/>
      <c r="N4" s="621"/>
      <c r="O4" s="621"/>
      <c r="P4" s="346"/>
    </row>
    <row r="5" spans="1:26" s="343" customFormat="1" ht="20.399999999999999" x14ac:dyDescent="0.25">
      <c r="A5" s="612">
        <v>1</v>
      </c>
      <c r="B5" s="614" t="s">
        <v>155</v>
      </c>
      <c r="C5" s="121" t="str">
        <f>Resumo!C4</f>
        <v>Mês 1</v>
      </c>
      <c r="D5" s="121" t="str">
        <f>Resumo!D4</f>
        <v>Mês 2</v>
      </c>
      <c r="E5" s="121" t="str">
        <f>Resumo!E4</f>
        <v>Mês 3</v>
      </c>
      <c r="F5" s="121" t="str">
        <f>Resumo!F4</f>
        <v>Mês 4</v>
      </c>
      <c r="G5" s="121" t="str">
        <f>Resumo!G4</f>
        <v>Mês 5</v>
      </c>
      <c r="H5" s="121" t="str">
        <f>Resumo!H4</f>
        <v>Mês 6</v>
      </c>
      <c r="I5" s="121" t="str">
        <f>Resumo!I4</f>
        <v>Mês 7</v>
      </c>
      <c r="J5" s="121" t="str">
        <f>Resumo!J4</f>
        <v>Mês 8</v>
      </c>
      <c r="K5" s="121" t="str">
        <f>Resumo!K4</f>
        <v>Mês 9</v>
      </c>
      <c r="L5" s="121" t="str">
        <f>Resumo!L4</f>
        <v>Mês 10</v>
      </c>
      <c r="M5" s="121" t="str">
        <f>Resumo!M4</f>
        <v>Mês 11</v>
      </c>
      <c r="N5" s="121" t="str">
        <f>Resumo!N4</f>
        <v>Mês 12</v>
      </c>
      <c r="O5" s="619" t="s">
        <v>6</v>
      </c>
      <c r="P5" s="346"/>
    </row>
    <row r="6" spans="1:26" s="343" customFormat="1" ht="40.799999999999997" x14ac:dyDescent="0.25">
      <c r="A6" s="612"/>
      <c r="B6" s="615"/>
      <c r="C6" s="411">
        <f>Resumo!C5</f>
        <v>44105</v>
      </c>
      <c r="D6" s="411">
        <f>Resumo!D5</f>
        <v>44136</v>
      </c>
      <c r="E6" s="411">
        <f>Resumo!E5</f>
        <v>44166</v>
      </c>
      <c r="F6" s="411" t="str">
        <f>Resumo!F5</f>
        <v>dd/mm/aaaa</v>
      </c>
      <c r="G6" s="411" t="str">
        <f>Resumo!G5</f>
        <v>dd/mm/aaaa</v>
      </c>
      <c r="H6" s="411" t="str">
        <f>Resumo!H5</f>
        <v>dd/mm/aaaa</v>
      </c>
      <c r="I6" s="411" t="str">
        <f>Resumo!I5</f>
        <v>dd/mm/aaaa</v>
      </c>
      <c r="J6" s="411" t="str">
        <f>Resumo!J5</f>
        <v>dd/mm/aaaa</v>
      </c>
      <c r="K6" s="411" t="str">
        <f>Resumo!K5</f>
        <v>dd/mm/aaaa</v>
      </c>
      <c r="L6" s="411" t="str">
        <f>Resumo!L5</f>
        <v>dd/mm/aaaa</v>
      </c>
      <c r="M6" s="411" t="str">
        <f>Resumo!M5</f>
        <v>dd/mm/aaaa</v>
      </c>
      <c r="N6" s="411" t="str">
        <f>Resumo!N5</f>
        <v>dd/mm/aaaa</v>
      </c>
      <c r="O6" s="619"/>
      <c r="P6" s="346"/>
    </row>
    <row r="7" spans="1:26" s="343" customFormat="1" ht="10.199999999999999" x14ac:dyDescent="0.25">
      <c r="A7" s="612"/>
      <c r="B7" s="615"/>
      <c r="C7" s="419" t="str">
        <f>Resumo!C6</f>
        <v>a</v>
      </c>
      <c r="D7" s="419" t="str">
        <f>Resumo!D6</f>
        <v>a</v>
      </c>
      <c r="E7" s="419" t="str">
        <f>Resumo!E6</f>
        <v>a</v>
      </c>
      <c r="F7" s="419" t="str">
        <f>Resumo!F6</f>
        <v>a</v>
      </c>
      <c r="G7" s="419" t="str">
        <f>Resumo!G6</f>
        <v>a</v>
      </c>
      <c r="H7" s="419" t="str">
        <f>Resumo!H6</f>
        <v>a</v>
      </c>
      <c r="I7" s="419" t="str">
        <f>Resumo!I6</f>
        <v>a</v>
      </c>
      <c r="J7" s="419" t="str">
        <f>Resumo!J6</f>
        <v>a</v>
      </c>
      <c r="K7" s="419" t="str">
        <f>Resumo!K6</f>
        <v>a</v>
      </c>
      <c r="L7" s="419" t="str">
        <f>Resumo!L6</f>
        <v>a</v>
      </c>
      <c r="M7" s="419" t="str">
        <f>Resumo!M6</f>
        <v>a</v>
      </c>
      <c r="N7" s="419" t="str">
        <f>Resumo!N6</f>
        <v>a</v>
      </c>
      <c r="O7" s="619"/>
      <c r="P7" s="346"/>
    </row>
    <row r="8" spans="1:26" ht="41.4" thickBot="1" x14ac:dyDescent="0.3">
      <c r="A8" s="613"/>
      <c r="B8" s="616"/>
      <c r="C8" s="412">
        <f>Resumo!C7</f>
        <v>44135</v>
      </c>
      <c r="D8" s="412">
        <f>Resumo!D7</f>
        <v>44165</v>
      </c>
      <c r="E8" s="412">
        <f>Resumo!E7</f>
        <v>44196</v>
      </c>
      <c r="F8" s="412" t="str">
        <f>Resumo!F7</f>
        <v>dd/mm/aaaa</v>
      </c>
      <c r="G8" s="412" t="str">
        <f>Resumo!G7</f>
        <v>dd/mm/aaaa</v>
      </c>
      <c r="H8" s="412" t="str">
        <f>Resumo!H7</f>
        <v>dd/mm/aaaa</v>
      </c>
      <c r="I8" s="412" t="str">
        <f>Resumo!I7</f>
        <v>dd/mm/aaaa</v>
      </c>
      <c r="J8" s="412" t="str">
        <f>Resumo!J7</f>
        <v>dd/mm/aaaa</v>
      </c>
      <c r="K8" s="412" t="str">
        <f>Resumo!K7</f>
        <v>dd/mm/aaaa</v>
      </c>
      <c r="L8" s="412" t="str">
        <f>Resumo!L7</f>
        <v>dd/mm/aaaa</v>
      </c>
      <c r="M8" s="412" t="str">
        <f>Resumo!M7</f>
        <v>dd/mm/aaaa</v>
      </c>
      <c r="N8" s="412" t="str">
        <f>Resumo!N7</f>
        <v>dd/mm/aaaa</v>
      </c>
      <c r="O8" s="620"/>
      <c r="P8" s="405"/>
    </row>
    <row r="9" spans="1:26" ht="10.199999999999999" x14ac:dyDescent="0.25">
      <c r="A9" s="125" t="s">
        <v>16</v>
      </c>
      <c r="B9" s="126" t="s">
        <v>35</v>
      </c>
      <c r="C9" s="127"/>
      <c r="D9" s="127"/>
      <c r="E9" s="127"/>
      <c r="F9" s="127"/>
      <c r="G9" s="127"/>
      <c r="H9" s="127"/>
      <c r="I9" s="127"/>
      <c r="J9" s="127"/>
      <c r="K9" s="127"/>
      <c r="L9" s="127"/>
      <c r="M9" s="127"/>
      <c r="N9" s="127"/>
      <c r="O9" s="402"/>
      <c r="P9" s="405"/>
    </row>
    <row r="10" spans="1:26" ht="20.399999999999999" x14ac:dyDescent="0.25">
      <c r="A10" s="128" t="s">
        <v>43</v>
      </c>
      <c r="B10" s="129" t="s">
        <v>332</v>
      </c>
      <c r="C10" s="144"/>
      <c r="D10" s="144">
        <v>2250000</v>
      </c>
      <c r="E10" s="144">
        <v>0</v>
      </c>
      <c r="F10" s="144">
        <v>0</v>
      </c>
      <c r="G10" s="144">
        <v>0</v>
      </c>
      <c r="H10" s="144">
        <v>0</v>
      </c>
      <c r="I10" s="144">
        <v>0</v>
      </c>
      <c r="J10" s="144">
        <v>0</v>
      </c>
      <c r="K10" s="144">
        <v>0</v>
      </c>
      <c r="L10" s="144">
        <v>0</v>
      </c>
      <c r="M10" s="144">
        <v>0</v>
      </c>
      <c r="N10" s="144">
        <v>0</v>
      </c>
      <c r="O10" s="130">
        <f>SUM(C10:N10)</f>
        <v>2250000</v>
      </c>
      <c r="P10" s="405"/>
    </row>
    <row r="11" spans="1:26" ht="20.399999999999999" x14ac:dyDescent="0.25">
      <c r="A11" s="128" t="s">
        <v>44</v>
      </c>
      <c r="B11" s="129" t="s">
        <v>333</v>
      </c>
      <c r="C11" s="144"/>
      <c r="D11" s="144"/>
      <c r="E11" s="180">
        <v>446262.416852772</v>
      </c>
      <c r="F11" s="144">
        <v>0</v>
      </c>
      <c r="G11" s="144">
        <v>0</v>
      </c>
      <c r="H11" s="144">
        <v>0</v>
      </c>
      <c r="I11" s="144">
        <v>0</v>
      </c>
      <c r="J11" s="144">
        <v>0</v>
      </c>
      <c r="K11" s="144">
        <v>0</v>
      </c>
      <c r="L11" s="144">
        <v>0</v>
      </c>
      <c r="M11" s="144">
        <v>0</v>
      </c>
      <c r="N11" s="144">
        <v>0</v>
      </c>
      <c r="O11" s="130">
        <f>SUM(C11:N11)</f>
        <v>446262.416852772</v>
      </c>
      <c r="P11" s="405"/>
    </row>
    <row r="12" spans="1:26" ht="10.199999999999999" x14ac:dyDescent="0.25">
      <c r="A12" s="128" t="s">
        <v>46</v>
      </c>
      <c r="B12" s="129" t="s">
        <v>164</v>
      </c>
      <c r="C12" s="145">
        <v>44444.44</v>
      </c>
      <c r="D12" s="145">
        <v>44444.44</v>
      </c>
      <c r="E12" s="145">
        <v>44444.44</v>
      </c>
      <c r="F12" s="145">
        <v>0</v>
      </c>
      <c r="G12" s="145">
        <v>0</v>
      </c>
      <c r="H12" s="145">
        <v>0</v>
      </c>
      <c r="I12" s="145">
        <v>0</v>
      </c>
      <c r="J12" s="145">
        <v>0</v>
      </c>
      <c r="K12" s="145">
        <v>0</v>
      </c>
      <c r="L12" s="145">
        <v>0</v>
      </c>
      <c r="M12" s="145">
        <v>0</v>
      </c>
      <c r="N12" s="145">
        <v>0</v>
      </c>
      <c r="O12" s="130">
        <f>SUM(C12:N12)</f>
        <v>133333.32</v>
      </c>
      <c r="P12" s="405"/>
    </row>
    <row r="13" spans="1:26" ht="21" thickBot="1" x14ac:dyDescent="0.3">
      <c r="A13" s="366" t="s">
        <v>40</v>
      </c>
      <c r="B13" s="367" t="s">
        <v>288</v>
      </c>
      <c r="C13" s="144">
        <v>22000</v>
      </c>
      <c r="D13" s="144">
        <v>22000</v>
      </c>
      <c r="E13" s="144">
        <v>22000</v>
      </c>
      <c r="F13" s="144">
        <v>0</v>
      </c>
      <c r="G13" s="144">
        <v>0</v>
      </c>
      <c r="H13" s="144">
        <v>0</v>
      </c>
      <c r="I13" s="144">
        <v>0</v>
      </c>
      <c r="J13" s="144">
        <v>0</v>
      </c>
      <c r="K13" s="144">
        <v>0</v>
      </c>
      <c r="L13" s="144">
        <v>0</v>
      </c>
      <c r="M13" s="144">
        <v>0</v>
      </c>
      <c r="N13" s="144">
        <v>0</v>
      </c>
      <c r="O13" s="363">
        <f>SUM(C13:N13)</f>
        <v>66000</v>
      </c>
      <c r="P13" s="405"/>
    </row>
    <row r="14" spans="1:26" ht="10.8" thickBot="1" x14ac:dyDescent="0.3">
      <c r="A14" s="609" t="s">
        <v>246</v>
      </c>
      <c r="B14" s="609"/>
      <c r="C14" s="132">
        <f t="shared" ref="C14:H14" si="0">SUM(C10:C13)</f>
        <v>66444.44</v>
      </c>
      <c r="D14" s="132">
        <f t="shared" si="0"/>
        <v>2316444.44</v>
      </c>
      <c r="E14" s="132">
        <f t="shared" si="0"/>
        <v>512706.85685277201</v>
      </c>
      <c r="F14" s="132">
        <f t="shared" si="0"/>
        <v>0</v>
      </c>
      <c r="G14" s="132">
        <f t="shared" si="0"/>
        <v>0</v>
      </c>
      <c r="H14" s="132">
        <f t="shared" si="0"/>
        <v>0</v>
      </c>
      <c r="I14" s="132">
        <f t="shared" ref="I14:N14" si="1">SUM(I10:I13)</f>
        <v>0</v>
      </c>
      <c r="J14" s="132">
        <f t="shared" si="1"/>
        <v>0</v>
      </c>
      <c r="K14" s="132">
        <f t="shared" si="1"/>
        <v>0</v>
      </c>
      <c r="L14" s="132">
        <f t="shared" si="1"/>
        <v>0</v>
      </c>
      <c r="M14" s="132">
        <f t="shared" si="1"/>
        <v>0</v>
      </c>
      <c r="N14" s="132">
        <f t="shared" si="1"/>
        <v>0</v>
      </c>
      <c r="O14" s="130">
        <f>SUM(C14:N14)</f>
        <v>2895595.7368527721</v>
      </c>
      <c r="P14" s="405"/>
    </row>
    <row r="15" spans="1:26" s="346" customFormat="1" ht="12" customHeight="1" thickBot="1" x14ac:dyDescent="0.3">
      <c r="A15" s="133"/>
      <c r="B15" s="134"/>
      <c r="C15" s="201"/>
      <c r="D15" s="201"/>
      <c r="E15" s="201"/>
      <c r="F15" s="201"/>
      <c r="G15" s="201"/>
      <c r="H15" s="201"/>
      <c r="I15" s="201"/>
      <c r="J15" s="201"/>
      <c r="K15" s="201"/>
      <c r="L15" s="201"/>
      <c r="M15" s="201"/>
      <c r="N15" s="201"/>
      <c r="O15" s="201"/>
    </row>
    <row r="16" spans="1:26" ht="24" customHeight="1" thickBot="1" x14ac:dyDescent="0.3">
      <c r="A16" s="123">
        <v>2</v>
      </c>
      <c r="B16" s="124" t="s">
        <v>156</v>
      </c>
      <c r="C16" s="136" t="str">
        <f t="shared" ref="C16:H16" si="2">C5</f>
        <v>Mês 1</v>
      </c>
      <c r="D16" s="136" t="str">
        <f t="shared" si="2"/>
        <v>Mês 2</v>
      </c>
      <c r="E16" s="136" t="str">
        <f t="shared" si="2"/>
        <v>Mês 3</v>
      </c>
      <c r="F16" s="136" t="str">
        <f t="shared" si="2"/>
        <v>Mês 4</v>
      </c>
      <c r="G16" s="136" t="str">
        <f t="shared" si="2"/>
        <v>Mês 5</v>
      </c>
      <c r="H16" s="136" t="str">
        <f t="shared" si="2"/>
        <v>Mês 6</v>
      </c>
      <c r="I16" s="136" t="str">
        <f t="shared" ref="I16:N16" si="3">I5</f>
        <v>Mês 7</v>
      </c>
      <c r="J16" s="136" t="str">
        <f t="shared" si="3"/>
        <v>Mês 8</v>
      </c>
      <c r="K16" s="136" t="str">
        <f t="shared" si="3"/>
        <v>Mês 9</v>
      </c>
      <c r="L16" s="136" t="str">
        <f t="shared" si="3"/>
        <v>Mês 10</v>
      </c>
      <c r="M16" s="136" t="str">
        <f t="shared" si="3"/>
        <v>Mês 11</v>
      </c>
      <c r="N16" s="136" t="str">
        <f t="shared" si="3"/>
        <v>Mês 12</v>
      </c>
      <c r="O16" s="137" t="str">
        <f>O5</f>
        <v>TOTAL</v>
      </c>
      <c r="P16" s="405"/>
    </row>
    <row r="17" spans="1:26" ht="10.199999999999999" x14ac:dyDescent="0.25">
      <c r="A17" s="125" t="s">
        <v>40</v>
      </c>
      <c r="B17" s="126" t="s">
        <v>178</v>
      </c>
      <c r="C17" s="202"/>
      <c r="D17" s="202"/>
      <c r="E17" s="202"/>
      <c r="F17" s="202"/>
      <c r="G17" s="202"/>
      <c r="H17" s="202"/>
      <c r="I17" s="202"/>
      <c r="J17" s="202"/>
      <c r="K17" s="202"/>
      <c r="L17" s="202"/>
      <c r="M17" s="202"/>
      <c r="N17" s="202"/>
      <c r="O17" s="202"/>
      <c r="P17" s="405"/>
    </row>
    <row r="18" spans="1:26" ht="10.199999999999999" x14ac:dyDescent="0.25">
      <c r="A18" s="139" t="s">
        <v>12</v>
      </c>
      <c r="B18" s="126" t="s">
        <v>3</v>
      </c>
      <c r="C18" s="59">
        <v>1121556.9138281252</v>
      </c>
      <c r="D18" s="59">
        <v>1121556.9138281252</v>
      </c>
      <c r="E18" s="59">
        <v>1121556.9138281252</v>
      </c>
      <c r="F18" s="59">
        <v>0</v>
      </c>
      <c r="G18" s="59">
        <v>0</v>
      </c>
      <c r="H18" s="59">
        <v>0</v>
      </c>
      <c r="I18" s="59">
        <v>0</v>
      </c>
      <c r="J18" s="59">
        <v>0</v>
      </c>
      <c r="K18" s="59">
        <v>0</v>
      </c>
      <c r="L18" s="59">
        <v>0</v>
      </c>
      <c r="M18" s="59">
        <v>0</v>
      </c>
      <c r="N18" s="59">
        <v>0</v>
      </c>
      <c r="O18" s="130">
        <f>SUM(C18:N18)</f>
        <v>3364670.7414843757</v>
      </c>
      <c r="P18" s="405"/>
    </row>
    <row r="19" spans="1:26" ht="10.199999999999999" x14ac:dyDescent="0.25">
      <c r="A19" s="139" t="s">
        <v>13</v>
      </c>
      <c r="B19" s="126" t="s">
        <v>8</v>
      </c>
      <c r="C19" s="59">
        <v>0</v>
      </c>
      <c r="D19" s="59">
        <v>0</v>
      </c>
      <c r="E19" s="59"/>
      <c r="F19" s="59">
        <v>0</v>
      </c>
      <c r="G19" s="59">
        <v>0</v>
      </c>
      <c r="H19" s="59">
        <v>0</v>
      </c>
      <c r="I19" s="59">
        <v>0</v>
      </c>
      <c r="J19" s="59">
        <v>0</v>
      </c>
      <c r="K19" s="59">
        <v>0</v>
      </c>
      <c r="L19" s="59">
        <v>0</v>
      </c>
      <c r="M19" s="59">
        <v>0</v>
      </c>
      <c r="N19" s="59">
        <v>0</v>
      </c>
      <c r="O19" s="130">
        <f t="shared" ref="O19:O26" si="4">SUM(C19:N19)</f>
        <v>0</v>
      </c>
      <c r="P19" s="405"/>
    </row>
    <row r="20" spans="1:26" ht="10.199999999999999" x14ac:dyDescent="0.25">
      <c r="A20" s="139" t="s">
        <v>14</v>
      </c>
      <c r="B20" s="126" t="s">
        <v>38</v>
      </c>
      <c r="C20" s="59">
        <v>743187.22720472026</v>
      </c>
      <c r="D20" s="59">
        <v>743187.22720472026</v>
      </c>
      <c r="E20" s="59">
        <v>743187.22720472026</v>
      </c>
      <c r="F20" s="59">
        <v>0</v>
      </c>
      <c r="G20" s="59">
        <v>0</v>
      </c>
      <c r="H20" s="59">
        <v>0</v>
      </c>
      <c r="I20" s="59">
        <v>0</v>
      </c>
      <c r="J20" s="59">
        <v>0</v>
      </c>
      <c r="K20" s="59">
        <v>0</v>
      </c>
      <c r="L20" s="59">
        <v>0</v>
      </c>
      <c r="M20" s="59">
        <v>0</v>
      </c>
      <c r="N20" s="59">
        <v>0</v>
      </c>
      <c r="O20" s="130">
        <f t="shared" si="4"/>
        <v>2229561.6816141605</v>
      </c>
      <c r="P20" s="405"/>
    </row>
    <row r="21" spans="1:26" ht="10.199999999999999" x14ac:dyDescent="0.25">
      <c r="A21" s="139" t="s">
        <v>15</v>
      </c>
      <c r="B21" s="126" t="s">
        <v>39</v>
      </c>
      <c r="C21" s="59">
        <v>188621.96999999997</v>
      </c>
      <c r="D21" s="59">
        <v>188621.96999999997</v>
      </c>
      <c r="E21" s="59">
        <v>188621.96999999997</v>
      </c>
      <c r="F21" s="59">
        <v>0</v>
      </c>
      <c r="G21" s="59">
        <v>0</v>
      </c>
      <c r="H21" s="59">
        <v>0</v>
      </c>
      <c r="I21" s="59">
        <v>0</v>
      </c>
      <c r="J21" s="59">
        <v>0</v>
      </c>
      <c r="K21" s="59">
        <v>0</v>
      </c>
      <c r="L21" s="59">
        <v>0</v>
      </c>
      <c r="M21" s="59">
        <v>0</v>
      </c>
      <c r="N21" s="59">
        <v>0</v>
      </c>
      <c r="O21" s="130">
        <f t="shared" si="4"/>
        <v>565865.90999999992</v>
      </c>
      <c r="P21" s="405"/>
    </row>
    <row r="22" spans="1:26" ht="12.75" customHeight="1" x14ac:dyDescent="0.25">
      <c r="A22" s="610" t="s">
        <v>54</v>
      </c>
      <c r="B22" s="610"/>
      <c r="C22" s="140">
        <f t="shared" ref="C22:H22" si="5">SUM(C18:C21)</f>
        <v>2053366.1110328455</v>
      </c>
      <c r="D22" s="140">
        <f t="shared" si="5"/>
        <v>2053366.1110328455</v>
      </c>
      <c r="E22" s="140">
        <f t="shared" si="5"/>
        <v>2053366.1110328455</v>
      </c>
      <c r="F22" s="140">
        <f t="shared" si="5"/>
        <v>0</v>
      </c>
      <c r="G22" s="140">
        <f t="shared" si="5"/>
        <v>0</v>
      </c>
      <c r="H22" s="140">
        <f t="shared" si="5"/>
        <v>0</v>
      </c>
      <c r="I22" s="140">
        <f t="shared" ref="I22:N22" si="6">SUM(I18:I21)</f>
        <v>0</v>
      </c>
      <c r="J22" s="140">
        <f t="shared" si="6"/>
        <v>0</v>
      </c>
      <c r="K22" s="140">
        <f t="shared" si="6"/>
        <v>0</v>
      </c>
      <c r="L22" s="140">
        <f t="shared" si="6"/>
        <v>0</v>
      </c>
      <c r="M22" s="140">
        <f t="shared" si="6"/>
        <v>0</v>
      </c>
      <c r="N22" s="140">
        <f t="shared" si="6"/>
        <v>0</v>
      </c>
      <c r="O22" s="140">
        <f t="shared" si="4"/>
        <v>6160098.3330985364</v>
      </c>
      <c r="P22" s="405"/>
    </row>
    <row r="23" spans="1:26" ht="10.199999999999999" x14ac:dyDescent="0.25">
      <c r="A23" s="125" t="s">
        <v>41</v>
      </c>
      <c r="B23" s="126" t="s">
        <v>261</v>
      </c>
      <c r="C23" s="561">
        <v>688551</v>
      </c>
      <c r="D23" s="561">
        <v>708551</v>
      </c>
      <c r="E23" s="561">
        <v>708551</v>
      </c>
      <c r="F23" s="59">
        <v>0</v>
      </c>
      <c r="G23" s="59">
        <v>0</v>
      </c>
      <c r="H23" s="59">
        <v>0</v>
      </c>
      <c r="I23" s="59">
        <v>0</v>
      </c>
      <c r="J23" s="59">
        <v>0</v>
      </c>
      <c r="K23" s="59">
        <v>0</v>
      </c>
      <c r="L23" s="59">
        <v>0</v>
      </c>
      <c r="M23" s="59">
        <v>0</v>
      </c>
      <c r="N23" s="59">
        <v>0</v>
      </c>
      <c r="O23" s="130">
        <f t="shared" si="4"/>
        <v>2105653</v>
      </c>
      <c r="P23" s="405"/>
    </row>
    <row r="24" spans="1:26" ht="20.399999999999999" x14ac:dyDescent="0.25">
      <c r="A24" s="125" t="s">
        <v>42</v>
      </c>
      <c r="B24" s="126" t="s">
        <v>142</v>
      </c>
      <c r="C24" s="144">
        <v>10000</v>
      </c>
      <c r="D24" s="144">
        <v>10000</v>
      </c>
      <c r="E24" s="144">
        <v>10000</v>
      </c>
      <c r="F24" s="59">
        <v>0</v>
      </c>
      <c r="G24" s="59">
        <v>0</v>
      </c>
      <c r="H24" s="59">
        <v>0</v>
      </c>
      <c r="I24" s="59">
        <v>0</v>
      </c>
      <c r="J24" s="59">
        <v>0</v>
      </c>
      <c r="K24" s="59">
        <v>0</v>
      </c>
      <c r="L24" s="59">
        <v>0</v>
      </c>
      <c r="M24" s="59">
        <v>0</v>
      </c>
      <c r="N24" s="59">
        <v>0</v>
      </c>
      <c r="O24" s="130">
        <f t="shared" si="4"/>
        <v>30000</v>
      </c>
      <c r="P24" s="405"/>
    </row>
    <row r="25" spans="1:26" ht="21" thickBot="1" x14ac:dyDescent="0.3">
      <c r="A25" s="359" t="s">
        <v>316</v>
      </c>
      <c r="B25" s="360" t="s">
        <v>311</v>
      </c>
      <c r="C25" s="361">
        <v>12000</v>
      </c>
      <c r="D25" s="464">
        <f>[1]Analítico!D181</f>
        <v>12000</v>
      </c>
      <c r="E25" s="464">
        <v>12000</v>
      </c>
      <c r="F25" s="361">
        <v>0</v>
      </c>
      <c r="G25" s="361">
        <v>0</v>
      </c>
      <c r="H25" s="361">
        <v>0</v>
      </c>
      <c r="I25" s="361">
        <v>0</v>
      </c>
      <c r="J25" s="361">
        <v>0</v>
      </c>
      <c r="K25" s="361">
        <v>0</v>
      </c>
      <c r="L25" s="361">
        <v>0</v>
      </c>
      <c r="M25" s="361">
        <v>0</v>
      </c>
      <c r="N25" s="361">
        <v>0</v>
      </c>
      <c r="O25" s="363">
        <f t="shared" si="4"/>
        <v>36000</v>
      </c>
      <c r="P25" s="405"/>
    </row>
    <row r="26" spans="1:26" ht="10.8" thickBot="1" x14ac:dyDescent="0.3">
      <c r="A26" s="142" t="s">
        <v>245</v>
      </c>
      <c r="B26" s="143"/>
      <c r="C26" s="132">
        <f t="shared" ref="C26:H26" si="7">SUM(C22:C25)</f>
        <v>2763917.1110328455</v>
      </c>
      <c r="D26" s="132">
        <f t="shared" si="7"/>
        <v>2783917.1110328455</v>
      </c>
      <c r="E26" s="132">
        <f t="shared" si="7"/>
        <v>2783917.1110328455</v>
      </c>
      <c r="F26" s="132">
        <f t="shared" si="7"/>
        <v>0</v>
      </c>
      <c r="G26" s="132">
        <f t="shared" si="7"/>
        <v>0</v>
      </c>
      <c r="H26" s="132">
        <f t="shared" si="7"/>
        <v>0</v>
      </c>
      <c r="I26" s="132">
        <f t="shared" ref="I26:N26" si="8">SUM(I22:I25)</f>
        <v>0</v>
      </c>
      <c r="J26" s="132">
        <f t="shared" si="8"/>
        <v>0</v>
      </c>
      <c r="K26" s="132">
        <f t="shared" si="8"/>
        <v>0</v>
      </c>
      <c r="L26" s="132">
        <f t="shared" si="8"/>
        <v>0</v>
      </c>
      <c r="M26" s="132">
        <f t="shared" si="8"/>
        <v>0</v>
      </c>
      <c r="N26" s="132">
        <f t="shared" si="8"/>
        <v>0</v>
      </c>
      <c r="O26" s="132">
        <f t="shared" si="4"/>
        <v>8331751.3330985364</v>
      </c>
      <c r="P26" s="405"/>
    </row>
    <row r="27" spans="1:26" ht="12.75" customHeight="1" thickBot="1" x14ac:dyDescent="0.3">
      <c r="A27" s="337"/>
      <c r="B27" s="338"/>
      <c r="C27" s="296"/>
      <c r="D27" s="296"/>
      <c r="E27" s="296"/>
      <c r="F27" s="296"/>
      <c r="G27" s="296"/>
      <c r="H27" s="296"/>
      <c r="I27" s="296"/>
      <c r="J27" s="296"/>
      <c r="K27" s="296"/>
      <c r="L27" s="296"/>
      <c r="M27" s="296"/>
      <c r="N27" s="296"/>
      <c r="O27" s="296"/>
      <c r="P27" s="296"/>
      <c r="Q27" s="296"/>
      <c r="R27" s="296"/>
      <c r="S27" s="296"/>
      <c r="T27" s="296"/>
      <c r="U27" s="296"/>
      <c r="V27" s="296"/>
      <c r="W27" s="296"/>
      <c r="X27" s="296"/>
      <c r="Y27" s="339"/>
      <c r="Z27" s="296"/>
    </row>
    <row r="28" spans="1:26" ht="12.75" customHeight="1" thickBot="1" x14ac:dyDescent="0.3">
      <c r="A28" s="337"/>
      <c r="B28" s="338"/>
      <c r="C28" s="621" t="s">
        <v>159</v>
      </c>
      <c r="D28" s="621"/>
      <c r="E28" s="621"/>
      <c r="F28" s="621"/>
      <c r="G28" s="621"/>
      <c r="H28" s="621"/>
      <c r="I28" s="621"/>
      <c r="J28" s="621"/>
      <c r="K28" s="621"/>
      <c r="L28" s="621"/>
      <c r="M28" s="621"/>
      <c r="N28" s="621"/>
      <c r="O28" s="621"/>
      <c r="P28" s="147"/>
      <c r="Q28" s="618" t="s">
        <v>284</v>
      </c>
      <c r="R28" s="618" t="s">
        <v>157</v>
      </c>
      <c r="S28" s="296"/>
      <c r="T28" s="296"/>
      <c r="U28" s="296"/>
      <c r="V28" s="296"/>
      <c r="W28" s="296"/>
      <c r="X28" s="296"/>
      <c r="Y28" s="339"/>
      <c r="Z28" s="296"/>
    </row>
    <row r="29" spans="1:26" ht="12.75" customHeight="1" x14ac:dyDescent="0.25">
      <c r="A29" s="617">
        <v>1</v>
      </c>
      <c r="B29" s="606" t="s">
        <v>155</v>
      </c>
      <c r="C29" s="121" t="str">
        <f>Resumo!C4</f>
        <v>Mês 1</v>
      </c>
      <c r="D29" s="121" t="str">
        <f>Resumo!D4</f>
        <v>Mês 2</v>
      </c>
      <c r="E29" s="121" t="str">
        <f>Resumo!E4</f>
        <v>Mês 3</v>
      </c>
      <c r="F29" s="121" t="str">
        <f>Resumo!F4</f>
        <v>Mês 4</v>
      </c>
      <c r="G29" s="121" t="str">
        <f>Resumo!G4</f>
        <v>Mês 5</v>
      </c>
      <c r="H29" s="121" t="str">
        <f>Resumo!H4</f>
        <v>Mês 6</v>
      </c>
      <c r="I29" s="121" t="str">
        <f>Resumo!I4</f>
        <v>Mês 7</v>
      </c>
      <c r="J29" s="121" t="str">
        <f>Resumo!J4</f>
        <v>Mês 8</v>
      </c>
      <c r="K29" s="121" t="str">
        <f>Resumo!K4</f>
        <v>Mês 9</v>
      </c>
      <c r="L29" s="121" t="str">
        <f>Resumo!L4</f>
        <v>Mês 10</v>
      </c>
      <c r="M29" s="121" t="str">
        <f>Resumo!M4</f>
        <v>Mês 11</v>
      </c>
      <c r="N29" s="121" t="str">
        <f>Resumo!N4</f>
        <v>Mês 12</v>
      </c>
      <c r="O29" s="619" t="s">
        <v>6</v>
      </c>
      <c r="P29" s="122"/>
      <c r="Q29" s="619"/>
      <c r="R29" s="619"/>
      <c r="T29" s="340"/>
    </row>
    <row r="30" spans="1:26" ht="12.75" customHeight="1" x14ac:dyDescent="0.25">
      <c r="A30" s="612"/>
      <c r="B30" s="607"/>
      <c r="C30" s="411">
        <f>Resumo!C5</f>
        <v>44105</v>
      </c>
      <c r="D30" s="411">
        <f>Resumo!D5</f>
        <v>44136</v>
      </c>
      <c r="E30" s="411">
        <f>Resumo!E5</f>
        <v>44166</v>
      </c>
      <c r="F30" s="411" t="str">
        <f>Resumo!F5</f>
        <v>dd/mm/aaaa</v>
      </c>
      <c r="G30" s="411" t="str">
        <f>Resumo!G5</f>
        <v>dd/mm/aaaa</v>
      </c>
      <c r="H30" s="411" t="str">
        <f>Resumo!H5</f>
        <v>dd/mm/aaaa</v>
      </c>
      <c r="I30" s="411" t="str">
        <f>Resumo!I5</f>
        <v>dd/mm/aaaa</v>
      </c>
      <c r="J30" s="411" t="str">
        <f>Resumo!J5</f>
        <v>dd/mm/aaaa</v>
      </c>
      <c r="K30" s="411" t="str">
        <f>Resumo!K5</f>
        <v>dd/mm/aaaa</v>
      </c>
      <c r="L30" s="411" t="str">
        <f>Resumo!L5</f>
        <v>dd/mm/aaaa</v>
      </c>
      <c r="M30" s="411" t="str">
        <f>Resumo!M5</f>
        <v>dd/mm/aaaa</v>
      </c>
      <c r="N30" s="411" t="str">
        <f>Resumo!N5</f>
        <v>dd/mm/aaaa</v>
      </c>
      <c r="O30" s="619"/>
      <c r="P30" s="402"/>
      <c r="Q30" s="619"/>
      <c r="R30" s="619"/>
      <c r="T30" s="340"/>
    </row>
    <row r="31" spans="1:26" ht="12.75" customHeight="1" x14ac:dyDescent="0.25">
      <c r="A31" s="612"/>
      <c r="B31" s="607"/>
      <c r="C31" s="419" t="str">
        <f>Resumo!C6</f>
        <v>a</v>
      </c>
      <c r="D31" s="419" t="str">
        <f>Resumo!D6</f>
        <v>a</v>
      </c>
      <c r="E31" s="419" t="str">
        <f>Resumo!E6</f>
        <v>a</v>
      </c>
      <c r="F31" s="419" t="str">
        <f>Resumo!F6</f>
        <v>a</v>
      </c>
      <c r="G31" s="419" t="str">
        <f>Resumo!G6</f>
        <v>a</v>
      </c>
      <c r="H31" s="419" t="str">
        <f>Resumo!H6</f>
        <v>a</v>
      </c>
      <c r="I31" s="419" t="str">
        <f>Resumo!I6</f>
        <v>a</v>
      </c>
      <c r="J31" s="419" t="str">
        <f>Resumo!J6</f>
        <v>a</v>
      </c>
      <c r="K31" s="419" t="str">
        <f>Resumo!K6</f>
        <v>a</v>
      </c>
      <c r="L31" s="419" t="str">
        <f>Resumo!L6</f>
        <v>a</v>
      </c>
      <c r="M31" s="419" t="str">
        <f>Resumo!M6</f>
        <v>a</v>
      </c>
      <c r="N31" s="419" t="str">
        <f>Resumo!N6</f>
        <v>a</v>
      </c>
      <c r="O31" s="619"/>
      <c r="P31" s="402"/>
      <c r="Q31" s="619"/>
      <c r="R31" s="619"/>
      <c r="T31" s="340"/>
    </row>
    <row r="32" spans="1:26" s="343" customFormat="1" ht="41.4" thickBot="1" x14ac:dyDescent="0.3">
      <c r="A32" s="613"/>
      <c r="B32" s="608"/>
      <c r="C32" s="412">
        <f>Resumo!C7</f>
        <v>44135</v>
      </c>
      <c r="D32" s="412">
        <f>Resumo!D7</f>
        <v>44165</v>
      </c>
      <c r="E32" s="412">
        <f>Resumo!E7</f>
        <v>44196</v>
      </c>
      <c r="F32" s="412" t="str">
        <f>Resumo!F7</f>
        <v>dd/mm/aaaa</v>
      </c>
      <c r="G32" s="412" t="str">
        <f>Resumo!G7</f>
        <v>dd/mm/aaaa</v>
      </c>
      <c r="H32" s="412" t="str">
        <f>Resumo!H7</f>
        <v>dd/mm/aaaa</v>
      </c>
      <c r="I32" s="412" t="str">
        <f>Resumo!I7</f>
        <v>dd/mm/aaaa</v>
      </c>
      <c r="J32" s="412" t="str">
        <f>Resumo!J7</f>
        <v>dd/mm/aaaa</v>
      </c>
      <c r="K32" s="412" t="str">
        <f>Resumo!K7</f>
        <v>dd/mm/aaaa</v>
      </c>
      <c r="L32" s="412" t="str">
        <f>Resumo!L7</f>
        <v>dd/mm/aaaa</v>
      </c>
      <c r="M32" s="412" t="str">
        <f>Resumo!M7</f>
        <v>dd/mm/aaaa</v>
      </c>
      <c r="N32" s="412" t="str">
        <f>Resumo!N7</f>
        <v>dd/mm/aaaa</v>
      </c>
      <c r="O32" s="620"/>
      <c r="P32" s="122"/>
      <c r="Q32" s="620"/>
      <c r="R32" s="620"/>
      <c r="S32" s="344"/>
      <c r="T32" s="345"/>
      <c r="X32" s="346"/>
    </row>
    <row r="33" spans="1:20" ht="39" customHeight="1" x14ac:dyDescent="0.25">
      <c r="A33" s="125" t="s">
        <v>16</v>
      </c>
      <c r="B33" s="126" t="s">
        <v>35</v>
      </c>
      <c r="C33" s="127"/>
      <c r="D33" s="127"/>
      <c r="E33" s="127"/>
      <c r="F33" s="127"/>
      <c r="G33" s="127"/>
      <c r="H33" s="127"/>
      <c r="I33" s="127"/>
      <c r="J33" s="127"/>
      <c r="K33" s="127"/>
      <c r="L33" s="127"/>
      <c r="M33" s="127"/>
      <c r="N33" s="127"/>
      <c r="O33" s="127"/>
      <c r="P33" s="127"/>
      <c r="Q33" s="122"/>
      <c r="R33" s="122"/>
    </row>
    <row r="34" spans="1:20" ht="20.399999999999999" x14ac:dyDescent="0.25">
      <c r="A34" s="128" t="s">
        <v>43</v>
      </c>
      <c r="B34" s="129" t="s">
        <v>332</v>
      </c>
      <c r="C34" s="127">
        <f>'Analítico Cp.'!C11</f>
        <v>0</v>
      </c>
      <c r="D34" s="127">
        <f>'Analítico Cp.'!D11</f>
        <v>2250000</v>
      </c>
      <c r="E34" s="127">
        <f>'Analítico Cp.'!E11</f>
        <v>0</v>
      </c>
      <c r="F34" s="127">
        <f>'Analítico Cp.'!F11</f>
        <v>0</v>
      </c>
      <c r="G34" s="127">
        <f>'Analítico Cp.'!G11</f>
        <v>0</v>
      </c>
      <c r="H34" s="127">
        <f>'Analítico Cp.'!H11</f>
        <v>0</v>
      </c>
      <c r="I34" s="127">
        <f>'Analítico Cp.'!I11</f>
        <v>0</v>
      </c>
      <c r="J34" s="127">
        <f>'Analítico Cp.'!J11</f>
        <v>0</v>
      </c>
      <c r="K34" s="127">
        <f>'Analítico Cp.'!K11</f>
        <v>0</v>
      </c>
      <c r="L34" s="127">
        <f>'Analítico Cp.'!L11</f>
        <v>0</v>
      </c>
      <c r="M34" s="127">
        <f>'Analítico Cp.'!M11</f>
        <v>0</v>
      </c>
      <c r="N34" s="127">
        <f>'Analítico Cp.'!N11</f>
        <v>0</v>
      </c>
      <c r="O34" s="130">
        <f>SUM(C34:N34)</f>
        <v>2250000</v>
      </c>
      <c r="P34" s="127"/>
      <c r="Q34" s="165">
        <f>IF(O10=0,"-",O34/O10)</f>
        <v>1</v>
      </c>
      <c r="R34" s="127">
        <f>O10-O34</f>
        <v>0</v>
      </c>
      <c r="S34" s="349"/>
    </row>
    <row r="35" spans="1:20" ht="20.399999999999999" x14ac:dyDescent="0.25">
      <c r="A35" s="128" t="s">
        <v>44</v>
      </c>
      <c r="B35" s="129" t="s">
        <v>333</v>
      </c>
      <c r="C35" s="127">
        <f>'Analítico Cp.'!C12</f>
        <v>28105</v>
      </c>
      <c r="D35" s="127">
        <f>'Analítico Cp.'!D12</f>
        <v>476082.34</v>
      </c>
      <c r="E35" s="127">
        <f>'Analítico Cp.'!E12</f>
        <v>0</v>
      </c>
      <c r="F35" s="127">
        <f>'Analítico Cp.'!F12</f>
        <v>0</v>
      </c>
      <c r="G35" s="127">
        <f>'Analítico Cp.'!G12</f>
        <v>0</v>
      </c>
      <c r="H35" s="127">
        <f>'Analítico Cp.'!H12</f>
        <v>0</v>
      </c>
      <c r="I35" s="127">
        <f>'Analítico Cp.'!I12</f>
        <v>0</v>
      </c>
      <c r="J35" s="127">
        <f>'Analítico Cp.'!J12</f>
        <v>0</v>
      </c>
      <c r="K35" s="127">
        <f>'Analítico Cp.'!K12</f>
        <v>0</v>
      </c>
      <c r="L35" s="127">
        <f>'Analítico Cp.'!L12</f>
        <v>0</v>
      </c>
      <c r="M35" s="127">
        <f>'Analítico Cp.'!M12</f>
        <v>0</v>
      </c>
      <c r="N35" s="127">
        <f>'Analítico Cp.'!N12</f>
        <v>0</v>
      </c>
      <c r="O35" s="130">
        <f>SUM(C35:N35)</f>
        <v>504187.34</v>
      </c>
      <c r="P35" s="127"/>
      <c r="Q35" s="165">
        <f>IF(O11=0,"-",O35/O11)</f>
        <v>1.1298001376762548</v>
      </c>
      <c r="R35" s="127">
        <f>O11-O35</f>
        <v>-57924.923147228023</v>
      </c>
      <c r="S35" s="349"/>
    </row>
    <row r="36" spans="1:20" ht="10.199999999999999" x14ac:dyDescent="0.25">
      <c r="A36" s="128" t="s">
        <v>46</v>
      </c>
      <c r="B36" s="129" t="s">
        <v>164</v>
      </c>
      <c r="C36" s="131">
        <f>'Analítico Cp.'!C13</f>
        <v>57539.630000000005</v>
      </c>
      <c r="D36" s="131">
        <f>'Analítico Cp.'!D13</f>
        <v>66612.639999999999</v>
      </c>
      <c r="E36" s="131">
        <f>'Analítico Cp.'!E13</f>
        <v>46910.19</v>
      </c>
      <c r="F36" s="131">
        <f>'Analítico Cp.'!F13</f>
        <v>0</v>
      </c>
      <c r="G36" s="131">
        <f>'Analítico Cp.'!G13</f>
        <v>0</v>
      </c>
      <c r="H36" s="131">
        <f>'Analítico Cp.'!H13</f>
        <v>0</v>
      </c>
      <c r="I36" s="131">
        <f>'Analítico Cp.'!I13</f>
        <v>0</v>
      </c>
      <c r="J36" s="131">
        <f>'Analítico Cp.'!J13</f>
        <v>0</v>
      </c>
      <c r="K36" s="131">
        <f>'Analítico Cp.'!K13</f>
        <v>0</v>
      </c>
      <c r="L36" s="131">
        <f>'Analítico Cp.'!L13</f>
        <v>0</v>
      </c>
      <c r="M36" s="131">
        <f>'Analítico Cp.'!M13</f>
        <v>0</v>
      </c>
      <c r="N36" s="131">
        <f>'Analítico Cp.'!N13</f>
        <v>0</v>
      </c>
      <c r="O36" s="186">
        <f>SUM(C36:N36)</f>
        <v>171062.46000000002</v>
      </c>
      <c r="P36" s="127"/>
      <c r="Q36" s="166">
        <f>IF(O12=0,"-",O36/O12)</f>
        <v>1.2829685782968578</v>
      </c>
      <c r="R36" s="131">
        <f>O12-O36</f>
        <v>-37729.140000000014</v>
      </c>
    </row>
    <row r="37" spans="1:20" ht="21" thickBot="1" x14ac:dyDescent="0.3">
      <c r="A37" s="366" t="s">
        <v>40</v>
      </c>
      <c r="B37" s="367" t="s">
        <v>288</v>
      </c>
      <c r="C37" s="127">
        <f>'Analítico Cp.'!C14</f>
        <v>18412.89</v>
      </c>
      <c r="D37" s="127">
        <f>'Analítico Cp.'!D14</f>
        <v>17470.23</v>
      </c>
      <c r="E37" s="127">
        <f>'Analítico Cp.'!E14</f>
        <v>17572.23</v>
      </c>
      <c r="F37" s="127">
        <f>'Analítico Cp.'!F14</f>
        <v>0</v>
      </c>
      <c r="G37" s="127">
        <f>'Analítico Cp.'!G14</f>
        <v>0</v>
      </c>
      <c r="H37" s="127">
        <f>'Analítico Cp.'!H14</f>
        <v>0</v>
      </c>
      <c r="I37" s="127">
        <f>'Analítico Cp.'!I14</f>
        <v>0</v>
      </c>
      <c r="J37" s="127">
        <f>'Analítico Cp.'!J14</f>
        <v>0</v>
      </c>
      <c r="K37" s="127">
        <f>'Analítico Cp.'!K14</f>
        <v>0</v>
      </c>
      <c r="L37" s="127">
        <f>'Analítico Cp.'!L14</f>
        <v>0</v>
      </c>
      <c r="M37" s="127">
        <f>'Analítico Cp.'!M14</f>
        <v>0</v>
      </c>
      <c r="N37" s="127">
        <f>'Analítico Cp.'!N14</f>
        <v>0</v>
      </c>
      <c r="O37" s="130">
        <f>SUM(C37:N37)</f>
        <v>53455.349999999991</v>
      </c>
      <c r="P37" s="127"/>
      <c r="Q37" s="165">
        <f>IF(O13=0,"-",O37/O13)</f>
        <v>0.80992954545454532</v>
      </c>
      <c r="R37" s="127">
        <f>O13-O37</f>
        <v>12544.650000000009</v>
      </c>
    </row>
    <row r="38" spans="1:20" ht="10.8" thickBot="1" x14ac:dyDescent="0.3">
      <c r="A38" s="609" t="s">
        <v>246</v>
      </c>
      <c r="B38" s="609"/>
      <c r="C38" s="132">
        <f t="shared" ref="C38:H38" si="9">SUM(C34:C37)</f>
        <v>104057.52</v>
      </c>
      <c r="D38" s="132">
        <f t="shared" si="9"/>
        <v>2810165.21</v>
      </c>
      <c r="E38" s="132">
        <f t="shared" si="9"/>
        <v>64482.42</v>
      </c>
      <c r="F38" s="132">
        <f t="shared" si="9"/>
        <v>0</v>
      </c>
      <c r="G38" s="132">
        <f t="shared" si="9"/>
        <v>0</v>
      </c>
      <c r="H38" s="132">
        <f t="shared" si="9"/>
        <v>0</v>
      </c>
      <c r="I38" s="132">
        <f t="shared" ref="I38:N38" si="10">SUM(I34:I37)</f>
        <v>0</v>
      </c>
      <c r="J38" s="132">
        <f t="shared" si="10"/>
        <v>0</v>
      </c>
      <c r="K38" s="132">
        <f t="shared" si="10"/>
        <v>0</v>
      </c>
      <c r="L38" s="132">
        <f t="shared" si="10"/>
        <v>0</v>
      </c>
      <c r="M38" s="132">
        <f t="shared" si="10"/>
        <v>0</v>
      </c>
      <c r="N38" s="132">
        <f t="shared" si="10"/>
        <v>0</v>
      </c>
      <c r="O38" s="132">
        <f>SUM(C38:N38)</f>
        <v>2978705.15</v>
      </c>
      <c r="P38" s="130"/>
      <c r="Q38" s="164">
        <f>IF(O14=0,"-",O38/O14)</f>
        <v>1.0287020083948457</v>
      </c>
      <c r="R38" s="132">
        <f>O14-O38</f>
        <v>-83109.413147227839</v>
      </c>
    </row>
    <row r="39" spans="1:20" ht="12" customHeight="1" thickBot="1" x14ac:dyDescent="0.3">
      <c r="A39" s="133"/>
      <c r="B39" s="134"/>
      <c r="C39" s="135"/>
      <c r="D39" s="135"/>
      <c r="E39" s="135"/>
      <c r="F39" s="135"/>
      <c r="G39" s="135"/>
      <c r="H39" s="135"/>
      <c r="I39" s="135"/>
      <c r="J39" s="135"/>
      <c r="K39" s="135"/>
      <c r="L39" s="135"/>
      <c r="M39" s="135"/>
      <c r="N39" s="135"/>
      <c r="O39" s="135"/>
      <c r="P39" s="152"/>
      <c r="Q39" s="135"/>
      <c r="R39" s="135"/>
    </row>
    <row r="40" spans="1:20" s="346" customFormat="1" ht="21" thickBot="1" x14ac:dyDescent="0.3">
      <c r="A40" s="400">
        <v>2</v>
      </c>
      <c r="B40" s="401" t="s">
        <v>156</v>
      </c>
      <c r="C40" s="136" t="str">
        <f t="shared" ref="C40:H40" si="11">C29</f>
        <v>Mês 1</v>
      </c>
      <c r="D40" s="136" t="str">
        <f t="shared" si="11"/>
        <v>Mês 2</v>
      </c>
      <c r="E40" s="136" t="str">
        <f t="shared" si="11"/>
        <v>Mês 3</v>
      </c>
      <c r="F40" s="136" t="str">
        <f t="shared" si="11"/>
        <v>Mês 4</v>
      </c>
      <c r="G40" s="136" t="str">
        <f t="shared" si="11"/>
        <v>Mês 5</v>
      </c>
      <c r="H40" s="136" t="str">
        <f t="shared" si="11"/>
        <v>Mês 6</v>
      </c>
      <c r="I40" s="136" t="str">
        <f t="shared" ref="I40:N40" si="12">I29</f>
        <v>Mês 7</v>
      </c>
      <c r="J40" s="136" t="str">
        <f t="shared" si="12"/>
        <v>Mês 8</v>
      </c>
      <c r="K40" s="136" t="str">
        <f t="shared" si="12"/>
        <v>Mês 9</v>
      </c>
      <c r="L40" s="136" t="str">
        <f t="shared" si="12"/>
        <v>Mês 10</v>
      </c>
      <c r="M40" s="136" t="str">
        <f t="shared" si="12"/>
        <v>Mês 11</v>
      </c>
      <c r="N40" s="136" t="str">
        <f t="shared" si="12"/>
        <v>Mês 12</v>
      </c>
      <c r="O40" s="136" t="str">
        <f>O29</f>
        <v>TOTAL</v>
      </c>
      <c r="P40" s="121"/>
      <c r="Q40" s="137" t="str">
        <f>Q28</f>
        <v>Realizado
(/) Previsto</v>
      </c>
      <c r="R40" s="137" t="str">
        <f>R28</f>
        <v>Previsto
(-) Realizado</v>
      </c>
      <c r="T40" s="350"/>
    </row>
    <row r="41" spans="1:20" ht="21" customHeight="1" x14ac:dyDescent="0.25">
      <c r="A41" s="125" t="s">
        <v>40</v>
      </c>
      <c r="B41" s="126" t="s">
        <v>178</v>
      </c>
      <c r="C41" s="138"/>
      <c r="D41" s="138"/>
      <c r="E41" s="138"/>
      <c r="F41" s="138"/>
      <c r="G41" s="138"/>
      <c r="H41" s="138"/>
      <c r="I41" s="138"/>
      <c r="J41" s="138"/>
      <c r="K41" s="138"/>
      <c r="L41" s="138"/>
      <c r="M41" s="138"/>
      <c r="N41" s="138"/>
      <c r="O41" s="138"/>
      <c r="P41" s="138"/>
      <c r="Q41" s="138"/>
      <c r="R41" s="138"/>
    </row>
    <row r="42" spans="1:20" ht="10.199999999999999" x14ac:dyDescent="0.25">
      <c r="A42" s="139" t="s">
        <v>12</v>
      </c>
      <c r="B42" s="126" t="s">
        <v>3</v>
      </c>
      <c r="C42" s="127">
        <f>'Analítico Cp.'!C25</f>
        <v>997661.4800000001</v>
      </c>
      <c r="D42" s="127">
        <f>'Analítico Cp.'!D25</f>
        <v>998981.25</v>
      </c>
      <c r="E42" s="127">
        <f>'Analítico Cp.'!E25</f>
        <v>971708.88</v>
      </c>
      <c r="F42" s="127">
        <f>'Analítico Cp.'!F25</f>
        <v>0</v>
      </c>
      <c r="G42" s="127">
        <f>'Analítico Cp.'!G25</f>
        <v>0</v>
      </c>
      <c r="H42" s="127">
        <f>'Analítico Cp.'!H25</f>
        <v>0</v>
      </c>
      <c r="I42" s="127">
        <f>'Analítico Cp.'!I25</f>
        <v>0</v>
      </c>
      <c r="J42" s="127">
        <f>'Analítico Cp.'!J25</f>
        <v>0</v>
      </c>
      <c r="K42" s="127">
        <f>'Analítico Cp.'!K25</f>
        <v>0</v>
      </c>
      <c r="L42" s="127">
        <f>'Analítico Cp.'!L25</f>
        <v>0</v>
      </c>
      <c r="M42" s="127">
        <f>'Analítico Cp.'!M25</f>
        <v>0</v>
      </c>
      <c r="N42" s="127">
        <f>'Analítico Cp.'!N25</f>
        <v>0</v>
      </c>
      <c r="O42" s="130">
        <f>SUM(C42:N42)</f>
        <v>2968351.61</v>
      </c>
      <c r="P42" s="127"/>
      <c r="Q42" s="167">
        <f t="shared" ref="Q42:Q50" si="13">IF(O18=0,"-",O42/O18)</f>
        <v>0.88221161536016046</v>
      </c>
      <c r="R42" s="127">
        <f t="shared" ref="R42:R50" si="14">O18-O42</f>
        <v>396319.1314843758</v>
      </c>
    </row>
    <row r="43" spans="1:20" ht="10.199999999999999" x14ac:dyDescent="0.25">
      <c r="A43" s="139" t="s">
        <v>13</v>
      </c>
      <c r="B43" s="126" t="s">
        <v>8</v>
      </c>
      <c r="C43" s="127">
        <f>'Analítico Cp.'!C29</f>
        <v>0</v>
      </c>
      <c r="D43" s="127">
        <f>'Analítico Cp.'!D29</f>
        <v>0</v>
      </c>
      <c r="E43" s="127">
        <f>'Analítico Cp.'!E29</f>
        <v>0</v>
      </c>
      <c r="F43" s="127">
        <f>'Analítico Cp.'!F29</f>
        <v>0</v>
      </c>
      <c r="G43" s="127">
        <f>'Analítico Cp.'!G29</f>
        <v>0</v>
      </c>
      <c r="H43" s="127">
        <f>'Analítico Cp.'!H29</f>
        <v>0</v>
      </c>
      <c r="I43" s="127">
        <f>'Analítico Cp.'!I29</f>
        <v>0</v>
      </c>
      <c r="J43" s="127">
        <f>'Analítico Cp.'!J29</f>
        <v>0</v>
      </c>
      <c r="K43" s="127">
        <f>'Analítico Cp.'!K29</f>
        <v>0</v>
      </c>
      <c r="L43" s="127">
        <f>'Analítico Cp.'!L29</f>
        <v>0</v>
      </c>
      <c r="M43" s="127">
        <f>'Analítico Cp.'!M29</f>
        <v>0</v>
      </c>
      <c r="N43" s="127">
        <f>'Analítico Cp.'!N29</f>
        <v>0</v>
      </c>
      <c r="O43" s="130">
        <f t="shared" ref="O43:O49" si="15">SUM(C43:N43)</f>
        <v>0</v>
      </c>
      <c r="P43" s="127"/>
      <c r="Q43" s="167" t="str">
        <f t="shared" si="13"/>
        <v>-</v>
      </c>
      <c r="R43" s="127">
        <f t="shared" si="14"/>
        <v>0</v>
      </c>
    </row>
    <row r="44" spans="1:20" ht="10.199999999999999" x14ac:dyDescent="0.25">
      <c r="A44" s="139" t="s">
        <v>14</v>
      </c>
      <c r="B44" s="126" t="s">
        <v>38</v>
      </c>
      <c r="C44" s="127">
        <f>'Analítico Cp.'!C43</f>
        <v>965517.22</v>
      </c>
      <c r="D44" s="127">
        <f>'Analítico Cp.'!D43</f>
        <v>1457951.8499999999</v>
      </c>
      <c r="E44" s="127">
        <f>'Analítico Cp.'!E43</f>
        <v>-240328.16000000012</v>
      </c>
      <c r="F44" s="127">
        <f>'Analítico Cp.'!F43</f>
        <v>0</v>
      </c>
      <c r="G44" s="127">
        <f>'Analítico Cp.'!G43</f>
        <v>0</v>
      </c>
      <c r="H44" s="127">
        <f>'Analítico Cp.'!H43</f>
        <v>0</v>
      </c>
      <c r="I44" s="127">
        <f>'Analítico Cp.'!I43</f>
        <v>0</v>
      </c>
      <c r="J44" s="127">
        <f>'Analítico Cp.'!J43</f>
        <v>0</v>
      </c>
      <c r="K44" s="127">
        <f>'Analítico Cp.'!K43</f>
        <v>0</v>
      </c>
      <c r="L44" s="127">
        <f>'Analítico Cp.'!L43</f>
        <v>0</v>
      </c>
      <c r="M44" s="127">
        <f>'Analítico Cp.'!M43</f>
        <v>0</v>
      </c>
      <c r="N44" s="127">
        <f>'Analítico Cp.'!N43</f>
        <v>0</v>
      </c>
      <c r="O44" s="130">
        <f t="shared" si="15"/>
        <v>2183140.9099999997</v>
      </c>
      <c r="P44" s="127"/>
      <c r="Q44" s="167">
        <f t="shared" si="13"/>
        <v>0.97917941809057596</v>
      </c>
      <c r="R44" s="127">
        <f t="shared" si="14"/>
        <v>46420.771614160854</v>
      </c>
    </row>
    <row r="45" spans="1:20" ht="10.199999999999999" x14ac:dyDescent="0.25">
      <c r="A45" s="139" t="s">
        <v>15</v>
      </c>
      <c r="B45" s="126" t="s">
        <v>39</v>
      </c>
      <c r="C45" s="127">
        <f>'Analítico Cp.'!C52</f>
        <v>83749.350000000006</v>
      </c>
      <c r="D45" s="127">
        <f>'Analítico Cp.'!D52</f>
        <v>144491.70000000001</v>
      </c>
      <c r="E45" s="127">
        <f>'Analítico Cp.'!E52</f>
        <v>125042.35</v>
      </c>
      <c r="F45" s="127">
        <f>'Analítico Cp.'!F52</f>
        <v>56729.43</v>
      </c>
      <c r="G45" s="127">
        <f>'Analítico Cp.'!G52</f>
        <v>0</v>
      </c>
      <c r="H45" s="127">
        <f>'Analítico Cp.'!H52</f>
        <v>0</v>
      </c>
      <c r="I45" s="127">
        <f>'Analítico Cp.'!I52</f>
        <v>0</v>
      </c>
      <c r="J45" s="127">
        <f>'Analítico Cp.'!J52</f>
        <v>0</v>
      </c>
      <c r="K45" s="127">
        <f>'Analítico Cp.'!K52</f>
        <v>0</v>
      </c>
      <c r="L45" s="127">
        <f>'Analítico Cp.'!L52</f>
        <v>0</v>
      </c>
      <c r="M45" s="127">
        <f>'Analítico Cp.'!M52</f>
        <v>0</v>
      </c>
      <c r="N45" s="127">
        <f>'Analítico Cp.'!N52</f>
        <v>0</v>
      </c>
      <c r="O45" s="130">
        <f t="shared" si="15"/>
        <v>410012.83</v>
      </c>
      <c r="P45" s="127"/>
      <c r="Q45" s="167">
        <f t="shared" si="13"/>
        <v>0.72457595121784257</v>
      </c>
      <c r="R45" s="127">
        <f t="shared" si="14"/>
        <v>155853.0799999999</v>
      </c>
    </row>
    <row r="46" spans="1:20" ht="10.199999999999999" x14ac:dyDescent="0.25">
      <c r="A46" s="610" t="s">
        <v>54</v>
      </c>
      <c r="B46" s="610"/>
      <c r="C46" s="140">
        <f t="shared" ref="C46:H46" si="16">SUM(C42:C45)</f>
        <v>2046928.0500000003</v>
      </c>
      <c r="D46" s="140">
        <f t="shared" si="16"/>
        <v>2601424.7999999998</v>
      </c>
      <c r="E46" s="140">
        <f t="shared" si="16"/>
        <v>856423.06999999983</v>
      </c>
      <c r="F46" s="140">
        <f t="shared" si="16"/>
        <v>56729.43</v>
      </c>
      <c r="G46" s="140">
        <f t="shared" si="16"/>
        <v>0</v>
      </c>
      <c r="H46" s="140">
        <f t="shared" si="16"/>
        <v>0</v>
      </c>
      <c r="I46" s="140">
        <f t="shared" ref="I46:N46" si="17">SUM(I42:I45)</f>
        <v>0</v>
      </c>
      <c r="J46" s="140">
        <f t="shared" si="17"/>
        <v>0</v>
      </c>
      <c r="K46" s="140">
        <f t="shared" si="17"/>
        <v>0</v>
      </c>
      <c r="L46" s="140">
        <f t="shared" si="17"/>
        <v>0</v>
      </c>
      <c r="M46" s="140">
        <f t="shared" si="17"/>
        <v>0</v>
      </c>
      <c r="N46" s="140">
        <f t="shared" si="17"/>
        <v>0</v>
      </c>
      <c r="O46" s="140">
        <f t="shared" si="15"/>
        <v>5561505.3499999996</v>
      </c>
      <c r="P46" s="130"/>
      <c r="Q46" s="163">
        <f t="shared" si="13"/>
        <v>0.90282736561488564</v>
      </c>
      <c r="R46" s="141">
        <f t="shared" si="14"/>
        <v>598592.98309853673</v>
      </c>
    </row>
    <row r="47" spans="1:20" ht="10.199999999999999" x14ac:dyDescent="0.25">
      <c r="A47" s="125" t="s">
        <v>41</v>
      </c>
      <c r="B47" s="126" t="s">
        <v>261</v>
      </c>
      <c r="C47" s="127">
        <f>'Analítico Cp.'!C164</f>
        <v>370769.66000000009</v>
      </c>
      <c r="D47" s="127">
        <f>'Analítico Cp.'!D164</f>
        <v>462671.3</v>
      </c>
      <c r="E47" s="127">
        <f>'Analítico Cp.'!E164</f>
        <v>683290.2</v>
      </c>
      <c r="F47" s="127">
        <f>'Analítico Cp.'!F164</f>
        <v>1659.75</v>
      </c>
      <c r="G47" s="127">
        <f>'Analítico Cp.'!G164</f>
        <v>0</v>
      </c>
      <c r="H47" s="127">
        <f>'Analítico Cp.'!H164</f>
        <v>0</v>
      </c>
      <c r="I47" s="127">
        <f>'Analítico Cp.'!I164</f>
        <v>0</v>
      </c>
      <c r="J47" s="127">
        <f>'Analítico Cp.'!J164</f>
        <v>0</v>
      </c>
      <c r="K47" s="127">
        <f>'Analítico Cp.'!K164</f>
        <v>0</v>
      </c>
      <c r="L47" s="127">
        <f>'Analítico Cp.'!L164</f>
        <v>0</v>
      </c>
      <c r="M47" s="127">
        <f>'Analítico Cp.'!M164</f>
        <v>0</v>
      </c>
      <c r="N47" s="127">
        <f>'Analítico Cp.'!N164</f>
        <v>0</v>
      </c>
      <c r="O47" s="130">
        <f t="shared" si="15"/>
        <v>1518390.9100000001</v>
      </c>
      <c r="P47" s="127"/>
      <c r="Q47" s="167">
        <f t="shared" si="13"/>
        <v>0.721102152158974</v>
      </c>
      <c r="R47" s="127">
        <f t="shared" si="14"/>
        <v>587262.08999999985</v>
      </c>
    </row>
    <row r="48" spans="1:20" ht="20.399999999999999" x14ac:dyDescent="0.25">
      <c r="A48" s="125" t="s">
        <v>42</v>
      </c>
      <c r="B48" s="126" t="s">
        <v>142</v>
      </c>
      <c r="C48" s="358">
        <f>'Analítico Cp.'!C180</f>
        <v>1677.5</v>
      </c>
      <c r="D48" s="358">
        <f>'Analítico Cp.'!D180</f>
        <v>405</v>
      </c>
      <c r="E48" s="358">
        <f>'Analítico Cp.'!E180</f>
        <v>16486.5</v>
      </c>
      <c r="F48" s="358">
        <f>'Analítico Cp.'!F180</f>
        <v>0</v>
      </c>
      <c r="G48" s="358">
        <f>'Analítico Cp.'!G180</f>
        <v>0</v>
      </c>
      <c r="H48" s="358">
        <f>'Analítico Cp.'!H180</f>
        <v>0</v>
      </c>
      <c r="I48" s="358">
        <f>'Analítico Cp.'!I180</f>
        <v>0</v>
      </c>
      <c r="J48" s="358">
        <f>'Analítico Cp.'!J180</f>
        <v>0</v>
      </c>
      <c r="K48" s="358">
        <f>'Analítico Cp.'!K180</f>
        <v>0</v>
      </c>
      <c r="L48" s="358">
        <f>'Analítico Cp.'!L180</f>
        <v>0</v>
      </c>
      <c r="M48" s="358">
        <f>'Analítico Cp.'!M180</f>
        <v>0</v>
      </c>
      <c r="N48" s="358">
        <f>'Analítico Cp.'!N180</f>
        <v>0</v>
      </c>
      <c r="O48" s="130">
        <f t="shared" si="15"/>
        <v>18569</v>
      </c>
      <c r="P48" s="127"/>
      <c r="Q48" s="167">
        <f t="shared" si="13"/>
        <v>0.61896666666666667</v>
      </c>
      <c r="R48" s="127">
        <f t="shared" si="14"/>
        <v>11431</v>
      </c>
    </row>
    <row r="49" spans="1:20" ht="21" thickBot="1" x14ac:dyDescent="0.3">
      <c r="A49" s="359" t="s">
        <v>316</v>
      </c>
      <c r="B49" s="360" t="s">
        <v>311</v>
      </c>
      <c r="C49" s="362">
        <f>'Analítico Cp.'!C181</f>
        <v>11166.9</v>
      </c>
      <c r="D49" s="362">
        <f>'Analítico Cp.'!D181</f>
        <v>1728.11</v>
      </c>
      <c r="E49" s="362">
        <f>'Analítico Cp.'!E181</f>
        <v>11088.530000000002</v>
      </c>
      <c r="F49" s="362">
        <f>'Analítico Cp.'!F181</f>
        <v>0</v>
      </c>
      <c r="G49" s="362">
        <f>'Analítico Cp.'!G181</f>
        <v>0</v>
      </c>
      <c r="H49" s="362">
        <f>'Analítico Cp.'!H181</f>
        <v>0</v>
      </c>
      <c r="I49" s="362">
        <f>'Analítico Cp.'!I181</f>
        <v>0</v>
      </c>
      <c r="J49" s="362">
        <f>'Analítico Cp.'!J181</f>
        <v>0</v>
      </c>
      <c r="K49" s="362">
        <f>'Analítico Cp.'!K181</f>
        <v>0</v>
      </c>
      <c r="L49" s="362">
        <f>'Analítico Cp.'!L181</f>
        <v>0</v>
      </c>
      <c r="M49" s="362">
        <f>'Analítico Cp.'!M181</f>
        <v>0</v>
      </c>
      <c r="N49" s="362">
        <f>'Analítico Cp.'!N181</f>
        <v>0</v>
      </c>
      <c r="O49" s="363">
        <f t="shared" si="15"/>
        <v>23983.54</v>
      </c>
      <c r="P49" s="127"/>
      <c r="Q49" s="364">
        <f t="shared" si="13"/>
        <v>0.66620944444444452</v>
      </c>
      <c r="R49" s="365">
        <f t="shared" si="14"/>
        <v>12016.46</v>
      </c>
      <c r="T49" s="340"/>
    </row>
    <row r="50" spans="1:20" ht="10.8" thickBot="1" x14ac:dyDescent="0.3">
      <c r="A50" s="142" t="s">
        <v>245</v>
      </c>
      <c r="B50" s="143"/>
      <c r="C50" s="132">
        <f t="shared" ref="C50:H50" si="18">SUM(C46:C49)</f>
        <v>2430542.1100000003</v>
      </c>
      <c r="D50" s="132">
        <f t="shared" si="18"/>
        <v>3066229.2099999995</v>
      </c>
      <c r="E50" s="132">
        <f t="shared" si="18"/>
        <v>1567288.2999999998</v>
      </c>
      <c r="F50" s="132">
        <f t="shared" si="18"/>
        <v>58389.18</v>
      </c>
      <c r="G50" s="132">
        <f t="shared" si="18"/>
        <v>0</v>
      </c>
      <c r="H50" s="132">
        <f t="shared" si="18"/>
        <v>0</v>
      </c>
      <c r="I50" s="132">
        <f t="shared" ref="I50:N50" si="19">SUM(I46:I49)</f>
        <v>0</v>
      </c>
      <c r="J50" s="132">
        <f t="shared" si="19"/>
        <v>0</v>
      </c>
      <c r="K50" s="132">
        <f t="shared" si="19"/>
        <v>0</v>
      </c>
      <c r="L50" s="132">
        <f t="shared" si="19"/>
        <v>0</v>
      </c>
      <c r="M50" s="132">
        <f t="shared" si="19"/>
        <v>0</v>
      </c>
      <c r="N50" s="132">
        <f t="shared" si="19"/>
        <v>0</v>
      </c>
      <c r="O50" s="132">
        <f>SUM(C50:N50)</f>
        <v>7122448.7999999998</v>
      </c>
      <c r="P50" s="130"/>
      <c r="Q50" s="164">
        <f t="shared" si="13"/>
        <v>0.85485614191406711</v>
      </c>
      <c r="R50" s="132">
        <f t="shared" si="14"/>
        <v>1209302.5330985365</v>
      </c>
      <c r="T50" s="340"/>
    </row>
    <row r="51" spans="1:20" ht="15.6" x14ac:dyDescent="0.25">
      <c r="A51" s="351"/>
      <c r="B51" s="351"/>
      <c r="C51" s="351"/>
      <c r="D51" s="351"/>
      <c r="E51" s="351"/>
      <c r="F51" s="351"/>
      <c r="G51" s="351"/>
      <c r="H51" s="351"/>
      <c r="I51" s="351"/>
      <c r="J51" s="351"/>
      <c r="K51" s="351"/>
      <c r="L51" s="351"/>
      <c r="M51" s="351"/>
      <c r="N51" s="351"/>
      <c r="O51" s="341"/>
      <c r="P51" s="341"/>
      <c r="T51" s="340"/>
    </row>
    <row r="52" spans="1:20" ht="63.75" customHeight="1" x14ac:dyDescent="0.25">
      <c r="A52" s="351"/>
      <c r="B52" s="351"/>
      <c r="C52" s="351"/>
      <c r="D52" s="351"/>
      <c r="E52" s="351"/>
      <c r="F52" s="351"/>
      <c r="G52" s="351"/>
      <c r="H52" s="351"/>
      <c r="I52" s="351"/>
      <c r="J52" s="351"/>
      <c r="K52" s="351"/>
      <c r="L52" s="351"/>
      <c r="M52" s="351"/>
      <c r="N52" s="351"/>
      <c r="O52" s="351"/>
      <c r="P52" s="351"/>
      <c r="T52" s="340"/>
    </row>
    <row r="53" spans="1:20" ht="30" customHeight="1" x14ac:dyDescent="0.25">
      <c r="A53" s="351"/>
      <c r="B53" s="351"/>
      <c r="C53" s="351"/>
      <c r="D53" s="351"/>
      <c r="E53" s="351"/>
      <c r="F53" s="351"/>
      <c r="G53" s="351"/>
      <c r="H53" s="351"/>
      <c r="I53" s="351"/>
      <c r="J53" s="351"/>
      <c r="K53" s="351"/>
      <c r="L53" s="351"/>
      <c r="M53" s="351"/>
      <c r="N53" s="351"/>
      <c r="O53" s="351"/>
      <c r="P53" s="351"/>
      <c r="T53" s="340"/>
    </row>
    <row r="54" spans="1:20" ht="46.5" customHeight="1" x14ac:dyDescent="0.25">
      <c r="A54" s="351"/>
      <c r="B54" s="351"/>
      <c r="C54" s="351"/>
      <c r="D54" s="351"/>
      <c r="E54" s="351"/>
      <c r="F54" s="351"/>
      <c r="G54" s="351"/>
      <c r="H54" s="351"/>
      <c r="I54" s="351"/>
      <c r="J54" s="351"/>
      <c r="K54" s="351"/>
      <c r="L54" s="351"/>
      <c r="M54" s="351"/>
      <c r="N54" s="351"/>
      <c r="O54" s="351"/>
      <c r="P54" s="351"/>
      <c r="T54" s="340"/>
    </row>
    <row r="55" spans="1:20" ht="30" customHeight="1" x14ac:dyDescent="0.25">
      <c r="A55" s="351"/>
      <c r="B55" s="351"/>
      <c r="C55" s="351"/>
      <c r="D55" s="351"/>
      <c r="E55" s="351"/>
      <c r="F55" s="351"/>
      <c r="G55" s="351"/>
      <c r="H55" s="351"/>
      <c r="I55" s="351"/>
      <c r="J55" s="351"/>
      <c r="K55" s="351"/>
      <c r="L55" s="351"/>
      <c r="M55" s="351"/>
      <c r="N55" s="351"/>
      <c r="O55" s="351"/>
      <c r="P55" s="351"/>
      <c r="T55" s="340"/>
    </row>
    <row r="56" spans="1:20" ht="30" customHeight="1" x14ac:dyDescent="0.25">
      <c r="A56" s="351"/>
      <c r="B56" s="351"/>
      <c r="C56" s="351"/>
      <c r="D56" s="351"/>
      <c r="E56" s="351"/>
      <c r="F56" s="351"/>
      <c r="G56" s="351"/>
      <c r="H56" s="351"/>
      <c r="I56" s="351"/>
      <c r="J56" s="351"/>
      <c r="K56" s="351"/>
      <c r="L56" s="351"/>
      <c r="M56" s="351"/>
      <c r="N56" s="351"/>
      <c r="O56" s="351"/>
      <c r="P56" s="351"/>
      <c r="T56" s="340"/>
    </row>
    <row r="57" spans="1:20" ht="30" customHeight="1" x14ac:dyDescent="0.25">
      <c r="O57" s="351"/>
      <c r="P57" s="351"/>
      <c r="T57" s="340"/>
    </row>
  </sheetData>
  <sheetProtection algorithmName="SHA-512" hashValue="N6KYk+FLMftWV2yBqsXfoTzM3kwQ5a90nsReqm9QtgBEUVKNY0pom1Aa5jjf4nVa3DUTHbJOe1qsF06TH0qVrQ==" saltValue="gBMmAunDpRytAvcRuKnjkw==" spinCount="100000" sheet="1" formatColumns="0"/>
  <mergeCells count="17">
    <mergeCell ref="R28:R32"/>
    <mergeCell ref="C4:O4"/>
    <mergeCell ref="C28:O28"/>
    <mergeCell ref="O5:O8"/>
    <mergeCell ref="O29:O32"/>
    <mergeCell ref="Q28:Q32"/>
    <mergeCell ref="A1:O1"/>
    <mergeCell ref="B29:B32"/>
    <mergeCell ref="A38:B38"/>
    <mergeCell ref="A46:B46"/>
    <mergeCell ref="A3:O3"/>
    <mergeCell ref="A2:O2"/>
    <mergeCell ref="A22:B22"/>
    <mergeCell ref="A5:A8"/>
    <mergeCell ref="B5:B8"/>
    <mergeCell ref="A14:B14"/>
    <mergeCell ref="A29:A32"/>
  </mergeCells>
  <phoneticPr fontId="0" type="noConversion"/>
  <pageMargins left="0.19685039370078741" right="0.19685039370078741" top="0.59055118110236227" bottom="0.59055118110236227" header="0" footer="0"/>
  <pageSetup paperSize="9" scale="94" pageOrder="overThenDown" orientation="portrait" r:id="rId1"/>
  <headerFooter>
    <oddFooter>Página &amp;P de &amp;N</oddFooter>
  </headerFooter>
  <rowBreaks count="1" manualBreakCount="1">
    <brk id="28"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249977111117893"/>
    <pageSetUpPr fitToPage="1"/>
  </sheetPr>
  <dimension ref="A1:H47"/>
  <sheetViews>
    <sheetView view="pageBreakPreview" zoomScaleNormal="100" zoomScaleSheetLayoutView="100" workbookViewId="0">
      <pane xSplit="1" ySplit="6" topLeftCell="B7" activePane="bottomRight" state="frozen"/>
      <selection pane="topRight" activeCell="B1" sqref="B1"/>
      <selection pane="bottomLeft" activeCell="A7" sqref="A7"/>
      <selection pane="bottomRight" activeCell="D8" sqref="D8:D11"/>
    </sheetView>
  </sheetViews>
  <sheetFormatPr defaultColWidth="9.109375" defaultRowHeight="13.2" x14ac:dyDescent="0.25"/>
  <cols>
    <col min="1" max="1" width="4.6640625" style="276" customWidth="1"/>
    <col min="2" max="2" width="49.44140625" style="276" customWidth="1"/>
    <col min="3" max="3" width="15" style="276" customWidth="1"/>
    <col min="4" max="4" width="13.5546875" style="276" customWidth="1"/>
    <col min="5" max="6" width="15" style="276" customWidth="1"/>
    <col min="7" max="7" width="3.5546875" style="276" customWidth="1"/>
    <col min="8" max="16384" width="9.109375" style="276"/>
  </cols>
  <sheetData>
    <row r="1" spans="1:8" ht="33.75" customHeight="1" x14ac:dyDescent="0.25">
      <c r="A1" s="623" t="str">
        <f>Capa!A1</f>
        <v>Contrato de Gestão nº.06/2020 celebrado entre a Secretaria de Estado de Cultura e Turismo de Minas Gerais e o Instituto Cultural Filarmônica</v>
      </c>
      <c r="B1" s="623"/>
      <c r="C1" s="623"/>
      <c r="D1" s="623"/>
      <c r="E1" s="623"/>
      <c r="F1" s="623"/>
      <c r="G1" s="623"/>
      <c r="H1" s="623"/>
    </row>
    <row r="2" spans="1:8" ht="21" customHeight="1" x14ac:dyDescent="0.25">
      <c r="A2" s="623" t="str">
        <f>Capa!A3</f>
        <v>2º Relatório Gerencial Financeiro</v>
      </c>
      <c r="B2" s="623"/>
      <c r="C2" s="623"/>
      <c r="D2" s="623"/>
      <c r="E2" s="623"/>
      <c r="F2" s="623"/>
      <c r="G2" s="623"/>
      <c r="H2" s="623"/>
    </row>
    <row r="3" spans="1:8" ht="15.75" customHeight="1" thickBot="1" x14ac:dyDescent="0.3">
      <c r="A3" s="623" t="s">
        <v>334</v>
      </c>
      <c r="B3" s="623"/>
      <c r="C3" s="623"/>
      <c r="D3" s="623"/>
      <c r="E3" s="623"/>
      <c r="F3" s="623"/>
      <c r="G3" s="623"/>
      <c r="H3" s="623"/>
    </row>
    <row r="4" spans="1:8" ht="15.75" customHeight="1" thickBot="1" x14ac:dyDescent="0.3">
      <c r="A4" s="628" t="s">
        <v>304</v>
      </c>
      <c r="B4" s="626" t="s">
        <v>335</v>
      </c>
      <c r="C4" s="308" t="s">
        <v>158</v>
      </c>
      <c r="D4" s="624" t="s">
        <v>159</v>
      </c>
      <c r="E4" s="625"/>
      <c r="F4" s="625"/>
      <c r="G4" s="258"/>
      <c r="H4" s="630" t="s">
        <v>284</v>
      </c>
    </row>
    <row r="5" spans="1:8" ht="48" customHeight="1" thickBot="1" x14ac:dyDescent="0.3">
      <c r="A5" s="629"/>
      <c r="B5" s="627"/>
      <c r="C5" s="309" t="s">
        <v>161</v>
      </c>
      <c r="D5" s="310" t="s">
        <v>303</v>
      </c>
      <c r="E5" s="311" t="str">
        <f>Capa!A3</f>
        <v>2º Relatório Gerencial Financeiro</v>
      </c>
      <c r="F5" s="312" t="s">
        <v>265</v>
      </c>
      <c r="G5" s="316"/>
      <c r="H5" s="631"/>
    </row>
    <row r="6" spans="1:8" ht="13.8" hidden="1" thickBot="1" x14ac:dyDescent="0.3">
      <c r="A6" s="313"/>
      <c r="B6" s="315" t="s">
        <v>306</v>
      </c>
      <c r="C6" s="309"/>
      <c r="D6" s="310"/>
      <c r="E6" s="314"/>
      <c r="F6" s="312"/>
      <c r="G6" s="316"/>
      <c r="H6" s="632"/>
    </row>
    <row r="7" spans="1:8" x14ac:dyDescent="0.25">
      <c r="A7" s="325">
        <v>1</v>
      </c>
      <c r="B7" s="352" t="s">
        <v>305</v>
      </c>
      <c r="C7" s="328">
        <v>0</v>
      </c>
      <c r="D7" s="441">
        <f>IF($E$5 = "1º Relatório Gerencial Financeiro",0,
IF($E$5 = "2º Relatório Gerencial Financeiro",SUMPRODUCT(-('Diário 2o PA'!$H$5:$H$1413='Gasto das Atividades'!B7),-('Diário 2o PA'!$F$5:$F$1413)),
IF($E$5 = "3º Relatório Gerencial Financeiro",SUMPRODUCT(-('Diário 2o PA'!$H$5:$H$1413='Gasto das Atividades'!B7),-('Diário 2o PA'!$F$5:$F$1413))+SUMPRODUCT(-('Diário 3o PA'!$H$5:$H$2004='Gasto das Atividades'!B7),-('Diário 3o PA'!$F$5:$F$2004)),
IF($E$5 = "4º Relatório Gerencial Financeiro",SUMPRODUCT(-('Diário 2o PA'!$H$5:$H$1413='Gasto das Atividades'!B7),-('Diário 2o PA'!$F$5:$F$1413))+SUMPRODUCT(-('Diário 3o PA'!$H$5:$H$2004='Gasto das Atividades'!B7),-('Diário 3o PA'!$F$5:$F$2004))+SUMPRODUCT(-('Diário 4º PA'!$H$5:$H$2006='Gasto das Atividades'!B7),-('Diário 4º PA'!$F$5:$F$2006))))))</f>
        <v>0</v>
      </c>
      <c r="E7" s="299">
        <f>IF($E$5 = "1º Relatório Gerencial Financeiro",SUMPRODUCT(-('Diário 2o PA'!$H$5:$H$1414='Gasto das Atividades'!B7),-('Diário 2o PA'!$F$5:$F$1414)),
IF($E$5 = "2º Relatório Gerencial Financeiro",SUMPRODUCT(-('Diário 3o PA'!$H$5:$H$2006='Gasto das Atividades'!B7),-('Diário 3o PA'!$F$5:$F$2006)),
IF($E$5 = "3º Relatório Gerencial Financeiro",SUMPRODUCT(-('Diário 4º PA'!$H$5:$H$2006='Gasto das Atividades'!B7),-('Diário 4º PA'!$F$5:$F$2006)),
IF($E$5 = "4º Relatório Gerencial Financeiro",SUMPRODUCT(-('Diário 5º PA'!$H$5:$H$2006='Gasto das Atividades'!B7),-('Diário 5º PA'!$F$5:$F$2006))))))
+SUMPRODUCT(-('Comp.'!$F$5:$F$253='Gasto das Atividades'!B7),-('Comp.'!$L$5:'Comp.'!$L$253&gt;=1),('Comp.'!$E$5:$E$253))</f>
        <v>0</v>
      </c>
      <c r="F7" s="298">
        <f>D7+E7</f>
        <v>0</v>
      </c>
      <c r="G7" s="306"/>
      <c r="H7" s="305" t="str">
        <f>IF(OR(F7=0,C7=0),"-",F7/C7)</f>
        <v>-</v>
      </c>
    </row>
    <row r="8" spans="1:8" x14ac:dyDescent="0.25">
      <c r="A8" s="326">
        <v>2</v>
      </c>
      <c r="B8" s="353" t="s">
        <v>637</v>
      </c>
      <c r="C8" s="329">
        <v>225762</v>
      </c>
      <c r="D8" s="442">
        <f>IF($E$5 = "1º Relatório Gerencial Financeiro",0,
IF($E$5 = "2º Relatório Gerencial Financeiro",SUMPRODUCT(-('Diário 2o PA'!$H$5:$H$1413='Gasto das Atividades'!B8),-('Diário 2o PA'!$F$5:$F$1413)),
IF($E$5 = "3º Relatório Gerencial Financeiro",SUMPRODUCT(-('Diário 2o PA'!$H$5:$H$1413='Gasto das Atividades'!B8),-('Diário 2o PA'!$F$5:$F$1413))+SUMPRODUCT(-('Diário 3o PA'!$H$5:$H$2004='Gasto das Atividades'!B8),-('Diário 3o PA'!$F$5:$F$2004)),
IF($E$5 = "4º Relatório Gerencial Financeiro",SUMPRODUCT(-('Diário 2o PA'!$H$5:$H$1413='Gasto das Atividades'!B8),-('Diário 2o PA'!$F$5:$F$1413))+SUMPRODUCT(-('Diário 3o PA'!$H$5:$H$2004='Gasto das Atividades'!B8),-('Diário 3o PA'!$F$5:$F$2004))+SUMPRODUCT(-('Diário 4º PA'!$H$5:$H$2006='Gasto das Atividades'!B8),-('Diário 4º PA'!$F$5:$F$2006))))))</f>
        <v>399620.05000000005</v>
      </c>
      <c r="E8" s="301">
        <f>IF($E$5 = "1º Relatório Gerencial Financeiro",SUMPRODUCT(-('Diário 2o PA'!$H$5:$H$1414='Gasto das Atividades'!B8),-('Diário 2o PA'!$F$5:$F$1414)),
IF($E$5 = "2º Relatório Gerencial Financeiro",SUMPRODUCT(-('Diário 3o PA'!$H$5:$H$2006='Gasto das Atividades'!B8),-('Diário 3o PA'!$F$5:$F$2006)),
IF($E$5 = "3º Relatório Gerencial Financeiro",SUMPRODUCT(-('Diário 4º PA'!$H$5:$H$2006='Gasto das Atividades'!B8),-('Diário 4º PA'!$F$5:$F$2006)),
IF($E$5 = "4º Relatório Gerencial Financeiro",SUMPRODUCT(-('Diário 5º PA'!$H$5:$H$2006='Gasto das Atividades'!B8),-('Diário 5º PA'!$F$5:$F$2006))))))
+SUMPRODUCT(-('Comp.'!$F$5:$F$253='Gasto das Atividades'!B8),-('Comp.'!$L$5:'Comp.'!$L$253&gt;=1),('Comp.'!$E$5:$E$253))</f>
        <v>194123.13000000003</v>
      </c>
      <c r="F8" s="300">
        <f t="shared" ref="F8:F36" si="0">D8+E8</f>
        <v>593743.18000000005</v>
      </c>
      <c r="G8" s="306"/>
      <c r="H8" s="307">
        <f>IF(OR(F8=0,C8=0),"-",F8/C8)</f>
        <v>2.6299518076558503</v>
      </c>
    </row>
    <row r="9" spans="1:8" x14ac:dyDescent="0.25">
      <c r="A9" s="326">
        <v>3</v>
      </c>
      <c r="B9" s="353" t="s">
        <v>638</v>
      </c>
      <c r="C9" s="329">
        <v>455041</v>
      </c>
      <c r="D9" s="442">
        <f>IF($E$5 = "1º Relatório Gerencial Financeiro",0,
IF($E$5 = "2º Relatório Gerencial Financeiro",SUMPRODUCT(-('Diário 2o PA'!$H$5:$H$1413='Gasto das Atividades'!B9),-('Diário 2o PA'!$F$5:$F$1413)),
IF($E$5 = "3º Relatório Gerencial Financeiro",SUMPRODUCT(-('Diário 2o PA'!$H$5:$H$1413='Gasto das Atividades'!B9),-('Diário 2o PA'!$F$5:$F$1413))+SUMPRODUCT(-('Diário 3o PA'!$H$5:$H$2004='Gasto das Atividades'!B9),-('Diário 3o PA'!$F$5:$F$2004)),
IF($E$5 = "4º Relatório Gerencial Financeiro",SUMPRODUCT(-('Diário 2o PA'!$H$5:$H$1413='Gasto das Atividades'!B9),-('Diário 2o PA'!$F$5:$F$1413))+SUMPRODUCT(-('Diário 3o PA'!$H$5:$H$2004='Gasto das Atividades'!B9),-('Diário 3o PA'!$F$5:$F$2004))+SUMPRODUCT(-('Diário 4º PA'!$H$5:$H$2006='Gasto das Atividades'!B9),-('Diário 4º PA'!$F$5:$F$2006))))))</f>
        <v>273237.18</v>
      </c>
      <c r="E9" s="301">
        <f>IF($E$5 = "1º Relatório Gerencial Financeiro",SUMPRODUCT(-('Diário 2o PA'!$H$5:$H$1414='Gasto das Atividades'!B9),-('Diário 2o PA'!$F$5:$F$1414)),
IF($E$5 = "2º Relatório Gerencial Financeiro",SUMPRODUCT(-('Diário 3o PA'!$H$5:$H$2006='Gasto das Atividades'!B9),-('Diário 3o PA'!$F$5:$F$2006)),
IF($E$5 = "3º Relatório Gerencial Financeiro",SUMPRODUCT(-('Diário 4º PA'!$H$5:$H$2006='Gasto das Atividades'!B9),-('Diário 4º PA'!$F$5:$F$2006)),
IF($E$5 = "4º Relatório Gerencial Financeiro",SUMPRODUCT(-('Diário 5º PA'!$H$5:$H$2006='Gasto das Atividades'!B9),-('Diário 5º PA'!$F$5:$F$2006))))))
+SUMPRODUCT(-('Comp.'!$F$5:$F$253='Gasto das Atividades'!B9),-('Comp.'!$L$5:'Comp.'!$L$253&gt;=1),('Comp.'!$E$5:$E$253))</f>
        <v>97832.66</v>
      </c>
      <c r="F9" s="300">
        <f t="shared" si="0"/>
        <v>371069.83999999997</v>
      </c>
      <c r="G9" s="306"/>
      <c r="H9" s="307">
        <f t="shared" ref="H9:H36" si="1">IF(OR(F9=0,C9=0),"-",F9/C9)</f>
        <v>0.81546462846205059</v>
      </c>
    </row>
    <row r="10" spans="1:8" x14ac:dyDescent="0.25">
      <c r="A10" s="326">
        <v>4</v>
      </c>
      <c r="B10" s="353" t="s">
        <v>639</v>
      </c>
      <c r="C10" s="329">
        <v>674850</v>
      </c>
      <c r="D10" s="442">
        <f>IF($E$5 = "1º Relatório Gerencial Financeiro",0,
IF($E$5 = "2º Relatório Gerencial Financeiro",SUMPRODUCT(-('Diário 2o PA'!$H$5:$H$1413='Gasto das Atividades'!B10),-('Diário 2o PA'!$F$5:$F$1413)),
IF($E$5 = "3º Relatório Gerencial Financeiro",SUMPRODUCT(-('Diário 2o PA'!$H$5:$H$1413='Gasto das Atividades'!B10),-('Diário 2o PA'!$F$5:$F$1413))+SUMPRODUCT(-('Diário 3o PA'!$H$5:$H$2004='Gasto das Atividades'!B10),-('Diário 3o PA'!$F$5:$F$2004)),
IF($E$5 = "4º Relatório Gerencial Financeiro",SUMPRODUCT(-('Diário 2o PA'!$H$5:$H$1413='Gasto das Atividades'!B10),-('Diário 2o PA'!$F$5:$F$1413))+SUMPRODUCT(-('Diário 3o PA'!$H$5:$H$2004='Gasto das Atividades'!B10),-('Diário 3o PA'!$F$5:$F$2004))+SUMPRODUCT(-('Diário 4º PA'!$H$5:$H$2006='Gasto das Atividades'!B10),-('Diário 4º PA'!$F$5:$F$2006))))))</f>
        <v>542730.44999999995</v>
      </c>
      <c r="E10" s="301">
        <f>IF($E$5 = "1º Relatório Gerencial Financeiro",SUMPRODUCT(-('Diário 2o PA'!$H$5:$H$1414='Gasto das Atividades'!B10),-('Diário 2o PA'!$F$5:$F$1414)),
IF($E$5 = "2º Relatório Gerencial Financeiro",SUMPRODUCT(-('Diário 3o PA'!$H$5:$H$2006='Gasto das Atividades'!B10),-('Diário 3o PA'!$F$5:$F$2006)),
IF($E$5 = "3º Relatório Gerencial Financeiro",SUMPRODUCT(-('Diário 4º PA'!$H$5:$H$2006='Gasto das Atividades'!B10),-('Diário 4º PA'!$F$5:$F$2006)),
IF($E$5 = "4º Relatório Gerencial Financeiro",SUMPRODUCT(-('Diário 5º PA'!$H$5:$H$2006='Gasto das Atividades'!B10),-('Diário 5º PA'!$F$5:$F$2006))))))
+SUMPRODUCT(-('Comp.'!$F$5:$F$253='Gasto das Atividades'!B10),-('Comp.'!$L$5:'Comp.'!$L$253&gt;=1),('Comp.'!$E$5:$E$253))</f>
        <v>92338.359999999986</v>
      </c>
      <c r="F10" s="300">
        <f t="shared" si="0"/>
        <v>635068.80999999994</v>
      </c>
      <c r="G10" s="306"/>
      <c r="H10" s="307">
        <f t="shared" si="1"/>
        <v>0.94105180410461575</v>
      </c>
    </row>
    <row r="11" spans="1:8" ht="13.8" thickBot="1" x14ac:dyDescent="0.3">
      <c r="A11" s="326">
        <v>5</v>
      </c>
      <c r="B11" s="353" t="s">
        <v>640</v>
      </c>
      <c r="C11" s="329">
        <v>750000</v>
      </c>
      <c r="D11" s="442">
        <f>IF($E$5 = "1º Relatório Gerencial Financeiro",0,
IF($E$5 = "2º Relatório Gerencial Financeiro",SUMPRODUCT(-('Diário 2o PA'!$H$5:$H$1413='Gasto das Atividades'!B11),-('Diário 2o PA'!$F$5:$F$1413)),
IF($E$5 = "3º Relatório Gerencial Financeiro",SUMPRODUCT(-('Diário 2o PA'!$H$5:$H$1413='Gasto das Atividades'!B11),-('Diário 2o PA'!$F$5:$F$1413))+SUMPRODUCT(-('Diário 3o PA'!$H$5:$H$2004='Gasto das Atividades'!B11),-('Diário 3o PA'!$F$5:$F$2004)),
IF($E$5 = "4º Relatório Gerencial Financeiro",SUMPRODUCT(-('Diário 2o PA'!$H$5:$H$1413='Gasto das Atividades'!B11),-('Diário 2o PA'!$F$5:$F$1413))+SUMPRODUCT(-('Diário 3o PA'!$H$5:$H$2004='Gasto das Atividades'!B11),-('Diário 3o PA'!$F$5:$F$2004))+SUMPRODUCT(-('Diário 4º PA'!$H$5:$H$2006='Gasto das Atividades'!B11),-('Diário 4º PA'!$F$5:$F$2006))))))</f>
        <v>335056.21000000002</v>
      </c>
      <c r="E11" s="301">
        <f>IF($E$5 = "1º Relatório Gerencial Financeiro",SUMPRODUCT(-('Diário 2o PA'!$H$5:$H$1414='Gasto das Atividades'!B11),-('Diário 2o PA'!$F$5:$F$1414)),
IF($E$5 = "2º Relatório Gerencial Financeiro",SUMPRODUCT(-('Diário 3o PA'!$H$5:$H$2006='Gasto das Atividades'!B11),-('Diário 3o PA'!$F$5:$F$2006)),
IF($E$5 = "3º Relatório Gerencial Financeiro",SUMPRODUCT(-('Diário 4º PA'!$H$5:$H$2006='Gasto das Atividades'!B11),-('Diário 4º PA'!$F$5:$F$2006)),
IF($E$5 = "4º Relatório Gerencial Financeiro",SUMPRODUCT(-('Diário 5º PA'!$H$5:$H$2006='Gasto das Atividades'!B11),-('Diário 5º PA'!$F$5:$F$2006))))))
+SUMPRODUCT(-('Comp.'!$F$5:$F$253='Gasto das Atividades'!B11),-('Comp.'!$L$5:'Comp.'!$L$253&gt;=1),('Comp.'!$E$5:$E$253))</f>
        <v>0</v>
      </c>
      <c r="F11" s="300">
        <f t="shared" si="0"/>
        <v>335056.21000000002</v>
      </c>
      <c r="G11" s="306"/>
      <c r="H11" s="307">
        <f t="shared" si="1"/>
        <v>0.44674161333333334</v>
      </c>
    </row>
    <row r="12" spans="1:8" hidden="1" x14ac:dyDescent="0.25">
      <c r="A12" s="326">
        <v>6</v>
      </c>
      <c r="B12" s="353"/>
      <c r="C12" s="329">
        <v>0</v>
      </c>
      <c r="D12" s="442">
        <f>IF($E$5 = "1º Relatório Gerencial Financeiro",0,
IF($E$5 = "2º Relatório Gerencial Financeiro",SUMPRODUCT(-('Diário 2o PA'!$H$5:$H$1413='Gasto das Atividades'!B12),-('Diário 2o PA'!$F$5:$F$1413)),
IF($E$5 = "3º Relatório Gerencial Financeiro",SUMPRODUCT(-('Diário 2o PA'!$H$5:$H$1413='Gasto das Atividades'!B12),-('Diário 2o PA'!$F$5:$F$1413))+SUMPRODUCT(-('Diário 3o PA'!$H$5:$H$2004='Gasto das Atividades'!B12),-('Diário 3o PA'!$F$5:$F$2004)),
IF($E$5 = "4º Relatório Gerencial Financeiro",SUMPRODUCT(-('Diário 2o PA'!$H$5:$H$1413='Gasto das Atividades'!B12),-('Diário 2o PA'!$F$5:$F$1413))+SUMPRODUCT(-('Diário 3o PA'!$H$5:$H$2004='Gasto das Atividades'!B12),-('Diário 3o PA'!$F$5:$F$2004))+SUMPRODUCT(-('Diário 4º PA'!$H$5:$H$2006='Gasto das Atividades'!B12),-('Diário 4º PA'!$F$5:$F$2006))))))</f>
        <v>0</v>
      </c>
      <c r="E12" s="301">
        <f>IF($E$5 = "1º Relatório Gerencial Financeiro",SUMPRODUCT(-('Diário 2o PA'!$H$5:$H$1414='Gasto das Atividades'!B12),-('Diário 2o PA'!$F$5:$F$1414)),
IF($E$5 = "2º Relatório Gerencial Financeiro",SUMPRODUCT(-('Diário 3o PA'!$H$5:$H$2006='Gasto das Atividades'!B12),-('Diário 3o PA'!$F$5:$F$2006)),
IF($E$5 = "3º Relatório Gerencial Financeiro",SUMPRODUCT(-('Diário 4º PA'!$H$5:$H$2006='Gasto das Atividades'!B12),-('Diário 4º PA'!$F$5:$F$2006)),
IF($E$5 = "4º Relatório Gerencial Financeiro",SUMPRODUCT(-('Diário 5º PA'!$H$5:$H$2006='Gasto das Atividades'!B12),-('Diário 5º PA'!$F$5:$F$2006))))))
+SUMPRODUCT(-('Comp.'!$F$5:$F$253='Gasto das Atividades'!B12),-('Comp.'!$L$5:'Comp.'!$L$253&gt;=1),('Comp.'!$E$5:$E$253))</f>
        <v>0</v>
      </c>
      <c r="F12" s="300">
        <f t="shared" si="0"/>
        <v>0</v>
      </c>
      <c r="G12" s="306"/>
      <c r="H12" s="307" t="str">
        <f t="shared" si="1"/>
        <v>-</v>
      </c>
    </row>
    <row r="13" spans="1:8" hidden="1" x14ac:dyDescent="0.25">
      <c r="A13" s="326">
        <v>7</v>
      </c>
      <c r="B13" s="353"/>
      <c r="C13" s="329">
        <v>0</v>
      </c>
      <c r="D13" s="442">
        <f>IF($E$5 = "1º Relatório Gerencial Financeiro",0,
IF($E$5 = "2º Relatório Gerencial Financeiro",SUMPRODUCT(-('Diário 2o PA'!$H$5:$H$1413='Gasto das Atividades'!B13),-('Diário 2o PA'!$F$5:$F$1413)),
IF($E$5 = "3º Relatório Gerencial Financeiro",SUMPRODUCT(-('Diário 2o PA'!$H$5:$H$1413='Gasto das Atividades'!B13),-('Diário 2o PA'!$F$5:$F$1413))+SUMPRODUCT(-('Diário 3o PA'!$H$5:$H$2004='Gasto das Atividades'!B13),-('Diário 3o PA'!$F$5:$F$2004)),
IF($E$5 = "4º Relatório Gerencial Financeiro",SUMPRODUCT(-('Diário 2o PA'!$H$5:$H$1413='Gasto das Atividades'!B13),-('Diário 2o PA'!$F$5:$F$1413))+SUMPRODUCT(-('Diário 3o PA'!$H$5:$H$2004='Gasto das Atividades'!B13),-('Diário 3o PA'!$F$5:$F$2004))+SUMPRODUCT(-('Diário 4º PA'!$H$5:$H$2006='Gasto das Atividades'!B13),-('Diário 4º PA'!$F$5:$F$2006))))))</f>
        <v>0</v>
      </c>
      <c r="E13" s="301">
        <f>IF($E$5 = "1º Relatório Gerencial Financeiro",SUMPRODUCT(-('Diário 2o PA'!$H$5:$H$1414='Gasto das Atividades'!B13),-('Diário 2o PA'!$F$5:$F$1414)),
IF($E$5 = "2º Relatório Gerencial Financeiro",SUMPRODUCT(-('Diário 3o PA'!$H$5:$H$2006='Gasto das Atividades'!B13),-('Diário 3o PA'!$F$5:$F$2006)),
IF($E$5 = "3º Relatório Gerencial Financeiro",SUMPRODUCT(-('Diário 4º PA'!$H$5:$H$2006='Gasto das Atividades'!B13),-('Diário 4º PA'!$F$5:$F$2006)),
IF($E$5 = "4º Relatório Gerencial Financeiro",SUMPRODUCT(-('Diário 5º PA'!$H$5:$H$2006='Gasto das Atividades'!B13),-('Diário 5º PA'!$F$5:$F$2006))))))
+SUMPRODUCT(-('Comp.'!$F$5:$F$253='Gasto das Atividades'!B13),-('Comp.'!$L$5:'Comp.'!$L$253&gt;=1),('Comp.'!$E$5:$E$253))</f>
        <v>0</v>
      </c>
      <c r="F13" s="300">
        <f t="shared" si="0"/>
        <v>0</v>
      </c>
      <c r="G13" s="306"/>
      <c r="H13" s="307" t="str">
        <f t="shared" si="1"/>
        <v>-</v>
      </c>
    </row>
    <row r="14" spans="1:8" hidden="1" x14ac:dyDescent="0.25">
      <c r="A14" s="326">
        <v>8</v>
      </c>
      <c r="B14" s="353"/>
      <c r="C14" s="329">
        <v>0</v>
      </c>
      <c r="D14" s="442">
        <f>IF($E$5 = "1º Relatório Gerencial Financeiro",0,
IF($E$5 = "2º Relatório Gerencial Financeiro",SUMPRODUCT(-('Diário 2o PA'!$H$5:$H$1413='Gasto das Atividades'!B14),-('Diário 2o PA'!$F$5:$F$1413)),
IF($E$5 = "3º Relatório Gerencial Financeiro",SUMPRODUCT(-('Diário 2o PA'!$H$5:$H$1413='Gasto das Atividades'!B14),-('Diário 2o PA'!$F$5:$F$1413))+SUMPRODUCT(-('Diário 3o PA'!$H$5:$H$2004='Gasto das Atividades'!B14),-('Diário 3o PA'!$F$5:$F$2004)),
IF($E$5 = "4º Relatório Gerencial Financeiro",SUMPRODUCT(-('Diário 2o PA'!$H$5:$H$1413='Gasto das Atividades'!B14),-('Diário 2o PA'!$F$5:$F$1413))+SUMPRODUCT(-('Diário 3o PA'!$H$5:$H$2004='Gasto das Atividades'!B14),-('Diário 3o PA'!$F$5:$F$2004))+SUMPRODUCT(-('Diário 4º PA'!$H$5:$H$2006='Gasto das Atividades'!B14),-('Diário 4º PA'!$F$5:$F$2006))))))</f>
        <v>0</v>
      </c>
      <c r="E14" s="301">
        <f>IF($E$5 = "1º Relatório Gerencial Financeiro",SUMPRODUCT(-('Diário 2o PA'!$H$5:$H$1414='Gasto das Atividades'!B14),-('Diário 2o PA'!$F$5:$F$1414)),
IF($E$5 = "2º Relatório Gerencial Financeiro",SUMPRODUCT(-('Diário 3o PA'!$H$5:$H$2006='Gasto das Atividades'!B14),-('Diário 3o PA'!$F$5:$F$2006)),
IF($E$5 = "3º Relatório Gerencial Financeiro",SUMPRODUCT(-('Diário 4º PA'!$H$5:$H$2006='Gasto das Atividades'!B14),-('Diário 4º PA'!$F$5:$F$2006)),
IF($E$5 = "4º Relatório Gerencial Financeiro",SUMPRODUCT(-('Diário 5º PA'!$H$5:$H$2006='Gasto das Atividades'!B14),-('Diário 5º PA'!$F$5:$F$2006))))))
+SUMPRODUCT(-('Comp.'!$F$5:$F$253='Gasto das Atividades'!B14),-('Comp.'!$L$5:'Comp.'!$L$253&gt;=1),('Comp.'!$E$5:$E$253))</f>
        <v>0</v>
      </c>
      <c r="F14" s="300">
        <f t="shared" si="0"/>
        <v>0</v>
      </c>
      <c r="G14" s="306"/>
      <c r="H14" s="307" t="str">
        <f t="shared" si="1"/>
        <v>-</v>
      </c>
    </row>
    <row r="15" spans="1:8" hidden="1" x14ac:dyDescent="0.25">
      <c r="A15" s="326">
        <v>9</v>
      </c>
      <c r="B15" s="353"/>
      <c r="C15" s="329">
        <v>0</v>
      </c>
      <c r="D15" s="442">
        <f>IF($E$5 = "1º Relatório Gerencial Financeiro",0,
IF($E$5 = "2º Relatório Gerencial Financeiro",SUMPRODUCT(-('Diário 2o PA'!$H$5:$H$1413='Gasto das Atividades'!B15),-('Diário 2o PA'!$F$5:$F$1413)),
IF($E$5 = "3º Relatório Gerencial Financeiro",SUMPRODUCT(-('Diário 2o PA'!$H$5:$H$1413='Gasto das Atividades'!B15),-('Diário 2o PA'!$F$5:$F$1413))+SUMPRODUCT(-('Diário 3o PA'!$H$5:$H$2004='Gasto das Atividades'!B15),-('Diário 3o PA'!$F$5:$F$2004)),
IF($E$5 = "4º Relatório Gerencial Financeiro",SUMPRODUCT(-('Diário 2o PA'!$H$5:$H$1413='Gasto das Atividades'!B15),-('Diário 2o PA'!$F$5:$F$1413))+SUMPRODUCT(-('Diário 3o PA'!$H$5:$H$2004='Gasto das Atividades'!B15),-('Diário 3o PA'!$F$5:$F$2004))+SUMPRODUCT(-('Diário 4º PA'!$H$5:$H$2006='Gasto das Atividades'!B15),-('Diário 4º PA'!$F$5:$F$2006))))))</f>
        <v>0</v>
      </c>
      <c r="E15" s="301">
        <f>IF($E$5 = "1º Relatório Gerencial Financeiro",SUMPRODUCT(-('Diário 2o PA'!$H$5:$H$1414='Gasto das Atividades'!B15),-('Diário 2o PA'!$F$5:$F$1414)),
IF($E$5 = "2º Relatório Gerencial Financeiro",SUMPRODUCT(-('Diário 3o PA'!$H$5:$H$2006='Gasto das Atividades'!B15),-('Diário 3o PA'!$F$5:$F$2006)),
IF($E$5 = "3º Relatório Gerencial Financeiro",SUMPRODUCT(-('Diário 4º PA'!$H$5:$H$2006='Gasto das Atividades'!B15),-('Diário 4º PA'!$F$5:$F$2006)),
IF($E$5 = "4º Relatório Gerencial Financeiro",SUMPRODUCT(-('Diário 5º PA'!$H$5:$H$2006='Gasto das Atividades'!B15),-('Diário 5º PA'!$F$5:$F$2006))))))
+SUMPRODUCT(-('Comp.'!$F$5:$F$253='Gasto das Atividades'!B15),-('Comp.'!$L$5:'Comp.'!$L$253&gt;=1),('Comp.'!$E$5:$E$253))</f>
        <v>0</v>
      </c>
      <c r="F15" s="300">
        <f t="shared" si="0"/>
        <v>0</v>
      </c>
      <c r="G15" s="306"/>
      <c r="H15" s="307" t="str">
        <f t="shared" si="1"/>
        <v>-</v>
      </c>
    </row>
    <row r="16" spans="1:8" hidden="1" x14ac:dyDescent="0.25">
      <c r="A16" s="326">
        <v>10</v>
      </c>
      <c r="B16" s="353"/>
      <c r="C16" s="329">
        <v>0</v>
      </c>
      <c r="D16" s="442">
        <f>IF($E$5 = "1º Relatório Gerencial Financeiro",0,
IF($E$5 = "2º Relatório Gerencial Financeiro",SUMPRODUCT(-('Diário 2o PA'!$H$5:$H$1413='Gasto das Atividades'!B16),-('Diário 2o PA'!$F$5:$F$1413)),
IF($E$5 = "3º Relatório Gerencial Financeiro",SUMPRODUCT(-('Diário 2o PA'!$H$5:$H$1413='Gasto das Atividades'!B16),-('Diário 2o PA'!$F$5:$F$1413))+SUMPRODUCT(-('Diário 3o PA'!$H$5:$H$2004='Gasto das Atividades'!B16),-('Diário 3o PA'!$F$5:$F$2004)),
IF($E$5 = "4º Relatório Gerencial Financeiro",SUMPRODUCT(-('Diário 2o PA'!$H$5:$H$1413='Gasto das Atividades'!B16),-('Diário 2o PA'!$F$5:$F$1413))+SUMPRODUCT(-('Diário 3o PA'!$H$5:$H$2004='Gasto das Atividades'!B16),-('Diário 3o PA'!$F$5:$F$2004))+SUMPRODUCT(-('Diário 4º PA'!$H$5:$H$2006='Gasto das Atividades'!B16),-('Diário 4º PA'!$F$5:$F$2006))))))</f>
        <v>0</v>
      </c>
      <c r="E16" s="301">
        <f>IF($E$5 = "1º Relatório Gerencial Financeiro",SUMPRODUCT(-('Diário 2o PA'!$H$5:$H$1414='Gasto das Atividades'!B16),-('Diário 2o PA'!$F$5:$F$1414)),
IF($E$5 = "2º Relatório Gerencial Financeiro",SUMPRODUCT(-('Diário 3o PA'!$H$5:$H$2006='Gasto das Atividades'!B16),-('Diário 3o PA'!$F$5:$F$2006)),
IF($E$5 = "3º Relatório Gerencial Financeiro",SUMPRODUCT(-('Diário 4º PA'!$H$5:$H$2006='Gasto das Atividades'!B16),-('Diário 4º PA'!$F$5:$F$2006)),
IF($E$5 = "4º Relatório Gerencial Financeiro",SUMPRODUCT(-('Diário 5º PA'!$H$5:$H$2006='Gasto das Atividades'!B16),-('Diário 5º PA'!$F$5:$F$2006))))))
+SUMPRODUCT(-('Comp.'!$F$5:$F$253='Gasto das Atividades'!B16),-('Comp.'!$L$5:'Comp.'!$L$253&gt;=1),('Comp.'!$E$5:$E$253))</f>
        <v>0</v>
      </c>
      <c r="F16" s="300">
        <f t="shared" si="0"/>
        <v>0</v>
      </c>
      <c r="G16" s="306"/>
      <c r="H16" s="307" t="str">
        <f t="shared" si="1"/>
        <v>-</v>
      </c>
    </row>
    <row r="17" spans="1:8" hidden="1" x14ac:dyDescent="0.25">
      <c r="A17" s="326">
        <v>11</v>
      </c>
      <c r="B17" s="353"/>
      <c r="C17" s="329">
        <v>0</v>
      </c>
      <c r="D17" s="442">
        <f>IF($E$5 = "1º Relatório Gerencial Financeiro",0,
IF($E$5 = "2º Relatório Gerencial Financeiro",SUMPRODUCT(-('Diário 2o PA'!$H$5:$H$1413='Gasto das Atividades'!B17),-('Diário 2o PA'!$F$5:$F$1413)),
IF($E$5 = "3º Relatório Gerencial Financeiro",SUMPRODUCT(-('Diário 2o PA'!$H$5:$H$1413='Gasto das Atividades'!B17),-('Diário 2o PA'!$F$5:$F$1413))+SUMPRODUCT(-('Diário 3o PA'!$H$5:$H$2004='Gasto das Atividades'!B17),-('Diário 3o PA'!$F$5:$F$2004)),
IF($E$5 = "4º Relatório Gerencial Financeiro",SUMPRODUCT(-('Diário 2o PA'!$H$5:$H$1413='Gasto das Atividades'!B17),-('Diário 2o PA'!$F$5:$F$1413))+SUMPRODUCT(-('Diário 3o PA'!$H$5:$H$2004='Gasto das Atividades'!B17),-('Diário 3o PA'!$F$5:$F$2004))+SUMPRODUCT(-('Diário 4º PA'!$H$5:$H$2006='Gasto das Atividades'!B17),-('Diário 4º PA'!$F$5:$F$2006))))))</f>
        <v>0</v>
      </c>
      <c r="E17" s="301">
        <f>IF($E$5 = "1º Relatório Gerencial Financeiro",SUMPRODUCT(-('Diário 2o PA'!$H$5:$H$1414='Gasto das Atividades'!B17),-('Diário 2o PA'!$F$5:$F$1414)),
IF($E$5 = "2º Relatório Gerencial Financeiro",SUMPRODUCT(-('Diário 3o PA'!$H$5:$H$2006='Gasto das Atividades'!B17),-('Diário 3o PA'!$F$5:$F$2006)),
IF($E$5 = "3º Relatório Gerencial Financeiro",SUMPRODUCT(-('Diário 4º PA'!$H$5:$H$2006='Gasto das Atividades'!B17),-('Diário 4º PA'!$F$5:$F$2006)),
IF($E$5 = "4º Relatório Gerencial Financeiro",SUMPRODUCT(-('Diário 5º PA'!$H$5:$H$2006='Gasto das Atividades'!B17),-('Diário 5º PA'!$F$5:$F$2006))))))
+SUMPRODUCT(-('Comp.'!$F$5:$F$253='Gasto das Atividades'!B17),-('Comp.'!$L$5:'Comp.'!$L$253&gt;=1),('Comp.'!$E$5:$E$253))</f>
        <v>0</v>
      </c>
      <c r="F17" s="300">
        <f t="shared" si="0"/>
        <v>0</v>
      </c>
      <c r="G17" s="306"/>
      <c r="H17" s="307" t="str">
        <f t="shared" si="1"/>
        <v>-</v>
      </c>
    </row>
    <row r="18" spans="1:8" hidden="1" x14ac:dyDescent="0.25">
      <c r="A18" s="326">
        <v>12</v>
      </c>
      <c r="B18" s="353"/>
      <c r="C18" s="329">
        <v>0</v>
      </c>
      <c r="D18" s="442">
        <f>IF($E$5 = "1º Relatório Gerencial Financeiro",0,
IF($E$5 = "2º Relatório Gerencial Financeiro",SUMPRODUCT(-('Diário 2o PA'!$H$5:$H$1413='Gasto das Atividades'!B18),-('Diário 2o PA'!$F$5:$F$1413)),
IF($E$5 = "3º Relatório Gerencial Financeiro",SUMPRODUCT(-('Diário 2o PA'!$H$5:$H$1413='Gasto das Atividades'!B18),-('Diário 2o PA'!$F$5:$F$1413))+SUMPRODUCT(-('Diário 3o PA'!$H$5:$H$2004='Gasto das Atividades'!B18),-('Diário 3o PA'!$F$5:$F$2004)),
IF($E$5 = "4º Relatório Gerencial Financeiro",SUMPRODUCT(-('Diário 2o PA'!$H$5:$H$1413='Gasto das Atividades'!B18),-('Diário 2o PA'!$F$5:$F$1413))+SUMPRODUCT(-('Diário 3o PA'!$H$5:$H$2004='Gasto das Atividades'!B18),-('Diário 3o PA'!$F$5:$F$2004))+SUMPRODUCT(-('Diário 4º PA'!$H$5:$H$2006='Gasto das Atividades'!B18),-('Diário 4º PA'!$F$5:$F$2006))))))</f>
        <v>0</v>
      </c>
      <c r="E18" s="301">
        <f>IF($E$5 = "1º Relatório Gerencial Financeiro",SUMPRODUCT(-('Diário 2o PA'!$H$5:$H$1414='Gasto das Atividades'!B18),-('Diário 2o PA'!$F$5:$F$1414)),
IF($E$5 = "2º Relatório Gerencial Financeiro",SUMPRODUCT(-('Diário 3o PA'!$H$5:$H$2006='Gasto das Atividades'!B18),-('Diário 3o PA'!$F$5:$F$2006)),
IF($E$5 = "3º Relatório Gerencial Financeiro",SUMPRODUCT(-('Diário 4º PA'!$H$5:$H$2006='Gasto das Atividades'!B18),-('Diário 4º PA'!$F$5:$F$2006)),
IF($E$5 = "4º Relatório Gerencial Financeiro",SUMPRODUCT(-('Diário 5º PA'!$H$5:$H$2006='Gasto das Atividades'!B18),-('Diário 5º PA'!$F$5:$F$2006))))))
+SUMPRODUCT(-('Comp.'!$F$5:$F$253='Gasto das Atividades'!B18),-('Comp.'!$L$5:'Comp.'!$L$253&gt;=1),('Comp.'!$E$5:$E$253))</f>
        <v>0</v>
      </c>
      <c r="F18" s="300">
        <f t="shared" si="0"/>
        <v>0</v>
      </c>
      <c r="G18" s="306"/>
      <c r="H18" s="307" t="str">
        <f t="shared" si="1"/>
        <v>-</v>
      </c>
    </row>
    <row r="19" spans="1:8" hidden="1" x14ac:dyDescent="0.25">
      <c r="A19" s="326">
        <v>13</v>
      </c>
      <c r="B19" s="353"/>
      <c r="C19" s="329">
        <v>0</v>
      </c>
      <c r="D19" s="442">
        <f>IF($E$5 = "1º Relatório Gerencial Financeiro",0,
IF($E$5 = "2º Relatório Gerencial Financeiro",SUMPRODUCT(-('Diário 2o PA'!$H$5:$H$1413='Gasto das Atividades'!B19),-('Diário 2o PA'!$F$5:$F$1413)),
IF($E$5 = "3º Relatório Gerencial Financeiro",SUMPRODUCT(-('Diário 2o PA'!$H$5:$H$1413='Gasto das Atividades'!B19),-('Diário 2o PA'!$F$5:$F$1413))+SUMPRODUCT(-('Diário 3o PA'!$H$5:$H$2004='Gasto das Atividades'!B19),-('Diário 3o PA'!$F$5:$F$2004)),
IF($E$5 = "4º Relatório Gerencial Financeiro",SUMPRODUCT(-('Diário 2o PA'!$H$5:$H$1413='Gasto das Atividades'!B19),-('Diário 2o PA'!$F$5:$F$1413))+SUMPRODUCT(-('Diário 3o PA'!$H$5:$H$2004='Gasto das Atividades'!B19),-('Diário 3o PA'!$F$5:$F$2004))+SUMPRODUCT(-('Diário 4º PA'!$H$5:$H$2006='Gasto das Atividades'!B19),-('Diário 4º PA'!$F$5:$F$2006))))))</f>
        <v>0</v>
      </c>
      <c r="E19" s="301">
        <f>IF($E$5 = "1º Relatório Gerencial Financeiro",SUMPRODUCT(-('Diário 2o PA'!$H$5:$H$1414='Gasto das Atividades'!B19),-('Diário 2o PA'!$F$5:$F$1414)),
IF($E$5 = "2º Relatório Gerencial Financeiro",SUMPRODUCT(-('Diário 3o PA'!$H$5:$H$2006='Gasto das Atividades'!B19),-('Diário 3o PA'!$F$5:$F$2006)),
IF($E$5 = "3º Relatório Gerencial Financeiro",SUMPRODUCT(-('Diário 4º PA'!$H$5:$H$2006='Gasto das Atividades'!B19),-('Diário 4º PA'!$F$5:$F$2006)),
IF($E$5 = "4º Relatório Gerencial Financeiro",SUMPRODUCT(-('Diário 5º PA'!$H$5:$H$2006='Gasto das Atividades'!B19),-('Diário 5º PA'!$F$5:$F$2006))))))
+SUMPRODUCT(-('Comp.'!$F$5:$F$253='Gasto das Atividades'!B19),-('Comp.'!$L$5:'Comp.'!$L$253&gt;=1),('Comp.'!$E$5:$E$253))</f>
        <v>0</v>
      </c>
      <c r="F19" s="300">
        <f t="shared" si="0"/>
        <v>0</v>
      </c>
      <c r="G19" s="306"/>
      <c r="H19" s="307" t="str">
        <f t="shared" si="1"/>
        <v>-</v>
      </c>
    </row>
    <row r="20" spans="1:8" hidden="1" x14ac:dyDescent="0.25">
      <c r="A20" s="326">
        <v>14</v>
      </c>
      <c r="B20" s="353"/>
      <c r="C20" s="329">
        <v>0</v>
      </c>
      <c r="D20" s="442">
        <f>IF($E$5 = "1º Relatório Gerencial Financeiro",0,
IF($E$5 = "2º Relatório Gerencial Financeiro",SUMPRODUCT(-('Diário 2o PA'!$H$5:$H$1413='Gasto das Atividades'!B20),-('Diário 2o PA'!$F$5:$F$1413)),
IF($E$5 = "3º Relatório Gerencial Financeiro",SUMPRODUCT(-('Diário 2o PA'!$H$5:$H$1413='Gasto das Atividades'!B20),-('Diário 2o PA'!$F$5:$F$1413))+SUMPRODUCT(-('Diário 3o PA'!$H$5:$H$2004='Gasto das Atividades'!B20),-('Diário 3o PA'!$F$5:$F$2004)),
IF($E$5 = "4º Relatório Gerencial Financeiro",SUMPRODUCT(-('Diário 2o PA'!$H$5:$H$1413='Gasto das Atividades'!B20),-('Diário 2o PA'!$F$5:$F$1413))+SUMPRODUCT(-('Diário 3o PA'!$H$5:$H$2004='Gasto das Atividades'!B20),-('Diário 3o PA'!$F$5:$F$2004))+SUMPRODUCT(-('Diário 4º PA'!$H$5:$H$2006='Gasto das Atividades'!B20),-('Diário 4º PA'!$F$5:$F$2006))))))</f>
        <v>0</v>
      </c>
      <c r="E20" s="301">
        <f>IF($E$5 = "1º Relatório Gerencial Financeiro",SUMPRODUCT(-('Diário 2o PA'!$H$5:$H$1414='Gasto das Atividades'!B20),-('Diário 2o PA'!$F$5:$F$1414)),
IF($E$5 = "2º Relatório Gerencial Financeiro",SUMPRODUCT(-('Diário 3o PA'!$H$5:$H$2006='Gasto das Atividades'!B20),-('Diário 3o PA'!$F$5:$F$2006)),
IF($E$5 = "3º Relatório Gerencial Financeiro",SUMPRODUCT(-('Diário 4º PA'!$H$5:$H$2006='Gasto das Atividades'!B20),-('Diário 4º PA'!$F$5:$F$2006)),
IF($E$5 = "4º Relatório Gerencial Financeiro",SUMPRODUCT(-('Diário 5º PA'!$H$5:$H$2006='Gasto das Atividades'!B20),-('Diário 5º PA'!$F$5:$F$2006))))))
+SUMPRODUCT(-('Comp.'!$F$5:$F$253='Gasto das Atividades'!B20),-('Comp.'!$L$5:'Comp.'!$L$253&gt;=1),('Comp.'!$E$5:$E$253))</f>
        <v>0</v>
      </c>
      <c r="F20" s="300">
        <f t="shared" si="0"/>
        <v>0</v>
      </c>
      <c r="G20" s="306"/>
      <c r="H20" s="307" t="str">
        <f t="shared" si="1"/>
        <v>-</v>
      </c>
    </row>
    <row r="21" spans="1:8" hidden="1" x14ac:dyDescent="0.25">
      <c r="A21" s="326">
        <v>15</v>
      </c>
      <c r="B21" s="353"/>
      <c r="C21" s="329">
        <v>0</v>
      </c>
      <c r="D21" s="442">
        <f>IF($E$5 = "1º Relatório Gerencial Financeiro",0,
IF($E$5 = "2º Relatório Gerencial Financeiro",SUMPRODUCT(-('Diário 2o PA'!$H$5:$H$1413='Gasto das Atividades'!B21),-('Diário 2o PA'!$F$5:$F$1413)),
IF($E$5 = "3º Relatório Gerencial Financeiro",SUMPRODUCT(-('Diário 2o PA'!$H$5:$H$1413='Gasto das Atividades'!B21),-('Diário 2o PA'!$F$5:$F$1413))+SUMPRODUCT(-('Diário 3o PA'!$H$5:$H$2004='Gasto das Atividades'!B21),-('Diário 3o PA'!$F$5:$F$2004)),
IF($E$5 = "4º Relatório Gerencial Financeiro",SUMPRODUCT(-('Diário 2o PA'!$H$5:$H$1413='Gasto das Atividades'!B21),-('Diário 2o PA'!$F$5:$F$1413))+SUMPRODUCT(-('Diário 3o PA'!$H$5:$H$2004='Gasto das Atividades'!B21),-('Diário 3o PA'!$F$5:$F$2004))+SUMPRODUCT(-('Diário 4º PA'!$H$5:$H$2006='Gasto das Atividades'!B21),-('Diário 4º PA'!$F$5:$F$2006))))))</f>
        <v>0</v>
      </c>
      <c r="E21" s="301">
        <f>IF($E$5 = "1º Relatório Gerencial Financeiro",SUMPRODUCT(-('Diário 2o PA'!$H$5:$H$1414='Gasto das Atividades'!B21),-('Diário 2o PA'!$F$5:$F$1414)),
IF($E$5 = "2º Relatório Gerencial Financeiro",SUMPRODUCT(-('Diário 3o PA'!$H$5:$H$2006='Gasto das Atividades'!B21),-('Diário 3o PA'!$F$5:$F$2006)),
IF($E$5 = "3º Relatório Gerencial Financeiro",SUMPRODUCT(-('Diário 4º PA'!$H$5:$H$2006='Gasto das Atividades'!B21),-('Diário 4º PA'!$F$5:$F$2006)),
IF($E$5 = "4º Relatório Gerencial Financeiro",SUMPRODUCT(-('Diário 5º PA'!$H$5:$H$2006='Gasto das Atividades'!B21),-('Diário 5º PA'!$F$5:$F$2006))))))
+SUMPRODUCT(-('Comp.'!$F$5:$F$253='Gasto das Atividades'!B21),-('Comp.'!$L$5:'Comp.'!$L$253&gt;=1),('Comp.'!$E$5:$E$253))</f>
        <v>0</v>
      </c>
      <c r="F21" s="300">
        <f t="shared" si="0"/>
        <v>0</v>
      </c>
      <c r="G21" s="306"/>
      <c r="H21" s="307" t="str">
        <f t="shared" si="1"/>
        <v>-</v>
      </c>
    </row>
    <row r="22" spans="1:8" hidden="1" x14ac:dyDescent="0.25">
      <c r="A22" s="326">
        <v>16</v>
      </c>
      <c r="B22" s="353"/>
      <c r="C22" s="329">
        <v>0</v>
      </c>
      <c r="D22" s="442">
        <f>IF($E$5 = "1º Relatório Gerencial Financeiro",0,
IF($E$5 = "2º Relatório Gerencial Financeiro",SUMPRODUCT(-('Diário 2o PA'!$H$5:$H$1413='Gasto das Atividades'!B22),-('Diário 2o PA'!$F$5:$F$1413)),
IF($E$5 = "3º Relatório Gerencial Financeiro",SUMPRODUCT(-('Diário 2o PA'!$H$5:$H$1413='Gasto das Atividades'!B22),-('Diário 2o PA'!$F$5:$F$1413))+SUMPRODUCT(-('Diário 3o PA'!$H$5:$H$2004='Gasto das Atividades'!B22),-('Diário 3o PA'!$F$5:$F$2004)),
IF($E$5 = "4º Relatório Gerencial Financeiro",SUMPRODUCT(-('Diário 2o PA'!$H$5:$H$1413='Gasto das Atividades'!B22),-('Diário 2o PA'!$F$5:$F$1413))+SUMPRODUCT(-('Diário 3o PA'!$H$5:$H$2004='Gasto das Atividades'!B22),-('Diário 3o PA'!$F$5:$F$2004))+SUMPRODUCT(-('Diário 4º PA'!$H$5:$H$2006='Gasto das Atividades'!B22),-('Diário 4º PA'!$F$5:$F$2006))))))</f>
        <v>0</v>
      </c>
      <c r="E22" s="301">
        <f>IF($E$5 = "1º Relatório Gerencial Financeiro",SUMPRODUCT(-('Diário 2o PA'!$H$5:$H$1414='Gasto das Atividades'!B22),-('Diário 2o PA'!$F$5:$F$1414)),
IF($E$5 = "2º Relatório Gerencial Financeiro",SUMPRODUCT(-('Diário 3o PA'!$H$5:$H$2006='Gasto das Atividades'!B22),-('Diário 3o PA'!$F$5:$F$2006)),
IF($E$5 = "3º Relatório Gerencial Financeiro",SUMPRODUCT(-('Diário 4º PA'!$H$5:$H$2006='Gasto das Atividades'!B22),-('Diário 4º PA'!$F$5:$F$2006)),
IF($E$5 = "4º Relatório Gerencial Financeiro",SUMPRODUCT(-('Diário 5º PA'!$H$5:$H$2006='Gasto das Atividades'!B22),-('Diário 5º PA'!$F$5:$F$2006))))))
+SUMPRODUCT(-('Comp.'!$F$5:$F$253='Gasto das Atividades'!B22),-('Comp.'!$L$5:'Comp.'!$L$253&gt;=1),('Comp.'!$E$5:$E$253))</f>
        <v>0</v>
      </c>
      <c r="F22" s="300">
        <f t="shared" si="0"/>
        <v>0</v>
      </c>
      <c r="G22" s="306"/>
      <c r="H22" s="307" t="str">
        <f t="shared" si="1"/>
        <v>-</v>
      </c>
    </row>
    <row r="23" spans="1:8" hidden="1" x14ac:dyDescent="0.25">
      <c r="A23" s="326">
        <v>17</v>
      </c>
      <c r="B23" s="353"/>
      <c r="C23" s="329">
        <v>0</v>
      </c>
      <c r="D23" s="442">
        <f>IF($E$5 = "1º Relatório Gerencial Financeiro",0,
IF($E$5 = "2º Relatório Gerencial Financeiro",SUMPRODUCT(-('Diário 2o PA'!$H$5:$H$1413='Gasto das Atividades'!B23),-('Diário 2o PA'!$F$5:$F$1413)),
IF($E$5 = "3º Relatório Gerencial Financeiro",SUMPRODUCT(-('Diário 2o PA'!$H$5:$H$1413='Gasto das Atividades'!B23),-('Diário 2o PA'!$F$5:$F$1413))+SUMPRODUCT(-('Diário 3o PA'!$H$5:$H$2004='Gasto das Atividades'!B23),-('Diário 3o PA'!$F$5:$F$2004)),
IF($E$5 = "4º Relatório Gerencial Financeiro",SUMPRODUCT(-('Diário 2o PA'!$H$5:$H$1413='Gasto das Atividades'!B23),-('Diário 2o PA'!$F$5:$F$1413))+SUMPRODUCT(-('Diário 3o PA'!$H$5:$H$2004='Gasto das Atividades'!B23),-('Diário 3o PA'!$F$5:$F$2004))+SUMPRODUCT(-('Diário 4º PA'!$H$5:$H$2006='Gasto das Atividades'!B23),-('Diário 4º PA'!$F$5:$F$2006))))))</f>
        <v>0</v>
      </c>
      <c r="E23" s="301">
        <f>IF($E$5 = "1º Relatório Gerencial Financeiro",SUMPRODUCT(-('Diário 2o PA'!$H$5:$H$1414='Gasto das Atividades'!B23),-('Diário 2o PA'!$F$5:$F$1414)),
IF($E$5 = "2º Relatório Gerencial Financeiro",SUMPRODUCT(-('Diário 3o PA'!$H$5:$H$2006='Gasto das Atividades'!B23),-('Diário 3o PA'!$F$5:$F$2006)),
IF($E$5 = "3º Relatório Gerencial Financeiro",SUMPRODUCT(-('Diário 4º PA'!$H$5:$H$2006='Gasto das Atividades'!B23),-('Diário 4º PA'!$F$5:$F$2006)),
IF($E$5 = "4º Relatório Gerencial Financeiro",SUMPRODUCT(-('Diário 5º PA'!$H$5:$H$2006='Gasto das Atividades'!B23),-('Diário 5º PA'!$F$5:$F$2006))))))
+SUMPRODUCT(-('Comp.'!$F$5:$F$253='Gasto das Atividades'!B23),-('Comp.'!$L$5:'Comp.'!$L$253&gt;=1),('Comp.'!$E$5:$E$253))</f>
        <v>0</v>
      </c>
      <c r="F23" s="300">
        <f t="shared" si="0"/>
        <v>0</v>
      </c>
      <c r="G23" s="306"/>
      <c r="H23" s="307" t="str">
        <f t="shared" si="1"/>
        <v>-</v>
      </c>
    </row>
    <row r="24" spans="1:8" hidden="1" x14ac:dyDescent="0.25">
      <c r="A24" s="326">
        <v>18</v>
      </c>
      <c r="B24" s="353"/>
      <c r="C24" s="329">
        <v>0</v>
      </c>
      <c r="D24" s="442">
        <f>IF($E$5 = "1º Relatório Gerencial Financeiro",0,
IF($E$5 = "2º Relatório Gerencial Financeiro",SUMPRODUCT(-('Diário 2o PA'!$H$5:$H$1413='Gasto das Atividades'!B24),-('Diário 2o PA'!$F$5:$F$1413)),
IF($E$5 = "3º Relatório Gerencial Financeiro",SUMPRODUCT(-('Diário 2o PA'!$H$5:$H$1413='Gasto das Atividades'!B24),-('Diário 2o PA'!$F$5:$F$1413))+SUMPRODUCT(-('Diário 3o PA'!$H$5:$H$2004='Gasto das Atividades'!B24),-('Diário 3o PA'!$F$5:$F$2004)),
IF($E$5 = "4º Relatório Gerencial Financeiro",SUMPRODUCT(-('Diário 2o PA'!$H$5:$H$1413='Gasto das Atividades'!B24),-('Diário 2o PA'!$F$5:$F$1413))+SUMPRODUCT(-('Diário 3o PA'!$H$5:$H$2004='Gasto das Atividades'!B24),-('Diário 3o PA'!$F$5:$F$2004))+SUMPRODUCT(-('Diário 4º PA'!$H$5:$H$2006='Gasto das Atividades'!B24),-('Diário 4º PA'!$F$5:$F$2006))))))</f>
        <v>0</v>
      </c>
      <c r="E24" s="301">
        <f>IF($E$5 = "1º Relatório Gerencial Financeiro",SUMPRODUCT(-('Diário 2o PA'!$H$5:$H$1414='Gasto das Atividades'!B24),-('Diário 2o PA'!$F$5:$F$1414)),
IF($E$5 = "2º Relatório Gerencial Financeiro",SUMPRODUCT(-('Diário 3o PA'!$H$5:$H$2006='Gasto das Atividades'!B24),-('Diário 3o PA'!$F$5:$F$2006)),
IF($E$5 = "3º Relatório Gerencial Financeiro",SUMPRODUCT(-('Diário 4º PA'!$H$5:$H$2006='Gasto das Atividades'!B24),-('Diário 4º PA'!$F$5:$F$2006)),
IF($E$5 = "4º Relatório Gerencial Financeiro",SUMPRODUCT(-('Diário 5º PA'!$H$5:$H$2006='Gasto das Atividades'!B24),-('Diário 5º PA'!$F$5:$F$2006))))))
+SUMPRODUCT(-('Comp.'!$F$5:$F$253='Gasto das Atividades'!B24),-('Comp.'!$L$5:'Comp.'!$L$253&gt;=1),('Comp.'!$E$5:$E$253))</f>
        <v>0</v>
      </c>
      <c r="F24" s="300">
        <f t="shared" si="0"/>
        <v>0</v>
      </c>
      <c r="G24" s="306"/>
      <c r="H24" s="307" t="str">
        <f t="shared" si="1"/>
        <v>-</v>
      </c>
    </row>
    <row r="25" spans="1:8" hidden="1" x14ac:dyDescent="0.25">
      <c r="A25" s="326">
        <v>19</v>
      </c>
      <c r="B25" s="353"/>
      <c r="C25" s="329">
        <v>0</v>
      </c>
      <c r="D25" s="442">
        <f>IF($E$5 = "1º Relatório Gerencial Financeiro",0,
IF($E$5 = "2º Relatório Gerencial Financeiro",SUMPRODUCT(-('Diário 2o PA'!$H$5:$H$1413='Gasto das Atividades'!B25),-('Diário 2o PA'!$F$5:$F$1413)),
IF($E$5 = "3º Relatório Gerencial Financeiro",SUMPRODUCT(-('Diário 2o PA'!$H$5:$H$1413='Gasto das Atividades'!B25),-('Diário 2o PA'!$F$5:$F$1413))+SUMPRODUCT(-('Diário 3o PA'!$H$5:$H$2004='Gasto das Atividades'!B25),-('Diário 3o PA'!$F$5:$F$2004)),
IF($E$5 = "4º Relatório Gerencial Financeiro",SUMPRODUCT(-('Diário 2o PA'!$H$5:$H$1413='Gasto das Atividades'!B25),-('Diário 2o PA'!$F$5:$F$1413))+SUMPRODUCT(-('Diário 3o PA'!$H$5:$H$2004='Gasto das Atividades'!B25),-('Diário 3o PA'!$F$5:$F$2004))+SUMPRODUCT(-('Diário 4º PA'!$H$5:$H$2006='Gasto das Atividades'!B25),-('Diário 4º PA'!$F$5:$F$2006))))))</f>
        <v>0</v>
      </c>
      <c r="E25" s="301">
        <f>IF($E$5 = "1º Relatório Gerencial Financeiro",SUMPRODUCT(-('Diário 2o PA'!$H$5:$H$1414='Gasto das Atividades'!B25),-('Diário 2o PA'!$F$5:$F$1414)),
IF($E$5 = "2º Relatório Gerencial Financeiro",SUMPRODUCT(-('Diário 3o PA'!$H$5:$H$2006='Gasto das Atividades'!B25),-('Diário 3o PA'!$F$5:$F$2006)),
IF($E$5 = "3º Relatório Gerencial Financeiro",SUMPRODUCT(-('Diário 4º PA'!$H$5:$H$2006='Gasto das Atividades'!B25),-('Diário 4º PA'!$F$5:$F$2006)),
IF($E$5 = "4º Relatório Gerencial Financeiro",SUMPRODUCT(-('Diário 5º PA'!$H$5:$H$2006='Gasto das Atividades'!B25),-('Diário 5º PA'!$F$5:$F$2006))))))
+SUMPRODUCT(-('Comp.'!$F$5:$F$253='Gasto das Atividades'!B25),-('Comp.'!$L$5:'Comp.'!$L$253&gt;=1),('Comp.'!$E$5:$E$253))</f>
        <v>0</v>
      </c>
      <c r="F25" s="300">
        <f t="shared" si="0"/>
        <v>0</v>
      </c>
      <c r="G25" s="306"/>
      <c r="H25" s="307" t="str">
        <f t="shared" si="1"/>
        <v>-</v>
      </c>
    </row>
    <row r="26" spans="1:8" hidden="1" x14ac:dyDescent="0.25">
      <c r="A26" s="326">
        <v>20</v>
      </c>
      <c r="B26" s="353"/>
      <c r="C26" s="329">
        <v>0</v>
      </c>
      <c r="D26" s="442">
        <f>IF($E$5 = "1º Relatório Gerencial Financeiro",0,
IF($E$5 = "2º Relatório Gerencial Financeiro",SUMPRODUCT(-('Diário 2o PA'!$H$5:$H$1413='Gasto das Atividades'!B26),-('Diário 2o PA'!$F$5:$F$1413)),
IF($E$5 = "3º Relatório Gerencial Financeiro",SUMPRODUCT(-('Diário 2o PA'!$H$5:$H$1413='Gasto das Atividades'!B26),-('Diário 2o PA'!$F$5:$F$1413))+SUMPRODUCT(-('Diário 3o PA'!$H$5:$H$2004='Gasto das Atividades'!B26),-('Diário 3o PA'!$F$5:$F$2004)),
IF($E$5 = "4º Relatório Gerencial Financeiro",SUMPRODUCT(-('Diário 2o PA'!$H$5:$H$1413='Gasto das Atividades'!B26),-('Diário 2o PA'!$F$5:$F$1413))+SUMPRODUCT(-('Diário 3o PA'!$H$5:$H$2004='Gasto das Atividades'!B26),-('Diário 3o PA'!$F$5:$F$2004))+SUMPRODUCT(-('Diário 4º PA'!$H$5:$H$2006='Gasto das Atividades'!B26),-('Diário 4º PA'!$F$5:$F$2006))))))</f>
        <v>0</v>
      </c>
      <c r="E26" s="301">
        <f>IF($E$5 = "1º Relatório Gerencial Financeiro",SUMPRODUCT(-('Diário 2o PA'!$H$5:$H$1414='Gasto das Atividades'!B26),-('Diário 2o PA'!$F$5:$F$1414)),
IF($E$5 = "2º Relatório Gerencial Financeiro",SUMPRODUCT(-('Diário 3o PA'!$H$5:$H$2006='Gasto das Atividades'!B26),-('Diário 3o PA'!$F$5:$F$2006)),
IF($E$5 = "3º Relatório Gerencial Financeiro",SUMPRODUCT(-('Diário 4º PA'!$H$5:$H$2006='Gasto das Atividades'!B26),-('Diário 4º PA'!$F$5:$F$2006)),
IF($E$5 = "4º Relatório Gerencial Financeiro",SUMPRODUCT(-('Diário 5º PA'!$H$5:$H$2006='Gasto das Atividades'!B26),-('Diário 5º PA'!$F$5:$F$2006))))))
+SUMPRODUCT(-('Comp.'!$F$5:$F$253='Gasto das Atividades'!B26),-('Comp.'!$L$5:'Comp.'!$L$253&gt;=1),('Comp.'!$E$5:$E$253))</f>
        <v>0</v>
      </c>
      <c r="F26" s="300">
        <f t="shared" si="0"/>
        <v>0</v>
      </c>
      <c r="G26" s="306"/>
      <c r="H26" s="307" t="str">
        <f t="shared" si="1"/>
        <v>-</v>
      </c>
    </row>
    <row r="27" spans="1:8" hidden="1" x14ac:dyDescent="0.25">
      <c r="A27" s="326">
        <v>21</v>
      </c>
      <c r="B27" s="353"/>
      <c r="C27" s="329">
        <v>0</v>
      </c>
      <c r="D27" s="442">
        <f>IF($E$5 = "1º Relatório Gerencial Financeiro",0,
IF($E$5 = "2º Relatório Gerencial Financeiro",SUMPRODUCT(-('Diário 2o PA'!$H$5:$H$1413='Gasto das Atividades'!B27),-('Diário 2o PA'!$F$5:$F$1413)),
IF($E$5 = "3º Relatório Gerencial Financeiro",SUMPRODUCT(-('Diário 2o PA'!$H$5:$H$1413='Gasto das Atividades'!B27),-('Diário 2o PA'!$F$5:$F$1413))+SUMPRODUCT(-('Diário 3o PA'!$H$5:$H$2004='Gasto das Atividades'!B27),-('Diário 3o PA'!$F$5:$F$2004)),
IF($E$5 = "4º Relatório Gerencial Financeiro",SUMPRODUCT(-('Diário 2o PA'!$H$5:$H$1413='Gasto das Atividades'!B27),-('Diário 2o PA'!$F$5:$F$1413))+SUMPRODUCT(-('Diário 3o PA'!$H$5:$H$2004='Gasto das Atividades'!B27),-('Diário 3o PA'!$F$5:$F$2004))+SUMPRODUCT(-('Diário 4º PA'!$H$5:$H$2006='Gasto das Atividades'!B27),-('Diário 4º PA'!$F$5:$F$2006))))))</f>
        <v>0</v>
      </c>
      <c r="E27" s="301">
        <f>IF($E$5 = "1º Relatório Gerencial Financeiro",SUMPRODUCT(-('Diário 2o PA'!$H$5:$H$1414='Gasto das Atividades'!B27),-('Diário 2o PA'!$F$5:$F$1414)),
IF($E$5 = "2º Relatório Gerencial Financeiro",SUMPRODUCT(-('Diário 3o PA'!$H$5:$H$2006='Gasto das Atividades'!B27),-('Diário 3o PA'!$F$5:$F$2006)),
IF($E$5 = "3º Relatório Gerencial Financeiro",SUMPRODUCT(-('Diário 4º PA'!$H$5:$H$2006='Gasto das Atividades'!B27),-('Diário 4º PA'!$F$5:$F$2006)),
IF($E$5 = "4º Relatório Gerencial Financeiro",SUMPRODUCT(-('Diário 5º PA'!$H$5:$H$2006='Gasto das Atividades'!B27),-('Diário 5º PA'!$F$5:$F$2006))))))
+SUMPRODUCT(-('Comp.'!$F$5:$F$253='Gasto das Atividades'!B27),-('Comp.'!$L$5:'Comp.'!$L$253&gt;=1),('Comp.'!$E$5:$E$253))</f>
        <v>0</v>
      </c>
      <c r="F27" s="300">
        <f t="shared" si="0"/>
        <v>0</v>
      </c>
      <c r="G27" s="306"/>
      <c r="H27" s="307" t="str">
        <f t="shared" si="1"/>
        <v>-</v>
      </c>
    </row>
    <row r="28" spans="1:8" hidden="1" x14ac:dyDescent="0.25">
      <c r="A28" s="326">
        <v>22</v>
      </c>
      <c r="B28" s="353"/>
      <c r="C28" s="329">
        <v>0</v>
      </c>
      <c r="D28" s="442">
        <f>IF($E$5 = "1º Relatório Gerencial Financeiro",0,
IF($E$5 = "2º Relatório Gerencial Financeiro",SUMPRODUCT(-('Diário 2o PA'!$H$5:$H$1413='Gasto das Atividades'!B28),-('Diário 2o PA'!$F$5:$F$1413)),
IF($E$5 = "3º Relatório Gerencial Financeiro",SUMPRODUCT(-('Diário 2o PA'!$H$5:$H$1413='Gasto das Atividades'!B28),-('Diário 2o PA'!$F$5:$F$1413))+SUMPRODUCT(-('Diário 3o PA'!$H$5:$H$2004='Gasto das Atividades'!B28),-('Diário 3o PA'!$F$5:$F$2004)),
IF($E$5 = "4º Relatório Gerencial Financeiro",SUMPRODUCT(-('Diário 2o PA'!$H$5:$H$1413='Gasto das Atividades'!B28),-('Diário 2o PA'!$F$5:$F$1413))+SUMPRODUCT(-('Diário 3o PA'!$H$5:$H$2004='Gasto das Atividades'!B28),-('Diário 3o PA'!$F$5:$F$2004))+SUMPRODUCT(-('Diário 4º PA'!$H$5:$H$2006='Gasto das Atividades'!B28),-('Diário 4º PA'!$F$5:$F$2006))))))</f>
        <v>0</v>
      </c>
      <c r="E28" s="301">
        <f>IF($E$5 = "1º Relatório Gerencial Financeiro",SUMPRODUCT(-('Diário 2o PA'!$H$5:$H$1414='Gasto das Atividades'!B28),-('Diário 2o PA'!$F$5:$F$1414)),
IF($E$5 = "2º Relatório Gerencial Financeiro",SUMPRODUCT(-('Diário 3o PA'!$H$5:$H$2006='Gasto das Atividades'!B28),-('Diário 3o PA'!$F$5:$F$2006)),
IF($E$5 = "3º Relatório Gerencial Financeiro",SUMPRODUCT(-('Diário 4º PA'!$H$5:$H$2006='Gasto das Atividades'!B28),-('Diário 4º PA'!$F$5:$F$2006)),
IF($E$5 = "4º Relatório Gerencial Financeiro",SUMPRODUCT(-('Diário 5º PA'!$H$5:$H$2006='Gasto das Atividades'!B28),-('Diário 5º PA'!$F$5:$F$2006))))))
+SUMPRODUCT(-('Comp.'!$F$5:$F$253='Gasto das Atividades'!B28),-('Comp.'!$L$5:'Comp.'!$L$253&gt;=1),('Comp.'!$E$5:$E$253))</f>
        <v>0</v>
      </c>
      <c r="F28" s="300">
        <f t="shared" si="0"/>
        <v>0</v>
      </c>
      <c r="G28" s="306"/>
      <c r="H28" s="307" t="str">
        <f t="shared" si="1"/>
        <v>-</v>
      </c>
    </row>
    <row r="29" spans="1:8" hidden="1" x14ac:dyDescent="0.25">
      <c r="A29" s="326">
        <v>23</v>
      </c>
      <c r="B29" s="353"/>
      <c r="C29" s="329">
        <v>0</v>
      </c>
      <c r="D29" s="442">
        <f>IF($E$5 = "1º Relatório Gerencial Financeiro",0,
IF($E$5 = "2º Relatório Gerencial Financeiro",SUMPRODUCT(-('Diário 2o PA'!$H$5:$H$1413='Gasto das Atividades'!B29),-('Diário 2o PA'!$F$5:$F$1413)),
IF($E$5 = "3º Relatório Gerencial Financeiro",SUMPRODUCT(-('Diário 2o PA'!$H$5:$H$1413='Gasto das Atividades'!B29),-('Diário 2o PA'!$F$5:$F$1413))+SUMPRODUCT(-('Diário 3o PA'!$H$5:$H$2004='Gasto das Atividades'!B29),-('Diário 3o PA'!$F$5:$F$2004)),
IF($E$5 = "4º Relatório Gerencial Financeiro",SUMPRODUCT(-('Diário 2o PA'!$H$5:$H$1413='Gasto das Atividades'!B29),-('Diário 2o PA'!$F$5:$F$1413))+SUMPRODUCT(-('Diário 3o PA'!$H$5:$H$2004='Gasto das Atividades'!B29),-('Diário 3o PA'!$F$5:$F$2004))+SUMPRODUCT(-('Diário 4º PA'!$H$5:$H$2006='Gasto das Atividades'!B29),-('Diário 4º PA'!$F$5:$F$2006))))))</f>
        <v>0</v>
      </c>
      <c r="E29" s="301">
        <f>IF($E$5 = "1º Relatório Gerencial Financeiro",SUMPRODUCT(-('Diário 2o PA'!$H$5:$H$1414='Gasto das Atividades'!B29),-('Diário 2o PA'!$F$5:$F$1414)),
IF($E$5 = "2º Relatório Gerencial Financeiro",SUMPRODUCT(-('Diário 3o PA'!$H$5:$H$2006='Gasto das Atividades'!B29),-('Diário 3o PA'!$F$5:$F$2006)),
IF($E$5 = "3º Relatório Gerencial Financeiro",SUMPRODUCT(-('Diário 4º PA'!$H$5:$H$2006='Gasto das Atividades'!B29),-('Diário 4º PA'!$F$5:$F$2006)),
IF($E$5 = "4º Relatório Gerencial Financeiro",SUMPRODUCT(-('Diário 5º PA'!$H$5:$H$2006='Gasto das Atividades'!B29),-('Diário 5º PA'!$F$5:$F$2006))))))
+SUMPRODUCT(-('Comp.'!$F$5:$F$253='Gasto das Atividades'!B29),-('Comp.'!$L$5:'Comp.'!$L$253&gt;=1),('Comp.'!$E$5:$E$253))</f>
        <v>0</v>
      </c>
      <c r="F29" s="300">
        <f t="shared" si="0"/>
        <v>0</v>
      </c>
      <c r="G29" s="306"/>
      <c r="H29" s="307" t="str">
        <f t="shared" si="1"/>
        <v>-</v>
      </c>
    </row>
    <row r="30" spans="1:8" hidden="1" x14ac:dyDescent="0.25">
      <c r="A30" s="326">
        <v>24</v>
      </c>
      <c r="B30" s="353"/>
      <c r="C30" s="329">
        <v>0</v>
      </c>
      <c r="D30" s="442">
        <f>IF($E$5 = "1º Relatório Gerencial Financeiro",0,
IF($E$5 = "2º Relatório Gerencial Financeiro",SUMPRODUCT(-('Diário 2o PA'!$H$5:$H$1413='Gasto das Atividades'!B30),-('Diário 2o PA'!$F$5:$F$1413)),
IF($E$5 = "3º Relatório Gerencial Financeiro",SUMPRODUCT(-('Diário 2o PA'!$H$5:$H$1413='Gasto das Atividades'!B30),-('Diário 2o PA'!$F$5:$F$1413))+SUMPRODUCT(-('Diário 3o PA'!$H$5:$H$2004='Gasto das Atividades'!B30),-('Diário 3o PA'!$F$5:$F$2004)),
IF($E$5 = "4º Relatório Gerencial Financeiro",SUMPRODUCT(-('Diário 2o PA'!$H$5:$H$1413='Gasto das Atividades'!B30),-('Diário 2o PA'!$F$5:$F$1413))+SUMPRODUCT(-('Diário 3o PA'!$H$5:$H$2004='Gasto das Atividades'!B30),-('Diário 3o PA'!$F$5:$F$2004))+SUMPRODUCT(-('Diário 4º PA'!$H$5:$H$2006='Gasto das Atividades'!B30),-('Diário 4º PA'!$F$5:$F$2006))))))</f>
        <v>0</v>
      </c>
      <c r="E30" s="301">
        <f>IF($E$5 = "1º Relatório Gerencial Financeiro",SUMPRODUCT(-('Diário 2o PA'!$H$5:$H$1414='Gasto das Atividades'!B30),-('Diário 2o PA'!$F$5:$F$1414)),
IF($E$5 = "2º Relatório Gerencial Financeiro",SUMPRODUCT(-('Diário 3o PA'!$H$5:$H$2006='Gasto das Atividades'!B30),-('Diário 3o PA'!$F$5:$F$2006)),
IF($E$5 = "3º Relatório Gerencial Financeiro",SUMPRODUCT(-('Diário 4º PA'!$H$5:$H$2006='Gasto das Atividades'!B30),-('Diário 4º PA'!$F$5:$F$2006)),
IF($E$5 = "4º Relatório Gerencial Financeiro",SUMPRODUCT(-('Diário 5º PA'!$H$5:$H$2006='Gasto das Atividades'!B30),-('Diário 5º PA'!$F$5:$F$2006))))))
+SUMPRODUCT(-('Comp.'!$F$5:$F$253='Gasto das Atividades'!B30),-('Comp.'!$L$5:'Comp.'!$L$253&gt;=1),('Comp.'!$E$5:$E$253))</f>
        <v>0</v>
      </c>
      <c r="F30" s="300">
        <f t="shared" si="0"/>
        <v>0</v>
      </c>
      <c r="G30" s="306"/>
      <c r="H30" s="307" t="str">
        <f t="shared" si="1"/>
        <v>-</v>
      </c>
    </row>
    <row r="31" spans="1:8" hidden="1" x14ac:dyDescent="0.25">
      <c r="A31" s="326">
        <v>25</v>
      </c>
      <c r="B31" s="353"/>
      <c r="C31" s="329">
        <v>0</v>
      </c>
      <c r="D31" s="442">
        <f>IF($E$5 = "1º Relatório Gerencial Financeiro",0,
IF($E$5 = "2º Relatório Gerencial Financeiro",SUMPRODUCT(-('Diário 2o PA'!$H$5:$H$1413='Gasto das Atividades'!B31),-('Diário 2o PA'!$F$5:$F$1413)),
IF($E$5 = "3º Relatório Gerencial Financeiro",SUMPRODUCT(-('Diário 2o PA'!$H$5:$H$1413='Gasto das Atividades'!B31),-('Diário 2o PA'!$F$5:$F$1413))+SUMPRODUCT(-('Diário 3o PA'!$H$5:$H$2004='Gasto das Atividades'!B31),-('Diário 3o PA'!$F$5:$F$2004)),
IF($E$5 = "4º Relatório Gerencial Financeiro",SUMPRODUCT(-('Diário 2o PA'!$H$5:$H$1413='Gasto das Atividades'!B31),-('Diário 2o PA'!$F$5:$F$1413))+SUMPRODUCT(-('Diário 3o PA'!$H$5:$H$2004='Gasto das Atividades'!B31),-('Diário 3o PA'!$F$5:$F$2004))+SUMPRODUCT(-('Diário 4º PA'!$H$5:$H$2006='Gasto das Atividades'!B31),-('Diário 4º PA'!$F$5:$F$2006))))))</f>
        <v>0</v>
      </c>
      <c r="E31" s="301">
        <f>IF($E$5 = "1º Relatório Gerencial Financeiro",SUMPRODUCT(-('Diário 2o PA'!$H$5:$H$1414='Gasto das Atividades'!B31),-('Diário 2o PA'!$F$5:$F$1414)),
IF($E$5 = "2º Relatório Gerencial Financeiro",SUMPRODUCT(-('Diário 3o PA'!$H$5:$H$2006='Gasto das Atividades'!B31),-('Diário 3o PA'!$F$5:$F$2006)),
IF($E$5 = "3º Relatório Gerencial Financeiro",SUMPRODUCT(-('Diário 4º PA'!$H$5:$H$2006='Gasto das Atividades'!B31),-('Diário 4º PA'!$F$5:$F$2006)),
IF($E$5 = "4º Relatório Gerencial Financeiro",SUMPRODUCT(-('Diário 5º PA'!$H$5:$H$2006='Gasto das Atividades'!B31),-('Diário 5º PA'!$F$5:$F$2006))))))
+SUMPRODUCT(-('Comp.'!$F$5:$F$253='Gasto das Atividades'!B31),-('Comp.'!$L$5:'Comp.'!$L$253&gt;=1),('Comp.'!$E$5:$E$253))</f>
        <v>0</v>
      </c>
      <c r="F31" s="300">
        <f t="shared" si="0"/>
        <v>0</v>
      </c>
      <c r="G31" s="306"/>
      <c r="H31" s="307" t="str">
        <f t="shared" si="1"/>
        <v>-</v>
      </c>
    </row>
    <row r="32" spans="1:8" hidden="1" x14ac:dyDescent="0.25">
      <c r="A32" s="326">
        <v>26</v>
      </c>
      <c r="B32" s="353"/>
      <c r="C32" s="329">
        <v>0</v>
      </c>
      <c r="D32" s="442">
        <f>IF($E$5 = "1º Relatório Gerencial Financeiro",0,
IF($E$5 = "2º Relatório Gerencial Financeiro",SUMPRODUCT(-('Diário 2o PA'!$H$5:$H$1413='Gasto das Atividades'!B32),-('Diário 2o PA'!$F$5:$F$1413)),
IF($E$5 = "3º Relatório Gerencial Financeiro",SUMPRODUCT(-('Diário 2o PA'!$H$5:$H$1413='Gasto das Atividades'!B32),-('Diário 2o PA'!$F$5:$F$1413))+SUMPRODUCT(-('Diário 3o PA'!$H$5:$H$2004='Gasto das Atividades'!B32),-('Diário 3o PA'!$F$5:$F$2004)),
IF($E$5 = "4º Relatório Gerencial Financeiro",SUMPRODUCT(-('Diário 2o PA'!$H$5:$H$1413='Gasto das Atividades'!B32),-('Diário 2o PA'!$F$5:$F$1413))+SUMPRODUCT(-('Diário 3o PA'!$H$5:$H$2004='Gasto das Atividades'!B32),-('Diário 3o PA'!$F$5:$F$2004))+SUMPRODUCT(-('Diário 4º PA'!$H$5:$H$2006='Gasto das Atividades'!B32),-('Diário 4º PA'!$F$5:$F$2006))))))</f>
        <v>0</v>
      </c>
      <c r="E32" s="301">
        <f>IF($E$5 = "1º Relatório Gerencial Financeiro",SUMPRODUCT(-('Diário 2o PA'!$H$5:$H$1414='Gasto das Atividades'!B32),-('Diário 2o PA'!$F$5:$F$1414)),
IF($E$5 = "2º Relatório Gerencial Financeiro",SUMPRODUCT(-('Diário 3o PA'!$H$5:$H$2006='Gasto das Atividades'!B32),-('Diário 3o PA'!$F$5:$F$2006)),
IF($E$5 = "3º Relatório Gerencial Financeiro",SUMPRODUCT(-('Diário 4º PA'!$H$5:$H$2006='Gasto das Atividades'!B32),-('Diário 4º PA'!$F$5:$F$2006)),
IF($E$5 = "4º Relatório Gerencial Financeiro",SUMPRODUCT(-('Diário 5º PA'!$H$5:$H$2006='Gasto das Atividades'!B32),-('Diário 5º PA'!$F$5:$F$2006))))))
+SUMPRODUCT(-('Comp.'!$F$5:$F$253='Gasto das Atividades'!B32),-('Comp.'!$L$5:'Comp.'!$L$253&gt;=1),('Comp.'!$E$5:$E$253))</f>
        <v>0</v>
      </c>
      <c r="F32" s="300">
        <f t="shared" si="0"/>
        <v>0</v>
      </c>
      <c r="G32" s="306"/>
      <c r="H32" s="307" t="str">
        <f t="shared" si="1"/>
        <v>-</v>
      </c>
    </row>
    <row r="33" spans="1:8" hidden="1" x14ac:dyDescent="0.25">
      <c r="A33" s="326">
        <v>27</v>
      </c>
      <c r="B33" s="353"/>
      <c r="C33" s="329">
        <v>0</v>
      </c>
      <c r="D33" s="442">
        <f>IF($E$5 = "1º Relatório Gerencial Financeiro",0,
IF($E$5 = "2º Relatório Gerencial Financeiro",SUMPRODUCT(-('Diário 2o PA'!$H$5:$H$1413='Gasto das Atividades'!B33),-('Diário 2o PA'!$F$5:$F$1413)),
IF($E$5 = "3º Relatório Gerencial Financeiro",SUMPRODUCT(-('Diário 2o PA'!$H$5:$H$1413='Gasto das Atividades'!B33),-('Diário 2o PA'!$F$5:$F$1413))+SUMPRODUCT(-('Diário 3o PA'!$H$5:$H$2004='Gasto das Atividades'!B33),-('Diário 3o PA'!$F$5:$F$2004)),
IF($E$5 = "4º Relatório Gerencial Financeiro",SUMPRODUCT(-('Diário 2o PA'!$H$5:$H$1413='Gasto das Atividades'!B33),-('Diário 2o PA'!$F$5:$F$1413))+SUMPRODUCT(-('Diário 3o PA'!$H$5:$H$2004='Gasto das Atividades'!B33),-('Diário 3o PA'!$F$5:$F$2004))+SUMPRODUCT(-('Diário 4º PA'!$H$5:$H$2006='Gasto das Atividades'!B33),-('Diário 4º PA'!$F$5:$F$2006))))))</f>
        <v>0</v>
      </c>
      <c r="E33" s="301">
        <f>IF($E$5 = "1º Relatório Gerencial Financeiro",SUMPRODUCT(-('Diário 2o PA'!$H$5:$H$1414='Gasto das Atividades'!B33),-('Diário 2o PA'!$F$5:$F$1414)),
IF($E$5 = "2º Relatório Gerencial Financeiro",SUMPRODUCT(-('Diário 3o PA'!$H$5:$H$2006='Gasto das Atividades'!B33),-('Diário 3o PA'!$F$5:$F$2006)),
IF($E$5 = "3º Relatório Gerencial Financeiro",SUMPRODUCT(-('Diário 4º PA'!$H$5:$H$2006='Gasto das Atividades'!B33),-('Diário 4º PA'!$F$5:$F$2006)),
IF($E$5 = "4º Relatório Gerencial Financeiro",SUMPRODUCT(-('Diário 5º PA'!$H$5:$H$2006='Gasto das Atividades'!B33),-('Diário 5º PA'!$F$5:$F$2006))))))
+SUMPRODUCT(-('Comp.'!$F$5:$F$253='Gasto das Atividades'!B33),-('Comp.'!$L$5:'Comp.'!$L$253&gt;=1),('Comp.'!$E$5:$E$253))</f>
        <v>0</v>
      </c>
      <c r="F33" s="300">
        <f t="shared" si="0"/>
        <v>0</v>
      </c>
      <c r="G33" s="306"/>
      <c r="H33" s="307" t="str">
        <f t="shared" si="1"/>
        <v>-</v>
      </c>
    </row>
    <row r="34" spans="1:8" hidden="1" x14ac:dyDescent="0.25">
      <c r="A34" s="326">
        <v>28</v>
      </c>
      <c r="B34" s="353"/>
      <c r="C34" s="329">
        <v>0</v>
      </c>
      <c r="D34" s="442">
        <f>IF($E$5 = "1º Relatório Gerencial Financeiro",0,
IF($E$5 = "2º Relatório Gerencial Financeiro",SUMPRODUCT(-('Diário 2o PA'!$H$5:$H$1413='Gasto das Atividades'!B34),-('Diário 2o PA'!$F$5:$F$1413)),
IF($E$5 = "3º Relatório Gerencial Financeiro",SUMPRODUCT(-('Diário 2o PA'!$H$5:$H$1413='Gasto das Atividades'!B34),-('Diário 2o PA'!$F$5:$F$1413))+SUMPRODUCT(-('Diário 3o PA'!$H$5:$H$2004='Gasto das Atividades'!B34),-('Diário 3o PA'!$F$5:$F$2004)),
IF($E$5 = "4º Relatório Gerencial Financeiro",SUMPRODUCT(-('Diário 2o PA'!$H$5:$H$1413='Gasto das Atividades'!B34),-('Diário 2o PA'!$F$5:$F$1413))+SUMPRODUCT(-('Diário 3o PA'!$H$5:$H$2004='Gasto das Atividades'!B34),-('Diário 3o PA'!$F$5:$F$2004))+SUMPRODUCT(-('Diário 4º PA'!$H$5:$H$2006='Gasto das Atividades'!B34),-('Diário 4º PA'!$F$5:$F$2006))))))</f>
        <v>0</v>
      </c>
      <c r="E34" s="301">
        <f>IF($E$5 = "1º Relatório Gerencial Financeiro",SUMPRODUCT(-('Diário 2o PA'!$H$5:$H$1414='Gasto das Atividades'!B34),-('Diário 2o PA'!$F$5:$F$1414)),
IF($E$5 = "2º Relatório Gerencial Financeiro",SUMPRODUCT(-('Diário 3o PA'!$H$5:$H$2006='Gasto das Atividades'!B34),-('Diário 3o PA'!$F$5:$F$2006)),
IF($E$5 = "3º Relatório Gerencial Financeiro",SUMPRODUCT(-('Diário 4º PA'!$H$5:$H$2006='Gasto das Atividades'!B34),-('Diário 4º PA'!$F$5:$F$2006)),
IF($E$5 = "4º Relatório Gerencial Financeiro",SUMPRODUCT(-('Diário 5º PA'!$H$5:$H$2006='Gasto das Atividades'!B34),-('Diário 5º PA'!$F$5:$F$2006))))))
+SUMPRODUCT(-('Comp.'!$F$5:$F$253='Gasto das Atividades'!B34),-('Comp.'!$L$5:'Comp.'!$L$253&gt;=1),('Comp.'!$E$5:$E$253))</f>
        <v>0</v>
      </c>
      <c r="F34" s="300">
        <f t="shared" si="0"/>
        <v>0</v>
      </c>
      <c r="G34" s="306"/>
      <c r="H34" s="307" t="str">
        <f t="shared" si="1"/>
        <v>-</v>
      </c>
    </row>
    <row r="35" spans="1:8" hidden="1" x14ac:dyDescent="0.25">
      <c r="A35" s="326">
        <v>29</v>
      </c>
      <c r="B35" s="353"/>
      <c r="C35" s="329">
        <v>0</v>
      </c>
      <c r="D35" s="442">
        <f>IF($E$5 = "1º Relatório Gerencial Financeiro",0,
IF($E$5 = "2º Relatório Gerencial Financeiro",SUMPRODUCT(-('Diário 2o PA'!$H$5:$H$1413='Gasto das Atividades'!B35),-('Diário 2o PA'!$F$5:$F$1413)),
IF($E$5 = "3º Relatório Gerencial Financeiro",SUMPRODUCT(-('Diário 2o PA'!$H$5:$H$1413='Gasto das Atividades'!B35),-('Diário 2o PA'!$F$5:$F$1413))+SUMPRODUCT(-('Diário 3o PA'!$H$5:$H$2004='Gasto das Atividades'!B35),-('Diário 3o PA'!$F$5:$F$2004)),
IF($E$5 = "4º Relatório Gerencial Financeiro",SUMPRODUCT(-('Diário 2o PA'!$H$5:$H$1413='Gasto das Atividades'!B35),-('Diário 2o PA'!$F$5:$F$1413))+SUMPRODUCT(-('Diário 3o PA'!$H$5:$H$2004='Gasto das Atividades'!B35),-('Diário 3o PA'!$F$5:$F$2004))+SUMPRODUCT(-('Diário 4º PA'!$H$5:$H$2006='Gasto das Atividades'!B35),-('Diário 4º PA'!$F$5:$F$2006))))))</f>
        <v>0</v>
      </c>
      <c r="E35" s="301">
        <f>IF($E$5 = "1º Relatório Gerencial Financeiro",SUMPRODUCT(-('Diário 2o PA'!$H$5:$H$1414='Gasto das Atividades'!B35),-('Diário 2o PA'!$F$5:$F$1414)),
IF($E$5 = "2º Relatório Gerencial Financeiro",SUMPRODUCT(-('Diário 3o PA'!$H$5:$H$2006='Gasto das Atividades'!B35),-('Diário 3o PA'!$F$5:$F$2006)),
IF($E$5 = "3º Relatório Gerencial Financeiro",SUMPRODUCT(-('Diário 4º PA'!$H$5:$H$2006='Gasto das Atividades'!B35),-('Diário 4º PA'!$F$5:$F$2006)),
IF($E$5 = "4º Relatório Gerencial Financeiro",SUMPRODUCT(-('Diário 5º PA'!$H$5:$H$2006='Gasto das Atividades'!B35),-('Diário 5º PA'!$F$5:$F$2006))))))
+SUMPRODUCT(-('Comp.'!$F$5:$F$253='Gasto das Atividades'!B35),-('Comp.'!$L$5:'Comp.'!$L$253&gt;=1),('Comp.'!$E$5:$E$253))</f>
        <v>0</v>
      </c>
      <c r="F35" s="300">
        <f t="shared" si="0"/>
        <v>0</v>
      </c>
      <c r="G35" s="306"/>
      <c r="H35" s="307" t="str">
        <f t="shared" si="1"/>
        <v>-</v>
      </c>
    </row>
    <row r="36" spans="1:8" ht="13.8" hidden="1" thickBot="1" x14ac:dyDescent="0.3">
      <c r="A36" s="327">
        <v>30</v>
      </c>
      <c r="B36" s="353"/>
      <c r="C36" s="330">
        <v>0</v>
      </c>
      <c r="D36" s="443">
        <f>IF($E$5 = "1º Relatório Gerencial Financeiro",0,
IF($E$5 = "2º Relatório Gerencial Financeiro",SUMPRODUCT(-('Diário 2o PA'!$H$5:$H$1413='Gasto das Atividades'!B36),-('Diário 2o PA'!$F$5:$F$1413)),
IF($E$5 = "3º Relatório Gerencial Financeiro",SUMPRODUCT(-('Diário 2o PA'!$H$5:$H$1413='Gasto das Atividades'!B36),-('Diário 2o PA'!$F$5:$F$1413))+SUMPRODUCT(-('Diário 3o PA'!$H$5:$H$2004='Gasto das Atividades'!B36),-('Diário 3o PA'!$F$5:$F$2004)),
IF($E$5 = "4º Relatório Gerencial Financeiro",SUMPRODUCT(-('Diário 2o PA'!$H$5:$H$1413='Gasto das Atividades'!B36),-('Diário 2o PA'!$F$5:$F$1413))+SUMPRODUCT(-('Diário 3o PA'!$H$5:$H$2004='Gasto das Atividades'!B36),-('Diário 3o PA'!$F$5:$F$2004))+SUMPRODUCT(-('Diário 4º PA'!$H$5:$H$2006='Gasto das Atividades'!B36),-('Diário 4º PA'!$F$5:$F$2006))))))</f>
        <v>0</v>
      </c>
      <c r="E36" s="303">
        <f>IF($E$5 = "1º Relatório Gerencial Financeiro",SUMPRODUCT(-('Diário 2o PA'!$H$5:$H$1414='Gasto das Atividades'!B36),-('Diário 2o PA'!$F$5:$F$1414)),
IF($E$5 = "2º Relatório Gerencial Financeiro",SUMPRODUCT(-('Diário 3o PA'!$H$5:$H$2006='Gasto das Atividades'!B36),-('Diário 3o PA'!$F$5:$F$2006)),
IF($E$5 = "3º Relatório Gerencial Financeiro",SUMPRODUCT(-('Diário 4º PA'!$H$5:$H$2006='Gasto das Atividades'!B36),-('Diário 4º PA'!$F$5:$F$2006)),
IF($E$5 = "4º Relatório Gerencial Financeiro",SUMPRODUCT(-('Diário 5º PA'!$H$5:$H$2006='Gasto das Atividades'!B36),-('Diário 5º PA'!$F$5:$F$2006))))))
+SUMPRODUCT(-('Comp.'!$F$5:$F$253='Gasto das Atividades'!B36),-('Comp.'!$L$5:'Comp.'!$L$253&gt;=1),('Comp.'!$E$5:$E$253))</f>
        <v>0</v>
      </c>
      <c r="F36" s="302">
        <f t="shared" si="0"/>
        <v>0</v>
      </c>
      <c r="G36" s="306"/>
      <c r="H36" s="304" t="str">
        <f t="shared" si="1"/>
        <v>-</v>
      </c>
    </row>
    <row r="37" spans="1:8" ht="13.8" thickBot="1" x14ac:dyDescent="0.3">
      <c r="A37" s="392"/>
      <c r="B37" s="394" t="s">
        <v>265</v>
      </c>
      <c r="C37" s="395">
        <f>SUM(C7:C36)</f>
        <v>2105653</v>
      </c>
      <c r="D37" s="396">
        <f>SUM(D7:D36)</f>
        <v>1550643.89</v>
      </c>
      <c r="E37" s="397">
        <f>SUM(E7:E36)</f>
        <v>384294.15</v>
      </c>
      <c r="F37" s="393">
        <f>SUM(F7:F36)</f>
        <v>1934938.04</v>
      </c>
      <c r="G37" s="269"/>
      <c r="H37" s="269"/>
    </row>
    <row r="38" spans="1:8" x14ac:dyDescent="0.25">
      <c r="A38" s="331"/>
      <c r="B38" s="331"/>
      <c r="C38" s="269"/>
      <c r="D38" s="269"/>
      <c r="E38" s="269"/>
      <c r="F38" s="269"/>
      <c r="G38" s="269"/>
      <c r="H38" s="269"/>
    </row>
    <row r="39" spans="1:8" ht="13.5" customHeight="1" thickBot="1" x14ac:dyDescent="0.3">
      <c r="A39" s="269"/>
      <c r="B39" s="622" t="s">
        <v>309</v>
      </c>
      <c r="C39" s="622"/>
      <c r="D39" s="269"/>
      <c r="E39" s="269"/>
      <c r="F39" s="269"/>
      <c r="G39" s="269"/>
      <c r="H39" s="269"/>
    </row>
    <row r="40" spans="1:8" x14ac:dyDescent="0.25">
      <c r="A40" s="269"/>
      <c r="B40" s="317" t="s">
        <v>308</v>
      </c>
      <c r="C40" s="332" t="s">
        <v>310</v>
      </c>
      <c r="D40" s="332" t="s">
        <v>161</v>
      </c>
      <c r="E40" s="269"/>
      <c r="F40" s="269"/>
      <c r="G40" s="269"/>
      <c r="H40" s="269"/>
    </row>
    <row r="41" spans="1:8" x14ac:dyDescent="0.25">
      <c r="A41" s="269"/>
      <c r="B41" s="333" t="s">
        <v>302</v>
      </c>
      <c r="C41" s="318">
        <v>0.15</v>
      </c>
      <c r="D41" s="334">
        <f>Comparativo!$O$46*C41</f>
        <v>834225.80249999987</v>
      </c>
      <c r="E41" s="269"/>
      <c r="F41" s="269"/>
      <c r="G41" s="269"/>
      <c r="H41" s="269"/>
    </row>
    <row r="42" spans="1:8" ht="13.5" customHeight="1" thickBot="1" x14ac:dyDescent="0.3">
      <c r="A42" s="269"/>
      <c r="B42" s="335" t="s">
        <v>301</v>
      </c>
      <c r="C42" s="319">
        <v>0.85</v>
      </c>
      <c r="D42" s="336">
        <f>Comparativo!$O$46*C42</f>
        <v>4727279.5474999994</v>
      </c>
      <c r="E42" s="269"/>
      <c r="F42" s="269"/>
      <c r="G42" s="269"/>
      <c r="H42" s="269"/>
    </row>
    <row r="43" spans="1:8" ht="12.75" customHeight="1" x14ac:dyDescent="0.25">
      <c r="A43" s="269"/>
      <c r="B43" s="269"/>
      <c r="C43" s="269"/>
      <c r="D43" s="269"/>
      <c r="E43" s="269"/>
      <c r="F43" s="269"/>
      <c r="G43" s="269"/>
      <c r="H43" s="269"/>
    </row>
    <row r="44" spans="1:8" ht="14.4" thickBot="1" x14ac:dyDescent="0.3">
      <c r="A44" s="269"/>
      <c r="B44" s="622" t="s">
        <v>307</v>
      </c>
      <c r="C44" s="622"/>
      <c r="D44" s="269"/>
      <c r="E44" s="269"/>
      <c r="F44" s="269"/>
      <c r="G44" s="269"/>
      <c r="H44" s="269"/>
    </row>
    <row r="45" spans="1:8" x14ac:dyDescent="0.25">
      <c r="A45" s="269"/>
      <c r="B45" s="317" t="s">
        <v>308</v>
      </c>
      <c r="C45" s="332" t="s">
        <v>161</v>
      </c>
      <c r="D45" s="269"/>
      <c r="E45" s="269"/>
      <c r="F45" s="269"/>
      <c r="G45" s="269"/>
      <c r="H45" s="269"/>
    </row>
    <row r="46" spans="1:8" x14ac:dyDescent="0.25">
      <c r="A46" s="269"/>
      <c r="B46" s="333" t="s">
        <v>302</v>
      </c>
      <c r="C46" s="334">
        <f>D41+F7</f>
        <v>834225.80249999987</v>
      </c>
      <c r="D46" s="269"/>
      <c r="E46" s="269"/>
      <c r="F46" s="269"/>
      <c r="G46" s="269"/>
      <c r="H46" s="269"/>
    </row>
    <row r="47" spans="1:8" ht="13.8" thickBot="1" x14ac:dyDescent="0.3">
      <c r="A47" s="269"/>
      <c r="B47" s="335" t="s">
        <v>301</v>
      </c>
      <c r="C47" s="336">
        <f>D42+SUM(F8:F36)</f>
        <v>6662217.5874999994</v>
      </c>
      <c r="D47" s="269"/>
      <c r="E47" s="269"/>
      <c r="F47" s="269"/>
      <c r="G47" s="269"/>
      <c r="H47" s="269"/>
    </row>
  </sheetData>
  <sheetProtection algorithmName="SHA-512" hashValue="K4810AXu908WrFYfSycRIkgOgWK+r/J+v73Bkr9/cUOSGxT+QtCN0AugUC07NJB1DgJmYgeLpljCkXnk75mHQw==" saltValue="IeblRsSdDbj5DSd9NvBJyg==" spinCount="100000" sheet="1" formatRows="0"/>
  <mergeCells count="9">
    <mergeCell ref="B39:C39"/>
    <mergeCell ref="B44:C44"/>
    <mergeCell ref="A1:H1"/>
    <mergeCell ref="A2:H2"/>
    <mergeCell ref="A3:H3"/>
    <mergeCell ref="D4:F4"/>
    <mergeCell ref="B4:B5"/>
    <mergeCell ref="A4:A5"/>
    <mergeCell ref="H4:H6"/>
  </mergeCells>
  <pageMargins left="0.19685039370078741" right="0.19685039370078741" top="0.59055118110236227" bottom="0.59055118110236227" header="0" footer="0"/>
  <pageSetup paperSize="9" orientation="landscape" r:id="rId1"/>
  <headerFooter>
    <oddFooter>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pageSetUpPr fitToPage="1"/>
  </sheetPr>
  <dimension ref="A1:P186"/>
  <sheetViews>
    <sheetView showGridLines="0" topLeftCell="A2" zoomScaleNormal="100" zoomScaleSheetLayoutView="85" workbookViewId="0">
      <pane xSplit="2" ySplit="7" topLeftCell="C135" activePane="bottomRight" state="frozen"/>
      <selection activeCell="A2" sqref="A2"/>
      <selection pane="topRight" activeCell="C2" sqref="C2"/>
      <selection pane="bottomLeft" activeCell="A9" sqref="A9"/>
      <selection pane="bottomRight" activeCell="O15" sqref="O15"/>
    </sheetView>
  </sheetViews>
  <sheetFormatPr defaultColWidth="9.109375" defaultRowHeight="13.2" x14ac:dyDescent="0.25"/>
  <cols>
    <col min="1" max="1" width="7.33203125" style="22" customWidth="1"/>
    <col min="2" max="2" width="25" style="22" bestFit="1" customWidth="1"/>
    <col min="3" max="5" width="12.44140625" style="22" bestFit="1" customWidth="1"/>
    <col min="6" max="14" width="12.44140625" style="22" hidden="1" customWidth="1"/>
    <col min="15" max="15" width="13.6640625" style="22" customWidth="1"/>
    <col min="16" max="16" width="12" style="22" bestFit="1" customWidth="1"/>
    <col min="17" max="16384" width="9.109375" style="22"/>
  </cols>
  <sheetData>
    <row r="1" spans="1:16" ht="15.6" hidden="1" x14ac:dyDescent="0.2">
      <c r="A1" s="42"/>
      <c r="B1" s="43" t="s">
        <v>143</v>
      </c>
      <c r="C1" s="44">
        <v>1</v>
      </c>
      <c r="D1" s="44">
        <v>2</v>
      </c>
      <c r="E1" s="44">
        <v>3</v>
      </c>
      <c r="F1" s="44">
        <v>4</v>
      </c>
      <c r="G1" s="44">
        <v>5</v>
      </c>
      <c r="H1" s="44">
        <v>6</v>
      </c>
      <c r="I1" s="44">
        <v>7</v>
      </c>
      <c r="J1" s="44">
        <v>8</v>
      </c>
      <c r="K1" s="44">
        <v>9</v>
      </c>
      <c r="L1" s="44">
        <v>10</v>
      </c>
      <c r="M1" s="44">
        <v>11</v>
      </c>
      <c r="N1" s="44">
        <v>12</v>
      </c>
      <c r="O1" s="42"/>
    </row>
    <row r="2" spans="1:16" ht="54.75" customHeight="1" x14ac:dyDescent="0.25">
      <c r="A2" s="639" t="str">
        <f>Capa!A1</f>
        <v>Contrato de Gestão nº.06/2020 celebrado entre a Secretaria de Estado de Cultura e Turismo de Minas Gerais e o Instituto Cultural Filarmônica</v>
      </c>
      <c r="B2" s="639"/>
      <c r="C2" s="639"/>
      <c r="D2" s="639"/>
      <c r="E2" s="639"/>
      <c r="F2" s="639"/>
      <c r="G2" s="639"/>
      <c r="H2" s="639"/>
      <c r="I2" s="639"/>
      <c r="J2" s="639"/>
      <c r="K2" s="639"/>
      <c r="L2" s="639"/>
      <c r="M2" s="639"/>
      <c r="N2" s="639"/>
      <c r="O2" s="639"/>
      <c r="P2" s="639"/>
    </row>
    <row r="3" spans="1:16" ht="21.75" customHeight="1" x14ac:dyDescent="0.25">
      <c r="A3" s="639" t="str">
        <f>Capa!A3</f>
        <v>2º Relatório Gerencial Financeiro</v>
      </c>
      <c r="B3" s="639"/>
      <c r="C3" s="639"/>
      <c r="D3" s="639"/>
      <c r="E3" s="639"/>
      <c r="F3" s="639"/>
      <c r="G3" s="639"/>
      <c r="H3" s="639"/>
      <c r="I3" s="639"/>
      <c r="J3" s="639"/>
      <c r="K3" s="639"/>
      <c r="L3" s="639"/>
      <c r="M3" s="639"/>
      <c r="N3" s="639"/>
      <c r="O3" s="639"/>
      <c r="P3" s="639"/>
    </row>
    <row r="4" spans="1:16" ht="21" customHeight="1" thickBot="1" x14ac:dyDescent="0.3">
      <c r="A4" s="640" t="s">
        <v>312</v>
      </c>
      <c r="B4" s="640"/>
      <c r="C4" s="640"/>
      <c r="D4" s="640"/>
      <c r="E4" s="640"/>
      <c r="F4" s="640"/>
      <c r="G4" s="640"/>
      <c r="H4" s="640"/>
      <c r="I4" s="640"/>
      <c r="J4" s="640"/>
      <c r="K4" s="640"/>
      <c r="L4" s="640"/>
      <c r="M4" s="640"/>
      <c r="N4" s="640"/>
      <c r="O4" s="640"/>
      <c r="P4" s="640"/>
    </row>
    <row r="5" spans="1:16" ht="13.8" x14ac:dyDescent="0.25">
      <c r="A5" s="203"/>
      <c r="B5" s="203"/>
      <c r="C5" s="204" t="str">
        <f>Resumo!C4</f>
        <v>Mês 1</v>
      </c>
      <c r="D5" s="204" t="str">
        <f>Resumo!D4</f>
        <v>Mês 2</v>
      </c>
      <c r="E5" s="204" t="str">
        <f>Resumo!E4</f>
        <v>Mês 3</v>
      </c>
      <c r="F5" s="204" t="str">
        <f>Resumo!F4</f>
        <v>Mês 4</v>
      </c>
      <c r="G5" s="204" t="str">
        <f>Resumo!G4</f>
        <v>Mês 5</v>
      </c>
      <c r="H5" s="204" t="str">
        <f>Resumo!H4</f>
        <v>Mês 6</v>
      </c>
      <c r="I5" s="204" t="str">
        <f>Resumo!I4</f>
        <v>Mês 7</v>
      </c>
      <c r="J5" s="204" t="str">
        <f>Resumo!J4</f>
        <v>Mês 8</v>
      </c>
      <c r="K5" s="204" t="str">
        <f>Resumo!K4</f>
        <v>Mês 9</v>
      </c>
      <c r="L5" s="204" t="str">
        <f>Resumo!L4</f>
        <v>Mês 10</v>
      </c>
      <c r="M5" s="204" t="str">
        <f>Resumo!M4</f>
        <v>Mês 11</v>
      </c>
      <c r="N5" s="204" t="str">
        <f>Resumo!N4</f>
        <v>Mês 12</v>
      </c>
      <c r="O5" s="633" t="s">
        <v>6</v>
      </c>
      <c r="P5" s="636" t="s">
        <v>285</v>
      </c>
    </row>
    <row r="6" spans="1:16" ht="13.8" x14ac:dyDescent="0.25">
      <c r="A6" s="403"/>
      <c r="B6" s="403"/>
      <c r="C6" s="413">
        <f>Resumo!C5</f>
        <v>44105</v>
      </c>
      <c r="D6" s="413">
        <f>Resumo!D5</f>
        <v>44136</v>
      </c>
      <c r="E6" s="413">
        <f>Resumo!E5</f>
        <v>44166</v>
      </c>
      <c r="F6" s="413" t="str">
        <f>Resumo!F5</f>
        <v>dd/mm/aaaa</v>
      </c>
      <c r="G6" s="413" t="str">
        <f>Resumo!G5</f>
        <v>dd/mm/aaaa</v>
      </c>
      <c r="H6" s="413" t="str">
        <f>Resumo!H5</f>
        <v>dd/mm/aaaa</v>
      </c>
      <c r="I6" s="413" t="str">
        <f>Resumo!I5</f>
        <v>dd/mm/aaaa</v>
      </c>
      <c r="J6" s="413" t="str">
        <f>Resumo!J5</f>
        <v>dd/mm/aaaa</v>
      </c>
      <c r="K6" s="413" t="str">
        <f>Resumo!K5</f>
        <v>dd/mm/aaaa</v>
      </c>
      <c r="L6" s="413" t="str">
        <f>Resumo!L5</f>
        <v>dd/mm/aaaa</v>
      </c>
      <c r="M6" s="413" t="str">
        <f>Resumo!M5</f>
        <v>dd/mm/aaaa</v>
      </c>
      <c r="N6" s="413" t="str">
        <f>Resumo!N5</f>
        <v>dd/mm/aaaa</v>
      </c>
      <c r="O6" s="634"/>
      <c r="P6" s="637"/>
    </row>
    <row r="7" spans="1:16" ht="13.8" x14ac:dyDescent="0.25">
      <c r="A7" s="403"/>
      <c r="B7" s="403"/>
      <c r="C7" s="418" t="str">
        <f>Resumo!C6</f>
        <v>a</v>
      </c>
      <c r="D7" s="418" t="str">
        <f>Resumo!D6</f>
        <v>a</v>
      </c>
      <c r="E7" s="418" t="str">
        <f>Resumo!E6</f>
        <v>a</v>
      </c>
      <c r="F7" s="418" t="str">
        <f>Resumo!F6</f>
        <v>a</v>
      </c>
      <c r="G7" s="418" t="str">
        <f>Resumo!G6</f>
        <v>a</v>
      </c>
      <c r="H7" s="418" t="str">
        <f>Resumo!H6</f>
        <v>a</v>
      </c>
      <c r="I7" s="418" t="str">
        <f>Resumo!I6</f>
        <v>a</v>
      </c>
      <c r="J7" s="418" t="str">
        <f>Resumo!J6</f>
        <v>a</v>
      </c>
      <c r="K7" s="418" t="str">
        <f>Resumo!K6</f>
        <v>a</v>
      </c>
      <c r="L7" s="418" t="str">
        <f>Resumo!L6</f>
        <v>a</v>
      </c>
      <c r="M7" s="418" t="str">
        <f>Resumo!M6</f>
        <v>a</v>
      </c>
      <c r="N7" s="418" t="str">
        <f>Resumo!N6</f>
        <v>a</v>
      </c>
      <c r="O7" s="634"/>
      <c r="P7" s="637"/>
    </row>
    <row r="8" spans="1:16" ht="14.4" thickBot="1" x14ac:dyDescent="0.3">
      <c r="A8" s="178"/>
      <c r="B8" s="178"/>
      <c r="C8" s="414">
        <f>Resumo!C7</f>
        <v>44135</v>
      </c>
      <c r="D8" s="414">
        <f>Resumo!D7</f>
        <v>44165</v>
      </c>
      <c r="E8" s="414">
        <f>Resumo!E7</f>
        <v>44196</v>
      </c>
      <c r="F8" s="414" t="str">
        <f>Resumo!F7</f>
        <v>dd/mm/aaaa</v>
      </c>
      <c r="G8" s="414" t="str">
        <f>Resumo!G7</f>
        <v>dd/mm/aaaa</v>
      </c>
      <c r="H8" s="414" t="str">
        <f>Resumo!H7</f>
        <v>dd/mm/aaaa</v>
      </c>
      <c r="I8" s="414" t="str">
        <f>Resumo!I7</f>
        <v>dd/mm/aaaa</v>
      </c>
      <c r="J8" s="414" t="str">
        <f>Resumo!J7</f>
        <v>dd/mm/aaaa</v>
      </c>
      <c r="K8" s="414" t="str">
        <f>Resumo!K7</f>
        <v>dd/mm/aaaa</v>
      </c>
      <c r="L8" s="414" t="str">
        <f>Resumo!L7</f>
        <v>dd/mm/aaaa</v>
      </c>
      <c r="M8" s="414" t="str">
        <f>Resumo!M7</f>
        <v>dd/mm/aaaa</v>
      </c>
      <c r="N8" s="414" t="str">
        <f>Resumo!N7</f>
        <v>dd/mm/aaaa</v>
      </c>
      <c r="O8" s="635"/>
      <c r="P8" s="638"/>
    </row>
    <row r="9" spans="1:16" ht="23.25" customHeight="1" thickBot="1" x14ac:dyDescent="0.3">
      <c r="A9" s="205"/>
      <c r="B9" s="206"/>
      <c r="C9" s="207"/>
      <c r="D9" s="207"/>
      <c r="E9" s="207"/>
      <c r="F9" s="207"/>
      <c r="G9" s="207"/>
      <c r="H9" s="207"/>
      <c r="I9" s="208"/>
      <c r="J9" s="208"/>
      <c r="K9" s="208"/>
      <c r="L9" s="208"/>
      <c r="M9" s="208"/>
      <c r="N9" s="208"/>
      <c r="O9" s="208"/>
      <c r="P9" s="209"/>
    </row>
    <row r="10" spans="1:16" ht="23.25" customHeight="1" thickBot="1" x14ac:dyDescent="0.3">
      <c r="A10" s="142" t="s">
        <v>48</v>
      </c>
      <c r="B10" s="210" t="s">
        <v>283</v>
      </c>
      <c r="C10" s="187">
        <f>Resumo!C8</f>
        <v>15234737.569999995</v>
      </c>
      <c r="D10" s="187">
        <f t="shared" ref="D10:N10" si="0">C10+C18-C185</f>
        <v>15088948.309999997</v>
      </c>
      <c r="E10" s="187">
        <f t="shared" si="0"/>
        <v>14769707.559999995</v>
      </c>
      <c r="F10" s="187">
        <f t="shared" si="0"/>
        <v>20985019.819999997</v>
      </c>
      <c r="G10" s="187">
        <f t="shared" si="0"/>
        <v>20985019.819999997</v>
      </c>
      <c r="H10" s="187">
        <f t="shared" si="0"/>
        <v>20985019.819999997</v>
      </c>
      <c r="I10" s="187">
        <f t="shared" si="0"/>
        <v>20985019.819999997</v>
      </c>
      <c r="J10" s="187">
        <f t="shared" si="0"/>
        <v>20985019.819999997</v>
      </c>
      <c r="K10" s="187">
        <f t="shared" si="0"/>
        <v>20985019.819999997</v>
      </c>
      <c r="L10" s="187">
        <f t="shared" si="0"/>
        <v>20985019.819999997</v>
      </c>
      <c r="M10" s="187">
        <f t="shared" si="0"/>
        <v>20985019.819999997</v>
      </c>
      <c r="N10" s="187">
        <f t="shared" si="0"/>
        <v>20985019.819999997</v>
      </c>
      <c r="O10" s="221">
        <f>SUM(C10:N10)</f>
        <v>233958571.81999993</v>
      </c>
      <c r="P10" s="408">
        <f>IF($O$18=0,0,O10/$O$18)</f>
        <v>15.715512143750482</v>
      </c>
    </row>
    <row r="11" spans="1:16" ht="23.25" customHeight="1" thickBot="1" x14ac:dyDescent="0.3">
      <c r="A11" s="179"/>
      <c r="B11" s="179"/>
      <c r="C11" s="212"/>
      <c r="D11" s="212"/>
      <c r="E11" s="212"/>
      <c r="F11" s="212"/>
      <c r="G11" s="212"/>
      <c r="H11" s="212"/>
      <c r="I11" s="212"/>
      <c r="J11" s="212"/>
      <c r="K11" s="212"/>
      <c r="L11" s="212"/>
      <c r="M11" s="212"/>
      <c r="N11" s="212"/>
      <c r="O11" s="211"/>
      <c r="P11" s="209"/>
    </row>
    <row r="12" spans="1:16" ht="23.25" customHeight="1" thickBot="1" x14ac:dyDescent="0.3">
      <c r="A12" s="213">
        <v>1</v>
      </c>
      <c r="B12" s="213" t="s">
        <v>155</v>
      </c>
      <c r="C12" s="214"/>
      <c r="D12" s="214"/>
      <c r="E12" s="214"/>
      <c r="F12" s="214"/>
      <c r="G12" s="214"/>
      <c r="H12" s="214"/>
      <c r="I12" s="214"/>
      <c r="J12" s="214"/>
      <c r="K12" s="214"/>
      <c r="L12" s="214"/>
      <c r="M12" s="214"/>
      <c r="N12" s="214"/>
      <c r="O12" s="214"/>
      <c r="P12" s="191"/>
    </row>
    <row r="13" spans="1:16" ht="23.25" customHeight="1" x14ac:dyDescent="0.25">
      <c r="A13" s="215" t="s">
        <v>16</v>
      </c>
      <c r="B13" s="215" t="s">
        <v>35</v>
      </c>
      <c r="C13" s="216"/>
      <c r="D13" s="216"/>
      <c r="E13" s="216"/>
      <c r="F13" s="216"/>
      <c r="G13" s="216"/>
      <c r="H13" s="216"/>
      <c r="I13" s="216"/>
      <c r="J13" s="216"/>
      <c r="K13" s="216"/>
      <c r="L13" s="216"/>
      <c r="M13" s="216"/>
      <c r="N13" s="216"/>
      <c r="O13" s="216"/>
      <c r="P13" s="192"/>
    </row>
    <row r="14" spans="1:16" ht="23.25" customHeight="1" x14ac:dyDescent="0.25">
      <c r="A14" s="217" t="s">
        <v>43</v>
      </c>
      <c r="B14" s="129" t="s">
        <v>332</v>
      </c>
      <c r="C14" s="218">
        <f>SUMPRODUCT(-('Diário 2o PA'!$E$5:$E$1412='Analítico Cx.'!$B14),-('Diário 2o PA'!$P$5:$P$1412=C$1),('Diário 2o PA'!$F$5:$F$1412))+
SUMPRODUCT(-('Diário 3o PA'!$E$5:$E$2004='Analítico Cx.'!$B14),-('Diário 3o PA'!$P$5:$P$2004=C$1),('Diário 3o PA'!$F$5:$F$2004))+
SUMPRODUCT(-('Diário 4º PA'!$E$5:$E$2004='Analítico Cx.'!$B14),-('Diário 4º PA'!$P$5:$P$2004=C$1),('Diário 4º PA'!$F$5:$F$2004))+
SUMPRODUCT(-('Diário 5º PA'!$E$5:$E$2004='Analítico Cx.'!$B14),-('Diário 5º PA'!$P$5:$P$2004=C$1),('Diário 5º PA'!$F$5:$F$2004))</f>
        <v>1656820.35</v>
      </c>
      <c r="D14" s="218">
        <f>SUMPRODUCT(-('Diário 2o PA'!$E$5:$E$1412='Analítico Cx.'!$B14),-('Diário 2o PA'!$P$5:$P$1412=D$1),('Diário 2o PA'!$F$5:$F$1412))+
SUMPRODUCT(-('Diário 3o PA'!$E$5:$E$2004='Analítico Cx.'!$B14),-('Diário 3o PA'!$P$5:$P$2004=D$1),('Diário 3o PA'!$F$5:$F$2004))+
SUMPRODUCT(-('Diário 4º PA'!$E$5:$E$2004='Analítico Cx.'!$B14),-('Diário 4º PA'!$P$5:$P$2004=D$1),('Diário 4º PA'!$F$5:$F$2004))+
SUMPRODUCT(-('Diário 5º PA'!$E$5:$E$2004='Analítico Cx.'!$B14),-('Diário 5º PA'!$P$5:$P$2004=D$1),('Diário 5º PA'!$F$5:$F$2004))</f>
        <v>1442020.24</v>
      </c>
      <c r="E14" s="218">
        <f>SUMPRODUCT(-('Diário 2o PA'!$E$5:$E$1412='Analítico Cx.'!$B14),-('Diário 2o PA'!$P$5:$P$1412=E$1),('Diário 2o PA'!$F$5:$F$1412))+
SUMPRODUCT(-('Diário 3o PA'!$E$5:$E$2004='Analítico Cx.'!$B14),-('Diário 3o PA'!$P$5:$P$2004=E$1),('Diário 3o PA'!$F$5:$F$2004))+
SUMPRODUCT(-('Diário 4º PA'!$E$5:$E$2004='Analítico Cx.'!$B14),-('Diário 4º PA'!$P$5:$P$2004=E$1),('Diário 4º PA'!$F$5:$F$2004))+
SUMPRODUCT(-('Diário 5º PA'!$E$5:$E$2004='Analítico Cx.'!$B14),-('Diário 5º PA'!$P$5:$P$2004=E$1),('Diário 5º PA'!$F$5:$F$2004))</f>
        <v>1791240.04</v>
      </c>
      <c r="F14" s="218">
        <f>SUMPRODUCT(-('Diário 2o PA'!$E$5:$E$1412='Analítico Cx.'!$B14),-('Diário 2o PA'!$P$5:$P$1412=F$1),('Diário 2o PA'!$F$5:$F$1412))+
SUMPRODUCT(-('Diário 3o PA'!$E$5:$E$2004='Analítico Cx.'!$B14),-('Diário 3o PA'!$P$5:$P$2004=F$1),('Diário 3o PA'!$F$5:$F$2004))+
SUMPRODUCT(-('Diário 4º PA'!$E$5:$E$2004='Analítico Cx.'!$B14),-('Diário 4º PA'!$P$5:$P$2004=F$1),('Diário 4º PA'!$F$5:$F$2004))+
SUMPRODUCT(-('Diário 5º PA'!$E$5:$E$2004='Analítico Cx.'!$B14),-('Diário 5º PA'!$P$5:$P$2004=F$1),('Diário 5º PA'!$F$5:$F$2004))</f>
        <v>0</v>
      </c>
      <c r="G14" s="218">
        <f>SUMPRODUCT(-('Diário 2o PA'!$E$5:$E$1412='Analítico Cx.'!$B14),-('Diário 2o PA'!$P$5:$P$1412=G$1),('Diário 2o PA'!$F$5:$F$1412))+
SUMPRODUCT(-('Diário 3o PA'!$E$5:$E$2004='Analítico Cx.'!$B14),-('Diário 3o PA'!$P$5:$P$2004=G$1),('Diário 3o PA'!$F$5:$F$2004))+
SUMPRODUCT(-('Diário 4º PA'!$E$5:$E$2004='Analítico Cx.'!$B14),-('Diário 4º PA'!$P$5:$P$2004=G$1),('Diário 4º PA'!$F$5:$F$2004))+
SUMPRODUCT(-('Diário 5º PA'!$E$5:$E$2004='Analítico Cx.'!$B14),-('Diário 5º PA'!$P$5:$P$2004=G$1),('Diário 5º PA'!$F$5:$F$2004))</f>
        <v>0</v>
      </c>
      <c r="H14" s="218">
        <f>SUMPRODUCT(-('Diário 2o PA'!$E$5:$E$1412='Analítico Cx.'!$B14),-('Diário 2o PA'!$P$5:$P$1412=H$1),('Diário 2o PA'!$F$5:$F$1412))+
SUMPRODUCT(-('Diário 3o PA'!$E$5:$E$2004='Analítico Cx.'!$B14),-('Diário 3o PA'!$P$5:$P$2004=H$1),('Diário 3o PA'!$F$5:$F$2004))+
SUMPRODUCT(-('Diário 4º PA'!$E$5:$E$2004='Analítico Cx.'!$B14),-('Diário 4º PA'!$P$5:$P$2004=H$1),('Diário 4º PA'!$F$5:$F$2004))+
SUMPRODUCT(-('Diário 5º PA'!$E$5:$E$2004='Analítico Cx.'!$B14),-('Diário 5º PA'!$P$5:$P$2004=H$1),('Diário 5º PA'!$F$5:$F$2004))</f>
        <v>0</v>
      </c>
      <c r="I14" s="218">
        <f>SUMPRODUCT(-('Diário 2o PA'!$E$5:$E$1412='Analítico Cx.'!$B14),-('Diário 2o PA'!$P$5:$P$1412=I$1),('Diário 2o PA'!$F$5:$F$1412))+
SUMPRODUCT(-('Diário 3o PA'!$E$5:$E$2004='Analítico Cx.'!$B14),-('Diário 3o PA'!$P$5:$P$2004=I$1),('Diário 3o PA'!$F$5:$F$2004))+
SUMPRODUCT(-('Diário 4º PA'!$E$5:$E$2004='Analítico Cx.'!$B14),-('Diário 4º PA'!$P$5:$P$2004=I$1),('Diário 4º PA'!$F$5:$F$2004))+
SUMPRODUCT(-('Diário 5º PA'!$E$5:$E$2004='Analítico Cx.'!$B14),-('Diário 5º PA'!$P$5:$P$2004=I$1),('Diário 5º PA'!$F$5:$F$2004))</f>
        <v>0</v>
      </c>
      <c r="J14" s="218">
        <f>SUMPRODUCT(-('Diário 2o PA'!$E$5:$E$1412='Analítico Cx.'!$B14),-('Diário 2o PA'!$P$5:$P$1412=J$1),('Diário 2o PA'!$F$5:$F$1412))+
SUMPRODUCT(-('Diário 3o PA'!$E$5:$E$2004='Analítico Cx.'!$B14),-('Diário 3o PA'!$P$5:$P$2004=J$1),('Diário 3o PA'!$F$5:$F$2004))+
SUMPRODUCT(-('Diário 4º PA'!$E$5:$E$2004='Analítico Cx.'!$B14),-('Diário 4º PA'!$P$5:$P$2004=J$1),('Diário 4º PA'!$F$5:$F$2004))+
SUMPRODUCT(-('Diário 5º PA'!$E$5:$E$2004='Analítico Cx.'!$B14),-('Diário 5º PA'!$P$5:$P$2004=J$1),('Diário 5º PA'!$F$5:$F$2004))</f>
        <v>0</v>
      </c>
      <c r="K14" s="218">
        <f>SUMPRODUCT(-('Diário 2o PA'!$E$5:$E$1412='Analítico Cx.'!$B14),-('Diário 2o PA'!$P$5:$P$1412=K$1),('Diário 2o PA'!$F$5:$F$1412))+
SUMPRODUCT(-('Diário 3o PA'!$E$5:$E$2004='Analítico Cx.'!$B14),-('Diário 3o PA'!$P$5:$P$2004=K$1),('Diário 3o PA'!$F$5:$F$2004))+
SUMPRODUCT(-('Diário 4º PA'!$E$5:$E$2004='Analítico Cx.'!$B14),-('Diário 4º PA'!$P$5:$P$2004=K$1),('Diário 4º PA'!$F$5:$F$2004))+
SUMPRODUCT(-('Diário 5º PA'!$E$5:$E$2004='Analítico Cx.'!$B14),-('Diário 5º PA'!$P$5:$P$2004=K$1),('Diário 5º PA'!$F$5:$F$2004))</f>
        <v>0</v>
      </c>
      <c r="L14" s="218">
        <f>SUMPRODUCT(-('Diário 2o PA'!$E$5:$E$1412='Analítico Cx.'!$B14),-('Diário 2o PA'!$P$5:$P$1412=L$1),('Diário 2o PA'!$F$5:$F$1412))+
SUMPRODUCT(-('Diário 3o PA'!$E$5:$E$2004='Analítico Cx.'!$B14),-('Diário 3o PA'!$P$5:$P$2004=L$1),('Diário 3o PA'!$F$5:$F$2004))+
SUMPRODUCT(-('Diário 4º PA'!$E$5:$E$2004='Analítico Cx.'!$B14),-('Diário 4º PA'!$P$5:$P$2004=L$1),('Diário 4º PA'!$F$5:$F$2004))+
SUMPRODUCT(-('Diário 5º PA'!$E$5:$E$2004='Analítico Cx.'!$B14),-('Diário 5º PA'!$P$5:$P$2004=L$1),('Diário 5º PA'!$F$5:$F$2004))</f>
        <v>0</v>
      </c>
      <c r="M14" s="218">
        <f>SUMPRODUCT(-('Diário 2o PA'!$E$5:$E$1412='Analítico Cx.'!$B14),-('Diário 2o PA'!$P$5:$P$1412=M$1),('Diário 2o PA'!$F$5:$F$1412))+
SUMPRODUCT(-('Diário 3o PA'!$E$5:$E$2004='Analítico Cx.'!$B14),-('Diário 3o PA'!$P$5:$P$2004=M$1),('Diário 3o PA'!$F$5:$F$2004))+
SUMPRODUCT(-('Diário 4º PA'!$E$5:$E$2004='Analítico Cx.'!$B14),-('Diário 4º PA'!$P$5:$P$2004=M$1),('Diário 4º PA'!$F$5:$F$2004))+
SUMPRODUCT(-('Diário 5º PA'!$E$5:$E$2004='Analítico Cx.'!$B14),-('Diário 5º PA'!$P$5:$P$2004=M$1),('Diário 5º PA'!$F$5:$F$2004))</f>
        <v>0</v>
      </c>
      <c r="N14" s="218">
        <f>SUMPRODUCT(-('Diário 2o PA'!$E$5:$E$1412='Analítico Cx.'!$B14),-('Diário 2o PA'!$P$5:$P$1412=N$1),('Diário 2o PA'!$F$5:$F$1412))+
SUMPRODUCT(-('Diário 3o PA'!$E$5:$E$2004='Analítico Cx.'!$B14),-('Diário 3o PA'!$P$5:$P$2004=N$1),('Diário 3o PA'!$F$5:$F$2004))+
SUMPRODUCT(-('Diário 4º PA'!$E$5:$E$2004='Analítico Cx.'!$B14),-('Diário 4º PA'!$P$5:$P$2004=N$1),('Diário 4º PA'!$F$5:$F$2004))+
SUMPRODUCT(-('Diário 5º PA'!$E$5:$E$2004='Analítico Cx.'!$B14),-('Diário 5º PA'!$P$5:$P$2004=N$1),('Diário 5º PA'!$F$5:$F$2004))</f>
        <v>0</v>
      </c>
      <c r="O14" s="219">
        <f>SUM(C14:N14)</f>
        <v>4890080.63</v>
      </c>
      <c r="P14" s="193">
        <f>IF($O$18=0,0,O14/$O$18)</f>
        <v>0.32847747755876189</v>
      </c>
    </row>
    <row r="15" spans="1:16" ht="23.25" customHeight="1" x14ac:dyDescent="0.25">
      <c r="A15" s="217" t="s">
        <v>44</v>
      </c>
      <c r="B15" s="129" t="s">
        <v>333</v>
      </c>
      <c r="C15" s="218">
        <f>SUMPRODUCT(-('Diário 2o PA'!$E$5:$E$1412='Analítico Cx.'!$B15),-('Diário 2o PA'!$P$5:$P$1412=C$1),('Diário 2o PA'!$F$5:$F$1412))+
SUMPRODUCT(-('Diário 3o PA'!$E$5:$E$2004='Analítico Cx.'!$B15),-('Diário 3o PA'!$P$5:$P$2004=C$1),('Diário 3o PA'!$F$5:$F$2004))+
SUMPRODUCT(-('Diário 4º PA'!$E$5:$E$2004='Analítico Cx.'!$B15),-('Diário 4º PA'!$P$5:$P$2004=C$1),('Diário 4º PA'!$F$5:$F$2004))+
SUMPRODUCT(-('Diário 5º PA'!$E$5:$E$2004='Analítico Cx.'!$B15),-('Diário 5º PA'!$P$5:$P$2004=C$1),('Diário 5º PA'!$F$5:$F$2004))</f>
        <v>449621.43000000005</v>
      </c>
      <c r="D15" s="218">
        <f>SUMPRODUCT(-('Diário 2o PA'!$E$5:$E$1412='Analítico Cx.'!$B15),-('Diário 2o PA'!$P$5:$P$1412=D$1),('Diário 2o PA'!$F$5:$F$1412))+
SUMPRODUCT(-('Diário 3o PA'!$E$5:$E$2004='Analítico Cx.'!$B15),-('Diário 3o PA'!$P$5:$P$2004=D$1),('Diário 3o PA'!$F$5:$F$2004))+
SUMPRODUCT(-('Diário 4º PA'!$E$5:$E$2004='Analítico Cx.'!$B15),-('Diário 4º PA'!$P$5:$P$2004=D$1),('Diário 4º PA'!$F$5:$F$2004))+
SUMPRODUCT(-('Diário 5º PA'!$E$5:$E$2004='Analítico Cx.'!$B15),-('Diário 5º PA'!$P$5:$P$2004=D$1),('Diário 5º PA'!$F$5:$F$2004))</f>
        <v>902663.26000000013</v>
      </c>
      <c r="E15" s="218">
        <f>SUMPRODUCT(-('Diário 2o PA'!$E$5:$E$1412='Analítico Cx.'!$B15),-('Diário 2o PA'!$P$5:$P$1412=E$1),('Diário 2o PA'!$F$5:$F$1412))+
SUMPRODUCT(-('Diário 3o PA'!$E$5:$E$2004='Analítico Cx.'!$B15),-('Diário 3o PA'!$P$5:$P$2004=E$1),('Diário 3o PA'!$F$5:$F$2004))+
SUMPRODUCT(-('Diário 4º PA'!$E$5:$E$2004='Analítico Cx.'!$B15),-('Diário 4º PA'!$P$5:$P$2004=E$1),('Diário 4º PA'!$F$5:$F$2004))+
SUMPRODUCT(-('Diário 5º PA'!$E$5:$E$2004='Analítico Cx.'!$B15),-('Diário 5º PA'!$P$5:$P$2004=E$1),('Diário 5º PA'!$F$5:$F$2004))</f>
        <v>8388710.9800000004</v>
      </c>
      <c r="F15" s="218">
        <f>SUMPRODUCT(-('Diário 2o PA'!$E$5:$E$1412='Analítico Cx.'!$B15),-('Diário 2o PA'!$P$5:$P$1412=F$1),('Diário 2o PA'!$F$5:$F$1412))+
SUMPRODUCT(-('Diário 3o PA'!$E$5:$E$2004='Analítico Cx.'!$B15),-('Diário 3o PA'!$P$5:$P$2004=F$1),('Diário 3o PA'!$F$5:$F$2004))+
SUMPRODUCT(-('Diário 4º PA'!$E$5:$E$2004='Analítico Cx.'!$B15),-('Diário 4º PA'!$P$5:$P$2004=F$1),('Diário 4º PA'!$F$5:$F$2004))+
SUMPRODUCT(-('Diário 5º PA'!$E$5:$E$2004='Analítico Cx.'!$B15),-('Diário 5º PA'!$P$5:$P$2004=F$1),('Diário 5º PA'!$F$5:$F$2004))</f>
        <v>0</v>
      </c>
      <c r="G15" s="218">
        <f>SUMPRODUCT(-('Diário 2o PA'!$E$5:$E$1412='Analítico Cx.'!$B15),-('Diário 2o PA'!$P$5:$P$1412=G$1),('Diário 2o PA'!$F$5:$F$1412))+
SUMPRODUCT(-('Diário 3o PA'!$E$5:$E$2004='Analítico Cx.'!$B15),-('Diário 3o PA'!$P$5:$P$2004=G$1),('Diário 3o PA'!$F$5:$F$2004))+
SUMPRODUCT(-('Diário 4º PA'!$E$5:$E$2004='Analítico Cx.'!$B15),-('Diário 4º PA'!$P$5:$P$2004=G$1),('Diário 4º PA'!$F$5:$F$2004))+
SUMPRODUCT(-('Diário 5º PA'!$E$5:$E$2004='Analítico Cx.'!$B15),-('Diário 5º PA'!$P$5:$P$2004=G$1),('Diário 5º PA'!$F$5:$F$2004))</f>
        <v>0</v>
      </c>
      <c r="H15" s="218">
        <f>SUMPRODUCT(-('Diário 2o PA'!$E$5:$E$1412='Analítico Cx.'!$B15),-('Diário 2o PA'!$P$5:$P$1412=H$1),('Diário 2o PA'!$F$5:$F$1412))+
SUMPRODUCT(-('Diário 3o PA'!$E$5:$E$2004='Analítico Cx.'!$B15),-('Diário 3o PA'!$P$5:$P$2004=H$1),('Diário 3o PA'!$F$5:$F$2004))+
SUMPRODUCT(-('Diário 4º PA'!$E$5:$E$2004='Analítico Cx.'!$B15),-('Diário 4º PA'!$P$5:$P$2004=H$1),('Diário 4º PA'!$F$5:$F$2004))+
SUMPRODUCT(-('Diário 5º PA'!$E$5:$E$2004='Analítico Cx.'!$B15),-('Diário 5º PA'!$P$5:$P$2004=H$1),('Diário 5º PA'!$F$5:$F$2004))</f>
        <v>0</v>
      </c>
      <c r="I15" s="218">
        <f>SUMPRODUCT(-('Diário 2o PA'!$E$5:$E$1412='Analítico Cx.'!$B15),-('Diário 2o PA'!$P$5:$P$1412=I$1),('Diário 2o PA'!$F$5:$F$1412))+
SUMPRODUCT(-('Diário 3o PA'!$E$5:$E$2004='Analítico Cx.'!$B15),-('Diário 3o PA'!$P$5:$P$2004=I$1),('Diário 3o PA'!$F$5:$F$2004))+
SUMPRODUCT(-('Diário 4º PA'!$E$5:$E$2004='Analítico Cx.'!$B15),-('Diário 4º PA'!$P$5:$P$2004=I$1),('Diário 4º PA'!$F$5:$F$2004))+
SUMPRODUCT(-('Diário 5º PA'!$E$5:$E$2004='Analítico Cx.'!$B15),-('Diário 5º PA'!$P$5:$P$2004=I$1),('Diário 5º PA'!$F$5:$F$2004))</f>
        <v>0</v>
      </c>
      <c r="J15" s="218">
        <f>SUMPRODUCT(-('Diário 2o PA'!$E$5:$E$1412='Analítico Cx.'!$B15),-('Diário 2o PA'!$P$5:$P$1412=J$1),('Diário 2o PA'!$F$5:$F$1412))+
SUMPRODUCT(-('Diário 3o PA'!$E$5:$E$2004='Analítico Cx.'!$B15),-('Diário 3o PA'!$P$5:$P$2004=J$1),('Diário 3o PA'!$F$5:$F$2004))+
SUMPRODUCT(-('Diário 4º PA'!$E$5:$E$2004='Analítico Cx.'!$B15),-('Diário 4º PA'!$P$5:$P$2004=J$1),('Diário 4º PA'!$F$5:$F$2004))+
SUMPRODUCT(-('Diário 5º PA'!$E$5:$E$2004='Analítico Cx.'!$B15),-('Diário 5º PA'!$P$5:$P$2004=J$1),('Diário 5º PA'!$F$5:$F$2004))</f>
        <v>0</v>
      </c>
      <c r="K15" s="218">
        <f>SUMPRODUCT(-('Diário 2o PA'!$E$5:$E$1412='Analítico Cx.'!$B15),-('Diário 2o PA'!$P$5:$P$1412=K$1),('Diário 2o PA'!$F$5:$F$1412))+
SUMPRODUCT(-('Diário 3o PA'!$E$5:$E$2004='Analítico Cx.'!$B15),-('Diário 3o PA'!$P$5:$P$2004=K$1),('Diário 3o PA'!$F$5:$F$2004))+
SUMPRODUCT(-('Diário 4º PA'!$E$5:$E$2004='Analítico Cx.'!$B15),-('Diário 4º PA'!$P$5:$P$2004=K$1),('Diário 4º PA'!$F$5:$F$2004))+
SUMPRODUCT(-('Diário 5º PA'!$E$5:$E$2004='Analítico Cx.'!$B15),-('Diário 5º PA'!$P$5:$P$2004=K$1),('Diário 5º PA'!$F$5:$F$2004))</f>
        <v>0</v>
      </c>
      <c r="L15" s="218">
        <f>SUMPRODUCT(-('Diário 2o PA'!$E$5:$E$1412='Analítico Cx.'!$B15),-('Diário 2o PA'!$P$5:$P$1412=L$1),('Diário 2o PA'!$F$5:$F$1412))+
SUMPRODUCT(-('Diário 3o PA'!$E$5:$E$2004='Analítico Cx.'!$B15),-('Diário 3o PA'!$P$5:$P$2004=L$1),('Diário 3o PA'!$F$5:$F$2004))+
SUMPRODUCT(-('Diário 4º PA'!$E$5:$E$2004='Analítico Cx.'!$B15),-('Diário 4º PA'!$P$5:$P$2004=L$1),('Diário 4º PA'!$F$5:$F$2004))+
SUMPRODUCT(-('Diário 5º PA'!$E$5:$E$2004='Analítico Cx.'!$B15),-('Diário 5º PA'!$P$5:$P$2004=L$1),('Diário 5º PA'!$F$5:$F$2004))</f>
        <v>0</v>
      </c>
      <c r="M15" s="218">
        <f>SUMPRODUCT(-('Diário 2o PA'!$E$5:$E$1412='Analítico Cx.'!$B15),-('Diário 2o PA'!$P$5:$P$1412=M$1),('Diário 2o PA'!$F$5:$F$1412))+
SUMPRODUCT(-('Diário 3o PA'!$E$5:$E$2004='Analítico Cx.'!$B15),-('Diário 3o PA'!$P$5:$P$2004=M$1),('Diário 3o PA'!$F$5:$F$2004))+
SUMPRODUCT(-('Diário 4º PA'!$E$5:$E$2004='Analítico Cx.'!$B15),-('Diário 4º PA'!$P$5:$P$2004=M$1),('Diário 4º PA'!$F$5:$F$2004))+
SUMPRODUCT(-('Diário 5º PA'!$E$5:$E$2004='Analítico Cx.'!$B15),-('Diário 5º PA'!$P$5:$P$2004=M$1),('Diário 5º PA'!$F$5:$F$2004))</f>
        <v>0</v>
      </c>
      <c r="N15" s="218">
        <f>SUMPRODUCT(-('Diário 2o PA'!$E$5:$E$1412='Analítico Cx.'!$B15),-('Diário 2o PA'!$P$5:$P$1412=N$1),('Diário 2o PA'!$F$5:$F$1412))+
SUMPRODUCT(-('Diário 3o PA'!$E$5:$E$2004='Analítico Cx.'!$B15),-('Diário 3o PA'!$P$5:$P$2004=N$1),('Diário 3o PA'!$F$5:$F$2004))+
SUMPRODUCT(-('Diário 4º PA'!$E$5:$E$2004='Analítico Cx.'!$B15),-('Diário 4º PA'!$P$5:$P$2004=N$1),('Diário 4º PA'!$F$5:$F$2004))+
SUMPRODUCT(-('Diário 5º PA'!$E$5:$E$2004='Analítico Cx.'!$B15),-('Diário 5º PA'!$P$5:$P$2004=N$1),('Diário 5º PA'!$F$5:$F$2004))</f>
        <v>0</v>
      </c>
      <c r="O15" s="219">
        <f>SUM(C15:N15)</f>
        <v>9740995.6699999999</v>
      </c>
      <c r="P15" s="193">
        <f>IF($O$18=0,0,O15/$O$18)</f>
        <v>0.65432411624517972</v>
      </c>
    </row>
    <row r="16" spans="1:16" ht="23.25" customHeight="1" x14ac:dyDescent="0.25">
      <c r="A16" s="217" t="s">
        <v>46</v>
      </c>
      <c r="B16" s="129" t="s">
        <v>164</v>
      </c>
      <c r="C16" s="218">
        <f>SUMPRODUCT(-('Diário 2o PA'!$E$5:$E$1412='Analítico Cx.'!$B16),-('Diário 2o PA'!$P$5:$P$1412=C$1),('Diário 2o PA'!$F$5:$F$1412))+
SUMPRODUCT(-('Diário 3o PA'!$E$5:$E$2004='Analítico Cx.'!$B16),-('Diário 3o PA'!$P$5:$P$2004=C$1),('Diário 3o PA'!$F$5:$F$2004))+
SUMPRODUCT(-('Diário 4º PA'!$E$5:$E$2004='Analítico Cx.'!$B16),-('Diário 4º PA'!$P$5:$P$2004=C$1),('Diário 4º PA'!$F$5:$F$2004))+
SUMPRODUCT(-('Diário 5º PA'!$E$5:$E$2004='Analítico Cx.'!$B16),-('Diário 5º PA'!$P$5:$P$2004=C$1),('Diário 5º PA'!$F$5:$F$2004))</f>
        <v>58925.210000000006</v>
      </c>
      <c r="D16" s="218">
        <f>SUMPRODUCT(-('Diário 2o PA'!$E$5:$E$1412='Analítico Cx.'!$B16),-('Diário 2o PA'!$P$5:$P$1412=D$1),('Diário 2o PA'!$F$5:$F$1412))+
SUMPRODUCT(-('Diário 3o PA'!$E$5:$E$2004='Analítico Cx.'!$B16),-('Diário 3o PA'!$P$5:$P$2004=D$1),('Diário 3o PA'!$F$5:$F$2004))+
SUMPRODUCT(-('Diário 4º PA'!$E$5:$E$2004='Analítico Cx.'!$B16),-('Diário 4º PA'!$P$5:$P$2004=D$1),('Diário 4º PA'!$F$5:$F$2004))+
SUMPRODUCT(-('Diário 5º PA'!$E$5:$E$2004='Analítico Cx.'!$B16),-('Diário 5º PA'!$P$5:$P$2004=D$1),('Diário 5º PA'!$F$5:$F$2004))</f>
        <v>65700.53</v>
      </c>
      <c r="E16" s="218">
        <f>SUMPRODUCT(-('Diário 2o PA'!$E$5:$E$1412='Analítico Cx.'!$B16),-('Diário 2o PA'!$P$5:$P$1412=E$1),('Diário 2o PA'!$F$5:$F$1412))+
SUMPRODUCT(-('Diário 3o PA'!$E$5:$E$2004='Analítico Cx.'!$B16),-('Diário 3o PA'!$P$5:$P$2004=E$1),('Diário 3o PA'!$F$5:$F$2004))+
SUMPRODUCT(-('Diário 4º PA'!$E$5:$E$2004='Analítico Cx.'!$B16),-('Diário 4º PA'!$P$5:$P$2004=E$1),('Diário 4º PA'!$F$5:$F$2004))+
SUMPRODUCT(-('Diário 5º PA'!$E$5:$E$2004='Analítico Cx.'!$B16),-('Diário 5º PA'!$P$5:$P$2004=E$1),('Diário 5º PA'!$F$5:$F$2004))</f>
        <v>77953.489999999991</v>
      </c>
      <c r="F16" s="218">
        <f>SUMPRODUCT(-('Diário 2o PA'!$E$5:$E$1412='Analítico Cx.'!$B16),-('Diário 2o PA'!$P$5:$P$1412=F$1),('Diário 2o PA'!$F$5:$F$1412))+
SUMPRODUCT(-('Diário 3o PA'!$E$5:$E$2004='Analítico Cx.'!$B16),-('Diário 3o PA'!$P$5:$P$2004=F$1),('Diário 3o PA'!$F$5:$F$2004))+
SUMPRODUCT(-('Diário 4º PA'!$E$5:$E$2004='Analítico Cx.'!$B16),-('Diário 4º PA'!$P$5:$P$2004=F$1),('Diário 4º PA'!$F$5:$F$2004))+
SUMPRODUCT(-('Diário 5º PA'!$E$5:$E$2004='Analítico Cx.'!$B16),-('Diário 5º PA'!$P$5:$P$2004=F$1),('Diário 5º PA'!$F$5:$F$2004))</f>
        <v>0</v>
      </c>
      <c r="G16" s="218">
        <f>SUMPRODUCT(-('Diário 2o PA'!$E$5:$E$1412='Analítico Cx.'!$B16),-('Diário 2o PA'!$P$5:$P$1412=G$1),('Diário 2o PA'!$F$5:$F$1412))+
SUMPRODUCT(-('Diário 3o PA'!$E$5:$E$2004='Analítico Cx.'!$B16),-('Diário 3o PA'!$P$5:$P$2004=G$1),('Diário 3o PA'!$F$5:$F$2004))+
SUMPRODUCT(-('Diário 4º PA'!$E$5:$E$2004='Analítico Cx.'!$B16),-('Diário 4º PA'!$P$5:$P$2004=G$1),('Diário 4º PA'!$F$5:$F$2004))+
SUMPRODUCT(-('Diário 5º PA'!$E$5:$E$2004='Analítico Cx.'!$B16),-('Diário 5º PA'!$P$5:$P$2004=G$1),('Diário 5º PA'!$F$5:$F$2004))</f>
        <v>0</v>
      </c>
      <c r="H16" s="218">
        <f>SUMPRODUCT(-('Diário 2o PA'!$E$5:$E$1412='Analítico Cx.'!$B16),-('Diário 2o PA'!$P$5:$P$1412=H$1),('Diário 2o PA'!$F$5:$F$1412))+
SUMPRODUCT(-('Diário 3o PA'!$E$5:$E$2004='Analítico Cx.'!$B16),-('Diário 3o PA'!$P$5:$P$2004=H$1),('Diário 3o PA'!$F$5:$F$2004))+
SUMPRODUCT(-('Diário 4º PA'!$E$5:$E$2004='Analítico Cx.'!$B16),-('Diário 4º PA'!$P$5:$P$2004=H$1),('Diário 4º PA'!$F$5:$F$2004))+
SUMPRODUCT(-('Diário 5º PA'!$E$5:$E$2004='Analítico Cx.'!$B16),-('Diário 5º PA'!$P$5:$P$2004=H$1),('Diário 5º PA'!$F$5:$F$2004))</f>
        <v>0</v>
      </c>
      <c r="I16" s="218">
        <f>SUMPRODUCT(-('Diário 2o PA'!$E$5:$E$1412='Analítico Cx.'!$B16),-('Diário 2o PA'!$P$5:$P$1412=I$1),('Diário 2o PA'!$F$5:$F$1412))+
SUMPRODUCT(-('Diário 3o PA'!$E$5:$E$2004='Analítico Cx.'!$B16),-('Diário 3o PA'!$P$5:$P$2004=I$1),('Diário 3o PA'!$F$5:$F$2004))+
SUMPRODUCT(-('Diário 4º PA'!$E$5:$E$2004='Analítico Cx.'!$B16),-('Diário 4º PA'!$P$5:$P$2004=I$1),('Diário 4º PA'!$F$5:$F$2004))+
SUMPRODUCT(-('Diário 5º PA'!$E$5:$E$2004='Analítico Cx.'!$B16),-('Diário 5º PA'!$P$5:$P$2004=I$1),('Diário 5º PA'!$F$5:$F$2004))</f>
        <v>0</v>
      </c>
      <c r="J16" s="218">
        <f>SUMPRODUCT(-('Diário 2o PA'!$E$5:$E$1412='Analítico Cx.'!$B16),-('Diário 2o PA'!$P$5:$P$1412=J$1),('Diário 2o PA'!$F$5:$F$1412))+
SUMPRODUCT(-('Diário 3o PA'!$E$5:$E$2004='Analítico Cx.'!$B16),-('Diário 3o PA'!$P$5:$P$2004=J$1),('Diário 3o PA'!$F$5:$F$2004))+
SUMPRODUCT(-('Diário 4º PA'!$E$5:$E$2004='Analítico Cx.'!$B16),-('Diário 4º PA'!$P$5:$P$2004=J$1),('Diário 4º PA'!$F$5:$F$2004))+
SUMPRODUCT(-('Diário 5º PA'!$E$5:$E$2004='Analítico Cx.'!$B16),-('Diário 5º PA'!$P$5:$P$2004=J$1),('Diário 5º PA'!$F$5:$F$2004))</f>
        <v>0</v>
      </c>
      <c r="K16" s="218">
        <f>SUMPRODUCT(-('Diário 2o PA'!$E$5:$E$1412='Analítico Cx.'!$B16),-('Diário 2o PA'!$P$5:$P$1412=K$1),('Diário 2o PA'!$F$5:$F$1412))+
SUMPRODUCT(-('Diário 3o PA'!$E$5:$E$2004='Analítico Cx.'!$B16),-('Diário 3o PA'!$P$5:$P$2004=K$1),('Diário 3o PA'!$F$5:$F$2004))+
SUMPRODUCT(-('Diário 4º PA'!$E$5:$E$2004='Analítico Cx.'!$B16),-('Diário 4º PA'!$P$5:$P$2004=K$1),('Diário 4º PA'!$F$5:$F$2004))+
SUMPRODUCT(-('Diário 5º PA'!$E$5:$E$2004='Analítico Cx.'!$B16),-('Diário 5º PA'!$P$5:$P$2004=K$1),('Diário 5º PA'!$F$5:$F$2004))</f>
        <v>0</v>
      </c>
      <c r="L16" s="218">
        <f>SUMPRODUCT(-('Diário 2o PA'!$E$5:$E$1412='Analítico Cx.'!$B16),-('Diário 2o PA'!$P$5:$P$1412=L$1),('Diário 2o PA'!$F$5:$F$1412))+
SUMPRODUCT(-('Diário 3o PA'!$E$5:$E$2004='Analítico Cx.'!$B16),-('Diário 3o PA'!$P$5:$P$2004=L$1),('Diário 3o PA'!$F$5:$F$2004))+
SUMPRODUCT(-('Diário 4º PA'!$E$5:$E$2004='Analítico Cx.'!$B16),-('Diário 4º PA'!$P$5:$P$2004=L$1),('Diário 4º PA'!$F$5:$F$2004))+
SUMPRODUCT(-('Diário 5º PA'!$E$5:$E$2004='Analítico Cx.'!$B16),-('Diário 5º PA'!$P$5:$P$2004=L$1),('Diário 5º PA'!$F$5:$F$2004))</f>
        <v>0</v>
      </c>
      <c r="M16" s="218">
        <f>SUMPRODUCT(-('Diário 2o PA'!$E$5:$E$1412='Analítico Cx.'!$B16),-('Diário 2o PA'!$P$5:$P$1412=M$1),('Diário 2o PA'!$F$5:$F$1412))+
SUMPRODUCT(-('Diário 3o PA'!$E$5:$E$2004='Analítico Cx.'!$B16),-('Diário 3o PA'!$P$5:$P$2004=M$1),('Diário 3o PA'!$F$5:$F$2004))+
SUMPRODUCT(-('Diário 4º PA'!$E$5:$E$2004='Analítico Cx.'!$B16),-('Diário 4º PA'!$P$5:$P$2004=M$1),('Diário 4º PA'!$F$5:$F$2004))+
SUMPRODUCT(-('Diário 5º PA'!$E$5:$E$2004='Analítico Cx.'!$B16),-('Diário 5º PA'!$P$5:$P$2004=M$1),('Diário 5º PA'!$F$5:$F$2004))</f>
        <v>0</v>
      </c>
      <c r="N16" s="218">
        <f>SUMPRODUCT(-('Diário 2o PA'!$E$5:$E$1412='Analítico Cx.'!$B16),-('Diário 2o PA'!$P$5:$P$1412=N$1),('Diário 2o PA'!$F$5:$F$1412))+
SUMPRODUCT(-('Diário 3o PA'!$E$5:$E$2004='Analítico Cx.'!$B16),-('Diário 3o PA'!$P$5:$P$2004=N$1),('Diário 3o PA'!$F$5:$F$2004))+
SUMPRODUCT(-('Diário 4º PA'!$E$5:$E$2004='Analítico Cx.'!$B16),-('Diário 4º PA'!$P$5:$P$2004=N$1),('Diário 4º PA'!$F$5:$F$2004))+
SUMPRODUCT(-('Diário 5º PA'!$E$5:$E$2004='Analítico Cx.'!$B16),-('Diário 5º PA'!$P$5:$P$2004=N$1),('Diário 5º PA'!$F$5:$F$2004))</f>
        <v>0</v>
      </c>
      <c r="O16" s="219">
        <f>SUM(C16:N16)</f>
        <v>202579.22999999998</v>
      </c>
      <c r="P16" s="193">
        <f>IF($O$18=0,0,O16/$O$18)</f>
        <v>1.3607692696919039E-2</v>
      </c>
    </row>
    <row r="17" spans="1:16" ht="23.25" customHeight="1" thickBot="1" x14ac:dyDescent="0.3">
      <c r="A17" s="371" t="s">
        <v>317</v>
      </c>
      <c r="B17" s="372" t="s">
        <v>288</v>
      </c>
      <c r="C17" s="368">
        <f>SUMPRODUCT(-('Diário 2o PA'!$E$5:$E$1412='Analítico Cx.'!$B17),-('Diário 2o PA'!$P$5:$P$1412=C$1),('Diário 2o PA'!$F$5:$F$1412))+
SUMPRODUCT(-('Diário 3o PA'!$E$5:$E$2004='Analítico Cx.'!$B17),-('Diário 3o PA'!$P$5:$P$2004=C$1),('Diário 3o PA'!$F$5:$F$2004))+
SUMPRODUCT(-('Diário 4º PA'!$E$5:$E$2004='Analítico Cx.'!$B17),-('Diário 4º PA'!$P$5:$P$2004=C$1),('Diário 4º PA'!$F$5:$F$2004))+
SUMPRODUCT(-('Diário 5º PA'!$E$5:$E$2004='Analítico Cx.'!$B17),-('Diário 5º PA'!$P$5:$P$2004=C$1),('Diário 5º PA'!$F$5:$F$2004))</f>
        <v>18412.89</v>
      </c>
      <c r="D17" s="368">
        <f>SUMPRODUCT(-('Diário 2o PA'!$E$5:$E$1412='Analítico Cx.'!$B17),-('Diário 2o PA'!$P$5:$P$1412=D$1),('Diário 2o PA'!$F$5:$F$1412))+
SUMPRODUCT(-('Diário 3o PA'!$E$5:$E$2004='Analítico Cx.'!$B17),-('Diário 3o PA'!$P$5:$P$2004=D$1),('Diário 3o PA'!$F$5:$F$2004))+
SUMPRODUCT(-('Diário 4º PA'!$E$5:$E$2004='Analítico Cx.'!$B17),-('Diário 4º PA'!$P$5:$P$2004=D$1),('Diário 4º PA'!$F$5:$F$2004))+
SUMPRODUCT(-('Diário 5º PA'!$E$5:$E$2004='Analítico Cx.'!$B17),-('Diário 5º PA'!$P$5:$P$2004=D$1),('Diário 5º PA'!$F$5:$F$2004))</f>
        <v>17470.23</v>
      </c>
      <c r="E17" s="368">
        <f>SUMPRODUCT(-('Diário 2o PA'!$E$5:$E$1412='Analítico Cx.'!$B17),-('Diário 2o PA'!$P$5:$P$1412=E$1),('Diário 2o PA'!$F$5:$F$1412))+
SUMPRODUCT(-('Diário 3o PA'!$E$5:$E$2004='Analítico Cx.'!$B17),-('Diário 3o PA'!$P$5:$P$2004=E$1),('Diário 3o PA'!$F$5:$F$2004))+
SUMPRODUCT(-('Diário 4º PA'!$E$5:$E$2004='Analítico Cx.'!$B17),-('Diário 4º PA'!$P$5:$P$2004=E$1),('Diário 4º PA'!$F$5:$F$2004))+
SUMPRODUCT(-('Diário 5º PA'!$E$5:$E$2004='Analítico Cx.'!$B17),-('Diário 5º PA'!$P$5:$P$2004=E$1),('Diário 5º PA'!$F$5:$F$2004))</f>
        <v>17572.23</v>
      </c>
      <c r="F17" s="368">
        <f>SUMPRODUCT(-('Diário 2o PA'!$E$5:$E$1412='Analítico Cx.'!$B17),-('Diário 2o PA'!$P$5:$P$1412=F$1),('Diário 2o PA'!$F$5:$F$1412))+
SUMPRODUCT(-('Diário 3o PA'!$E$5:$E$2004='Analítico Cx.'!$B17),-('Diário 3o PA'!$P$5:$P$2004=F$1),('Diário 3o PA'!$F$5:$F$2004))+
SUMPRODUCT(-('Diário 4º PA'!$E$5:$E$2004='Analítico Cx.'!$B17),-('Diário 4º PA'!$P$5:$P$2004=F$1),('Diário 4º PA'!$F$5:$F$2004))+
SUMPRODUCT(-('Diário 5º PA'!$E$5:$E$2004='Analítico Cx.'!$B17),-('Diário 5º PA'!$P$5:$P$2004=F$1),('Diário 5º PA'!$F$5:$F$2004))</f>
        <v>0</v>
      </c>
      <c r="G17" s="368">
        <f>SUMPRODUCT(-('Diário 2o PA'!$E$5:$E$1412='Analítico Cx.'!$B17),-('Diário 2o PA'!$P$5:$P$1412=G$1),('Diário 2o PA'!$F$5:$F$1412))+
SUMPRODUCT(-('Diário 3o PA'!$E$5:$E$2004='Analítico Cx.'!$B17),-('Diário 3o PA'!$P$5:$P$2004=G$1),('Diário 3o PA'!$F$5:$F$2004))+
SUMPRODUCT(-('Diário 4º PA'!$E$5:$E$2004='Analítico Cx.'!$B17),-('Diário 4º PA'!$P$5:$P$2004=G$1),('Diário 4º PA'!$F$5:$F$2004))+
SUMPRODUCT(-('Diário 5º PA'!$E$5:$E$2004='Analítico Cx.'!$B17),-('Diário 5º PA'!$P$5:$P$2004=G$1),('Diário 5º PA'!$F$5:$F$2004))</f>
        <v>0</v>
      </c>
      <c r="H17" s="368">
        <f>SUMPRODUCT(-('Diário 2o PA'!$E$5:$E$1412='Analítico Cx.'!$B17),-('Diário 2o PA'!$P$5:$P$1412=H$1),('Diário 2o PA'!$F$5:$F$1412))+
SUMPRODUCT(-('Diário 3o PA'!$E$5:$E$2004='Analítico Cx.'!$B17),-('Diário 3o PA'!$P$5:$P$2004=H$1),('Diário 3o PA'!$F$5:$F$2004))+
SUMPRODUCT(-('Diário 4º PA'!$E$5:$E$2004='Analítico Cx.'!$B17),-('Diário 4º PA'!$P$5:$P$2004=H$1),('Diário 4º PA'!$F$5:$F$2004))+
SUMPRODUCT(-('Diário 5º PA'!$E$5:$E$2004='Analítico Cx.'!$B17),-('Diário 5º PA'!$P$5:$P$2004=H$1),('Diário 5º PA'!$F$5:$F$2004))</f>
        <v>0</v>
      </c>
      <c r="I17" s="368">
        <f>SUMPRODUCT(-('Diário 2o PA'!$E$5:$E$1412='Analítico Cx.'!$B17),-('Diário 2o PA'!$P$5:$P$1412=I$1),('Diário 2o PA'!$F$5:$F$1412))+
SUMPRODUCT(-('Diário 3o PA'!$E$5:$E$2004='Analítico Cx.'!$B17),-('Diário 3o PA'!$P$5:$P$2004=I$1),('Diário 3o PA'!$F$5:$F$2004))+
SUMPRODUCT(-('Diário 4º PA'!$E$5:$E$2004='Analítico Cx.'!$B17),-('Diário 4º PA'!$P$5:$P$2004=I$1),('Diário 4º PA'!$F$5:$F$2004))+
SUMPRODUCT(-('Diário 5º PA'!$E$5:$E$2004='Analítico Cx.'!$B17),-('Diário 5º PA'!$P$5:$P$2004=I$1),('Diário 5º PA'!$F$5:$F$2004))</f>
        <v>0</v>
      </c>
      <c r="J17" s="368">
        <f>SUMPRODUCT(-('Diário 2o PA'!$E$5:$E$1412='Analítico Cx.'!$B17),-('Diário 2o PA'!$P$5:$P$1412=J$1),('Diário 2o PA'!$F$5:$F$1412))+
SUMPRODUCT(-('Diário 3o PA'!$E$5:$E$2004='Analítico Cx.'!$B17),-('Diário 3o PA'!$P$5:$P$2004=J$1),('Diário 3o PA'!$F$5:$F$2004))+
SUMPRODUCT(-('Diário 4º PA'!$E$5:$E$2004='Analítico Cx.'!$B17),-('Diário 4º PA'!$P$5:$P$2004=J$1),('Diário 4º PA'!$F$5:$F$2004))+
SUMPRODUCT(-('Diário 5º PA'!$E$5:$E$2004='Analítico Cx.'!$B17),-('Diário 5º PA'!$P$5:$P$2004=J$1),('Diário 5º PA'!$F$5:$F$2004))</f>
        <v>0</v>
      </c>
      <c r="K17" s="368">
        <f>SUMPRODUCT(-('Diário 2o PA'!$E$5:$E$1412='Analítico Cx.'!$B17),-('Diário 2o PA'!$P$5:$P$1412=K$1),('Diário 2o PA'!$F$5:$F$1412))+
SUMPRODUCT(-('Diário 3o PA'!$E$5:$E$2004='Analítico Cx.'!$B17),-('Diário 3o PA'!$P$5:$P$2004=K$1),('Diário 3o PA'!$F$5:$F$2004))+
SUMPRODUCT(-('Diário 4º PA'!$E$5:$E$2004='Analítico Cx.'!$B17),-('Diário 4º PA'!$P$5:$P$2004=K$1),('Diário 4º PA'!$F$5:$F$2004))+
SUMPRODUCT(-('Diário 5º PA'!$E$5:$E$2004='Analítico Cx.'!$B17),-('Diário 5º PA'!$P$5:$P$2004=K$1),('Diário 5º PA'!$F$5:$F$2004))</f>
        <v>0</v>
      </c>
      <c r="L17" s="368">
        <f>SUMPRODUCT(-('Diário 2o PA'!$E$5:$E$1412='Analítico Cx.'!$B17),-('Diário 2o PA'!$P$5:$P$1412=L$1),('Diário 2o PA'!$F$5:$F$1412))+
SUMPRODUCT(-('Diário 3o PA'!$E$5:$E$2004='Analítico Cx.'!$B17),-('Diário 3o PA'!$P$5:$P$2004=L$1),('Diário 3o PA'!$F$5:$F$2004))+
SUMPRODUCT(-('Diário 4º PA'!$E$5:$E$2004='Analítico Cx.'!$B17),-('Diário 4º PA'!$P$5:$P$2004=L$1),('Diário 4º PA'!$F$5:$F$2004))+
SUMPRODUCT(-('Diário 5º PA'!$E$5:$E$2004='Analítico Cx.'!$B17),-('Diário 5º PA'!$P$5:$P$2004=L$1),('Diário 5º PA'!$F$5:$F$2004))</f>
        <v>0</v>
      </c>
      <c r="M17" s="368">
        <f>SUMPRODUCT(-('Diário 2o PA'!$E$5:$E$1412='Analítico Cx.'!$B17),-('Diário 2o PA'!$P$5:$P$1412=M$1),('Diário 2o PA'!$F$5:$F$1412))+
SUMPRODUCT(-('Diário 3o PA'!$E$5:$E$2004='Analítico Cx.'!$B17),-('Diário 3o PA'!$P$5:$P$2004=M$1),('Diário 3o PA'!$F$5:$F$2004))+
SUMPRODUCT(-('Diário 4º PA'!$E$5:$E$2004='Analítico Cx.'!$B17),-('Diário 4º PA'!$P$5:$P$2004=M$1),('Diário 4º PA'!$F$5:$F$2004))+
SUMPRODUCT(-('Diário 5º PA'!$E$5:$E$2004='Analítico Cx.'!$B17),-('Diário 5º PA'!$P$5:$P$2004=M$1),('Diário 5º PA'!$F$5:$F$2004))</f>
        <v>0</v>
      </c>
      <c r="N17" s="368">
        <f>SUMPRODUCT(-('Diário 2o PA'!$E$5:$E$1412='Analítico Cx.'!$B17),-('Diário 2o PA'!$P$5:$P$1412=N$1),('Diário 2o PA'!$F$5:$F$1412))+
SUMPRODUCT(-('Diário 3o PA'!$E$5:$E$2004='Analítico Cx.'!$B17),-('Diário 3o PA'!$P$5:$P$2004=N$1),('Diário 3o PA'!$F$5:$F$2004))+
SUMPRODUCT(-('Diário 4º PA'!$E$5:$E$2004='Analítico Cx.'!$B17),-('Diário 4º PA'!$P$5:$P$2004=N$1),('Diário 4º PA'!$F$5:$F$2004))+
SUMPRODUCT(-('Diário 5º PA'!$E$5:$E$2004='Analítico Cx.'!$B17),-('Diário 5º PA'!$P$5:$P$2004=N$1),('Diário 5º PA'!$F$5:$F$2004))</f>
        <v>0</v>
      </c>
      <c r="O17" s="245">
        <f>SUM(C17:N17)</f>
        <v>53455.349999999991</v>
      </c>
      <c r="P17" s="369">
        <f>IF($O$18=0,0,O17/$O$18)</f>
        <v>3.5907134991393298E-3</v>
      </c>
    </row>
    <row r="18" spans="1:16" ht="23.25" customHeight="1" thickBot="1" x14ac:dyDescent="0.3">
      <c r="A18" s="206" t="s">
        <v>253</v>
      </c>
      <c r="B18" s="220"/>
      <c r="C18" s="221">
        <f>SUBTOTAL(109,C14:C17)</f>
        <v>2183779.8800000004</v>
      </c>
      <c r="D18" s="221">
        <f t="shared" ref="D18:O18" si="1">SUBTOTAL(109,D14:D17)</f>
        <v>2427854.2599999998</v>
      </c>
      <c r="E18" s="221">
        <f t="shared" si="1"/>
        <v>10275476.74</v>
      </c>
      <c r="F18" s="221">
        <f t="shared" si="1"/>
        <v>0</v>
      </c>
      <c r="G18" s="221">
        <f t="shared" si="1"/>
        <v>0</v>
      </c>
      <c r="H18" s="221">
        <f t="shared" si="1"/>
        <v>0</v>
      </c>
      <c r="I18" s="221">
        <f t="shared" ref="I18:N18" si="2">SUBTOTAL(109,I14:I17)</f>
        <v>0</v>
      </c>
      <c r="J18" s="221">
        <f t="shared" si="2"/>
        <v>0</v>
      </c>
      <c r="K18" s="221">
        <f t="shared" si="2"/>
        <v>0</v>
      </c>
      <c r="L18" s="221">
        <f t="shared" si="2"/>
        <v>0</v>
      </c>
      <c r="M18" s="221">
        <f t="shared" si="2"/>
        <v>0</v>
      </c>
      <c r="N18" s="221">
        <f t="shared" si="2"/>
        <v>0</v>
      </c>
      <c r="O18" s="221">
        <f t="shared" si="1"/>
        <v>14887110.880000001</v>
      </c>
      <c r="P18" s="190">
        <f>IF($O$18=0,0,O18/$O$18)</f>
        <v>1</v>
      </c>
    </row>
    <row r="19" spans="1:16" ht="23.25" customHeight="1" thickBot="1" x14ac:dyDescent="0.3">
      <c r="A19" s="222"/>
      <c r="B19" s="223"/>
      <c r="C19" s="224"/>
      <c r="D19" s="224"/>
      <c r="E19" s="224"/>
      <c r="F19" s="224"/>
      <c r="G19" s="224"/>
      <c r="H19" s="224"/>
      <c r="I19" s="224"/>
      <c r="J19" s="224"/>
      <c r="K19" s="224"/>
      <c r="L19" s="224"/>
      <c r="M19" s="224"/>
      <c r="N19" s="224"/>
      <c r="O19" s="224"/>
      <c r="P19" s="209"/>
    </row>
    <row r="20" spans="1:16" ht="23.25" customHeight="1" thickBot="1" x14ac:dyDescent="0.3">
      <c r="A20" s="225">
        <v>2</v>
      </c>
      <c r="B20" s="223" t="s">
        <v>156</v>
      </c>
      <c r="C20" s="214"/>
      <c r="D20" s="214"/>
      <c r="E20" s="214"/>
      <c r="F20" s="214"/>
      <c r="G20" s="214"/>
      <c r="H20" s="214"/>
      <c r="I20" s="214"/>
      <c r="J20" s="214"/>
      <c r="K20" s="214"/>
      <c r="L20" s="214"/>
      <c r="M20" s="214"/>
      <c r="N20" s="214"/>
      <c r="O20" s="214"/>
      <c r="P20" s="214"/>
    </row>
    <row r="21" spans="1:16" ht="23.25" customHeight="1" x14ac:dyDescent="0.25">
      <c r="A21" s="215" t="s">
        <v>40</v>
      </c>
      <c r="B21" s="113" t="s">
        <v>178</v>
      </c>
      <c r="C21" s="208"/>
      <c r="D21" s="208"/>
      <c r="E21" s="208"/>
      <c r="F21" s="208"/>
      <c r="G21" s="208"/>
      <c r="H21" s="208"/>
      <c r="I21" s="208"/>
      <c r="J21" s="208"/>
      <c r="K21" s="208"/>
      <c r="L21" s="208"/>
      <c r="M21" s="208"/>
      <c r="N21" s="208"/>
      <c r="O21" s="208"/>
      <c r="P21" s="195"/>
    </row>
    <row r="22" spans="1:16" ht="23.25" customHeight="1" x14ac:dyDescent="0.25">
      <c r="A22" s="226" t="s">
        <v>12</v>
      </c>
      <c r="B22" s="227" t="s">
        <v>92</v>
      </c>
      <c r="C22" s="216"/>
      <c r="D22" s="216"/>
      <c r="E22" s="216"/>
      <c r="F22" s="216"/>
      <c r="G22" s="216"/>
      <c r="H22" s="216"/>
      <c r="I22" s="216"/>
      <c r="J22" s="216"/>
      <c r="K22" s="216"/>
      <c r="L22" s="216"/>
      <c r="M22" s="216"/>
      <c r="N22" s="216"/>
      <c r="O22" s="216"/>
      <c r="P22" s="196"/>
    </row>
    <row r="23" spans="1:16" ht="23.25" customHeight="1" x14ac:dyDescent="0.25">
      <c r="A23" s="228" t="s">
        <v>99</v>
      </c>
      <c r="B23" s="129" t="s">
        <v>3</v>
      </c>
      <c r="C23" s="218">
        <f>SUMPRODUCT(-('Diário 2o PA'!$E$5:$E$1412='Analítico Cx.'!$B23),-('Diário 2o PA'!$P$5:$P$1412=C$1),('Diário 2o PA'!$F$5:$F$1412))+
SUMPRODUCT(-('Diário 3o PA'!$E$5:$E$2004='Analítico Cx.'!$B23),-('Diário 3o PA'!$P$5:$P$2004=C$1),('Diário 3o PA'!$F$5:$F$2004))+
SUMPRODUCT(-('Diário 4º PA'!$E$5:$E$2004='Analítico Cx.'!$B23),-('Diário 4º PA'!$P$5:$P$2004=C$1),('Diário 4º PA'!$F$5:$F$2004))+
SUMPRODUCT(-('Diário 5º PA'!$E$5:$E$2004='Analítico Cx.'!$B23),-('Diário 5º PA'!$P$5:$P$2004=C$1),('Diário 5º PA'!$F$5:$F$2004))</f>
        <v>993368.88</v>
      </c>
      <c r="D23" s="218">
        <f>SUMPRODUCT(-('Diário 2o PA'!$E$5:$E$1412='Analítico Cx.'!$B23),-('Diário 2o PA'!$P$5:$P$1412=D$1),('Diário 2o PA'!$F$5:$F$1412))+
SUMPRODUCT(-('Diário 3o PA'!$E$5:$E$2004='Analítico Cx.'!$B23),-('Diário 3o PA'!$P$5:$P$2004=D$1),('Diário 3o PA'!$F$5:$F$2004))+
SUMPRODUCT(-('Diário 4º PA'!$E$5:$E$2004='Analítico Cx.'!$B23),-('Diário 4º PA'!$P$5:$P$2004=D$1),('Diário 4º PA'!$F$5:$F$2004))+
SUMPRODUCT(-('Diário 5º PA'!$E$5:$E$2004='Analítico Cx.'!$B23),-('Diário 5º PA'!$P$5:$P$2004=D$1),('Diário 5º PA'!$F$5:$F$2004))</f>
        <v>995421.4800000001</v>
      </c>
      <c r="E23" s="218">
        <f>SUMPRODUCT(-('Diário 2o PA'!$E$5:$E$1412='Analítico Cx.'!$B23),-('Diário 2o PA'!$P$5:$P$1412=E$1),('Diário 2o PA'!$F$5:$F$1412))+
SUMPRODUCT(-('Diário 3o PA'!$E$5:$E$2004='Analítico Cx.'!$B23),-('Diário 3o PA'!$P$5:$P$2004=E$1),('Diário 3o PA'!$F$5:$F$2004))+
SUMPRODUCT(-('Diário 4º PA'!$E$5:$E$2004='Analítico Cx.'!$B23),-('Diário 4º PA'!$P$5:$P$2004=E$1),('Diário 4º PA'!$F$5:$F$2004))+
SUMPRODUCT(-('Diário 5º PA'!$E$5:$E$2004='Analítico Cx.'!$B23),-('Diário 5º PA'!$P$5:$P$2004=E$1),('Diário 5º PA'!$F$5:$F$2004))</f>
        <v>1810901.5299999998</v>
      </c>
      <c r="F23" s="218">
        <f>SUMPRODUCT(-('Diário 2o PA'!$E$5:$E$1412='Analítico Cx.'!$B23),-('Diário 2o PA'!$P$5:$P$1412=F$1),('Diário 2o PA'!$F$5:$F$1412))+
SUMPRODUCT(-('Diário 3o PA'!$E$5:$E$2004='Analítico Cx.'!$B23),-('Diário 3o PA'!$P$5:$P$2004=F$1),('Diário 3o PA'!$F$5:$F$2004))+
SUMPRODUCT(-('Diário 4º PA'!$E$5:$E$2004='Analítico Cx.'!$B23),-('Diário 4º PA'!$P$5:$P$2004=F$1),('Diário 4º PA'!$F$5:$F$2004))+
SUMPRODUCT(-('Diário 5º PA'!$E$5:$E$2004='Analítico Cx.'!$B23),-('Diário 5º PA'!$P$5:$P$2004=F$1),('Diário 5º PA'!$F$5:$F$2004))</f>
        <v>0</v>
      </c>
      <c r="G23" s="218">
        <f>SUMPRODUCT(-('Diário 2o PA'!$E$5:$E$1412='Analítico Cx.'!$B23),-('Diário 2o PA'!$P$5:$P$1412=G$1),('Diário 2o PA'!$F$5:$F$1412))+
SUMPRODUCT(-('Diário 3o PA'!$E$5:$E$2004='Analítico Cx.'!$B23),-('Diário 3o PA'!$P$5:$P$2004=G$1),('Diário 3o PA'!$F$5:$F$2004))+
SUMPRODUCT(-('Diário 4º PA'!$E$5:$E$2004='Analítico Cx.'!$B23),-('Diário 4º PA'!$P$5:$P$2004=G$1),('Diário 4º PA'!$F$5:$F$2004))+
SUMPRODUCT(-('Diário 5º PA'!$E$5:$E$2004='Analítico Cx.'!$B23),-('Diário 5º PA'!$P$5:$P$2004=G$1),('Diário 5º PA'!$F$5:$F$2004))</f>
        <v>0</v>
      </c>
      <c r="H23" s="218">
        <f>SUMPRODUCT(-('Diário 2o PA'!$E$5:$E$1412='Analítico Cx.'!$B23),-('Diário 2o PA'!$P$5:$P$1412=H$1),('Diário 2o PA'!$F$5:$F$1412))+
SUMPRODUCT(-('Diário 3o PA'!$E$5:$E$2004='Analítico Cx.'!$B23),-('Diário 3o PA'!$P$5:$P$2004=H$1),('Diário 3o PA'!$F$5:$F$2004))+
SUMPRODUCT(-('Diário 4º PA'!$E$5:$E$2004='Analítico Cx.'!$B23),-('Diário 4º PA'!$P$5:$P$2004=H$1),('Diário 4º PA'!$F$5:$F$2004))+
SUMPRODUCT(-('Diário 5º PA'!$E$5:$E$2004='Analítico Cx.'!$B23),-('Diário 5º PA'!$P$5:$P$2004=H$1),('Diário 5º PA'!$F$5:$F$2004))</f>
        <v>0</v>
      </c>
      <c r="I23" s="218">
        <f>SUMPRODUCT(-('Diário 2o PA'!$E$5:$E$1412='Analítico Cx.'!$B23),-('Diário 2o PA'!$P$5:$P$1412=I$1),('Diário 2o PA'!$F$5:$F$1412))+
SUMPRODUCT(-('Diário 3o PA'!$E$5:$E$2004='Analítico Cx.'!$B23),-('Diário 3o PA'!$P$5:$P$2004=I$1),('Diário 3o PA'!$F$5:$F$2004))+
SUMPRODUCT(-('Diário 4º PA'!$E$5:$E$2004='Analítico Cx.'!$B23),-('Diário 4º PA'!$P$5:$P$2004=I$1),('Diário 4º PA'!$F$5:$F$2004))+
SUMPRODUCT(-('Diário 5º PA'!$E$5:$E$2004='Analítico Cx.'!$B23),-('Diário 5º PA'!$P$5:$P$2004=I$1),('Diário 5º PA'!$F$5:$F$2004))</f>
        <v>0</v>
      </c>
      <c r="J23" s="218">
        <f>SUMPRODUCT(-('Diário 2o PA'!$E$5:$E$1412='Analítico Cx.'!$B23),-('Diário 2o PA'!$P$5:$P$1412=J$1),('Diário 2o PA'!$F$5:$F$1412))+
SUMPRODUCT(-('Diário 3o PA'!$E$5:$E$2004='Analítico Cx.'!$B23),-('Diário 3o PA'!$P$5:$P$2004=J$1),('Diário 3o PA'!$F$5:$F$2004))+
SUMPRODUCT(-('Diário 4º PA'!$E$5:$E$2004='Analítico Cx.'!$B23),-('Diário 4º PA'!$P$5:$P$2004=J$1),('Diário 4º PA'!$F$5:$F$2004))+
SUMPRODUCT(-('Diário 5º PA'!$E$5:$E$2004='Analítico Cx.'!$B23),-('Diário 5º PA'!$P$5:$P$2004=J$1),('Diário 5º PA'!$F$5:$F$2004))</f>
        <v>0</v>
      </c>
      <c r="K23" s="218">
        <f>SUMPRODUCT(-('Diário 2o PA'!$E$5:$E$1412='Analítico Cx.'!$B23),-('Diário 2o PA'!$P$5:$P$1412=K$1),('Diário 2o PA'!$F$5:$F$1412))+
SUMPRODUCT(-('Diário 3o PA'!$E$5:$E$2004='Analítico Cx.'!$B23),-('Diário 3o PA'!$P$5:$P$2004=K$1),('Diário 3o PA'!$F$5:$F$2004))+
SUMPRODUCT(-('Diário 4º PA'!$E$5:$E$2004='Analítico Cx.'!$B23),-('Diário 4º PA'!$P$5:$P$2004=K$1),('Diário 4º PA'!$F$5:$F$2004))+
SUMPRODUCT(-('Diário 5º PA'!$E$5:$E$2004='Analítico Cx.'!$B23),-('Diário 5º PA'!$P$5:$P$2004=K$1),('Diário 5º PA'!$F$5:$F$2004))</f>
        <v>0</v>
      </c>
      <c r="L23" s="218">
        <f>SUMPRODUCT(-('Diário 2o PA'!$E$5:$E$1412='Analítico Cx.'!$B23),-('Diário 2o PA'!$P$5:$P$1412=L$1),('Diário 2o PA'!$F$5:$F$1412))+
SUMPRODUCT(-('Diário 3o PA'!$E$5:$E$2004='Analítico Cx.'!$B23),-('Diário 3o PA'!$P$5:$P$2004=L$1),('Diário 3o PA'!$F$5:$F$2004))+
SUMPRODUCT(-('Diário 4º PA'!$E$5:$E$2004='Analítico Cx.'!$B23),-('Diário 4º PA'!$P$5:$P$2004=L$1),('Diário 4º PA'!$F$5:$F$2004))+
SUMPRODUCT(-('Diário 5º PA'!$E$5:$E$2004='Analítico Cx.'!$B23),-('Diário 5º PA'!$P$5:$P$2004=L$1),('Diário 5º PA'!$F$5:$F$2004))</f>
        <v>0</v>
      </c>
      <c r="M23" s="218">
        <f>SUMPRODUCT(-('Diário 2o PA'!$E$5:$E$1412='Analítico Cx.'!$B23),-('Diário 2o PA'!$P$5:$P$1412=M$1),('Diário 2o PA'!$F$5:$F$1412))+
SUMPRODUCT(-('Diário 3o PA'!$E$5:$E$2004='Analítico Cx.'!$B23),-('Diário 3o PA'!$P$5:$P$2004=M$1),('Diário 3o PA'!$F$5:$F$2004))+
SUMPRODUCT(-('Diário 4º PA'!$E$5:$E$2004='Analítico Cx.'!$B23),-('Diário 4º PA'!$P$5:$P$2004=M$1),('Diário 4º PA'!$F$5:$F$2004))+
SUMPRODUCT(-('Diário 5º PA'!$E$5:$E$2004='Analítico Cx.'!$B23),-('Diário 5º PA'!$P$5:$P$2004=M$1),('Diário 5º PA'!$F$5:$F$2004))</f>
        <v>0</v>
      </c>
      <c r="N23" s="218">
        <f>SUMPRODUCT(-('Diário 2o PA'!$E$5:$E$1412='Analítico Cx.'!$B23),-('Diário 2o PA'!$P$5:$P$1412=N$1),('Diário 2o PA'!$F$5:$F$1412))+
SUMPRODUCT(-('Diário 3o PA'!$E$5:$E$2004='Analítico Cx.'!$B23),-('Diário 3o PA'!$P$5:$P$2004=N$1),('Diário 3o PA'!$F$5:$F$2004))+
SUMPRODUCT(-('Diário 4º PA'!$E$5:$E$2004='Analítico Cx.'!$B23),-('Diário 4º PA'!$P$5:$P$2004=N$1),('Diário 4º PA'!$F$5:$F$2004))+
SUMPRODUCT(-('Diário 5º PA'!$E$5:$E$2004='Analítico Cx.'!$B23),-('Diário 5º PA'!$P$5:$P$2004=N$1),('Diário 5º PA'!$F$5:$F$2004))</f>
        <v>0</v>
      </c>
      <c r="O23" s="219">
        <f>SUM(C23:N23)</f>
        <v>3799691.8899999997</v>
      </c>
      <c r="P23" s="193">
        <f t="shared" ref="P23:P28" si="3">IF($O$185=0,0,O23/$O$185)</f>
        <v>0.4158655091246905</v>
      </c>
    </row>
    <row r="24" spans="1:16" ht="23.25" customHeight="1" x14ac:dyDescent="0.25">
      <c r="A24" s="228" t="s">
        <v>100</v>
      </c>
      <c r="B24" s="229" t="s">
        <v>167</v>
      </c>
      <c r="C24" s="218">
        <f>SUMPRODUCT(-('Diário 2o PA'!$E$5:$E$1412='Analítico Cx.'!$B24),-('Diário 2o PA'!$P$5:$P$1412=C$1),('Diário 2o PA'!$F$5:$F$1412))+
SUMPRODUCT(-('Diário 3o PA'!$E$5:$E$2004='Analítico Cx.'!$B24),-('Diário 3o PA'!$P$5:$P$2004=C$1),('Diário 3o PA'!$F$5:$F$2004))+
SUMPRODUCT(-('Diário 4º PA'!$E$5:$E$2004='Analítico Cx.'!$B24),-('Diário 4º PA'!$P$5:$P$2004=C$1),('Diário 4º PA'!$F$5:$F$2004))+
SUMPRODUCT(-('Diário 5º PA'!$E$5:$E$2004='Analítico Cx.'!$B24),-('Diário 5º PA'!$P$5:$P$2004=C$1),('Diário 5º PA'!$F$5:$F$2004))</f>
        <v>0</v>
      </c>
      <c r="D24" s="218">
        <f>SUMPRODUCT(-('Diário 2o PA'!$E$5:$E$1412='Analítico Cx.'!$B24),-('Diário 2o PA'!$P$5:$P$1412=D$1),('Diário 2o PA'!$F$5:$F$1412))+
SUMPRODUCT(-('Diário 3o PA'!$E$5:$E$2004='Analítico Cx.'!$B24),-('Diário 3o PA'!$P$5:$P$2004=D$1),('Diário 3o PA'!$F$5:$F$2004))+
SUMPRODUCT(-('Diário 4º PA'!$E$5:$E$2004='Analítico Cx.'!$B24),-('Diário 4º PA'!$P$5:$P$2004=D$1),('Diário 4º PA'!$F$5:$F$2004))+
SUMPRODUCT(-('Diário 5º PA'!$E$5:$E$2004='Analítico Cx.'!$B24),-('Diário 5º PA'!$P$5:$P$2004=D$1),('Diário 5º PA'!$F$5:$F$2004))</f>
        <v>0</v>
      </c>
      <c r="E24" s="218">
        <f>SUMPRODUCT(-('Diário 2o PA'!$E$5:$E$1412='Analítico Cx.'!$B24),-('Diário 2o PA'!$P$5:$P$1412=E$1),('Diário 2o PA'!$F$5:$F$1412))+
SUMPRODUCT(-('Diário 3o PA'!$E$5:$E$2004='Analítico Cx.'!$B24),-('Diário 3o PA'!$P$5:$P$2004=E$1),('Diário 3o PA'!$F$5:$F$2004))+
SUMPRODUCT(-('Diário 4º PA'!$E$5:$E$2004='Analítico Cx.'!$B24),-('Diário 4º PA'!$P$5:$P$2004=E$1),('Diário 4º PA'!$F$5:$F$2004))+
SUMPRODUCT(-('Diário 5º PA'!$E$5:$E$2004='Analítico Cx.'!$B24),-('Diário 5º PA'!$P$5:$P$2004=E$1),('Diário 5º PA'!$F$5:$F$2004))</f>
        <v>0</v>
      </c>
      <c r="F24" s="218">
        <f>SUMPRODUCT(-('Diário 2o PA'!$E$5:$E$1412='Analítico Cx.'!$B24),-('Diário 2o PA'!$P$5:$P$1412=F$1),('Diário 2o PA'!$F$5:$F$1412))+
SUMPRODUCT(-('Diário 3o PA'!$E$5:$E$2004='Analítico Cx.'!$B24),-('Diário 3o PA'!$P$5:$P$2004=F$1),('Diário 3o PA'!$F$5:$F$2004))+
SUMPRODUCT(-('Diário 4º PA'!$E$5:$E$2004='Analítico Cx.'!$B24),-('Diário 4º PA'!$P$5:$P$2004=F$1),('Diário 4º PA'!$F$5:$F$2004))+
SUMPRODUCT(-('Diário 5º PA'!$E$5:$E$2004='Analítico Cx.'!$B24),-('Diário 5º PA'!$P$5:$P$2004=F$1),('Diário 5º PA'!$F$5:$F$2004))</f>
        <v>0</v>
      </c>
      <c r="G24" s="218">
        <f>SUMPRODUCT(-('Diário 2o PA'!$E$5:$E$1412='Analítico Cx.'!$B24),-('Diário 2o PA'!$P$5:$P$1412=G$1),('Diário 2o PA'!$F$5:$F$1412))+
SUMPRODUCT(-('Diário 3o PA'!$E$5:$E$2004='Analítico Cx.'!$B24),-('Diário 3o PA'!$P$5:$P$2004=G$1),('Diário 3o PA'!$F$5:$F$2004))+
SUMPRODUCT(-('Diário 4º PA'!$E$5:$E$2004='Analítico Cx.'!$B24),-('Diário 4º PA'!$P$5:$P$2004=G$1),('Diário 4º PA'!$F$5:$F$2004))+
SUMPRODUCT(-('Diário 5º PA'!$E$5:$E$2004='Analítico Cx.'!$B24),-('Diário 5º PA'!$P$5:$P$2004=G$1),('Diário 5º PA'!$F$5:$F$2004))</f>
        <v>0</v>
      </c>
      <c r="H24" s="218">
        <f>SUMPRODUCT(-('Diário 2o PA'!$E$5:$E$1412='Analítico Cx.'!$B24),-('Diário 2o PA'!$P$5:$P$1412=H$1),('Diário 2o PA'!$F$5:$F$1412))+
SUMPRODUCT(-('Diário 3o PA'!$E$5:$E$2004='Analítico Cx.'!$B24),-('Diário 3o PA'!$P$5:$P$2004=H$1),('Diário 3o PA'!$F$5:$F$2004))+
SUMPRODUCT(-('Diário 4º PA'!$E$5:$E$2004='Analítico Cx.'!$B24),-('Diário 4º PA'!$P$5:$P$2004=H$1),('Diário 4º PA'!$F$5:$F$2004))+
SUMPRODUCT(-('Diário 5º PA'!$E$5:$E$2004='Analítico Cx.'!$B24),-('Diário 5º PA'!$P$5:$P$2004=H$1),('Diário 5º PA'!$F$5:$F$2004))</f>
        <v>0</v>
      </c>
      <c r="I24" s="218">
        <f>SUMPRODUCT(-('Diário 2o PA'!$E$5:$E$1412='Analítico Cx.'!$B24),-('Diário 2o PA'!$P$5:$P$1412=I$1),('Diário 2o PA'!$F$5:$F$1412))+
SUMPRODUCT(-('Diário 3o PA'!$E$5:$E$2004='Analítico Cx.'!$B24),-('Diário 3o PA'!$P$5:$P$2004=I$1),('Diário 3o PA'!$F$5:$F$2004))+
SUMPRODUCT(-('Diário 4º PA'!$E$5:$E$2004='Analítico Cx.'!$B24),-('Diário 4º PA'!$P$5:$P$2004=I$1),('Diário 4º PA'!$F$5:$F$2004))+
SUMPRODUCT(-('Diário 5º PA'!$E$5:$E$2004='Analítico Cx.'!$B24),-('Diário 5º PA'!$P$5:$P$2004=I$1),('Diário 5º PA'!$F$5:$F$2004))</f>
        <v>0</v>
      </c>
      <c r="J24" s="218">
        <f>SUMPRODUCT(-('Diário 2o PA'!$E$5:$E$1412='Analítico Cx.'!$B24),-('Diário 2o PA'!$P$5:$P$1412=J$1),('Diário 2o PA'!$F$5:$F$1412))+
SUMPRODUCT(-('Diário 3o PA'!$E$5:$E$2004='Analítico Cx.'!$B24),-('Diário 3o PA'!$P$5:$P$2004=J$1),('Diário 3o PA'!$F$5:$F$2004))+
SUMPRODUCT(-('Diário 4º PA'!$E$5:$E$2004='Analítico Cx.'!$B24),-('Diário 4º PA'!$P$5:$P$2004=J$1),('Diário 4º PA'!$F$5:$F$2004))+
SUMPRODUCT(-('Diário 5º PA'!$E$5:$E$2004='Analítico Cx.'!$B24),-('Diário 5º PA'!$P$5:$P$2004=J$1),('Diário 5º PA'!$F$5:$F$2004))</f>
        <v>0</v>
      </c>
      <c r="K24" s="218">
        <f>SUMPRODUCT(-('Diário 2o PA'!$E$5:$E$1412='Analítico Cx.'!$B24),-('Diário 2o PA'!$P$5:$P$1412=K$1),('Diário 2o PA'!$F$5:$F$1412))+
SUMPRODUCT(-('Diário 3o PA'!$E$5:$E$2004='Analítico Cx.'!$B24),-('Diário 3o PA'!$P$5:$P$2004=K$1),('Diário 3o PA'!$F$5:$F$2004))+
SUMPRODUCT(-('Diário 4º PA'!$E$5:$E$2004='Analítico Cx.'!$B24),-('Diário 4º PA'!$P$5:$P$2004=K$1),('Diário 4º PA'!$F$5:$F$2004))+
SUMPRODUCT(-('Diário 5º PA'!$E$5:$E$2004='Analítico Cx.'!$B24),-('Diário 5º PA'!$P$5:$P$2004=K$1),('Diário 5º PA'!$F$5:$F$2004))</f>
        <v>0</v>
      </c>
      <c r="L24" s="218">
        <f>SUMPRODUCT(-('Diário 2o PA'!$E$5:$E$1412='Analítico Cx.'!$B24),-('Diário 2o PA'!$P$5:$P$1412=L$1),('Diário 2o PA'!$F$5:$F$1412))+
SUMPRODUCT(-('Diário 3o PA'!$E$5:$E$2004='Analítico Cx.'!$B24),-('Diário 3o PA'!$P$5:$P$2004=L$1),('Diário 3o PA'!$F$5:$F$2004))+
SUMPRODUCT(-('Diário 4º PA'!$E$5:$E$2004='Analítico Cx.'!$B24),-('Diário 4º PA'!$P$5:$P$2004=L$1),('Diário 4º PA'!$F$5:$F$2004))+
SUMPRODUCT(-('Diário 5º PA'!$E$5:$E$2004='Analítico Cx.'!$B24),-('Diário 5º PA'!$P$5:$P$2004=L$1),('Diário 5º PA'!$F$5:$F$2004))</f>
        <v>0</v>
      </c>
      <c r="M24" s="218">
        <f>SUMPRODUCT(-('Diário 2o PA'!$E$5:$E$1412='Analítico Cx.'!$B24),-('Diário 2o PA'!$P$5:$P$1412=M$1),('Diário 2o PA'!$F$5:$F$1412))+
SUMPRODUCT(-('Diário 3o PA'!$E$5:$E$2004='Analítico Cx.'!$B24),-('Diário 3o PA'!$P$5:$P$2004=M$1),('Diário 3o PA'!$F$5:$F$2004))+
SUMPRODUCT(-('Diário 4º PA'!$E$5:$E$2004='Analítico Cx.'!$B24),-('Diário 4º PA'!$P$5:$P$2004=M$1),('Diário 4º PA'!$F$5:$F$2004))+
SUMPRODUCT(-('Diário 5º PA'!$E$5:$E$2004='Analítico Cx.'!$B24),-('Diário 5º PA'!$P$5:$P$2004=M$1),('Diário 5º PA'!$F$5:$F$2004))</f>
        <v>0</v>
      </c>
      <c r="N24" s="218">
        <f>SUMPRODUCT(-('Diário 2o PA'!$E$5:$E$1412='Analítico Cx.'!$B24),-('Diário 2o PA'!$P$5:$P$1412=N$1),('Diário 2o PA'!$F$5:$F$1412))+
SUMPRODUCT(-('Diário 3o PA'!$E$5:$E$2004='Analítico Cx.'!$B24),-('Diário 3o PA'!$P$5:$P$2004=N$1),('Diário 3o PA'!$F$5:$F$2004))+
SUMPRODUCT(-('Diário 4º PA'!$E$5:$E$2004='Analítico Cx.'!$B24),-('Diário 4º PA'!$P$5:$P$2004=N$1),('Diário 4º PA'!$F$5:$F$2004))+
SUMPRODUCT(-('Diário 5º PA'!$E$5:$E$2004='Analítico Cx.'!$B24),-('Diário 5º PA'!$P$5:$P$2004=N$1),('Diário 5º PA'!$F$5:$F$2004))</f>
        <v>0</v>
      </c>
      <c r="O24" s="219">
        <f>SUM(C24:N24)</f>
        <v>0</v>
      </c>
      <c r="P24" s="193">
        <f t="shared" si="3"/>
        <v>0</v>
      </c>
    </row>
    <row r="25" spans="1:16" ht="23.25" customHeight="1" x14ac:dyDescent="0.25">
      <c r="A25" s="228" t="s">
        <v>101</v>
      </c>
      <c r="B25" s="229" t="s">
        <v>171</v>
      </c>
      <c r="C25" s="218">
        <f>SUMPRODUCT(-('Diário 2o PA'!$E$5:$E$1412='Analítico Cx.'!$B25),-('Diário 2o PA'!$P$5:$P$1412=C$1),('Diário 2o PA'!$F$5:$F$1412))+
SUMPRODUCT(-('Diário 3o PA'!$E$5:$E$2004='Analítico Cx.'!$B25),-('Diário 3o PA'!$P$5:$P$2004=C$1),('Diário 3o PA'!$F$5:$F$2004))+
SUMPRODUCT(-('Diário 4º PA'!$E$5:$E$2004='Analítico Cx.'!$B25),-('Diário 4º PA'!$P$5:$P$2004=C$1),('Diário 4º PA'!$F$5:$F$2004))+
SUMPRODUCT(-('Diário 5º PA'!$E$5:$E$2004='Analítico Cx.'!$B25),-('Diário 5º PA'!$P$5:$P$2004=C$1),('Diário 5º PA'!$F$5:$F$2004))</f>
        <v>0</v>
      </c>
      <c r="D25" s="218">
        <f>SUMPRODUCT(-('Diário 2o PA'!$E$5:$E$1412='Analítico Cx.'!$B25),-('Diário 2o PA'!$P$5:$P$1412=D$1),('Diário 2o PA'!$F$5:$F$1412))+
SUMPRODUCT(-('Diário 3o PA'!$E$5:$E$2004='Analítico Cx.'!$B25),-('Diário 3o PA'!$P$5:$P$2004=D$1),('Diário 3o PA'!$F$5:$F$2004))+
SUMPRODUCT(-('Diário 4º PA'!$E$5:$E$2004='Analítico Cx.'!$B25),-('Diário 4º PA'!$P$5:$P$2004=D$1),('Diário 4º PA'!$F$5:$F$2004))+
SUMPRODUCT(-('Diário 5º PA'!$E$5:$E$2004='Analítico Cx.'!$B25),-('Diário 5º PA'!$P$5:$P$2004=D$1),('Diário 5º PA'!$F$5:$F$2004))</f>
        <v>0</v>
      </c>
      <c r="E25" s="218">
        <f>SUMPRODUCT(-('Diário 2o PA'!$E$5:$E$1412='Analítico Cx.'!$B25),-('Diário 2o PA'!$P$5:$P$1412=E$1),('Diário 2o PA'!$F$5:$F$1412))+
SUMPRODUCT(-('Diário 3o PA'!$E$5:$E$2004='Analítico Cx.'!$B25),-('Diário 3o PA'!$P$5:$P$2004=E$1),('Diário 3o PA'!$F$5:$F$2004))+
SUMPRODUCT(-('Diário 4º PA'!$E$5:$E$2004='Analítico Cx.'!$B25),-('Diário 4º PA'!$P$5:$P$2004=E$1),('Diário 4º PA'!$F$5:$F$2004))+
SUMPRODUCT(-('Diário 5º PA'!$E$5:$E$2004='Analítico Cx.'!$B25),-('Diário 5º PA'!$P$5:$P$2004=E$1),('Diário 5º PA'!$F$5:$F$2004))</f>
        <v>0</v>
      </c>
      <c r="F25" s="218">
        <f>SUMPRODUCT(-('Diário 2o PA'!$E$5:$E$1412='Analítico Cx.'!$B25),-('Diário 2o PA'!$P$5:$P$1412=F$1),('Diário 2o PA'!$F$5:$F$1412))+
SUMPRODUCT(-('Diário 3o PA'!$E$5:$E$2004='Analítico Cx.'!$B25),-('Diário 3o PA'!$P$5:$P$2004=F$1),('Diário 3o PA'!$F$5:$F$2004))+
SUMPRODUCT(-('Diário 4º PA'!$E$5:$E$2004='Analítico Cx.'!$B25),-('Diário 4º PA'!$P$5:$P$2004=F$1),('Diário 4º PA'!$F$5:$F$2004))+
SUMPRODUCT(-('Diário 5º PA'!$E$5:$E$2004='Analítico Cx.'!$B25),-('Diário 5º PA'!$P$5:$P$2004=F$1),('Diário 5º PA'!$F$5:$F$2004))</f>
        <v>0</v>
      </c>
      <c r="G25" s="218">
        <f>SUMPRODUCT(-('Diário 2o PA'!$E$5:$E$1412='Analítico Cx.'!$B25),-('Diário 2o PA'!$P$5:$P$1412=G$1),('Diário 2o PA'!$F$5:$F$1412))+
SUMPRODUCT(-('Diário 3o PA'!$E$5:$E$2004='Analítico Cx.'!$B25),-('Diário 3o PA'!$P$5:$P$2004=G$1),('Diário 3o PA'!$F$5:$F$2004))+
SUMPRODUCT(-('Diário 4º PA'!$E$5:$E$2004='Analítico Cx.'!$B25),-('Diário 4º PA'!$P$5:$P$2004=G$1),('Diário 4º PA'!$F$5:$F$2004))+
SUMPRODUCT(-('Diário 5º PA'!$E$5:$E$2004='Analítico Cx.'!$B25),-('Diário 5º PA'!$P$5:$P$2004=G$1),('Diário 5º PA'!$F$5:$F$2004))</f>
        <v>0</v>
      </c>
      <c r="H25" s="218">
        <f>SUMPRODUCT(-('Diário 2o PA'!$E$5:$E$1412='Analítico Cx.'!$B25),-('Diário 2o PA'!$P$5:$P$1412=H$1),('Diário 2o PA'!$F$5:$F$1412))+
SUMPRODUCT(-('Diário 3o PA'!$E$5:$E$2004='Analítico Cx.'!$B25),-('Diário 3o PA'!$P$5:$P$2004=H$1),('Diário 3o PA'!$F$5:$F$2004))+
SUMPRODUCT(-('Diário 4º PA'!$E$5:$E$2004='Analítico Cx.'!$B25),-('Diário 4º PA'!$P$5:$P$2004=H$1),('Diário 4º PA'!$F$5:$F$2004))+
SUMPRODUCT(-('Diário 5º PA'!$E$5:$E$2004='Analítico Cx.'!$B25),-('Diário 5º PA'!$P$5:$P$2004=H$1),('Diário 5º PA'!$F$5:$F$2004))</f>
        <v>0</v>
      </c>
      <c r="I25" s="218">
        <f>SUMPRODUCT(-('Diário 2o PA'!$E$5:$E$1412='Analítico Cx.'!$B25),-('Diário 2o PA'!$P$5:$P$1412=I$1),('Diário 2o PA'!$F$5:$F$1412))+
SUMPRODUCT(-('Diário 3o PA'!$E$5:$E$2004='Analítico Cx.'!$B25),-('Diário 3o PA'!$P$5:$P$2004=I$1),('Diário 3o PA'!$F$5:$F$2004))+
SUMPRODUCT(-('Diário 4º PA'!$E$5:$E$2004='Analítico Cx.'!$B25),-('Diário 4º PA'!$P$5:$P$2004=I$1),('Diário 4º PA'!$F$5:$F$2004))+
SUMPRODUCT(-('Diário 5º PA'!$E$5:$E$2004='Analítico Cx.'!$B25),-('Diário 5º PA'!$P$5:$P$2004=I$1),('Diário 5º PA'!$F$5:$F$2004))</f>
        <v>0</v>
      </c>
      <c r="J25" s="218">
        <f>SUMPRODUCT(-('Diário 2o PA'!$E$5:$E$1412='Analítico Cx.'!$B25),-('Diário 2o PA'!$P$5:$P$1412=J$1),('Diário 2o PA'!$F$5:$F$1412))+
SUMPRODUCT(-('Diário 3o PA'!$E$5:$E$2004='Analítico Cx.'!$B25),-('Diário 3o PA'!$P$5:$P$2004=J$1),('Diário 3o PA'!$F$5:$F$2004))+
SUMPRODUCT(-('Diário 4º PA'!$E$5:$E$2004='Analítico Cx.'!$B25),-('Diário 4º PA'!$P$5:$P$2004=J$1),('Diário 4º PA'!$F$5:$F$2004))+
SUMPRODUCT(-('Diário 5º PA'!$E$5:$E$2004='Analítico Cx.'!$B25),-('Diário 5º PA'!$P$5:$P$2004=J$1),('Diário 5º PA'!$F$5:$F$2004))</f>
        <v>0</v>
      </c>
      <c r="K25" s="218">
        <f>SUMPRODUCT(-('Diário 2o PA'!$E$5:$E$1412='Analítico Cx.'!$B25),-('Diário 2o PA'!$P$5:$P$1412=K$1),('Diário 2o PA'!$F$5:$F$1412))+
SUMPRODUCT(-('Diário 3o PA'!$E$5:$E$2004='Analítico Cx.'!$B25),-('Diário 3o PA'!$P$5:$P$2004=K$1),('Diário 3o PA'!$F$5:$F$2004))+
SUMPRODUCT(-('Diário 4º PA'!$E$5:$E$2004='Analítico Cx.'!$B25),-('Diário 4º PA'!$P$5:$P$2004=K$1),('Diário 4º PA'!$F$5:$F$2004))+
SUMPRODUCT(-('Diário 5º PA'!$E$5:$E$2004='Analítico Cx.'!$B25),-('Diário 5º PA'!$P$5:$P$2004=K$1),('Diário 5º PA'!$F$5:$F$2004))</f>
        <v>0</v>
      </c>
      <c r="L25" s="218">
        <f>SUMPRODUCT(-('Diário 2o PA'!$E$5:$E$1412='Analítico Cx.'!$B25),-('Diário 2o PA'!$P$5:$P$1412=L$1),('Diário 2o PA'!$F$5:$F$1412))+
SUMPRODUCT(-('Diário 3o PA'!$E$5:$E$2004='Analítico Cx.'!$B25),-('Diário 3o PA'!$P$5:$P$2004=L$1),('Diário 3o PA'!$F$5:$F$2004))+
SUMPRODUCT(-('Diário 4º PA'!$E$5:$E$2004='Analítico Cx.'!$B25),-('Diário 4º PA'!$P$5:$P$2004=L$1),('Diário 4º PA'!$F$5:$F$2004))+
SUMPRODUCT(-('Diário 5º PA'!$E$5:$E$2004='Analítico Cx.'!$B25),-('Diário 5º PA'!$P$5:$P$2004=L$1),('Diário 5º PA'!$F$5:$F$2004))</f>
        <v>0</v>
      </c>
      <c r="M25" s="218">
        <f>SUMPRODUCT(-('Diário 2o PA'!$E$5:$E$1412='Analítico Cx.'!$B25),-('Diário 2o PA'!$P$5:$P$1412=M$1),('Diário 2o PA'!$F$5:$F$1412))+
SUMPRODUCT(-('Diário 3o PA'!$E$5:$E$2004='Analítico Cx.'!$B25),-('Diário 3o PA'!$P$5:$P$2004=M$1),('Diário 3o PA'!$F$5:$F$2004))+
SUMPRODUCT(-('Diário 4º PA'!$E$5:$E$2004='Analítico Cx.'!$B25),-('Diário 4º PA'!$P$5:$P$2004=M$1),('Diário 4º PA'!$F$5:$F$2004))+
SUMPRODUCT(-('Diário 5º PA'!$E$5:$E$2004='Analítico Cx.'!$B25),-('Diário 5º PA'!$P$5:$P$2004=M$1),('Diário 5º PA'!$F$5:$F$2004))</f>
        <v>0</v>
      </c>
      <c r="N25" s="218">
        <f>SUMPRODUCT(-('Diário 2o PA'!$E$5:$E$1412='Analítico Cx.'!$B25),-('Diário 2o PA'!$P$5:$P$1412=N$1),('Diário 2o PA'!$F$5:$F$1412))+
SUMPRODUCT(-('Diário 3o PA'!$E$5:$E$2004='Analítico Cx.'!$B25),-('Diário 3o PA'!$P$5:$P$2004=N$1),('Diário 3o PA'!$F$5:$F$2004))+
SUMPRODUCT(-('Diário 4º PA'!$E$5:$E$2004='Analítico Cx.'!$B25),-('Diário 4º PA'!$P$5:$P$2004=N$1),('Diário 4º PA'!$F$5:$F$2004))+
SUMPRODUCT(-('Diário 5º PA'!$E$5:$E$2004='Analítico Cx.'!$B25),-('Diário 5º PA'!$P$5:$P$2004=N$1),('Diário 5º PA'!$F$5:$F$2004))</f>
        <v>0</v>
      </c>
      <c r="O25" s="219">
        <f>SUM(C25:N25)</f>
        <v>0</v>
      </c>
      <c r="P25" s="193">
        <f t="shared" si="3"/>
        <v>0</v>
      </c>
    </row>
    <row r="26" spans="1:16" ht="23.25" customHeight="1" x14ac:dyDescent="0.25">
      <c r="A26" s="228" t="s">
        <v>102</v>
      </c>
      <c r="B26" s="229" t="s">
        <v>172</v>
      </c>
      <c r="C26" s="218">
        <f>SUMPRODUCT(-('Diário 2o PA'!$E$5:$E$1412='Analítico Cx.'!$B26),-('Diário 2o PA'!$P$5:$P$1412=C$1),('Diário 2o PA'!$F$5:$F$1412))+
SUMPRODUCT(-('Diário 3o PA'!$E$5:$E$2004='Analítico Cx.'!$B26),-('Diário 3o PA'!$P$5:$P$2004=C$1),('Diário 3o PA'!$F$5:$F$2004))+
SUMPRODUCT(-('Diário 4º PA'!$E$5:$E$2004='Analítico Cx.'!$B26),-('Diário 4º PA'!$P$5:$P$2004=C$1),('Diário 4º PA'!$F$5:$F$2004))+
SUMPRODUCT(-('Diário 5º PA'!$E$5:$E$2004='Analítico Cx.'!$B26),-('Diário 5º PA'!$P$5:$P$2004=C$1),('Diário 5º PA'!$F$5:$F$2004))</f>
        <v>0</v>
      </c>
      <c r="D26" s="218">
        <f>SUMPRODUCT(-('Diário 2o PA'!$E$5:$E$1412='Analítico Cx.'!$B26),-('Diário 2o PA'!$P$5:$P$1412=D$1),('Diário 2o PA'!$F$5:$F$1412))+
SUMPRODUCT(-('Diário 3o PA'!$E$5:$E$2004='Analítico Cx.'!$B26),-('Diário 3o PA'!$P$5:$P$2004=D$1),('Diário 3o PA'!$F$5:$F$2004))+
SUMPRODUCT(-('Diário 4º PA'!$E$5:$E$2004='Analítico Cx.'!$B26),-('Diário 4º PA'!$P$5:$P$2004=D$1),('Diário 4º PA'!$F$5:$F$2004))+
SUMPRODUCT(-('Diário 5º PA'!$E$5:$E$2004='Analítico Cx.'!$B26),-('Diário 5º PA'!$P$5:$P$2004=D$1),('Diário 5º PA'!$F$5:$F$2004))</f>
        <v>0</v>
      </c>
      <c r="E26" s="218">
        <f>SUMPRODUCT(-('Diário 2o PA'!$E$5:$E$1412='Analítico Cx.'!$B26),-('Diário 2o PA'!$P$5:$P$1412=E$1),('Diário 2o PA'!$F$5:$F$1412))+
SUMPRODUCT(-('Diário 3o PA'!$E$5:$E$2004='Analítico Cx.'!$B26),-('Diário 3o PA'!$P$5:$P$2004=E$1),('Diário 3o PA'!$F$5:$F$2004))+
SUMPRODUCT(-('Diário 4º PA'!$E$5:$E$2004='Analítico Cx.'!$B26),-('Diário 4º PA'!$P$5:$P$2004=E$1),('Diário 4º PA'!$F$5:$F$2004))+
SUMPRODUCT(-('Diário 5º PA'!$E$5:$E$2004='Analítico Cx.'!$B26),-('Diário 5º PA'!$P$5:$P$2004=E$1),('Diário 5º PA'!$F$5:$F$2004))</f>
        <v>0</v>
      </c>
      <c r="F26" s="218">
        <f>SUMPRODUCT(-('Diário 2o PA'!$E$5:$E$1412='Analítico Cx.'!$B26),-('Diário 2o PA'!$P$5:$P$1412=F$1),('Diário 2o PA'!$F$5:$F$1412))+
SUMPRODUCT(-('Diário 3o PA'!$E$5:$E$2004='Analítico Cx.'!$B26),-('Diário 3o PA'!$P$5:$P$2004=F$1),('Diário 3o PA'!$F$5:$F$2004))+
SUMPRODUCT(-('Diário 4º PA'!$E$5:$E$2004='Analítico Cx.'!$B26),-('Diário 4º PA'!$P$5:$P$2004=F$1),('Diário 4º PA'!$F$5:$F$2004))+
SUMPRODUCT(-('Diário 5º PA'!$E$5:$E$2004='Analítico Cx.'!$B26),-('Diário 5º PA'!$P$5:$P$2004=F$1),('Diário 5º PA'!$F$5:$F$2004))</f>
        <v>0</v>
      </c>
      <c r="G26" s="218">
        <f>SUMPRODUCT(-('Diário 2o PA'!$E$5:$E$1412='Analítico Cx.'!$B26),-('Diário 2o PA'!$P$5:$P$1412=G$1),('Diário 2o PA'!$F$5:$F$1412))+
SUMPRODUCT(-('Diário 3o PA'!$E$5:$E$2004='Analítico Cx.'!$B26),-('Diário 3o PA'!$P$5:$P$2004=G$1),('Diário 3o PA'!$F$5:$F$2004))+
SUMPRODUCT(-('Diário 4º PA'!$E$5:$E$2004='Analítico Cx.'!$B26),-('Diário 4º PA'!$P$5:$P$2004=G$1),('Diário 4º PA'!$F$5:$F$2004))+
SUMPRODUCT(-('Diário 5º PA'!$E$5:$E$2004='Analítico Cx.'!$B26),-('Diário 5º PA'!$P$5:$P$2004=G$1),('Diário 5º PA'!$F$5:$F$2004))</f>
        <v>0</v>
      </c>
      <c r="H26" s="218">
        <f>SUMPRODUCT(-('Diário 2o PA'!$E$5:$E$1412='Analítico Cx.'!$B26),-('Diário 2o PA'!$P$5:$P$1412=H$1),('Diário 2o PA'!$F$5:$F$1412))+
SUMPRODUCT(-('Diário 3o PA'!$E$5:$E$2004='Analítico Cx.'!$B26),-('Diário 3o PA'!$P$5:$P$2004=H$1),('Diário 3o PA'!$F$5:$F$2004))+
SUMPRODUCT(-('Diário 4º PA'!$E$5:$E$2004='Analítico Cx.'!$B26),-('Diário 4º PA'!$P$5:$P$2004=H$1),('Diário 4º PA'!$F$5:$F$2004))+
SUMPRODUCT(-('Diário 5º PA'!$E$5:$E$2004='Analítico Cx.'!$B26),-('Diário 5º PA'!$P$5:$P$2004=H$1),('Diário 5º PA'!$F$5:$F$2004))</f>
        <v>0</v>
      </c>
      <c r="I26" s="218">
        <f>SUMPRODUCT(-('Diário 2o PA'!$E$5:$E$1412='Analítico Cx.'!$B26),-('Diário 2o PA'!$P$5:$P$1412=I$1),('Diário 2o PA'!$F$5:$F$1412))+
SUMPRODUCT(-('Diário 3o PA'!$E$5:$E$2004='Analítico Cx.'!$B26),-('Diário 3o PA'!$P$5:$P$2004=I$1),('Diário 3o PA'!$F$5:$F$2004))+
SUMPRODUCT(-('Diário 4º PA'!$E$5:$E$2004='Analítico Cx.'!$B26),-('Diário 4º PA'!$P$5:$P$2004=I$1),('Diário 4º PA'!$F$5:$F$2004))+
SUMPRODUCT(-('Diário 5º PA'!$E$5:$E$2004='Analítico Cx.'!$B26),-('Diário 5º PA'!$P$5:$P$2004=I$1),('Diário 5º PA'!$F$5:$F$2004))</f>
        <v>0</v>
      </c>
      <c r="J26" s="218">
        <f>SUMPRODUCT(-('Diário 2o PA'!$E$5:$E$1412='Analítico Cx.'!$B26),-('Diário 2o PA'!$P$5:$P$1412=J$1),('Diário 2o PA'!$F$5:$F$1412))+
SUMPRODUCT(-('Diário 3o PA'!$E$5:$E$2004='Analítico Cx.'!$B26),-('Diário 3o PA'!$P$5:$P$2004=J$1),('Diário 3o PA'!$F$5:$F$2004))+
SUMPRODUCT(-('Diário 4º PA'!$E$5:$E$2004='Analítico Cx.'!$B26),-('Diário 4º PA'!$P$5:$P$2004=J$1),('Diário 4º PA'!$F$5:$F$2004))+
SUMPRODUCT(-('Diário 5º PA'!$E$5:$E$2004='Analítico Cx.'!$B26),-('Diário 5º PA'!$P$5:$P$2004=J$1),('Diário 5º PA'!$F$5:$F$2004))</f>
        <v>0</v>
      </c>
      <c r="K26" s="218">
        <f>SUMPRODUCT(-('Diário 2o PA'!$E$5:$E$1412='Analítico Cx.'!$B26),-('Diário 2o PA'!$P$5:$P$1412=K$1),('Diário 2o PA'!$F$5:$F$1412))+
SUMPRODUCT(-('Diário 3o PA'!$E$5:$E$2004='Analítico Cx.'!$B26),-('Diário 3o PA'!$P$5:$P$2004=K$1),('Diário 3o PA'!$F$5:$F$2004))+
SUMPRODUCT(-('Diário 4º PA'!$E$5:$E$2004='Analítico Cx.'!$B26),-('Diário 4º PA'!$P$5:$P$2004=K$1),('Diário 4º PA'!$F$5:$F$2004))+
SUMPRODUCT(-('Diário 5º PA'!$E$5:$E$2004='Analítico Cx.'!$B26),-('Diário 5º PA'!$P$5:$P$2004=K$1),('Diário 5º PA'!$F$5:$F$2004))</f>
        <v>0</v>
      </c>
      <c r="L26" s="218">
        <f>SUMPRODUCT(-('Diário 2o PA'!$E$5:$E$1412='Analítico Cx.'!$B26),-('Diário 2o PA'!$P$5:$P$1412=L$1),('Diário 2o PA'!$F$5:$F$1412))+
SUMPRODUCT(-('Diário 3o PA'!$E$5:$E$2004='Analítico Cx.'!$B26),-('Diário 3o PA'!$P$5:$P$2004=L$1),('Diário 3o PA'!$F$5:$F$2004))+
SUMPRODUCT(-('Diário 4º PA'!$E$5:$E$2004='Analítico Cx.'!$B26),-('Diário 4º PA'!$P$5:$P$2004=L$1),('Diário 4º PA'!$F$5:$F$2004))+
SUMPRODUCT(-('Diário 5º PA'!$E$5:$E$2004='Analítico Cx.'!$B26),-('Diário 5º PA'!$P$5:$P$2004=L$1),('Diário 5º PA'!$F$5:$F$2004))</f>
        <v>0</v>
      </c>
      <c r="M26" s="218">
        <f>SUMPRODUCT(-('Diário 2o PA'!$E$5:$E$1412='Analítico Cx.'!$B26),-('Diário 2o PA'!$P$5:$P$1412=M$1),('Diário 2o PA'!$F$5:$F$1412))+
SUMPRODUCT(-('Diário 3o PA'!$E$5:$E$2004='Analítico Cx.'!$B26),-('Diário 3o PA'!$P$5:$P$2004=M$1),('Diário 3o PA'!$F$5:$F$2004))+
SUMPRODUCT(-('Diário 4º PA'!$E$5:$E$2004='Analítico Cx.'!$B26),-('Diário 4º PA'!$P$5:$P$2004=M$1),('Diário 4º PA'!$F$5:$F$2004))+
SUMPRODUCT(-('Diário 5º PA'!$E$5:$E$2004='Analítico Cx.'!$B26),-('Diário 5º PA'!$P$5:$P$2004=M$1),('Diário 5º PA'!$F$5:$F$2004))</f>
        <v>0</v>
      </c>
      <c r="N26" s="218">
        <f>SUMPRODUCT(-('Diário 2o PA'!$E$5:$E$1412='Analítico Cx.'!$B26),-('Diário 2o PA'!$P$5:$P$1412=N$1),('Diário 2o PA'!$F$5:$F$1412))+
SUMPRODUCT(-('Diário 3o PA'!$E$5:$E$2004='Analítico Cx.'!$B26),-('Diário 3o PA'!$P$5:$P$2004=N$1),('Diário 3o PA'!$F$5:$F$2004))+
SUMPRODUCT(-('Diário 4º PA'!$E$5:$E$2004='Analítico Cx.'!$B26),-('Diário 4º PA'!$P$5:$P$2004=N$1),('Diário 4º PA'!$F$5:$F$2004))+
SUMPRODUCT(-('Diário 5º PA'!$E$5:$E$2004='Analítico Cx.'!$B26),-('Diário 5º PA'!$P$5:$P$2004=N$1),('Diário 5º PA'!$F$5:$F$2004))</f>
        <v>0</v>
      </c>
      <c r="O26" s="219">
        <f>SUM(C26:N26)</f>
        <v>0</v>
      </c>
      <c r="P26" s="193">
        <f t="shared" si="3"/>
        <v>0</v>
      </c>
    </row>
    <row r="27" spans="1:16" ht="23.25" customHeight="1" x14ac:dyDescent="0.25">
      <c r="A27" s="228" t="s">
        <v>103</v>
      </c>
      <c r="B27" s="229" t="s">
        <v>93</v>
      </c>
      <c r="C27" s="218">
        <f>SUMPRODUCT(-('Diário 2o PA'!$E$5:$E$1412='Analítico Cx.'!$B27),-('Diário 2o PA'!$P$5:$P$1412=C$1),('Diário 2o PA'!$F$5:$F$1412))+
SUMPRODUCT(-('Diário 3o PA'!$E$5:$E$2004='Analítico Cx.'!$B27),-('Diário 3o PA'!$P$5:$P$2004=C$1),('Diário 3o PA'!$F$5:$F$2004))+
SUMPRODUCT(-('Diário 4º PA'!$E$5:$E$2004='Analítico Cx.'!$B27),-('Diário 4º PA'!$P$5:$P$2004=C$1),('Diário 4º PA'!$F$5:$F$2004))+
SUMPRODUCT(-('Diário 5º PA'!$E$5:$E$2004='Analítico Cx.'!$B27),-('Diário 5º PA'!$P$5:$P$2004=C$1),('Diário 5º PA'!$F$5:$F$2004))</f>
        <v>0</v>
      </c>
      <c r="D27" s="218">
        <f>SUMPRODUCT(-('Diário 2o PA'!$E$5:$E$1412='Analítico Cx.'!$B27),-('Diário 2o PA'!$P$5:$P$1412=D$1),('Diário 2o PA'!$F$5:$F$1412))+
SUMPRODUCT(-('Diário 3o PA'!$E$5:$E$2004='Analítico Cx.'!$B27),-('Diário 3o PA'!$P$5:$P$2004=D$1),('Diário 3o PA'!$F$5:$F$2004))+
SUMPRODUCT(-('Diário 4º PA'!$E$5:$E$2004='Analítico Cx.'!$B27),-('Diário 4º PA'!$P$5:$P$2004=D$1),('Diário 4º PA'!$F$5:$F$2004))+
SUMPRODUCT(-('Diário 5º PA'!$E$5:$E$2004='Analítico Cx.'!$B27),-('Diário 5º PA'!$P$5:$P$2004=D$1),('Diário 5º PA'!$F$5:$F$2004))</f>
        <v>0</v>
      </c>
      <c r="E27" s="218">
        <f>SUMPRODUCT(-('Diário 2o PA'!$E$5:$E$1412='Analítico Cx.'!$B27),-('Diário 2o PA'!$P$5:$P$1412=E$1),('Diário 2o PA'!$F$5:$F$1412))+
SUMPRODUCT(-('Diário 3o PA'!$E$5:$E$2004='Analítico Cx.'!$B27),-('Diário 3o PA'!$P$5:$P$2004=E$1),('Diário 3o PA'!$F$5:$F$2004))+
SUMPRODUCT(-('Diário 4º PA'!$E$5:$E$2004='Analítico Cx.'!$B27),-('Diário 4º PA'!$P$5:$P$2004=E$1),('Diário 4º PA'!$F$5:$F$2004))+
SUMPRODUCT(-('Diário 5º PA'!$E$5:$E$2004='Analítico Cx.'!$B27),-('Diário 5º PA'!$P$5:$P$2004=E$1),('Diário 5º PA'!$F$5:$F$2004))</f>
        <v>0</v>
      </c>
      <c r="F27" s="218">
        <f>SUMPRODUCT(-('Diário 2o PA'!$E$5:$E$1412='Analítico Cx.'!$B27),-('Diário 2o PA'!$P$5:$P$1412=F$1),('Diário 2o PA'!$F$5:$F$1412))+
SUMPRODUCT(-('Diário 3o PA'!$E$5:$E$2004='Analítico Cx.'!$B27),-('Diário 3o PA'!$P$5:$P$2004=F$1),('Diário 3o PA'!$F$5:$F$2004))+
SUMPRODUCT(-('Diário 4º PA'!$E$5:$E$2004='Analítico Cx.'!$B27),-('Diário 4º PA'!$P$5:$P$2004=F$1),('Diário 4º PA'!$F$5:$F$2004))+
SUMPRODUCT(-('Diário 5º PA'!$E$5:$E$2004='Analítico Cx.'!$B27),-('Diário 5º PA'!$P$5:$P$2004=F$1),('Diário 5º PA'!$F$5:$F$2004))</f>
        <v>0</v>
      </c>
      <c r="G27" s="218">
        <f>SUMPRODUCT(-('Diário 2o PA'!$E$5:$E$1412='Analítico Cx.'!$B27),-('Diário 2o PA'!$P$5:$P$1412=G$1),('Diário 2o PA'!$F$5:$F$1412))+
SUMPRODUCT(-('Diário 3o PA'!$E$5:$E$2004='Analítico Cx.'!$B27),-('Diário 3o PA'!$P$5:$P$2004=G$1),('Diário 3o PA'!$F$5:$F$2004))+
SUMPRODUCT(-('Diário 4º PA'!$E$5:$E$2004='Analítico Cx.'!$B27),-('Diário 4º PA'!$P$5:$P$2004=G$1),('Diário 4º PA'!$F$5:$F$2004))+
SUMPRODUCT(-('Diário 5º PA'!$E$5:$E$2004='Analítico Cx.'!$B27),-('Diário 5º PA'!$P$5:$P$2004=G$1),('Diário 5º PA'!$F$5:$F$2004))</f>
        <v>0</v>
      </c>
      <c r="H27" s="218">
        <f>SUMPRODUCT(-('Diário 2o PA'!$E$5:$E$1412='Analítico Cx.'!$B27),-('Diário 2o PA'!$P$5:$P$1412=H$1),('Diário 2o PA'!$F$5:$F$1412))+
SUMPRODUCT(-('Diário 3o PA'!$E$5:$E$2004='Analítico Cx.'!$B27),-('Diário 3o PA'!$P$5:$P$2004=H$1),('Diário 3o PA'!$F$5:$F$2004))+
SUMPRODUCT(-('Diário 4º PA'!$E$5:$E$2004='Analítico Cx.'!$B27),-('Diário 4º PA'!$P$5:$P$2004=H$1),('Diário 4º PA'!$F$5:$F$2004))+
SUMPRODUCT(-('Diário 5º PA'!$E$5:$E$2004='Analítico Cx.'!$B27),-('Diário 5º PA'!$P$5:$P$2004=H$1),('Diário 5º PA'!$F$5:$F$2004))</f>
        <v>0</v>
      </c>
      <c r="I27" s="218">
        <f>SUMPRODUCT(-('Diário 2o PA'!$E$5:$E$1412='Analítico Cx.'!$B27),-('Diário 2o PA'!$P$5:$P$1412=I$1),('Diário 2o PA'!$F$5:$F$1412))+
SUMPRODUCT(-('Diário 3o PA'!$E$5:$E$2004='Analítico Cx.'!$B27),-('Diário 3o PA'!$P$5:$P$2004=I$1),('Diário 3o PA'!$F$5:$F$2004))+
SUMPRODUCT(-('Diário 4º PA'!$E$5:$E$2004='Analítico Cx.'!$B27),-('Diário 4º PA'!$P$5:$P$2004=I$1),('Diário 4º PA'!$F$5:$F$2004))+
SUMPRODUCT(-('Diário 5º PA'!$E$5:$E$2004='Analítico Cx.'!$B27),-('Diário 5º PA'!$P$5:$P$2004=I$1),('Diário 5º PA'!$F$5:$F$2004))</f>
        <v>0</v>
      </c>
      <c r="J27" s="218">
        <f>SUMPRODUCT(-('Diário 2o PA'!$E$5:$E$1412='Analítico Cx.'!$B27),-('Diário 2o PA'!$P$5:$P$1412=J$1),('Diário 2o PA'!$F$5:$F$1412))+
SUMPRODUCT(-('Diário 3o PA'!$E$5:$E$2004='Analítico Cx.'!$B27),-('Diário 3o PA'!$P$5:$P$2004=J$1),('Diário 3o PA'!$F$5:$F$2004))+
SUMPRODUCT(-('Diário 4º PA'!$E$5:$E$2004='Analítico Cx.'!$B27),-('Diário 4º PA'!$P$5:$P$2004=J$1),('Diário 4º PA'!$F$5:$F$2004))+
SUMPRODUCT(-('Diário 5º PA'!$E$5:$E$2004='Analítico Cx.'!$B27),-('Diário 5º PA'!$P$5:$P$2004=J$1),('Diário 5º PA'!$F$5:$F$2004))</f>
        <v>0</v>
      </c>
      <c r="K27" s="218">
        <f>SUMPRODUCT(-('Diário 2o PA'!$E$5:$E$1412='Analítico Cx.'!$B27),-('Diário 2o PA'!$P$5:$P$1412=K$1),('Diário 2o PA'!$F$5:$F$1412))+
SUMPRODUCT(-('Diário 3o PA'!$E$5:$E$2004='Analítico Cx.'!$B27),-('Diário 3o PA'!$P$5:$P$2004=K$1),('Diário 3o PA'!$F$5:$F$2004))+
SUMPRODUCT(-('Diário 4º PA'!$E$5:$E$2004='Analítico Cx.'!$B27),-('Diário 4º PA'!$P$5:$P$2004=K$1),('Diário 4º PA'!$F$5:$F$2004))+
SUMPRODUCT(-('Diário 5º PA'!$E$5:$E$2004='Analítico Cx.'!$B27),-('Diário 5º PA'!$P$5:$P$2004=K$1),('Diário 5º PA'!$F$5:$F$2004))</f>
        <v>0</v>
      </c>
      <c r="L27" s="218">
        <f>SUMPRODUCT(-('Diário 2o PA'!$E$5:$E$1412='Analítico Cx.'!$B27),-('Diário 2o PA'!$P$5:$P$1412=L$1),('Diário 2o PA'!$F$5:$F$1412))+
SUMPRODUCT(-('Diário 3o PA'!$E$5:$E$2004='Analítico Cx.'!$B27),-('Diário 3o PA'!$P$5:$P$2004=L$1),('Diário 3o PA'!$F$5:$F$2004))+
SUMPRODUCT(-('Diário 4º PA'!$E$5:$E$2004='Analítico Cx.'!$B27),-('Diário 4º PA'!$P$5:$P$2004=L$1),('Diário 4º PA'!$F$5:$F$2004))+
SUMPRODUCT(-('Diário 5º PA'!$E$5:$E$2004='Analítico Cx.'!$B27),-('Diário 5º PA'!$P$5:$P$2004=L$1),('Diário 5º PA'!$F$5:$F$2004))</f>
        <v>0</v>
      </c>
      <c r="M27" s="218">
        <f>SUMPRODUCT(-('Diário 2o PA'!$E$5:$E$1412='Analítico Cx.'!$B27),-('Diário 2o PA'!$P$5:$P$1412=M$1),('Diário 2o PA'!$F$5:$F$1412))+
SUMPRODUCT(-('Diário 3o PA'!$E$5:$E$2004='Analítico Cx.'!$B27),-('Diário 3o PA'!$P$5:$P$2004=M$1),('Diário 3o PA'!$F$5:$F$2004))+
SUMPRODUCT(-('Diário 4º PA'!$E$5:$E$2004='Analítico Cx.'!$B27),-('Diário 4º PA'!$P$5:$P$2004=M$1),('Diário 4º PA'!$F$5:$F$2004))+
SUMPRODUCT(-('Diário 5º PA'!$E$5:$E$2004='Analítico Cx.'!$B27),-('Diário 5º PA'!$P$5:$P$2004=M$1),('Diário 5º PA'!$F$5:$F$2004))</f>
        <v>0</v>
      </c>
      <c r="N27" s="218">
        <f>SUMPRODUCT(-('Diário 2o PA'!$E$5:$E$1412='Analítico Cx.'!$B27),-('Diário 2o PA'!$P$5:$P$1412=N$1),('Diário 2o PA'!$F$5:$F$1412))+
SUMPRODUCT(-('Diário 3o PA'!$E$5:$E$2004='Analítico Cx.'!$B27),-('Diário 3o PA'!$P$5:$P$2004=N$1),('Diário 3o PA'!$F$5:$F$2004))+
SUMPRODUCT(-('Diário 4º PA'!$E$5:$E$2004='Analítico Cx.'!$B27),-('Diário 4º PA'!$P$5:$P$2004=N$1),('Diário 4º PA'!$F$5:$F$2004))+
SUMPRODUCT(-('Diário 5º PA'!$E$5:$E$2004='Analítico Cx.'!$B27),-('Diário 5º PA'!$P$5:$P$2004=N$1),('Diário 5º PA'!$F$5:$F$2004))</f>
        <v>0</v>
      </c>
      <c r="O27" s="219">
        <f>SUM(C27:N27)</f>
        <v>0</v>
      </c>
      <c r="P27" s="193">
        <f t="shared" si="3"/>
        <v>0</v>
      </c>
    </row>
    <row r="28" spans="1:16" ht="23.25" customHeight="1" x14ac:dyDescent="0.25">
      <c r="A28" s="230"/>
      <c r="B28" s="231" t="s">
        <v>104</v>
      </c>
      <c r="C28" s="232">
        <f t="shared" ref="C28:O28" si="4">SUBTOTAL(109,C23:C27)</f>
        <v>993368.88</v>
      </c>
      <c r="D28" s="232">
        <f t="shared" si="4"/>
        <v>995421.4800000001</v>
      </c>
      <c r="E28" s="232">
        <f t="shared" si="4"/>
        <v>1810901.5299999998</v>
      </c>
      <c r="F28" s="232">
        <f t="shared" si="4"/>
        <v>0</v>
      </c>
      <c r="G28" s="232">
        <f t="shared" si="4"/>
        <v>0</v>
      </c>
      <c r="H28" s="232">
        <f t="shared" si="4"/>
        <v>0</v>
      </c>
      <c r="I28" s="232">
        <f t="shared" si="4"/>
        <v>0</v>
      </c>
      <c r="J28" s="232">
        <f t="shared" si="4"/>
        <v>0</v>
      </c>
      <c r="K28" s="232">
        <f t="shared" si="4"/>
        <v>0</v>
      </c>
      <c r="L28" s="232">
        <f t="shared" si="4"/>
        <v>0</v>
      </c>
      <c r="M28" s="232">
        <f t="shared" si="4"/>
        <v>0</v>
      </c>
      <c r="N28" s="232">
        <f t="shared" si="4"/>
        <v>0</v>
      </c>
      <c r="O28" s="232">
        <f t="shared" si="4"/>
        <v>3799691.8899999997</v>
      </c>
      <c r="P28" s="197">
        <f t="shared" si="3"/>
        <v>0.4158655091246905</v>
      </c>
    </row>
    <row r="29" spans="1:16" s="37" customFormat="1" ht="23.25" customHeight="1" x14ac:dyDescent="0.25">
      <c r="A29" s="111" t="s">
        <v>13</v>
      </c>
      <c r="B29" s="112" t="s">
        <v>8</v>
      </c>
      <c r="C29" s="233"/>
      <c r="D29" s="233"/>
      <c r="E29" s="233"/>
      <c r="F29" s="233"/>
      <c r="G29" s="233"/>
      <c r="H29" s="233"/>
      <c r="I29" s="233"/>
      <c r="J29" s="233"/>
      <c r="K29" s="233"/>
      <c r="L29" s="233"/>
      <c r="M29" s="233"/>
      <c r="N29" s="233"/>
      <c r="O29" s="233"/>
      <c r="P29" s="198"/>
    </row>
    <row r="30" spans="1:16" ht="23.25" customHeight="1" x14ac:dyDescent="0.25">
      <c r="A30" s="228" t="s">
        <v>105</v>
      </c>
      <c r="B30" s="129" t="s">
        <v>239</v>
      </c>
      <c r="C30" s="218">
        <f>SUMPRODUCT(-('Diário 2o PA'!$E$5:$E$1412='Analítico Cx.'!$B30),-('Diário 2o PA'!$P$5:$P$1412=C$1),('Diário 2o PA'!$F$5:$F$1412))+
SUMPRODUCT(-('Diário 3o PA'!$E$5:$E$2004='Analítico Cx.'!$B30),-('Diário 3o PA'!$P$5:$P$2004=C$1),('Diário 3o PA'!$F$5:$F$2004))+
SUMPRODUCT(-('Diário 4º PA'!$E$5:$E$2004='Analítico Cx.'!$B30),-('Diário 4º PA'!$P$5:$P$2004=C$1),('Diário 4º PA'!$F$5:$F$2004))+
SUMPRODUCT(-('Diário 5º PA'!$E$5:$E$2004='Analítico Cx.'!$B30),-('Diário 5º PA'!$P$5:$P$2004=C$1),('Diário 5º PA'!$F$5:$F$2004))</f>
        <v>0</v>
      </c>
      <c r="D30" s="218">
        <f>SUMPRODUCT(-('Diário 2o PA'!$E$5:$E$1412='Analítico Cx.'!$B30),-('Diário 2o PA'!$P$5:$P$1412=D$1),('Diário 2o PA'!$F$5:$F$1412))+
SUMPRODUCT(-('Diário 3o PA'!$E$5:$E$2004='Analítico Cx.'!$B30),-('Diário 3o PA'!$P$5:$P$2004=D$1),('Diário 3o PA'!$F$5:$F$2004))+
SUMPRODUCT(-('Diário 4º PA'!$E$5:$E$2004='Analítico Cx.'!$B30),-('Diário 4º PA'!$P$5:$P$2004=D$1),('Diário 4º PA'!$F$5:$F$2004))+
SUMPRODUCT(-('Diário 5º PA'!$E$5:$E$2004='Analítico Cx.'!$B30),-('Diário 5º PA'!$P$5:$P$2004=D$1),('Diário 5º PA'!$F$5:$F$2004))</f>
        <v>0</v>
      </c>
      <c r="E30" s="218">
        <f>SUMPRODUCT(-('Diário 2o PA'!$E$5:$E$1412='Analítico Cx.'!$B30),-('Diário 2o PA'!$P$5:$P$1412=E$1),('Diário 2o PA'!$F$5:$F$1412))+
SUMPRODUCT(-('Diário 3o PA'!$E$5:$E$2004='Analítico Cx.'!$B30),-('Diário 3o PA'!$P$5:$P$2004=E$1),('Diário 3o PA'!$F$5:$F$2004))+
SUMPRODUCT(-('Diário 4º PA'!$E$5:$E$2004='Analítico Cx.'!$B30),-('Diário 4º PA'!$P$5:$P$2004=E$1),('Diário 4º PA'!$F$5:$F$2004))+
SUMPRODUCT(-('Diário 5º PA'!$E$5:$E$2004='Analítico Cx.'!$B30),-('Diário 5º PA'!$P$5:$P$2004=E$1),('Diário 5º PA'!$F$5:$F$2004))</f>
        <v>0</v>
      </c>
      <c r="F30" s="218">
        <f>SUMPRODUCT(-('Diário 2o PA'!$E$5:$E$1412='Analítico Cx.'!$B30),-('Diário 2o PA'!$P$5:$P$1412=F$1),('Diário 2o PA'!$F$5:$F$1412))+
SUMPRODUCT(-('Diário 3o PA'!$E$5:$E$2004='Analítico Cx.'!$B30),-('Diário 3o PA'!$P$5:$P$2004=F$1),('Diário 3o PA'!$F$5:$F$2004))+
SUMPRODUCT(-('Diário 4º PA'!$E$5:$E$2004='Analítico Cx.'!$B30),-('Diário 4º PA'!$P$5:$P$2004=F$1),('Diário 4º PA'!$F$5:$F$2004))+
SUMPRODUCT(-('Diário 5º PA'!$E$5:$E$2004='Analítico Cx.'!$B30),-('Diário 5º PA'!$P$5:$P$2004=F$1),('Diário 5º PA'!$F$5:$F$2004))</f>
        <v>0</v>
      </c>
      <c r="G30" s="218">
        <f>SUMPRODUCT(-('Diário 2o PA'!$E$5:$E$1412='Analítico Cx.'!$B30),-('Diário 2o PA'!$P$5:$P$1412=G$1),('Diário 2o PA'!$F$5:$F$1412))+
SUMPRODUCT(-('Diário 3o PA'!$E$5:$E$2004='Analítico Cx.'!$B30),-('Diário 3o PA'!$P$5:$P$2004=G$1),('Diário 3o PA'!$F$5:$F$2004))+
SUMPRODUCT(-('Diário 4º PA'!$E$5:$E$2004='Analítico Cx.'!$B30),-('Diário 4º PA'!$P$5:$P$2004=G$1),('Diário 4º PA'!$F$5:$F$2004))+
SUMPRODUCT(-('Diário 5º PA'!$E$5:$E$2004='Analítico Cx.'!$B30),-('Diário 5º PA'!$P$5:$P$2004=G$1),('Diário 5º PA'!$F$5:$F$2004))</f>
        <v>0</v>
      </c>
      <c r="H30" s="218">
        <f>SUMPRODUCT(-('Diário 2o PA'!$E$5:$E$1412='Analítico Cx.'!$B30),-('Diário 2o PA'!$P$5:$P$1412=H$1),('Diário 2o PA'!$F$5:$F$1412))+
SUMPRODUCT(-('Diário 3o PA'!$E$5:$E$2004='Analítico Cx.'!$B30),-('Diário 3o PA'!$P$5:$P$2004=H$1),('Diário 3o PA'!$F$5:$F$2004))+
SUMPRODUCT(-('Diário 4º PA'!$E$5:$E$2004='Analítico Cx.'!$B30),-('Diário 4º PA'!$P$5:$P$2004=H$1),('Diário 4º PA'!$F$5:$F$2004))+
SUMPRODUCT(-('Diário 5º PA'!$E$5:$E$2004='Analítico Cx.'!$B30),-('Diário 5º PA'!$P$5:$P$2004=H$1),('Diário 5º PA'!$F$5:$F$2004))</f>
        <v>0</v>
      </c>
      <c r="I30" s="218">
        <f>SUMPRODUCT(-('Diário 2o PA'!$E$5:$E$1412='Analítico Cx.'!$B30),-('Diário 2o PA'!$P$5:$P$1412=I$1),('Diário 2o PA'!$F$5:$F$1412))+
SUMPRODUCT(-('Diário 3o PA'!$E$5:$E$2004='Analítico Cx.'!$B30),-('Diário 3o PA'!$P$5:$P$2004=I$1),('Diário 3o PA'!$F$5:$F$2004))+
SUMPRODUCT(-('Diário 4º PA'!$E$5:$E$2004='Analítico Cx.'!$B30),-('Diário 4º PA'!$P$5:$P$2004=I$1),('Diário 4º PA'!$F$5:$F$2004))+
SUMPRODUCT(-('Diário 5º PA'!$E$5:$E$2004='Analítico Cx.'!$B30),-('Diário 5º PA'!$P$5:$P$2004=I$1),('Diário 5º PA'!$F$5:$F$2004))</f>
        <v>0</v>
      </c>
      <c r="J30" s="218">
        <f>SUMPRODUCT(-('Diário 2o PA'!$E$5:$E$1412='Analítico Cx.'!$B30),-('Diário 2o PA'!$P$5:$P$1412=J$1),('Diário 2o PA'!$F$5:$F$1412))+
SUMPRODUCT(-('Diário 3o PA'!$E$5:$E$2004='Analítico Cx.'!$B30),-('Diário 3o PA'!$P$5:$P$2004=J$1),('Diário 3o PA'!$F$5:$F$2004))+
SUMPRODUCT(-('Diário 4º PA'!$E$5:$E$2004='Analítico Cx.'!$B30),-('Diário 4º PA'!$P$5:$P$2004=J$1),('Diário 4º PA'!$F$5:$F$2004))+
SUMPRODUCT(-('Diário 5º PA'!$E$5:$E$2004='Analítico Cx.'!$B30),-('Diário 5º PA'!$P$5:$P$2004=J$1),('Diário 5º PA'!$F$5:$F$2004))</f>
        <v>0</v>
      </c>
      <c r="K30" s="218">
        <f>SUMPRODUCT(-('Diário 2o PA'!$E$5:$E$1412='Analítico Cx.'!$B30),-('Diário 2o PA'!$P$5:$P$1412=K$1),('Diário 2o PA'!$F$5:$F$1412))+
SUMPRODUCT(-('Diário 3o PA'!$E$5:$E$2004='Analítico Cx.'!$B30),-('Diário 3o PA'!$P$5:$P$2004=K$1),('Diário 3o PA'!$F$5:$F$2004))+
SUMPRODUCT(-('Diário 4º PA'!$E$5:$E$2004='Analítico Cx.'!$B30),-('Diário 4º PA'!$P$5:$P$2004=K$1),('Diário 4º PA'!$F$5:$F$2004))+
SUMPRODUCT(-('Diário 5º PA'!$E$5:$E$2004='Analítico Cx.'!$B30),-('Diário 5º PA'!$P$5:$P$2004=K$1),('Diário 5º PA'!$F$5:$F$2004))</f>
        <v>0</v>
      </c>
      <c r="L30" s="218">
        <f>SUMPRODUCT(-('Diário 2o PA'!$E$5:$E$1412='Analítico Cx.'!$B30),-('Diário 2o PA'!$P$5:$P$1412=L$1),('Diário 2o PA'!$F$5:$F$1412))+
SUMPRODUCT(-('Diário 3o PA'!$E$5:$E$2004='Analítico Cx.'!$B30),-('Diário 3o PA'!$P$5:$P$2004=L$1),('Diário 3o PA'!$F$5:$F$2004))+
SUMPRODUCT(-('Diário 4º PA'!$E$5:$E$2004='Analítico Cx.'!$B30),-('Diário 4º PA'!$P$5:$P$2004=L$1),('Diário 4º PA'!$F$5:$F$2004))+
SUMPRODUCT(-('Diário 5º PA'!$E$5:$E$2004='Analítico Cx.'!$B30),-('Diário 5º PA'!$P$5:$P$2004=L$1),('Diário 5º PA'!$F$5:$F$2004))</f>
        <v>0</v>
      </c>
      <c r="M30" s="218">
        <f>SUMPRODUCT(-('Diário 2o PA'!$E$5:$E$1412='Analítico Cx.'!$B30),-('Diário 2o PA'!$P$5:$P$1412=M$1),('Diário 2o PA'!$F$5:$F$1412))+
SUMPRODUCT(-('Diário 3o PA'!$E$5:$E$2004='Analítico Cx.'!$B30),-('Diário 3o PA'!$P$5:$P$2004=M$1),('Diário 3o PA'!$F$5:$F$2004))+
SUMPRODUCT(-('Diário 4º PA'!$E$5:$E$2004='Analítico Cx.'!$B30),-('Diário 4º PA'!$P$5:$P$2004=M$1),('Diário 4º PA'!$F$5:$F$2004))+
SUMPRODUCT(-('Diário 5º PA'!$E$5:$E$2004='Analítico Cx.'!$B30),-('Diário 5º PA'!$P$5:$P$2004=M$1),('Diário 5º PA'!$F$5:$F$2004))</f>
        <v>0</v>
      </c>
      <c r="N30" s="218">
        <f>SUMPRODUCT(-('Diário 2o PA'!$E$5:$E$1412='Analítico Cx.'!$B30),-('Diário 2o PA'!$P$5:$P$1412=N$1),('Diário 2o PA'!$F$5:$F$1412))+
SUMPRODUCT(-('Diário 3o PA'!$E$5:$E$2004='Analítico Cx.'!$B30),-('Diário 3o PA'!$P$5:$P$2004=N$1),('Diário 3o PA'!$F$5:$F$2004))+
SUMPRODUCT(-('Diário 4º PA'!$E$5:$E$2004='Analítico Cx.'!$B30),-('Diário 4º PA'!$P$5:$P$2004=N$1),('Diário 4º PA'!$F$5:$F$2004))+
SUMPRODUCT(-('Diário 5º PA'!$E$5:$E$2004='Analítico Cx.'!$B30),-('Diário 5º PA'!$P$5:$P$2004=N$1),('Diário 5º PA'!$F$5:$F$2004))</f>
        <v>0</v>
      </c>
      <c r="O30" s="219">
        <f>SUM(C30:N30)</f>
        <v>0</v>
      </c>
      <c r="P30" s="193">
        <f>IF($O$185=0,0,O30/$O$185)</f>
        <v>0</v>
      </c>
    </row>
    <row r="31" spans="1:16" ht="23.25" customHeight="1" x14ac:dyDescent="0.25">
      <c r="A31" s="228" t="s">
        <v>240</v>
      </c>
      <c r="B31" s="129" t="s">
        <v>241</v>
      </c>
      <c r="C31" s="218">
        <f>SUMPRODUCT(-('Diário 2o PA'!$E$5:$E$1412='Analítico Cx.'!$B31),-('Diário 2o PA'!$P$5:$P$1412=C$1),('Diário 2o PA'!$F$5:$F$1412))+
SUMPRODUCT(-('Diário 3o PA'!$E$5:$E$2004='Analítico Cx.'!$B31),-('Diário 3o PA'!$P$5:$P$2004=C$1),('Diário 3o PA'!$F$5:$F$2004))+
SUMPRODUCT(-('Diário 4º PA'!$E$5:$E$2004='Analítico Cx.'!$B31),-('Diário 4º PA'!$P$5:$P$2004=C$1),('Diário 4º PA'!$F$5:$F$2004))+
SUMPRODUCT(-('Diário 5º PA'!$E$5:$E$2004='Analítico Cx.'!$B31),-('Diário 5º PA'!$P$5:$P$2004=C$1),('Diário 5º PA'!$F$5:$F$2004))</f>
        <v>0</v>
      </c>
      <c r="D31" s="218">
        <f>SUMPRODUCT(-('Diário 2o PA'!$E$5:$E$1412='Analítico Cx.'!$B31),-('Diário 2o PA'!$P$5:$P$1412=D$1),('Diário 2o PA'!$F$5:$F$1412))+
SUMPRODUCT(-('Diário 3o PA'!$E$5:$E$2004='Analítico Cx.'!$B31),-('Diário 3o PA'!$P$5:$P$2004=D$1),('Diário 3o PA'!$F$5:$F$2004))+
SUMPRODUCT(-('Diário 4º PA'!$E$5:$E$2004='Analítico Cx.'!$B31),-('Diário 4º PA'!$P$5:$P$2004=D$1),('Diário 4º PA'!$F$5:$F$2004))+
SUMPRODUCT(-('Diário 5º PA'!$E$5:$E$2004='Analítico Cx.'!$B31),-('Diário 5º PA'!$P$5:$P$2004=D$1),('Diário 5º PA'!$F$5:$F$2004))</f>
        <v>0</v>
      </c>
      <c r="E31" s="218">
        <f>SUMPRODUCT(-('Diário 2o PA'!$E$5:$E$1412='Analítico Cx.'!$B31),-('Diário 2o PA'!$P$5:$P$1412=E$1),('Diário 2o PA'!$F$5:$F$1412))+
SUMPRODUCT(-('Diário 3o PA'!$E$5:$E$2004='Analítico Cx.'!$B31),-('Diário 3o PA'!$P$5:$P$2004=E$1),('Diário 3o PA'!$F$5:$F$2004))+
SUMPRODUCT(-('Diário 4º PA'!$E$5:$E$2004='Analítico Cx.'!$B31),-('Diário 4º PA'!$P$5:$P$2004=E$1),('Diário 4º PA'!$F$5:$F$2004))+
SUMPRODUCT(-('Diário 5º PA'!$E$5:$E$2004='Analítico Cx.'!$B31),-('Diário 5º PA'!$P$5:$P$2004=E$1),('Diário 5º PA'!$F$5:$F$2004))</f>
        <v>0</v>
      </c>
      <c r="F31" s="218">
        <f>SUMPRODUCT(-('Diário 2o PA'!$E$5:$E$1412='Analítico Cx.'!$B31),-('Diário 2o PA'!$P$5:$P$1412=F$1),('Diário 2o PA'!$F$5:$F$1412))+
SUMPRODUCT(-('Diário 3o PA'!$E$5:$E$2004='Analítico Cx.'!$B31),-('Diário 3o PA'!$P$5:$P$2004=F$1),('Diário 3o PA'!$F$5:$F$2004))+
SUMPRODUCT(-('Diário 4º PA'!$E$5:$E$2004='Analítico Cx.'!$B31),-('Diário 4º PA'!$P$5:$P$2004=F$1),('Diário 4º PA'!$F$5:$F$2004))+
SUMPRODUCT(-('Diário 5º PA'!$E$5:$E$2004='Analítico Cx.'!$B31),-('Diário 5º PA'!$P$5:$P$2004=F$1),('Diário 5º PA'!$F$5:$F$2004))</f>
        <v>0</v>
      </c>
      <c r="G31" s="218">
        <f>SUMPRODUCT(-('Diário 2o PA'!$E$5:$E$1412='Analítico Cx.'!$B31),-('Diário 2o PA'!$P$5:$P$1412=G$1),('Diário 2o PA'!$F$5:$F$1412))+
SUMPRODUCT(-('Diário 3o PA'!$E$5:$E$2004='Analítico Cx.'!$B31),-('Diário 3o PA'!$P$5:$P$2004=G$1),('Diário 3o PA'!$F$5:$F$2004))+
SUMPRODUCT(-('Diário 4º PA'!$E$5:$E$2004='Analítico Cx.'!$B31),-('Diário 4º PA'!$P$5:$P$2004=G$1),('Diário 4º PA'!$F$5:$F$2004))+
SUMPRODUCT(-('Diário 5º PA'!$E$5:$E$2004='Analítico Cx.'!$B31),-('Diário 5º PA'!$P$5:$P$2004=G$1),('Diário 5º PA'!$F$5:$F$2004))</f>
        <v>0</v>
      </c>
      <c r="H31" s="218">
        <f>SUMPRODUCT(-('Diário 2o PA'!$E$5:$E$1412='Analítico Cx.'!$B31),-('Diário 2o PA'!$P$5:$P$1412=H$1),('Diário 2o PA'!$F$5:$F$1412))+
SUMPRODUCT(-('Diário 3o PA'!$E$5:$E$2004='Analítico Cx.'!$B31),-('Diário 3o PA'!$P$5:$P$2004=H$1),('Diário 3o PA'!$F$5:$F$2004))+
SUMPRODUCT(-('Diário 4º PA'!$E$5:$E$2004='Analítico Cx.'!$B31),-('Diário 4º PA'!$P$5:$P$2004=H$1),('Diário 4º PA'!$F$5:$F$2004))+
SUMPRODUCT(-('Diário 5º PA'!$E$5:$E$2004='Analítico Cx.'!$B31),-('Diário 5º PA'!$P$5:$P$2004=H$1),('Diário 5º PA'!$F$5:$F$2004))</f>
        <v>0</v>
      </c>
      <c r="I31" s="218">
        <f>SUMPRODUCT(-('Diário 2o PA'!$E$5:$E$1412='Analítico Cx.'!$B31),-('Diário 2o PA'!$P$5:$P$1412=I$1),('Diário 2o PA'!$F$5:$F$1412))+
SUMPRODUCT(-('Diário 3o PA'!$E$5:$E$2004='Analítico Cx.'!$B31),-('Diário 3o PA'!$P$5:$P$2004=I$1),('Diário 3o PA'!$F$5:$F$2004))+
SUMPRODUCT(-('Diário 4º PA'!$E$5:$E$2004='Analítico Cx.'!$B31),-('Diário 4º PA'!$P$5:$P$2004=I$1),('Diário 4º PA'!$F$5:$F$2004))+
SUMPRODUCT(-('Diário 5º PA'!$E$5:$E$2004='Analítico Cx.'!$B31),-('Diário 5º PA'!$P$5:$P$2004=I$1),('Diário 5º PA'!$F$5:$F$2004))</f>
        <v>0</v>
      </c>
      <c r="J31" s="218">
        <f>SUMPRODUCT(-('Diário 2o PA'!$E$5:$E$1412='Analítico Cx.'!$B31),-('Diário 2o PA'!$P$5:$P$1412=J$1),('Diário 2o PA'!$F$5:$F$1412))+
SUMPRODUCT(-('Diário 3o PA'!$E$5:$E$2004='Analítico Cx.'!$B31),-('Diário 3o PA'!$P$5:$P$2004=J$1),('Diário 3o PA'!$F$5:$F$2004))+
SUMPRODUCT(-('Diário 4º PA'!$E$5:$E$2004='Analítico Cx.'!$B31),-('Diário 4º PA'!$P$5:$P$2004=J$1),('Diário 4º PA'!$F$5:$F$2004))+
SUMPRODUCT(-('Diário 5º PA'!$E$5:$E$2004='Analítico Cx.'!$B31),-('Diário 5º PA'!$P$5:$P$2004=J$1),('Diário 5º PA'!$F$5:$F$2004))</f>
        <v>0</v>
      </c>
      <c r="K31" s="218">
        <f>SUMPRODUCT(-('Diário 2o PA'!$E$5:$E$1412='Analítico Cx.'!$B31),-('Diário 2o PA'!$P$5:$P$1412=K$1),('Diário 2o PA'!$F$5:$F$1412))+
SUMPRODUCT(-('Diário 3o PA'!$E$5:$E$2004='Analítico Cx.'!$B31),-('Diário 3o PA'!$P$5:$P$2004=K$1),('Diário 3o PA'!$F$5:$F$2004))+
SUMPRODUCT(-('Diário 4º PA'!$E$5:$E$2004='Analítico Cx.'!$B31),-('Diário 4º PA'!$P$5:$P$2004=K$1),('Diário 4º PA'!$F$5:$F$2004))+
SUMPRODUCT(-('Diário 5º PA'!$E$5:$E$2004='Analítico Cx.'!$B31),-('Diário 5º PA'!$P$5:$P$2004=K$1),('Diário 5º PA'!$F$5:$F$2004))</f>
        <v>0</v>
      </c>
      <c r="L31" s="218">
        <f>SUMPRODUCT(-('Diário 2o PA'!$E$5:$E$1412='Analítico Cx.'!$B31),-('Diário 2o PA'!$P$5:$P$1412=L$1),('Diário 2o PA'!$F$5:$F$1412))+
SUMPRODUCT(-('Diário 3o PA'!$E$5:$E$2004='Analítico Cx.'!$B31),-('Diário 3o PA'!$P$5:$P$2004=L$1),('Diário 3o PA'!$F$5:$F$2004))+
SUMPRODUCT(-('Diário 4º PA'!$E$5:$E$2004='Analítico Cx.'!$B31),-('Diário 4º PA'!$P$5:$P$2004=L$1),('Diário 4º PA'!$F$5:$F$2004))+
SUMPRODUCT(-('Diário 5º PA'!$E$5:$E$2004='Analítico Cx.'!$B31),-('Diário 5º PA'!$P$5:$P$2004=L$1),('Diário 5º PA'!$F$5:$F$2004))</f>
        <v>0</v>
      </c>
      <c r="M31" s="218">
        <f>SUMPRODUCT(-('Diário 2o PA'!$E$5:$E$1412='Analítico Cx.'!$B31),-('Diário 2o PA'!$P$5:$P$1412=M$1),('Diário 2o PA'!$F$5:$F$1412))+
SUMPRODUCT(-('Diário 3o PA'!$E$5:$E$2004='Analítico Cx.'!$B31),-('Diário 3o PA'!$P$5:$P$2004=M$1),('Diário 3o PA'!$F$5:$F$2004))+
SUMPRODUCT(-('Diário 4º PA'!$E$5:$E$2004='Analítico Cx.'!$B31),-('Diário 4º PA'!$P$5:$P$2004=M$1),('Diário 4º PA'!$F$5:$F$2004))+
SUMPRODUCT(-('Diário 5º PA'!$E$5:$E$2004='Analítico Cx.'!$B31),-('Diário 5º PA'!$P$5:$P$2004=M$1),('Diário 5º PA'!$F$5:$F$2004))</f>
        <v>0</v>
      </c>
      <c r="N31" s="218">
        <f>SUMPRODUCT(-('Diário 2o PA'!$E$5:$E$1412='Analítico Cx.'!$B31),-('Diário 2o PA'!$P$5:$P$1412=N$1),('Diário 2o PA'!$F$5:$F$1412))+
SUMPRODUCT(-('Diário 3o PA'!$E$5:$E$2004='Analítico Cx.'!$B31),-('Diário 3o PA'!$P$5:$P$2004=N$1),('Diário 3o PA'!$F$5:$F$2004))+
SUMPRODUCT(-('Diário 4º PA'!$E$5:$E$2004='Analítico Cx.'!$B31),-('Diário 4º PA'!$P$5:$P$2004=N$1),('Diário 4º PA'!$F$5:$F$2004))+
SUMPRODUCT(-('Diário 5º PA'!$E$5:$E$2004='Analítico Cx.'!$B31),-('Diário 5º PA'!$P$5:$P$2004=N$1),('Diário 5º PA'!$F$5:$F$2004))</f>
        <v>0</v>
      </c>
      <c r="O31" s="219">
        <f>SUM(C31:N31)</f>
        <v>0</v>
      </c>
      <c r="P31" s="193">
        <f>IF($O$185=0,0,O31/$O$185)</f>
        <v>0</v>
      </c>
    </row>
    <row r="32" spans="1:16" ht="23.25" customHeight="1" x14ac:dyDescent="0.25">
      <c r="A32" s="230"/>
      <c r="B32" s="231" t="s">
        <v>106</v>
      </c>
      <c r="C32" s="232">
        <f>SUBTOTAL(109,C30:C31)</f>
        <v>0</v>
      </c>
      <c r="D32" s="232">
        <f t="shared" ref="D32:O32" si="5">SUBTOTAL(109,D30:D31)</f>
        <v>0</v>
      </c>
      <c r="E32" s="232">
        <f t="shared" si="5"/>
        <v>0</v>
      </c>
      <c r="F32" s="232">
        <f t="shared" si="5"/>
        <v>0</v>
      </c>
      <c r="G32" s="232">
        <f t="shared" si="5"/>
        <v>0</v>
      </c>
      <c r="H32" s="232">
        <f t="shared" si="5"/>
        <v>0</v>
      </c>
      <c r="I32" s="232">
        <f t="shared" ref="I32:N32" si="6">SUBTOTAL(109,I30:I31)</f>
        <v>0</v>
      </c>
      <c r="J32" s="232">
        <f t="shared" si="6"/>
        <v>0</v>
      </c>
      <c r="K32" s="232">
        <f t="shared" si="6"/>
        <v>0</v>
      </c>
      <c r="L32" s="232">
        <f t="shared" si="6"/>
        <v>0</v>
      </c>
      <c r="M32" s="232">
        <f t="shared" si="6"/>
        <v>0</v>
      </c>
      <c r="N32" s="232">
        <f t="shared" si="6"/>
        <v>0</v>
      </c>
      <c r="O32" s="232">
        <f t="shared" si="5"/>
        <v>0</v>
      </c>
      <c r="P32" s="197">
        <f>IF($O$185=0,0,O32/$O$185)</f>
        <v>0</v>
      </c>
    </row>
    <row r="33" spans="1:16" ht="23.25" customHeight="1" x14ac:dyDescent="0.25">
      <c r="A33" s="215" t="s">
        <v>14</v>
      </c>
      <c r="B33" s="227" t="s">
        <v>38</v>
      </c>
      <c r="C33" s="233"/>
      <c r="D33" s="233"/>
      <c r="E33" s="233"/>
      <c r="F33" s="233"/>
      <c r="G33" s="233"/>
      <c r="H33" s="233"/>
      <c r="I33" s="233"/>
      <c r="J33" s="233"/>
      <c r="K33" s="233"/>
      <c r="L33" s="233"/>
      <c r="M33" s="233"/>
      <c r="N33" s="233"/>
      <c r="O33" s="233"/>
      <c r="P33" s="198"/>
    </row>
    <row r="34" spans="1:16" ht="23.25" customHeight="1" x14ac:dyDescent="0.25">
      <c r="A34" s="228" t="s">
        <v>107</v>
      </c>
      <c r="B34" s="129" t="s">
        <v>242</v>
      </c>
      <c r="C34" s="218">
        <f>SUMPRODUCT(-('Diário 2o PA'!$E$5:$E$1412='Analítico Cx.'!$B34),-('Diário 2o PA'!$P$5:$P$1412=C$1),('Diário 2o PA'!$F$5:$F$1412))+
SUMPRODUCT(-('Diário 3o PA'!$E$5:$E$2004='Analítico Cx.'!$B34),-('Diário 3o PA'!$P$5:$P$2004=C$1),('Diário 3o PA'!$F$5:$F$2004))+
SUMPRODUCT(-('Diário 4º PA'!$E$5:$E$2004='Analítico Cx.'!$B34),-('Diário 4º PA'!$P$5:$P$2004=C$1),('Diário 4º PA'!$F$5:$F$2004))+
SUMPRODUCT(-('Diário 5º PA'!$E$5:$E$2004='Analítico Cx.'!$B34),-('Diário 5º PA'!$P$5:$P$2004=C$1),('Diário 5º PA'!$F$5:$F$2004))</f>
        <v>619634.96</v>
      </c>
      <c r="D34" s="218">
        <f>SUMPRODUCT(-('Diário 2o PA'!$E$5:$E$1412='Analítico Cx.'!$B34),-('Diário 2o PA'!$P$5:$P$1412=D$1),('Diário 2o PA'!$F$5:$F$1412))+
SUMPRODUCT(-('Diário 3o PA'!$E$5:$E$2004='Analítico Cx.'!$B34),-('Diário 3o PA'!$P$5:$P$2004=D$1),('Diário 3o PA'!$F$5:$F$2004))+
SUMPRODUCT(-('Diário 4º PA'!$E$5:$E$2004='Analítico Cx.'!$B34),-('Diário 4º PA'!$P$5:$P$2004=D$1),('Diário 4º PA'!$F$5:$F$2004))+
SUMPRODUCT(-('Diário 5º PA'!$E$5:$E$2004='Analítico Cx.'!$B34),-('Diário 5º PA'!$P$5:$P$2004=D$1),('Diário 5º PA'!$F$5:$F$2004))</f>
        <v>572368.24</v>
      </c>
      <c r="E34" s="218">
        <f>SUMPRODUCT(-('Diário 2o PA'!$E$5:$E$1412='Analítico Cx.'!$B34),-('Diário 2o PA'!$P$5:$P$1412=E$1),('Diário 2o PA'!$F$5:$F$1412))+
SUMPRODUCT(-('Diário 3o PA'!$E$5:$E$2004='Analítico Cx.'!$B34),-('Diário 3o PA'!$P$5:$P$2004=E$1),('Diário 3o PA'!$F$5:$F$2004))+
SUMPRODUCT(-('Diário 4º PA'!$E$5:$E$2004='Analítico Cx.'!$B34),-('Diário 4º PA'!$P$5:$P$2004=E$1),('Diário 4º PA'!$F$5:$F$2004))+
SUMPRODUCT(-('Diário 5º PA'!$E$5:$E$2004='Analítico Cx.'!$B34),-('Diário 5º PA'!$P$5:$P$2004=E$1),('Diário 5º PA'!$F$5:$F$2004))</f>
        <v>350231.79</v>
      </c>
      <c r="F34" s="218">
        <f>SUMPRODUCT(-('Diário 2o PA'!$E$5:$E$1412='Analítico Cx.'!$B34),-('Diário 2o PA'!$P$5:$P$1412=F$1),('Diário 2o PA'!$F$5:$F$1412))+
SUMPRODUCT(-('Diário 3o PA'!$E$5:$E$2004='Analítico Cx.'!$B34),-('Diário 3o PA'!$P$5:$P$2004=F$1),('Diário 3o PA'!$F$5:$F$2004))+
SUMPRODUCT(-('Diário 4º PA'!$E$5:$E$2004='Analítico Cx.'!$B34),-('Diário 4º PA'!$P$5:$P$2004=F$1),('Diário 4º PA'!$F$5:$F$2004))+
SUMPRODUCT(-('Diário 5º PA'!$E$5:$E$2004='Analítico Cx.'!$B34),-('Diário 5º PA'!$P$5:$P$2004=F$1),('Diário 5º PA'!$F$5:$F$2004))</f>
        <v>0</v>
      </c>
      <c r="G34" s="218">
        <f>SUMPRODUCT(-('Diário 2o PA'!$E$5:$E$1412='Analítico Cx.'!$B34),-('Diário 2o PA'!$P$5:$P$1412=G$1),('Diário 2o PA'!$F$5:$F$1412))+
SUMPRODUCT(-('Diário 3o PA'!$E$5:$E$2004='Analítico Cx.'!$B34),-('Diário 3o PA'!$P$5:$P$2004=G$1),('Diário 3o PA'!$F$5:$F$2004))+
SUMPRODUCT(-('Diário 4º PA'!$E$5:$E$2004='Analítico Cx.'!$B34),-('Diário 4º PA'!$P$5:$P$2004=G$1),('Diário 4º PA'!$F$5:$F$2004))+
SUMPRODUCT(-('Diário 5º PA'!$E$5:$E$2004='Analítico Cx.'!$B34),-('Diário 5º PA'!$P$5:$P$2004=G$1),('Diário 5º PA'!$F$5:$F$2004))</f>
        <v>0</v>
      </c>
      <c r="H34" s="218">
        <f>SUMPRODUCT(-('Diário 2o PA'!$E$5:$E$1412='Analítico Cx.'!$B34),-('Diário 2o PA'!$P$5:$P$1412=H$1),('Diário 2o PA'!$F$5:$F$1412))+
SUMPRODUCT(-('Diário 3o PA'!$E$5:$E$2004='Analítico Cx.'!$B34),-('Diário 3o PA'!$P$5:$P$2004=H$1),('Diário 3o PA'!$F$5:$F$2004))+
SUMPRODUCT(-('Diário 4º PA'!$E$5:$E$2004='Analítico Cx.'!$B34),-('Diário 4º PA'!$P$5:$P$2004=H$1),('Diário 4º PA'!$F$5:$F$2004))+
SUMPRODUCT(-('Diário 5º PA'!$E$5:$E$2004='Analítico Cx.'!$B34),-('Diário 5º PA'!$P$5:$P$2004=H$1),('Diário 5º PA'!$F$5:$F$2004))</f>
        <v>0</v>
      </c>
      <c r="I34" s="218">
        <f>SUMPRODUCT(-('Diário 2o PA'!$E$5:$E$1412='Analítico Cx.'!$B34),-('Diário 2o PA'!$P$5:$P$1412=I$1),('Diário 2o PA'!$F$5:$F$1412))+
SUMPRODUCT(-('Diário 3o PA'!$E$5:$E$2004='Analítico Cx.'!$B34),-('Diário 3o PA'!$P$5:$P$2004=I$1),('Diário 3o PA'!$F$5:$F$2004))+
SUMPRODUCT(-('Diário 4º PA'!$E$5:$E$2004='Analítico Cx.'!$B34),-('Diário 4º PA'!$P$5:$P$2004=I$1),('Diário 4º PA'!$F$5:$F$2004))+
SUMPRODUCT(-('Diário 5º PA'!$E$5:$E$2004='Analítico Cx.'!$B34),-('Diário 5º PA'!$P$5:$P$2004=I$1),('Diário 5º PA'!$F$5:$F$2004))</f>
        <v>0</v>
      </c>
      <c r="J34" s="218">
        <f>SUMPRODUCT(-('Diário 2o PA'!$E$5:$E$1412='Analítico Cx.'!$B34),-('Diário 2o PA'!$P$5:$P$1412=J$1),('Diário 2o PA'!$F$5:$F$1412))+
SUMPRODUCT(-('Diário 3o PA'!$E$5:$E$2004='Analítico Cx.'!$B34),-('Diário 3o PA'!$P$5:$P$2004=J$1),('Diário 3o PA'!$F$5:$F$2004))+
SUMPRODUCT(-('Diário 4º PA'!$E$5:$E$2004='Analítico Cx.'!$B34),-('Diário 4º PA'!$P$5:$P$2004=J$1),('Diário 4º PA'!$F$5:$F$2004))+
SUMPRODUCT(-('Diário 5º PA'!$E$5:$E$2004='Analítico Cx.'!$B34),-('Diário 5º PA'!$P$5:$P$2004=J$1),('Diário 5º PA'!$F$5:$F$2004))</f>
        <v>0</v>
      </c>
      <c r="K34" s="218">
        <f>SUMPRODUCT(-('Diário 2o PA'!$E$5:$E$1412='Analítico Cx.'!$B34),-('Diário 2o PA'!$P$5:$P$1412=K$1),('Diário 2o PA'!$F$5:$F$1412))+
SUMPRODUCT(-('Diário 3o PA'!$E$5:$E$2004='Analítico Cx.'!$B34),-('Diário 3o PA'!$P$5:$P$2004=K$1),('Diário 3o PA'!$F$5:$F$2004))+
SUMPRODUCT(-('Diário 4º PA'!$E$5:$E$2004='Analítico Cx.'!$B34),-('Diário 4º PA'!$P$5:$P$2004=K$1),('Diário 4º PA'!$F$5:$F$2004))+
SUMPRODUCT(-('Diário 5º PA'!$E$5:$E$2004='Analítico Cx.'!$B34),-('Diário 5º PA'!$P$5:$P$2004=K$1),('Diário 5º PA'!$F$5:$F$2004))</f>
        <v>0</v>
      </c>
      <c r="L34" s="218">
        <f>SUMPRODUCT(-('Diário 2o PA'!$E$5:$E$1412='Analítico Cx.'!$B34),-('Diário 2o PA'!$P$5:$P$1412=L$1),('Diário 2o PA'!$F$5:$F$1412))+
SUMPRODUCT(-('Diário 3o PA'!$E$5:$E$2004='Analítico Cx.'!$B34),-('Diário 3o PA'!$P$5:$P$2004=L$1),('Diário 3o PA'!$F$5:$F$2004))+
SUMPRODUCT(-('Diário 4º PA'!$E$5:$E$2004='Analítico Cx.'!$B34),-('Diário 4º PA'!$P$5:$P$2004=L$1),('Diário 4º PA'!$F$5:$F$2004))+
SUMPRODUCT(-('Diário 5º PA'!$E$5:$E$2004='Analítico Cx.'!$B34),-('Diário 5º PA'!$P$5:$P$2004=L$1),('Diário 5º PA'!$F$5:$F$2004))</f>
        <v>0</v>
      </c>
      <c r="M34" s="218">
        <f>SUMPRODUCT(-('Diário 2o PA'!$E$5:$E$1412='Analítico Cx.'!$B34),-('Diário 2o PA'!$P$5:$P$1412=M$1),('Diário 2o PA'!$F$5:$F$1412))+
SUMPRODUCT(-('Diário 3o PA'!$E$5:$E$2004='Analítico Cx.'!$B34),-('Diário 3o PA'!$P$5:$P$2004=M$1),('Diário 3o PA'!$F$5:$F$2004))+
SUMPRODUCT(-('Diário 4º PA'!$E$5:$E$2004='Analítico Cx.'!$B34),-('Diário 4º PA'!$P$5:$P$2004=M$1),('Diário 4º PA'!$F$5:$F$2004))+
SUMPRODUCT(-('Diário 5º PA'!$E$5:$E$2004='Analítico Cx.'!$B34),-('Diário 5º PA'!$P$5:$P$2004=M$1),('Diário 5º PA'!$F$5:$F$2004))</f>
        <v>0</v>
      </c>
      <c r="N34" s="218">
        <f>SUMPRODUCT(-('Diário 2o PA'!$E$5:$E$1412='Analítico Cx.'!$B34),-('Diário 2o PA'!$P$5:$P$1412=N$1),('Diário 2o PA'!$F$5:$F$1412))+
SUMPRODUCT(-('Diário 3o PA'!$E$5:$E$2004='Analítico Cx.'!$B34),-('Diário 3o PA'!$P$5:$P$2004=N$1),('Diário 3o PA'!$F$5:$F$2004))+
SUMPRODUCT(-('Diário 4º PA'!$E$5:$E$2004='Analítico Cx.'!$B34),-('Diário 4º PA'!$P$5:$P$2004=N$1),('Diário 4º PA'!$F$5:$F$2004))+
SUMPRODUCT(-('Diário 5º PA'!$E$5:$E$2004='Analítico Cx.'!$B34),-('Diário 5º PA'!$P$5:$P$2004=N$1),('Diário 5º PA'!$F$5:$F$2004))</f>
        <v>0</v>
      </c>
      <c r="O34" s="219">
        <f>SUM(C34:N34)</f>
        <v>1542234.99</v>
      </c>
      <c r="P34" s="193">
        <f t="shared" ref="P34:P56" si="7">IF($O$185=0,0,O34/$O$185)</f>
        <v>0.16879324899847656</v>
      </c>
    </row>
    <row r="35" spans="1:16" ht="23.25" customHeight="1" x14ac:dyDescent="0.25">
      <c r="A35" s="228" t="s">
        <v>170</v>
      </c>
      <c r="B35" s="129" t="s">
        <v>257</v>
      </c>
      <c r="C35" s="218">
        <f>SUMPRODUCT(-('Diário 2o PA'!$E$5:$E$1412='Analítico Cx.'!$B35),-('Diário 2o PA'!$P$5:$P$1412=C$1),('Diário 2o PA'!$F$5:$F$1412))+
SUMPRODUCT(-('Diário 3o PA'!$E$5:$E$2004='Analítico Cx.'!$B35),-('Diário 3o PA'!$P$5:$P$2004=C$1),('Diário 3o PA'!$F$5:$F$2004))+
SUMPRODUCT(-('Diário 4º PA'!$E$5:$E$2004='Analítico Cx.'!$B35),-('Diário 4º PA'!$P$5:$P$2004=C$1),('Diário 4º PA'!$F$5:$F$2004))+
SUMPRODUCT(-('Diário 5º PA'!$E$5:$E$2004='Analítico Cx.'!$B35),-('Diário 5º PA'!$P$5:$P$2004=C$1),('Diário 5º PA'!$F$5:$F$2004))</f>
        <v>23702.959999999999</v>
      </c>
      <c r="D35" s="218">
        <f>SUMPRODUCT(-('Diário 2o PA'!$E$5:$E$1412='Analítico Cx.'!$B35),-('Diário 2o PA'!$P$5:$P$1412=D$1),('Diário 2o PA'!$F$5:$F$1412))+
SUMPRODUCT(-('Diário 3o PA'!$E$5:$E$2004='Analítico Cx.'!$B35),-('Diário 3o PA'!$P$5:$P$2004=D$1),('Diário 3o PA'!$F$5:$F$2004))+
SUMPRODUCT(-('Diário 4º PA'!$E$5:$E$2004='Analítico Cx.'!$B35),-('Diário 4º PA'!$P$5:$P$2004=D$1),('Diário 4º PA'!$F$5:$F$2004))+
SUMPRODUCT(-('Diário 5º PA'!$E$5:$E$2004='Analítico Cx.'!$B35),-('Diário 5º PA'!$P$5:$P$2004=D$1),('Diário 5º PA'!$F$5:$F$2004))</f>
        <v>21155.84</v>
      </c>
      <c r="E35" s="218">
        <f>SUMPRODUCT(-('Diário 2o PA'!$E$5:$E$1412='Analítico Cx.'!$B35),-('Diário 2o PA'!$P$5:$P$1412=E$1),('Diário 2o PA'!$F$5:$F$1412))+
SUMPRODUCT(-('Diário 3o PA'!$E$5:$E$2004='Analítico Cx.'!$B35),-('Diário 3o PA'!$P$5:$P$2004=E$1),('Diário 3o PA'!$F$5:$F$2004))+
SUMPRODUCT(-('Diário 4º PA'!$E$5:$E$2004='Analítico Cx.'!$B35),-('Diário 4º PA'!$P$5:$P$2004=E$1),('Diário 4º PA'!$F$5:$F$2004))+
SUMPRODUCT(-('Diário 5º PA'!$E$5:$E$2004='Analítico Cx.'!$B35),-('Diário 5º PA'!$P$5:$P$2004=E$1),('Diário 5º PA'!$F$5:$F$2004))</f>
        <v>11386.77</v>
      </c>
      <c r="F35" s="218">
        <f>SUMPRODUCT(-('Diário 2o PA'!$E$5:$E$1412='Analítico Cx.'!$B35),-('Diário 2o PA'!$P$5:$P$1412=F$1),('Diário 2o PA'!$F$5:$F$1412))+
SUMPRODUCT(-('Diário 3o PA'!$E$5:$E$2004='Analítico Cx.'!$B35),-('Diário 3o PA'!$P$5:$P$2004=F$1),('Diário 3o PA'!$F$5:$F$2004))+
SUMPRODUCT(-('Diário 4º PA'!$E$5:$E$2004='Analítico Cx.'!$B35),-('Diário 4º PA'!$P$5:$P$2004=F$1),('Diário 4º PA'!$F$5:$F$2004))+
SUMPRODUCT(-('Diário 5º PA'!$E$5:$E$2004='Analítico Cx.'!$B35),-('Diário 5º PA'!$P$5:$P$2004=F$1),('Diário 5º PA'!$F$5:$F$2004))</f>
        <v>0</v>
      </c>
      <c r="G35" s="218">
        <f>SUMPRODUCT(-('Diário 2o PA'!$E$5:$E$1412='Analítico Cx.'!$B35),-('Diário 2o PA'!$P$5:$P$1412=G$1),('Diário 2o PA'!$F$5:$F$1412))+
SUMPRODUCT(-('Diário 3o PA'!$E$5:$E$2004='Analítico Cx.'!$B35),-('Diário 3o PA'!$P$5:$P$2004=G$1),('Diário 3o PA'!$F$5:$F$2004))+
SUMPRODUCT(-('Diário 4º PA'!$E$5:$E$2004='Analítico Cx.'!$B35),-('Diário 4º PA'!$P$5:$P$2004=G$1),('Diário 4º PA'!$F$5:$F$2004))+
SUMPRODUCT(-('Diário 5º PA'!$E$5:$E$2004='Analítico Cx.'!$B35),-('Diário 5º PA'!$P$5:$P$2004=G$1),('Diário 5º PA'!$F$5:$F$2004))</f>
        <v>0</v>
      </c>
      <c r="H35" s="218">
        <f>SUMPRODUCT(-('Diário 2o PA'!$E$5:$E$1412='Analítico Cx.'!$B35),-('Diário 2o PA'!$P$5:$P$1412=H$1),('Diário 2o PA'!$F$5:$F$1412))+
SUMPRODUCT(-('Diário 3o PA'!$E$5:$E$2004='Analítico Cx.'!$B35),-('Diário 3o PA'!$P$5:$P$2004=H$1),('Diário 3o PA'!$F$5:$F$2004))+
SUMPRODUCT(-('Diário 4º PA'!$E$5:$E$2004='Analítico Cx.'!$B35),-('Diário 4º PA'!$P$5:$P$2004=H$1),('Diário 4º PA'!$F$5:$F$2004))+
SUMPRODUCT(-('Diário 5º PA'!$E$5:$E$2004='Analítico Cx.'!$B35),-('Diário 5º PA'!$P$5:$P$2004=H$1),('Diário 5º PA'!$F$5:$F$2004))</f>
        <v>0</v>
      </c>
      <c r="I35" s="218">
        <f>SUMPRODUCT(-('Diário 2o PA'!$E$5:$E$1412='Analítico Cx.'!$B35),-('Diário 2o PA'!$P$5:$P$1412=I$1),('Diário 2o PA'!$F$5:$F$1412))+
SUMPRODUCT(-('Diário 3o PA'!$E$5:$E$2004='Analítico Cx.'!$B35),-('Diário 3o PA'!$P$5:$P$2004=I$1),('Diário 3o PA'!$F$5:$F$2004))+
SUMPRODUCT(-('Diário 4º PA'!$E$5:$E$2004='Analítico Cx.'!$B35),-('Diário 4º PA'!$P$5:$P$2004=I$1),('Diário 4º PA'!$F$5:$F$2004))+
SUMPRODUCT(-('Diário 5º PA'!$E$5:$E$2004='Analítico Cx.'!$B35),-('Diário 5º PA'!$P$5:$P$2004=I$1),('Diário 5º PA'!$F$5:$F$2004))</f>
        <v>0</v>
      </c>
      <c r="J35" s="218">
        <f>SUMPRODUCT(-('Diário 2o PA'!$E$5:$E$1412='Analítico Cx.'!$B35),-('Diário 2o PA'!$P$5:$P$1412=J$1),('Diário 2o PA'!$F$5:$F$1412))+
SUMPRODUCT(-('Diário 3o PA'!$E$5:$E$2004='Analítico Cx.'!$B35),-('Diário 3o PA'!$P$5:$P$2004=J$1),('Diário 3o PA'!$F$5:$F$2004))+
SUMPRODUCT(-('Diário 4º PA'!$E$5:$E$2004='Analítico Cx.'!$B35),-('Diário 4º PA'!$P$5:$P$2004=J$1),('Diário 4º PA'!$F$5:$F$2004))+
SUMPRODUCT(-('Diário 5º PA'!$E$5:$E$2004='Analítico Cx.'!$B35),-('Diário 5º PA'!$P$5:$P$2004=J$1),('Diário 5º PA'!$F$5:$F$2004))</f>
        <v>0</v>
      </c>
      <c r="K35" s="218">
        <f>SUMPRODUCT(-('Diário 2o PA'!$E$5:$E$1412='Analítico Cx.'!$B35),-('Diário 2o PA'!$P$5:$P$1412=K$1),('Diário 2o PA'!$F$5:$F$1412))+
SUMPRODUCT(-('Diário 3o PA'!$E$5:$E$2004='Analítico Cx.'!$B35),-('Diário 3o PA'!$P$5:$P$2004=K$1),('Diário 3o PA'!$F$5:$F$2004))+
SUMPRODUCT(-('Diário 4º PA'!$E$5:$E$2004='Analítico Cx.'!$B35),-('Diário 4º PA'!$P$5:$P$2004=K$1),('Diário 4º PA'!$F$5:$F$2004))+
SUMPRODUCT(-('Diário 5º PA'!$E$5:$E$2004='Analítico Cx.'!$B35),-('Diário 5º PA'!$P$5:$P$2004=K$1),('Diário 5º PA'!$F$5:$F$2004))</f>
        <v>0</v>
      </c>
      <c r="L35" s="218">
        <f>SUMPRODUCT(-('Diário 2o PA'!$E$5:$E$1412='Analítico Cx.'!$B35),-('Diário 2o PA'!$P$5:$P$1412=L$1),('Diário 2o PA'!$F$5:$F$1412))+
SUMPRODUCT(-('Diário 3o PA'!$E$5:$E$2004='Analítico Cx.'!$B35),-('Diário 3o PA'!$P$5:$P$2004=L$1),('Diário 3o PA'!$F$5:$F$2004))+
SUMPRODUCT(-('Diário 4º PA'!$E$5:$E$2004='Analítico Cx.'!$B35),-('Diário 4º PA'!$P$5:$P$2004=L$1),('Diário 4º PA'!$F$5:$F$2004))+
SUMPRODUCT(-('Diário 5º PA'!$E$5:$E$2004='Analítico Cx.'!$B35),-('Diário 5º PA'!$P$5:$P$2004=L$1),('Diário 5º PA'!$F$5:$F$2004))</f>
        <v>0</v>
      </c>
      <c r="M35" s="218">
        <f>SUMPRODUCT(-('Diário 2o PA'!$E$5:$E$1412='Analítico Cx.'!$B35),-('Diário 2o PA'!$P$5:$P$1412=M$1),('Diário 2o PA'!$F$5:$F$1412))+
SUMPRODUCT(-('Diário 3o PA'!$E$5:$E$2004='Analítico Cx.'!$B35),-('Diário 3o PA'!$P$5:$P$2004=M$1),('Diário 3o PA'!$F$5:$F$2004))+
SUMPRODUCT(-('Diário 4º PA'!$E$5:$E$2004='Analítico Cx.'!$B35),-('Diário 4º PA'!$P$5:$P$2004=M$1),('Diário 4º PA'!$F$5:$F$2004))+
SUMPRODUCT(-('Diário 5º PA'!$E$5:$E$2004='Analítico Cx.'!$B35),-('Diário 5º PA'!$P$5:$P$2004=M$1),('Diário 5º PA'!$F$5:$F$2004))</f>
        <v>0</v>
      </c>
      <c r="N35" s="218">
        <f>SUMPRODUCT(-('Diário 2o PA'!$E$5:$E$1412='Analítico Cx.'!$B35),-('Diário 2o PA'!$P$5:$P$1412=N$1),('Diário 2o PA'!$F$5:$F$1412))+
SUMPRODUCT(-('Diário 3o PA'!$E$5:$E$2004='Analítico Cx.'!$B35),-('Diário 3o PA'!$P$5:$P$2004=N$1),('Diário 3o PA'!$F$5:$F$2004))+
SUMPRODUCT(-('Diário 4º PA'!$E$5:$E$2004='Analítico Cx.'!$B35),-('Diário 4º PA'!$P$5:$P$2004=N$1),('Diário 4º PA'!$F$5:$F$2004))+
SUMPRODUCT(-('Diário 5º PA'!$E$5:$E$2004='Analítico Cx.'!$B35),-('Diário 5º PA'!$P$5:$P$2004=N$1),('Diário 5º PA'!$F$5:$F$2004))</f>
        <v>0</v>
      </c>
      <c r="O35" s="219">
        <f t="shared" ref="O35:O45" si="8">SUM(C35:N35)</f>
        <v>56245.570000000007</v>
      </c>
      <c r="P35" s="193">
        <f t="shared" si="7"/>
        <v>6.1559182379017641E-3</v>
      </c>
    </row>
    <row r="36" spans="1:16" ht="23.25" customHeight="1" x14ac:dyDescent="0.25">
      <c r="A36" s="228" t="s">
        <v>229</v>
      </c>
      <c r="B36" s="129" t="s">
        <v>5</v>
      </c>
      <c r="C36" s="218">
        <f>SUMPRODUCT(-('Diário 2o PA'!$E$5:$E$1412='Analítico Cx.'!$B36),-('Diário 2o PA'!$P$5:$P$1412=C$1),('Diário 2o PA'!$F$5:$F$1412))+
SUMPRODUCT(-('Diário 3o PA'!$E$5:$E$2004='Analítico Cx.'!$B36),-('Diário 3o PA'!$P$5:$P$2004=C$1),('Diário 3o PA'!$F$5:$F$2004))+
SUMPRODUCT(-('Diário 4º PA'!$E$5:$E$2004='Analítico Cx.'!$B36),-('Diário 4º PA'!$P$5:$P$2004=C$1),('Diário 4º PA'!$F$5:$F$2004))+
SUMPRODUCT(-('Diário 5º PA'!$E$5:$E$2004='Analítico Cx.'!$B36),-('Diário 5º PA'!$P$5:$P$2004=C$1),('Diário 5º PA'!$F$5:$F$2004))</f>
        <v>127954.87000000001</v>
      </c>
      <c r="D36" s="218">
        <f>SUMPRODUCT(-('Diário 2o PA'!$E$5:$E$1412='Analítico Cx.'!$B36),-('Diário 2o PA'!$P$5:$P$1412=D$1),('Diário 2o PA'!$F$5:$F$1412))+
SUMPRODUCT(-('Diário 3o PA'!$E$5:$E$2004='Analítico Cx.'!$B36),-('Diário 3o PA'!$P$5:$P$2004=D$1),('Diário 3o PA'!$F$5:$F$2004))+
SUMPRODUCT(-('Diário 4º PA'!$E$5:$E$2004='Analítico Cx.'!$B36),-('Diário 4º PA'!$P$5:$P$2004=D$1),('Diário 4º PA'!$F$5:$F$2004))+
SUMPRODUCT(-('Diário 5º PA'!$E$5:$E$2004='Analítico Cx.'!$B36),-('Diário 5º PA'!$P$5:$P$2004=D$1),('Diário 5º PA'!$F$5:$F$2004))</f>
        <v>127847.58</v>
      </c>
      <c r="E36" s="218">
        <f>SUMPRODUCT(-('Diário 2o PA'!$E$5:$E$1412='Analítico Cx.'!$B36),-('Diário 2o PA'!$P$5:$P$1412=E$1),('Diário 2o PA'!$F$5:$F$1412))+
SUMPRODUCT(-('Diário 3o PA'!$E$5:$E$2004='Analítico Cx.'!$B36),-('Diário 3o PA'!$P$5:$P$2004=E$1),('Diário 3o PA'!$F$5:$F$2004))+
SUMPRODUCT(-('Diário 4º PA'!$E$5:$E$2004='Analítico Cx.'!$B36),-('Diário 4º PA'!$P$5:$P$2004=E$1),('Diário 4º PA'!$F$5:$F$2004))+
SUMPRODUCT(-('Diário 5º PA'!$E$5:$E$2004='Analítico Cx.'!$B36),-('Diário 5º PA'!$P$5:$P$2004=E$1),('Diário 5º PA'!$F$5:$F$2004))</f>
        <v>170286.06</v>
      </c>
      <c r="F36" s="218">
        <f>SUMPRODUCT(-('Diário 2o PA'!$E$5:$E$1412='Analítico Cx.'!$B36),-('Diário 2o PA'!$P$5:$P$1412=F$1),('Diário 2o PA'!$F$5:$F$1412))+
SUMPRODUCT(-('Diário 3o PA'!$E$5:$E$2004='Analítico Cx.'!$B36),-('Diário 3o PA'!$P$5:$P$2004=F$1),('Diário 3o PA'!$F$5:$F$2004))+
SUMPRODUCT(-('Diário 4º PA'!$E$5:$E$2004='Analítico Cx.'!$B36),-('Diário 4º PA'!$P$5:$P$2004=F$1),('Diário 4º PA'!$F$5:$F$2004))+
SUMPRODUCT(-('Diário 5º PA'!$E$5:$E$2004='Analítico Cx.'!$B36),-('Diário 5º PA'!$P$5:$P$2004=F$1),('Diário 5º PA'!$F$5:$F$2004))</f>
        <v>0</v>
      </c>
      <c r="G36" s="218">
        <f>SUMPRODUCT(-('Diário 2o PA'!$E$5:$E$1412='Analítico Cx.'!$B36),-('Diário 2o PA'!$P$5:$P$1412=G$1),('Diário 2o PA'!$F$5:$F$1412))+
SUMPRODUCT(-('Diário 3o PA'!$E$5:$E$2004='Analítico Cx.'!$B36),-('Diário 3o PA'!$P$5:$P$2004=G$1),('Diário 3o PA'!$F$5:$F$2004))+
SUMPRODUCT(-('Diário 4º PA'!$E$5:$E$2004='Analítico Cx.'!$B36),-('Diário 4º PA'!$P$5:$P$2004=G$1),('Diário 4º PA'!$F$5:$F$2004))+
SUMPRODUCT(-('Diário 5º PA'!$E$5:$E$2004='Analítico Cx.'!$B36),-('Diário 5º PA'!$P$5:$P$2004=G$1),('Diário 5º PA'!$F$5:$F$2004))</f>
        <v>0</v>
      </c>
      <c r="H36" s="218">
        <f>SUMPRODUCT(-('Diário 2o PA'!$E$5:$E$1412='Analítico Cx.'!$B36),-('Diário 2o PA'!$P$5:$P$1412=H$1),('Diário 2o PA'!$F$5:$F$1412))+
SUMPRODUCT(-('Diário 3o PA'!$E$5:$E$2004='Analítico Cx.'!$B36),-('Diário 3o PA'!$P$5:$P$2004=H$1),('Diário 3o PA'!$F$5:$F$2004))+
SUMPRODUCT(-('Diário 4º PA'!$E$5:$E$2004='Analítico Cx.'!$B36),-('Diário 4º PA'!$P$5:$P$2004=H$1),('Diário 4º PA'!$F$5:$F$2004))+
SUMPRODUCT(-('Diário 5º PA'!$E$5:$E$2004='Analítico Cx.'!$B36),-('Diário 5º PA'!$P$5:$P$2004=H$1),('Diário 5º PA'!$F$5:$F$2004))</f>
        <v>0</v>
      </c>
      <c r="I36" s="218">
        <f>SUMPRODUCT(-('Diário 2o PA'!$E$5:$E$1412='Analítico Cx.'!$B36),-('Diário 2o PA'!$P$5:$P$1412=I$1),('Diário 2o PA'!$F$5:$F$1412))+
SUMPRODUCT(-('Diário 3o PA'!$E$5:$E$2004='Analítico Cx.'!$B36),-('Diário 3o PA'!$P$5:$P$2004=I$1),('Diário 3o PA'!$F$5:$F$2004))+
SUMPRODUCT(-('Diário 4º PA'!$E$5:$E$2004='Analítico Cx.'!$B36),-('Diário 4º PA'!$P$5:$P$2004=I$1),('Diário 4º PA'!$F$5:$F$2004))+
SUMPRODUCT(-('Diário 5º PA'!$E$5:$E$2004='Analítico Cx.'!$B36),-('Diário 5º PA'!$P$5:$P$2004=I$1),('Diário 5º PA'!$F$5:$F$2004))</f>
        <v>0</v>
      </c>
      <c r="J36" s="218">
        <f>SUMPRODUCT(-('Diário 2o PA'!$E$5:$E$1412='Analítico Cx.'!$B36),-('Diário 2o PA'!$P$5:$P$1412=J$1),('Diário 2o PA'!$F$5:$F$1412))+
SUMPRODUCT(-('Diário 3o PA'!$E$5:$E$2004='Analítico Cx.'!$B36),-('Diário 3o PA'!$P$5:$P$2004=J$1),('Diário 3o PA'!$F$5:$F$2004))+
SUMPRODUCT(-('Diário 4º PA'!$E$5:$E$2004='Analítico Cx.'!$B36),-('Diário 4º PA'!$P$5:$P$2004=J$1),('Diário 4º PA'!$F$5:$F$2004))+
SUMPRODUCT(-('Diário 5º PA'!$E$5:$E$2004='Analítico Cx.'!$B36),-('Diário 5º PA'!$P$5:$P$2004=J$1),('Diário 5º PA'!$F$5:$F$2004))</f>
        <v>0</v>
      </c>
      <c r="K36" s="218">
        <f>SUMPRODUCT(-('Diário 2o PA'!$E$5:$E$1412='Analítico Cx.'!$B36),-('Diário 2o PA'!$P$5:$P$1412=K$1),('Diário 2o PA'!$F$5:$F$1412))+
SUMPRODUCT(-('Diário 3o PA'!$E$5:$E$2004='Analítico Cx.'!$B36),-('Diário 3o PA'!$P$5:$P$2004=K$1),('Diário 3o PA'!$F$5:$F$2004))+
SUMPRODUCT(-('Diário 4º PA'!$E$5:$E$2004='Analítico Cx.'!$B36),-('Diário 4º PA'!$P$5:$P$2004=K$1),('Diário 4º PA'!$F$5:$F$2004))+
SUMPRODUCT(-('Diário 5º PA'!$E$5:$E$2004='Analítico Cx.'!$B36),-('Diário 5º PA'!$P$5:$P$2004=K$1),('Diário 5º PA'!$F$5:$F$2004))</f>
        <v>0</v>
      </c>
      <c r="L36" s="218">
        <f>SUMPRODUCT(-('Diário 2o PA'!$E$5:$E$1412='Analítico Cx.'!$B36),-('Diário 2o PA'!$P$5:$P$1412=L$1),('Diário 2o PA'!$F$5:$F$1412))+
SUMPRODUCT(-('Diário 3o PA'!$E$5:$E$2004='Analítico Cx.'!$B36),-('Diário 3o PA'!$P$5:$P$2004=L$1),('Diário 3o PA'!$F$5:$F$2004))+
SUMPRODUCT(-('Diário 4º PA'!$E$5:$E$2004='Analítico Cx.'!$B36),-('Diário 4º PA'!$P$5:$P$2004=L$1),('Diário 4º PA'!$F$5:$F$2004))+
SUMPRODUCT(-('Diário 5º PA'!$E$5:$E$2004='Analítico Cx.'!$B36),-('Diário 5º PA'!$P$5:$P$2004=L$1),('Diário 5º PA'!$F$5:$F$2004))</f>
        <v>0</v>
      </c>
      <c r="M36" s="218">
        <f>SUMPRODUCT(-('Diário 2o PA'!$E$5:$E$1412='Analítico Cx.'!$B36),-('Diário 2o PA'!$P$5:$P$1412=M$1),('Diário 2o PA'!$F$5:$F$1412))+
SUMPRODUCT(-('Diário 3o PA'!$E$5:$E$2004='Analítico Cx.'!$B36),-('Diário 3o PA'!$P$5:$P$2004=M$1),('Diário 3o PA'!$F$5:$F$2004))+
SUMPRODUCT(-('Diário 4º PA'!$E$5:$E$2004='Analítico Cx.'!$B36),-('Diário 4º PA'!$P$5:$P$2004=M$1),('Diário 4º PA'!$F$5:$F$2004))+
SUMPRODUCT(-('Diário 5º PA'!$E$5:$E$2004='Analítico Cx.'!$B36),-('Diário 5º PA'!$P$5:$P$2004=M$1),('Diário 5º PA'!$F$5:$F$2004))</f>
        <v>0</v>
      </c>
      <c r="N36" s="218">
        <f>SUMPRODUCT(-('Diário 2o PA'!$E$5:$E$1412='Analítico Cx.'!$B36),-('Diário 2o PA'!$P$5:$P$1412=N$1),('Diário 2o PA'!$F$5:$F$1412))+
SUMPRODUCT(-('Diário 3o PA'!$E$5:$E$2004='Analítico Cx.'!$B36),-('Diário 3o PA'!$P$5:$P$2004=N$1),('Diário 3o PA'!$F$5:$F$2004))+
SUMPRODUCT(-('Diário 4º PA'!$E$5:$E$2004='Analítico Cx.'!$B36),-('Diário 4º PA'!$P$5:$P$2004=N$1),('Diário 4º PA'!$F$5:$F$2004))+
SUMPRODUCT(-('Diário 5º PA'!$E$5:$E$2004='Analítico Cx.'!$B36),-('Diário 5º PA'!$P$5:$P$2004=N$1),('Diário 5º PA'!$F$5:$F$2004))</f>
        <v>0</v>
      </c>
      <c r="O36" s="219">
        <f t="shared" si="8"/>
        <v>426088.51</v>
      </c>
      <c r="P36" s="193">
        <f t="shared" si="7"/>
        <v>4.6634179894867948E-2</v>
      </c>
    </row>
    <row r="37" spans="1:16" ht="23.25" customHeight="1" x14ac:dyDescent="0.25">
      <c r="A37" s="228" t="s">
        <v>230</v>
      </c>
      <c r="B37" s="129" t="s">
        <v>11</v>
      </c>
      <c r="C37" s="218">
        <f>SUMPRODUCT(-('Diário 2o PA'!$E$5:$E$1412='Analítico Cx.'!$B37),-('Diário 2o PA'!$P$5:$P$1412=C$1),('Diário 2o PA'!$F$5:$F$1412))+
SUMPRODUCT(-('Diário 3o PA'!$E$5:$E$2004='Analítico Cx.'!$B37),-('Diário 3o PA'!$P$5:$P$2004=C$1),('Diário 3o PA'!$F$5:$F$2004))+
SUMPRODUCT(-('Diário 4º PA'!$E$5:$E$2004='Analítico Cx.'!$B37),-('Diário 4º PA'!$P$5:$P$2004=C$1),('Diário 4º PA'!$F$5:$F$2004))+
SUMPRODUCT(-('Diário 5º PA'!$E$5:$E$2004='Analítico Cx.'!$B37),-('Diário 5º PA'!$P$5:$P$2004=C$1),('Diário 5º PA'!$F$5:$F$2004))</f>
        <v>0</v>
      </c>
      <c r="D37" s="218">
        <f>SUMPRODUCT(-('Diário 2o PA'!$E$5:$E$1412='Analítico Cx.'!$B37),-('Diário 2o PA'!$P$5:$P$1412=D$1),('Diário 2o PA'!$F$5:$F$1412))+
SUMPRODUCT(-('Diário 3o PA'!$E$5:$E$2004='Analítico Cx.'!$B37),-('Diário 3o PA'!$P$5:$P$2004=D$1),('Diário 3o PA'!$F$5:$F$2004))+
SUMPRODUCT(-('Diário 4º PA'!$E$5:$E$2004='Analítico Cx.'!$B37),-('Diário 4º PA'!$P$5:$P$2004=D$1),('Diário 4º PA'!$F$5:$F$2004))+
SUMPRODUCT(-('Diário 5º PA'!$E$5:$E$2004='Analítico Cx.'!$B37),-('Diário 5º PA'!$P$5:$P$2004=D$1),('Diário 5º PA'!$F$5:$F$2004))</f>
        <v>0</v>
      </c>
      <c r="E37" s="218">
        <f>SUMPRODUCT(-('Diário 2o PA'!$E$5:$E$1412='Analítico Cx.'!$B37),-('Diário 2o PA'!$P$5:$P$1412=E$1),('Diário 2o PA'!$F$5:$F$1412))+
SUMPRODUCT(-('Diário 3o PA'!$E$5:$E$2004='Analítico Cx.'!$B37),-('Diário 3o PA'!$P$5:$P$2004=E$1),('Diário 3o PA'!$F$5:$F$2004))+
SUMPRODUCT(-('Diário 4º PA'!$E$5:$E$2004='Analítico Cx.'!$B37),-('Diário 4º PA'!$P$5:$P$2004=E$1),('Diário 4º PA'!$F$5:$F$2004))+
SUMPRODUCT(-('Diário 5º PA'!$E$5:$E$2004='Analítico Cx.'!$B37),-('Diário 5º PA'!$P$5:$P$2004=E$1),('Diário 5º PA'!$F$5:$F$2004))</f>
        <v>78686.78</v>
      </c>
      <c r="F37" s="218">
        <f>SUMPRODUCT(-('Diário 2o PA'!$E$5:$E$1412='Analítico Cx.'!$B37),-('Diário 2o PA'!$P$5:$P$1412=F$1),('Diário 2o PA'!$F$5:$F$1412))+
SUMPRODUCT(-('Diário 3o PA'!$E$5:$E$2004='Analítico Cx.'!$B37),-('Diário 3o PA'!$P$5:$P$2004=F$1),('Diário 3o PA'!$F$5:$F$2004))+
SUMPRODUCT(-('Diário 4º PA'!$E$5:$E$2004='Analítico Cx.'!$B37),-('Diário 4º PA'!$P$5:$P$2004=F$1),('Diário 4º PA'!$F$5:$F$2004))+
SUMPRODUCT(-('Diário 5º PA'!$E$5:$E$2004='Analítico Cx.'!$B37),-('Diário 5º PA'!$P$5:$P$2004=F$1),('Diário 5º PA'!$F$5:$F$2004))</f>
        <v>0</v>
      </c>
      <c r="G37" s="218">
        <f>SUMPRODUCT(-('Diário 2o PA'!$E$5:$E$1412='Analítico Cx.'!$B37),-('Diário 2o PA'!$P$5:$P$1412=G$1),('Diário 2o PA'!$F$5:$F$1412))+
SUMPRODUCT(-('Diário 3o PA'!$E$5:$E$2004='Analítico Cx.'!$B37),-('Diário 3o PA'!$P$5:$P$2004=G$1),('Diário 3o PA'!$F$5:$F$2004))+
SUMPRODUCT(-('Diário 4º PA'!$E$5:$E$2004='Analítico Cx.'!$B37),-('Diário 4º PA'!$P$5:$P$2004=G$1),('Diário 4º PA'!$F$5:$F$2004))+
SUMPRODUCT(-('Diário 5º PA'!$E$5:$E$2004='Analítico Cx.'!$B37),-('Diário 5º PA'!$P$5:$P$2004=G$1),('Diário 5º PA'!$F$5:$F$2004))</f>
        <v>0</v>
      </c>
      <c r="H37" s="218">
        <f>SUMPRODUCT(-('Diário 2o PA'!$E$5:$E$1412='Analítico Cx.'!$B37),-('Diário 2o PA'!$P$5:$P$1412=H$1),('Diário 2o PA'!$F$5:$F$1412))+
SUMPRODUCT(-('Diário 3o PA'!$E$5:$E$2004='Analítico Cx.'!$B37),-('Diário 3o PA'!$P$5:$P$2004=H$1),('Diário 3o PA'!$F$5:$F$2004))+
SUMPRODUCT(-('Diário 4º PA'!$E$5:$E$2004='Analítico Cx.'!$B37),-('Diário 4º PA'!$P$5:$P$2004=H$1),('Diário 4º PA'!$F$5:$F$2004))+
SUMPRODUCT(-('Diário 5º PA'!$E$5:$E$2004='Analítico Cx.'!$B37),-('Diário 5º PA'!$P$5:$P$2004=H$1),('Diário 5º PA'!$F$5:$F$2004))</f>
        <v>0</v>
      </c>
      <c r="I37" s="218">
        <f>SUMPRODUCT(-('Diário 2o PA'!$E$5:$E$1412='Analítico Cx.'!$B37),-('Diário 2o PA'!$P$5:$P$1412=I$1),('Diário 2o PA'!$F$5:$F$1412))+
SUMPRODUCT(-('Diário 3o PA'!$E$5:$E$2004='Analítico Cx.'!$B37),-('Diário 3o PA'!$P$5:$P$2004=I$1),('Diário 3o PA'!$F$5:$F$2004))+
SUMPRODUCT(-('Diário 4º PA'!$E$5:$E$2004='Analítico Cx.'!$B37),-('Diário 4º PA'!$P$5:$P$2004=I$1),('Diário 4º PA'!$F$5:$F$2004))+
SUMPRODUCT(-('Diário 5º PA'!$E$5:$E$2004='Analítico Cx.'!$B37),-('Diário 5º PA'!$P$5:$P$2004=I$1),('Diário 5º PA'!$F$5:$F$2004))</f>
        <v>0</v>
      </c>
      <c r="J37" s="218">
        <f>SUMPRODUCT(-('Diário 2o PA'!$E$5:$E$1412='Analítico Cx.'!$B37),-('Diário 2o PA'!$P$5:$P$1412=J$1),('Diário 2o PA'!$F$5:$F$1412))+
SUMPRODUCT(-('Diário 3o PA'!$E$5:$E$2004='Analítico Cx.'!$B37),-('Diário 3o PA'!$P$5:$P$2004=J$1),('Diário 3o PA'!$F$5:$F$2004))+
SUMPRODUCT(-('Diário 4º PA'!$E$5:$E$2004='Analítico Cx.'!$B37),-('Diário 4º PA'!$P$5:$P$2004=J$1),('Diário 4º PA'!$F$5:$F$2004))+
SUMPRODUCT(-('Diário 5º PA'!$E$5:$E$2004='Analítico Cx.'!$B37),-('Diário 5º PA'!$P$5:$P$2004=J$1),('Diário 5º PA'!$F$5:$F$2004))</f>
        <v>0</v>
      </c>
      <c r="K37" s="218">
        <f>SUMPRODUCT(-('Diário 2o PA'!$E$5:$E$1412='Analítico Cx.'!$B37),-('Diário 2o PA'!$P$5:$P$1412=K$1),('Diário 2o PA'!$F$5:$F$1412))+
SUMPRODUCT(-('Diário 3o PA'!$E$5:$E$2004='Analítico Cx.'!$B37),-('Diário 3o PA'!$P$5:$P$2004=K$1),('Diário 3o PA'!$F$5:$F$2004))+
SUMPRODUCT(-('Diário 4º PA'!$E$5:$E$2004='Analítico Cx.'!$B37),-('Diário 4º PA'!$P$5:$P$2004=K$1),('Diário 4º PA'!$F$5:$F$2004))+
SUMPRODUCT(-('Diário 5º PA'!$E$5:$E$2004='Analítico Cx.'!$B37),-('Diário 5º PA'!$P$5:$P$2004=K$1),('Diário 5º PA'!$F$5:$F$2004))</f>
        <v>0</v>
      </c>
      <c r="L37" s="218">
        <f>SUMPRODUCT(-('Diário 2o PA'!$E$5:$E$1412='Analítico Cx.'!$B37),-('Diário 2o PA'!$P$5:$P$1412=L$1),('Diário 2o PA'!$F$5:$F$1412))+
SUMPRODUCT(-('Diário 3o PA'!$E$5:$E$2004='Analítico Cx.'!$B37),-('Diário 3o PA'!$P$5:$P$2004=L$1),('Diário 3o PA'!$F$5:$F$2004))+
SUMPRODUCT(-('Diário 4º PA'!$E$5:$E$2004='Analítico Cx.'!$B37),-('Diário 4º PA'!$P$5:$P$2004=L$1),('Diário 4º PA'!$F$5:$F$2004))+
SUMPRODUCT(-('Diário 5º PA'!$E$5:$E$2004='Analítico Cx.'!$B37),-('Diário 5º PA'!$P$5:$P$2004=L$1),('Diário 5º PA'!$F$5:$F$2004))</f>
        <v>0</v>
      </c>
      <c r="M37" s="218">
        <f>SUMPRODUCT(-('Diário 2o PA'!$E$5:$E$1412='Analítico Cx.'!$B37),-('Diário 2o PA'!$P$5:$P$1412=M$1),('Diário 2o PA'!$F$5:$F$1412))+
SUMPRODUCT(-('Diário 3o PA'!$E$5:$E$2004='Analítico Cx.'!$B37),-('Diário 3o PA'!$P$5:$P$2004=M$1),('Diário 3o PA'!$F$5:$F$2004))+
SUMPRODUCT(-('Diário 4º PA'!$E$5:$E$2004='Analítico Cx.'!$B37),-('Diário 4º PA'!$P$5:$P$2004=M$1),('Diário 4º PA'!$F$5:$F$2004))+
SUMPRODUCT(-('Diário 5º PA'!$E$5:$E$2004='Analítico Cx.'!$B37),-('Diário 5º PA'!$P$5:$P$2004=M$1),('Diário 5º PA'!$F$5:$F$2004))</f>
        <v>0</v>
      </c>
      <c r="N37" s="218">
        <f>SUMPRODUCT(-('Diário 2o PA'!$E$5:$E$1412='Analítico Cx.'!$B37),-('Diário 2o PA'!$P$5:$P$1412=N$1),('Diário 2o PA'!$F$5:$F$1412))+
SUMPRODUCT(-('Diário 3o PA'!$E$5:$E$2004='Analítico Cx.'!$B37),-('Diário 3o PA'!$P$5:$P$2004=N$1),('Diário 3o PA'!$F$5:$F$2004))+
SUMPRODUCT(-('Diário 4º PA'!$E$5:$E$2004='Analítico Cx.'!$B37),-('Diário 4º PA'!$P$5:$P$2004=N$1),('Diário 4º PA'!$F$5:$F$2004))+
SUMPRODUCT(-('Diário 5º PA'!$E$5:$E$2004='Analítico Cx.'!$B37),-('Diário 5º PA'!$P$5:$P$2004=N$1),('Diário 5º PA'!$F$5:$F$2004))</f>
        <v>0</v>
      </c>
      <c r="O37" s="219">
        <f t="shared" si="8"/>
        <v>78686.78</v>
      </c>
      <c r="P37" s="193">
        <f t="shared" si="7"/>
        <v>8.6120450745501148E-3</v>
      </c>
    </row>
    <row r="38" spans="1:16" ht="23.25" customHeight="1" x14ac:dyDescent="0.25">
      <c r="A38" s="228" t="s">
        <v>231</v>
      </c>
      <c r="B38" s="129" t="s">
        <v>258</v>
      </c>
      <c r="C38" s="218">
        <f>SUMPRODUCT(-('Diário 2o PA'!$E$5:$E$1412='Analítico Cx.'!$B38),-('Diário 2o PA'!$P$5:$P$1412=C$1),('Diário 2o PA'!$F$5:$F$1412))+
SUMPRODUCT(-('Diário 3o PA'!$E$5:$E$2004='Analítico Cx.'!$B38),-('Diário 3o PA'!$P$5:$P$2004=C$1),('Diário 3o PA'!$F$5:$F$2004))+
SUMPRODUCT(-('Diário 4º PA'!$E$5:$E$2004='Analítico Cx.'!$B38),-('Diário 4º PA'!$P$5:$P$2004=C$1),('Diário 4º PA'!$F$5:$F$2004))+
SUMPRODUCT(-('Diário 5º PA'!$E$5:$E$2004='Analítico Cx.'!$B38),-('Diário 5º PA'!$P$5:$P$2004=C$1),('Diário 5º PA'!$F$5:$F$2004))</f>
        <v>0</v>
      </c>
      <c r="D38" s="218">
        <f>SUMPRODUCT(-('Diário 2o PA'!$E$5:$E$1412='Analítico Cx.'!$B38),-('Diário 2o PA'!$P$5:$P$1412=D$1),('Diário 2o PA'!$F$5:$F$1412))+
SUMPRODUCT(-('Diário 3o PA'!$E$5:$E$2004='Analítico Cx.'!$B38),-('Diário 3o PA'!$P$5:$P$2004=D$1),('Diário 3o PA'!$F$5:$F$2004))+
SUMPRODUCT(-('Diário 4º PA'!$E$5:$E$2004='Analítico Cx.'!$B38),-('Diário 4º PA'!$P$5:$P$2004=D$1),('Diário 4º PA'!$F$5:$F$2004))+
SUMPRODUCT(-('Diário 5º PA'!$E$5:$E$2004='Analítico Cx.'!$B38),-('Diário 5º PA'!$P$5:$P$2004=D$1),('Diário 5º PA'!$F$5:$F$2004))</f>
        <v>527326.87999999989</v>
      </c>
      <c r="E38" s="218">
        <f>SUMPRODUCT(-('Diário 2o PA'!$E$5:$E$1412='Analítico Cx.'!$B38),-('Diário 2o PA'!$P$5:$P$1412=E$1),('Diário 2o PA'!$F$5:$F$1412))+
SUMPRODUCT(-('Diário 3o PA'!$E$5:$E$2004='Analítico Cx.'!$B38),-('Diário 3o PA'!$P$5:$P$2004=E$1),('Diário 3o PA'!$F$5:$F$2004))+
SUMPRODUCT(-('Diário 4º PA'!$E$5:$E$2004='Analítico Cx.'!$B38),-('Diário 4º PA'!$P$5:$P$2004=E$1),('Diário 4º PA'!$F$5:$F$2004))+
SUMPRODUCT(-('Diário 5º PA'!$E$5:$E$2004='Analítico Cx.'!$B38),-('Diário 5º PA'!$P$5:$P$2004=E$1),('Diário 5º PA'!$F$5:$F$2004))</f>
        <v>640720.91999999993</v>
      </c>
      <c r="F38" s="218">
        <f>SUMPRODUCT(-('Diário 2o PA'!$E$5:$E$1412='Analítico Cx.'!$B38),-('Diário 2o PA'!$P$5:$P$1412=F$1),('Diário 2o PA'!$F$5:$F$1412))+
SUMPRODUCT(-('Diário 3o PA'!$E$5:$E$2004='Analítico Cx.'!$B38),-('Diário 3o PA'!$P$5:$P$2004=F$1),('Diário 3o PA'!$F$5:$F$2004))+
SUMPRODUCT(-('Diário 4º PA'!$E$5:$E$2004='Analítico Cx.'!$B38),-('Diário 4º PA'!$P$5:$P$2004=F$1),('Diário 4º PA'!$F$5:$F$2004))+
SUMPRODUCT(-('Diário 5º PA'!$E$5:$E$2004='Analítico Cx.'!$B38),-('Diário 5º PA'!$P$5:$P$2004=F$1),('Diário 5º PA'!$F$5:$F$2004))</f>
        <v>0</v>
      </c>
      <c r="G38" s="218">
        <f>SUMPRODUCT(-('Diário 2o PA'!$E$5:$E$1412='Analítico Cx.'!$B38),-('Diário 2o PA'!$P$5:$P$1412=G$1),('Diário 2o PA'!$F$5:$F$1412))+
SUMPRODUCT(-('Diário 3o PA'!$E$5:$E$2004='Analítico Cx.'!$B38),-('Diário 3o PA'!$P$5:$P$2004=G$1),('Diário 3o PA'!$F$5:$F$2004))+
SUMPRODUCT(-('Diário 4º PA'!$E$5:$E$2004='Analítico Cx.'!$B38),-('Diário 4º PA'!$P$5:$P$2004=G$1),('Diário 4º PA'!$F$5:$F$2004))+
SUMPRODUCT(-('Diário 5º PA'!$E$5:$E$2004='Analítico Cx.'!$B38),-('Diário 5º PA'!$P$5:$P$2004=G$1),('Diário 5º PA'!$F$5:$F$2004))</f>
        <v>0</v>
      </c>
      <c r="H38" s="218">
        <f>SUMPRODUCT(-('Diário 2o PA'!$E$5:$E$1412='Analítico Cx.'!$B38),-('Diário 2o PA'!$P$5:$P$1412=H$1),('Diário 2o PA'!$F$5:$F$1412))+
SUMPRODUCT(-('Diário 3o PA'!$E$5:$E$2004='Analítico Cx.'!$B38),-('Diário 3o PA'!$P$5:$P$2004=H$1),('Diário 3o PA'!$F$5:$F$2004))+
SUMPRODUCT(-('Diário 4º PA'!$E$5:$E$2004='Analítico Cx.'!$B38),-('Diário 4º PA'!$P$5:$P$2004=H$1),('Diário 4º PA'!$F$5:$F$2004))+
SUMPRODUCT(-('Diário 5º PA'!$E$5:$E$2004='Analítico Cx.'!$B38),-('Diário 5º PA'!$P$5:$P$2004=H$1),('Diário 5º PA'!$F$5:$F$2004))</f>
        <v>0</v>
      </c>
      <c r="I38" s="218">
        <f>SUMPRODUCT(-('Diário 2o PA'!$E$5:$E$1412='Analítico Cx.'!$B38),-('Diário 2o PA'!$P$5:$P$1412=I$1),('Diário 2o PA'!$F$5:$F$1412))+
SUMPRODUCT(-('Diário 3o PA'!$E$5:$E$2004='Analítico Cx.'!$B38),-('Diário 3o PA'!$P$5:$P$2004=I$1),('Diário 3o PA'!$F$5:$F$2004))+
SUMPRODUCT(-('Diário 4º PA'!$E$5:$E$2004='Analítico Cx.'!$B38),-('Diário 4º PA'!$P$5:$P$2004=I$1),('Diário 4º PA'!$F$5:$F$2004))+
SUMPRODUCT(-('Diário 5º PA'!$E$5:$E$2004='Analítico Cx.'!$B38),-('Diário 5º PA'!$P$5:$P$2004=I$1),('Diário 5º PA'!$F$5:$F$2004))</f>
        <v>0</v>
      </c>
      <c r="J38" s="218">
        <f>SUMPRODUCT(-('Diário 2o PA'!$E$5:$E$1412='Analítico Cx.'!$B38),-('Diário 2o PA'!$P$5:$P$1412=J$1),('Diário 2o PA'!$F$5:$F$1412))+
SUMPRODUCT(-('Diário 3o PA'!$E$5:$E$2004='Analítico Cx.'!$B38),-('Diário 3o PA'!$P$5:$P$2004=J$1),('Diário 3o PA'!$F$5:$F$2004))+
SUMPRODUCT(-('Diário 4º PA'!$E$5:$E$2004='Analítico Cx.'!$B38),-('Diário 4º PA'!$P$5:$P$2004=J$1),('Diário 4º PA'!$F$5:$F$2004))+
SUMPRODUCT(-('Diário 5º PA'!$E$5:$E$2004='Analítico Cx.'!$B38),-('Diário 5º PA'!$P$5:$P$2004=J$1),('Diário 5º PA'!$F$5:$F$2004))</f>
        <v>0</v>
      </c>
      <c r="K38" s="218">
        <f>SUMPRODUCT(-('Diário 2o PA'!$E$5:$E$1412='Analítico Cx.'!$B38),-('Diário 2o PA'!$P$5:$P$1412=K$1),('Diário 2o PA'!$F$5:$F$1412))+
SUMPRODUCT(-('Diário 3o PA'!$E$5:$E$2004='Analítico Cx.'!$B38),-('Diário 3o PA'!$P$5:$P$2004=K$1),('Diário 3o PA'!$F$5:$F$2004))+
SUMPRODUCT(-('Diário 4º PA'!$E$5:$E$2004='Analítico Cx.'!$B38),-('Diário 4º PA'!$P$5:$P$2004=K$1),('Diário 4º PA'!$F$5:$F$2004))+
SUMPRODUCT(-('Diário 5º PA'!$E$5:$E$2004='Analítico Cx.'!$B38),-('Diário 5º PA'!$P$5:$P$2004=K$1),('Diário 5º PA'!$F$5:$F$2004))</f>
        <v>0</v>
      </c>
      <c r="L38" s="218">
        <f>SUMPRODUCT(-('Diário 2o PA'!$E$5:$E$1412='Analítico Cx.'!$B38),-('Diário 2o PA'!$P$5:$P$1412=L$1),('Diário 2o PA'!$F$5:$F$1412))+
SUMPRODUCT(-('Diário 3o PA'!$E$5:$E$2004='Analítico Cx.'!$B38),-('Diário 3o PA'!$P$5:$P$2004=L$1),('Diário 3o PA'!$F$5:$F$2004))+
SUMPRODUCT(-('Diário 4º PA'!$E$5:$E$2004='Analítico Cx.'!$B38),-('Diário 4º PA'!$P$5:$P$2004=L$1),('Diário 4º PA'!$F$5:$F$2004))+
SUMPRODUCT(-('Diário 5º PA'!$E$5:$E$2004='Analítico Cx.'!$B38),-('Diário 5º PA'!$P$5:$P$2004=L$1),('Diário 5º PA'!$F$5:$F$2004))</f>
        <v>0</v>
      </c>
      <c r="M38" s="218">
        <f>SUMPRODUCT(-('Diário 2o PA'!$E$5:$E$1412='Analítico Cx.'!$B38),-('Diário 2o PA'!$P$5:$P$1412=M$1),('Diário 2o PA'!$F$5:$F$1412))+
SUMPRODUCT(-('Diário 3o PA'!$E$5:$E$2004='Analítico Cx.'!$B38),-('Diário 3o PA'!$P$5:$P$2004=M$1),('Diário 3o PA'!$F$5:$F$2004))+
SUMPRODUCT(-('Diário 4º PA'!$E$5:$E$2004='Analítico Cx.'!$B38),-('Diário 4º PA'!$P$5:$P$2004=M$1),('Diário 4º PA'!$F$5:$F$2004))+
SUMPRODUCT(-('Diário 5º PA'!$E$5:$E$2004='Analítico Cx.'!$B38),-('Diário 5º PA'!$P$5:$P$2004=M$1),('Diário 5º PA'!$F$5:$F$2004))</f>
        <v>0</v>
      </c>
      <c r="N38" s="218">
        <f>SUMPRODUCT(-('Diário 2o PA'!$E$5:$E$1412='Analítico Cx.'!$B38),-('Diário 2o PA'!$P$5:$P$1412=N$1),('Diário 2o PA'!$F$5:$F$1412))+
SUMPRODUCT(-('Diário 3o PA'!$E$5:$E$2004='Analítico Cx.'!$B38),-('Diário 3o PA'!$P$5:$P$2004=N$1),('Diário 3o PA'!$F$5:$F$2004))+
SUMPRODUCT(-('Diário 4º PA'!$E$5:$E$2004='Analítico Cx.'!$B38),-('Diário 4º PA'!$P$5:$P$2004=N$1),('Diário 4º PA'!$F$5:$F$2004))+
SUMPRODUCT(-('Diário 5º PA'!$E$5:$E$2004='Analítico Cx.'!$B38),-('Diário 5º PA'!$P$5:$P$2004=N$1),('Diário 5º PA'!$F$5:$F$2004))</f>
        <v>0</v>
      </c>
      <c r="O38" s="219">
        <f t="shared" si="8"/>
        <v>1168047.7999999998</v>
      </c>
      <c r="P38" s="193">
        <f t="shared" si="7"/>
        <v>0.12783952149051081</v>
      </c>
    </row>
    <row r="39" spans="1:16" ht="23.25" customHeight="1" x14ac:dyDescent="0.25">
      <c r="A39" s="228" t="s">
        <v>232</v>
      </c>
      <c r="B39" s="129" t="s">
        <v>279</v>
      </c>
      <c r="C39" s="218">
        <f>SUMPRODUCT(-('Diário 2o PA'!$E$5:$E$1412='Analítico Cx.'!$B39),-('Diário 2o PA'!$P$5:$P$1412=C$1),('Diário 2o PA'!$F$5:$F$1412))+
SUMPRODUCT(-('Diário 3o PA'!$E$5:$E$2004='Analítico Cx.'!$B39),-('Diário 3o PA'!$P$5:$P$2004=C$1),('Diário 3o PA'!$F$5:$F$2004))+
SUMPRODUCT(-('Diário 4º PA'!$E$5:$E$2004='Analítico Cx.'!$B39),-('Diário 4º PA'!$P$5:$P$2004=C$1),('Diário 4º PA'!$F$5:$F$2004))+
SUMPRODUCT(-('Diário 5º PA'!$E$5:$E$2004='Analítico Cx.'!$B39),-('Diário 5º PA'!$P$5:$P$2004=C$1),('Diário 5º PA'!$F$5:$F$2004))</f>
        <v>0</v>
      </c>
      <c r="D39" s="218">
        <f>SUMPRODUCT(-('Diário 2o PA'!$E$5:$E$1412='Analítico Cx.'!$B39),-('Diário 2o PA'!$P$5:$P$1412=D$1),('Diário 2o PA'!$F$5:$F$1412))+
SUMPRODUCT(-('Diário 3o PA'!$E$5:$E$2004='Analítico Cx.'!$B39),-('Diário 3o PA'!$P$5:$P$2004=D$1),('Diário 3o PA'!$F$5:$F$2004))+
SUMPRODUCT(-('Diário 4º PA'!$E$5:$E$2004='Analítico Cx.'!$B39),-('Diário 4º PA'!$P$5:$P$2004=D$1),('Diário 4º PA'!$F$5:$F$2004))+
SUMPRODUCT(-('Diário 5º PA'!$E$5:$E$2004='Analítico Cx.'!$B39),-('Diário 5º PA'!$P$5:$P$2004=D$1),('Diário 5º PA'!$F$5:$F$2004))</f>
        <v>15990.369999999999</v>
      </c>
      <c r="E39" s="218">
        <f>SUMPRODUCT(-('Diário 2o PA'!$E$5:$E$1412='Analítico Cx.'!$B39),-('Diário 2o PA'!$P$5:$P$1412=E$1),('Diário 2o PA'!$F$5:$F$1412))+
SUMPRODUCT(-('Diário 3o PA'!$E$5:$E$2004='Analítico Cx.'!$B39),-('Diário 3o PA'!$P$5:$P$2004=E$1),('Diário 3o PA'!$F$5:$F$2004))+
SUMPRODUCT(-('Diário 4º PA'!$E$5:$E$2004='Analítico Cx.'!$B39),-('Diário 4º PA'!$P$5:$P$2004=E$1),('Diário 4º PA'!$F$5:$F$2004))+
SUMPRODUCT(-('Diário 5º PA'!$E$5:$E$2004='Analítico Cx.'!$B39),-('Diário 5º PA'!$P$5:$P$2004=E$1),('Diário 5º PA'!$F$5:$F$2004))</f>
        <v>40440.589999999997</v>
      </c>
      <c r="F39" s="218">
        <f>SUMPRODUCT(-('Diário 2o PA'!$E$5:$E$1412='Analítico Cx.'!$B39),-('Diário 2o PA'!$P$5:$P$1412=F$1),('Diário 2o PA'!$F$5:$F$1412))+
SUMPRODUCT(-('Diário 3o PA'!$E$5:$E$2004='Analítico Cx.'!$B39),-('Diário 3o PA'!$P$5:$P$2004=F$1),('Diário 3o PA'!$F$5:$F$2004))+
SUMPRODUCT(-('Diário 4º PA'!$E$5:$E$2004='Analítico Cx.'!$B39),-('Diário 4º PA'!$P$5:$P$2004=F$1),('Diário 4º PA'!$F$5:$F$2004))+
SUMPRODUCT(-('Diário 5º PA'!$E$5:$E$2004='Analítico Cx.'!$B39),-('Diário 5º PA'!$P$5:$P$2004=F$1),('Diário 5º PA'!$F$5:$F$2004))</f>
        <v>0</v>
      </c>
      <c r="G39" s="218">
        <f>SUMPRODUCT(-('Diário 2o PA'!$E$5:$E$1412='Analítico Cx.'!$B39),-('Diário 2o PA'!$P$5:$P$1412=G$1),('Diário 2o PA'!$F$5:$F$1412))+
SUMPRODUCT(-('Diário 3o PA'!$E$5:$E$2004='Analítico Cx.'!$B39),-('Diário 3o PA'!$P$5:$P$2004=G$1),('Diário 3o PA'!$F$5:$F$2004))+
SUMPRODUCT(-('Diário 4º PA'!$E$5:$E$2004='Analítico Cx.'!$B39),-('Diário 4º PA'!$P$5:$P$2004=G$1),('Diário 4º PA'!$F$5:$F$2004))+
SUMPRODUCT(-('Diário 5º PA'!$E$5:$E$2004='Analítico Cx.'!$B39),-('Diário 5º PA'!$P$5:$P$2004=G$1),('Diário 5º PA'!$F$5:$F$2004))</f>
        <v>0</v>
      </c>
      <c r="H39" s="218">
        <f>SUMPRODUCT(-('Diário 2o PA'!$E$5:$E$1412='Analítico Cx.'!$B39),-('Diário 2o PA'!$P$5:$P$1412=H$1),('Diário 2o PA'!$F$5:$F$1412))+
SUMPRODUCT(-('Diário 3o PA'!$E$5:$E$2004='Analítico Cx.'!$B39),-('Diário 3o PA'!$P$5:$P$2004=H$1),('Diário 3o PA'!$F$5:$F$2004))+
SUMPRODUCT(-('Diário 4º PA'!$E$5:$E$2004='Analítico Cx.'!$B39),-('Diário 4º PA'!$P$5:$P$2004=H$1),('Diário 4º PA'!$F$5:$F$2004))+
SUMPRODUCT(-('Diário 5º PA'!$E$5:$E$2004='Analítico Cx.'!$B39),-('Diário 5º PA'!$P$5:$P$2004=H$1),('Diário 5º PA'!$F$5:$F$2004))</f>
        <v>0</v>
      </c>
      <c r="I39" s="218">
        <f>SUMPRODUCT(-('Diário 2o PA'!$E$5:$E$1412='Analítico Cx.'!$B39),-('Diário 2o PA'!$P$5:$P$1412=I$1),('Diário 2o PA'!$F$5:$F$1412))+
SUMPRODUCT(-('Diário 3o PA'!$E$5:$E$2004='Analítico Cx.'!$B39),-('Diário 3o PA'!$P$5:$P$2004=I$1),('Diário 3o PA'!$F$5:$F$2004))+
SUMPRODUCT(-('Diário 4º PA'!$E$5:$E$2004='Analítico Cx.'!$B39),-('Diário 4º PA'!$P$5:$P$2004=I$1),('Diário 4º PA'!$F$5:$F$2004))+
SUMPRODUCT(-('Diário 5º PA'!$E$5:$E$2004='Analítico Cx.'!$B39),-('Diário 5º PA'!$P$5:$P$2004=I$1),('Diário 5º PA'!$F$5:$F$2004))</f>
        <v>0</v>
      </c>
      <c r="J39" s="218">
        <f>SUMPRODUCT(-('Diário 2o PA'!$E$5:$E$1412='Analítico Cx.'!$B39),-('Diário 2o PA'!$P$5:$P$1412=J$1),('Diário 2o PA'!$F$5:$F$1412))+
SUMPRODUCT(-('Diário 3o PA'!$E$5:$E$2004='Analítico Cx.'!$B39),-('Diário 3o PA'!$P$5:$P$2004=J$1),('Diário 3o PA'!$F$5:$F$2004))+
SUMPRODUCT(-('Diário 4º PA'!$E$5:$E$2004='Analítico Cx.'!$B39),-('Diário 4º PA'!$P$5:$P$2004=J$1),('Diário 4º PA'!$F$5:$F$2004))+
SUMPRODUCT(-('Diário 5º PA'!$E$5:$E$2004='Analítico Cx.'!$B39),-('Diário 5º PA'!$P$5:$P$2004=J$1),('Diário 5º PA'!$F$5:$F$2004))</f>
        <v>0</v>
      </c>
      <c r="K39" s="218">
        <f>SUMPRODUCT(-('Diário 2o PA'!$E$5:$E$1412='Analítico Cx.'!$B39),-('Diário 2o PA'!$P$5:$P$1412=K$1),('Diário 2o PA'!$F$5:$F$1412))+
SUMPRODUCT(-('Diário 3o PA'!$E$5:$E$2004='Analítico Cx.'!$B39),-('Diário 3o PA'!$P$5:$P$2004=K$1),('Diário 3o PA'!$F$5:$F$2004))+
SUMPRODUCT(-('Diário 4º PA'!$E$5:$E$2004='Analítico Cx.'!$B39),-('Diário 4º PA'!$P$5:$P$2004=K$1),('Diário 4º PA'!$F$5:$F$2004))+
SUMPRODUCT(-('Diário 5º PA'!$E$5:$E$2004='Analítico Cx.'!$B39),-('Diário 5º PA'!$P$5:$P$2004=K$1),('Diário 5º PA'!$F$5:$F$2004))</f>
        <v>0</v>
      </c>
      <c r="L39" s="218">
        <f>SUMPRODUCT(-('Diário 2o PA'!$E$5:$E$1412='Analítico Cx.'!$B39),-('Diário 2o PA'!$P$5:$P$1412=L$1),('Diário 2o PA'!$F$5:$F$1412))+
SUMPRODUCT(-('Diário 3o PA'!$E$5:$E$2004='Analítico Cx.'!$B39),-('Diário 3o PA'!$P$5:$P$2004=L$1),('Diário 3o PA'!$F$5:$F$2004))+
SUMPRODUCT(-('Diário 4º PA'!$E$5:$E$2004='Analítico Cx.'!$B39),-('Diário 4º PA'!$P$5:$P$2004=L$1),('Diário 4º PA'!$F$5:$F$2004))+
SUMPRODUCT(-('Diário 5º PA'!$E$5:$E$2004='Analítico Cx.'!$B39),-('Diário 5º PA'!$P$5:$P$2004=L$1),('Diário 5º PA'!$F$5:$F$2004))</f>
        <v>0</v>
      </c>
      <c r="M39" s="218">
        <f>SUMPRODUCT(-('Diário 2o PA'!$E$5:$E$1412='Analítico Cx.'!$B39),-('Diário 2o PA'!$P$5:$P$1412=M$1),('Diário 2o PA'!$F$5:$F$1412))+
SUMPRODUCT(-('Diário 3o PA'!$E$5:$E$2004='Analítico Cx.'!$B39),-('Diário 3o PA'!$P$5:$P$2004=M$1),('Diário 3o PA'!$F$5:$F$2004))+
SUMPRODUCT(-('Diário 4º PA'!$E$5:$E$2004='Analítico Cx.'!$B39),-('Diário 4º PA'!$P$5:$P$2004=M$1),('Diário 4º PA'!$F$5:$F$2004))+
SUMPRODUCT(-('Diário 5º PA'!$E$5:$E$2004='Analítico Cx.'!$B39),-('Diário 5º PA'!$P$5:$P$2004=M$1),('Diário 5º PA'!$F$5:$F$2004))</f>
        <v>0</v>
      </c>
      <c r="N39" s="218">
        <f>SUMPRODUCT(-('Diário 2o PA'!$E$5:$E$1412='Analítico Cx.'!$B39),-('Diário 2o PA'!$P$5:$P$1412=N$1),('Diário 2o PA'!$F$5:$F$1412))+
SUMPRODUCT(-('Diário 3o PA'!$E$5:$E$2004='Analítico Cx.'!$B39),-('Diário 3o PA'!$P$5:$P$2004=N$1),('Diário 3o PA'!$F$5:$F$2004))+
SUMPRODUCT(-('Diário 4º PA'!$E$5:$E$2004='Analítico Cx.'!$B39),-('Diário 4º PA'!$P$5:$P$2004=N$1),('Diário 4º PA'!$F$5:$F$2004))+
SUMPRODUCT(-('Diário 5º PA'!$E$5:$E$2004='Analítico Cx.'!$B39),-('Diário 5º PA'!$P$5:$P$2004=N$1),('Diário 5º PA'!$F$5:$F$2004))</f>
        <v>0</v>
      </c>
      <c r="O39" s="219">
        <f t="shared" si="8"/>
        <v>56430.959999999992</v>
      </c>
      <c r="P39" s="193">
        <f t="shared" si="7"/>
        <v>6.1762086480109425E-3</v>
      </c>
    </row>
    <row r="40" spans="1:16" ht="23.25" customHeight="1" x14ac:dyDescent="0.25">
      <c r="A40" s="228" t="s">
        <v>233</v>
      </c>
      <c r="B40" s="129" t="s">
        <v>259</v>
      </c>
      <c r="C40" s="218">
        <f>SUMPRODUCT(-('Diário 2o PA'!$E$5:$E$1412='Analítico Cx.'!$B40),-('Diário 2o PA'!$P$5:$P$1412=C$1),('Diário 2o PA'!$F$5:$F$1412))+
SUMPRODUCT(-('Diário 3o PA'!$E$5:$E$2004='Analítico Cx.'!$B40),-('Diário 3o PA'!$P$5:$P$2004=C$1),('Diário 3o PA'!$F$5:$F$2004))+
SUMPRODUCT(-('Diário 4º PA'!$E$5:$E$2004='Analítico Cx.'!$B40),-('Diário 4º PA'!$P$5:$P$2004=C$1),('Diário 4º PA'!$F$5:$F$2004))+
SUMPRODUCT(-('Diário 5º PA'!$E$5:$E$2004='Analítico Cx.'!$B40),-('Diário 5º PA'!$P$5:$P$2004=C$1),('Diário 5º PA'!$F$5:$F$2004))</f>
        <v>0</v>
      </c>
      <c r="D40" s="218">
        <f>SUMPRODUCT(-('Diário 2o PA'!$E$5:$E$1412='Analítico Cx.'!$B40),-('Diário 2o PA'!$P$5:$P$1412=D$1),('Diário 2o PA'!$F$5:$F$1412))+
SUMPRODUCT(-('Diário 3o PA'!$E$5:$E$2004='Analítico Cx.'!$B40),-('Diário 3o PA'!$P$5:$P$2004=D$1),('Diário 3o PA'!$F$5:$F$2004))+
SUMPRODUCT(-('Diário 4º PA'!$E$5:$E$2004='Analítico Cx.'!$B40),-('Diário 4º PA'!$P$5:$P$2004=D$1),('Diário 4º PA'!$F$5:$F$2004))+
SUMPRODUCT(-('Diário 5º PA'!$E$5:$E$2004='Analítico Cx.'!$B40),-('Diário 5º PA'!$P$5:$P$2004=D$1),('Diário 5º PA'!$F$5:$F$2004))</f>
        <v>0</v>
      </c>
      <c r="E40" s="218">
        <f>SUMPRODUCT(-('Diário 2o PA'!$E$5:$E$1412='Analítico Cx.'!$B40),-('Diário 2o PA'!$P$5:$P$1412=E$1),('Diário 2o PA'!$F$5:$F$1412))+
SUMPRODUCT(-('Diário 3o PA'!$E$5:$E$2004='Analítico Cx.'!$B40),-('Diário 3o PA'!$P$5:$P$2004=E$1),('Diário 3o PA'!$F$5:$F$2004))+
SUMPRODUCT(-('Diário 4º PA'!$E$5:$E$2004='Analítico Cx.'!$B40),-('Diário 4º PA'!$P$5:$P$2004=E$1),('Diário 4º PA'!$F$5:$F$2004))+
SUMPRODUCT(-('Diário 5º PA'!$E$5:$E$2004='Analítico Cx.'!$B40),-('Diário 5º PA'!$P$5:$P$2004=E$1),('Diário 5º PA'!$F$5:$F$2004))</f>
        <v>0</v>
      </c>
      <c r="F40" s="218">
        <f>SUMPRODUCT(-('Diário 2o PA'!$E$5:$E$1412='Analítico Cx.'!$B40),-('Diário 2o PA'!$P$5:$P$1412=F$1),('Diário 2o PA'!$F$5:$F$1412))+
SUMPRODUCT(-('Diário 3o PA'!$E$5:$E$2004='Analítico Cx.'!$B40),-('Diário 3o PA'!$P$5:$P$2004=F$1),('Diário 3o PA'!$F$5:$F$2004))+
SUMPRODUCT(-('Diário 4º PA'!$E$5:$E$2004='Analítico Cx.'!$B40),-('Diário 4º PA'!$P$5:$P$2004=F$1),('Diário 4º PA'!$F$5:$F$2004))+
SUMPRODUCT(-('Diário 5º PA'!$E$5:$E$2004='Analítico Cx.'!$B40),-('Diário 5º PA'!$P$5:$P$2004=F$1),('Diário 5º PA'!$F$5:$F$2004))</f>
        <v>0</v>
      </c>
      <c r="G40" s="218">
        <f>SUMPRODUCT(-('Diário 2o PA'!$E$5:$E$1412='Analítico Cx.'!$B40),-('Diário 2o PA'!$P$5:$P$1412=G$1),('Diário 2o PA'!$F$5:$F$1412))+
SUMPRODUCT(-('Diário 3o PA'!$E$5:$E$2004='Analítico Cx.'!$B40),-('Diário 3o PA'!$P$5:$P$2004=G$1),('Diário 3o PA'!$F$5:$F$2004))+
SUMPRODUCT(-('Diário 4º PA'!$E$5:$E$2004='Analítico Cx.'!$B40),-('Diário 4º PA'!$P$5:$P$2004=G$1),('Diário 4º PA'!$F$5:$F$2004))+
SUMPRODUCT(-('Diário 5º PA'!$E$5:$E$2004='Analítico Cx.'!$B40),-('Diário 5º PA'!$P$5:$P$2004=G$1),('Diário 5º PA'!$F$5:$F$2004))</f>
        <v>0</v>
      </c>
      <c r="H40" s="218">
        <f>SUMPRODUCT(-('Diário 2o PA'!$E$5:$E$1412='Analítico Cx.'!$B40),-('Diário 2o PA'!$P$5:$P$1412=H$1),('Diário 2o PA'!$F$5:$F$1412))+
SUMPRODUCT(-('Diário 3o PA'!$E$5:$E$2004='Analítico Cx.'!$B40),-('Diário 3o PA'!$P$5:$P$2004=H$1),('Diário 3o PA'!$F$5:$F$2004))+
SUMPRODUCT(-('Diário 4º PA'!$E$5:$E$2004='Analítico Cx.'!$B40),-('Diário 4º PA'!$P$5:$P$2004=H$1),('Diário 4º PA'!$F$5:$F$2004))+
SUMPRODUCT(-('Diário 5º PA'!$E$5:$E$2004='Analítico Cx.'!$B40),-('Diário 5º PA'!$P$5:$P$2004=H$1),('Diário 5º PA'!$F$5:$F$2004))</f>
        <v>0</v>
      </c>
      <c r="I40" s="218">
        <f>SUMPRODUCT(-('Diário 2o PA'!$E$5:$E$1412='Analítico Cx.'!$B40),-('Diário 2o PA'!$P$5:$P$1412=I$1),('Diário 2o PA'!$F$5:$F$1412))+
SUMPRODUCT(-('Diário 3o PA'!$E$5:$E$2004='Analítico Cx.'!$B40),-('Diário 3o PA'!$P$5:$P$2004=I$1),('Diário 3o PA'!$F$5:$F$2004))+
SUMPRODUCT(-('Diário 4º PA'!$E$5:$E$2004='Analítico Cx.'!$B40),-('Diário 4º PA'!$P$5:$P$2004=I$1),('Diário 4º PA'!$F$5:$F$2004))+
SUMPRODUCT(-('Diário 5º PA'!$E$5:$E$2004='Analítico Cx.'!$B40),-('Diário 5º PA'!$P$5:$P$2004=I$1),('Diário 5º PA'!$F$5:$F$2004))</f>
        <v>0</v>
      </c>
      <c r="J40" s="218">
        <f>SUMPRODUCT(-('Diário 2o PA'!$E$5:$E$1412='Analítico Cx.'!$B40),-('Diário 2o PA'!$P$5:$P$1412=J$1),('Diário 2o PA'!$F$5:$F$1412))+
SUMPRODUCT(-('Diário 3o PA'!$E$5:$E$2004='Analítico Cx.'!$B40),-('Diário 3o PA'!$P$5:$P$2004=J$1),('Diário 3o PA'!$F$5:$F$2004))+
SUMPRODUCT(-('Diário 4º PA'!$E$5:$E$2004='Analítico Cx.'!$B40),-('Diário 4º PA'!$P$5:$P$2004=J$1),('Diário 4º PA'!$F$5:$F$2004))+
SUMPRODUCT(-('Diário 5º PA'!$E$5:$E$2004='Analítico Cx.'!$B40),-('Diário 5º PA'!$P$5:$P$2004=J$1),('Diário 5º PA'!$F$5:$F$2004))</f>
        <v>0</v>
      </c>
      <c r="K40" s="218">
        <f>SUMPRODUCT(-('Diário 2o PA'!$E$5:$E$1412='Analítico Cx.'!$B40),-('Diário 2o PA'!$P$5:$P$1412=K$1),('Diário 2o PA'!$F$5:$F$1412))+
SUMPRODUCT(-('Diário 3o PA'!$E$5:$E$2004='Analítico Cx.'!$B40),-('Diário 3o PA'!$P$5:$P$2004=K$1),('Diário 3o PA'!$F$5:$F$2004))+
SUMPRODUCT(-('Diário 4º PA'!$E$5:$E$2004='Analítico Cx.'!$B40),-('Diário 4º PA'!$P$5:$P$2004=K$1),('Diário 4º PA'!$F$5:$F$2004))+
SUMPRODUCT(-('Diário 5º PA'!$E$5:$E$2004='Analítico Cx.'!$B40),-('Diário 5º PA'!$P$5:$P$2004=K$1),('Diário 5º PA'!$F$5:$F$2004))</f>
        <v>0</v>
      </c>
      <c r="L40" s="218">
        <f>SUMPRODUCT(-('Diário 2o PA'!$E$5:$E$1412='Analítico Cx.'!$B40),-('Diário 2o PA'!$P$5:$P$1412=L$1),('Diário 2o PA'!$F$5:$F$1412))+
SUMPRODUCT(-('Diário 3o PA'!$E$5:$E$2004='Analítico Cx.'!$B40),-('Diário 3o PA'!$P$5:$P$2004=L$1),('Diário 3o PA'!$F$5:$F$2004))+
SUMPRODUCT(-('Diário 4º PA'!$E$5:$E$2004='Analítico Cx.'!$B40),-('Diário 4º PA'!$P$5:$P$2004=L$1),('Diário 4º PA'!$F$5:$F$2004))+
SUMPRODUCT(-('Diário 5º PA'!$E$5:$E$2004='Analítico Cx.'!$B40),-('Diário 5º PA'!$P$5:$P$2004=L$1),('Diário 5º PA'!$F$5:$F$2004))</f>
        <v>0</v>
      </c>
      <c r="M40" s="218">
        <f>SUMPRODUCT(-('Diário 2o PA'!$E$5:$E$1412='Analítico Cx.'!$B40),-('Diário 2o PA'!$P$5:$P$1412=M$1),('Diário 2o PA'!$F$5:$F$1412))+
SUMPRODUCT(-('Diário 3o PA'!$E$5:$E$2004='Analítico Cx.'!$B40),-('Diário 3o PA'!$P$5:$P$2004=M$1),('Diário 3o PA'!$F$5:$F$2004))+
SUMPRODUCT(-('Diário 4º PA'!$E$5:$E$2004='Analítico Cx.'!$B40),-('Diário 4º PA'!$P$5:$P$2004=M$1),('Diário 4º PA'!$F$5:$F$2004))+
SUMPRODUCT(-('Diário 5º PA'!$E$5:$E$2004='Analítico Cx.'!$B40),-('Diário 5º PA'!$P$5:$P$2004=M$1),('Diário 5º PA'!$F$5:$F$2004))</f>
        <v>0</v>
      </c>
      <c r="N40" s="218">
        <f>SUMPRODUCT(-('Diário 2o PA'!$E$5:$E$1412='Analítico Cx.'!$B40),-('Diário 2o PA'!$P$5:$P$1412=N$1),('Diário 2o PA'!$F$5:$F$1412))+
SUMPRODUCT(-('Diário 3o PA'!$E$5:$E$2004='Analítico Cx.'!$B40),-('Diário 3o PA'!$P$5:$P$2004=N$1),('Diário 3o PA'!$F$5:$F$2004))+
SUMPRODUCT(-('Diário 4º PA'!$E$5:$E$2004='Analítico Cx.'!$B40),-('Diário 4º PA'!$P$5:$P$2004=N$1),('Diário 4º PA'!$F$5:$F$2004))+
SUMPRODUCT(-('Diário 5º PA'!$E$5:$E$2004='Analítico Cx.'!$B40),-('Diário 5º PA'!$P$5:$P$2004=N$1),('Diário 5º PA'!$F$5:$F$2004))</f>
        <v>0</v>
      </c>
      <c r="O40" s="219">
        <f t="shared" si="8"/>
        <v>0</v>
      </c>
      <c r="P40" s="193">
        <f t="shared" si="7"/>
        <v>0</v>
      </c>
    </row>
    <row r="41" spans="1:16" ht="23.25" customHeight="1" x14ac:dyDescent="0.25">
      <c r="A41" s="228" t="s">
        <v>234</v>
      </c>
      <c r="B41" s="129" t="s">
        <v>173</v>
      </c>
      <c r="C41" s="218">
        <f>SUMPRODUCT(-('Diário 2o PA'!$E$5:$E$1412='Analítico Cx.'!$B41),-('Diário 2o PA'!$P$5:$P$1412=C$1),('Diário 2o PA'!$F$5:$F$1412))+
SUMPRODUCT(-('Diário 3o PA'!$E$5:$E$2004='Analítico Cx.'!$B41),-('Diário 3o PA'!$P$5:$P$2004=C$1),('Diário 3o PA'!$F$5:$F$2004))+
SUMPRODUCT(-('Diário 4º PA'!$E$5:$E$2004='Analítico Cx.'!$B41),-('Diário 4º PA'!$P$5:$P$2004=C$1),('Diário 4º PA'!$F$5:$F$2004))+
SUMPRODUCT(-('Diário 5º PA'!$E$5:$E$2004='Analítico Cx.'!$B41),-('Diário 5º PA'!$P$5:$P$2004=C$1),('Diário 5º PA'!$F$5:$F$2004))</f>
        <v>0</v>
      </c>
      <c r="D41" s="218">
        <f>SUMPRODUCT(-('Diário 2o PA'!$E$5:$E$1412='Analítico Cx.'!$B41),-('Diário 2o PA'!$P$5:$P$1412=D$1),('Diário 2o PA'!$F$5:$F$1412))+
SUMPRODUCT(-('Diário 3o PA'!$E$5:$E$2004='Analítico Cx.'!$B41),-('Diário 3o PA'!$P$5:$P$2004=D$1),('Diário 3o PA'!$F$5:$F$2004))+
SUMPRODUCT(-('Diário 4º PA'!$E$5:$E$2004='Analítico Cx.'!$B41),-('Diário 4º PA'!$P$5:$P$2004=D$1),('Diário 4º PA'!$F$5:$F$2004))+
SUMPRODUCT(-('Diário 5º PA'!$E$5:$E$2004='Analítico Cx.'!$B41),-('Diário 5º PA'!$P$5:$P$2004=D$1),('Diário 5º PA'!$F$5:$F$2004))</f>
        <v>0</v>
      </c>
      <c r="E41" s="218">
        <f>SUMPRODUCT(-('Diário 2o PA'!$E$5:$E$1412='Analítico Cx.'!$B41),-('Diário 2o PA'!$P$5:$P$1412=E$1),('Diário 2o PA'!$F$5:$F$1412))+
SUMPRODUCT(-('Diário 3o PA'!$E$5:$E$2004='Analítico Cx.'!$B41),-('Diário 3o PA'!$P$5:$P$2004=E$1),('Diário 3o PA'!$F$5:$F$2004))+
SUMPRODUCT(-('Diário 4º PA'!$E$5:$E$2004='Analítico Cx.'!$B41),-('Diário 4º PA'!$P$5:$P$2004=E$1),('Diário 4º PA'!$F$5:$F$2004))+
SUMPRODUCT(-('Diário 5º PA'!$E$5:$E$2004='Analítico Cx.'!$B41),-('Diário 5º PA'!$P$5:$P$2004=E$1),('Diário 5º PA'!$F$5:$F$2004))</f>
        <v>49301.67</v>
      </c>
      <c r="F41" s="218">
        <f>SUMPRODUCT(-('Diário 2o PA'!$E$5:$E$1412='Analítico Cx.'!$B41),-('Diário 2o PA'!$P$5:$P$1412=F$1),('Diário 2o PA'!$F$5:$F$1412))+
SUMPRODUCT(-('Diário 3o PA'!$E$5:$E$2004='Analítico Cx.'!$B41),-('Diário 3o PA'!$P$5:$P$2004=F$1),('Diário 3o PA'!$F$5:$F$2004))+
SUMPRODUCT(-('Diário 4º PA'!$E$5:$E$2004='Analítico Cx.'!$B41),-('Diário 4º PA'!$P$5:$P$2004=F$1),('Diário 4º PA'!$F$5:$F$2004))+
SUMPRODUCT(-('Diário 5º PA'!$E$5:$E$2004='Analítico Cx.'!$B41),-('Diário 5º PA'!$P$5:$P$2004=F$1),('Diário 5º PA'!$F$5:$F$2004))</f>
        <v>0</v>
      </c>
      <c r="G41" s="218">
        <f>SUMPRODUCT(-('Diário 2o PA'!$E$5:$E$1412='Analítico Cx.'!$B41),-('Diário 2o PA'!$P$5:$P$1412=G$1),('Diário 2o PA'!$F$5:$F$1412))+
SUMPRODUCT(-('Diário 3o PA'!$E$5:$E$2004='Analítico Cx.'!$B41),-('Diário 3o PA'!$P$5:$P$2004=G$1),('Diário 3o PA'!$F$5:$F$2004))+
SUMPRODUCT(-('Diário 4º PA'!$E$5:$E$2004='Analítico Cx.'!$B41),-('Diário 4º PA'!$P$5:$P$2004=G$1),('Diário 4º PA'!$F$5:$F$2004))+
SUMPRODUCT(-('Diário 5º PA'!$E$5:$E$2004='Analítico Cx.'!$B41),-('Diário 5º PA'!$P$5:$P$2004=G$1),('Diário 5º PA'!$F$5:$F$2004))</f>
        <v>0</v>
      </c>
      <c r="H41" s="218">
        <f>SUMPRODUCT(-('Diário 2o PA'!$E$5:$E$1412='Analítico Cx.'!$B41),-('Diário 2o PA'!$P$5:$P$1412=H$1),('Diário 2o PA'!$F$5:$F$1412))+
SUMPRODUCT(-('Diário 3o PA'!$E$5:$E$2004='Analítico Cx.'!$B41),-('Diário 3o PA'!$P$5:$P$2004=H$1),('Diário 3o PA'!$F$5:$F$2004))+
SUMPRODUCT(-('Diário 4º PA'!$E$5:$E$2004='Analítico Cx.'!$B41),-('Diário 4º PA'!$P$5:$P$2004=H$1),('Diário 4º PA'!$F$5:$F$2004))+
SUMPRODUCT(-('Diário 5º PA'!$E$5:$E$2004='Analítico Cx.'!$B41),-('Diário 5º PA'!$P$5:$P$2004=H$1),('Diário 5º PA'!$F$5:$F$2004))</f>
        <v>0</v>
      </c>
      <c r="I41" s="218">
        <f>SUMPRODUCT(-('Diário 2o PA'!$E$5:$E$1412='Analítico Cx.'!$B41),-('Diário 2o PA'!$P$5:$P$1412=I$1),('Diário 2o PA'!$F$5:$F$1412))+
SUMPRODUCT(-('Diário 3o PA'!$E$5:$E$2004='Analítico Cx.'!$B41),-('Diário 3o PA'!$P$5:$P$2004=I$1),('Diário 3o PA'!$F$5:$F$2004))+
SUMPRODUCT(-('Diário 4º PA'!$E$5:$E$2004='Analítico Cx.'!$B41),-('Diário 4º PA'!$P$5:$P$2004=I$1),('Diário 4º PA'!$F$5:$F$2004))+
SUMPRODUCT(-('Diário 5º PA'!$E$5:$E$2004='Analítico Cx.'!$B41),-('Diário 5º PA'!$P$5:$P$2004=I$1),('Diário 5º PA'!$F$5:$F$2004))</f>
        <v>0</v>
      </c>
      <c r="J41" s="218">
        <f>SUMPRODUCT(-('Diário 2o PA'!$E$5:$E$1412='Analítico Cx.'!$B41),-('Diário 2o PA'!$P$5:$P$1412=J$1),('Diário 2o PA'!$F$5:$F$1412))+
SUMPRODUCT(-('Diário 3o PA'!$E$5:$E$2004='Analítico Cx.'!$B41),-('Diário 3o PA'!$P$5:$P$2004=J$1),('Diário 3o PA'!$F$5:$F$2004))+
SUMPRODUCT(-('Diário 4º PA'!$E$5:$E$2004='Analítico Cx.'!$B41),-('Diário 4º PA'!$P$5:$P$2004=J$1),('Diário 4º PA'!$F$5:$F$2004))+
SUMPRODUCT(-('Diário 5º PA'!$E$5:$E$2004='Analítico Cx.'!$B41),-('Diário 5º PA'!$P$5:$P$2004=J$1),('Diário 5º PA'!$F$5:$F$2004))</f>
        <v>0</v>
      </c>
      <c r="K41" s="218">
        <f>SUMPRODUCT(-('Diário 2o PA'!$E$5:$E$1412='Analítico Cx.'!$B41),-('Diário 2o PA'!$P$5:$P$1412=K$1),('Diário 2o PA'!$F$5:$F$1412))+
SUMPRODUCT(-('Diário 3o PA'!$E$5:$E$2004='Analítico Cx.'!$B41),-('Diário 3o PA'!$P$5:$P$2004=K$1),('Diário 3o PA'!$F$5:$F$2004))+
SUMPRODUCT(-('Diário 4º PA'!$E$5:$E$2004='Analítico Cx.'!$B41),-('Diário 4º PA'!$P$5:$P$2004=K$1),('Diário 4º PA'!$F$5:$F$2004))+
SUMPRODUCT(-('Diário 5º PA'!$E$5:$E$2004='Analítico Cx.'!$B41),-('Diário 5º PA'!$P$5:$P$2004=K$1),('Diário 5º PA'!$F$5:$F$2004))</f>
        <v>0</v>
      </c>
      <c r="L41" s="218">
        <f>SUMPRODUCT(-('Diário 2o PA'!$E$5:$E$1412='Analítico Cx.'!$B41),-('Diário 2o PA'!$P$5:$P$1412=L$1),('Diário 2o PA'!$F$5:$F$1412))+
SUMPRODUCT(-('Diário 3o PA'!$E$5:$E$2004='Analítico Cx.'!$B41),-('Diário 3o PA'!$P$5:$P$2004=L$1),('Diário 3o PA'!$F$5:$F$2004))+
SUMPRODUCT(-('Diário 4º PA'!$E$5:$E$2004='Analítico Cx.'!$B41),-('Diário 4º PA'!$P$5:$P$2004=L$1),('Diário 4º PA'!$F$5:$F$2004))+
SUMPRODUCT(-('Diário 5º PA'!$E$5:$E$2004='Analítico Cx.'!$B41),-('Diário 5º PA'!$P$5:$P$2004=L$1),('Diário 5º PA'!$F$5:$F$2004))</f>
        <v>0</v>
      </c>
      <c r="M41" s="218">
        <f>SUMPRODUCT(-('Diário 2o PA'!$E$5:$E$1412='Analítico Cx.'!$B41),-('Diário 2o PA'!$P$5:$P$1412=M$1),('Diário 2o PA'!$F$5:$F$1412))+
SUMPRODUCT(-('Diário 3o PA'!$E$5:$E$2004='Analítico Cx.'!$B41),-('Diário 3o PA'!$P$5:$P$2004=M$1),('Diário 3o PA'!$F$5:$F$2004))+
SUMPRODUCT(-('Diário 4º PA'!$E$5:$E$2004='Analítico Cx.'!$B41),-('Diário 4º PA'!$P$5:$P$2004=M$1),('Diário 4º PA'!$F$5:$F$2004))+
SUMPRODUCT(-('Diário 5º PA'!$E$5:$E$2004='Analítico Cx.'!$B41),-('Diário 5º PA'!$P$5:$P$2004=M$1),('Diário 5º PA'!$F$5:$F$2004))</f>
        <v>0</v>
      </c>
      <c r="N41" s="218">
        <f>SUMPRODUCT(-('Diário 2o PA'!$E$5:$E$1412='Analítico Cx.'!$B41),-('Diário 2o PA'!$P$5:$P$1412=N$1),('Diário 2o PA'!$F$5:$F$1412))+
SUMPRODUCT(-('Diário 3o PA'!$E$5:$E$2004='Analítico Cx.'!$B41),-('Diário 3o PA'!$P$5:$P$2004=N$1),('Diário 3o PA'!$F$5:$F$2004))+
SUMPRODUCT(-('Diário 4º PA'!$E$5:$E$2004='Analítico Cx.'!$B41),-('Diário 4º PA'!$P$5:$P$2004=N$1),('Diário 4º PA'!$F$5:$F$2004))+
SUMPRODUCT(-('Diário 5º PA'!$E$5:$E$2004='Analítico Cx.'!$B41),-('Diário 5º PA'!$P$5:$P$2004=N$1),('Diário 5º PA'!$F$5:$F$2004))</f>
        <v>0</v>
      </c>
      <c r="O41" s="219">
        <f t="shared" si="8"/>
        <v>49301.67</v>
      </c>
      <c r="P41" s="193">
        <f t="shared" si="7"/>
        <v>5.3959280617480489E-3</v>
      </c>
    </row>
    <row r="42" spans="1:16" ht="23.25" customHeight="1" x14ac:dyDescent="0.25">
      <c r="A42" s="228" t="s">
        <v>235</v>
      </c>
      <c r="B42" s="129" t="s">
        <v>176</v>
      </c>
      <c r="C42" s="218">
        <f>SUMPRODUCT(-('Diário 2o PA'!$E$5:$E$1412='Analítico Cx.'!$B42),-('Diário 2o PA'!$P$5:$P$1412=C$1),('Diário 2o PA'!$F$5:$F$1412))+
SUMPRODUCT(-('Diário 3o PA'!$E$5:$E$2004='Analítico Cx.'!$B42),-('Diário 3o PA'!$P$5:$P$2004=C$1),('Diário 3o PA'!$F$5:$F$2004))+
SUMPRODUCT(-('Diário 4º PA'!$E$5:$E$2004='Analítico Cx.'!$B42),-('Diário 4º PA'!$P$5:$P$2004=C$1),('Diário 4º PA'!$F$5:$F$2004))+
SUMPRODUCT(-('Diário 5º PA'!$E$5:$E$2004='Analítico Cx.'!$B42),-('Diário 5º PA'!$P$5:$P$2004=C$1),('Diário 5º PA'!$F$5:$F$2004))</f>
        <v>911.2</v>
      </c>
      <c r="D42" s="218">
        <f>SUMPRODUCT(-('Diário 2o PA'!$E$5:$E$1412='Analítico Cx.'!$B42),-('Diário 2o PA'!$P$5:$P$1412=D$1),('Diário 2o PA'!$F$5:$F$1412))+
SUMPRODUCT(-('Diário 3o PA'!$E$5:$E$2004='Analítico Cx.'!$B42),-('Diário 3o PA'!$P$5:$P$2004=D$1),('Diário 3o PA'!$F$5:$F$2004))+
SUMPRODUCT(-('Diário 4º PA'!$E$5:$E$2004='Analítico Cx.'!$B42),-('Diário 4º PA'!$P$5:$P$2004=D$1),('Diário 4º PA'!$F$5:$F$2004))+
SUMPRODUCT(-('Diário 5º PA'!$E$5:$E$2004='Analítico Cx.'!$B42),-('Diário 5º PA'!$P$5:$P$2004=D$1),('Diário 5º PA'!$F$5:$F$2004))</f>
        <v>2551.81</v>
      </c>
      <c r="E42" s="218">
        <f>SUMPRODUCT(-('Diário 2o PA'!$E$5:$E$1412='Analítico Cx.'!$B42),-('Diário 2o PA'!$P$5:$P$1412=E$1),('Diário 2o PA'!$F$5:$F$1412))+
SUMPRODUCT(-('Diário 3o PA'!$E$5:$E$2004='Analítico Cx.'!$B42),-('Diário 3o PA'!$P$5:$P$2004=E$1),('Diário 3o PA'!$F$5:$F$2004))+
SUMPRODUCT(-('Diário 4º PA'!$E$5:$E$2004='Analítico Cx.'!$B42),-('Diário 4º PA'!$P$5:$P$2004=E$1),('Diário 4º PA'!$F$5:$F$2004))+
SUMPRODUCT(-('Diário 5º PA'!$E$5:$E$2004='Analítico Cx.'!$B42),-('Diário 5º PA'!$P$5:$P$2004=E$1),('Diário 5º PA'!$F$5:$F$2004))</f>
        <v>1411.5499999999997</v>
      </c>
      <c r="F42" s="218">
        <f>SUMPRODUCT(-('Diário 2o PA'!$E$5:$E$1412='Analítico Cx.'!$B42),-('Diário 2o PA'!$P$5:$P$1412=F$1),('Diário 2o PA'!$F$5:$F$1412))+
SUMPRODUCT(-('Diário 3o PA'!$E$5:$E$2004='Analítico Cx.'!$B42),-('Diário 3o PA'!$P$5:$P$2004=F$1),('Diário 3o PA'!$F$5:$F$2004))+
SUMPRODUCT(-('Diário 4º PA'!$E$5:$E$2004='Analítico Cx.'!$B42),-('Diário 4º PA'!$P$5:$P$2004=F$1),('Diário 4º PA'!$F$5:$F$2004))+
SUMPRODUCT(-('Diário 5º PA'!$E$5:$E$2004='Analítico Cx.'!$B42),-('Diário 5º PA'!$P$5:$P$2004=F$1),('Diário 5º PA'!$F$5:$F$2004))</f>
        <v>0</v>
      </c>
      <c r="G42" s="218">
        <f>SUMPRODUCT(-('Diário 2o PA'!$E$5:$E$1412='Analítico Cx.'!$B42),-('Diário 2o PA'!$P$5:$P$1412=G$1),('Diário 2o PA'!$F$5:$F$1412))+
SUMPRODUCT(-('Diário 3o PA'!$E$5:$E$2004='Analítico Cx.'!$B42),-('Diário 3o PA'!$P$5:$P$2004=G$1),('Diário 3o PA'!$F$5:$F$2004))+
SUMPRODUCT(-('Diário 4º PA'!$E$5:$E$2004='Analítico Cx.'!$B42),-('Diário 4º PA'!$P$5:$P$2004=G$1),('Diário 4º PA'!$F$5:$F$2004))+
SUMPRODUCT(-('Diário 5º PA'!$E$5:$E$2004='Analítico Cx.'!$B42),-('Diário 5º PA'!$P$5:$P$2004=G$1),('Diário 5º PA'!$F$5:$F$2004))</f>
        <v>0</v>
      </c>
      <c r="H42" s="218">
        <f>SUMPRODUCT(-('Diário 2o PA'!$E$5:$E$1412='Analítico Cx.'!$B42),-('Diário 2o PA'!$P$5:$P$1412=H$1),('Diário 2o PA'!$F$5:$F$1412))+
SUMPRODUCT(-('Diário 3o PA'!$E$5:$E$2004='Analítico Cx.'!$B42),-('Diário 3o PA'!$P$5:$P$2004=H$1),('Diário 3o PA'!$F$5:$F$2004))+
SUMPRODUCT(-('Diário 4º PA'!$E$5:$E$2004='Analítico Cx.'!$B42),-('Diário 4º PA'!$P$5:$P$2004=H$1),('Diário 4º PA'!$F$5:$F$2004))+
SUMPRODUCT(-('Diário 5º PA'!$E$5:$E$2004='Analítico Cx.'!$B42),-('Diário 5º PA'!$P$5:$P$2004=H$1),('Diário 5º PA'!$F$5:$F$2004))</f>
        <v>0</v>
      </c>
      <c r="I42" s="218">
        <f>SUMPRODUCT(-('Diário 2o PA'!$E$5:$E$1412='Analítico Cx.'!$B42),-('Diário 2o PA'!$P$5:$P$1412=I$1),('Diário 2o PA'!$F$5:$F$1412))+
SUMPRODUCT(-('Diário 3o PA'!$E$5:$E$2004='Analítico Cx.'!$B42),-('Diário 3o PA'!$P$5:$P$2004=I$1),('Diário 3o PA'!$F$5:$F$2004))+
SUMPRODUCT(-('Diário 4º PA'!$E$5:$E$2004='Analítico Cx.'!$B42),-('Diário 4º PA'!$P$5:$P$2004=I$1),('Diário 4º PA'!$F$5:$F$2004))+
SUMPRODUCT(-('Diário 5º PA'!$E$5:$E$2004='Analítico Cx.'!$B42),-('Diário 5º PA'!$P$5:$P$2004=I$1),('Diário 5º PA'!$F$5:$F$2004))</f>
        <v>0</v>
      </c>
      <c r="J42" s="218">
        <f>SUMPRODUCT(-('Diário 2o PA'!$E$5:$E$1412='Analítico Cx.'!$B42),-('Diário 2o PA'!$P$5:$P$1412=J$1),('Diário 2o PA'!$F$5:$F$1412))+
SUMPRODUCT(-('Diário 3o PA'!$E$5:$E$2004='Analítico Cx.'!$B42),-('Diário 3o PA'!$P$5:$P$2004=J$1),('Diário 3o PA'!$F$5:$F$2004))+
SUMPRODUCT(-('Diário 4º PA'!$E$5:$E$2004='Analítico Cx.'!$B42),-('Diário 4º PA'!$P$5:$P$2004=J$1),('Diário 4º PA'!$F$5:$F$2004))+
SUMPRODUCT(-('Diário 5º PA'!$E$5:$E$2004='Analítico Cx.'!$B42),-('Diário 5º PA'!$P$5:$P$2004=J$1),('Diário 5º PA'!$F$5:$F$2004))</f>
        <v>0</v>
      </c>
      <c r="K42" s="218">
        <f>SUMPRODUCT(-('Diário 2o PA'!$E$5:$E$1412='Analítico Cx.'!$B42),-('Diário 2o PA'!$P$5:$P$1412=K$1),('Diário 2o PA'!$F$5:$F$1412))+
SUMPRODUCT(-('Diário 3o PA'!$E$5:$E$2004='Analítico Cx.'!$B42),-('Diário 3o PA'!$P$5:$P$2004=K$1),('Diário 3o PA'!$F$5:$F$2004))+
SUMPRODUCT(-('Diário 4º PA'!$E$5:$E$2004='Analítico Cx.'!$B42),-('Diário 4º PA'!$P$5:$P$2004=K$1),('Diário 4º PA'!$F$5:$F$2004))+
SUMPRODUCT(-('Diário 5º PA'!$E$5:$E$2004='Analítico Cx.'!$B42),-('Diário 5º PA'!$P$5:$P$2004=K$1),('Diário 5º PA'!$F$5:$F$2004))</f>
        <v>0</v>
      </c>
      <c r="L42" s="218">
        <f>SUMPRODUCT(-('Diário 2o PA'!$E$5:$E$1412='Analítico Cx.'!$B42),-('Diário 2o PA'!$P$5:$P$1412=L$1),('Diário 2o PA'!$F$5:$F$1412))+
SUMPRODUCT(-('Diário 3o PA'!$E$5:$E$2004='Analítico Cx.'!$B42),-('Diário 3o PA'!$P$5:$P$2004=L$1),('Diário 3o PA'!$F$5:$F$2004))+
SUMPRODUCT(-('Diário 4º PA'!$E$5:$E$2004='Analítico Cx.'!$B42),-('Diário 4º PA'!$P$5:$P$2004=L$1),('Diário 4º PA'!$F$5:$F$2004))+
SUMPRODUCT(-('Diário 5º PA'!$E$5:$E$2004='Analítico Cx.'!$B42),-('Diário 5º PA'!$P$5:$P$2004=L$1),('Diário 5º PA'!$F$5:$F$2004))</f>
        <v>0</v>
      </c>
      <c r="M42" s="218">
        <f>SUMPRODUCT(-('Diário 2o PA'!$E$5:$E$1412='Analítico Cx.'!$B42),-('Diário 2o PA'!$P$5:$P$1412=M$1),('Diário 2o PA'!$F$5:$F$1412))+
SUMPRODUCT(-('Diário 3o PA'!$E$5:$E$2004='Analítico Cx.'!$B42),-('Diário 3o PA'!$P$5:$P$2004=M$1),('Diário 3o PA'!$F$5:$F$2004))+
SUMPRODUCT(-('Diário 4º PA'!$E$5:$E$2004='Analítico Cx.'!$B42),-('Diário 4º PA'!$P$5:$P$2004=M$1),('Diário 4º PA'!$F$5:$F$2004))+
SUMPRODUCT(-('Diário 5º PA'!$E$5:$E$2004='Analítico Cx.'!$B42),-('Diário 5º PA'!$P$5:$P$2004=M$1),('Diário 5º PA'!$F$5:$F$2004))</f>
        <v>0</v>
      </c>
      <c r="N42" s="218">
        <f>SUMPRODUCT(-('Diário 2o PA'!$E$5:$E$1412='Analítico Cx.'!$B42),-('Diário 2o PA'!$P$5:$P$1412=N$1),('Diário 2o PA'!$F$5:$F$1412))+
SUMPRODUCT(-('Diário 3o PA'!$E$5:$E$2004='Analítico Cx.'!$B42),-('Diário 3o PA'!$P$5:$P$2004=N$1),('Diário 3o PA'!$F$5:$F$2004))+
SUMPRODUCT(-('Diário 4º PA'!$E$5:$E$2004='Analítico Cx.'!$B42),-('Diário 4º PA'!$P$5:$P$2004=N$1),('Diário 4º PA'!$F$5:$F$2004))+
SUMPRODUCT(-('Diário 5º PA'!$E$5:$E$2004='Analítico Cx.'!$B42),-('Diário 5º PA'!$P$5:$P$2004=N$1),('Diário 5º PA'!$F$5:$F$2004))</f>
        <v>0</v>
      </c>
      <c r="O42" s="219">
        <f t="shared" si="8"/>
        <v>4874.5599999999995</v>
      </c>
      <c r="P42" s="193">
        <f t="shared" si="7"/>
        <v>5.3350677761371105E-4</v>
      </c>
    </row>
    <row r="43" spans="1:16" ht="23.25" customHeight="1" x14ac:dyDescent="0.25">
      <c r="A43" s="228" t="s">
        <v>236</v>
      </c>
      <c r="B43" s="129" t="s">
        <v>278</v>
      </c>
      <c r="C43" s="218">
        <f>SUMPRODUCT(-('Diário 2o PA'!$E$5:$E$1412='Analítico Cx.'!$B43),-('Diário 2o PA'!$P$5:$P$1412=C$1),('Diário 2o PA'!$F$5:$F$1412))+
SUMPRODUCT(-('Diário 3o PA'!$E$5:$E$2004='Analítico Cx.'!$B43),-('Diário 3o PA'!$P$5:$P$2004=C$1),('Diário 3o PA'!$F$5:$F$2004))+
SUMPRODUCT(-('Diário 4º PA'!$E$5:$E$2004='Analítico Cx.'!$B43),-('Diário 4º PA'!$P$5:$P$2004=C$1),('Diário 4º PA'!$F$5:$F$2004))+
SUMPRODUCT(-('Diário 5º PA'!$E$5:$E$2004='Analítico Cx.'!$B43),-('Diário 5º PA'!$P$5:$P$2004=C$1),('Diário 5º PA'!$F$5:$F$2004))</f>
        <v>0</v>
      </c>
      <c r="D43" s="218">
        <f>SUMPRODUCT(-('Diário 2o PA'!$E$5:$E$1412='Analítico Cx.'!$B43),-('Diário 2o PA'!$P$5:$P$1412=D$1),('Diário 2o PA'!$F$5:$F$1412))+
SUMPRODUCT(-('Diário 3o PA'!$E$5:$E$2004='Analítico Cx.'!$B43),-('Diário 3o PA'!$P$5:$P$2004=D$1),('Diário 3o PA'!$F$5:$F$2004))+
SUMPRODUCT(-('Diário 4º PA'!$E$5:$E$2004='Analítico Cx.'!$B43),-('Diário 4º PA'!$P$5:$P$2004=D$1),('Diário 4º PA'!$F$5:$F$2004))+
SUMPRODUCT(-('Diário 5º PA'!$E$5:$E$2004='Analítico Cx.'!$B43),-('Diário 5º PA'!$P$5:$P$2004=D$1),('Diário 5º PA'!$F$5:$F$2004))</f>
        <v>0</v>
      </c>
      <c r="E43" s="218">
        <f>SUMPRODUCT(-('Diário 2o PA'!$E$5:$E$1412='Analítico Cx.'!$B43),-('Diário 2o PA'!$P$5:$P$1412=E$1),('Diário 2o PA'!$F$5:$F$1412))+
SUMPRODUCT(-('Diário 3o PA'!$E$5:$E$2004='Analítico Cx.'!$B43),-('Diário 3o PA'!$P$5:$P$2004=E$1),('Diário 3o PA'!$F$5:$F$2004))+
SUMPRODUCT(-('Diário 4º PA'!$E$5:$E$2004='Analítico Cx.'!$B43),-('Diário 4º PA'!$P$5:$P$2004=E$1),('Diário 4º PA'!$F$5:$F$2004))+
SUMPRODUCT(-('Diário 5º PA'!$E$5:$E$2004='Analítico Cx.'!$B43),-('Diário 5º PA'!$P$5:$P$2004=E$1),('Diário 5º PA'!$F$5:$F$2004))</f>
        <v>0</v>
      </c>
      <c r="F43" s="218">
        <f>SUMPRODUCT(-('Diário 2o PA'!$E$5:$E$1412='Analítico Cx.'!$B43),-('Diário 2o PA'!$P$5:$P$1412=F$1),('Diário 2o PA'!$F$5:$F$1412))+
SUMPRODUCT(-('Diário 3o PA'!$E$5:$E$2004='Analítico Cx.'!$B43),-('Diário 3o PA'!$P$5:$P$2004=F$1),('Diário 3o PA'!$F$5:$F$2004))+
SUMPRODUCT(-('Diário 4º PA'!$E$5:$E$2004='Analítico Cx.'!$B43),-('Diário 4º PA'!$P$5:$P$2004=F$1),('Diário 4º PA'!$F$5:$F$2004))+
SUMPRODUCT(-('Diário 5º PA'!$E$5:$E$2004='Analítico Cx.'!$B43),-('Diário 5º PA'!$P$5:$P$2004=F$1),('Diário 5º PA'!$F$5:$F$2004))</f>
        <v>0</v>
      </c>
      <c r="G43" s="218">
        <f>SUMPRODUCT(-('Diário 2o PA'!$E$5:$E$1412='Analítico Cx.'!$B43),-('Diário 2o PA'!$P$5:$P$1412=G$1),('Diário 2o PA'!$F$5:$F$1412))+
SUMPRODUCT(-('Diário 3o PA'!$E$5:$E$2004='Analítico Cx.'!$B43),-('Diário 3o PA'!$P$5:$P$2004=G$1),('Diário 3o PA'!$F$5:$F$2004))+
SUMPRODUCT(-('Diário 4º PA'!$E$5:$E$2004='Analítico Cx.'!$B43),-('Diário 4º PA'!$P$5:$P$2004=G$1),('Diário 4º PA'!$F$5:$F$2004))+
SUMPRODUCT(-('Diário 5º PA'!$E$5:$E$2004='Analítico Cx.'!$B43),-('Diário 5º PA'!$P$5:$P$2004=G$1),('Diário 5º PA'!$F$5:$F$2004))</f>
        <v>0</v>
      </c>
      <c r="H43" s="218">
        <f>SUMPRODUCT(-('Diário 2o PA'!$E$5:$E$1412='Analítico Cx.'!$B43),-('Diário 2o PA'!$P$5:$P$1412=H$1),('Diário 2o PA'!$F$5:$F$1412))+
SUMPRODUCT(-('Diário 3o PA'!$E$5:$E$2004='Analítico Cx.'!$B43),-('Diário 3o PA'!$P$5:$P$2004=H$1),('Diário 3o PA'!$F$5:$F$2004))+
SUMPRODUCT(-('Diário 4º PA'!$E$5:$E$2004='Analítico Cx.'!$B43),-('Diário 4º PA'!$P$5:$P$2004=H$1),('Diário 4º PA'!$F$5:$F$2004))+
SUMPRODUCT(-('Diário 5º PA'!$E$5:$E$2004='Analítico Cx.'!$B43),-('Diário 5º PA'!$P$5:$P$2004=H$1),('Diário 5º PA'!$F$5:$F$2004))</f>
        <v>0</v>
      </c>
      <c r="I43" s="218">
        <f>SUMPRODUCT(-('Diário 2o PA'!$E$5:$E$1412='Analítico Cx.'!$B43),-('Diário 2o PA'!$P$5:$P$1412=I$1),('Diário 2o PA'!$F$5:$F$1412))+
SUMPRODUCT(-('Diário 3o PA'!$E$5:$E$2004='Analítico Cx.'!$B43),-('Diário 3o PA'!$P$5:$P$2004=I$1),('Diário 3o PA'!$F$5:$F$2004))+
SUMPRODUCT(-('Diário 4º PA'!$E$5:$E$2004='Analítico Cx.'!$B43),-('Diário 4º PA'!$P$5:$P$2004=I$1),('Diário 4º PA'!$F$5:$F$2004))+
SUMPRODUCT(-('Diário 5º PA'!$E$5:$E$2004='Analítico Cx.'!$B43),-('Diário 5º PA'!$P$5:$P$2004=I$1),('Diário 5º PA'!$F$5:$F$2004))</f>
        <v>0</v>
      </c>
      <c r="J43" s="218">
        <f>SUMPRODUCT(-('Diário 2o PA'!$E$5:$E$1412='Analítico Cx.'!$B43),-('Diário 2o PA'!$P$5:$P$1412=J$1),('Diário 2o PA'!$F$5:$F$1412))+
SUMPRODUCT(-('Diário 3o PA'!$E$5:$E$2004='Analítico Cx.'!$B43),-('Diário 3o PA'!$P$5:$P$2004=J$1),('Diário 3o PA'!$F$5:$F$2004))+
SUMPRODUCT(-('Diário 4º PA'!$E$5:$E$2004='Analítico Cx.'!$B43),-('Diário 4º PA'!$P$5:$P$2004=J$1),('Diário 4º PA'!$F$5:$F$2004))+
SUMPRODUCT(-('Diário 5º PA'!$E$5:$E$2004='Analítico Cx.'!$B43),-('Diário 5º PA'!$P$5:$P$2004=J$1),('Diário 5º PA'!$F$5:$F$2004))</f>
        <v>0</v>
      </c>
      <c r="K43" s="218">
        <f>SUMPRODUCT(-('Diário 2o PA'!$E$5:$E$1412='Analítico Cx.'!$B43),-('Diário 2o PA'!$P$5:$P$1412=K$1),('Diário 2o PA'!$F$5:$F$1412))+
SUMPRODUCT(-('Diário 3o PA'!$E$5:$E$2004='Analítico Cx.'!$B43),-('Diário 3o PA'!$P$5:$P$2004=K$1),('Diário 3o PA'!$F$5:$F$2004))+
SUMPRODUCT(-('Diário 4º PA'!$E$5:$E$2004='Analítico Cx.'!$B43),-('Diário 4º PA'!$P$5:$P$2004=K$1),('Diário 4º PA'!$F$5:$F$2004))+
SUMPRODUCT(-('Diário 5º PA'!$E$5:$E$2004='Analítico Cx.'!$B43),-('Diário 5º PA'!$P$5:$P$2004=K$1),('Diário 5º PA'!$F$5:$F$2004))</f>
        <v>0</v>
      </c>
      <c r="L43" s="218">
        <f>SUMPRODUCT(-('Diário 2o PA'!$E$5:$E$1412='Analítico Cx.'!$B43),-('Diário 2o PA'!$P$5:$P$1412=L$1),('Diário 2o PA'!$F$5:$F$1412))+
SUMPRODUCT(-('Diário 3o PA'!$E$5:$E$2004='Analítico Cx.'!$B43),-('Diário 3o PA'!$P$5:$P$2004=L$1),('Diário 3o PA'!$F$5:$F$2004))+
SUMPRODUCT(-('Diário 4º PA'!$E$5:$E$2004='Analítico Cx.'!$B43),-('Diário 4º PA'!$P$5:$P$2004=L$1),('Diário 4º PA'!$F$5:$F$2004))+
SUMPRODUCT(-('Diário 5º PA'!$E$5:$E$2004='Analítico Cx.'!$B43),-('Diário 5º PA'!$P$5:$P$2004=L$1),('Diário 5º PA'!$F$5:$F$2004))</f>
        <v>0</v>
      </c>
      <c r="M43" s="218">
        <f>SUMPRODUCT(-('Diário 2o PA'!$E$5:$E$1412='Analítico Cx.'!$B43),-('Diário 2o PA'!$P$5:$P$1412=M$1),('Diário 2o PA'!$F$5:$F$1412))+
SUMPRODUCT(-('Diário 3o PA'!$E$5:$E$2004='Analítico Cx.'!$B43),-('Diário 3o PA'!$P$5:$P$2004=M$1),('Diário 3o PA'!$F$5:$F$2004))+
SUMPRODUCT(-('Diário 4º PA'!$E$5:$E$2004='Analítico Cx.'!$B43),-('Diário 4º PA'!$P$5:$P$2004=M$1),('Diário 4º PA'!$F$5:$F$2004))+
SUMPRODUCT(-('Diário 5º PA'!$E$5:$E$2004='Analítico Cx.'!$B43),-('Diário 5º PA'!$P$5:$P$2004=M$1),('Diário 5º PA'!$F$5:$F$2004))</f>
        <v>0</v>
      </c>
      <c r="N43" s="218">
        <f>SUMPRODUCT(-('Diário 2o PA'!$E$5:$E$1412='Analítico Cx.'!$B43),-('Diário 2o PA'!$P$5:$P$1412=N$1),('Diário 2o PA'!$F$5:$F$1412))+
SUMPRODUCT(-('Diário 3o PA'!$E$5:$E$2004='Analítico Cx.'!$B43),-('Diário 3o PA'!$P$5:$P$2004=N$1),('Diário 3o PA'!$F$5:$F$2004))+
SUMPRODUCT(-('Diário 4º PA'!$E$5:$E$2004='Analítico Cx.'!$B43),-('Diário 4º PA'!$P$5:$P$2004=N$1),('Diário 4º PA'!$F$5:$F$2004))+
SUMPRODUCT(-('Diário 5º PA'!$E$5:$E$2004='Analítico Cx.'!$B43),-('Diário 5º PA'!$P$5:$P$2004=N$1),('Diário 5º PA'!$F$5:$F$2004))</f>
        <v>0</v>
      </c>
      <c r="O43" s="219">
        <f t="shared" si="8"/>
        <v>0</v>
      </c>
      <c r="P43" s="193">
        <f t="shared" si="7"/>
        <v>0</v>
      </c>
    </row>
    <row r="44" spans="1:16" ht="23.25" customHeight="1" x14ac:dyDescent="0.25">
      <c r="A44" s="228" t="s">
        <v>237</v>
      </c>
      <c r="B44" s="129" t="s">
        <v>174</v>
      </c>
      <c r="C44" s="218">
        <f>SUMPRODUCT(-('Diário 2o PA'!$E$5:$E$1412='Analítico Cx.'!$B44),-('Diário 2o PA'!$P$5:$P$1412=C$1),('Diário 2o PA'!$F$5:$F$1412))+
SUMPRODUCT(-('Diário 3o PA'!$E$5:$E$2004='Analítico Cx.'!$B44),-('Diário 3o PA'!$P$5:$P$2004=C$1),('Diário 3o PA'!$F$5:$F$2004))+
SUMPRODUCT(-('Diário 4º PA'!$E$5:$E$2004='Analítico Cx.'!$B44),-('Diário 4º PA'!$P$5:$P$2004=C$1),('Diário 4º PA'!$F$5:$F$2004))+
SUMPRODUCT(-('Diário 5º PA'!$E$5:$E$2004='Analítico Cx.'!$B44),-('Diário 5º PA'!$P$5:$P$2004=C$1),('Diário 5º PA'!$F$5:$F$2004))</f>
        <v>0</v>
      </c>
      <c r="D44" s="218">
        <f>SUMPRODUCT(-('Diário 2o PA'!$E$5:$E$1412='Analítico Cx.'!$B44),-('Diário 2o PA'!$P$5:$P$1412=D$1),('Diário 2o PA'!$F$5:$F$1412))+
SUMPRODUCT(-('Diário 3o PA'!$E$5:$E$2004='Analítico Cx.'!$B44),-('Diário 3o PA'!$P$5:$P$2004=D$1),('Diário 3o PA'!$F$5:$F$2004))+
SUMPRODUCT(-('Diário 4º PA'!$E$5:$E$2004='Analítico Cx.'!$B44),-('Diário 4º PA'!$P$5:$P$2004=D$1),('Diário 4º PA'!$F$5:$F$2004))+
SUMPRODUCT(-('Diário 5º PA'!$E$5:$E$2004='Analítico Cx.'!$B44),-('Diário 5º PA'!$P$5:$P$2004=D$1),('Diário 5º PA'!$F$5:$F$2004))</f>
        <v>0</v>
      </c>
      <c r="E44" s="218">
        <f>SUMPRODUCT(-('Diário 2o PA'!$E$5:$E$1412='Analítico Cx.'!$B44),-('Diário 2o PA'!$P$5:$P$1412=E$1),('Diário 2o PA'!$F$5:$F$1412))+
SUMPRODUCT(-('Diário 3o PA'!$E$5:$E$2004='Analítico Cx.'!$B44),-('Diário 3o PA'!$P$5:$P$2004=E$1),('Diário 3o PA'!$F$5:$F$2004))+
SUMPRODUCT(-('Diário 4º PA'!$E$5:$E$2004='Analítico Cx.'!$B44),-('Diário 4º PA'!$P$5:$P$2004=E$1),('Diário 4º PA'!$F$5:$F$2004))+
SUMPRODUCT(-('Diário 5º PA'!$E$5:$E$2004='Analítico Cx.'!$B44),-('Diário 5º PA'!$P$5:$P$2004=E$1),('Diário 5º PA'!$F$5:$F$2004))</f>
        <v>0</v>
      </c>
      <c r="F44" s="218">
        <f>SUMPRODUCT(-('Diário 2o PA'!$E$5:$E$1412='Analítico Cx.'!$B44),-('Diário 2o PA'!$P$5:$P$1412=F$1),('Diário 2o PA'!$F$5:$F$1412))+
SUMPRODUCT(-('Diário 3o PA'!$E$5:$E$2004='Analítico Cx.'!$B44),-('Diário 3o PA'!$P$5:$P$2004=F$1),('Diário 3o PA'!$F$5:$F$2004))+
SUMPRODUCT(-('Diário 4º PA'!$E$5:$E$2004='Analítico Cx.'!$B44),-('Diário 4º PA'!$P$5:$P$2004=F$1),('Diário 4º PA'!$F$5:$F$2004))+
SUMPRODUCT(-('Diário 5º PA'!$E$5:$E$2004='Analítico Cx.'!$B44),-('Diário 5º PA'!$P$5:$P$2004=F$1),('Diário 5º PA'!$F$5:$F$2004))</f>
        <v>0</v>
      </c>
      <c r="G44" s="218">
        <f>SUMPRODUCT(-('Diário 2o PA'!$E$5:$E$1412='Analítico Cx.'!$B44),-('Diário 2o PA'!$P$5:$P$1412=G$1),('Diário 2o PA'!$F$5:$F$1412))+
SUMPRODUCT(-('Diário 3o PA'!$E$5:$E$2004='Analítico Cx.'!$B44),-('Diário 3o PA'!$P$5:$P$2004=G$1),('Diário 3o PA'!$F$5:$F$2004))+
SUMPRODUCT(-('Diário 4º PA'!$E$5:$E$2004='Analítico Cx.'!$B44),-('Diário 4º PA'!$P$5:$P$2004=G$1),('Diário 4º PA'!$F$5:$F$2004))+
SUMPRODUCT(-('Diário 5º PA'!$E$5:$E$2004='Analítico Cx.'!$B44),-('Diário 5º PA'!$P$5:$P$2004=G$1),('Diário 5º PA'!$F$5:$F$2004))</f>
        <v>0</v>
      </c>
      <c r="H44" s="218">
        <f>SUMPRODUCT(-('Diário 2o PA'!$E$5:$E$1412='Analítico Cx.'!$B44),-('Diário 2o PA'!$P$5:$P$1412=H$1),('Diário 2o PA'!$F$5:$F$1412))+
SUMPRODUCT(-('Diário 3o PA'!$E$5:$E$2004='Analítico Cx.'!$B44),-('Diário 3o PA'!$P$5:$P$2004=H$1),('Diário 3o PA'!$F$5:$F$2004))+
SUMPRODUCT(-('Diário 4º PA'!$E$5:$E$2004='Analítico Cx.'!$B44),-('Diário 4º PA'!$P$5:$P$2004=H$1),('Diário 4º PA'!$F$5:$F$2004))+
SUMPRODUCT(-('Diário 5º PA'!$E$5:$E$2004='Analítico Cx.'!$B44),-('Diário 5º PA'!$P$5:$P$2004=H$1),('Diário 5º PA'!$F$5:$F$2004))</f>
        <v>0</v>
      </c>
      <c r="I44" s="218">
        <f>SUMPRODUCT(-('Diário 2o PA'!$E$5:$E$1412='Analítico Cx.'!$B44),-('Diário 2o PA'!$P$5:$P$1412=I$1),('Diário 2o PA'!$F$5:$F$1412))+
SUMPRODUCT(-('Diário 3o PA'!$E$5:$E$2004='Analítico Cx.'!$B44),-('Diário 3o PA'!$P$5:$P$2004=I$1),('Diário 3o PA'!$F$5:$F$2004))+
SUMPRODUCT(-('Diário 4º PA'!$E$5:$E$2004='Analítico Cx.'!$B44),-('Diário 4º PA'!$P$5:$P$2004=I$1),('Diário 4º PA'!$F$5:$F$2004))+
SUMPRODUCT(-('Diário 5º PA'!$E$5:$E$2004='Analítico Cx.'!$B44),-('Diário 5º PA'!$P$5:$P$2004=I$1),('Diário 5º PA'!$F$5:$F$2004))</f>
        <v>0</v>
      </c>
      <c r="J44" s="218">
        <f>SUMPRODUCT(-('Diário 2o PA'!$E$5:$E$1412='Analítico Cx.'!$B44),-('Diário 2o PA'!$P$5:$P$1412=J$1),('Diário 2o PA'!$F$5:$F$1412))+
SUMPRODUCT(-('Diário 3o PA'!$E$5:$E$2004='Analítico Cx.'!$B44),-('Diário 3o PA'!$P$5:$P$2004=J$1),('Diário 3o PA'!$F$5:$F$2004))+
SUMPRODUCT(-('Diário 4º PA'!$E$5:$E$2004='Analítico Cx.'!$B44),-('Diário 4º PA'!$P$5:$P$2004=J$1),('Diário 4º PA'!$F$5:$F$2004))+
SUMPRODUCT(-('Diário 5º PA'!$E$5:$E$2004='Analítico Cx.'!$B44),-('Diário 5º PA'!$P$5:$P$2004=J$1),('Diário 5º PA'!$F$5:$F$2004))</f>
        <v>0</v>
      </c>
      <c r="K44" s="218">
        <f>SUMPRODUCT(-('Diário 2o PA'!$E$5:$E$1412='Analítico Cx.'!$B44),-('Diário 2o PA'!$P$5:$P$1412=K$1),('Diário 2o PA'!$F$5:$F$1412))+
SUMPRODUCT(-('Diário 3o PA'!$E$5:$E$2004='Analítico Cx.'!$B44),-('Diário 3o PA'!$P$5:$P$2004=K$1),('Diário 3o PA'!$F$5:$F$2004))+
SUMPRODUCT(-('Diário 4º PA'!$E$5:$E$2004='Analítico Cx.'!$B44),-('Diário 4º PA'!$P$5:$P$2004=K$1),('Diário 4º PA'!$F$5:$F$2004))+
SUMPRODUCT(-('Diário 5º PA'!$E$5:$E$2004='Analítico Cx.'!$B44),-('Diário 5º PA'!$P$5:$P$2004=K$1),('Diário 5º PA'!$F$5:$F$2004))</f>
        <v>0</v>
      </c>
      <c r="L44" s="218">
        <f>SUMPRODUCT(-('Diário 2o PA'!$E$5:$E$1412='Analítico Cx.'!$B44),-('Diário 2o PA'!$P$5:$P$1412=L$1),('Diário 2o PA'!$F$5:$F$1412))+
SUMPRODUCT(-('Diário 3o PA'!$E$5:$E$2004='Analítico Cx.'!$B44),-('Diário 3o PA'!$P$5:$P$2004=L$1),('Diário 3o PA'!$F$5:$F$2004))+
SUMPRODUCT(-('Diário 4º PA'!$E$5:$E$2004='Analítico Cx.'!$B44),-('Diário 4º PA'!$P$5:$P$2004=L$1),('Diário 4º PA'!$F$5:$F$2004))+
SUMPRODUCT(-('Diário 5º PA'!$E$5:$E$2004='Analítico Cx.'!$B44),-('Diário 5º PA'!$P$5:$P$2004=L$1),('Diário 5º PA'!$F$5:$F$2004))</f>
        <v>0</v>
      </c>
      <c r="M44" s="218">
        <f>SUMPRODUCT(-('Diário 2o PA'!$E$5:$E$1412='Analítico Cx.'!$B44),-('Diário 2o PA'!$P$5:$P$1412=M$1),('Diário 2o PA'!$F$5:$F$1412))+
SUMPRODUCT(-('Diário 3o PA'!$E$5:$E$2004='Analítico Cx.'!$B44),-('Diário 3o PA'!$P$5:$P$2004=M$1),('Diário 3o PA'!$F$5:$F$2004))+
SUMPRODUCT(-('Diário 4º PA'!$E$5:$E$2004='Analítico Cx.'!$B44),-('Diário 4º PA'!$P$5:$P$2004=M$1),('Diário 4º PA'!$F$5:$F$2004))+
SUMPRODUCT(-('Diário 5º PA'!$E$5:$E$2004='Analítico Cx.'!$B44),-('Diário 5º PA'!$P$5:$P$2004=M$1),('Diário 5º PA'!$F$5:$F$2004))</f>
        <v>0</v>
      </c>
      <c r="N44" s="218">
        <f>SUMPRODUCT(-('Diário 2o PA'!$E$5:$E$1412='Analítico Cx.'!$B44),-('Diário 2o PA'!$P$5:$P$1412=N$1),('Diário 2o PA'!$F$5:$F$1412))+
SUMPRODUCT(-('Diário 3o PA'!$E$5:$E$2004='Analítico Cx.'!$B44),-('Diário 3o PA'!$P$5:$P$2004=N$1),('Diário 3o PA'!$F$5:$F$2004))+
SUMPRODUCT(-('Diário 4º PA'!$E$5:$E$2004='Analítico Cx.'!$B44),-('Diário 4º PA'!$P$5:$P$2004=N$1),('Diário 4º PA'!$F$5:$F$2004))+
SUMPRODUCT(-('Diário 5º PA'!$E$5:$E$2004='Analítico Cx.'!$B44),-('Diário 5º PA'!$P$5:$P$2004=N$1),('Diário 5º PA'!$F$5:$F$2004))</f>
        <v>0</v>
      </c>
      <c r="O44" s="219">
        <f t="shared" si="8"/>
        <v>0</v>
      </c>
      <c r="P44" s="193">
        <f t="shared" si="7"/>
        <v>0</v>
      </c>
    </row>
    <row r="45" spans="1:16" s="37" customFormat="1" ht="23.25" customHeight="1" x14ac:dyDescent="0.25">
      <c r="A45" s="228" t="s">
        <v>238</v>
      </c>
      <c r="B45" s="66" t="s">
        <v>289</v>
      </c>
      <c r="C45" s="218">
        <f>SUMPRODUCT(-('Diário 2o PA'!$E$5:$E$1412='Analítico Cx.'!$B45),-('Diário 2o PA'!$P$5:$P$1412=C$1),('Diário 2o PA'!$F$5:$F$1412))+
SUMPRODUCT(-('Diário 3o PA'!$E$5:$E$2004='Analítico Cx.'!$B45),-('Diário 3o PA'!$P$5:$P$2004=C$1),('Diário 3o PA'!$F$5:$F$2004))+
SUMPRODUCT(-('Diário 4º PA'!$E$5:$E$2004='Analítico Cx.'!$B45),-('Diário 4º PA'!$P$5:$P$2004=C$1),('Diário 4º PA'!$F$5:$F$2004))+
SUMPRODUCT(-('Diário 5º PA'!$E$5:$E$2004='Analítico Cx.'!$B45),-('Diário 5º PA'!$P$5:$P$2004=C$1),('Diário 5º PA'!$F$5:$F$2004))</f>
        <v>0</v>
      </c>
      <c r="D45" s="218">
        <f>SUMPRODUCT(-('Diário 2o PA'!$E$5:$E$1412='Analítico Cx.'!$B45),-('Diário 2o PA'!$P$5:$P$1412=D$1),('Diário 2o PA'!$F$5:$F$1412))+
SUMPRODUCT(-('Diário 3o PA'!$E$5:$E$2004='Analítico Cx.'!$B45),-('Diário 3o PA'!$P$5:$P$2004=D$1),('Diário 3o PA'!$F$5:$F$2004))+
SUMPRODUCT(-('Diário 4º PA'!$E$5:$E$2004='Analítico Cx.'!$B45),-('Diário 4º PA'!$P$5:$P$2004=D$1),('Diário 4º PA'!$F$5:$F$2004))+
SUMPRODUCT(-('Diário 5º PA'!$E$5:$E$2004='Analítico Cx.'!$B45),-('Diário 5º PA'!$P$5:$P$2004=D$1),('Diário 5º PA'!$F$5:$F$2004))</f>
        <v>0</v>
      </c>
      <c r="E45" s="218">
        <f>SUMPRODUCT(-('Diário 2o PA'!$E$5:$E$1412='Analítico Cx.'!$B45),-('Diário 2o PA'!$P$5:$P$1412=E$1),('Diário 2o PA'!$F$5:$F$1412))+
SUMPRODUCT(-('Diário 3o PA'!$E$5:$E$2004='Analítico Cx.'!$B45),-('Diário 3o PA'!$P$5:$P$2004=E$1),('Diário 3o PA'!$F$5:$F$2004))+
SUMPRODUCT(-('Diário 4º PA'!$E$5:$E$2004='Analítico Cx.'!$B45),-('Diário 4º PA'!$P$5:$P$2004=E$1),('Diário 4º PA'!$F$5:$F$2004))+
SUMPRODUCT(-('Diário 5º PA'!$E$5:$E$2004='Analítico Cx.'!$B45),-('Diário 5º PA'!$P$5:$P$2004=E$1),('Diário 5º PA'!$F$5:$F$2004))</f>
        <v>0</v>
      </c>
      <c r="F45" s="218">
        <f>SUMPRODUCT(-('Diário 2o PA'!$E$5:$E$1412='Analítico Cx.'!$B45),-('Diário 2o PA'!$P$5:$P$1412=F$1),('Diário 2o PA'!$F$5:$F$1412))+
SUMPRODUCT(-('Diário 3o PA'!$E$5:$E$2004='Analítico Cx.'!$B45),-('Diário 3o PA'!$P$5:$P$2004=F$1),('Diário 3o PA'!$F$5:$F$2004))+
SUMPRODUCT(-('Diário 4º PA'!$E$5:$E$2004='Analítico Cx.'!$B45),-('Diário 4º PA'!$P$5:$P$2004=F$1),('Diário 4º PA'!$F$5:$F$2004))+
SUMPRODUCT(-('Diário 5º PA'!$E$5:$E$2004='Analítico Cx.'!$B45),-('Diário 5º PA'!$P$5:$P$2004=F$1),('Diário 5º PA'!$F$5:$F$2004))</f>
        <v>0</v>
      </c>
      <c r="G45" s="218">
        <f>SUMPRODUCT(-('Diário 2o PA'!$E$5:$E$1412='Analítico Cx.'!$B45),-('Diário 2o PA'!$P$5:$P$1412=G$1),('Diário 2o PA'!$F$5:$F$1412))+
SUMPRODUCT(-('Diário 3o PA'!$E$5:$E$2004='Analítico Cx.'!$B45),-('Diário 3o PA'!$P$5:$P$2004=G$1),('Diário 3o PA'!$F$5:$F$2004))+
SUMPRODUCT(-('Diário 4º PA'!$E$5:$E$2004='Analítico Cx.'!$B45),-('Diário 4º PA'!$P$5:$P$2004=G$1),('Diário 4º PA'!$F$5:$F$2004))+
SUMPRODUCT(-('Diário 5º PA'!$E$5:$E$2004='Analítico Cx.'!$B45),-('Diário 5º PA'!$P$5:$P$2004=G$1),('Diário 5º PA'!$F$5:$F$2004))</f>
        <v>0</v>
      </c>
      <c r="H45" s="218">
        <f>SUMPRODUCT(-('Diário 2o PA'!$E$5:$E$1412='Analítico Cx.'!$B45),-('Diário 2o PA'!$P$5:$P$1412=H$1),('Diário 2o PA'!$F$5:$F$1412))+
SUMPRODUCT(-('Diário 3o PA'!$E$5:$E$2004='Analítico Cx.'!$B45),-('Diário 3o PA'!$P$5:$P$2004=H$1),('Diário 3o PA'!$F$5:$F$2004))+
SUMPRODUCT(-('Diário 4º PA'!$E$5:$E$2004='Analítico Cx.'!$B45),-('Diário 4º PA'!$P$5:$P$2004=H$1),('Diário 4º PA'!$F$5:$F$2004))+
SUMPRODUCT(-('Diário 5º PA'!$E$5:$E$2004='Analítico Cx.'!$B45),-('Diário 5º PA'!$P$5:$P$2004=H$1),('Diário 5º PA'!$F$5:$F$2004))</f>
        <v>0</v>
      </c>
      <c r="I45" s="218">
        <f>SUMPRODUCT(-('Diário 2o PA'!$E$5:$E$1412='Analítico Cx.'!$B45),-('Diário 2o PA'!$P$5:$P$1412=I$1),('Diário 2o PA'!$F$5:$F$1412))+
SUMPRODUCT(-('Diário 3o PA'!$E$5:$E$2004='Analítico Cx.'!$B45),-('Diário 3o PA'!$P$5:$P$2004=I$1),('Diário 3o PA'!$F$5:$F$2004))+
SUMPRODUCT(-('Diário 4º PA'!$E$5:$E$2004='Analítico Cx.'!$B45),-('Diário 4º PA'!$P$5:$P$2004=I$1),('Diário 4º PA'!$F$5:$F$2004))+
SUMPRODUCT(-('Diário 5º PA'!$E$5:$E$2004='Analítico Cx.'!$B45),-('Diário 5º PA'!$P$5:$P$2004=I$1),('Diário 5º PA'!$F$5:$F$2004))</f>
        <v>0</v>
      </c>
      <c r="J45" s="218">
        <f>SUMPRODUCT(-('Diário 2o PA'!$E$5:$E$1412='Analítico Cx.'!$B45),-('Diário 2o PA'!$P$5:$P$1412=J$1),('Diário 2o PA'!$F$5:$F$1412))+
SUMPRODUCT(-('Diário 3o PA'!$E$5:$E$2004='Analítico Cx.'!$B45),-('Diário 3o PA'!$P$5:$P$2004=J$1),('Diário 3o PA'!$F$5:$F$2004))+
SUMPRODUCT(-('Diário 4º PA'!$E$5:$E$2004='Analítico Cx.'!$B45),-('Diário 4º PA'!$P$5:$P$2004=J$1),('Diário 4º PA'!$F$5:$F$2004))+
SUMPRODUCT(-('Diário 5º PA'!$E$5:$E$2004='Analítico Cx.'!$B45),-('Diário 5º PA'!$P$5:$P$2004=J$1),('Diário 5º PA'!$F$5:$F$2004))</f>
        <v>0</v>
      </c>
      <c r="K45" s="218">
        <f>SUMPRODUCT(-('Diário 2o PA'!$E$5:$E$1412='Analítico Cx.'!$B45),-('Diário 2o PA'!$P$5:$P$1412=K$1),('Diário 2o PA'!$F$5:$F$1412))+
SUMPRODUCT(-('Diário 3o PA'!$E$5:$E$2004='Analítico Cx.'!$B45),-('Diário 3o PA'!$P$5:$P$2004=K$1),('Diário 3o PA'!$F$5:$F$2004))+
SUMPRODUCT(-('Diário 4º PA'!$E$5:$E$2004='Analítico Cx.'!$B45),-('Diário 4º PA'!$P$5:$P$2004=K$1),('Diário 4º PA'!$F$5:$F$2004))+
SUMPRODUCT(-('Diário 5º PA'!$E$5:$E$2004='Analítico Cx.'!$B45),-('Diário 5º PA'!$P$5:$P$2004=K$1),('Diário 5º PA'!$F$5:$F$2004))</f>
        <v>0</v>
      </c>
      <c r="L45" s="218">
        <f>SUMPRODUCT(-('Diário 2o PA'!$E$5:$E$1412='Analítico Cx.'!$B45),-('Diário 2o PA'!$P$5:$P$1412=L$1),('Diário 2o PA'!$F$5:$F$1412))+
SUMPRODUCT(-('Diário 3o PA'!$E$5:$E$2004='Analítico Cx.'!$B45),-('Diário 3o PA'!$P$5:$P$2004=L$1),('Diário 3o PA'!$F$5:$F$2004))+
SUMPRODUCT(-('Diário 4º PA'!$E$5:$E$2004='Analítico Cx.'!$B45),-('Diário 4º PA'!$P$5:$P$2004=L$1),('Diário 4º PA'!$F$5:$F$2004))+
SUMPRODUCT(-('Diário 5º PA'!$E$5:$E$2004='Analítico Cx.'!$B45),-('Diário 5º PA'!$P$5:$P$2004=L$1),('Diário 5º PA'!$F$5:$F$2004))</f>
        <v>0</v>
      </c>
      <c r="M45" s="218">
        <f>SUMPRODUCT(-('Diário 2o PA'!$E$5:$E$1412='Analítico Cx.'!$B45),-('Diário 2o PA'!$P$5:$P$1412=M$1),('Diário 2o PA'!$F$5:$F$1412))+
SUMPRODUCT(-('Diário 3o PA'!$E$5:$E$2004='Analítico Cx.'!$B45),-('Diário 3o PA'!$P$5:$P$2004=M$1),('Diário 3o PA'!$F$5:$F$2004))+
SUMPRODUCT(-('Diário 4º PA'!$E$5:$E$2004='Analítico Cx.'!$B45),-('Diário 4º PA'!$P$5:$P$2004=M$1),('Diário 4º PA'!$F$5:$F$2004))+
SUMPRODUCT(-('Diário 5º PA'!$E$5:$E$2004='Analítico Cx.'!$B45),-('Diário 5º PA'!$P$5:$P$2004=M$1),('Diário 5º PA'!$F$5:$F$2004))</f>
        <v>0</v>
      </c>
      <c r="N45" s="218">
        <f>SUMPRODUCT(-('Diário 2o PA'!$E$5:$E$1412='Analítico Cx.'!$B45),-('Diário 2o PA'!$P$5:$P$1412=N$1),('Diário 2o PA'!$F$5:$F$1412))+
SUMPRODUCT(-('Diário 3o PA'!$E$5:$E$2004='Analítico Cx.'!$B45),-('Diário 3o PA'!$P$5:$P$2004=N$1),('Diário 3o PA'!$F$5:$F$2004))+
SUMPRODUCT(-('Diário 4º PA'!$E$5:$E$2004='Analítico Cx.'!$B45),-('Diário 4º PA'!$P$5:$P$2004=N$1),('Diário 4º PA'!$F$5:$F$2004))+
SUMPRODUCT(-('Diário 5º PA'!$E$5:$E$2004='Analítico Cx.'!$B45),-('Diário 5º PA'!$P$5:$P$2004=N$1),('Diário 5º PA'!$F$5:$F$2004))</f>
        <v>0</v>
      </c>
      <c r="O45" s="219">
        <f t="shared" si="8"/>
        <v>0</v>
      </c>
      <c r="P45" s="193">
        <f t="shared" si="7"/>
        <v>0</v>
      </c>
    </row>
    <row r="46" spans="1:16" ht="23.25" customHeight="1" x14ac:dyDescent="0.25">
      <c r="A46" s="230"/>
      <c r="B46" s="231" t="s">
        <v>113</v>
      </c>
      <c r="C46" s="232">
        <f t="shared" ref="C46:O46" si="9">SUBTOTAL(109,C34:C45)</f>
        <v>772203.98999999987</v>
      </c>
      <c r="D46" s="232">
        <f t="shared" si="9"/>
        <v>1267240.72</v>
      </c>
      <c r="E46" s="232">
        <f t="shared" si="9"/>
        <v>1342466.13</v>
      </c>
      <c r="F46" s="232">
        <f t="shared" si="9"/>
        <v>0</v>
      </c>
      <c r="G46" s="232">
        <f t="shared" si="9"/>
        <v>0</v>
      </c>
      <c r="H46" s="232">
        <f t="shared" si="9"/>
        <v>0</v>
      </c>
      <c r="I46" s="232">
        <f t="shared" ref="I46:N46" si="10">SUBTOTAL(109,I34:I45)</f>
        <v>0</v>
      </c>
      <c r="J46" s="232">
        <f t="shared" si="10"/>
        <v>0</v>
      </c>
      <c r="K46" s="232">
        <f t="shared" si="10"/>
        <v>0</v>
      </c>
      <c r="L46" s="232">
        <f t="shared" si="10"/>
        <v>0</v>
      </c>
      <c r="M46" s="232">
        <f t="shared" si="10"/>
        <v>0</v>
      </c>
      <c r="N46" s="232">
        <f t="shared" si="10"/>
        <v>0</v>
      </c>
      <c r="O46" s="232">
        <f t="shared" si="9"/>
        <v>3381910.84</v>
      </c>
      <c r="P46" s="199">
        <f t="shared" si="7"/>
        <v>0.37014055718367994</v>
      </c>
    </row>
    <row r="47" spans="1:16" ht="23.25" customHeight="1" x14ac:dyDescent="0.25">
      <c r="A47" s="215" t="s">
        <v>15</v>
      </c>
      <c r="B47" s="227" t="s">
        <v>39</v>
      </c>
      <c r="C47" s="233"/>
      <c r="D47" s="233"/>
      <c r="E47" s="233"/>
      <c r="F47" s="233"/>
      <c r="G47" s="233"/>
      <c r="H47" s="233"/>
      <c r="I47" s="233"/>
      <c r="J47" s="233"/>
      <c r="K47" s="233"/>
      <c r="L47" s="233"/>
      <c r="M47" s="233"/>
      <c r="N47" s="233"/>
      <c r="O47" s="233"/>
      <c r="P47" s="193">
        <f t="shared" si="7"/>
        <v>0</v>
      </c>
    </row>
    <row r="48" spans="1:16" ht="23.25" customHeight="1" x14ac:dyDescent="0.25">
      <c r="A48" s="234" t="s">
        <v>108</v>
      </c>
      <c r="B48" s="129" t="s">
        <v>160</v>
      </c>
      <c r="C48" s="218">
        <f>SUMPRODUCT(-('Diário 2o PA'!$E$5:$E$1412='Analítico Cx.'!$B48),-('Diário 2o PA'!$P$5:$P$1412=C$1),('Diário 2o PA'!$F$5:$F$1412))+
SUMPRODUCT(-('Diário 3o PA'!$E$5:$E$2004='Analítico Cx.'!$B48),-('Diário 3o PA'!$P$5:$P$2004=C$1),('Diário 3o PA'!$F$5:$F$2004))+
SUMPRODUCT(-('Diário 4º PA'!$E$5:$E$2004='Analítico Cx.'!$B48),-('Diário 4º PA'!$P$5:$P$2004=C$1),('Diário 4º PA'!$F$5:$F$2004))+
SUMPRODUCT(-('Diário 5º PA'!$E$5:$E$2004='Analítico Cx.'!$B48),-('Diário 5º PA'!$P$5:$P$2004=C$1),('Diário 5º PA'!$F$5:$F$2004))</f>
        <v>1951.6899999999998</v>
      </c>
      <c r="D48" s="218">
        <f>SUMPRODUCT(-('Diário 2o PA'!$E$5:$E$1412='Analítico Cx.'!$B48),-('Diário 2o PA'!$P$5:$P$1412=D$1),('Diário 2o PA'!$F$5:$F$1412))+
SUMPRODUCT(-('Diário 3o PA'!$E$5:$E$2004='Analítico Cx.'!$B48),-('Diário 3o PA'!$P$5:$P$2004=D$1),('Diário 3o PA'!$F$5:$F$2004))+
SUMPRODUCT(-('Diário 4º PA'!$E$5:$E$2004='Analítico Cx.'!$B48),-('Diário 4º PA'!$P$5:$P$2004=D$1),('Diário 4º PA'!$F$5:$F$2004))+
SUMPRODUCT(-('Diário 5º PA'!$E$5:$E$2004='Analítico Cx.'!$B48),-('Diário 5º PA'!$P$5:$P$2004=D$1),('Diário 5º PA'!$F$5:$F$2004))</f>
        <v>1371.48</v>
      </c>
      <c r="E48" s="218">
        <f>SUMPRODUCT(-('Diário 2o PA'!$E$5:$E$1412='Analítico Cx.'!$B48),-('Diário 2o PA'!$P$5:$P$1412=E$1),('Diário 2o PA'!$F$5:$F$1412))+
SUMPRODUCT(-('Diário 3o PA'!$E$5:$E$2004='Analítico Cx.'!$B48),-('Diário 3o PA'!$P$5:$P$2004=E$1),('Diário 3o PA'!$F$5:$F$2004))+
SUMPRODUCT(-('Diário 4º PA'!$E$5:$E$2004='Analítico Cx.'!$B48),-('Diário 4º PA'!$P$5:$P$2004=E$1),('Diário 4º PA'!$F$5:$F$2004))+
SUMPRODUCT(-('Diário 5º PA'!$E$5:$E$2004='Analítico Cx.'!$B48),-('Diário 5º PA'!$P$5:$P$2004=E$1),('Diário 5º PA'!$F$5:$F$2004))</f>
        <v>1115.6600000000001</v>
      </c>
      <c r="F48" s="218">
        <f>SUMPRODUCT(-('Diário 2o PA'!$E$5:$E$1412='Analítico Cx.'!$B48),-('Diário 2o PA'!$P$5:$P$1412=F$1),('Diário 2o PA'!$F$5:$F$1412))+
SUMPRODUCT(-('Diário 3o PA'!$E$5:$E$2004='Analítico Cx.'!$B48),-('Diário 3o PA'!$P$5:$P$2004=F$1),('Diário 3o PA'!$F$5:$F$2004))+
SUMPRODUCT(-('Diário 4º PA'!$E$5:$E$2004='Analítico Cx.'!$B48),-('Diário 4º PA'!$P$5:$P$2004=F$1),('Diário 4º PA'!$F$5:$F$2004))+
SUMPRODUCT(-('Diário 5º PA'!$E$5:$E$2004='Analítico Cx.'!$B48),-('Diário 5º PA'!$P$5:$P$2004=F$1),('Diário 5º PA'!$F$5:$F$2004))</f>
        <v>0</v>
      </c>
      <c r="G48" s="218">
        <f>SUMPRODUCT(-('Diário 2o PA'!$E$5:$E$1412='Analítico Cx.'!$B48),-('Diário 2o PA'!$P$5:$P$1412=G$1),('Diário 2o PA'!$F$5:$F$1412))+
SUMPRODUCT(-('Diário 3o PA'!$E$5:$E$2004='Analítico Cx.'!$B48),-('Diário 3o PA'!$P$5:$P$2004=G$1),('Diário 3o PA'!$F$5:$F$2004))+
SUMPRODUCT(-('Diário 4º PA'!$E$5:$E$2004='Analítico Cx.'!$B48),-('Diário 4º PA'!$P$5:$P$2004=G$1),('Diário 4º PA'!$F$5:$F$2004))+
SUMPRODUCT(-('Diário 5º PA'!$E$5:$E$2004='Analítico Cx.'!$B48),-('Diário 5º PA'!$P$5:$P$2004=G$1),('Diário 5º PA'!$F$5:$F$2004))</f>
        <v>0</v>
      </c>
      <c r="H48" s="218">
        <f>SUMPRODUCT(-('Diário 2o PA'!$E$5:$E$1412='Analítico Cx.'!$B48),-('Diário 2o PA'!$P$5:$P$1412=H$1),('Diário 2o PA'!$F$5:$F$1412))+
SUMPRODUCT(-('Diário 3o PA'!$E$5:$E$2004='Analítico Cx.'!$B48),-('Diário 3o PA'!$P$5:$P$2004=H$1),('Diário 3o PA'!$F$5:$F$2004))+
SUMPRODUCT(-('Diário 4º PA'!$E$5:$E$2004='Analítico Cx.'!$B48),-('Diário 4º PA'!$P$5:$P$2004=H$1),('Diário 4º PA'!$F$5:$F$2004))+
SUMPRODUCT(-('Diário 5º PA'!$E$5:$E$2004='Analítico Cx.'!$B48),-('Diário 5º PA'!$P$5:$P$2004=H$1),('Diário 5º PA'!$F$5:$F$2004))</f>
        <v>0</v>
      </c>
      <c r="I48" s="218">
        <f>SUMPRODUCT(-('Diário 2o PA'!$E$5:$E$1412='Analítico Cx.'!$B48),-('Diário 2o PA'!$P$5:$P$1412=I$1),('Diário 2o PA'!$F$5:$F$1412))+
SUMPRODUCT(-('Diário 3o PA'!$E$5:$E$2004='Analítico Cx.'!$B48),-('Diário 3o PA'!$P$5:$P$2004=I$1),('Diário 3o PA'!$F$5:$F$2004))+
SUMPRODUCT(-('Diário 4º PA'!$E$5:$E$2004='Analítico Cx.'!$B48),-('Diário 4º PA'!$P$5:$P$2004=I$1),('Diário 4º PA'!$F$5:$F$2004))+
SUMPRODUCT(-('Diário 5º PA'!$E$5:$E$2004='Analítico Cx.'!$B48),-('Diário 5º PA'!$P$5:$P$2004=I$1),('Diário 5º PA'!$F$5:$F$2004))</f>
        <v>0</v>
      </c>
      <c r="J48" s="218">
        <f>SUMPRODUCT(-('Diário 2o PA'!$E$5:$E$1412='Analítico Cx.'!$B48),-('Diário 2o PA'!$P$5:$P$1412=J$1),('Diário 2o PA'!$F$5:$F$1412))+
SUMPRODUCT(-('Diário 3o PA'!$E$5:$E$2004='Analítico Cx.'!$B48),-('Diário 3o PA'!$P$5:$P$2004=J$1),('Diário 3o PA'!$F$5:$F$2004))+
SUMPRODUCT(-('Diário 4º PA'!$E$5:$E$2004='Analítico Cx.'!$B48),-('Diário 4º PA'!$P$5:$P$2004=J$1),('Diário 4º PA'!$F$5:$F$2004))+
SUMPRODUCT(-('Diário 5º PA'!$E$5:$E$2004='Analítico Cx.'!$B48),-('Diário 5º PA'!$P$5:$P$2004=J$1),('Diário 5º PA'!$F$5:$F$2004))</f>
        <v>0</v>
      </c>
      <c r="K48" s="218">
        <f>SUMPRODUCT(-('Diário 2o PA'!$E$5:$E$1412='Analítico Cx.'!$B48),-('Diário 2o PA'!$P$5:$P$1412=K$1),('Diário 2o PA'!$F$5:$F$1412))+
SUMPRODUCT(-('Diário 3o PA'!$E$5:$E$2004='Analítico Cx.'!$B48),-('Diário 3o PA'!$P$5:$P$2004=K$1),('Diário 3o PA'!$F$5:$F$2004))+
SUMPRODUCT(-('Diário 4º PA'!$E$5:$E$2004='Analítico Cx.'!$B48),-('Diário 4º PA'!$P$5:$P$2004=K$1),('Diário 4º PA'!$F$5:$F$2004))+
SUMPRODUCT(-('Diário 5º PA'!$E$5:$E$2004='Analítico Cx.'!$B48),-('Diário 5º PA'!$P$5:$P$2004=K$1),('Diário 5º PA'!$F$5:$F$2004))</f>
        <v>0</v>
      </c>
      <c r="L48" s="218">
        <f>SUMPRODUCT(-('Diário 2o PA'!$E$5:$E$1412='Analítico Cx.'!$B48),-('Diário 2o PA'!$P$5:$P$1412=L$1),('Diário 2o PA'!$F$5:$F$1412))+
SUMPRODUCT(-('Diário 3o PA'!$E$5:$E$2004='Analítico Cx.'!$B48),-('Diário 3o PA'!$P$5:$P$2004=L$1),('Diário 3o PA'!$F$5:$F$2004))+
SUMPRODUCT(-('Diário 4º PA'!$E$5:$E$2004='Analítico Cx.'!$B48),-('Diário 4º PA'!$P$5:$P$2004=L$1),('Diário 4º PA'!$F$5:$F$2004))+
SUMPRODUCT(-('Diário 5º PA'!$E$5:$E$2004='Analítico Cx.'!$B48),-('Diário 5º PA'!$P$5:$P$2004=L$1),('Diário 5º PA'!$F$5:$F$2004))</f>
        <v>0</v>
      </c>
      <c r="M48" s="218">
        <f>SUMPRODUCT(-('Diário 2o PA'!$E$5:$E$1412='Analítico Cx.'!$B48),-('Diário 2o PA'!$P$5:$P$1412=M$1),('Diário 2o PA'!$F$5:$F$1412))+
SUMPRODUCT(-('Diário 3o PA'!$E$5:$E$2004='Analítico Cx.'!$B48),-('Diário 3o PA'!$P$5:$P$2004=M$1),('Diário 3o PA'!$F$5:$F$2004))+
SUMPRODUCT(-('Diário 4º PA'!$E$5:$E$2004='Analítico Cx.'!$B48),-('Diário 4º PA'!$P$5:$P$2004=M$1),('Diário 4º PA'!$F$5:$F$2004))+
SUMPRODUCT(-('Diário 5º PA'!$E$5:$E$2004='Analítico Cx.'!$B48),-('Diário 5º PA'!$P$5:$P$2004=M$1),('Diário 5º PA'!$F$5:$F$2004))</f>
        <v>0</v>
      </c>
      <c r="N48" s="218">
        <f>SUMPRODUCT(-('Diário 2o PA'!$E$5:$E$1412='Analítico Cx.'!$B48),-('Diário 2o PA'!$P$5:$P$1412=N$1),('Diário 2o PA'!$F$5:$F$1412))+
SUMPRODUCT(-('Diário 3o PA'!$E$5:$E$2004='Analítico Cx.'!$B48),-('Diário 3o PA'!$P$5:$P$2004=N$1),('Diário 3o PA'!$F$5:$F$2004))+
SUMPRODUCT(-('Diário 4º PA'!$E$5:$E$2004='Analítico Cx.'!$B48),-('Diário 4º PA'!$P$5:$P$2004=N$1),('Diário 4º PA'!$F$5:$F$2004))+
SUMPRODUCT(-('Diário 5º PA'!$E$5:$E$2004='Analítico Cx.'!$B48),-('Diário 5º PA'!$P$5:$P$2004=N$1),('Diário 5º PA'!$F$5:$F$2004))</f>
        <v>0</v>
      </c>
      <c r="O48" s="219">
        <f>SUM(C48:N48)</f>
        <v>4438.83</v>
      </c>
      <c r="P48" s="193">
        <f t="shared" si="7"/>
        <v>4.8581736396209488E-4</v>
      </c>
    </row>
    <row r="49" spans="1:16" ht="23.25" customHeight="1" x14ac:dyDescent="0.25">
      <c r="A49" s="234" t="s">
        <v>109</v>
      </c>
      <c r="B49" s="129" t="s">
        <v>7</v>
      </c>
      <c r="C49" s="218">
        <f>SUMPRODUCT(-('Diário 2o PA'!$E$5:$E$1412='Analítico Cx.'!$B49),-('Diário 2o PA'!$P$5:$P$1412=C$1),('Diário 2o PA'!$F$5:$F$1412))+
SUMPRODUCT(-('Diário 3o PA'!$E$5:$E$2004='Analítico Cx.'!$B49),-('Diário 3o PA'!$P$5:$P$2004=C$1),('Diário 3o PA'!$F$5:$F$2004))+
SUMPRODUCT(-('Diário 4º PA'!$E$5:$E$2004='Analítico Cx.'!$B49),-('Diário 4º PA'!$P$5:$P$2004=C$1),('Diário 4º PA'!$F$5:$F$2004))+
SUMPRODUCT(-('Diário 5º PA'!$E$5:$E$2004='Analítico Cx.'!$B49),-('Diário 5º PA'!$P$5:$P$2004=C$1),('Diário 5º PA'!$F$5:$F$2004))</f>
        <v>55247</v>
      </c>
      <c r="D49" s="218">
        <f>SUMPRODUCT(-('Diário 2o PA'!$E$5:$E$1412='Analítico Cx.'!$B49),-('Diário 2o PA'!$P$5:$P$1412=D$1),('Diário 2o PA'!$F$5:$F$1412))+
SUMPRODUCT(-('Diário 3o PA'!$E$5:$E$2004='Analítico Cx.'!$B49),-('Diário 3o PA'!$P$5:$P$2004=D$1),('Diário 3o PA'!$F$5:$F$2004))+
SUMPRODUCT(-('Diário 4º PA'!$E$5:$E$2004='Analítico Cx.'!$B49),-('Diário 4º PA'!$P$5:$P$2004=D$1),('Diário 4º PA'!$F$5:$F$2004))+
SUMPRODUCT(-('Diário 5º PA'!$E$5:$E$2004='Analítico Cx.'!$B49),-('Diário 5º PA'!$P$5:$P$2004=D$1),('Diário 5º PA'!$F$5:$F$2004))</f>
        <v>37235.199999999997</v>
      </c>
      <c r="E49" s="218">
        <f>SUMPRODUCT(-('Diário 2o PA'!$E$5:$E$1412='Analítico Cx.'!$B49),-('Diário 2o PA'!$P$5:$P$1412=E$1),('Diário 2o PA'!$F$5:$F$1412))+
SUMPRODUCT(-('Diário 3o PA'!$E$5:$E$2004='Analítico Cx.'!$B49),-('Diário 3o PA'!$P$5:$P$2004=E$1),('Diário 3o PA'!$F$5:$F$2004))+
SUMPRODUCT(-('Diário 4º PA'!$E$5:$E$2004='Analítico Cx.'!$B49),-('Diário 4º PA'!$P$5:$P$2004=E$1),('Diário 4º PA'!$F$5:$F$2004))+
SUMPRODUCT(-('Diário 5º PA'!$E$5:$E$2004='Analítico Cx.'!$B49),-('Diário 5º PA'!$P$5:$P$2004=E$1),('Diário 5º PA'!$F$5:$F$2004))</f>
        <v>53265.95</v>
      </c>
      <c r="F49" s="218">
        <f>SUMPRODUCT(-('Diário 2o PA'!$E$5:$E$1412='Analítico Cx.'!$B49),-('Diário 2o PA'!$P$5:$P$1412=F$1),('Diário 2o PA'!$F$5:$F$1412))+
SUMPRODUCT(-('Diário 3o PA'!$E$5:$E$2004='Analítico Cx.'!$B49),-('Diário 3o PA'!$P$5:$P$2004=F$1),('Diário 3o PA'!$F$5:$F$2004))+
SUMPRODUCT(-('Diário 4º PA'!$E$5:$E$2004='Analítico Cx.'!$B49),-('Diário 4º PA'!$P$5:$P$2004=F$1),('Diário 4º PA'!$F$5:$F$2004))+
SUMPRODUCT(-('Diário 5º PA'!$E$5:$E$2004='Analítico Cx.'!$B49),-('Diário 5º PA'!$P$5:$P$2004=F$1),('Diário 5º PA'!$F$5:$F$2004))</f>
        <v>0</v>
      </c>
      <c r="G49" s="218">
        <f>SUMPRODUCT(-('Diário 2o PA'!$E$5:$E$1412='Analítico Cx.'!$B49),-('Diário 2o PA'!$P$5:$P$1412=G$1),('Diário 2o PA'!$F$5:$F$1412))+
SUMPRODUCT(-('Diário 3o PA'!$E$5:$E$2004='Analítico Cx.'!$B49),-('Diário 3o PA'!$P$5:$P$2004=G$1),('Diário 3o PA'!$F$5:$F$2004))+
SUMPRODUCT(-('Diário 4º PA'!$E$5:$E$2004='Analítico Cx.'!$B49),-('Diário 4º PA'!$P$5:$P$2004=G$1),('Diário 4º PA'!$F$5:$F$2004))+
SUMPRODUCT(-('Diário 5º PA'!$E$5:$E$2004='Analítico Cx.'!$B49),-('Diário 5º PA'!$P$5:$P$2004=G$1),('Diário 5º PA'!$F$5:$F$2004))</f>
        <v>0</v>
      </c>
      <c r="H49" s="218">
        <f>SUMPRODUCT(-('Diário 2o PA'!$E$5:$E$1412='Analítico Cx.'!$B49),-('Diário 2o PA'!$P$5:$P$1412=H$1),('Diário 2o PA'!$F$5:$F$1412))+
SUMPRODUCT(-('Diário 3o PA'!$E$5:$E$2004='Analítico Cx.'!$B49),-('Diário 3o PA'!$P$5:$P$2004=H$1),('Diário 3o PA'!$F$5:$F$2004))+
SUMPRODUCT(-('Diário 4º PA'!$E$5:$E$2004='Analítico Cx.'!$B49),-('Diário 4º PA'!$P$5:$P$2004=H$1),('Diário 4º PA'!$F$5:$F$2004))+
SUMPRODUCT(-('Diário 5º PA'!$E$5:$E$2004='Analítico Cx.'!$B49),-('Diário 5º PA'!$P$5:$P$2004=H$1),('Diário 5º PA'!$F$5:$F$2004))</f>
        <v>0</v>
      </c>
      <c r="I49" s="218">
        <f>SUMPRODUCT(-('Diário 2o PA'!$E$5:$E$1412='Analítico Cx.'!$B49),-('Diário 2o PA'!$P$5:$P$1412=I$1),('Diário 2o PA'!$F$5:$F$1412))+
SUMPRODUCT(-('Diário 3o PA'!$E$5:$E$2004='Analítico Cx.'!$B49),-('Diário 3o PA'!$P$5:$P$2004=I$1),('Diário 3o PA'!$F$5:$F$2004))+
SUMPRODUCT(-('Diário 4º PA'!$E$5:$E$2004='Analítico Cx.'!$B49),-('Diário 4º PA'!$P$5:$P$2004=I$1),('Diário 4º PA'!$F$5:$F$2004))+
SUMPRODUCT(-('Diário 5º PA'!$E$5:$E$2004='Analítico Cx.'!$B49),-('Diário 5º PA'!$P$5:$P$2004=I$1),('Diário 5º PA'!$F$5:$F$2004))</f>
        <v>0</v>
      </c>
      <c r="J49" s="218">
        <f>SUMPRODUCT(-('Diário 2o PA'!$E$5:$E$1412='Analítico Cx.'!$B49),-('Diário 2o PA'!$P$5:$P$1412=J$1),('Diário 2o PA'!$F$5:$F$1412))+
SUMPRODUCT(-('Diário 3o PA'!$E$5:$E$2004='Analítico Cx.'!$B49),-('Diário 3o PA'!$P$5:$P$2004=J$1),('Diário 3o PA'!$F$5:$F$2004))+
SUMPRODUCT(-('Diário 4º PA'!$E$5:$E$2004='Analítico Cx.'!$B49),-('Diário 4º PA'!$P$5:$P$2004=J$1),('Diário 4º PA'!$F$5:$F$2004))+
SUMPRODUCT(-('Diário 5º PA'!$E$5:$E$2004='Analítico Cx.'!$B49),-('Diário 5º PA'!$P$5:$P$2004=J$1),('Diário 5º PA'!$F$5:$F$2004))</f>
        <v>0</v>
      </c>
      <c r="K49" s="218">
        <f>SUMPRODUCT(-('Diário 2o PA'!$E$5:$E$1412='Analítico Cx.'!$B49),-('Diário 2o PA'!$P$5:$P$1412=K$1),('Diário 2o PA'!$F$5:$F$1412))+
SUMPRODUCT(-('Diário 3o PA'!$E$5:$E$2004='Analítico Cx.'!$B49),-('Diário 3o PA'!$P$5:$P$2004=K$1),('Diário 3o PA'!$F$5:$F$2004))+
SUMPRODUCT(-('Diário 4º PA'!$E$5:$E$2004='Analítico Cx.'!$B49),-('Diário 4º PA'!$P$5:$P$2004=K$1),('Diário 4º PA'!$F$5:$F$2004))+
SUMPRODUCT(-('Diário 5º PA'!$E$5:$E$2004='Analítico Cx.'!$B49),-('Diário 5º PA'!$P$5:$P$2004=K$1),('Diário 5º PA'!$F$5:$F$2004))</f>
        <v>0</v>
      </c>
      <c r="L49" s="218">
        <f>SUMPRODUCT(-('Diário 2o PA'!$E$5:$E$1412='Analítico Cx.'!$B49),-('Diário 2o PA'!$P$5:$P$1412=L$1),('Diário 2o PA'!$F$5:$F$1412))+
SUMPRODUCT(-('Diário 3o PA'!$E$5:$E$2004='Analítico Cx.'!$B49),-('Diário 3o PA'!$P$5:$P$2004=L$1),('Diário 3o PA'!$F$5:$F$2004))+
SUMPRODUCT(-('Diário 4º PA'!$E$5:$E$2004='Analítico Cx.'!$B49),-('Diário 4º PA'!$P$5:$P$2004=L$1),('Diário 4º PA'!$F$5:$F$2004))+
SUMPRODUCT(-('Diário 5º PA'!$E$5:$E$2004='Analítico Cx.'!$B49),-('Diário 5º PA'!$P$5:$P$2004=L$1),('Diário 5º PA'!$F$5:$F$2004))</f>
        <v>0</v>
      </c>
      <c r="M49" s="218">
        <f>SUMPRODUCT(-('Diário 2o PA'!$E$5:$E$1412='Analítico Cx.'!$B49),-('Diário 2o PA'!$P$5:$P$1412=M$1),('Diário 2o PA'!$F$5:$F$1412))+
SUMPRODUCT(-('Diário 3o PA'!$E$5:$E$2004='Analítico Cx.'!$B49),-('Diário 3o PA'!$P$5:$P$2004=M$1),('Diário 3o PA'!$F$5:$F$2004))+
SUMPRODUCT(-('Diário 4º PA'!$E$5:$E$2004='Analítico Cx.'!$B49),-('Diário 4º PA'!$P$5:$P$2004=M$1),('Diário 4º PA'!$F$5:$F$2004))+
SUMPRODUCT(-('Diário 5º PA'!$E$5:$E$2004='Analítico Cx.'!$B49),-('Diário 5º PA'!$P$5:$P$2004=M$1),('Diário 5º PA'!$F$5:$F$2004))</f>
        <v>0</v>
      </c>
      <c r="N49" s="218">
        <f>SUMPRODUCT(-('Diário 2o PA'!$E$5:$E$1412='Analítico Cx.'!$B49),-('Diário 2o PA'!$P$5:$P$1412=N$1),('Diário 2o PA'!$F$5:$F$1412))+
SUMPRODUCT(-('Diário 3o PA'!$E$5:$E$2004='Analítico Cx.'!$B49),-('Diário 3o PA'!$P$5:$P$2004=N$1),('Diário 3o PA'!$F$5:$F$2004))+
SUMPRODUCT(-('Diário 4º PA'!$E$5:$E$2004='Analítico Cx.'!$B49),-('Diário 4º PA'!$P$5:$P$2004=N$1),('Diário 4º PA'!$F$5:$F$2004))+
SUMPRODUCT(-('Diário 5º PA'!$E$5:$E$2004='Analítico Cx.'!$B49),-('Diário 5º PA'!$P$5:$P$2004=N$1),('Diário 5º PA'!$F$5:$F$2004))</f>
        <v>0</v>
      </c>
      <c r="O49" s="219">
        <f t="shared" ref="O49:O54" si="11">SUM(C49:N49)</f>
        <v>145748.15</v>
      </c>
      <c r="P49" s="193">
        <f t="shared" si="7"/>
        <v>1.5951721970733728E-2</v>
      </c>
    </row>
    <row r="50" spans="1:16" ht="23.25" customHeight="1" x14ac:dyDescent="0.25">
      <c r="A50" s="234" t="s">
        <v>110</v>
      </c>
      <c r="B50" s="129" t="s">
        <v>324</v>
      </c>
      <c r="C50" s="218">
        <f>SUMPRODUCT(-('Diário 2o PA'!$E$5:$E$1412='Analítico Cx.'!$B50),-('Diário 2o PA'!$P$5:$P$1412=C$1),('Diário 2o PA'!$F$5:$F$1412))+
SUMPRODUCT(-('Diário 3o PA'!$E$5:$E$2004='Analítico Cx.'!$B50),-('Diário 3o PA'!$P$5:$P$2004=C$1),('Diário 3o PA'!$F$5:$F$2004))+
SUMPRODUCT(-('Diário 4º PA'!$E$5:$E$2004='Analítico Cx.'!$B50),-('Diário 4º PA'!$P$5:$P$2004=C$1),('Diário 4º PA'!$F$5:$F$2004))+
SUMPRODUCT(-('Diário 5º PA'!$E$5:$E$2004='Analítico Cx.'!$B50),-('Diário 5º PA'!$P$5:$P$2004=C$1),('Diário 5º PA'!$F$5:$F$2004))</f>
        <v>79396.149999999994</v>
      </c>
      <c r="D50" s="218">
        <f>SUMPRODUCT(-('Diário 2o PA'!$E$5:$E$1412='Analítico Cx.'!$B50),-('Diário 2o PA'!$P$5:$P$1412=D$1),('Diário 2o PA'!$F$5:$F$1412))+
SUMPRODUCT(-('Diário 3o PA'!$E$5:$E$2004='Analítico Cx.'!$B50),-('Diário 3o PA'!$P$5:$P$2004=D$1),('Diário 3o PA'!$F$5:$F$2004))+
SUMPRODUCT(-('Diário 4º PA'!$E$5:$E$2004='Analítico Cx.'!$B50),-('Diário 4º PA'!$P$5:$P$2004=D$1),('Diário 4º PA'!$F$5:$F$2004))+
SUMPRODUCT(-('Diário 5º PA'!$E$5:$E$2004='Analítico Cx.'!$B50),-('Diário 5º PA'!$P$5:$P$2004=D$1),('Diário 5º PA'!$F$5:$F$2004))</f>
        <v>81286.999999999985</v>
      </c>
      <c r="E50" s="218">
        <f>SUMPRODUCT(-('Diário 2o PA'!$E$5:$E$1412='Analítico Cx.'!$B50),-('Diário 2o PA'!$P$5:$P$1412=E$1),('Diário 2o PA'!$F$5:$F$1412))+
SUMPRODUCT(-('Diário 3o PA'!$E$5:$E$2004='Analítico Cx.'!$B50),-('Diário 3o PA'!$P$5:$P$2004=E$1),('Diário 3o PA'!$F$5:$F$2004))+
SUMPRODUCT(-('Diário 4º PA'!$E$5:$E$2004='Analítico Cx.'!$B50),-('Diário 4º PA'!$P$5:$P$2004=E$1),('Diário 4º PA'!$F$5:$F$2004))+
SUMPRODUCT(-('Diário 5º PA'!$E$5:$E$2004='Analítico Cx.'!$B50),-('Diário 5º PA'!$P$5:$P$2004=E$1),('Diário 5º PA'!$F$5:$F$2004))</f>
        <v>83437.66</v>
      </c>
      <c r="F50" s="218">
        <f>SUMPRODUCT(-('Diário 2o PA'!$E$5:$E$1412='Analítico Cx.'!$B50),-('Diário 2o PA'!$P$5:$P$1412=F$1),('Diário 2o PA'!$F$5:$F$1412))+
SUMPRODUCT(-('Diário 3o PA'!$E$5:$E$2004='Analítico Cx.'!$B50),-('Diário 3o PA'!$P$5:$P$2004=F$1),('Diário 3o PA'!$F$5:$F$2004))+
SUMPRODUCT(-('Diário 4º PA'!$E$5:$E$2004='Analítico Cx.'!$B50),-('Diário 4º PA'!$P$5:$P$2004=F$1),('Diário 4º PA'!$F$5:$F$2004))+
SUMPRODUCT(-('Diário 5º PA'!$E$5:$E$2004='Analítico Cx.'!$B50),-('Diário 5º PA'!$P$5:$P$2004=F$1),('Diário 5º PA'!$F$5:$F$2004))</f>
        <v>0</v>
      </c>
      <c r="G50" s="218">
        <f>SUMPRODUCT(-('Diário 2o PA'!$E$5:$E$1412='Analítico Cx.'!$B50),-('Diário 2o PA'!$P$5:$P$1412=G$1),('Diário 2o PA'!$F$5:$F$1412))+
SUMPRODUCT(-('Diário 3o PA'!$E$5:$E$2004='Analítico Cx.'!$B50),-('Diário 3o PA'!$P$5:$P$2004=G$1),('Diário 3o PA'!$F$5:$F$2004))+
SUMPRODUCT(-('Diário 4º PA'!$E$5:$E$2004='Analítico Cx.'!$B50),-('Diário 4º PA'!$P$5:$P$2004=G$1),('Diário 4º PA'!$F$5:$F$2004))+
SUMPRODUCT(-('Diário 5º PA'!$E$5:$E$2004='Analítico Cx.'!$B50),-('Diário 5º PA'!$P$5:$P$2004=G$1),('Diário 5º PA'!$F$5:$F$2004))</f>
        <v>0</v>
      </c>
      <c r="H50" s="218">
        <f>SUMPRODUCT(-('Diário 2o PA'!$E$5:$E$1412='Analítico Cx.'!$B50),-('Diário 2o PA'!$P$5:$P$1412=H$1),('Diário 2o PA'!$F$5:$F$1412))+
SUMPRODUCT(-('Diário 3o PA'!$E$5:$E$2004='Analítico Cx.'!$B50),-('Diário 3o PA'!$P$5:$P$2004=H$1),('Diário 3o PA'!$F$5:$F$2004))+
SUMPRODUCT(-('Diário 4º PA'!$E$5:$E$2004='Analítico Cx.'!$B50),-('Diário 4º PA'!$P$5:$P$2004=H$1),('Diário 4º PA'!$F$5:$F$2004))+
SUMPRODUCT(-('Diário 5º PA'!$E$5:$E$2004='Analítico Cx.'!$B50),-('Diário 5º PA'!$P$5:$P$2004=H$1),('Diário 5º PA'!$F$5:$F$2004))</f>
        <v>0</v>
      </c>
      <c r="I50" s="218">
        <f>SUMPRODUCT(-('Diário 2o PA'!$E$5:$E$1412='Analítico Cx.'!$B50),-('Diário 2o PA'!$P$5:$P$1412=I$1),('Diário 2o PA'!$F$5:$F$1412))+
SUMPRODUCT(-('Diário 3o PA'!$E$5:$E$2004='Analítico Cx.'!$B50),-('Diário 3o PA'!$P$5:$P$2004=I$1),('Diário 3o PA'!$F$5:$F$2004))+
SUMPRODUCT(-('Diário 4º PA'!$E$5:$E$2004='Analítico Cx.'!$B50),-('Diário 4º PA'!$P$5:$P$2004=I$1),('Diário 4º PA'!$F$5:$F$2004))+
SUMPRODUCT(-('Diário 5º PA'!$E$5:$E$2004='Analítico Cx.'!$B50),-('Diário 5º PA'!$P$5:$P$2004=I$1),('Diário 5º PA'!$F$5:$F$2004))</f>
        <v>0</v>
      </c>
      <c r="J50" s="218">
        <f>SUMPRODUCT(-('Diário 2o PA'!$E$5:$E$1412='Analítico Cx.'!$B50),-('Diário 2o PA'!$P$5:$P$1412=J$1),('Diário 2o PA'!$F$5:$F$1412))+
SUMPRODUCT(-('Diário 3o PA'!$E$5:$E$2004='Analítico Cx.'!$B50),-('Diário 3o PA'!$P$5:$P$2004=J$1),('Diário 3o PA'!$F$5:$F$2004))+
SUMPRODUCT(-('Diário 4º PA'!$E$5:$E$2004='Analítico Cx.'!$B50),-('Diário 4º PA'!$P$5:$P$2004=J$1),('Diário 4º PA'!$F$5:$F$2004))+
SUMPRODUCT(-('Diário 5º PA'!$E$5:$E$2004='Analítico Cx.'!$B50),-('Diário 5º PA'!$P$5:$P$2004=J$1),('Diário 5º PA'!$F$5:$F$2004))</f>
        <v>0</v>
      </c>
      <c r="K50" s="218">
        <f>SUMPRODUCT(-('Diário 2o PA'!$E$5:$E$1412='Analítico Cx.'!$B50),-('Diário 2o PA'!$P$5:$P$1412=K$1),('Diário 2o PA'!$F$5:$F$1412))+
SUMPRODUCT(-('Diário 3o PA'!$E$5:$E$2004='Analítico Cx.'!$B50),-('Diário 3o PA'!$P$5:$P$2004=K$1),('Diário 3o PA'!$F$5:$F$2004))+
SUMPRODUCT(-('Diário 4º PA'!$E$5:$E$2004='Analítico Cx.'!$B50),-('Diário 4º PA'!$P$5:$P$2004=K$1),('Diário 4º PA'!$F$5:$F$2004))+
SUMPRODUCT(-('Diário 5º PA'!$E$5:$E$2004='Analítico Cx.'!$B50),-('Diário 5º PA'!$P$5:$P$2004=K$1),('Diário 5º PA'!$F$5:$F$2004))</f>
        <v>0</v>
      </c>
      <c r="L50" s="218">
        <f>SUMPRODUCT(-('Diário 2o PA'!$E$5:$E$1412='Analítico Cx.'!$B50),-('Diário 2o PA'!$P$5:$P$1412=L$1),('Diário 2o PA'!$F$5:$F$1412))+
SUMPRODUCT(-('Diário 3o PA'!$E$5:$E$2004='Analítico Cx.'!$B50),-('Diário 3o PA'!$P$5:$P$2004=L$1),('Diário 3o PA'!$F$5:$F$2004))+
SUMPRODUCT(-('Diário 4º PA'!$E$5:$E$2004='Analítico Cx.'!$B50),-('Diário 4º PA'!$P$5:$P$2004=L$1),('Diário 4º PA'!$F$5:$F$2004))+
SUMPRODUCT(-('Diário 5º PA'!$E$5:$E$2004='Analítico Cx.'!$B50),-('Diário 5º PA'!$P$5:$P$2004=L$1),('Diário 5º PA'!$F$5:$F$2004))</f>
        <v>0</v>
      </c>
      <c r="M50" s="218">
        <f>SUMPRODUCT(-('Diário 2o PA'!$E$5:$E$1412='Analítico Cx.'!$B50),-('Diário 2o PA'!$P$5:$P$1412=M$1),('Diário 2o PA'!$F$5:$F$1412))+
SUMPRODUCT(-('Diário 3o PA'!$E$5:$E$2004='Analítico Cx.'!$B50),-('Diário 3o PA'!$P$5:$P$2004=M$1),('Diário 3o PA'!$F$5:$F$2004))+
SUMPRODUCT(-('Diário 4º PA'!$E$5:$E$2004='Analítico Cx.'!$B50),-('Diário 4º PA'!$P$5:$P$2004=M$1),('Diário 4º PA'!$F$5:$F$2004))+
SUMPRODUCT(-('Diário 5º PA'!$E$5:$E$2004='Analítico Cx.'!$B50),-('Diário 5º PA'!$P$5:$P$2004=M$1),('Diário 5º PA'!$F$5:$F$2004))</f>
        <v>0</v>
      </c>
      <c r="N50" s="218">
        <f>SUMPRODUCT(-('Diário 2o PA'!$E$5:$E$1412='Analítico Cx.'!$B50),-('Diário 2o PA'!$P$5:$P$1412=N$1),('Diário 2o PA'!$F$5:$F$1412))+
SUMPRODUCT(-('Diário 3o PA'!$E$5:$E$2004='Analítico Cx.'!$B50),-('Diário 3o PA'!$P$5:$P$2004=N$1),('Diário 3o PA'!$F$5:$F$2004))+
SUMPRODUCT(-('Diário 4º PA'!$E$5:$E$2004='Analítico Cx.'!$B50),-('Diário 4º PA'!$P$5:$P$2004=N$1),('Diário 4º PA'!$F$5:$F$2004))+
SUMPRODUCT(-('Diário 5º PA'!$E$5:$E$2004='Analítico Cx.'!$B50),-('Diário 5º PA'!$P$5:$P$2004=N$1),('Diário 5º PA'!$F$5:$F$2004))</f>
        <v>0</v>
      </c>
      <c r="O50" s="219">
        <f t="shared" si="11"/>
        <v>244120.80999999997</v>
      </c>
      <c r="P50" s="193">
        <f t="shared" si="7"/>
        <v>2.671833082197142E-2</v>
      </c>
    </row>
    <row r="51" spans="1:16" ht="23.25" customHeight="1" x14ac:dyDescent="0.25">
      <c r="A51" s="234" t="s">
        <v>111</v>
      </c>
      <c r="B51" s="129" t="s">
        <v>9</v>
      </c>
      <c r="C51" s="218">
        <f>SUMPRODUCT(-('Diário 2o PA'!$E$5:$E$1412='Analítico Cx.'!$B51),-('Diário 2o PA'!$P$5:$P$1412=C$1),('Diário 2o PA'!$F$5:$F$1412))+
SUMPRODUCT(-('Diário 3o PA'!$E$5:$E$2004='Analítico Cx.'!$B51),-('Diário 3o PA'!$P$5:$P$2004=C$1),('Diário 3o PA'!$F$5:$F$2004))+
SUMPRODUCT(-('Diário 4º PA'!$E$5:$E$2004='Analítico Cx.'!$B51),-('Diário 4º PA'!$P$5:$P$2004=C$1),('Diário 4º PA'!$F$5:$F$2004))+
SUMPRODUCT(-('Diário 5º PA'!$E$5:$E$2004='Analítico Cx.'!$B51),-('Diário 5º PA'!$P$5:$P$2004=C$1),('Diário 5º PA'!$F$5:$F$2004))</f>
        <v>1074.74</v>
      </c>
      <c r="D51" s="218">
        <f>SUMPRODUCT(-('Diário 2o PA'!$E$5:$E$1412='Analítico Cx.'!$B51),-('Diário 2o PA'!$P$5:$P$1412=D$1),('Diário 2o PA'!$F$5:$F$1412))+
SUMPRODUCT(-('Diário 3o PA'!$E$5:$E$2004='Analítico Cx.'!$B51),-('Diário 3o PA'!$P$5:$P$2004=D$1),('Diário 3o PA'!$F$5:$F$2004))+
SUMPRODUCT(-('Diário 4º PA'!$E$5:$E$2004='Analítico Cx.'!$B51),-('Diário 4º PA'!$P$5:$P$2004=D$1),('Diário 4º PA'!$F$5:$F$2004))+
SUMPRODUCT(-('Diário 5º PA'!$E$5:$E$2004='Analítico Cx.'!$B51),-('Diário 5º PA'!$P$5:$P$2004=D$1),('Diário 5º PA'!$F$5:$F$2004))</f>
        <v>1074.74</v>
      </c>
      <c r="E51" s="218">
        <f>SUMPRODUCT(-('Diário 2o PA'!$E$5:$E$1412='Analítico Cx.'!$B51),-('Diário 2o PA'!$P$5:$P$1412=E$1),('Diário 2o PA'!$F$5:$F$1412))+
SUMPRODUCT(-('Diário 3o PA'!$E$5:$E$2004='Analítico Cx.'!$B51),-('Diário 3o PA'!$P$5:$P$2004=E$1),('Diário 3o PA'!$F$5:$F$2004))+
SUMPRODUCT(-('Diário 4º PA'!$E$5:$E$2004='Analítico Cx.'!$B51),-('Diário 4º PA'!$P$5:$P$2004=E$1),('Diário 4º PA'!$F$5:$F$2004))+
SUMPRODUCT(-('Diário 5º PA'!$E$5:$E$2004='Analítico Cx.'!$B51),-('Diário 5º PA'!$P$5:$P$2004=E$1),('Diário 5º PA'!$F$5:$F$2004))</f>
        <v>1074.74</v>
      </c>
      <c r="F51" s="218">
        <f>SUMPRODUCT(-('Diário 2o PA'!$E$5:$E$1412='Analítico Cx.'!$B51),-('Diário 2o PA'!$P$5:$P$1412=F$1),('Diário 2o PA'!$F$5:$F$1412))+
SUMPRODUCT(-('Diário 3o PA'!$E$5:$E$2004='Analítico Cx.'!$B51),-('Diário 3o PA'!$P$5:$P$2004=F$1),('Diário 3o PA'!$F$5:$F$2004))+
SUMPRODUCT(-('Diário 4º PA'!$E$5:$E$2004='Analítico Cx.'!$B51),-('Diário 4º PA'!$P$5:$P$2004=F$1),('Diário 4º PA'!$F$5:$F$2004))+
SUMPRODUCT(-('Diário 5º PA'!$E$5:$E$2004='Analítico Cx.'!$B51),-('Diário 5º PA'!$P$5:$P$2004=F$1),('Diário 5º PA'!$F$5:$F$2004))</f>
        <v>0</v>
      </c>
      <c r="G51" s="218">
        <f>SUMPRODUCT(-('Diário 2o PA'!$E$5:$E$1412='Analítico Cx.'!$B51),-('Diário 2o PA'!$P$5:$P$1412=G$1),('Diário 2o PA'!$F$5:$F$1412))+
SUMPRODUCT(-('Diário 3o PA'!$E$5:$E$2004='Analítico Cx.'!$B51),-('Diário 3o PA'!$P$5:$P$2004=G$1),('Diário 3o PA'!$F$5:$F$2004))+
SUMPRODUCT(-('Diário 4º PA'!$E$5:$E$2004='Analítico Cx.'!$B51),-('Diário 4º PA'!$P$5:$P$2004=G$1),('Diário 4º PA'!$F$5:$F$2004))+
SUMPRODUCT(-('Diário 5º PA'!$E$5:$E$2004='Analítico Cx.'!$B51),-('Diário 5º PA'!$P$5:$P$2004=G$1),('Diário 5º PA'!$F$5:$F$2004))</f>
        <v>0</v>
      </c>
      <c r="H51" s="218">
        <f>SUMPRODUCT(-('Diário 2o PA'!$E$5:$E$1412='Analítico Cx.'!$B51),-('Diário 2o PA'!$P$5:$P$1412=H$1),('Diário 2o PA'!$F$5:$F$1412))+
SUMPRODUCT(-('Diário 3o PA'!$E$5:$E$2004='Analítico Cx.'!$B51),-('Diário 3o PA'!$P$5:$P$2004=H$1),('Diário 3o PA'!$F$5:$F$2004))+
SUMPRODUCT(-('Diário 4º PA'!$E$5:$E$2004='Analítico Cx.'!$B51),-('Diário 4º PA'!$P$5:$P$2004=H$1),('Diário 4º PA'!$F$5:$F$2004))+
SUMPRODUCT(-('Diário 5º PA'!$E$5:$E$2004='Analítico Cx.'!$B51),-('Diário 5º PA'!$P$5:$P$2004=H$1),('Diário 5º PA'!$F$5:$F$2004))</f>
        <v>0</v>
      </c>
      <c r="I51" s="218">
        <f>SUMPRODUCT(-('Diário 2o PA'!$E$5:$E$1412='Analítico Cx.'!$B51),-('Diário 2o PA'!$P$5:$P$1412=I$1),('Diário 2o PA'!$F$5:$F$1412))+
SUMPRODUCT(-('Diário 3o PA'!$E$5:$E$2004='Analítico Cx.'!$B51),-('Diário 3o PA'!$P$5:$P$2004=I$1),('Diário 3o PA'!$F$5:$F$2004))+
SUMPRODUCT(-('Diário 4º PA'!$E$5:$E$2004='Analítico Cx.'!$B51),-('Diário 4º PA'!$P$5:$P$2004=I$1),('Diário 4º PA'!$F$5:$F$2004))+
SUMPRODUCT(-('Diário 5º PA'!$E$5:$E$2004='Analítico Cx.'!$B51),-('Diário 5º PA'!$P$5:$P$2004=I$1),('Diário 5º PA'!$F$5:$F$2004))</f>
        <v>0</v>
      </c>
      <c r="J51" s="218">
        <f>SUMPRODUCT(-('Diário 2o PA'!$E$5:$E$1412='Analítico Cx.'!$B51),-('Diário 2o PA'!$P$5:$P$1412=J$1),('Diário 2o PA'!$F$5:$F$1412))+
SUMPRODUCT(-('Diário 3o PA'!$E$5:$E$2004='Analítico Cx.'!$B51),-('Diário 3o PA'!$P$5:$P$2004=J$1),('Diário 3o PA'!$F$5:$F$2004))+
SUMPRODUCT(-('Diário 4º PA'!$E$5:$E$2004='Analítico Cx.'!$B51),-('Diário 4º PA'!$P$5:$P$2004=J$1),('Diário 4º PA'!$F$5:$F$2004))+
SUMPRODUCT(-('Diário 5º PA'!$E$5:$E$2004='Analítico Cx.'!$B51),-('Diário 5º PA'!$P$5:$P$2004=J$1),('Diário 5º PA'!$F$5:$F$2004))</f>
        <v>0</v>
      </c>
      <c r="K51" s="218">
        <f>SUMPRODUCT(-('Diário 2o PA'!$E$5:$E$1412='Analítico Cx.'!$B51),-('Diário 2o PA'!$P$5:$P$1412=K$1),('Diário 2o PA'!$F$5:$F$1412))+
SUMPRODUCT(-('Diário 3o PA'!$E$5:$E$2004='Analítico Cx.'!$B51),-('Diário 3o PA'!$P$5:$P$2004=K$1),('Diário 3o PA'!$F$5:$F$2004))+
SUMPRODUCT(-('Diário 4º PA'!$E$5:$E$2004='Analítico Cx.'!$B51),-('Diário 4º PA'!$P$5:$P$2004=K$1),('Diário 4º PA'!$F$5:$F$2004))+
SUMPRODUCT(-('Diário 5º PA'!$E$5:$E$2004='Analítico Cx.'!$B51),-('Diário 5º PA'!$P$5:$P$2004=K$1),('Diário 5º PA'!$F$5:$F$2004))</f>
        <v>0</v>
      </c>
      <c r="L51" s="218">
        <f>SUMPRODUCT(-('Diário 2o PA'!$E$5:$E$1412='Analítico Cx.'!$B51),-('Diário 2o PA'!$P$5:$P$1412=L$1),('Diário 2o PA'!$F$5:$F$1412))+
SUMPRODUCT(-('Diário 3o PA'!$E$5:$E$2004='Analítico Cx.'!$B51),-('Diário 3o PA'!$P$5:$P$2004=L$1),('Diário 3o PA'!$F$5:$F$2004))+
SUMPRODUCT(-('Diário 4º PA'!$E$5:$E$2004='Analítico Cx.'!$B51),-('Diário 4º PA'!$P$5:$P$2004=L$1),('Diário 4º PA'!$F$5:$F$2004))+
SUMPRODUCT(-('Diário 5º PA'!$E$5:$E$2004='Analítico Cx.'!$B51),-('Diário 5º PA'!$P$5:$P$2004=L$1),('Diário 5º PA'!$F$5:$F$2004))</f>
        <v>0</v>
      </c>
      <c r="M51" s="218">
        <f>SUMPRODUCT(-('Diário 2o PA'!$E$5:$E$1412='Analítico Cx.'!$B51),-('Diário 2o PA'!$P$5:$P$1412=M$1),('Diário 2o PA'!$F$5:$F$1412))+
SUMPRODUCT(-('Diário 3o PA'!$E$5:$E$2004='Analítico Cx.'!$B51),-('Diário 3o PA'!$P$5:$P$2004=M$1),('Diário 3o PA'!$F$5:$F$2004))+
SUMPRODUCT(-('Diário 4º PA'!$E$5:$E$2004='Analítico Cx.'!$B51),-('Diário 4º PA'!$P$5:$P$2004=M$1),('Diário 4º PA'!$F$5:$F$2004))+
SUMPRODUCT(-('Diário 5º PA'!$E$5:$E$2004='Analítico Cx.'!$B51),-('Diário 5º PA'!$P$5:$P$2004=M$1),('Diário 5º PA'!$F$5:$F$2004))</f>
        <v>0</v>
      </c>
      <c r="N51" s="218">
        <f>SUMPRODUCT(-('Diário 2o PA'!$E$5:$E$1412='Analítico Cx.'!$B51),-('Diário 2o PA'!$P$5:$P$1412=N$1),('Diário 2o PA'!$F$5:$F$1412))+
SUMPRODUCT(-('Diário 3o PA'!$E$5:$E$2004='Analítico Cx.'!$B51),-('Diário 3o PA'!$P$5:$P$2004=N$1),('Diário 3o PA'!$F$5:$F$2004))+
SUMPRODUCT(-('Diário 4º PA'!$E$5:$E$2004='Analítico Cx.'!$B51),-('Diário 4º PA'!$P$5:$P$2004=N$1),('Diário 4º PA'!$F$5:$F$2004))+
SUMPRODUCT(-('Diário 5º PA'!$E$5:$E$2004='Analítico Cx.'!$B51),-('Diário 5º PA'!$P$5:$P$2004=N$1),('Diário 5º PA'!$F$5:$F$2004))</f>
        <v>0</v>
      </c>
      <c r="O51" s="219">
        <f t="shared" si="11"/>
        <v>3224.2200000000003</v>
      </c>
      <c r="P51" s="193">
        <f t="shared" si="7"/>
        <v>3.5288174163774366E-4</v>
      </c>
    </row>
    <row r="52" spans="1:16" ht="23.25" customHeight="1" x14ac:dyDescent="0.25">
      <c r="A52" s="234" t="s">
        <v>112</v>
      </c>
      <c r="B52" s="129" t="s">
        <v>58</v>
      </c>
      <c r="C52" s="218">
        <f>SUMPRODUCT(-('Diário 2o PA'!$E$5:$E$1412='Analítico Cx.'!$B52),-('Diário 2o PA'!$P$5:$P$1412=C$1),('Diário 2o PA'!$F$5:$F$1412))+
SUMPRODUCT(-('Diário 3o PA'!$E$5:$E$2004='Analítico Cx.'!$B52),-('Diário 3o PA'!$P$5:$P$2004=C$1),('Diário 3o PA'!$F$5:$F$2004))+
SUMPRODUCT(-('Diário 4º PA'!$E$5:$E$2004='Analítico Cx.'!$B52),-('Diário 4º PA'!$P$5:$P$2004=C$1),('Diário 4º PA'!$F$5:$F$2004))+
SUMPRODUCT(-('Diário 5º PA'!$E$5:$E$2004='Analítico Cx.'!$B52),-('Diário 5º PA'!$P$5:$P$2004=C$1),('Diário 5º PA'!$F$5:$F$2004))</f>
        <v>0</v>
      </c>
      <c r="D52" s="218">
        <f>SUMPRODUCT(-('Diário 2o PA'!$E$5:$E$1412='Analítico Cx.'!$B52),-('Diário 2o PA'!$P$5:$P$1412=D$1),('Diário 2o PA'!$F$5:$F$1412))+
SUMPRODUCT(-('Diário 3o PA'!$E$5:$E$2004='Analítico Cx.'!$B52),-('Diário 3o PA'!$P$5:$P$2004=D$1),('Diário 3o PA'!$F$5:$F$2004))+
SUMPRODUCT(-('Diário 4º PA'!$E$5:$E$2004='Analítico Cx.'!$B52),-('Diário 4º PA'!$P$5:$P$2004=D$1),('Diário 4º PA'!$F$5:$F$2004))+
SUMPRODUCT(-('Diário 5º PA'!$E$5:$E$2004='Analítico Cx.'!$B52),-('Diário 5º PA'!$P$5:$P$2004=D$1),('Diário 5º PA'!$F$5:$F$2004))</f>
        <v>0</v>
      </c>
      <c r="E52" s="218">
        <f>SUMPRODUCT(-('Diário 2o PA'!$E$5:$E$1412='Analítico Cx.'!$B52),-('Diário 2o PA'!$P$5:$P$1412=E$1),('Diário 2o PA'!$F$5:$F$1412))+
SUMPRODUCT(-('Diário 3o PA'!$E$5:$E$2004='Analítico Cx.'!$B52),-('Diário 3o PA'!$P$5:$P$2004=E$1),('Diário 3o PA'!$F$5:$F$2004))+
SUMPRODUCT(-('Diário 4º PA'!$E$5:$E$2004='Analítico Cx.'!$B52),-('Diário 4º PA'!$P$5:$P$2004=E$1),('Diário 4º PA'!$F$5:$F$2004))+
SUMPRODUCT(-('Diário 5º PA'!$E$5:$E$2004='Analítico Cx.'!$B52),-('Diário 5º PA'!$P$5:$P$2004=E$1),('Diário 5º PA'!$F$5:$F$2004))</f>
        <v>0</v>
      </c>
      <c r="F52" s="218">
        <f>SUMPRODUCT(-('Diário 2o PA'!$E$5:$E$1412='Analítico Cx.'!$B52),-('Diário 2o PA'!$P$5:$P$1412=F$1),('Diário 2o PA'!$F$5:$F$1412))+
SUMPRODUCT(-('Diário 3o PA'!$E$5:$E$2004='Analítico Cx.'!$B52),-('Diário 3o PA'!$P$5:$P$2004=F$1),('Diário 3o PA'!$F$5:$F$2004))+
SUMPRODUCT(-('Diário 4º PA'!$E$5:$E$2004='Analítico Cx.'!$B52),-('Diário 4º PA'!$P$5:$P$2004=F$1),('Diário 4º PA'!$F$5:$F$2004))+
SUMPRODUCT(-('Diário 5º PA'!$E$5:$E$2004='Analítico Cx.'!$B52),-('Diário 5º PA'!$P$5:$P$2004=F$1),('Diário 5º PA'!$F$5:$F$2004))</f>
        <v>0</v>
      </c>
      <c r="G52" s="218">
        <f>SUMPRODUCT(-('Diário 2o PA'!$E$5:$E$1412='Analítico Cx.'!$B52),-('Diário 2o PA'!$P$5:$P$1412=G$1),('Diário 2o PA'!$F$5:$F$1412))+
SUMPRODUCT(-('Diário 3o PA'!$E$5:$E$2004='Analítico Cx.'!$B52),-('Diário 3o PA'!$P$5:$P$2004=G$1),('Diário 3o PA'!$F$5:$F$2004))+
SUMPRODUCT(-('Diário 4º PA'!$E$5:$E$2004='Analítico Cx.'!$B52),-('Diário 4º PA'!$P$5:$P$2004=G$1),('Diário 4º PA'!$F$5:$F$2004))+
SUMPRODUCT(-('Diário 5º PA'!$E$5:$E$2004='Analítico Cx.'!$B52),-('Diário 5º PA'!$P$5:$P$2004=G$1),('Diário 5º PA'!$F$5:$F$2004))</f>
        <v>0</v>
      </c>
      <c r="H52" s="218">
        <f>SUMPRODUCT(-('Diário 2o PA'!$E$5:$E$1412='Analítico Cx.'!$B52),-('Diário 2o PA'!$P$5:$P$1412=H$1),('Diário 2o PA'!$F$5:$F$1412))+
SUMPRODUCT(-('Diário 3o PA'!$E$5:$E$2004='Analítico Cx.'!$B52),-('Diário 3o PA'!$P$5:$P$2004=H$1),('Diário 3o PA'!$F$5:$F$2004))+
SUMPRODUCT(-('Diário 4º PA'!$E$5:$E$2004='Analítico Cx.'!$B52),-('Diário 4º PA'!$P$5:$P$2004=H$1),('Diário 4º PA'!$F$5:$F$2004))+
SUMPRODUCT(-('Diário 5º PA'!$E$5:$E$2004='Analítico Cx.'!$B52),-('Diário 5º PA'!$P$5:$P$2004=H$1),('Diário 5º PA'!$F$5:$F$2004))</f>
        <v>0</v>
      </c>
      <c r="I52" s="218">
        <f>SUMPRODUCT(-('Diário 2o PA'!$E$5:$E$1412='Analítico Cx.'!$B52),-('Diário 2o PA'!$P$5:$P$1412=I$1),('Diário 2o PA'!$F$5:$F$1412))+
SUMPRODUCT(-('Diário 3o PA'!$E$5:$E$2004='Analítico Cx.'!$B52),-('Diário 3o PA'!$P$5:$P$2004=I$1),('Diário 3o PA'!$F$5:$F$2004))+
SUMPRODUCT(-('Diário 4º PA'!$E$5:$E$2004='Analítico Cx.'!$B52),-('Diário 4º PA'!$P$5:$P$2004=I$1),('Diário 4º PA'!$F$5:$F$2004))+
SUMPRODUCT(-('Diário 5º PA'!$E$5:$E$2004='Analítico Cx.'!$B52),-('Diário 5º PA'!$P$5:$P$2004=I$1),('Diário 5º PA'!$F$5:$F$2004))</f>
        <v>0</v>
      </c>
      <c r="J52" s="218">
        <f>SUMPRODUCT(-('Diário 2o PA'!$E$5:$E$1412='Analítico Cx.'!$B52),-('Diário 2o PA'!$P$5:$P$1412=J$1),('Diário 2o PA'!$F$5:$F$1412))+
SUMPRODUCT(-('Diário 3o PA'!$E$5:$E$2004='Analítico Cx.'!$B52),-('Diário 3o PA'!$P$5:$P$2004=J$1),('Diário 3o PA'!$F$5:$F$2004))+
SUMPRODUCT(-('Diário 4º PA'!$E$5:$E$2004='Analítico Cx.'!$B52),-('Diário 4º PA'!$P$5:$P$2004=J$1),('Diário 4º PA'!$F$5:$F$2004))+
SUMPRODUCT(-('Diário 5º PA'!$E$5:$E$2004='Analítico Cx.'!$B52),-('Diário 5º PA'!$P$5:$P$2004=J$1),('Diário 5º PA'!$F$5:$F$2004))</f>
        <v>0</v>
      </c>
      <c r="K52" s="218">
        <f>SUMPRODUCT(-('Diário 2o PA'!$E$5:$E$1412='Analítico Cx.'!$B52),-('Diário 2o PA'!$P$5:$P$1412=K$1),('Diário 2o PA'!$F$5:$F$1412))+
SUMPRODUCT(-('Diário 3o PA'!$E$5:$E$2004='Analítico Cx.'!$B52),-('Diário 3o PA'!$P$5:$P$2004=K$1),('Diário 3o PA'!$F$5:$F$2004))+
SUMPRODUCT(-('Diário 4º PA'!$E$5:$E$2004='Analítico Cx.'!$B52),-('Diário 4º PA'!$P$5:$P$2004=K$1),('Diário 4º PA'!$F$5:$F$2004))+
SUMPRODUCT(-('Diário 5º PA'!$E$5:$E$2004='Analítico Cx.'!$B52),-('Diário 5º PA'!$P$5:$P$2004=K$1),('Diário 5º PA'!$F$5:$F$2004))</f>
        <v>0</v>
      </c>
      <c r="L52" s="218">
        <f>SUMPRODUCT(-('Diário 2o PA'!$E$5:$E$1412='Analítico Cx.'!$B52),-('Diário 2o PA'!$P$5:$P$1412=L$1),('Diário 2o PA'!$F$5:$F$1412))+
SUMPRODUCT(-('Diário 3o PA'!$E$5:$E$2004='Analítico Cx.'!$B52),-('Diário 3o PA'!$P$5:$P$2004=L$1),('Diário 3o PA'!$F$5:$F$2004))+
SUMPRODUCT(-('Diário 4º PA'!$E$5:$E$2004='Analítico Cx.'!$B52),-('Diário 4º PA'!$P$5:$P$2004=L$1),('Diário 4º PA'!$F$5:$F$2004))+
SUMPRODUCT(-('Diário 5º PA'!$E$5:$E$2004='Analítico Cx.'!$B52),-('Diário 5º PA'!$P$5:$P$2004=L$1),('Diário 5º PA'!$F$5:$F$2004))</f>
        <v>0</v>
      </c>
      <c r="M52" s="218">
        <f>SUMPRODUCT(-('Diário 2o PA'!$E$5:$E$1412='Analítico Cx.'!$B52),-('Diário 2o PA'!$P$5:$P$1412=M$1),('Diário 2o PA'!$F$5:$F$1412))+
SUMPRODUCT(-('Diário 3o PA'!$E$5:$E$2004='Analítico Cx.'!$B52),-('Diário 3o PA'!$P$5:$P$2004=M$1),('Diário 3o PA'!$F$5:$F$2004))+
SUMPRODUCT(-('Diário 4º PA'!$E$5:$E$2004='Analítico Cx.'!$B52),-('Diário 4º PA'!$P$5:$P$2004=M$1),('Diário 4º PA'!$F$5:$F$2004))+
SUMPRODUCT(-('Diário 5º PA'!$E$5:$E$2004='Analítico Cx.'!$B52),-('Diário 5º PA'!$P$5:$P$2004=M$1),('Diário 5º PA'!$F$5:$F$2004))</f>
        <v>0</v>
      </c>
      <c r="N52" s="218">
        <f>SUMPRODUCT(-('Diário 2o PA'!$E$5:$E$1412='Analítico Cx.'!$B52),-('Diário 2o PA'!$P$5:$P$1412=N$1),('Diário 2o PA'!$F$5:$F$1412))+
SUMPRODUCT(-('Diário 3o PA'!$E$5:$E$2004='Analítico Cx.'!$B52),-('Diário 3o PA'!$P$5:$P$2004=N$1),('Diário 3o PA'!$F$5:$F$2004))+
SUMPRODUCT(-('Diário 4º PA'!$E$5:$E$2004='Analítico Cx.'!$B52),-('Diário 4º PA'!$P$5:$P$2004=N$1),('Diário 4º PA'!$F$5:$F$2004))+
SUMPRODUCT(-('Diário 5º PA'!$E$5:$E$2004='Analítico Cx.'!$B52),-('Diário 5º PA'!$P$5:$P$2004=N$1),('Diário 5º PA'!$F$5:$F$2004))</f>
        <v>0</v>
      </c>
      <c r="O52" s="219">
        <f t="shared" si="11"/>
        <v>0</v>
      </c>
      <c r="P52" s="193">
        <f t="shared" si="7"/>
        <v>0</v>
      </c>
    </row>
    <row r="53" spans="1:16" ht="23.25" customHeight="1" x14ac:dyDescent="0.25">
      <c r="A53" s="234" t="s">
        <v>168</v>
      </c>
      <c r="B53" s="129" t="s">
        <v>59</v>
      </c>
      <c r="C53" s="218">
        <f>SUMPRODUCT(-('Diário 2o PA'!$E$5:$E$1412='Analítico Cx.'!$B53),-('Diário 2o PA'!$P$5:$P$1412=C$1),('Diário 2o PA'!$F$5:$F$1412))+
SUMPRODUCT(-('Diário 3o PA'!$E$5:$E$2004='Analítico Cx.'!$B53),-('Diário 3o PA'!$P$5:$P$2004=C$1),('Diário 3o PA'!$F$5:$F$2004))+
SUMPRODUCT(-('Diário 4º PA'!$E$5:$E$2004='Analítico Cx.'!$B53),-('Diário 4º PA'!$P$5:$P$2004=C$1),('Diário 4º PA'!$F$5:$F$2004))+
SUMPRODUCT(-('Diário 5º PA'!$E$5:$E$2004='Analítico Cx.'!$B53),-('Diário 5º PA'!$P$5:$P$2004=C$1),('Diário 5º PA'!$F$5:$F$2004))</f>
        <v>0</v>
      </c>
      <c r="D53" s="218">
        <f>SUMPRODUCT(-('Diário 2o PA'!$E$5:$E$1412='Analítico Cx.'!$B53),-('Diário 2o PA'!$P$5:$P$1412=D$1),('Diário 2o PA'!$F$5:$F$1412))+
SUMPRODUCT(-('Diário 3o PA'!$E$5:$E$2004='Analítico Cx.'!$B53),-('Diário 3o PA'!$P$5:$P$2004=D$1),('Diário 3o PA'!$F$5:$F$2004))+
SUMPRODUCT(-('Diário 4º PA'!$E$5:$E$2004='Analítico Cx.'!$B53),-('Diário 4º PA'!$P$5:$P$2004=D$1),('Diário 4º PA'!$F$5:$F$2004))+
SUMPRODUCT(-('Diário 5º PA'!$E$5:$E$2004='Analítico Cx.'!$B53),-('Diário 5º PA'!$P$5:$P$2004=D$1),('Diário 5º PA'!$F$5:$F$2004))</f>
        <v>0</v>
      </c>
      <c r="E53" s="218">
        <f>SUMPRODUCT(-('Diário 2o PA'!$E$5:$E$1412='Analítico Cx.'!$B53),-('Diário 2o PA'!$P$5:$P$1412=E$1),('Diário 2o PA'!$F$5:$F$1412))+
SUMPRODUCT(-('Diário 3o PA'!$E$5:$E$2004='Analítico Cx.'!$B53),-('Diário 3o PA'!$P$5:$P$2004=E$1),('Diário 3o PA'!$F$5:$F$2004))+
SUMPRODUCT(-('Diário 4º PA'!$E$5:$E$2004='Analítico Cx.'!$B53),-('Diário 4º PA'!$P$5:$P$2004=E$1),('Diário 4º PA'!$F$5:$F$2004))+
SUMPRODUCT(-('Diário 5º PA'!$E$5:$E$2004='Analítico Cx.'!$B53),-('Diário 5º PA'!$P$5:$P$2004=E$1),('Diário 5º PA'!$F$5:$F$2004))</f>
        <v>0</v>
      </c>
      <c r="F53" s="218">
        <f>SUMPRODUCT(-('Diário 2o PA'!$E$5:$E$1412='Analítico Cx.'!$B53),-('Diário 2o PA'!$P$5:$P$1412=F$1),('Diário 2o PA'!$F$5:$F$1412))+
SUMPRODUCT(-('Diário 3o PA'!$E$5:$E$2004='Analítico Cx.'!$B53),-('Diário 3o PA'!$P$5:$P$2004=F$1),('Diário 3o PA'!$F$5:$F$2004))+
SUMPRODUCT(-('Diário 4º PA'!$E$5:$E$2004='Analítico Cx.'!$B53),-('Diário 4º PA'!$P$5:$P$2004=F$1),('Diário 4º PA'!$F$5:$F$2004))+
SUMPRODUCT(-('Diário 5º PA'!$E$5:$E$2004='Analítico Cx.'!$B53),-('Diário 5º PA'!$P$5:$P$2004=F$1),('Diário 5º PA'!$F$5:$F$2004))</f>
        <v>0</v>
      </c>
      <c r="G53" s="218">
        <f>SUMPRODUCT(-('Diário 2o PA'!$E$5:$E$1412='Analítico Cx.'!$B53),-('Diário 2o PA'!$P$5:$P$1412=G$1),('Diário 2o PA'!$F$5:$F$1412))+
SUMPRODUCT(-('Diário 3o PA'!$E$5:$E$2004='Analítico Cx.'!$B53),-('Diário 3o PA'!$P$5:$P$2004=G$1),('Diário 3o PA'!$F$5:$F$2004))+
SUMPRODUCT(-('Diário 4º PA'!$E$5:$E$2004='Analítico Cx.'!$B53),-('Diário 4º PA'!$P$5:$P$2004=G$1),('Diário 4º PA'!$F$5:$F$2004))+
SUMPRODUCT(-('Diário 5º PA'!$E$5:$E$2004='Analítico Cx.'!$B53),-('Diário 5º PA'!$P$5:$P$2004=G$1),('Diário 5º PA'!$F$5:$F$2004))</f>
        <v>0</v>
      </c>
      <c r="H53" s="218">
        <f>SUMPRODUCT(-('Diário 2o PA'!$E$5:$E$1412='Analítico Cx.'!$B53),-('Diário 2o PA'!$P$5:$P$1412=H$1),('Diário 2o PA'!$F$5:$F$1412))+
SUMPRODUCT(-('Diário 3o PA'!$E$5:$E$2004='Analítico Cx.'!$B53),-('Diário 3o PA'!$P$5:$P$2004=H$1),('Diário 3o PA'!$F$5:$F$2004))+
SUMPRODUCT(-('Diário 4º PA'!$E$5:$E$2004='Analítico Cx.'!$B53),-('Diário 4º PA'!$P$5:$P$2004=H$1),('Diário 4º PA'!$F$5:$F$2004))+
SUMPRODUCT(-('Diário 5º PA'!$E$5:$E$2004='Analítico Cx.'!$B53),-('Diário 5º PA'!$P$5:$P$2004=H$1),('Diário 5º PA'!$F$5:$F$2004))</f>
        <v>0</v>
      </c>
      <c r="I53" s="218">
        <f>SUMPRODUCT(-('Diário 2o PA'!$E$5:$E$1412='Analítico Cx.'!$B53),-('Diário 2o PA'!$P$5:$P$1412=I$1),('Diário 2o PA'!$F$5:$F$1412))+
SUMPRODUCT(-('Diário 3o PA'!$E$5:$E$2004='Analítico Cx.'!$B53),-('Diário 3o PA'!$P$5:$P$2004=I$1),('Diário 3o PA'!$F$5:$F$2004))+
SUMPRODUCT(-('Diário 4º PA'!$E$5:$E$2004='Analítico Cx.'!$B53),-('Diário 4º PA'!$P$5:$P$2004=I$1),('Diário 4º PA'!$F$5:$F$2004))+
SUMPRODUCT(-('Diário 5º PA'!$E$5:$E$2004='Analítico Cx.'!$B53),-('Diário 5º PA'!$P$5:$P$2004=I$1),('Diário 5º PA'!$F$5:$F$2004))</f>
        <v>0</v>
      </c>
      <c r="J53" s="218">
        <f>SUMPRODUCT(-('Diário 2o PA'!$E$5:$E$1412='Analítico Cx.'!$B53),-('Diário 2o PA'!$P$5:$P$1412=J$1),('Diário 2o PA'!$F$5:$F$1412))+
SUMPRODUCT(-('Diário 3o PA'!$E$5:$E$2004='Analítico Cx.'!$B53),-('Diário 3o PA'!$P$5:$P$2004=J$1),('Diário 3o PA'!$F$5:$F$2004))+
SUMPRODUCT(-('Diário 4º PA'!$E$5:$E$2004='Analítico Cx.'!$B53),-('Diário 4º PA'!$P$5:$P$2004=J$1),('Diário 4º PA'!$F$5:$F$2004))+
SUMPRODUCT(-('Diário 5º PA'!$E$5:$E$2004='Analítico Cx.'!$B53),-('Diário 5º PA'!$P$5:$P$2004=J$1),('Diário 5º PA'!$F$5:$F$2004))</f>
        <v>0</v>
      </c>
      <c r="K53" s="218">
        <f>SUMPRODUCT(-('Diário 2o PA'!$E$5:$E$1412='Analítico Cx.'!$B53),-('Diário 2o PA'!$P$5:$P$1412=K$1),('Diário 2o PA'!$F$5:$F$1412))+
SUMPRODUCT(-('Diário 3o PA'!$E$5:$E$2004='Analítico Cx.'!$B53),-('Diário 3o PA'!$P$5:$P$2004=K$1),('Diário 3o PA'!$F$5:$F$2004))+
SUMPRODUCT(-('Diário 4º PA'!$E$5:$E$2004='Analítico Cx.'!$B53),-('Diário 4º PA'!$P$5:$P$2004=K$1),('Diário 4º PA'!$F$5:$F$2004))+
SUMPRODUCT(-('Diário 5º PA'!$E$5:$E$2004='Analítico Cx.'!$B53),-('Diário 5º PA'!$P$5:$P$2004=K$1),('Diário 5º PA'!$F$5:$F$2004))</f>
        <v>0</v>
      </c>
      <c r="L53" s="218">
        <f>SUMPRODUCT(-('Diário 2o PA'!$E$5:$E$1412='Analítico Cx.'!$B53),-('Diário 2o PA'!$P$5:$P$1412=L$1),('Diário 2o PA'!$F$5:$F$1412))+
SUMPRODUCT(-('Diário 3o PA'!$E$5:$E$2004='Analítico Cx.'!$B53),-('Diário 3o PA'!$P$5:$P$2004=L$1),('Diário 3o PA'!$F$5:$F$2004))+
SUMPRODUCT(-('Diário 4º PA'!$E$5:$E$2004='Analítico Cx.'!$B53),-('Diário 4º PA'!$P$5:$P$2004=L$1),('Diário 4º PA'!$F$5:$F$2004))+
SUMPRODUCT(-('Diário 5º PA'!$E$5:$E$2004='Analítico Cx.'!$B53),-('Diário 5º PA'!$P$5:$P$2004=L$1),('Diário 5º PA'!$F$5:$F$2004))</f>
        <v>0</v>
      </c>
      <c r="M53" s="218">
        <f>SUMPRODUCT(-('Diário 2o PA'!$E$5:$E$1412='Analítico Cx.'!$B53),-('Diário 2o PA'!$P$5:$P$1412=M$1),('Diário 2o PA'!$F$5:$F$1412))+
SUMPRODUCT(-('Diário 3o PA'!$E$5:$E$2004='Analítico Cx.'!$B53),-('Diário 3o PA'!$P$5:$P$2004=M$1),('Diário 3o PA'!$F$5:$F$2004))+
SUMPRODUCT(-('Diário 4º PA'!$E$5:$E$2004='Analítico Cx.'!$B53),-('Diário 4º PA'!$P$5:$P$2004=M$1),('Diário 4º PA'!$F$5:$F$2004))+
SUMPRODUCT(-('Diário 5º PA'!$E$5:$E$2004='Analítico Cx.'!$B53),-('Diário 5º PA'!$P$5:$P$2004=M$1),('Diário 5º PA'!$F$5:$F$2004))</f>
        <v>0</v>
      </c>
      <c r="N53" s="218">
        <f>SUMPRODUCT(-('Diário 2o PA'!$E$5:$E$1412='Analítico Cx.'!$B53),-('Diário 2o PA'!$P$5:$P$1412=N$1),('Diário 2o PA'!$F$5:$F$1412))+
SUMPRODUCT(-('Diário 3o PA'!$E$5:$E$2004='Analítico Cx.'!$B53),-('Diário 3o PA'!$P$5:$P$2004=N$1),('Diário 3o PA'!$F$5:$F$2004))+
SUMPRODUCT(-('Diário 4º PA'!$E$5:$E$2004='Analítico Cx.'!$B53),-('Diário 4º PA'!$P$5:$P$2004=N$1),('Diário 4º PA'!$F$5:$F$2004))+
SUMPRODUCT(-('Diário 5º PA'!$E$5:$E$2004='Analítico Cx.'!$B53),-('Diário 5º PA'!$P$5:$P$2004=N$1),('Diário 5º PA'!$F$5:$F$2004))</f>
        <v>0</v>
      </c>
      <c r="O53" s="219">
        <f t="shared" si="11"/>
        <v>0</v>
      </c>
      <c r="P53" s="193">
        <f t="shared" si="7"/>
        <v>0</v>
      </c>
    </row>
    <row r="54" spans="1:16" ht="23.25" customHeight="1" x14ac:dyDescent="0.25">
      <c r="A54" s="234" t="s">
        <v>169</v>
      </c>
      <c r="B54" s="235" t="s">
        <v>76</v>
      </c>
      <c r="C54" s="218">
        <f>SUMPRODUCT(-('Diário 2o PA'!$E$5:$E$1412='Analítico Cx.'!$B54),-('Diário 2o PA'!$P$5:$P$1412=C$1),('Diário 2o PA'!$F$5:$F$1412))+
SUMPRODUCT(-('Diário 3o PA'!$E$5:$E$2004='Analítico Cx.'!$B54),-('Diário 3o PA'!$P$5:$P$2004=C$1),('Diário 3o PA'!$F$5:$F$2004))+
SUMPRODUCT(-('Diário 4º PA'!$E$5:$E$2004='Analítico Cx.'!$B54),-('Diário 4º PA'!$P$5:$P$2004=C$1),('Diário 4º PA'!$F$5:$F$2004))+
SUMPRODUCT(-('Diário 5º PA'!$E$5:$E$2004='Analítico Cx.'!$B54),-('Diário 5º PA'!$P$5:$P$2004=C$1),('Diário 5º PA'!$F$5:$F$2004))</f>
        <v>2300</v>
      </c>
      <c r="D54" s="218">
        <f>SUMPRODUCT(-('Diário 2o PA'!$E$5:$E$1412='Analítico Cx.'!$B54),-('Diário 2o PA'!$P$5:$P$1412=D$1),('Diário 2o PA'!$F$5:$F$1412))+
SUMPRODUCT(-('Diário 3o PA'!$E$5:$E$2004='Analítico Cx.'!$B54),-('Diário 3o PA'!$P$5:$P$2004=D$1),('Diário 3o PA'!$F$5:$F$2004))+
SUMPRODUCT(-('Diário 4º PA'!$E$5:$E$2004='Analítico Cx.'!$B54),-('Diário 4º PA'!$P$5:$P$2004=D$1),('Diário 4º PA'!$F$5:$F$2004))+
SUMPRODUCT(-('Diário 5º PA'!$E$5:$E$2004='Analítico Cx.'!$B54),-('Diário 5º PA'!$P$5:$P$2004=D$1),('Diário 5º PA'!$F$5:$F$2004))</f>
        <v>2400</v>
      </c>
      <c r="E54" s="218">
        <f>SUMPRODUCT(-('Diário 2o PA'!$E$5:$E$1412='Analítico Cx.'!$B54),-('Diário 2o PA'!$P$5:$P$1412=E$1),('Diário 2o PA'!$F$5:$F$1412))+
SUMPRODUCT(-('Diário 3o PA'!$E$5:$E$2004='Analítico Cx.'!$B54),-('Diário 3o PA'!$P$5:$P$2004=E$1),('Diário 3o PA'!$F$5:$F$2004))+
SUMPRODUCT(-('Diário 4º PA'!$E$5:$E$2004='Analítico Cx.'!$B54),-('Diário 4º PA'!$P$5:$P$2004=E$1),('Diário 4º PA'!$F$5:$F$2004))+
SUMPRODUCT(-('Diário 5º PA'!$E$5:$E$2004='Analítico Cx.'!$B54),-('Diário 5º PA'!$P$5:$P$2004=E$1),('Diário 5º PA'!$F$5:$F$2004))</f>
        <v>2350</v>
      </c>
      <c r="F54" s="218">
        <f>SUMPRODUCT(-('Diário 2o PA'!$E$5:$E$1412='Analítico Cx.'!$B54),-('Diário 2o PA'!$P$5:$P$1412=F$1),('Diário 2o PA'!$F$5:$F$1412))+
SUMPRODUCT(-('Diário 3o PA'!$E$5:$E$2004='Analítico Cx.'!$B54),-('Diário 3o PA'!$P$5:$P$2004=F$1),('Diário 3o PA'!$F$5:$F$2004))+
SUMPRODUCT(-('Diário 4º PA'!$E$5:$E$2004='Analítico Cx.'!$B54),-('Diário 4º PA'!$P$5:$P$2004=F$1),('Diário 4º PA'!$F$5:$F$2004))+
SUMPRODUCT(-('Diário 5º PA'!$E$5:$E$2004='Analítico Cx.'!$B54),-('Diário 5º PA'!$P$5:$P$2004=F$1),('Diário 5º PA'!$F$5:$F$2004))</f>
        <v>0</v>
      </c>
      <c r="G54" s="218">
        <f>SUMPRODUCT(-('Diário 2o PA'!$E$5:$E$1412='Analítico Cx.'!$B54),-('Diário 2o PA'!$P$5:$P$1412=G$1),('Diário 2o PA'!$F$5:$F$1412))+
SUMPRODUCT(-('Diário 3o PA'!$E$5:$E$2004='Analítico Cx.'!$B54),-('Diário 3o PA'!$P$5:$P$2004=G$1),('Diário 3o PA'!$F$5:$F$2004))+
SUMPRODUCT(-('Diário 4º PA'!$E$5:$E$2004='Analítico Cx.'!$B54),-('Diário 4º PA'!$P$5:$P$2004=G$1),('Diário 4º PA'!$F$5:$F$2004))+
SUMPRODUCT(-('Diário 5º PA'!$E$5:$E$2004='Analítico Cx.'!$B54),-('Diário 5º PA'!$P$5:$P$2004=G$1),('Diário 5º PA'!$F$5:$F$2004))</f>
        <v>0</v>
      </c>
      <c r="H54" s="218">
        <f>SUMPRODUCT(-('Diário 2o PA'!$E$5:$E$1412='Analítico Cx.'!$B54),-('Diário 2o PA'!$P$5:$P$1412=H$1),('Diário 2o PA'!$F$5:$F$1412))+
SUMPRODUCT(-('Diário 3o PA'!$E$5:$E$2004='Analítico Cx.'!$B54),-('Diário 3o PA'!$P$5:$P$2004=H$1),('Diário 3o PA'!$F$5:$F$2004))+
SUMPRODUCT(-('Diário 4º PA'!$E$5:$E$2004='Analítico Cx.'!$B54),-('Diário 4º PA'!$P$5:$P$2004=H$1),('Diário 4º PA'!$F$5:$F$2004))+
SUMPRODUCT(-('Diário 5º PA'!$E$5:$E$2004='Analítico Cx.'!$B54),-('Diário 5º PA'!$P$5:$P$2004=H$1),('Diário 5º PA'!$F$5:$F$2004))</f>
        <v>0</v>
      </c>
      <c r="I54" s="218">
        <f>SUMPRODUCT(-('Diário 2o PA'!$E$5:$E$1412='Analítico Cx.'!$B54),-('Diário 2o PA'!$P$5:$P$1412=I$1),('Diário 2o PA'!$F$5:$F$1412))+
SUMPRODUCT(-('Diário 3o PA'!$E$5:$E$2004='Analítico Cx.'!$B54),-('Diário 3o PA'!$P$5:$P$2004=I$1),('Diário 3o PA'!$F$5:$F$2004))+
SUMPRODUCT(-('Diário 4º PA'!$E$5:$E$2004='Analítico Cx.'!$B54),-('Diário 4º PA'!$P$5:$P$2004=I$1),('Diário 4º PA'!$F$5:$F$2004))+
SUMPRODUCT(-('Diário 5º PA'!$E$5:$E$2004='Analítico Cx.'!$B54),-('Diário 5º PA'!$P$5:$P$2004=I$1),('Diário 5º PA'!$F$5:$F$2004))</f>
        <v>0</v>
      </c>
      <c r="J54" s="218">
        <f>SUMPRODUCT(-('Diário 2o PA'!$E$5:$E$1412='Analítico Cx.'!$B54),-('Diário 2o PA'!$P$5:$P$1412=J$1),('Diário 2o PA'!$F$5:$F$1412))+
SUMPRODUCT(-('Diário 3o PA'!$E$5:$E$2004='Analítico Cx.'!$B54),-('Diário 3o PA'!$P$5:$P$2004=J$1),('Diário 3o PA'!$F$5:$F$2004))+
SUMPRODUCT(-('Diário 4º PA'!$E$5:$E$2004='Analítico Cx.'!$B54),-('Diário 4º PA'!$P$5:$P$2004=J$1),('Diário 4º PA'!$F$5:$F$2004))+
SUMPRODUCT(-('Diário 5º PA'!$E$5:$E$2004='Analítico Cx.'!$B54),-('Diário 5º PA'!$P$5:$P$2004=J$1),('Diário 5º PA'!$F$5:$F$2004))</f>
        <v>0</v>
      </c>
      <c r="K54" s="218">
        <f>SUMPRODUCT(-('Diário 2o PA'!$E$5:$E$1412='Analítico Cx.'!$B54),-('Diário 2o PA'!$P$5:$P$1412=K$1),('Diário 2o PA'!$F$5:$F$1412))+
SUMPRODUCT(-('Diário 3o PA'!$E$5:$E$2004='Analítico Cx.'!$B54),-('Diário 3o PA'!$P$5:$P$2004=K$1),('Diário 3o PA'!$F$5:$F$2004))+
SUMPRODUCT(-('Diário 4º PA'!$E$5:$E$2004='Analítico Cx.'!$B54),-('Diário 4º PA'!$P$5:$P$2004=K$1),('Diário 4º PA'!$F$5:$F$2004))+
SUMPRODUCT(-('Diário 5º PA'!$E$5:$E$2004='Analítico Cx.'!$B54),-('Diário 5º PA'!$P$5:$P$2004=K$1),('Diário 5º PA'!$F$5:$F$2004))</f>
        <v>0</v>
      </c>
      <c r="L54" s="218">
        <f>SUMPRODUCT(-('Diário 2o PA'!$E$5:$E$1412='Analítico Cx.'!$B54),-('Diário 2o PA'!$P$5:$P$1412=L$1),('Diário 2o PA'!$F$5:$F$1412))+
SUMPRODUCT(-('Diário 3o PA'!$E$5:$E$2004='Analítico Cx.'!$B54),-('Diário 3o PA'!$P$5:$P$2004=L$1),('Diário 3o PA'!$F$5:$F$2004))+
SUMPRODUCT(-('Diário 4º PA'!$E$5:$E$2004='Analítico Cx.'!$B54),-('Diário 4º PA'!$P$5:$P$2004=L$1),('Diário 4º PA'!$F$5:$F$2004))+
SUMPRODUCT(-('Diário 5º PA'!$E$5:$E$2004='Analítico Cx.'!$B54),-('Diário 5º PA'!$P$5:$P$2004=L$1),('Diário 5º PA'!$F$5:$F$2004))</f>
        <v>0</v>
      </c>
      <c r="M54" s="218">
        <f>SUMPRODUCT(-('Diário 2o PA'!$E$5:$E$1412='Analítico Cx.'!$B54),-('Diário 2o PA'!$P$5:$P$1412=M$1),('Diário 2o PA'!$F$5:$F$1412))+
SUMPRODUCT(-('Diário 3o PA'!$E$5:$E$2004='Analítico Cx.'!$B54),-('Diário 3o PA'!$P$5:$P$2004=M$1),('Diário 3o PA'!$F$5:$F$2004))+
SUMPRODUCT(-('Diário 4º PA'!$E$5:$E$2004='Analítico Cx.'!$B54),-('Diário 4º PA'!$P$5:$P$2004=M$1),('Diário 4º PA'!$F$5:$F$2004))+
SUMPRODUCT(-('Diário 5º PA'!$E$5:$E$2004='Analítico Cx.'!$B54),-('Diário 5º PA'!$P$5:$P$2004=M$1),('Diário 5º PA'!$F$5:$F$2004))</f>
        <v>0</v>
      </c>
      <c r="N54" s="218">
        <f>SUMPRODUCT(-('Diário 2o PA'!$E$5:$E$1412='Analítico Cx.'!$B54),-('Diário 2o PA'!$P$5:$P$1412=N$1),('Diário 2o PA'!$F$5:$F$1412))+
SUMPRODUCT(-('Diário 3o PA'!$E$5:$E$2004='Analítico Cx.'!$B54),-('Diário 3o PA'!$P$5:$P$2004=N$1),('Diário 3o PA'!$F$5:$F$2004))+
SUMPRODUCT(-('Diário 4º PA'!$E$5:$E$2004='Analítico Cx.'!$B54),-('Diário 4º PA'!$P$5:$P$2004=N$1),('Diário 4º PA'!$F$5:$F$2004))+
SUMPRODUCT(-('Diário 5º PA'!$E$5:$E$2004='Analítico Cx.'!$B54),-('Diário 5º PA'!$P$5:$P$2004=N$1),('Diário 5º PA'!$F$5:$F$2004))</f>
        <v>0</v>
      </c>
      <c r="O54" s="219">
        <f t="shared" si="11"/>
        <v>7050</v>
      </c>
      <c r="P54" s="193">
        <f t="shared" si="7"/>
        <v>7.7160252046885533E-4</v>
      </c>
    </row>
    <row r="55" spans="1:16" ht="23.25" customHeight="1" x14ac:dyDescent="0.25">
      <c r="A55" s="230"/>
      <c r="B55" s="231" t="s">
        <v>114</v>
      </c>
      <c r="C55" s="232">
        <f t="shared" ref="C55:O55" si="12">SUBTOTAL(109,C48:C54)</f>
        <v>139969.57999999999</v>
      </c>
      <c r="D55" s="232">
        <f t="shared" si="12"/>
        <v>123368.42</v>
      </c>
      <c r="E55" s="232">
        <f t="shared" si="12"/>
        <v>141244.01</v>
      </c>
      <c r="F55" s="232">
        <f t="shared" si="12"/>
        <v>0</v>
      </c>
      <c r="G55" s="232">
        <f t="shared" si="12"/>
        <v>0</v>
      </c>
      <c r="H55" s="232">
        <f t="shared" si="12"/>
        <v>0</v>
      </c>
      <c r="I55" s="232">
        <f t="shared" ref="I55:N55" si="13">SUBTOTAL(109,I48:I54)</f>
        <v>0</v>
      </c>
      <c r="J55" s="232">
        <f t="shared" si="13"/>
        <v>0</v>
      </c>
      <c r="K55" s="232">
        <f t="shared" si="13"/>
        <v>0</v>
      </c>
      <c r="L55" s="232">
        <f t="shared" si="13"/>
        <v>0</v>
      </c>
      <c r="M55" s="232">
        <f t="shared" si="13"/>
        <v>0</v>
      </c>
      <c r="N55" s="232">
        <f t="shared" si="13"/>
        <v>0</v>
      </c>
      <c r="O55" s="232">
        <f t="shared" si="12"/>
        <v>404582.00999999989</v>
      </c>
      <c r="P55" s="197">
        <f t="shared" si="7"/>
        <v>4.4280354418773836E-2</v>
      </c>
    </row>
    <row r="56" spans="1:16" ht="23.25" customHeight="1" thickBot="1" x14ac:dyDescent="0.3">
      <c r="A56" s="222"/>
      <c r="B56" s="236" t="s">
        <v>252</v>
      </c>
      <c r="C56" s="237">
        <f t="shared" ref="C56:O56" si="14">SUBTOTAL(109,C23:C55)</f>
        <v>1905542.4499999997</v>
      </c>
      <c r="D56" s="237">
        <f t="shared" si="14"/>
        <v>2386030.620000001</v>
      </c>
      <c r="E56" s="237">
        <f t="shared" si="14"/>
        <v>3294611.67</v>
      </c>
      <c r="F56" s="237">
        <f t="shared" si="14"/>
        <v>0</v>
      </c>
      <c r="G56" s="237">
        <f t="shared" si="14"/>
        <v>0</v>
      </c>
      <c r="H56" s="237">
        <f t="shared" si="14"/>
        <v>0</v>
      </c>
      <c r="I56" s="237">
        <f t="shared" si="14"/>
        <v>0</v>
      </c>
      <c r="J56" s="237">
        <f t="shared" si="14"/>
        <v>0</v>
      </c>
      <c r="K56" s="237">
        <f t="shared" si="14"/>
        <v>0</v>
      </c>
      <c r="L56" s="237">
        <f t="shared" si="14"/>
        <v>0</v>
      </c>
      <c r="M56" s="237">
        <f t="shared" si="14"/>
        <v>0</v>
      </c>
      <c r="N56" s="237">
        <f t="shared" si="14"/>
        <v>0</v>
      </c>
      <c r="O56" s="237">
        <f t="shared" si="14"/>
        <v>7586184.7399999993</v>
      </c>
      <c r="P56" s="194">
        <f t="shared" si="7"/>
        <v>0.8302864207271442</v>
      </c>
    </row>
    <row r="57" spans="1:16" ht="23.25" customHeight="1" thickBot="1" x14ac:dyDescent="0.3">
      <c r="A57" s="77" t="s">
        <v>41</v>
      </c>
      <c r="B57" s="146" t="s">
        <v>261</v>
      </c>
      <c r="C57" s="238"/>
      <c r="D57" s="238"/>
      <c r="E57" s="238"/>
      <c r="F57" s="238"/>
      <c r="G57" s="238"/>
      <c r="H57" s="238"/>
      <c r="I57" s="238"/>
      <c r="J57" s="238"/>
      <c r="K57" s="238"/>
      <c r="L57" s="238"/>
      <c r="M57" s="238"/>
      <c r="N57" s="238"/>
      <c r="O57" s="238"/>
      <c r="P57" s="191"/>
    </row>
    <row r="58" spans="1:16" ht="23.25" customHeight="1" x14ac:dyDescent="0.25">
      <c r="A58" s="228" t="s">
        <v>17</v>
      </c>
      <c r="B58" s="239" t="s">
        <v>4</v>
      </c>
      <c r="C58" s="218">
        <f>SUMPRODUCT(-('Diário 2o PA'!$E$5:$E$1412='Analítico Cx.'!$B58),-('Diário 2o PA'!$P$5:$P$1412=C$1),('Diário 2o PA'!$F$5:$F$1412))+
SUMPRODUCT(-('Diário 3o PA'!$E$5:$E$2004='Analítico Cx.'!$B58),-('Diário 3o PA'!$P$5:$P$2004=C$1),('Diário 3o PA'!$F$5:$F$2004))+
SUMPRODUCT(-('Diário 4º PA'!$E$5:$E$2004='Analítico Cx.'!$B58),-('Diário 4º PA'!$P$5:$P$2004=C$1),('Diário 4º PA'!$F$5:$F$2004))+
SUMPRODUCT(-('Diário 5º PA'!$E$5:$E$2004='Analítico Cx.'!$B58),-('Diário 5º PA'!$P$5:$P$2004=C$1),('Diário 5º PA'!$F$5:$F$2004))</f>
        <v>0</v>
      </c>
      <c r="D58" s="218">
        <f>SUMPRODUCT(-('Diário 2o PA'!$E$5:$E$1412='Analítico Cx.'!$B58),-('Diário 2o PA'!$P$5:$P$1412=D$1),('Diário 2o PA'!$F$5:$F$1412))+
SUMPRODUCT(-('Diário 3o PA'!$E$5:$E$2004='Analítico Cx.'!$B58),-('Diário 3o PA'!$P$5:$P$2004=D$1),('Diário 3o PA'!$F$5:$F$2004))+
SUMPRODUCT(-('Diário 4º PA'!$E$5:$E$2004='Analítico Cx.'!$B58),-('Diário 4º PA'!$P$5:$P$2004=D$1),('Diário 4º PA'!$F$5:$F$2004))+
SUMPRODUCT(-('Diário 5º PA'!$E$5:$E$2004='Analítico Cx.'!$B58),-('Diário 5º PA'!$P$5:$P$2004=D$1),('Diário 5º PA'!$F$5:$F$2004))</f>
        <v>0</v>
      </c>
      <c r="E58" s="218">
        <f>SUMPRODUCT(-('Diário 2o PA'!$E$5:$E$1412='Analítico Cx.'!$B58),-('Diário 2o PA'!$P$5:$P$1412=E$1),('Diário 2o PA'!$F$5:$F$1412))+
SUMPRODUCT(-('Diário 3o PA'!$E$5:$E$2004='Analítico Cx.'!$B58),-('Diário 3o PA'!$P$5:$P$2004=E$1),('Diário 3o PA'!$F$5:$F$2004))+
SUMPRODUCT(-('Diário 4º PA'!$E$5:$E$2004='Analítico Cx.'!$B58),-('Diário 4º PA'!$P$5:$P$2004=E$1),('Diário 4º PA'!$F$5:$F$2004))+
SUMPRODUCT(-('Diário 5º PA'!$E$5:$E$2004='Analítico Cx.'!$B58),-('Diário 5º PA'!$P$5:$P$2004=E$1),('Diário 5º PA'!$F$5:$F$2004))</f>
        <v>0</v>
      </c>
      <c r="F58" s="218">
        <f>SUMPRODUCT(-('Diário 2o PA'!$E$5:$E$1412='Analítico Cx.'!$B58),-('Diário 2o PA'!$P$5:$P$1412=F$1),('Diário 2o PA'!$F$5:$F$1412))+
SUMPRODUCT(-('Diário 3o PA'!$E$5:$E$2004='Analítico Cx.'!$B58),-('Diário 3o PA'!$P$5:$P$2004=F$1),('Diário 3o PA'!$F$5:$F$2004))+
SUMPRODUCT(-('Diário 4º PA'!$E$5:$E$2004='Analítico Cx.'!$B58),-('Diário 4º PA'!$P$5:$P$2004=F$1),('Diário 4º PA'!$F$5:$F$2004))+
SUMPRODUCT(-('Diário 5º PA'!$E$5:$E$2004='Analítico Cx.'!$B58),-('Diário 5º PA'!$P$5:$P$2004=F$1),('Diário 5º PA'!$F$5:$F$2004))</f>
        <v>0</v>
      </c>
      <c r="G58" s="218">
        <f>SUMPRODUCT(-('Diário 2o PA'!$E$5:$E$1412='Analítico Cx.'!$B58),-('Diário 2o PA'!$P$5:$P$1412=G$1),('Diário 2o PA'!$F$5:$F$1412))+
SUMPRODUCT(-('Diário 3o PA'!$E$5:$E$2004='Analítico Cx.'!$B58),-('Diário 3o PA'!$P$5:$P$2004=G$1),('Diário 3o PA'!$F$5:$F$2004))+
SUMPRODUCT(-('Diário 4º PA'!$E$5:$E$2004='Analítico Cx.'!$B58),-('Diário 4º PA'!$P$5:$P$2004=G$1),('Diário 4º PA'!$F$5:$F$2004))+
SUMPRODUCT(-('Diário 5º PA'!$E$5:$E$2004='Analítico Cx.'!$B58),-('Diário 5º PA'!$P$5:$P$2004=G$1),('Diário 5º PA'!$F$5:$F$2004))</f>
        <v>0</v>
      </c>
      <c r="H58" s="218">
        <f>SUMPRODUCT(-('Diário 2o PA'!$E$5:$E$1412='Analítico Cx.'!$B58),-('Diário 2o PA'!$P$5:$P$1412=H$1),('Diário 2o PA'!$F$5:$F$1412))+
SUMPRODUCT(-('Diário 3o PA'!$E$5:$E$2004='Analítico Cx.'!$B58),-('Diário 3o PA'!$P$5:$P$2004=H$1),('Diário 3o PA'!$F$5:$F$2004))+
SUMPRODUCT(-('Diário 4º PA'!$E$5:$E$2004='Analítico Cx.'!$B58),-('Diário 4º PA'!$P$5:$P$2004=H$1),('Diário 4º PA'!$F$5:$F$2004))+
SUMPRODUCT(-('Diário 5º PA'!$E$5:$E$2004='Analítico Cx.'!$B58),-('Diário 5º PA'!$P$5:$P$2004=H$1),('Diário 5º PA'!$F$5:$F$2004))</f>
        <v>0</v>
      </c>
      <c r="I58" s="218">
        <f>SUMPRODUCT(-('Diário 2o PA'!$E$5:$E$1412='Analítico Cx.'!$B58),-('Diário 2o PA'!$P$5:$P$1412=I$1),('Diário 2o PA'!$F$5:$F$1412))+
SUMPRODUCT(-('Diário 3o PA'!$E$5:$E$2004='Analítico Cx.'!$B58),-('Diário 3o PA'!$P$5:$P$2004=I$1),('Diário 3o PA'!$F$5:$F$2004))+
SUMPRODUCT(-('Diário 4º PA'!$E$5:$E$2004='Analítico Cx.'!$B58),-('Diário 4º PA'!$P$5:$P$2004=I$1),('Diário 4º PA'!$F$5:$F$2004))+
SUMPRODUCT(-('Diário 5º PA'!$E$5:$E$2004='Analítico Cx.'!$B58),-('Diário 5º PA'!$P$5:$P$2004=I$1),('Diário 5º PA'!$F$5:$F$2004))</f>
        <v>0</v>
      </c>
      <c r="J58" s="218">
        <f>SUMPRODUCT(-('Diário 2o PA'!$E$5:$E$1412='Analítico Cx.'!$B58),-('Diário 2o PA'!$P$5:$P$1412=J$1),('Diário 2o PA'!$F$5:$F$1412))+
SUMPRODUCT(-('Diário 3o PA'!$E$5:$E$2004='Analítico Cx.'!$B58),-('Diário 3o PA'!$P$5:$P$2004=J$1),('Diário 3o PA'!$F$5:$F$2004))+
SUMPRODUCT(-('Diário 4º PA'!$E$5:$E$2004='Analítico Cx.'!$B58),-('Diário 4º PA'!$P$5:$P$2004=J$1),('Diário 4º PA'!$F$5:$F$2004))+
SUMPRODUCT(-('Diário 5º PA'!$E$5:$E$2004='Analítico Cx.'!$B58),-('Diário 5º PA'!$P$5:$P$2004=J$1),('Diário 5º PA'!$F$5:$F$2004))</f>
        <v>0</v>
      </c>
      <c r="K58" s="218">
        <f>SUMPRODUCT(-('Diário 2o PA'!$E$5:$E$1412='Analítico Cx.'!$B58),-('Diário 2o PA'!$P$5:$P$1412=K$1),('Diário 2o PA'!$F$5:$F$1412))+
SUMPRODUCT(-('Diário 3o PA'!$E$5:$E$2004='Analítico Cx.'!$B58),-('Diário 3o PA'!$P$5:$P$2004=K$1),('Diário 3o PA'!$F$5:$F$2004))+
SUMPRODUCT(-('Diário 4º PA'!$E$5:$E$2004='Analítico Cx.'!$B58),-('Diário 4º PA'!$P$5:$P$2004=K$1),('Diário 4º PA'!$F$5:$F$2004))+
SUMPRODUCT(-('Diário 5º PA'!$E$5:$E$2004='Analítico Cx.'!$B58),-('Diário 5º PA'!$P$5:$P$2004=K$1),('Diário 5º PA'!$F$5:$F$2004))</f>
        <v>0</v>
      </c>
      <c r="L58" s="218">
        <f>SUMPRODUCT(-('Diário 2o PA'!$E$5:$E$1412='Analítico Cx.'!$B58),-('Diário 2o PA'!$P$5:$P$1412=L$1),('Diário 2o PA'!$F$5:$F$1412))+
SUMPRODUCT(-('Diário 3o PA'!$E$5:$E$2004='Analítico Cx.'!$B58),-('Diário 3o PA'!$P$5:$P$2004=L$1),('Diário 3o PA'!$F$5:$F$2004))+
SUMPRODUCT(-('Diário 4º PA'!$E$5:$E$2004='Analítico Cx.'!$B58),-('Diário 4º PA'!$P$5:$P$2004=L$1),('Diário 4º PA'!$F$5:$F$2004))+
SUMPRODUCT(-('Diário 5º PA'!$E$5:$E$2004='Analítico Cx.'!$B58),-('Diário 5º PA'!$P$5:$P$2004=L$1),('Diário 5º PA'!$F$5:$F$2004))</f>
        <v>0</v>
      </c>
      <c r="M58" s="218">
        <f>SUMPRODUCT(-('Diário 2o PA'!$E$5:$E$1412='Analítico Cx.'!$B58),-('Diário 2o PA'!$P$5:$P$1412=M$1),('Diário 2o PA'!$F$5:$F$1412))+
SUMPRODUCT(-('Diário 3o PA'!$E$5:$E$2004='Analítico Cx.'!$B58),-('Diário 3o PA'!$P$5:$P$2004=M$1),('Diário 3o PA'!$F$5:$F$2004))+
SUMPRODUCT(-('Diário 4º PA'!$E$5:$E$2004='Analítico Cx.'!$B58),-('Diário 4º PA'!$P$5:$P$2004=M$1),('Diário 4º PA'!$F$5:$F$2004))+
SUMPRODUCT(-('Diário 5º PA'!$E$5:$E$2004='Analítico Cx.'!$B58),-('Diário 5º PA'!$P$5:$P$2004=M$1),('Diário 5º PA'!$F$5:$F$2004))</f>
        <v>0</v>
      </c>
      <c r="N58" s="218">
        <f>SUMPRODUCT(-('Diário 2o PA'!$E$5:$E$1412='Analítico Cx.'!$B58),-('Diário 2o PA'!$P$5:$P$1412=N$1),('Diário 2o PA'!$F$5:$F$1412))+
SUMPRODUCT(-('Diário 3o PA'!$E$5:$E$2004='Analítico Cx.'!$B58),-('Diário 3o PA'!$P$5:$P$2004=N$1),('Diário 3o PA'!$F$5:$F$2004))+
SUMPRODUCT(-('Diário 4º PA'!$E$5:$E$2004='Analítico Cx.'!$B58),-('Diário 4º PA'!$P$5:$P$2004=N$1),('Diário 4º PA'!$F$5:$F$2004))+
SUMPRODUCT(-('Diário 5º PA'!$E$5:$E$2004='Analítico Cx.'!$B58),-('Diário 5º PA'!$P$5:$P$2004=N$1),('Diário 5º PA'!$F$5:$F$2004))</f>
        <v>0</v>
      </c>
      <c r="O58" s="219">
        <f>SUM(C58:N58)</f>
        <v>0</v>
      </c>
      <c r="P58" s="193">
        <f t="shared" ref="P58:P89" si="15">IF($O$185=0,0,O58/$O$185)</f>
        <v>0</v>
      </c>
    </row>
    <row r="59" spans="1:16" ht="23.25" customHeight="1" x14ac:dyDescent="0.25">
      <c r="A59" s="228" t="s">
        <v>18</v>
      </c>
      <c r="B59" s="239" t="s">
        <v>153</v>
      </c>
      <c r="C59" s="218">
        <f>SUMPRODUCT(-('Diário 2o PA'!$E$5:$E$1412='Analítico Cx.'!$B59),-('Diário 2o PA'!$P$5:$P$1412=C$1),('Diário 2o PA'!$F$5:$F$1412))+
SUMPRODUCT(-('Diário 3o PA'!$E$5:$E$2004='Analítico Cx.'!$B59),-('Diário 3o PA'!$P$5:$P$2004=C$1),('Diário 3o PA'!$F$5:$F$2004))+
SUMPRODUCT(-('Diário 4º PA'!$E$5:$E$2004='Analítico Cx.'!$B59),-('Diário 4º PA'!$P$5:$P$2004=C$1),('Diário 4º PA'!$F$5:$F$2004))+
SUMPRODUCT(-('Diário 5º PA'!$E$5:$E$2004='Analítico Cx.'!$B59),-('Diário 5º PA'!$P$5:$P$2004=C$1),('Diário 5º PA'!$F$5:$F$2004))</f>
        <v>0</v>
      </c>
      <c r="D59" s="218">
        <f>SUMPRODUCT(-('Diário 2o PA'!$E$5:$E$1412='Analítico Cx.'!$B59),-('Diário 2o PA'!$P$5:$P$1412=D$1),('Diário 2o PA'!$F$5:$F$1412))+
SUMPRODUCT(-('Diário 3o PA'!$E$5:$E$2004='Analítico Cx.'!$B59),-('Diário 3o PA'!$P$5:$P$2004=D$1),('Diário 3o PA'!$F$5:$F$2004))+
SUMPRODUCT(-('Diário 4º PA'!$E$5:$E$2004='Analítico Cx.'!$B59),-('Diário 4º PA'!$P$5:$P$2004=D$1),('Diário 4º PA'!$F$5:$F$2004))+
SUMPRODUCT(-('Diário 5º PA'!$E$5:$E$2004='Analítico Cx.'!$B59),-('Diário 5º PA'!$P$5:$P$2004=D$1),('Diário 5º PA'!$F$5:$F$2004))</f>
        <v>0</v>
      </c>
      <c r="E59" s="218">
        <f>SUMPRODUCT(-('Diário 2o PA'!$E$5:$E$1412='Analítico Cx.'!$B59),-('Diário 2o PA'!$P$5:$P$1412=E$1),('Diário 2o PA'!$F$5:$F$1412))+
SUMPRODUCT(-('Diário 3o PA'!$E$5:$E$2004='Analítico Cx.'!$B59),-('Diário 3o PA'!$P$5:$P$2004=E$1),('Diário 3o PA'!$F$5:$F$2004))+
SUMPRODUCT(-('Diário 4º PA'!$E$5:$E$2004='Analítico Cx.'!$B59),-('Diário 4º PA'!$P$5:$P$2004=E$1),('Diário 4º PA'!$F$5:$F$2004))+
SUMPRODUCT(-('Diário 5º PA'!$E$5:$E$2004='Analítico Cx.'!$B59),-('Diário 5º PA'!$P$5:$P$2004=E$1),('Diário 5º PA'!$F$5:$F$2004))</f>
        <v>0</v>
      </c>
      <c r="F59" s="218">
        <f>SUMPRODUCT(-('Diário 2o PA'!$E$5:$E$1412='Analítico Cx.'!$B59),-('Diário 2o PA'!$P$5:$P$1412=F$1),('Diário 2o PA'!$F$5:$F$1412))+
SUMPRODUCT(-('Diário 3o PA'!$E$5:$E$2004='Analítico Cx.'!$B59),-('Diário 3o PA'!$P$5:$P$2004=F$1),('Diário 3o PA'!$F$5:$F$2004))+
SUMPRODUCT(-('Diário 4º PA'!$E$5:$E$2004='Analítico Cx.'!$B59),-('Diário 4º PA'!$P$5:$P$2004=F$1),('Diário 4º PA'!$F$5:$F$2004))+
SUMPRODUCT(-('Diário 5º PA'!$E$5:$E$2004='Analítico Cx.'!$B59),-('Diário 5º PA'!$P$5:$P$2004=F$1),('Diário 5º PA'!$F$5:$F$2004))</f>
        <v>0</v>
      </c>
      <c r="G59" s="218">
        <f>SUMPRODUCT(-('Diário 2o PA'!$E$5:$E$1412='Analítico Cx.'!$B59),-('Diário 2o PA'!$P$5:$P$1412=G$1),('Diário 2o PA'!$F$5:$F$1412))+
SUMPRODUCT(-('Diário 3o PA'!$E$5:$E$2004='Analítico Cx.'!$B59),-('Diário 3o PA'!$P$5:$P$2004=G$1),('Diário 3o PA'!$F$5:$F$2004))+
SUMPRODUCT(-('Diário 4º PA'!$E$5:$E$2004='Analítico Cx.'!$B59),-('Diário 4º PA'!$P$5:$P$2004=G$1),('Diário 4º PA'!$F$5:$F$2004))+
SUMPRODUCT(-('Diário 5º PA'!$E$5:$E$2004='Analítico Cx.'!$B59),-('Diário 5º PA'!$P$5:$P$2004=G$1),('Diário 5º PA'!$F$5:$F$2004))</f>
        <v>0</v>
      </c>
      <c r="H59" s="218">
        <f>SUMPRODUCT(-('Diário 2o PA'!$E$5:$E$1412='Analítico Cx.'!$B59),-('Diário 2o PA'!$P$5:$P$1412=H$1),('Diário 2o PA'!$F$5:$F$1412))+
SUMPRODUCT(-('Diário 3o PA'!$E$5:$E$2004='Analítico Cx.'!$B59),-('Diário 3o PA'!$P$5:$P$2004=H$1),('Diário 3o PA'!$F$5:$F$2004))+
SUMPRODUCT(-('Diário 4º PA'!$E$5:$E$2004='Analítico Cx.'!$B59),-('Diário 4º PA'!$P$5:$P$2004=H$1),('Diário 4º PA'!$F$5:$F$2004))+
SUMPRODUCT(-('Diário 5º PA'!$E$5:$E$2004='Analítico Cx.'!$B59),-('Diário 5º PA'!$P$5:$P$2004=H$1),('Diário 5º PA'!$F$5:$F$2004))</f>
        <v>0</v>
      </c>
      <c r="I59" s="218">
        <f>SUMPRODUCT(-('Diário 2o PA'!$E$5:$E$1412='Analítico Cx.'!$B59),-('Diário 2o PA'!$P$5:$P$1412=I$1),('Diário 2o PA'!$F$5:$F$1412))+
SUMPRODUCT(-('Diário 3o PA'!$E$5:$E$2004='Analítico Cx.'!$B59),-('Diário 3o PA'!$P$5:$P$2004=I$1),('Diário 3o PA'!$F$5:$F$2004))+
SUMPRODUCT(-('Diário 4º PA'!$E$5:$E$2004='Analítico Cx.'!$B59),-('Diário 4º PA'!$P$5:$P$2004=I$1),('Diário 4º PA'!$F$5:$F$2004))+
SUMPRODUCT(-('Diário 5º PA'!$E$5:$E$2004='Analítico Cx.'!$B59),-('Diário 5º PA'!$P$5:$P$2004=I$1),('Diário 5º PA'!$F$5:$F$2004))</f>
        <v>0</v>
      </c>
      <c r="J59" s="218">
        <f>SUMPRODUCT(-('Diário 2o PA'!$E$5:$E$1412='Analítico Cx.'!$B59),-('Diário 2o PA'!$P$5:$P$1412=J$1),('Diário 2o PA'!$F$5:$F$1412))+
SUMPRODUCT(-('Diário 3o PA'!$E$5:$E$2004='Analítico Cx.'!$B59),-('Diário 3o PA'!$P$5:$P$2004=J$1),('Diário 3o PA'!$F$5:$F$2004))+
SUMPRODUCT(-('Diário 4º PA'!$E$5:$E$2004='Analítico Cx.'!$B59),-('Diário 4º PA'!$P$5:$P$2004=J$1),('Diário 4º PA'!$F$5:$F$2004))+
SUMPRODUCT(-('Diário 5º PA'!$E$5:$E$2004='Analítico Cx.'!$B59),-('Diário 5º PA'!$P$5:$P$2004=J$1),('Diário 5º PA'!$F$5:$F$2004))</f>
        <v>0</v>
      </c>
      <c r="K59" s="218">
        <f>SUMPRODUCT(-('Diário 2o PA'!$E$5:$E$1412='Analítico Cx.'!$B59),-('Diário 2o PA'!$P$5:$P$1412=K$1),('Diário 2o PA'!$F$5:$F$1412))+
SUMPRODUCT(-('Diário 3o PA'!$E$5:$E$2004='Analítico Cx.'!$B59),-('Diário 3o PA'!$P$5:$P$2004=K$1),('Diário 3o PA'!$F$5:$F$2004))+
SUMPRODUCT(-('Diário 4º PA'!$E$5:$E$2004='Analítico Cx.'!$B59),-('Diário 4º PA'!$P$5:$P$2004=K$1),('Diário 4º PA'!$F$5:$F$2004))+
SUMPRODUCT(-('Diário 5º PA'!$E$5:$E$2004='Analítico Cx.'!$B59),-('Diário 5º PA'!$P$5:$P$2004=K$1),('Diário 5º PA'!$F$5:$F$2004))</f>
        <v>0</v>
      </c>
      <c r="L59" s="218">
        <f>SUMPRODUCT(-('Diário 2o PA'!$E$5:$E$1412='Analítico Cx.'!$B59),-('Diário 2o PA'!$P$5:$P$1412=L$1),('Diário 2o PA'!$F$5:$F$1412))+
SUMPRODUCT(-('Diário 3o PA'!$E$5:$E$2004='Analítico Cx.'!$B59),-('Diário 3o PA'!$P$5:$P$2004=L$1),('Diário 3o PA'!$F$5:$F$2004))+
SUMPRODUCT(-('Diário 4º PA'!$E$5:$E$2004='Analítico Cx.'!$B59),-('Diário 4º PA'!$P$5:$P$2004=L$1),('Diário 4º PA'!$F$5:$F$2004))+
SUMPRODUCT(-('Diário 5º PA'!$E$5:$E$2004='Analítico Cx.'!$B59),-('Diário 5º PA'!$P$5:$P$2004=L$1),('Diário 5º PA'!$F$5:$F$2004))</f>
        <v>0</v>
      </c>
      <c r="M59" s="218">
        <f>SUMPRODUCT(-('Diário 2o PA'!$E$5:$E$1412='Analítico Cx.'!$B59),-('Diário 2o PA'!$P$5:$P$1412=M$1),('Diário 2o PA'!$F$5:$F$1412))+
SUMPRODUCT(-('Diário 3o PA'!$E$5:$E$2004='Analítico Cx.'!$B59),-('Diário 3o PA'!$P$5:$P$2004=M$1),('Diário 3o PA'!$F$5:$F$2004))+
SUMPRODUCT(-('Diário 4º PA'!$E$5:$E$2004='Analítico Cx.'!$B59),-('Diário 4º PA'!$P$5:$P$2004=M$1),('Diário 4º PA'!$F$5:$F$2004))+
SUMPRODUCT(-('Diário 5º PA'!$E$5:$E$2004='Analítico Cx.'!$B59),-('Diário 5º PA'!$P$5:$P$2004=M$1),('Diário 5º PA'!$F$5:$F$2004))</f>
        <v>0</v>
      </c>
      <c r="N59" s="218">
        <f>SUMPRODUCT(-('Diário 2o PA'!$E$5:$E$1412='Analítico Cx.'!$B59),-('Diário 2o PA'!$P$5:$P$1412=N$1),('Diário 2o PA'!$F$5:$F$1412))+
SUMPRODUCT(-('Diário 3o PA'!$E$5:$E$2004='Analítico Cx.'!$B59),-('Diário 3o PA'!$P$5:$P$2004=N$1),('Diário 3o PA'!$F$5:$F$2004))+
SUMPRODUCT(-('Diário 4º PA'!$E$5:$E$2004='Analítico Cx.'!$B59),-('Diário 4º PA'!$P$5:$P$2004=N$1),('Diário 4º PA'!$F$5:$F$2004))+
SUMPRODUCT(-('Diário 5º PA'!$E$5:$E$2004='Analítico Cx.'!$B59),-('Diário 5º PA'!$P$5:$P$2004=N$1),('Diário 5º PA'!$F$5:$F$2004))</f>
        <v>0</v>
      </c>
      <c r="O59" s="219">
        <f t="shared" ref="O59:O166" si="16">SUM(C59:N59)</f>
        <v>0</v>
      </c>
      <c r="P59" s="193">
        <f t="shared" si="15"/>
        <v>0</v>
      </c>
    </row>
    <row r="60" spans="1:16" ht="23.25" customHeight="1" x14ac:dyDescent="0.25">
      <c r="A60" s="228" t="s">
        <v>19</v>
      </c>
      <c r="B60" s="239" t="s">
        <v>743</v>
      </c>
      <c r="C60" s="218">
        <f>SUMPRODUCT(-('Diário 2o PA'!$E$5:$E$1412='Analítico Cx.'!$B60),-('Diário 2o PA'!$P$5:$P$1412=C$1),('Diário 2o PA'!$F$5:$F$1412))+
SUMPRODUCT(-('Diário 3o PA'!$E$5:$E$2004='Analítico Cx.'!$B60),-('Diário 3o PA'!$P$5:$P$2004=C$1),('Diário 3o PA'!$F$5:$F$2004))+
SUMPRODUCT(-('Diário 4º PA'!$E$5:$E$2004='Analítico Cx.'!$B60),-('Diário 4º PA'!$P$5:$P$2004=C$1),('Diário 4º PA'!$F$5:$F$2004))+
SUMPRODUCT(-('Diário 5º PA'!$E$5:$E$2004='Analítico Cx.'!$B60),-('Diário 5º PA'!$P$5:$P$2004=C$1),('Diário 5º PA'!$F$5:$F$2004))</f>
        <v>0</v>
      </c>
      <c r="D60" s="218">
        <f>SUMPRODUCT(-('Diário 2o PA'!$E$5:$E$1412='Analítico Cx.'!$B60),-('Diário 2o PA'!$P$5:$P$1412=D$1),('Diário 2o PA'!$F$5:$F$1412))+
SUMPRODUCT(-('Diário 3o PA'!$E$5:$E$2004='Analítico Cx.'!$B60),-('Diário 3o PA'!$P$5:$P$2004=D$1),('Diário 3o PA'!$F$5:$F$2004))+
SUMPRODUCT(-('Diário 4º PA'!$E$5:$E$2004='Analítico Cx.'!$B60),-('Diário 4º PA'!$P$5:$P$2004=D$1),('Diário 4º PA'!$F$5:$F$2004))+
SUMPRODUCT(-('Diário 5º PA'!$E$5:$E$2004='Analítico Cx.'!$B60),-('Diário 5º PA'!$P$5:$P$2004=D$1),('Diário 5º PA'!$F$5:$F$2004))</f>
        <v>0</v>
      </c>
      <c r="E60" s="218">
        <f>SUMPRODUCT(-('Diário 2o PA'!$E$5:$E$1412='Analítico Cx.'!$B60),-('Diário 2o PA'!$P$5:$P$1412=E$1),('Diário 2o PA'!$F$5:$F$1412))+
SUMPRODUCT(-('Diário 3o PA'!$E$5:$E$2004='Analítico Cx.'!$B60),-('Diário 3o PA'!$P$5:$P$2004=E$1),('Diário 3o PA'!$F$5:$F$2004))+
SUMPRODUCT(-('Diário 4º PA'!$E$5:$E$2004='Analítico Cx.'!$B60),-('Diário 4º PA'!$P$5:$P$2004=E$1),('Diário 4º PA'!$F$5:$F$2004))+
SUMPRODUCT(-('Diário 5º PA'!$E$5:$E$2004='Analítico Cx.'!$B60),-('Diário 5º PA'!$P$5:$P$2004=E$1),('Diário 5º PA'!$F$5:$F$2004))</f>
        <v>80</v>
      </c>
      <c r="F60" s="218">
        <f>SUMPRODUCT(-('Diário 2o PA'!$E$5:$E$1412='Analítico Cx.'!$B60),-('Diário 2o PA'!$P$5:$P$1412=F$1),('Diário 2o PA'!$F$5:$F$1412))+
SUMPRODUCT(-('Diário 3o PA'!$E$5:$E$2004='Analítico Cx.'!$B60),-('Diário 3o PA'!$P$5:$P$2004=F$1),('Diário 3o PA'!$F$5:$F$2004))+
SUMPRODUCT(-('Diário 4º PA'!$E$5:$E$2004='Analítico Cx.'!$B60),-('Diário 4º PA'!$P$5:$P$2004=F$1),('Diário 4º PA'!$F$5:$F$2004))+
SUMPRODUCT(-('Diário 5º PA'!$E$5:$E$2004='Analítico Cx.'!$B60),-('Diário 5º PA'!$P$5:$P$2004=F$1),('Diário 5º PA'!$F$5:$F$2004))</f>
        <v>0</v>
      </c>
      <c r="G60" s="218">
        <f>SUMPRODUCT(-('Diário 2o PA'!$E$5:$E$1412='Analítico Cx.'!$B60),-('Diário 2o PA'!$P$5:$P$1412=G$1),('Diário 2o PA'!$F$5:$F$1412))+
SUMPRODUCT(-('Diário 3o PA'!$E$5:$E$2004='Analítico Cx.'!$B60),-('Diário 3o PA'!$P$5:$P$2004=G$1),('Diário 3o PA'!$F$5:$F$2004))+
SUMPRODUCT(-('Diário 4º PA'!$E$5:$E$2004='Analítico Cx.'!$B60),-('Diário 4º PA'!$P$5:$P$2004=G$1),('Diário 4º PA'!$F$5:$F$2004))+
SUMPRODUCT(-('Diário 5º PA'!$E$5:$E$2004='Analítico Cx.'!$B60),-('Diário 5º PA'!$P$5:$P$2004=G$1),('Diário 5º PA'!$F$5:$F$2004))</f>
        <v>0</v>
      </c>
      <c r="H60" s="218">
        <f>SUMPRODUCT(-('Diário 2o PA'!$E$5:$E$1412='Analítico Cx.'!$B60),-('Diário 2o PA'!$P$5:$P$1412=H$1),('Diário 2o PA'!$F$5:$F$1412))+
SUMPRODUCT(-('Diário 3o PA'!$E$5:$E$2004='Analítico Cx.'!$B60),-('Diário 3o PA'!$P$5:$P$2004=H$1),('Diário 3o PA'!$F$5:$F$2004))+
SUMPRODUCT(-('Diário 4º PA'!$E$5:$E$2004='Analítico Cx.'!$B60),-('Diário 4º PA'!$P$5:$P$2004=H$1),('Diário 4º PA'!$F$5:$F$2004))+
SUMPRODUCT(-('Diário 5º PA'!$E$5:$E$2004='Analítico Cx.'!$B60),-('Diário 5º PA'!$P$5:$P$2004=H$1),('Diário 5º PA'!$F$5:$F$2004))</f>
        <v>0</v>
      </c>
      <c r="I60" s="218">
        <f>SUMPRODUCT(-('Diário 2o PA'!$E$5:$E$1412='Analítico Cx.'!$B60),-('Diário 2o PA'!$P$5:$P$1412=I$1),('Diário 2o PA'!$F$5:$F$1412))+
SUMPRODUCT(-('Diário 3o PA'!$E$5:$E$2004='Analítico Cx.'!$B60),-('Diário 3o PA'!$P$5:$P$2004=I$1),('Diário 3o PA'!$F$5:$F$2004))+
SUMPRODUCT(-('Diário 4º PA'!$E$5:$E$2004='Analítico Cx.'!$B60),-('Diário 4º PA'!$P$5:$P$2004=I$1),('Diário 4º PA'!$F$5:$F$2004))+
SUMPRODUCT(-('Diário 5º PA'!$E$5:$E$2004='Analítico Cx.'!$B60),-('Diário 5º PA'!$P$5:$P$2004=I$1),('Diário 5º PA'!$F$5:$F$2004))</f>
        <v>0</v>
      </c>
      <c r="J60" s="218">
        <f>SUMPRODUCT(-('Diário 2o PA'!$E$5:$E$1412='Analítico Cx.'!$B60),-('Diário 2o PA'!$P$5:$P$1412=J$1),('Diário 2o PA'!$F$5:$F$1412))+
SUMPRODUCT(-('Diário 3o PA'!$E$5:$E$2004='Analítico Cx.'!$B60),-('Diário 3o PA'!$P$5:$P$2004=J$1),('Diário 3o PA'!$F$5:$F$2004))+
SUMPRODUCT(-('Diário 4º PA'!$E$5:$E$2004='Analítico Cx.'!$B60),-('Diário 4º PA'!$P$5:$P$2004=J$1),('Diário 4º PA'!$F$5:$F$2004))+
SUMPRODUCT(-('Diário 5º PA'!$E$5:$E$2004='Analítico Cx.'!$B60),-('Diário 5º PA'!$P$5:$P$2004=J$1),('Diário 5º PA'!$F$5:$F$2004))</f>
        <v>0</v>
      </c>
      <c r="K60" s="218">
        <f>SUMPRODUCT(-('Diário 2o PA'!$E$5:$E$1412='Analítico Cx.'!$B60),-('Diário 2o PA'!$P$5:$P$1412=K$1),('Diário 2o PA'!$F$5:$F$1412))+
SUMPRODUCT(-('Diário 3o PA'!$E$5:$E$2004='Analítico Cx.'!$B60),-('Diário 3o PA'!$P$5:$P$2004=K$1),('Diário 3o PA'!$F$5:$F$2004))+
SUMPRODUCT(-('Diário 4º PA'!$E$5:$E$2004='Analítico Cx.'!$B60),-('Diário 4º PA'!$P$5:$P$2004=K$1),('Diário 4º PA'!$F$5:$F$2004))+
SUMPRODUCT(-('Diário 5º PA'!$E$5:$E$2004='Analítico Cx.'!$B60),-('Diário 5º PA'!$P$5:$P$2004=K$1),('Diário 5º PA'!$F$5:$F$2004))</f>
        <v>0</v>
      </c>
      <c r="L60" s="218">
        <f>SUMPRODUCT(-('Diário 2o PA'!$E$5:$E$1412='Analítico Cx.'!$B60),-('Diário 2o PA'!$P$5:$P$1412=L$1),('Diário 2o PA'!$F$5:$F$1412))+
SUMPRODUCT(-('Diário 3o PA'!$E$5:$E$2004='Analítico Cx.'!$B60),-('Diário 3o PA'!$P$5:$P$2004=L$1),('Diário 3o PA'!$F$5:$F$2004))+
SUMPRODUCT(-('Diário 4º PA'!$E$5:$E$2004='Analítico Cx.'!$B60),-('Diário 4º PA'!$P$5:$P$2004=L$1),('Diário 4º PA'!$F$5:$F$2004))+
SUMPRODUCT(-('Diário 5º PA'!$E$5:$E$2004='Analítico Cx.'!$B60),-('Diário 5º PA'!$P$5:$P$2004=L$1),('Diário 5º PA'!$F$5:$F$2004))</f>
        <v>0</v>
      </c>
      <c r="M60" s="218">
        <f>SUMPRODUCT(-('Diário 2o PA'!$E$5:$E$1412='Analítico Cx.'!$B60),-('Diário 2o PA'!$P$5:$P$1412=M$1),('Diário 2o PA'!$F$5:$F$1412))+
SUMPRODUCT(-('Diário 3o PA'!$E$5:$E$2004='Analítico Cx.'!$B60),-('Diário 3o PA'!$P$5:$P$2004=M$1),('Diário 3o PA'!$F$5:$F$2004))+
SUMPRODUCT(-('Diário 4º PA'!$E$5:$E$2004='Analítico Cx.'!$B60),-('Diário 4º PA'!$P$5:$P$2004=M$1),('Diário 4º PA'!$F$5:$F$2004))+
SUMPRODUCT(-('Diário 5º PA'!$E$5:$E$2004='Analítico Cx.'!$B60),-('Diário 5º PA'!$P$5:$P$2004=M$1),('Diário 5º PA'!$F$5:$F$2004))</f>
        <v>0</v>
      </c>
      <c r="N60" s="218">
        <f>SUMPRODUCT(-('Diário 2o PA'!$E$5:$E$1412='Analítico Cx.'!$B60),-('Diário 2o PA'!$P$5:$P$1412=N$1),('Diário 2o PA'!$F$5:$F$1412))+
SUMPRODUCT(-('Diário 3o PA'!$E$5:$E$2004='Analítico Cx.'!$B60),-('Diário 3o PA'!$P$5:$P$2004=N$1),('Diário 3o PA'!$F$5:$F$2004))+
SUMPRODUCT(-('Diário 4º PA'!$E$5:$E$2004='Analítico Cx.'!$B60),-('Diário 4º PA'!$P$5:$P$2004=N$1),('Diário 4º PA'!$F$5:$F$2004))+
SUMPRODUCT(-('Diário 5º PA'!$E$5:$E$2004='Analítico Cx.'!$B60),-('Diário 5º PA'!$P$5:$P$2004=N$1),('Diário 5º PA'!$F$5:$F$2004))</f>
        <v>0</v>
      </c>
      <c r="O60" s="219">
        <f t="shared" si="16"/>
        <v>80</v>
      </c>
      <c r="P60" s="193">
        <f t="shared" si="15"/>
        <v>8.7557732819160882E-6</v>
      </c>
    </row>
    <row r="61" spans="1:16" ht="23.25" customHeight="1" x14ac:dyDescent="0.25">
      <c r="A61" s="228" t="s">
        <v>20</v>
      </c>
      <c r="B61" s="239" t="s">
        <v>744</v>
      </c>
      <c r="C61" s="218">
        <f>SUMPRODUCT(-('Diário 2o PA'!$E$5:$E$1412='Analítico Cx.'!$B61),-('Diário 2o PA'!$P$5:$P$1412=C$1),('Diário 2o PA'!$F$5:$F$1412))+
SUMPRODUCT(-('Diário 3o PA'!$E$5:$E$2004='Analítico Cx.'!$B61),-('Diário 3o PA'!$P$5:$P$2004=C$1),('Diário 3o PA'!$F$5:$F$2004))+
SUMPRODUCT(-('Diário 4º PA'!$E$5:$E$2004='Analítico Cx.'!$B61),-('Diário 4º PA'!$P$5:$P$2004=C$1),('Diário 4º PA'!$F$5:$F$2004))+
SUMPRODUCT(-('Diário 5º PA'!$E$5:$E$2004='Analítico Cx.'!$B61),-('Diário 5º PA'!$P$5:$P$2004=C$1),('Diário 5º PA'!$F$5:$F$2004))</f>
        <v>0</v>
      </c>
      <c r="D61" s="218">
        <f>SUMPRODUCT(-('Diário 2o PA'!$E$5:$E$1412='Analítico Cx.'!$B61),-('Diário 2o PA'!$P$5:$P$1412=D$1),('Diário 2o PA'!$F$5:$F$1412))+
SUMPRODUCT(-('Diário 3o PA'!$E$5:$E$2004='Analítico Cx.'!$B61),-('Diário 3o PA'!$P$5:$P$2004=D$1),('Diário 3o PA'!$F$5:$F$2004))+
SUMPRODUCT(-('Diário 4º PA'!$E$5:$E$2004='Analítico Cx.'!$B61),-('Diário 4º PA'!$P$5:$P$2004=D$1),('Diário 4º PA'!$F$5:$F$2004))+
SUMPRODUCT(-('Diário 5º PA'!$E$5:$E$2004='Analítico Cx.'!$B61),-('Diário 5º PA'!$P$5:$P$2004=D$1),('Diário 5º PA'!$F$5:$F$2004))</f>
        <v>0</v>
      </c>
      <c r="E61" s="218">
        <f>SUMPRODUCT(-('Diário 2o PA'!$E$5:$E$1412='Analítico Cx.'!$B61),-('Diário 2o PA'!$P$5:$P$1412=E$1),('Diário 2o PA'!$F$5:$F$1412))+
SUMPRODUCT(-('Diário 3o PA'!$E$5:$E$2004='Analítico Cx.'!$B61),-('Diário 3o PA'!$P$5:$P$2004=E$1),('Diário 3o PA'!$F$5:$F$2004))+
SUMPRODUCT(-('Diário 4º PA'!$E$5:$E$2004='Analítico Cx.'!$B61),-('Diário 4º PA'!$P$5:$P$2004=E$1),('Diário 4º PA'!$F$5:$F$2004))+
SUMPRODUCT(-('Diário 5º PA'!$E$5:$E$2004='Analítico Cx.'!$B61),-('Diário 5º PA'!$P$5:$P$2004=E$1),('Diário 5º PA'!$F$5:$F$2004))</f>
        <v>0</v>
      </c>
      <c r="F61" s="218">
        <f>SUMPRODUCT(-('Diário 2o PA'!$E$5:$E$1412='Analítico Cx.'!$B61),-('Diário 2o PA'!$P$5:$P$1412=F$1),('Diário 2o PA'!$F$5:$F$1412))+
SUMPRODUCT(-('Diário 3o PA'!$E$5:$E$2004='Analítico Cx.'!$B61),-('Diário 3o PA'!$P$5:$P$2004=F$1),('Diário 3o PA'!$F$5:$F$2004))+
SUMPRODUCT(-('Diário 4º PA'!$E$5:$E$2004='Analítico Cx.'!$B61),-('Diário 4º PA'!$P$5:$P$2004=F$1),('Diário 4º PA'!$F$5:$F$2004))+
SUMPRODUCT(-('Diário 5º PA'!$E$5:$E$2004='Analítico Cx.'!$B61),-('Diário 5º PA'!$P$5:$P$2004=F$1),('Diário 5º PA'!$F$5:$F$2004))</f>
        <v>0</v>
      </c>
      <c r="G61" s="218">
        <f>SUMPRODUCT(-('Diário 2o PA'!$E$5:$E$1412='Analítico Cx.'!$B61),-('Diário 2o PA'!$P$5:$P$1412=G$1),('Diário 2o PA'!$F$5:$F$1412))+
SUMPRODUCT(-('Diário 3o PA'!$E$5:$E$2004='Analítico Cx.'!$B61),-('Diário 3o PA'!$P$5:$P$2004=G$1),('Diário 3o PA'!$F$5:$F$2004))+
SUMPRODUCT(-('Diário 4º PA'!$E$5:$E$2004='Analítico Cx.'!$B61),-('Diário 4º PA'!$P$5:$P$2004=G$1),('Diário 4º PA'!$F$5:$F$2004))+
SUMPRODUCT(-('Diário 5º PA'!$E$5:$E$2004='Analítico Cx.'!$B61),-('Diário 5º PA'!$P$5:$P$2004=G$1),('Diário 5º PA'!$F$5:$F$2004))</f>
        <v>0</v>
      </c>
      <c r="H61" s="218">
        <f>SUMPRODUCT(-('Diário 2o PA'!$E$5:$E$1412='Analítico Cx.'!$B61),-('Diário 2o PA'!$P$5:$P$1412=H$1),('Diário 2o PA'!$F$5:$F$1412))+
SUMPRODUCT(-('Diário 3o PA'!$E$5:$E$2004='Analítico Cx.'!$B61),-('Diário 3o PA'!$P$5:$P$2004=H$1),('Diário 3o PA'!$F$5:$F$2004))+
SUMPRODUCT(-('Diário 4º PA'!$E$5:$E$2004='Analítico Cx.'!$B61),-('Diário 4º PA'!$P$5:$P$2004=H$1),('Diário 4º PA'!$F$5:$F$2004))+
SUMPRODUCT(-('Diário 5º PA'!$E$5:$E$2004='Analítico Cx.'!$B61),-('Diário 5º PA'!$P$5:$P$2004=H$1),('Diário 5º PA'!$F$5:$F$2004))</f>
        <v>0</v>
      </c>
      <c r="I61" s="218">
        <f>SUMPRODUCT(-('Diário 2o PA'!$E$5:$E$1412='Analítico Cx.'!$B61),-('Diário 2o PA'!$P$5:$P$1412=I$1),('Diário 2o PA'!$F$5:$F$1412))+
SUMPRODUCT(-('Diário 3o PA'!$E$5:$E$2004='Analítico Cx.'!$B61),-('Diário 3o PA'!$P$5:$P$2004=I$1),('Diário 3o PA'!$F$5:$F$2004))+
SUMPRODUCT(-('Diário 4º PA'!$E$5:$E$2004='Analítico Cx.'!$B61),-('Diário 4º PA'!$P$5:$P$2004=I$1),('Diário 4º PA'!$F$5:$F$2004))+
SUMPRODUCT(-('Diário 5º PA'!$E$5:$E$2004='Analítico Cx.'!$B61),-('Diário 5º PA'!$P$5:$P$2004=I$1),('Diário 5º PA'!$F$5:$F$2004))</f>
        <v>0</v>
      </c>
      <c r="J61" s="218">
        <f>SUMPRODUCT(-('Diário 2o PA'!$E$5:$E$1412='Analítico Cx.'!$B61),-('Diário 2o PA'!$P$5:$P$1412=J$1),('Diário 2o PA'!$F$5:$F$1412))+
SUMPRODUCT(-('Diário 3o PA'!$E$5:$E$2004='Analítico Cx.'!$B61),-('Diário 3o PA'!$P$5:$P$2004=J$1),('Diário 3o PA'!$F$5:$F$2004))+
SUMPRODUCT(-('Diário 4º PA'!$E$5:$E$2004='Analítico Cx.'!$B61),-('Diário 4º PA'!$P$5:$P$2004=J$1),('Diário 4º PA'!$F$5:$F$2004))+
SUMPRODUCT(-('Diário 5º PA'!$E$5:$E$2004='Analítico Cx.'!$B61),-('Diário 5º PA'!$P$5:$P$2004=J$1),('Diário 5º PA'!$F$5:$F$2004))</f>
        <v>0</v>
      </c>
      <c r="K61" s="218">
        <f>SUMPRODUCT(-('Diário 2o PA'!$E$5:$E$1412='Analítico Cx.'!$B61),-('Diário 2o PA'!$P$5:$P$1412=K$1),('Diário 2o PA'!$F$5:$F$1412))+
SUMPRODUCT(-('Diário 3o PA'!$E$5:$E$2004='Analítico Cx.'!$B61),-('Diário 3o PA'!$P$5:$P$2004=K$1),('Diário 3o PA'!$F$5:$F$2004))+
SUMPRODUCT(-('Diário 4º PA'!$E$5:$E$2004='Analítico Cx.'!$B61),-('Diário 4º PA'!$P$5:$P$2004=K$1),('Diário 4º PA'!$F$5:$F$2004))+
SUMPRODUCT(-('Diário 5º PA'!$E$5:$E$2004='Analítico Cx.'!$B61),-('Diário 5º PA'!$P$5:$P$2004=K$1),('Diário 5º PA'!$F$5:$F$2004))</f>
        <v>0</v>
      </c>
      <c r="L61" s="218">
        <f>SUMPRODUCT(-('Diário 2o PA'!$E$5:$E$1412='Analítico Cx.'!$B61),-('Diário 2o PA'!$P$5:$P$1412=L$1),('Diário 2o PA'!$F$5:$F$1412))+
SUMPRODUCT(-('Diário 3o PA'!$E$5:$E$2004='Analítico Cx.'!$B61),-('Diário 3o PA'!$P$5:$P$2004=L$1),('Diário 3o PA'!$F$5:$F$2004))+
SUMPRODUCT(-('Diário 4º PA'!$E$5:$E$2004='Analítico Cx.'!$B61),-('Diário 4º PA'!$P$5:$P$2004=L$1),('Diário 4º PA'!$F$5:$F$2004))+
SUMPRODUCT(-('Diário 5º PA'!$E$5:$E$2004='Analítico Cx.'!$B61),-('Diário 5º PA'!$P$5:$P$2004=L$1),('Diário 5º PA'!$F$5:$F$2004))</f>
        <v>0</v>
      </c>
      <c r="M61" s="218">
        <f>SUMPRODUCT(-('Diário 2o PA'!$E$5:$E$1412='Analítico Cx.'!$B61),-('Diário 2o PA'!$P$5:$P$1412=M$1),('Diário 2o PA'!$F$5:$F$1412))+
SUMPRODUCT(-('Diário 3o PA'!$E$5:$E$2004='Analítico Cx.'!$B61),-('Diário 3o PA'!$P$5:$P$2004=M$1),('Diário 3o PA'!$F$5:$F$2004))+
SUMPRODUCT(-('Diário 4º PA'!$E$5:$E$2004='Analítico Cx.'!$B61),-('Diário 4º PA'!$P$5:$P$2004=M$1),('Diário 4º PA'!$F$5:$F$2004))+
SUMPRODUCT(-('Diário 5º PA'!$E$5:$E$2004='Analítico Cx.'!$B61),-('Diário 5º PA'!$P$5:$P$2004=M$1),('Diário 5º PA'!$F$5:$F$2004))</f>
        <v>0</v>
      </c>
      <c r="N61" s="218">
        <f>SUMPRODUCT(-('Diário 2o PA'!$E$5:$E$1412='Analítico Cx.'!$B61),-('Diário 2o PA'!$P$5:$P$1412=N$1),('Diário 2o PA'!$F$5:$F$1412))+
SUMPRODUCT(-('Diário 3o PA'!$E$5:$E$2004='Analítico Cx.'!$B61),-('Diário 3o PA'!$P$5:$P$2004=N$1),('Diário 3o PA'!$F$5:$F$2004))+
SUMPRODUCT(-('Diário 4º PA'!$E$5:$E$2004='Analítico Cx.'!$B61),-('Diário 4º PA'!$P$5:$P$2004=N$1),('Diário 4º PA'!$F$5:$F$2004))+
SUMPRODUCT(-('Diário 5º PA'!$E$5:$E$2004='Analítico Cx.'!$B61),-('Diário 5º PA'!$P$5:$P$2004=N$1),('Diário 5º PA'!$F$5:$F$2004))</f>
        <v>0</v>
      </c>
      <c r="O61" s="219">
        <f t="shared" si="16"/>
        <v>0</v>
      </c>
      <c r="P61" s="193">
        <f t="shared" si="15"/>
        <v>0</v>
      </c>
    </row>
    <row r="62" spans="1:16" ht="23.25" customHeight="1" x14ac:dyDescent="0.25">
      <c r="A62" s="228" t="s">
        <v>21</v>
      </c>
      <c r="B62" s="239" t="s">
        <v>85</v>
      </c>
      <c r="C62" s="218">
        <f>SUMPRODUCT(-('Diário 2o PA'!$E$5:$E$1412='Analítico Cx.'!$B62),-('Diário 2o PA'!$P$5:$P$1412=C$1),('Diário 2o PA'!$F$5:$F$1412))+
SUMPRODUCT(-('Diário 3o PA'!$E$5:$E$2004='Analítico Cx.'!$B62),-('Diário 3o PA'!$P$5:$P$2004=C$1),('Diário 3o PA'!$F$5:$F$2004))+
SUMPRODUCT(-('Diário 4º PA'!$E$5:$E$2004='Analítico Cx.'!$B62),-('Diário 4º PA'!$P$5:$P$2004=C$1),('Diário 4º PA'!$F$5:$F$2004))+
SUMPRODUCT(-('Diário 5º PA'!$E$5:$E$2004='Analítico Cx.'!$B62),-('Diário 5º PA'!$P$5:$P$2004=C$1),('Diário 5º PA'!$F$5:$F$2004))</f>
        <v>0</v>
      </c>
      <c r="D62" s="218">
        <f>SUMPRODUCT(-('Diário 2o PA'!$E$5:$E$1412='Analítico Cx.'!$B62),-('Diário 2o PA'!$P$5:$P$1412=D$1),('Diário 2o PA'!$F$5:$F$1412))+
SUMPRODUCT(-('Diário 3o PA'!$E$5:$E$2004='Analítico Cx.'!$B62),-('Diário 3o PA'!$P$5:$P$2004=D$1),('Diário 3o PA'!$F$5:$F$2004))+
SUMPRODUCT(-('Diário 4º PA'!$E$5:$E$2004='Analítico Cx.'!$B62),-('Diário 4º PA'!$P$5:$P$2004=D$1),('Diário 4º PA'!$F$5:$F$2004))+
SUMPRODUCT(-('Diário 5º PA'!$E$5:$E$2004='Analítico Cx.'!$B62),-('Diário 5º PA'!$P$5:$P$2004=D$1),('Diário 5º PA'!$F$5:$F$2004))</f>
        <v>0</v>
      </c>
      <c r="E62" s="218">
        <f>SUMPRODUCT(-('Diário 2o PA'!$E$5:$E$1412='Analítico Cx.'!$B62),-('Diário 2o PA'!$P$5:$P$1412=E$1),('Diário 2o PA'!$F$5:$F$1412))+
SUMPRODUCT(-('Diário 3o PA'!$E$5:$E$2004='Analítico Cx.'!$B62),-('Diário 3o PA'!$P$5:$P$2004=E$1),('Diário 3o PA'!$F$5:$F$2004))+
SUMPRODUCT(-('Diário 4º PA'!$E$5:$E$2004='Analítico Cx.'!$B62),-('Diário 4º PA'!$P$5:$P$2004=E$1),('Diário 4º PA'!$F$5:$F$2004))+
SUMPRODUCT(-('Diário 5º PA'!$E$5:$E$2004='Analítico Cx.'!$B62),-('Diário 5º PA'!$P$5:$P$2004=E$1),('Diário 5º PA'!$F$5:$F$2004))</f>
        <v>0</v>
      </c>
      <c r="F62" s="218">
        <f>SUMPRODUCT(-('Diário 2o PA'!$E$5:$E$1412='Analítico Cx.'!$B62),-('Diário 2o PA'!$P$5:$P$1412=F$1),('Diário 2o PA'!$F$5:$F$1412))+
SUMPRODUCT(-('Diário 3o PA'!$E$5:$E$2004='Analítico Cx.'!$B62),-('Diário 3o PA'!$P$5:$P$2004=F$1),('Diário 3o PA'!$F$5:$F$2004))+
SUMPRODUCT(-('Diário 4º PA'!$E$5:$E$2004='Analítico Cx.'!$B62),-('Diário 4º PA'!$P$5:$P$2004=F$1),('Diário 4º PA'!$F$5:$F$2004))+
SUMPRODUCT(-('Diário 5º PA'!$E$5:$E$2004='Analítico Cx.'!$B62),-('Diário 5º PA'!$P$5:$P$2004=F$1),('Diário 5º PA'!$F$5:$F$2004))</f>
        <v>0</v>
      </c>
      <c r="G62" s="218">
        <f>SUMPRODUCT(-('Diário 2o PA'!$E$5:$E$1412='Analítico Cx.'!$B62),-('Diário 2o PA'!$P$5:$P$1412=G$1),('Diário 2o PA'!$F$5:$F$1412))+
SUMPRODUCT(-('Diário 3o PA'!$E$5:$E$2004='Analítico Cx.'!$B62),-('Diário 3o PA'!$P$5:$P$2004=G$1),('Diário 3o PA'!$F$5:$F$2004))+
SUMPRODUCT(-('Diário 4º PA'!$E$5:$E$2004='Analítico Cx.'!$B62),-('Diário 4º PA'!$P$5:$P$2004=G$1),('Diário 4º PA'!$F$5:$F$2004))+
SUMPRODUCT(-('Diário 5º PA'!$E$5:$E$2004='Analítico Cx.'!$B62),-('Diário 5º PA'!$P$5:$P$2004=G$1),('Diário 5º PA'!$F$5:$F$2004))</f>
        <v>0</v>
      </c>
      <c r="H62" s="218">
        <f>SUMPRODUCT(-('Diário 2o PA'!$E$5:$E$1412='Analítico Cx.'!$B62),-('Diário 2o PA'!$P$5:$P$1412=H$1),('Diário 2o PA'!$F$5:$F$1412))+
SUMPRODUCT(-('Diário 3o PA'!$E$5:$E$2004='Analítico Cx.'!$B62),-('Diário 3o PA'!$P$5:$P$2004=H$1),('Diário 3o PA'!$F$5:$F$2004))+
SUMPRODUCT(-('Diário 4º PA'!$E$5:$E$2004='Analítico Cx.'!$B62),-('Diário 4º PA'!$P$5:$P$2004=H$1),('Diário 4º PA'!$F$5:$F$2004))+
SUMPRODUCT(-('Diário 5º PA'!$E$5:$E$2004='Analítico Cx.'!$B62),-('Diário 5º PA'!$P$5:$P$2004=H$1),('Diário 5º PA'!$F$5:$F$2004))</f>
        <v>0</v>
      </c>
      <c r="I62" s="218">
        <f>SUMPRODUCT(-('Diário 2o PA'!$E$5:$E$1412='Analítico Cx.'!$B62),-('Diário 2o PA'!$P$5:$P$1412=I$1),('Diário 2o PA'!$F$5:$F$1412))+
SUMPRODUCT(-('Diário 3o PA'!$E$5:$E$2004='Analítico Cx.'!$B62),-('Diário 3o PA'!$P$5:$P$2004=I$1),('Diário 3o PA'!$F$5:$F$2004))+
SUMPRODUCT(-('Diário 4º PA'!$E$5:$E$2004='Analítico Cx.'!$B62),-('Diário 4º PA'!$P$5:$P$2004=I$1),('Diário 4º PA'!$F$5:$F$2004))+
SUMPRODUCT(-('Diário 5º PA'!$E$5:$E$2004='Analítico Cx.'!$B62),-('Diário 5º PA'!$P$5:$P$2004=I$1),('Diário 5º PA'!$F$5:$F$2004))</f>
        <v>0</v>
      </c>
      <c r="J62" s="218">
        <f>SUMPRODUCT(-('Diário 2o PA'!$E$5:$E$1412='Analítico Cx.'!$B62),-('Diário 2o PA'!$P$5:$P$1412=J$1),('Diário 2o PA'!$F$5:$F$1412))+
SUMPRODUCT(-('Diário 3o PA'!$E$5:$E$2004='Analítico Cx.'!$B62),-('Diário 3o PA'!$P$5:$P$2004=J$1),('Diário 3o PA'!$F$5:$F$2004))+
SUMPRODUCT(-('Diário 4º PA'!$E$5:$E$2004='Analítico Cx.'!$B62),-('Diário 4º PA'!$P$5:$P$2004=J$1),('Diário 4º PA'!$F$5:$F$2004))+
SUMPRODUCT(-('Diário 5º PA'!$E$5:$E$2004='Analítico Cx.'!$B62),-('Diário 5º PA'!$P$5:$P$2004=J$1),('Diário 5º PA'!$F$5:$F$2004))</f>
        <v>0</v>
      </c>
      <c r="K62" s="218">
        <f>SUMPRODUCT(-('Diário 2o PA'!$E$5:$E$1412='Analítico Cx.'!$B62),-('Diário 2o PA'!$P$5:$P$1412=K$1),('Diário 2o PA'!$F$5:$F$1412))+
SUMPRODUCT(-('Diário 3o PA'!$E$5:$E$2004='Analítico Cx.'!$B62),-('Diário 3o PA'!$P$5:$P$2004=K$1),('Diário 3o PA'!$F$5:$F$2004))+
SUMPRODUCT(-('Diário 4º PA'!$E$5:$E$2004='Analítico Cx.'!$B62),-('Diário 4º PA'!$P$5:$P$2004=K$1),('Diário 4º PA'!$F$5:$F$2004))+
SUMPRODUCT(-('Diário 5º PA'!$E$5:$E$2004='Analítico Cx.'!$B62),-('Diário 5º PA'!$P$5:$P$2004=K$1),('Diário 5º PA'!$F$5:$F$2004))</f>
        <v>0</v>
      </c>
      <c r="L62" s="218">
        <f>SUMPRODUCT(-('Diário 2o PA'!$E$5:$E$1412='Analítico Cx.'!$B62),-('Diário 2o PA'!$P$5:$P$1412=L$1),('Diário 2o PA'!$F$5:$F$1412))+
SUMPRODUCT(-('Diário 3o PA'!$E$5:$E$2004='Analítico Cx.'!$B62),-('Diário 3o PA'!$P$5:$P$2004=L$1),('Diário 3o PA'!$F$5:$F$2004))+
SUMPRODUCT(-('Diário 4º PA'!$E$5:$E$2004='Analítico Cx.'!$B62),-('Diário 4º PA'!$P$5:$P$2004=L$1),('Diário 4º PA'!$F$5:$F$2004))+
SUMPRODUCT(-('Diário 5º PA'!$E$5:$E$2004='Analítico Cx.'!$B62),-('Diário 5º PA'!$P$5:$P$2004=L$1),('Diário 5º PA'!$F$5:$F$2004))</f>
        <v>0</v>
      </c>
      <c r="M62" s="218">
        <f>SUMPRODUCT(-('Diário 2o PA'!$E$5:$E$1412='Analítico Cx.'!$B62),-('Diário 2o PA'!$P$5:$P$1412=M$1),('Diário 2o PA'!$F$5:$F$1412))+
SUMPRODUCT(-('Diário 3o PA'!$E$5:$E$2004='Analítico Cx.'!$B62),-('Diário 3o PA'!$P$5:$P$2004=M$1),('Diário 3o PA'!$F$5:$F$2004))+
SUMPRODUCT(-('Diário 4º PA'!$E$5:$E$2004='Analítico Cx.'!$B62),-('Diário 4º PA'!$P$5:$P$2004=M$1),('Diário 4º PA'!$F$5:$F$2004))+
SUMPRODUCT(-('Diário 5º PA'!$E$5:$E$2004='Analítico Cx.'!$B62),-('Diário 5º PA'!$P$5:$P$2004=M$1),('Diário 5º PA'!$F$5:$F$2004))</f>
        <v>0</v>
      </c>
      <c r="N62" s="218">
        <f>SUMPRODUCT(-('Diário 2o PA'!$E$5:$E$1412='Analítico Cx.'!$B62),-('Diário 2o PA'!$P$5:$P$1412=N$1),('Diário 2o PA'!$F$5:$F$1412))+
SUMPRODUCT(-('Diário 3o PA'!$E$5:$E$2004='Analítico Cx.'!$B62),-('Diário 3o PA'!$P$5:$P$2004=N$1),('Diário 3o PA'!$F$5:$F$2004))+
SUMPRODUCT(-('Diário 4º PA'!$E$5:$E$2004='Analítico Cx.'!$B62),-('Diário 4º PA'!$P$5:$P$2004=N$1),('Diário 4º PA'!$F$5:$F$2004))+
SUMPRODUCT(-('Diário 5º PA'!$E$5:$E$2004='Analítico Cx.'!$B62),-('Diário 5º PA'!$P$5:$P$2004=N$1),('Diário 5º PA'!$F$5:$F$2004))</f>
        <v>0</v>
      </c>
      <c r="O62" s="219">
        <f t="shared" si="16"/>
        <v>0</v>
      </c>
      <c r="P62" s="193">
        <f t="shared" si="15"/>
        <v>0</v>
      </c>
    </row>
    <row r="63" spans="1:16" ht="23.25" customHeight="1" x14ac:dyDescent="0.25">
      <c r="A63" s="228" t="s">
        <v>115</v>
      </c>
      <c r="B63" s="239" t="s">
        <v>84</v>
      </c>
      <c r="C63" s="218">
        <f>SUMPRODUCT(-('Diário 2o PA'!$E$5:$E$1412='Analítico Cx.'!$B63),-('Diário 2o PA'!$P$5:$P$1412=C$1),('Diário 2o PA'!$F$5:$F$1412))+
SUMPRODUCT(-('Diário 3o PA'!$E$5:$E$2004='Analítico Cx.'!$B63),-('Diário 3o PA'!$P$5:$P$2004=C$1),('Diário 3o PA'!$F$5:$F$2004))+
SUMPRODUCT(-('Diário 4º PA'!$E$5:$E$2004='Analítico Cx.'!$B63),-('Diário 4º PA'!$P$5:$P$2004=C$1),('Diário 4º PA'!$F$5:$F$2004))+
SUMPRODUCT(-('Diário 5º PA'!$E$5:$E$2004='Analítico Cx.'!$B63),-('Diário 5º PA'!$P$5:$P$2004=C$1),('Diário 5º PA'!$F$5:$F$2004))</f>
        <v>0</v>
      </c>
      <c r="D63" s="218">
        <f>SUMPRODUCT(-('Diário 2o PA'!$E$5:$E$1412='Analítico Cx.'!$B63),-('Diário 2o PA'!$P$5:$P$1412=D$1),('Diário 2o PA'!$F$5:$F$1412))+
SUMPRODUCT(-('Diário 3o PA'!$E$5:$E$2004='Analítico Cx.'!$B63),-('Diário 3o PA'!$P$5:$P$2004=D$1),('Diário 3o PA'!$F$5:$F$2004))+
SUMPRODUCT(-('Diário 4º PA'!$E$5:$E$2004='Analítico Cx.'!$B63),-('Diário 4º PA'!$P$5:$P$2004=D$1),('Diário 4º PA'!$F$5:$F$2004))+
SUMPRODUCT(-('Diário 5º PA'!$E$5:$E$2004='Analítico Cx.'!$B63),-('Diário 5º PA'!$P$5:$P$2004=D$1),('Diário 5º PA'!$F$5:$F$2004))</f>
        <v>0</v>
      </c>
      <c r="E63" s="218">
        <f>SUMPRODUCT(-('Diário 2o PA'!$E$5:$E$1412='Analítico Cx.'!$B63),-('Diário 2o PA'!$P$5:$P$1412=E$1),('Diário 2o PA'!$F$5:$F$1412))+
SUMPRODUCT(-('Diário 3o PA'!$E$5:$E$2004='Analítico Cx.'!$B63),-('Diário 3o PA'!$P$5:$P$2004=E$1),('Diário 3o PA'!$F$5:$F$2004))+
SUMPRODUCT(-('Diário 4º PA'!$E$5:$E$2004='Analítico Cx.'!$B63),-('Diário 4º PA'!$P$5:$P$2004=E$1),('Diário 4º PA'!$F$5:$F$2004))+
SUMPRODUCT(-('Diário 5º PA'!$E$5:$E$2004='Analítico Cx.'!$B63),-('Diário 5º PA'!$P$5:$P$2004=E$1),('Diário 5º PA'!$F$5:$F$2004))</f>
        <v>0</v>
      </c>
      <c r="F63" s="218">
        <f>SUMPRODUCT(-('Diário 2o PA'!$E$5:$E$1412='Analítico Cx.'!$B63),-('Diário 2o PA'!$P$5:$P$1412=F$1),('Diário 2o PA'!$F$5:$F$1412))+
SUMPRODUCT(-('Diário 3o PA'!$E$5:$E$2004='Analítico Cx.'!$B63),-('Diário 3o PA'!$P$5:$P$2004=F$1),('Diário 3o PA'!$F$5:$F$2004))+
SUMPRODUCT(-('Diário 4º PA'!$E$5:$E$2004='Analítico Cx.'!$B63),-('Diário 4º PA'!$P$5:$P$2004=F$1),('Diário 4º PA'!$F$5:$F$2004))+
SUMPRODUCT(-('Diário 5º PA'!$E$5:$E$2004='Analítico Cx.'!$B63),-('Diário 5º PA'!$P$5:$P$2004=F$1),('Diário 5º PA'!$F$5:$F$2004))</f>
        <v>0</v>
      </c>
      <c r="G63" s="218">
        <f>SUMPRODUCT(-('Diário 2o PA'!$E$5:$E$1412='Analítico Cx.'!$B63),-('Diário 2o PA'!$P$5:$P$1412=G$1),('Diário 2o PA'!$F$5:$F$1412))+
SUMPRODUCT(-('Diário 3o PA'!$E$5:$E$2004='Analítico Cx.'!$B63),-('Diário 3o PA'!$P$5:$P$2004=G$1),('Diário 3o PA'!$F$5:$F$2004))+
SUMPRODUCT(-('Diário 4º PA'!$E$5:$E$2004='Analítico Cx.'!$B63),-('Diário 4º PA'!$P$5:$P$2004=G$1),('Diário 4º PA'!$F$5:$F$2004))+
SUMPRODUCT(-('Diário 5º PA'!$E$5:$E$2004='Analítico Cx.'!$B63),-('Diário 5º PA'!$P$5:$P$2004=G$1),('Diário 5º PA'!$F$5:$F$2004))</f>
        <v>0</v>
      </c>
      <c r="H63" s="218">
        <f>SUMPRODUCT(-('Diário 2o PA'!$E$5:$E$1412='Analítico Cx.'!$B63),-('Diário 2o PA'!$P$5:$P$1412=H$1),('Diário 2o PA'!$F$5:$F$1412))+
SUMPRODUCT(-('Diário 3o PA'!$E$5:$E$2004='Analítico Cx.'!$B63),-('Diário 3o PA'!$P$5:$P$2004=H$1),('Diário 3o PA'!$F$5:$F$2004))+
SUMPRODUCT(-('Diário 4º PA'!$E$5:$E$2004='Analítico Cx.'!$B63),-('Diário 4º PA'!$P$5:$P$2004=H$1),('Diário 4º PA'!$F$5:$F$2004))+
SUMPRODUCT(-('Diário 5º PA'!$E$5:$E$2004='Analítico Cx.'!$B63),-('Diário 5º PA'!$P$5:$P$2004=H$1),('Diário 5º PA'!$F$5:$F$2004))</f>
        <v>0</v>
      </c>
      <c r="I63" s="218">
        <f>SUMPRODUCT(-('Diário 2o PA'!$E$5:$E$1412='Analítico Cx.'!$B63),-('Diário 2o PA'!$P$5:$P$1412=I$1),('Diário 2o PA'!$F$5:$F$1412))+
SUMPRODUCT(-('Diário 3o PA'!$E$5:$E$2004='Analítico Cx.'!$B63),-('Diário 3o PA'!$P$5:$P$2004=I$1),('Diário 3o PA'!$F$5:$F$2004))+
SUMPRODUCT(-('Diário 4º PA'!$E$5:$E$2004='Analítico Cx.'!$B63),-('Diário 4º PA'!$P$5:$P$2004=I$1),('Diário 4º PA'!$F$5:$F$2004))+
SUMPRODUCT(-('Diário 5º PA'!$E$5:$E$2004='Analítico Cx.'!$B63),-('Diário 5º PA'!$P$5:$P$2004=I$1),('Diário 5º PA'!$F$5:$F$2004))</f>
        <v>0</v>
      </c>
      <c r="J63" s="218">
        <f>SUMPRODUCT(-('Diário 2o PA'!$E$5:$E$1412='Analítico Cx.'!$B63),-('Diário 2o PA'!$P$5:$P$1412=J$1),('Diário 2o PA'!$F$5:$F$1412))+
SUMPRODUCT(-('Diário 3o PA'!$E$5:$E$2004='Analítico Cx.'!$B63),-('Diário 3o PA'!$P$5:$P$2004=J$1),('Diário 3o PA'!$F$5:$F$2004))+
SUMPRODUCT(-('Diário 4º PA'!$E$5:$E$2004='Analítico Cx.'!$B63),-('Diário 4º PA'!$P$5:$P$2004=J$1),('Diário 4º PA'!$F$5:$F$2004))+
SUMPRODUCT(-('Diário 5º PA'!$E$5:$E$2004='Analítico Cx.'!$B63),-('Diário 5º PA'!$P$5:$P$2004=J$1),('Diário 5º PA'!$F$5:$F$2004))</f>
        <v>0</v>
      </c>
      <c r="K63" s="218">
        <f>SUMPRODUCT(-('Diário 2o PA'!$E$5:$E$1412='Analítico Cx.'!$B63),-('Diário 2o PA'!$P$5:$P$1412=K$1),('Diário 2o PA'!$F$5:$F$1412))+
SUMPRODUCT(-('Diário 3o PA'!$E$5:$E$2004='Analítico Cx.'!$B63),-('Diário 3o PA'!$P$5:$P$2004=K$1),('Diário 3o PA'!$F$5:$F$2004))+
SUMPRODUCT(-('Diário 4º PA'!$E$5:$E$2004='Analítico Cx.'!$B63),-('Diário 4º PA'!$P$5:$P$2004=K$1),('Diário 4º PA'!$F$5:$F$2004))+
SUMPRODUCT(-('Diário 5º PA'!$E$5:$E$2004='Analítico Cx.'!$B63),-('Diário 5º PA'!$P$5:$P$2004=K$1),('Diário 5º PA'!$F$5:$F$2004))</f>
        <v>0</v>
      </c>
      <c r="L63" s="218">
        <f>SUMPRODUCT(-('Diário 2o PA'!$E$5:$E$1412='Analítico Cx.'!$B63),-('Diário 2o PA'!$P$5:$P$1412=L$1),('Diário 2o PA'!$F$5:$F$1412))+
SUMPRODUCT(-('Diário 3o PA'!$E$5:$E$2004='Analítico Cx.'!$B63),-('Diário 3o PA'!$P$5:$P$2004=L$1),('Diário 3o PA'!$F$5:$F$2004))+
SUMPRODUCT(-('Diário 4º PA'!$E$5:$E$2004='Analítico Cx.'!$B63),-('Diário 4º PA'!$P$5:$P$2004=L$1),('Diário 4º PA'!$F$5:$F$2004))+
SUMPRODUCT(-('Diário 5º PA'!$E$5:$E$2004='Analítico Cx.'!$B63),-('Diário 5º PA'!$P$5:$P$2004=L$1),('Diário 5º PA'!$F$5:$F$2004))</f>
        <v>0</v>
      </c>
      <c r="M63" s="218">
        <f>SUMPRODUCT(-('Diário 2o PA'!$E$5:$E$1412='Analítico Cx.'!$B63),-('Diário 2o PA'!$P$5:$P$1412=M$1),('Diário 2o PA'!$F$5:$F$1412))+
SUMPRODUCT(-('Diário 3o PA'!$E$5:$E$2004='Analítico Cx.'!$B63),-('Diário 3o PA'!$P$5:$P$2004=M$1),('Diário 3o PA'!$F$5:$F$2004))+
SUMPRODUCT(-('Diário 4º PA'!$E$5:$E$2004='Analítico Cx.'!$B63),-('Diário 4º PA'!$P$5:$P$2004=M$1),('Diário 4º PA'!$F$5:$F$2004))+
SUMPRODUCT(-('Diário 5º PA'!$E$5:$E$2004='Analítico Cx.'!$B63),-('Diário 5º PA'!$P$5:$P$2004=M$1),('Diário 5º PA'!$F$5:$F$2004))</f>
        <v>0</v>
      </c>
      <c r="N63" s="218">
        <f>SUMPRODUCT(-('Diário 2o PA'!$E$5:$E$1412='Analítico Cx.'!$B63),-('Diário 2o PA'!$P$5:$P$1412=N$1),('Diário 2o PA'!$F$5:$F$1412))+
SUMPRODUCT(-('Diário 3o PA'!$E$5:$E$2004='Analítico Cx.'!$B63),-('Diário 3o PA'!$P$5:$P$2004=N$1),('Diário 3o PA'!$F$5:$F$2004))+
SUMPRODUCT(-('Diário 4º PA'!$E$5:$E$2004='Analítico Cx.'!$B63),-('Diário 4º PA'!$P$5:$P$2004=N$1),('Diário 4º PA'!$F$5:$F$2004))+
SUMPRODUCT(-('Diário 5º PA'!$E$5:$E$2004='Analítico Cx.'!$B63),-('Diário 5º PA'!$P$5:$P$2004=N$1),('Diário 5º PA'!$F$5:$F$2004))</f>
        <v>0</v>
      </c>
      <c r="O63" s="219">
        <f t="shared" si="16"/>
        <v>0</v>
      </c>
      <c r="P63" s="193">
        <f t="shared" si="15"/>
        <v>0</v>
      </c>
    </row>
    <row r="64" spans="1:16" ht="23.25" customHeight="1" x14ac:dyDescent="0.25">
      <c r="A64" s="228" t="s">
        <v>116</v>
      </c>
      <c r="B64" s="239" t="s">
        <v>745</v>
      </c>
      <c r="C64" s="218">
        <f>SUMPRODUCT(-('Diário 2o PA'!$E$5:$E$1412='Analítico Cx.'!$B64),-('Diário 2o PA'!$P$5:$P$1412=C$1),('Diário 2o PA'!$F$5:$F$1412))+
SUMPRODUCT(-('Diário 3o PA'!$E$5:$E$2004='Analítico Cx.'!$B64),-('Diário 3o PA'!$P$5:$P$2004=C$1),('Diário 3o PA'!$F$5:$F$2004))+
SUMPRODUCT(-('Diário 4º PA'!$E$5:$E$2004='Analítico Cx.'!$B64),-('Diário 4º PA'!$P$5:$P$2004=C$1),('Diário 4º PA'!$F$5:$F$2004))+
SUMPRODUCT(-('Diário 5º PA'!$E$5:$E$2004='Analítico Cx.'!$B64),-('Diário 5º PA'!$P$5:$P$2004=C$1),('Diário 5º PA'!$F$5:$F$2004))</f>
        <v>2030.0100000000002</v>
      </c>
      <c r="D64" s="218">
        <f>SUMPRODUCT(-('Diário 2o PA'!$E$5:$E$1412='Analítico Cx.'!$B64),-('Diário 2o PA'!$P$5:$P$1412=D$1),('Diário 2o PA'!$F$5:$F$1412))+
SUMPRODUCT(-('Diário 3o PA'!$E$5:$E$2004='Analítico Cx.'!$B64),-('Diário 3o PA'!$P$5:$P$2004=D$1),('Diário 3o PA'!$F$5:$F$2004))+
SUMPRODUCT(-('Diário 4º PA'!$E$5:$E$2004='Analítico Cx.'!$B64),-('Diário 4º PA'!$P$5:$P$2004=D$1),('Diário 4º PA'!$F$5:$F$2004))+
SUMPRODUCT(-('Diário 5º PA'!$E$5:$E$2004='Analítico Cx.'!$B64),-('Diário 5º PA'!$P$5:$P$2004=D$1),('Diário 5º PA'!$F$5:$F$2004))</f>
        <v>1656.5499999999997</v>
      </c>
      <c r="E64" s="218">
        <f>SUMPRODUCT(-('Diário 2o PA'!$E$5:$E$1412='Analítico Cx.'!$B64),-('Diário 2o PA'!$P$5:$P$1412=E$1),('Diário 2o PA'!$F$5:$F$1412))+
SUMPRODUCT(-('Diário 3o PA'!$E$5:$E$2004='Analítico Cx.'!$B64),-('Diário 3o PA'!$P$5:$P$2004=E$1),('Diário 3o PA'!$F$5:$F$2004))+
SUMPRODUCT(-('Diário 4º PA'!$E$5:$E$2004='Analítico Cx.'!$B64),-('Diário 4º PA'!$P$5:$P$2004=E$1),('Diário 4º PA'!$F$5:$F$2004))+
SUMPRODUCT(-('Diário 5º PA'!$E$5:$E$2004='Analítico Cx.'!$B64),-('Diário 5º PA'!$P$5:$P$2004=E$1),('Diário 5º PA'!$F$5:$F$2004))</f>
        <v>2432.3500000000004</v>
      </c>
      <c r="F64" s="218">
        <f>SUMPRODUCT(-('Diário 2o PA'!$E$5:$E$1412='Analítico Cx.'!$B64),-('Diário 2o PA'!$P$5:$P$1412=F$1),('Diário 2o PA'!$F$5:$F$1412))+
SUMPRODUCT(-('Diário 3o PA'!$E$5:$E$2004='Analítico Cx.'!$B64),-('Diário 3o PA'!$P$5:$P$2004=F$1),('Diário 3o PA'!$F$5:$F$2004))+
SUMPRODUCT(-('Diário 4º PA'!$E$5:$E$2004='Analítico Cx.'!$B64),-('Diário 4º PA'!$P$5:$P$2004=F$1),('Diário 4º PA'!$F$5:$F$2004))+
SUMPRODUCT(-('Diário 5º PA'!$E$5:$E$2004='Analítico Cx.'!$B64),-('Diário 5º PA'!$P$5:$P$2004=F$1),('Diário 5º PA'!$F$5:$F$2004))</f>
        <v>0</v>
      </c>
      <c r="G64" s="218">
        <f>SUMPRODUCT(-('Diário 2o PA'!$E$5:$E$1412='Analítico Cx.'!$B64),-('Diário 2o PA'!$P$5:$P$1412=G$1),('Diário 2o PA'!$F$5:$F$1412))+
SUMPRODUCT(-('Diário 3o PA'!$E$5:$E$2004='Analítico Cx.'!$B64),-('Diário 3o PA'!$P$5:$P$2004=G$1),('Diário 3o PA'!$F$5:$F$2004))+
SUMPRODUCT(-('Diário 4º PA'!$E$5:$E$2004='Analítico Cx.'!$B64),-('Diário 4º PA'!$P$5:$P$2004=G$1),('Diário 4º PA'!$F$5:$F$2004))+
SUMPRODUCT(-('Diário 5º PA'!$E$5:$E$2004='Analítico Cx.'!$B64),-('Diário 5º PA'!$P$5:$P$2004=G$1),('Diário 5º PA'!$F$5:$F$2004))</f>
        <v>0</v>
      </c>
      <c r="H64" s="218">
        <f>SUMPRODUCT(-('Diário 2o PA'!$E$5:$E$1412='Analítico Cx.'!$B64),-('Diário 2o PA'!$P$5:$P$1412=H$1),('Diário 2o PA'!$F$5:$F$1412))+
SUMPRODUCT(-('Diário 3o PA'!$E$5:$E$2004='Analítico Cx.'!$B64),-('Diário 3o PA'!$P$5:$P$2004=H$1),('Diário 3o PA'!$F$5:$F$2004))+
SUMPRODUCT(-('Diário 4º PA'!$E$5:$E$2004='Analítico Cx.'!$B64),-('Diário 4º PA'!$P$5:$P$2004=H$1),('Diário 4º PA'!$F$5:$F$2004))+
SUMPRODUCT(-('Diário 5º PA'!$E$5:$E$2004='Analítico Cx.'!$B64),-('Diário 5º PA'!$P$5:$P$2004=H$1),('Diário 5º PA'!$F$5:$F$2004))</f>
        <v>0</v>
      </c>
      <c r="I64" s="218">
        <f>SUMPRODUCT(-('Diário 2o PA'!$E$5:$E$1412='Analítico Cx.'!$B64),-('Diário 2o PA'!$P$5:$P$1412=I$1),('Diário 2o PA'!$F$5:$F$1412))+
SUMPRODUCT(-('Diário 3o PA'!$E$5:$E$2004='Analítico Cx.'!$B64),-('Diário 3o PA'!$P$5:$P$2004=I$1),('Diário 3o PA'!$F$5:$F$2004))+
SUMPRODUCT(-('Diário 4º PA'!$E$5:$E$2004='Analítico Cx.'!$B64),-('Diário 4º PA'!$P$5:$P$2004=I$1),('Diário 4º PA'!$F$5:$F$2004))+
SUMPRODUCT(-('Diário 5º PA'!$E$5:$E$2004='Analítico Cx.'!$B64),-('Diário 5º PA'!$P$5:$P$2004=I$1),('Diário 5º PA'!$F$5:$F$2004))</f>
        <v>0</v>
      </c>
      <c r="J64" s="218">
        <f>SUMPRODUCT(-('Diário 2o PA'!$E$5:$E$1412='Analítico Cx.'!$B64),-('Diário 2o PA'!$P$5:$P$1412=J$1),('Diário 2o PA'!$F$5:$F$1412))+
SUMPRODUCT(-('Diário 3o PA'!$E$5:$E$2004='Analítico Cx.'!$B64),-('Diário 3o PA'!$P$5:$P$2004=J$1),('Diário 3o PA'!$F$5:$F$2004))+
SUMPRODUCT(-('Diário 4º PA'!$E$5:$E$2004='Analítico Cx.'!$B64),-('Diário 4º PA'!$P$5:$P$2004=J$1),('Diário 4º PA'!$F$5:$F$2004))+
SUMPRODUCT(-('Diário 5º PA'!$E$5:$E$2004='Analítico Cx.'!$B64),-('Diário 5º PA'!$P$5:$P$2004=J$1),('Diário 5º PA'!$F$5:$F$2004))</f>
        <v>0</v>
      </c>
      <c r="K64" s="218">
        <f>SUMPRODUCT(-('Diário 2o PA'!$E$5:$E$1412='Analítico Cx.'!$B64),-('Diário 2o PA'!$P$5:$P$1412=K$1),('Diário 2o PA'!$F$5:$F$1412))+
SUMPRODUCT(-('Diário 3o PA'!$E$5:$E$2004='Analítico Cx.'!$B64),-('Diário 3o PA'!$P$5:$P$2004=K$1),('Diário 3o PA'!$F$5:$F$2004))+
SUMPRODUCT(-('Diário 4º PA'!$E$5:$E$2004='Analítico Cx.'!$B64),-('Diário 4º PA'!$P$5:$P$2004=K$1),('Diário 4º PA'!$F$5:$F$2004))+
SUMPRODUCT(-('Diário 5º PA'!$E$5:$E$2004='Analítico Cx.'!$B64),-('Diário 5º PA'!$P$5:$P$2004=K$1),('Diário 5º PA'!$F$5:$F$2004))</f>
        <v>0</v>
      </c>
      <c r="L64" s="218">
        <f>SUMPRODUCT(-('Diário 2o PA'!$E$5:$E$1412='Analítico Cx.'!$B64),-('Diário 2o PA'!$P$5:$P$1412=L$1),('Diário 2o PA'!$F$5:$F$1412))+
SUMPRODUCT(-('Diário 3o PA'!$E$5:$E$2004='Analítico Cx.'!$B64),-('Diário 3o PA'!$P$5:$P$2004=L$1),('Diário 3o PA'!$F$5:$F$2004))+
SUMPRODUCT(-('Diário 4º PA'!$E$5:$E$2004='Analítico Cx.'!$B64),-('Diário 4º PA'!$P$5:$P$2004=L$1),('Diário 4º PA'!$F$5:$F$2004))+
SUMPRODUCT(-('Diário 5º PA'!$E$5:$E$2004='Analítico Cx.'!$B64),-('Diário 5º PA'!$P$5:$P$2004=L$1),('Diário 5º PA'!$F$5:$F$2004))</f>
        <v>0</v>
      </c>
      <c r="M64" s="218">
        <f>SUMPRODUCT(-('Diário 2o PA'!$E$5:$E$1412='Analítico Cx.'!$B64),-('Diário 2o PA'!$P$5:$P$1412=M$1),('Diário 2o PA'!$F$5:$F$1412))+
SUMPRODUCT(-('Diário 3o PA'!$E$5:$E$2004='Analítico Cx.'!$B64),-('Diário 3o PA'!$P$5:$P$2004=M$1),('Diário 3o PA'!$F$5:$F$2004))+
SUMPRODUCT(-('Diário 4º PA'!$E$5:$E$2004='Analítico Cx.'!$B64),-('Diário 4º PA'!$P$5:$P$2004=M$1),('Diário 4º PA'!$F$5:$F$2004))+
SUMPRODUCT(-('Diário 5º PA'!$E$5:$E$2004='Analítico Cx.'!$B64),-('Diário 5º PA'!$P$5:$P$2004=M$1),('Diário 5º PA'!$F$5:$F$2004))</f>
        <v>0</v>
      </c>
      <c r="N64" s="218">
        <f>SUMPRODUCT(-('Diário 2o PA'!$E$5:$E$1412='Analítico Cx.'!$B64),-('Diário 2o PA'!$P$5:$P$1412=N$1),('Diário 2o PA'!$F$5:$F$1412))+
SUMPRODUCT(-('Diário 3o PA'!$E$5:$E$2004='Analítico Cx.'!$B64),-('Diário 3o PA'!$P$5:$P$2004=N$1),('Diário 3o PA'!$F$5:$F$2004))+
SUMPRODUCT(-('Diário 4º PA'!$E$5:$E$2004='Analítico Cx.'!$B64),-('Diário 4º PA'!$P$5:$P$2004=N$1),('Diário 4º PA'!$F$5:$F$2004))+
SUMPRODUCT(-('Diário 5º PA'!$E$5:$E$2004='Analítico Cx.'!$B64),-('Diário 5º PA'!$P$5:$P$2004=N$1),('Diário 5º PA'!$F$5:$F$2004))</f>
        <v>0</v>
      </c>
      <c r="O64" s="219">
        <f t="shared" si="16"/>
        <v>6118.91</v>
      </c>
      <c r="P64" s="193">
        <f t="shared" si="15"/>
        <v>6.6969735865561467E-4</v>
      </c>
    </row>
    <row r="65" spans="1:16" ht="23.25" customHeight="1" x14ac:dyDescent="0.25">
      <c r="A65" s="228" t="s">
        <v>117</v>
      </c>
      <c r="B65" s="239" t="s">
        <v>746</v>
      </c>
      <c r="C65" s="218">
        <f>SUMPRODUCT(-('Diário 2o PA'!$E$5:$E$1412='Analítico Cx.'!$B65),-('Diário 2o PA'!$P$5:$P$1412=C$1),('Diário 2o PA'!$F$5:$F$1412))+
SUMPRODUCT(-('Diário 3o PA'!$E$5:$E$2004='Analítico Cx.'!$B65),-('Diário 3o PA'!$P$5:$P$2004=C$1),('Diário 3o PA'!$F$5:$F$2004))+
SUMPRODUCT(-('Diário 4º PA'!$E$5:$E$2004='Analítico Cx.'!$B65),-('Diário 4º PA'!$P$5:$P$2004=C$1),('Diário 4º PA'!$F$5:$F$2004))+
SUMPRODUCT(-('Diário 5º PA'!$E$5:$E$2004='Analítico Cx.'!$B65),-('Diário 5º PA'!$P$5:$P$2004=C$1),('Diário 5º PA'!$F$5:$F$2004))</f>
        <v>945.29</v>
      </c>
      <c r="D65" s="218">
        <f>SUMPRODUCT(-('Diário 2o PA'!$E$5:$E$1412='Analítico Cx.'!$B65),-('Diário 2o PA'!$P$5:$P$1412=D$1),('Diário 2o PA'!$F$5:$F$1412))+
SUMPRODUCT(-('Diário 3o PA'!$E$5:$E$2004='Analítico Cx.'!$B65),-('Diário 3o PA'!$P$5:$P$2004=D$1),('Diário 3o PA'!$F$5:$F$2004))+
SUMPRODUCT(-('Diário 4º PA'!$E$5:$E$2004='Analítico Cx.'!$B65),-('Diário 4º PA'!$P$5:$P$2004=D$1),('Diário 4º PA'!$F$5:$F$2004))+
SUMPRODUCT(-('Diário 5º PA'!$E$5:$E$2004='Analítico Cx.'!$B65),-('Diário 5º PA'!$P$5:$P$2004=D$1),('Diário 5º PA'!$F$5:$F$2004))</f>
        <v>977.27</v>
      </c>
      <c r="E65" s="218">
        <f>SUMPRODUCT(-('Diário 2o PA'!$E$5:$E$1412='Analítico Cx.'!$B65),-('Diário 2o PA'!$P$5:$P$1412=E$1),('Diário 2o PA'!$F$5:$F$1412))+
SUMPRODUCT(-('Diário 3o PA'!$E$5:$E$2004='Analítico Cx.'!$B65),-('Diário 3o PA'!$P$5:$P$2004=E$1),('Diário 3o PA'!$F$5:$F$2004))+
SUMPRODUCT(-('Diário 4º PA'!$E$5:$E$2004='Analítico Cx.'!$B65),-('Diário 4º PA'!$P$5:$P$2004=E$1),('Diário 4º PA'!$F$5:$F$2004))+
SUMPRODUCT(-('Diário 5º PA'!$E$5:$E$2004='Analítico Cx.'!$B65),-('Diário 5º PA'!$P$5:$P$2004=E$1),('Diário 5º PA'!$F$5:$F$2004))</f>
        <v>932.27</v>
      </c>
      <c r="F65" s="218">
        <f>SUMPRODUCT(-('Diário 2o PA'!$E$5:$E$1412='Analítico Cx.'!$B65),-('Diário 2o PA'!$P$5:$P$1412=F$1),('Diário 2o PA'!$F$5:$F$1412))+
SUMPRODUCT(-('Diário 3o PA'!$E$5:$E$2004='Analítico Cx.'!$B65),-('Diário 3o PA'!$P$5:$P$2004=F$1),('Diário 3o PA'!$F$5:$F$2004))+
SUMPRODUCT(-('Diário 4º PA'!$E$5:$E$2004='Analítico Cx.'!$B65),-('Diário 4º PA'!$P$5:$P$2004=F$1),('Diário 4º PA'!$F$5:$F$2004))+
SUMPRODUCT(-('Diário 5º PA'!$E$5:$E$2004='Analítico Cx.'!$B65),-('Diário 5º PA'!$P$5:$P$2004=F$1),('Diário 5º PA'!$F$5:$F$2004))</f>
        <v>0</v>
      </c>
      <c r="G65" s="218">
        <f>SUMPRODUCT(-('Diário 2o PA'!$E$5:$E$1412='Analítico Cx.'!$B65),-('Diário 2o PA'!$P$5:$P$1412=G$1),('Diário 2o PA'!$F$5:$F$1412))+
SUMPRODUCT(-('Diário 3o PA'!$E$5:$E$2004='Analítico Cx.'!$B65),-('Diário 3o PA'!$P$5:$P$2004=G$1),('Diário 3o PA'!$F$5:$F$2004))+
SUMPRODUCT(-('Diário 4º PA'!$E$5:$E$2004='Analítico Cx.'!$B65),-('Diário 4º PA'!$P$5:$P$2004=G$1),('Diário 4º PA'!$F$5:$F$2004))+
SUMPRODUCT(-('Diário 5º PA'!$E$5:$E$2004='Analítico Cx.'!$B65),-('Diário 5º PA'!$P$5:$P$2004=G$1),('Diário 5º PA'!$F$5:$F$2004))</f>
        <v>0</v>
      </c>
      <c r="H65" s="218">
        <f>SUMPRODUCT(-('Diário 2o PA'!$E$5:$E$1412='Analítico Cx.'!$B65),-('Diário 2o PA'!$P$5:$P$1412=H$1),('Diário 2o PA'!$F$5:$F$1412))+
SUMPRODUCT(-('Diário 3o PA'!$E$5:$E$2004='Analítico Cx.'!$B65),-('Diário 3o PA'!$P$5:$P$2004=H$1),('Diário 3o PA'!$F$5:$F$2004))+
SUMPRODUCT(-('Diário 4º PA'!$E$5:$E$2004='Analítico Cx.'!$B65),-('Diário 4º PA'!$P$5:$P$2004=H$1),('Diário 4º PA'!$F$5:$F$2004))+
SUMPRODUCT(-('Diário 5º PA'!$E$5:$E$2004='Analítico Cx.'!$B65),-('Diário 5º PA'!$P$5:$P$2004=H$1),('Diário 5º PA'!$F$5:$F$2004))</f>
        <v>0</v>
      </c>
      <c r="I65" s="218">
        <f>SUMPRODUCT(-('Diário 2o PA'!$E$5:$E$1412='Analítico Cx.'!$B65),-('Diário 2o PA'!$P$5:$P$1412=I$1),('Diário 2o PA'!$F$5:$F$1412))+
SUMPRODUCT(-('Diário 3o PA'!$E$5:$E$2004='Analítico Cx.'!$B65),-('Diário 3o PA'!$P$5:$P$2004=I$1),('Diário 3o PA'!$F$5:$F$2004))+
SUMPRODUCT(-('Diário 4º PA'!$E$5:$E$2004='Analítico Cx.'!$B65),-('Diário 4º PA'!$P$5:$P$2004=I$1),('Diário 4º PA'!$F$5:$F$2004))+
SUMPRODUCT(-('Diário 5º PA'!$E$5:$E$2004='Analítico Cx.'!$B65),-('Diário 5º PA'!$P$5:$P$2004=I$1),('Diário 5º PA'!$F$5:$F$2004))</f>
        <v>0</v>
      </c>
      <c r="J65" s="218">
        <f>SUMPRODUCT(-('Diário 2o PA'!$E$5:$E$1412='Analítico Cx.'!$B65),-('Diário 2o PA'!$P$5:$P$1412=J$1),('Diário 2o PA'!$F$5:$F$1412))+
SUMPRODUCT(-('Diário 3o PA'!$E$5:$E$2004='Analítico Cx.'!$B65),-('Diário 3o PA'!$P$5:$P$2004=J$1),('Diário 3o PA'!$F$5:$F$2004))+
SUMPRODUCT(-('Diário 4º PA'!$E$5:$E$2004='Analítico Cx.'!$B65),-('Diário 4º PA'!$P$5:$P$2004=J$1),('Diário 4º PA'!$F$5:$F$2004))+
SUMPRODUCT(-('Diário 5º PA'!$E$5:$E$2004='Analítico Cx.'!$B65),-('Diário 5º PA'!$P$5:$P$2004=J$1),('Diário 5º PA'!$F$5:$F$2004))</f>
        <v>0</v>
      </c>
      <c r="K65" s="218">
        <f>SUMPRODUCT(-('Diário 2o PA'!$E$5:$E$1412='Analítico Cx.'!$B65),-('Diário 2o PA'!$P$5:$P$1412=K$1),('Diário 2o PA'!$F$5:$F$1412))+
SUMPRODUCT(-('Diário 3o PA'!$E$5:$E$2004='Analítico Cx.'!$B65),-('Diário 3o PA'!$P$5:$P$2004=K$1),('Diário 3o PA'!$F$5:$F$2004))+
SUMPRODUCT(-('Diário 4º PA'!$E$5:$E$2004='Analítico Cx.'!$B65),-('Diário 4º PA'!$P$5:$P$2004=K$1),('Diário 4º PA'!$F$5:$F$2004))+
SUMPRODUCT(-('Diário 5º PA'!$E$5:$E$2004='Analítico Cx.'!$B65),-('Diário 5º PA'!$P$5:$P$2004=K$1),('Diário 5º PA'!$F$5:$F$2004))</f>
        <v>0</v>
      </c>
      <c r="L65" s="218">
        <f>SUMPRODUCT(-('Diário 2o PA'!$E$5:$E$1412='Analítico Cx.'!$B65),-('Diário 2o PA'!$P$5:$P$1412=L$1),('Diário 2o PA'!$F$5:$F$1412))+
SUMPRODUCT(-('Diário 3o PA'!$E$5:$E$2004='Analítico Cx.'!$B65),-('Diário 3o PA'!$P$5:$P$2004=L$1),('Diário 3o PA'!$F$5:$F$2004))+
SUMPRODUCT(-('Diário 4º PA'!$E$5:$E$2004='Analítico Cx.'!$B65),-('Diário 4º PA'!$P$5:$P$2004=L$1),('Diário 4º PA'!$F$5:$F$2004))+
SUMPRODUCT(-('Diário 5º PA'!$E$5:$E$2004='Analítico Cx.'!$B65),-('Diário 5º PA'!$P$5:$P$2004=L$1),('Diário 5º PA'!$F$5:$F$2004))</f>
        <v>0</v>
      </c>
      <c r="M65" s="218">
        <f>SUMPRODUCT(-('Diário 2o PA'!$E$5:$E$1412='Analítico Cx.'!$B65),-('Diário 2o PA'!$P$5:$P$1412=M$1),('Diário 2o PA'!$F$5:$F$1412))+
SUMPRODUCT(-('Diário 3o PA'!$E$5:$E$2004='Analítico Cx.'!$B65),-('Diário 3o PA'!$P$5:$P$2004=M$1),('Diário 3o PA'!$F$5:$F$2004))+
SUMPRODUCT(-('Diário 4º PA'!$E$5:$E$2004='Analítico Cx.'!$B65),-('Diário 4º PA'!$P$5:$P$2004=M$1),('Diário 4º PA'!$F$5:$F$2004))+
SUMPRODUCT(-('Diário 5º PA'!$E$5:$E$2004='Analítico Cx.'!$B65),-('Diário 5º PA'!$P$5:$P$2004=M$1),('Diário 5º PA'!$F$5:$F$2004))</f>
        <v>0</v>
      </c>
      <c r="N65" s="218">
        <f>SUMPRODUCT(-('Diário 2o PA'!$E$5:$E$1412='Analítico Cx.'!$B65),-('Diário 2o PA'!$P$5:$P$1412=N$1),('Diário 2o PA'!$F$5:$F$1412))+
SUMPRODUCT(-('Diário 3o PA'!$E$5:$E$2004='Analítico Cx.'!$B65),-('Diário 3o PA'!$P$5:$P$2004=N$1),('Diário 3o PA'!$F$5:$F$2004))+
SUMPRODUCT(-('Diário 4º PA'!$E$5:$E$2004='Analítico Cx.'!$B65),-('Diário 4º PA'!$P$5:$P$2004=N$1),('Diário 4º PA'!$F$5:$F$2004))+
SUMPRODUCT(-('Diário 5º PA'!$E$5:$E$2004='Analítico Cx.'!$B65),-('Diário 5º PA'!$P$5:$P$2004=N$1),('Diário 5º PA'!$F$5:$F$2004))</f>
        <v>0</v>
      </c>
      <c r="O65" s="219">
        <f t="shared" si="16"/>
        <v>2854.83</v>
      </c>
      <c r="P65" s="193">
        <f t="shared" si="15"/>
        <v>3.1245305298015631E-4</v>
      </c>
    </row>
    <row r="66" spans="1:16" ht="23.25" customHeight="1" x14ac:dyDescent="0.25">
      <c r="A66" s="228" t="s">
        <v>118</v>
      </c>
      <c r="B66" s="239" t="s">
        <v>179</v>
      </c>
      <c r="C66" s="218">
        <f>SUMPRODUCT(-('Diário 2o PA'!$E$5:$E$1412='Analítico Cx.'!$B66),-('Diário 2o PA'!$P$5:$P$1412=C$1),('Diário 2o PA'!$F$5:$F$1412))+
SUMPRODUCT(-('Diário 3o PA'!$E$5:$E$2004='Analítico Cx.'!$B66),-('Diário 3o PA'!$P$5:$P$2004=C$1),('Diário 3o PA'!$F$5:$F$2004))+
SUMPRODUCT(-('Diário 4º PA'!$E$5:$E$2004='Analítico Cx.'!$B66),-('Diário 4º PA'!$P$5:$P$2004=C$1),('Diário 4º PA'!$F$5:$F$2004))+
SUMPRODUCT(-('Diário 5º PA'!$E$5:$E$2004='Analítico Cx.'!$B66),-('Diário 5º PA'!$P$5:$P$2004=C$1),('Diário 5º PA'!$F$5:$F$2004))</f>
        <v>0</v>
      </c>
      <c r="D66" s="218">
        <f>SUMPRODUCT(-('Diário 2o PA'!$E$5:$E$1412='Analítico Cx.'!$B66),-('Diário 2o PA'!$P$5:$P$1412=D$1),('Diário 2o PA'!$F$5:$F$1412))+
SUMPRODUCT(-('Diário 3o PA'!$E$5:$E$2004='Analítico Cx.'!$B66),-('Diário 3o PA'!$P$5:$P$2004=D$1),('Diário 3o PA'!$F$5:$F$2004))+
SUMPRODUCT(-('Diário 4º PA'!$E$5:$E$2004='Analítico Cx.'!$B66),-('Diário 4º PA'!$P$5:$P$2004=D$1),('Diário 4º PA'!$F$5:$F$2004))+
SUMPRODUCT(-('Diário 5º PA'!$E$5:$E$2004='Analítico Cx.'!$B66),-('Diário 5º PA'!$P$5:$P$2004=D$1),('Diário 5º PA'!$F$5:$F$2004))</f>
        <v>0</v>
      </c>
      <c r="E66" s="218">
        <f>SUMPRODUCT(-('Diário 2o PA'!$E$5:$E$1412='Analítico Cx.'!$B66),-('Diário 2o PA'!$P$5:$P$1412=E$1),('Diário 2o PA'!$F$5:$F$1412))+
SUMPRODUCT(-('Diário 3o PA'!$E$5:$E$2004='Analítico Cx.'!$B66),-('Diário 3o PA'!$P$5:$P$2004=E$1),('Diário 3o PA'!$F$5:$F$2004))+
SUMPRODUCT(-('Diário 4º PA'!$E$5:$E$2004='Analítico Cx.'!$B66),-('Diário 4º PA'!$P$5:$P$2004=E$1),('Diário 4º PA'!$F$5:$F$2004))+
SUMPRODUCT(-('Diário 5º PA'!$E$5:$E$2004='Analítico Cx.'!$B66),-('Diário 5º PA'!$P$5:$P$2004=E$1),('Diário 5º PA'!$F$5:$F$2004))</f>
        <v>0</v>
      </c>
      <c r="F66" s="218">
        <f>SUMPRODUCT(-('Diário 2o PA'!$E$5:$E$1412='Analítico Cx.'!$B66),-('Diário 2o PA'!$P$5:$P$1412=F$1),('Diário 2o PA'!$F$5:$F$1412))+
SUMPRODUCT(-('Diário 3o PA'!$E$5:$E$2004='Analítico Cx.'!$B66),-('Diário 3o PA'!$P$5:$P$2004=F$1),('Diário 3o PA'!$F$5:$F$2004))+
SUMPRODUCT(-('Diário 4º PA'!$E$5:$E$2004='Analítico Cx.'!$B66),-('Diário 4º PA'!$P$5:$P$2004=F$1),('Diário 4º PA'!$F$5:$F$2004))+
SUMPRODUCT(-('Diário 5º PA'!$E$5:$E$2004='Analítico Cx.'!$B66),-('Diário 5º PA'!$P$5:$P$2004=F$1),('Diário 5º PA'!$F$5:$F$2004))</f>
        <v>0</v>
      </c>
      <c r="G66" s="218">
        <f>SUMPRODUCT(-('Diário 2o PA'!$E$5:$E$1412='Analítico Cx.'!$B66),-('Diário 2o PA'!$P$5:$P$1412=G$1),('Diário 2o PA'!$F$5:$F$1412))+
SUMPRODUCT(-('Diário 3o PA'!$E$5:$E$2004='Analítico Cx.'!$B66),-('Diário 3o PA'!$P$5:$P$2004=G$1),('Diário 3o PA'!$F$5:$F$2004))+
SUMPRODUCT(-('Diário 4º PA'!$E$5:$E$2004='Analítico Cx.'!$B66),-('Diário 4º PA'!$P$5:$P$2004=G$1),('Diário 4º PA'!$F$5:$F$2004))+
SUMPRODUCT(-('Diário 5º PA'!$E$5:$E$2004='Analítico Cx.'!$B66),-('Diário 5º PA'!$P$5:$P$2004=G$1),('Diário 5º PA'!$F$5:$F$2004))</f>
        <v>0</v>
      </c>
      <c r="H66" s="218">
        <f>SUMPRODUCT(-('Diário 2o PA'!$E$5:$E$1412='Analítico Cx.'!$B66),-('Diário 2o PA'!$P$5:$P$1412=H$1),('Diário 2o PA'!$F$5:$F$1412))+
SUMPRODUCT(-('Diário 3o PA'!$E$5:$E$2004='Analítico Cx.'!$B66),-('Diário 3o PA'!$P$5:$P$2004=H$1),('Diário 3o PA'!$F$5:$F$2004))+
SUMPRODUCT(-('Diário 4º PA'!$E$5:$E$2004='Analítico Cx.'!$B66),-('Diário 4º PA'!$P$5:$P$2004=H$1),('Diário 4º PA'!$F$5:$F$2004))+
SUMPRODUCT(-('Diário 5º PA'!$E$5:$E$2004='Analítico Cx.'!$B66),-('Diário 5º PA'!$P$5:$P$2004=H$1),('Diário 5º PA'!$F$5:$F$2004))</f>
        <v>0</v>
      </c>
      <c r="I66" s="218">
        <f>SUMPRODUCT(-('Diário 2o PA'!$E$5:$E$1412='Analítico Cx.'!$B66),-('Diário 2o PA'!$P$5:$P$1412=I$1),('Diário 2o PA'!$F$5:$F$1412))+
SUMPRODUCT(-('Diário 3o PA'!$E$5:$E$2004='Analítico Cx.'!$B66),-('Diário 3o PA'!$P$5:$P$2004=I$1),('Diário 3o PA'!$F$5:$F$2004))+
SUMPRODUCT(-('Diário 4º PA'!$E$5:$E$2004='Analítico Cx.'!$B66),-('Diário 4º PA'!$P$5:$P$2004=I$1),('Diário 4º PA'!$F$5:$F$2004))+
SUMPRODUCT(-('Diário 5º PA'!$E$5:$E$2004='Analítico Cx.'!$B66),-('Diário 5º PA'!$P$5:$P$2004=I$1),('Diário 5º PA'!$F$5:$F$2004))</f>
        <v>0</v>
      </c>
      <c r="J66" s="218">
        <f>SUMPRODUCT(-('Diário 2o PA'!$E$5:$E$1412='Analítico Cx.'!$B66),-('Diário 2o PA'!$P$5:$P$1412=J$1),('Diário 2o PA'!$F$5:$F$1412))+
SUMPRODUCT(-('Diário 3o PA'!$E$5:$E$2004='Analítico Cx.'!$B66),-('Diário 3o PA'!$P$5:$P$2004=J$1),('Diário 3o PA'!$F$5:$F$2004))+
SUMPRODUCT(-('Diário 4º PA'!$E$5:$E$2004='Analítico Cx.'!$B66),-('Diário 4º PA'!$P$5:$P$2004=J$1),('Diário 4º PA'!$F$5:$F$2004))+
SUMPRODUCT(-('Diário 5º PA'!$E$5:$E$2004='Analítico Cx.'!$B66),-('Diário 5º PA'!$P$5:$P$2004=J$1),('Diário 5º PA'!$F$5:$F$2004))</f>
        <v>0</v>
      </c>
      <c r="K66" s="218">
        <f>SUMPRODUCT(-('Diário 2o PA'!$E$5:$E$1412='Analítico Cx.'!$B66),-('Diário 2o PA'!$P$5:$P$1412=K$1),('Diário 2o PA'!$F$5:$F$1412))+
SUMPRODUCT(-('Diário 3o PA'!$E$5:$E$2004='Analítico Cx.'!$B66),-('Diário 3o PA'!$P$5:$P$2004=K$1),('Diário 3o PA'!$F$5:$F$2004))+
SUMPRODUCT(-('Diário 4º PA'!$E$5:$E$2004='Analítico Cx.'!$B66),-('Diário 4º PA'!$P$5:$P$2004=K$1),('Diário 4º PA'!$F$5:$F$2004))+
SUMPRODUCT(-('Diário 5º PA'!$E$5:$E$2004='Analítico Cx.'!$B66),-('Diário 5º PA'!$P$5:$P$2004=K$1),('Diário 5º PA'!$F$5:$F$2004))</f>
        <v>0</v>
      </c>
      <c r="L66" s="218">
        <f>SUMPRODUCT(-('Diário 2o PA'!$E$5:$E$1412='Analítico Cx.'!$B66),-('Diário 2o PA'!$P$5:$P$1412=L$1),('Diário 2o PA'!$F$5:$F$1412))+
SUMPRODUCT(-('Diário 3o PA'!$E$5:$E$2004='Analítico Cx.'!$B66),-('Diário 3o PA'!$P$5:$P$2004=L$1),('Diário 3o PA'!$F$5:$F$2004))+
SUMPRODUCT(-('Diário 4º PA'!$E$5:$E$2004='Analítico Cx.'!$B66),-('Diário 4º PA'!$P$5:$P$2004=L$1),('Diário 4º PA'!$F$5:$F$2004))+
SUMPRODUCT(-('Diário 5º PA'!$E$5:$E$2004='Analítico Cx.'!$B66),-('Diário 5º PA'!$P$5:$P$2004=L$1),('Diário 5º PA'!$F$5:$F$2004))</f>
        <v>0</v>
      </c>
      <c r="M66" s="218">
        <f>SUMPRODUCT(-('Diário 2o PA'!$E$5:$E$1412='Analítico Cx.'!$B66),-('Diário 2o PA'!$P$5:$P$1412=M$1),('Diário 2o PA'!$F$5:$F$1412))+
SUMPRODUCT(-('Diário 3o PA'!$E$5:$E$2004='Analítico Cx.'!$B66),-('Diário 3o PA'!$P$5:$P$2004=M$1),('Diário 3o PA'!$F$5:$F$2004))+
SUMPRODUCT(-('Diário 4º PA'!$E$5:$E$2004='Analítico Cx.'!$B66),-('Diário 4º PA'!$P$5:$P$2004=M$1),('Diário 4º PA'!$F$5:$F$2004))+
SUMPRODUCT(-('Diário 5º PA'!$E$5:$E$2004='Analítico Cx.'!$B66),-('Diário 5º PA'!$P$5:$P$2004=M$1),('Diário 5º PA'!$F$5:$F$2004))</f>
        <v>0</v>
      </c>
      <c r="N66" s="218">
        <f>SUMPRODUCT(-('Diário 2o PA'!$E$5:$E$1412='Analítico Cx.'!$B66),-('Diário 2o PA'!$P$5:$P$1412=N$1),('Diário 2o PA'!$F$5:$F$1412))+
SUMPRODUCT(-('Diário 3o PA'!$E$5:$E$2004='Analítico Cx.'!$B66),-('Diário 3o PA'!$P$5:$P$2004=N$1),('Diário 3o PA'!$F$5:$F$2004))+
SUMPRODUCT(-('Diário 4º PA'!$E$5:$E$2004='Analítico Cx.'!$B66),-('Diário 4º PA'!$P$5:$P$2004=N$1),('Diário 4º PA'!$F$5:$F$2004))+
SUMPRODUCT(-('Diário 5º PA'!$E$5:$E$2004='Analítico Cx.'!$B66),-('Diário 5º PA'!$P$5:$P$2004=N$1),('Diário 5º PA'!$F$5:$F$2004))</f>
        <v>0</v>
      </c>
      <c r="O66" s="219">
        <f t="shared" si="16"/>
        <v>0</v>
      </c>
      <c r="P66" s="193">
        <f t="shared" si="15"/>
        <v>0</v>
      </c>
    </row>
    <row r="67" spans="1:16" ht="23.25" customHeight="1" x14ac:dyDescent="0.25">
      <c r="A67" s="228" t="s">
        <v>119</v>
      </c>
      <c r="B67" s="239" t="s">
        <v>747</v>
      </c>
      <c r="C67" s="218">
        <f>SUMPRODUCT(-('Diário 2o PA'!$E$5:$E$1412='Analítico Cx.'!$B67),-('Diário 2o PA'!$P$5:$P$1412=C$1),('Diário 2o PA'!$F$5:$F$1412))+
SUMPRODUCT(-('Diário 3o PA'!$E$5:$E$2004='Analítico Cx.'!$B67),-('Diário 3o PA'!$P$5:$P$2004=C$1),('Diário 3o PA'!$F$5:$F$2004))+
SUMPRODUCT(-('Diário 4º PA'!$E$5:$E$2004='Analítico Cx.'!$B67),-('Diário 4º PA'!$P$5:$P$2004=C$1),('Diário 4º PA'!$F$5:$F$2004))+
SUMPRODUCT(-('Diário 5º PA'!$E$5:$E$2004='Analítico Cx.'!$B67),-('Diário 5º PA'!$P$5:$P$2004=C$1),('Diário 5º PA'!$F$5:$F$2004))</f>
        <v>6549.48</v>
      </c>
      <c r="D67" s="218">
        <f>SUMPRODUCT(-('Diário 2o PA'!$E$5:$E$1412='Analítico Cx.'!$B67),-('Diário 2o PA'!$P$5:$P$1412=D$1),('Diário 2o PA'!$F$5:$F$1412))+
SUMPRODUCT(-('Diário 3o PA'!$E$5:$E$2004='Analítico Cx.'!$B67),-('Diário 3o PA'!$P$5:$P$2004=D$1),('Diário 3o PA'!$F$5:$F$2004))+
SUMPRODUCT(-('Diário 4º PA'!$E$5:$E$2004='Analítico Cx.'!$B67),-('Diário 4º PA'!$P$5:$P$2004=D$1),('Diário 4º PA'!$F$5:$F$2004))+
SUMPRODUCT(-('Diário 5º PA'!$E$5:$E$2004='Analítico Cx.'!$B67),-('Diário 5º PA'!$P$5:$P$2004=D$1),('Diário 5º PA'!$F$5:$F$2004))</f>
        <v>6938.9499999999989</v>
      </c>
      <c r="E67" s="218">
        <f>SUMPRODUCT(-('Diário 2o PA'!$E$5:$E$1412='Analítico Cx.'!$B67),-('Diário 2o PA'!$P$5:$P$1412=E$1),('Diário 2o PA'!$F$5:$F$1412))+
SUMPRODUCT(-('Diário 3o PA'!$E$5:$E$2004='Analítico Cx.'!$B67),-('Diário 3o PA'!$P$5:$P$2004=E$1),('Diário 3o PA'!$F$5:$F$2004))+
SUMPRODUCT(-('Diário 4º PA'!$E$5:$E$2004='Analítico Cx.'!$B67),-('Diário 4º PA'!$P$5:$P$2004=E$1),('Diário 4º PA'!$F$5:$F$2004))+
SUMPRODUCT(-('Diário 5º PA'!$E$5:$E$2004='Analítico Cx.'!$B67),-('Diário 5º PA'!$P$5:$P$2004=E$1),('Diário 5º PA'!$F$5:$F$2004))</f>
        <v>9532.4800000000014</v>
      </c>
      <c r="F67" s="218">
        <f>SUMPRODUCT(-('Diário 2o PA'!$E$5:$E$1412='Analítico Cx.'!$B67),-('Diário 2o PA'!$P$5:$P$1412=F$1),('Diário 2o PA'!$F$5:$F$1412))+
SUMPRODUCT(-('Diário 3o PA'!$E$5:$E$2004='Analítico Cx.'!$B67),-('Diário 3o PA'!$P$5:$P$2004=F$1),('Diário 3o PA'!$F$5:$F$2004))+
SUMPRODUCT(-('Diário 4º PA'!$E$5:$E$2004='Analítico Cx.'!$B67),-('Diário 4º PA'!$P$5:$P$2004=F$1),('Diário 4º PA'!$F$5:$F$2004))+
SUMPRODUCT(-('Diário 5º PA'!$E$5:$E$2004='Analítico Cx.'!$B67),-('Diário 5º PA'!$P$5:$P$2004=F$1),('Diário 5º PA'!$F$5:$F$2004))</f>
        <v>0</v>
      </c>
      <c r="G67" s="218">
        <f>SUMPRODUCT(-('Diário 2o PA'!$E$5:$E$1412='Analítico Cx.'!$B67),-('Diário 2o PA'!$P$5:$P$1412=G$1),('Diário 2o PA'!$F$5:$F$1412))+
SUMPRODUCT(-('Diário 3o PA'!$E$5:$E$2004='Analítico Cx.'!$B67),-('Diário 3o PA'!$P$5:$P$2004=G$1),('Diário 3o PA'!$F$5:$F$2004))+
SUMPRODUCT(-('Diário 4º PA'!$E$5:$E$2004='Analítico Cx.'!$B67),-('Diário 4º PA'!$P$5:$P$2004=G$1),('Diário 4º PA'!$F$5:$F$2004))+
SUMPRODUCT(-('Diário 5º PA'!$E$5:$E$2004='Analítico Cx.'!$B67),-('Diário 5º PA'!$P$5:$P$2004=G$1),('Diário 5º PA'!$F$5:$F$2004))</f>
        <v>0</v>
      </c>
      <c r="H67" s="218">
        <f>SUMPRODUCT(-('Diário 2o PA'!$E$5:$E$1412='Analítico Cx.'!$B67),-('Diário 2o PA'!$P$5:$P$1412=H$1),('Diário 2o PA'!$F$5:$F$1412))+
SUMPRODUCT(-('Diário 3o PA'!$E$5:$E$2004='Analítico Cx.'!$B67),-('Diário 3o PA'!$P$5:$P$2004=H$1),('Diário 3o PA'!$F$5:$F$2004))+
SUMPRODUCT(-('Diário 4º PA'!$E$5:$E$2004='Analítico Cx.'!$B67),-('Diário 4º PA'!$P$5:$P$2004=H$1),('Diário 4º PA'!$F$5:$F$2004))+
SUMPRODUCT(-('Diário 5º PA'!$E$5:$E$2004='Analítico Cx.'!$B67),-('Diário 5º PA'!$P$5:$P$2004=H$1),('Diário 5º PA'!$F$5:$F$2004))</f>
        <v>0</v>
      </c>
      <c r="I67" s="218">
        <f>SUMPRODUCT(-('Diário 2o PA'!$E$5:$E$1412='Analítico Cx.'!$B67),-('Diário 2o PA'!$P$5:$P$1412=I$1),('Diário 2o PA'!$F$5:$F$1412))+
SUMPRODUCT(-('Diário 3o PA'!$E$5:$E$2004='Analítico Cx.'!$B67),-('Diário 3o PA'!$P$5:$P$2004=I$1),('Diário 3o PA'!$F$5:$F$2004))+
SUMPRODUCT(-('Diário 4º PA'!$E$5:$E$2004='Analítico Cx.'!$B67),-('Diário 4º PA'!$P$5:$P$2004=I$1),('Diário 4º PA'!$F$5:$F$2004))+
SUMPRODUCT(-('Diário 5º PA'!$E$5:$E$2004='Analítico Cx.'!$B67),-('Diário 5º PA'!$P$5:$P$2004=I$1),('Diário 5º PA'!$F$5:$F$2004))</f>
        <v>0</v>
      </c>
      <c r="J67" s="218">
        <f>SUMPRODUCT(-('Diário 2o PA'!$E$5:$E$1412='Analítico Cx.'!$B67),-('Diário 2o PA'!$P$5:$P$1412=J$1),('Diário 2o PA'!$F$5:$F$1412))+
SUMPRODUCT(-('Diário 3o PA'!$E$5:$E$2004='Analítico Cx.'!$B67),-('Diário 3o PA'!$P$5:$P$2004=J$1),('Diário 3o PA'!$F$5:$F$2004))+
SUMPRODUCT(-('Diário 4º PA'!$E$5:$E$2004='Analítico Cx.'!$B67),-('Diário 4º PA'!$P$5:$P$2004=J$1),('Diário 4º PA'!$F$5:$F$2004))+
SUMPRODUCT(-('Diário 5º PA'!$E$5:$E$2004='Analítico Cx.'!$B67),-('Diário 5º PA'!$P$5:$P$2004=J$1),('Diário 5º PA'!$F$5:$F$2004))</f>
        <v>0</v>
      </c>
      <c r="K67" s="218">
        <f>SUMPRODUCT(-('Diário 2o PA'!$E$5:$E$1412='Analítico Cx.'!$B67),-('Diário 2o PA'!$P$5:$P$1412=K$1),('Diário 2o PA'!$F$5:$F$1412))+
SUMPRODUCT(-('Diário 3o PA'!$E$5:$E$2004='Analítico Cx.'!$B67),-('Diário 3o PA'!$P$5:$P$2004=K$1),('Diário 3o PA'!$F$5:$F$2004))+
SUMPRODUCT(-('Diário 4º PA'!$E$5:$E$2004='Analítico Cx.'!$B67),-('Diário 4º PA'!$P$5:$P$2004=K$1),('Diário 4º PA'!$F$5:$F$2004))+
SUMPRODUCT(-('Diário 5º PA'!$E$5:$E$2004='Analítico Cx.'!$B67),-('Diário 5º PA'!$P$5:$P$2004=K$1),('Diário 5º PA'!$F$5:$F$2004))</f>
        <v>0</v>
      </c>
      <c r="L67" s="218">
        <f>SUMPRODUCT(-('Diário 2o PA'!$E$5:$E$1412='Analítico Cx.'!$B67),-('Diário 2o PA'!$P$5:$P$1412=L$1),('Diário 2o PA'!$F$5:$F$1412))+
SUMPRODUCT(-('Diário 3o PA'!$E$5:$E$2004='Analítico Cx.'!$B67),-('Diário 3o PA'!$P$5:$P$2004=L$1),('Diário 3o PA'!$F$5:$F$2004))+
SUMPRODUCT(-('Diário 4º PA'!$E$5:$E$2004='Analítico Cx.'!$B67),-('Diário 4º PA'!$P$5:$P$2004=L$1),('Diário 4º PA'!$F$5:$F$2004))+
SUMPRODUCT(-('Diário 5º PA'!$E$5:$E$2004='Analítico Cx.'!$B67),-('Diário 5º PA'!$P$5:$P$2004=L$1),('Diário 5º PA'!$F$5:$F$2004))</f>
        <v>0</v>
      </c>
      <c r="M67" s="218">
        <f>SUMPRODUCT(-('Diário 2o PA'!$E$5:$E$1412='Analítico Cx.'!$B67),-('Diário 2o PA'!$P$5:$P$1412=M$1),('Diário 2o PA'!$F$5:$F$1412))+
SUMPRODUCT(-('Diário 3o PA'!$E$5:$E$2004='Analítico Cx.'!$B67),-('Diário 3o PA'!$P$5:$P$2004=M$1),('Diário 3o PA'!$F$5:$F$2004))+
SUMPRODUCT(-('Diário 4º PA'!$E$5:$E$2004='Analítico Cx.'!$B67),-('Diário 4º PA'!$P$5:$P$2004=M$1),('Diário 4º PA'!$F$5:$F$2004))+
SUMPRODUCT(-('Diário 5º PA'!$E$5:$E$2004='Analítico Cx.'!$B67),-('Diário 5º PA'!$P$5:$P$2004=M$1),('Diário 5º PA'!$F$5:$F$2004))</f>
        <v>0</v>
      </c>
      <c r="N67" s="218">
        <f>SUMPRODUCT(-('Diário 2o PA'!$E$5:$E$1412='Analítico Cx.'!$B67),-('Diário 2o PA'!$P$5:$P$1412=N$1),('Diário 2o PA'!$F$5:$F$1412))+
SUMPRODUCT(-('Diário 3o PA'!$E$5:$E$2004='Analítico Cx.'!$B67),-('Diário 3o PA'!$P$5:$P$2004=N$1),('Diário 3o PA'!$F$5:$F$2004))+
SUMPRODUCT(-('Diário 4º PA'!$E$5:$E$2004='Analítico Cx.'!$B67),-('Diário 4º PA'!$P$5:$P$2004=N$1),('Diário 4º PA'!$F$5:$F$2004))+
SUMPRODUCT(-('Diário 5º PA'!$E$5:$E$2004='Analítico Cx.'!$B67),-('Diário 5º PA'!$P$5:$P$2004=N$1),('Diário 5º PA'!$F$5:$F$2004))</f>
        <v>0</v>
      </c>
      <c r="O67" s="219">
        <f t="shared" si="16"/>
        <v>23020.91</v>
      </c>
      <c r="P67" s="193">
        <f t="shared" si="15"/>
        <v>2.5195733587924361E-3</v>
      </c>
    </row>
    <row r="68" spans="1:16" ht="23.25" customHeight="1" x14ac:dyDescent="0.25">
      <c r="A68" s="228" t="s">
        <v>120</v>
      </c>
      <c r="B68" s="239" t="s">
        <v>60</v>
      </c>
      <c r="C68" s="218">
        <f>SUMPRODUCT(-('Diário 2o PA'!$E$5:$E$1412='Analítico Cx.'!$B68),-('Diário 2o PA'!$P$5:$P$1412=C$1),('Diário 2o PA'!$F$5:$F$1412))+
SUMPRODUCT(-('Diário 3o PA'!$E$5:$E$2004='Analítico Cx.'!$B68),-('Diário 3o PA'!$P$5:$P$2004=C$1),('Diário 3o PA'!$F$5:$F$2004))+
SUMPRODUCT(-('Diário 4º PA'!$E$5:$E$2004='Analítico Cx.'!$B68),-('Diário 4º PA'!$P$5:$P$2004=C$1),('Diário 4º PA'!$F$5:$F$2004))+
SUMPRODUCT(-('Diário 5º PA'!$E$5:$E$2004='Analítico Cx.'!$B68),-('Diário 5º PA'!$P$5:$P$2004=C$1),('Diário 5º PA'!$F$5:$F$2004))</f>
        <v>0</v>
      </c>
      <c r="D68" s="218">
        <f>SUMPRODUCT(-('Diário 2o PA'!$E$5:$E$1412='Analítico Cx.'!$B68),-('Diário 2o PA'!$P$5:$P$1412=D$1),('Diário 2o PA'!$F$5:$F$1412))+
SUMPRODUCT(-('Diário 3o PA'!$E$5:$E$2004='Analítico Cx.'!$B68),-('Diário 3o PA'!$P$5:$P$2004=D$1),('Diário 3o PA'!$F$5:$F$2004))+
SUMPRODUCT(-('Diário 4º PA'!$E$5:$E$2004='Analítico Cx.'!$B68),-('Diário 4º PA'!$P$5:$P$2004=D$1),('Diário 4º PA'!$F$5:$F$2004))+
SUMPRODUCT(-('Diário 5º PA'!$E$5:$E$2004='Analítico Cx.'!$B68),-('Diário 5º PA'!$P$5:$P$2004=D$1),('Diário 5º PA'!$F$5:$F$2004))</f>
        <v>0</v>
      </c>
      <c r="E68" s="218">
        <f>SUMPRODUCT(-('Diário 2o PA'!$E$5:$E$1412='Analítico Cx.'!$B68),-('Diário 2o PA'!$P$5:$P$1412=E$1),('Diário 2o PA'!$F$5:$F$1412))+
SUMPRODUCT(-('Diário 3o PA'!$E$5:$E$2004='Analítico Cx.'!$B68),-('Diário 3o PA'!$P$5:$P$2004=E$1),('Diário 3o PA'!$F$5:$F$2004))+
SUMPRODUCT(-('Diário 4º PA'!$E$5:$E$2004='Analítico Cx.'!$B68),-('Diário 4º PA'!$P$5:$P$2004=E$1),('Diário 4º PA'!$F$5:$F$2004))+
SUMPRODUCT(-('Diário 5º PA'!$E$5:$E$2004='Analítico Cx.'!$B68),-('Diário 5º PA'!$P$5:$P$2004=E$1),('Diário 5º PA'!$F$5:$F$2004))</f>
        <v>0</v>
      </c>
      <c r="F68" s="218">
        <f>SUMPRODUCT(-('Diário 2o PA'!$E$5:$E$1412='Analítico Cx.'!$B68),-('Diário 2o PA'!$P$5:$P$1412=F$1),('Diário 2o PA'!$F$5:$F$1412))+
SUMPRODUCT(-('Diário 3o PA'!$E$5:$E$2004='Analítico Cx.'!$B68),-('Diário 3o PA'!$P$5:$P$2004=F$1),('Diário 3o PA'!$F$5:$F$2004))+
SUMPRODUCT(-('Diário 4º PA'!$E$5:$E$2004='Analítico Cx.'!$B68),-('Diário 4º PA'!$P$5:$P$2004=F$1),('Diário 4º PA'!$F$5:$F$2004))+
SUMPRODUCT(-('Diário 5º PA'!$E$5:$E$2004='Analítico Cx.'!$B68),-('Diário 5º PA'!$P$5:$P$2004=F$1),('Diário 5º PA'!$F$5:$F$2004))</f>
        <v>0</v>
      </c>
      <c r="G68" s="218">
        <f>SUMPRODUCT(-('Diário 2o PA'!$E$5:$E$1412='Analítico Cx.'!$B68),-('Diário 2o PA'!$P$5:$P$1412=G$1),('Diário 2o PA'!$F$5:$F$1412))+
SUMPRODUCT(-('Diário 3o PA'!$E$5:$E$2004='Analítico Cx.'!$B68),-('Diário 3o PA'!$P$5:$P$2004=G$1),('Diário 3o PA'!$F$5:$F$2004))+
SUMPRODUCT(-('Diário 4º PA'!$E$5:$E$2004='Analítico Cx.'!$B68),-('Diário 4º PA'!$P$5:$P$2004=G$1),('Diário 4º PA'!$F$5:$F$2004))+
SUMPRODUCT(-('Diário 5º PA'!$E$5:$E$2004='Analítico Cx.'!$B68),-('Diário 5º PA'!$P$5:$P$2004=G$1),('Diário 5º PA'!$F$5:$F$2004))</f>
        <v>0</v>
      </c>
      <c r="H68" s="218">
        <f>SUMPRODUCT(-('Diário 2o PA'!$E$5:$E$1412='Analítico Cx.'!$B68),-('Diário 2o PA'!$P$5:$P$1412=H$1),('Diário 2o PA'!$F$5:$F$1412))+
SUMPRODUCT(-('Diário 3o PA'!$E$5:$E$2004='Analítico Cx.'!$B68),-('Diário 3o PA'!$P$5:$P$2004=H$1),('Diário 3o PA'!$F$5:$F$2004))+
SUMPRODUCT(-('Diário 4º PA'!$E$5:$E$2004='Analítico Cx.'!$B68),-('Diário 4º PA'!$P$5:$P$2004=H$1),('Diário 4º PA'!$F$5:$F$2004))+
SUMPRODUCT(-('Diário 5º PA'!$E$5:$E$2004='Analítico Cx.'!$B68),-('Diário 5º PA'!$P$5:$P$2004=H$1),('Diário 5º PA'!$F$5:$F$2004))</f>
        <v>0</v>
      </c>
      <c r="I68" s="218">
        <f>SUMPRODUCT(-('Diário 2o PA'!$E$5:$E$1412='Analítico Cx.'!$B68),-('Diário 2o PA'!$P$5:$P$1412=I$1),('Diário 2o PA'!$F$5:$F$1412))+
SUMPRODUCT(-('Diário 3o PA'!$E$5:$E$2004='Analítico Cx.'!$B68),-('Diário 3o PA'!$P$5:$P$2004=I$1),('Diário 3o PA'!$F$5:$F$2004))+
SUMPRODUCT(-('Diário 4º PA'!$E$5:$E$2004='Analítico Cx.'!$B68),-('Diário 4º PA'!$P$5:$P$2004=I$1),('Diário 4º PA'!$F$5:$F$2004))+
SUMPRODUCT(-('Diário 5º PA'!$E$5:$E$2004='Analítico Cx.'!$B68),-('Diário 5º PA'!$P$5:$P$2004=I$1),('Diário 5º PA'!$F$5:$F$2004))</f>
        <v>0</v>
      </c>
      <c r="J68" s="218">
        <f>SUMPRODUCT(-('Diário 2o PA'!$E$5:$E$1412='Analítico Cx.'!$B68),-('Diário 2o PA'!$P$5:$P$1412=J$1),('Diário 2o PA'!$F$5:$F$1412))+
SUMPRODUCT(-('Diário 3o PA'!$E$5:$E$2004='Analítico Cx.'!$B68),-('Diário 3o PA'!$P$5:$P$2004=J$1),('Diário 3o PA'!$F$5:$F$2004))+
SUMPRODUCT(-('Diário 4º PA'!$E$5:$E$2004='Analítico Cx.'!$B68),-('Diário 4º PA'!$P$5:$P$2004=J$1),('Diário 4º PA'!$F$5:$F$2004))+
SUMPRODUCT(-('Diário 5º PA'!$E$5:$E$2004='Analítico Cx.'!$B68),-('Diário 5º PA'!$P$5:$P$2004=J$1),('Diário 5º PA'!$F$5:$F$2004))</f>
        <v>0</v>
      </c>
      <c r="K68" s="218">
        <f>SUMPRODUCT(-('Diário 2o PA'!$E$5:$E$1412='Analítico Cx.'!$B68),-('Diário 2o PA'!$P$5:$P$1412=K$1),('Diário 2o PA'!$F$5:$F$1412))+
SUMPRODUCT(-('Diário 3o PA'!$E$5:$E$2004='Analítico Cx.'!$B68),-('Diário 3o PA'!$P$5:$P$2004=K$1),('Diário 3o PA'!$F$5:$F$2004))+
SUMPRODUCT(-('Diário 4º PA'!$E$5:$E$2004='Analítico Cx.'!$B68),-('Diário 4º PA'!$P$5:$P$2004=K$1),('Diário 4º PA'!$F$5:$F$2004))+
SUMPRODUCT(-('Diário 5º PA'!$E$5:$E$2004='Analítico Cx.'!$B68),-('Diário 5º PA'!$P$5:$P$2004=K$1),('Diário 5º PA'!$F$5:$F$2004))</f>
        <v>0</v>
      </c>
      <c r="L68" s="218">
        <f>SUMPRODUCT(-('Diário 2o PA'!$E$5:$E$1412='Analítico Cx.'!$B68),-('Diário 2o PA'!$P$5:$P$1412=L$1),('Diário 2o PA'!$F$5:$F$1412))+
SUMPRODUCT(-('Diário 3o PA'!$E$5:$E$2004='Analítico Cx.'!$B68),-('Diário 3o PA'!$P$5:$P$2004=L$1),('Diário 3o PA'!$F$5:$F$2004))+
SUMPRODUCT(-('Diário 4º PA'!$E$5:$E$2004='Analítico Cx.'!$B68),-('Diário 4º PA'!$P$5:$P$2004=L$1),('Diário 4º PA'!$F$5:$F$2004))+
SUMPRODUCT(-('Diário 5º PA'!$E$5:$E$2004='Analítico Cx.'!$B68),-('Diário 5º PA'!$P$5:$P$2004=L$1),('Diário 5º PA'!$F$5:$F$2004))</f>
        <v>0</v>
      </c>
      <c r="M68" s="218">
        <f>SUMPRODUCT(-('Diário 2o PA'!$E$5:$E$1412='Analítico Cx.'!$B68),-('Diário 2o PA'!$P$5:$P$1412=M$1),('Diário 2o PA'!$F$5:$F$1412))+
SUMPRODUCT(-('Diário 3o PA'!$E$5:$E$2004='Analítico Cx.'!$B68),-('Diário 3o PA'!$P$5:$P$2004=M$1),('Diário 3o PA'!$F$5:$F$2004))+
SUMPRODUCT(-('Diário 4º PA'!$E$5:$E$2004='Analítico Cx.'!$B68),-('Diário 4º PA'!$P$5:$P$2004=M$1),('Diário 4º PA'!$F$5:$F$2004))+
SUMPRODUCT(-('Diário 5º PA'!$E$5:$E$2004='Analítico Cx.'!$B68),-('Diário 5º PA'!$P$5:$P$2004=M$1),('Diário 5º PA'!$F$5:$F$2004))</f>
        <v>0</v>
      </c>
      <c r="N68" s="218">
        <f>SUMPRODUCT(-('Diário 2o PA'!$E$5:$E$1412='Analítico Cx.'!$B68),-('Diário 2o PA'!$P$5:$P$1412=N$1),('Diário 2o PA'!$F$5:$F$1412))+
SUMPRODUCT(-('Diário 3o PA'!$E$5:$E$2004='Analítico Cx.'!$B68),-('Diário 3o PA'!$P$5:$P$2004=N$1),('Diário 3o PA'!$F$5:$F$2004))+
SUMPRODUCT(-('Diário 4º PA'!$E$5:$E$2004='Analítico Cx.'!$B68),-('Diário 4º PA'!$P$5:$P$2004=N$1),('Diário 4º PA'!$F$5:$F$2004))+
SUMPRODUCT(-('Diário 5º PA'!$E$5:$E$2004='Analítico Cx.'!$B68),-('Diário 5º PA'!$P$5:$P$2004=N$1),('Diário 5º PA'!$F$5:$F$2004))</f>
        <v>0</v>
      </c>
      <c r="O68" s="219">
        <f t="shared" si="16"/>
        <v>0</v>
      </c>
      <c r="P68" s="193">
        <f t="shared" si="15"/>
        <v>0</v>
      </c>
    </row>
    <row r="69" spans="1:16" ht="23.25" customHeight="1" x14ac:dyDescent="0.25">
      <c r="A69" s="228" t="s">
        <v>121</v>
      </c>
      <c r="B69" s="239" t="s">
        <v>10</v>
      </c>
      <c r="C69" s="218">
        <f>SUMPRODUCT(-('Diário 2o PA'!$E$5:$E$1412='Analítico Cx.'!$B69),-('Diário 2o PA'!$P$5:$P$1412=C$1),('Diário 2o PA'!$F$5:$F$1412))+
SUMPRODUCT(-('Diário 3o PA'!$E$5:$E$2004='Analítico Cx.'!$B69),-('Diário 3o PA'!$P$5:$P$2004=C$1),('Diário 3o PA'!$F$5:$F$2004))+
SUMPRODUCT(-('Diário 4º PA'!$E$5:$E$2004='Analítico Cx.'!$B69),-('Diário 4º PA'!$P$5:$P$2004=C$1),('Diário 4º PA'!$F$5:$F$2004))+
SUMPRODUCT(-('Diário 5º PA'!$E$5:$E$2004='Analítico Cx.'!$B69),-('Diário 5º PA'!$P$5:$P$2004=C$1),('Diário 5º PA'!$F$5:$F$2004))</f>
        <v>19632.479999999996</v>
      </c>
      <c r="D69" s="218">
        <f>SUMPRODUCT(-('Diário 2o PA'!$E$5:$E$1412='Analítico Cx.'!$B69),-('Diário 2o PA'!$P$5:$P$1412=D$1),('Diário 2o PA'!$F$5:$F$1412))+
SUMPRODUCT(-('Diário 3o PA'!$E$5:$E$2004='Analítico Cx.'!$B69),-('Diário 3o PA'!$P$5:$P$2004=D$1),('Diário 3o PA'!$F$5:$F$2004))+
SUMPRODUCT(-('Diário 4º PA'!$E$5:$E$2004='Analítico Cx.'!$B69),-('Diário 4º PA'!$P$5:$P$2004=D$1),('Diário 4º PA'!$F$5:$F$2004))+
SUMPRODUCT(-('Diário 5º PA'!$E$5:$E$2004='Analítico Cx.'!$B69),-('Diário 5º PA'!$P$5:$P$2004=D$1),('Diário 5º PA'!$F$5:$F$2004))</f>
        <v>9989.51</v>
      </c>
      <c r="E69" s="218">
        <f>SUMPRODUCT(-('Diário 2o PA'!$E$5:$E$1412='Analítico Cx.'!$B69),-('Diário 2o PA'!$P$5:$P$1412=E$1),('Diário 2o PA'!$F$5:$F$1412))+
SUMPRODUCT(-('Diário 3o PA'!$E$5:$E$2004='Analítico Cx.'!$B69),-('Diário 3o PA'!$P$5:$P$2004=E$1),('Diário 3o PA'!$F$5:$F$2004))+
SUMPRODUCT(-('Diário 4º PA'!$E$5:$E$2004='Analítico Cx.'!$B69),-('Diário 4º PA'!$P$5:$P$2004=E$1),('Diário 4º PA'!$F$5:$F$2004))+
SUMPRODUCT(-('Diário 5º PA'!$E$5:$E$2004='Analítico Cx.'!$B69),-('Diário 5º PA'!$P$5:$P$2004=E$1),('Diário 5º PA'!$F$5:$F$2004))</f>
        <v>20310.559999999998</v>
      </c>
      <c r="F69" s="218">
        <f>SUMPRODUCT(-('Diário 2o PA'!$E$5:$E$1412='Analítico Cx.'!$B69),-('Diário 2o PA'!$P$5:$P$1412=F$1),('Diário 2o PA'!$F$5:$F$1412))+
SUMPRODUCT(-('Diário 3o PA'!$E$5:$E$2004='Analítico Cx.'!$B69),-('Diário 3o PA'!$P$5:$P$2004=F$1),('Diário 3o PA'!$F$5:$F$2004))+
SUMPRODUCT(-('Diário 4º PA'!$E$5:$E$2004='Analítico Cx.'!$B69),-('Diário 4º PA'!$P$5:$P$2004=F$1),('Diário 4º PA'!$F$5:$F$2004))+
SUMPRODUCT(-('Diário 5º PA'!$E$5:$E$2004='Analítico Cx.'!$B69),-('Diário 5º PA'!$P$5:$P$2004=F$1),('Diário 5º PA'!$F$5:$F$2004))</f>
        <v>0</v>
      </c>
      <c r="G69" s="218">
        <f>SUMPRODUCT(-('Diário 2o PA'!$E$5:$E$1412='Analítico Cx.'!$B69),-('Diário 2o PA'!$P$5:$P$1412=G$1),('Diário 2o PA'!$F$5:$F$1412))+
SUMPRODUCT(-('Diário 3o PA'!$E$5:$E$2004='Analítico Cx.'!$B69),-('Diário 3o PA'!$P$5:$P$2004=G$1),('Diário 3o PA'!$F$5:$F$2004))+
SUMPRODUCT(-('Diário 4º PA'!$E$5:$E$2004='Analítico Cx.'!$B69),-('Diário 4º PA'!$P$5:$P$2004=G$1),('Diário 4º PA'!$F$5:$F$2004))+
SUMPRODUCT(-('Diário 5º PA'!$E$5:$E$2004='Analítico Cx.'!$B69),-('Diário 5º PA'!$P$5:$P$2004=G$1),('Diário 5º PA'!$F$5:$F$2004))</f>
        <v>0</v>
      </c>
      <c r="H69" s="218">
        <f>SUMPRODUCT(-('Diário 2o PA'!$E$5:$E$1412='Analítico Cx.'!$B69),-('Diário 2o PA'!$P$5:$P$1412=H$1),('Diário 2o PA'!$F$5:$F$1412))+
SUMPRODUCT(-('Diário 3o PA'!$E$5:$E$2004='Analítico Cx.'!$B69),-('Diário 3o PA'!$P$5:$P$2004=H$1),('Diário 3o PA'!$F$5:$F$2004))+
SUMPRODUCT(-('Diário 4º PA'!$E$5:$E$2004='Analítico Cx.'!$B69),-('Diário 4º PA'!$P$5:$P$2004=H$1),('Diário 4º PA'!$F$5:$F$2004))+
SUMPRODUCT(-('Diário 5º PA'!$E$5:$E$2004='Analítico Cx.'!$B69),-('Diário 5º PA'!$P$5:$P$2004=H$1),('Diário 5º PA'!$F$5:$F$2004))</f>
        <v>0</v>
      </c>
      <c r="I69" s="218">
        <f>SUMPRODUCT(-('Diário 2o PA'!$E$5:$E$1412='Analítico Cx.'!$B69),-('Diário 2o PA'!$P$5:$P$1412=I$1),('Diário 2o PA'!$F$5:$F$1412))+
SUMPRODUCT(-('Diário 3o PA'!$E$5:$E$2004='Analítico Cx.'!$B69),-('Diário 3o PA'!$P$5:$P$2004=I$1),('Diário 3o PA'!$F$5:$F$2004))+
SUMPRODUCT(-('Diário 4º PA'!$E$5:$E$2004='Analítico Cx.'!$B69),-('Diário 4º PA'!$P$5:$P$2004=I$1),('Diário 4º PA'!$F$5:$F$2004))+
SUMPRODUCT(-('Diário 5º PA'!$E$5:$E$2004='Analítico Cx.'!$B69),-('Diário 5º PA'!$P$5:$P$2004=I$1),('Diário 5º PA'!$F$5:$F$2004))</f>
        <v>0</v>
      </c>
      <c r="J69" s="218">
        <f>SUMPRODUCT(-('Diário 2o PA'!$E$5:$E$1412='Analítico Cx.'!$B69),-('Diário 2o PA'!$P$5:$P$1412=J$1),('Diário 2o PA'!$F$5:$F$1412))+
SUMPRODUCT(-('Diário 3o PA'!$E$5:$E$2004='Analítico Cx.'!$B69),-('Diário 3o PA'!$P$5:$P$2004=J$1),('Diário 3o PA'!$F$5:$F$2004))+
SUMPRODUCT(-('Diário 4º PA'!$E$5:$E$2004='Analítico Cx.'!$B69),-('Diário 4º PA'!$P$5:$P$2004=J$1),('Diário 4º PA'!$F$5:$F$2004))+
SUMPRODUCT(-('Diário 5º PA'!$E$5:$E$2004='Analítico Cx.'!$B69),-('Diário 5º PA'!$P$5:$P$2004=J$1),('Diário 5º PA'!$F$5:$F$2004))</f>
        <v>0</v>
      </c>
      <c r="K69" s="218">
        <f>SUMPRODUCT(-('Diário 2o PA'!$E$5:$E$1412='Analítico Cx.'!$B69),-('Diário 2o PA'!$P$5:$P$1412=K$1),('Diário 2o PA'!$F$5:$F$1412))+
SUMPRODUCT(-('Diário 3o PA'!$E$5:$E$2004='Analítico Cx.'!$B69),-('Diário 3o PA'!$P$5:$P$2004=K$1),('Diário 3o PA'!$F$5:$F$2004))+
SUMPRODUCT(-('Diário 4º PA'!$E$5:$E$2004='Analítico Cx.'!$B69),-('Diário 4º PA'!$P$5:$P$2004=K$1),('Diário 4º PA'!$F$5:$F$2004))+
SUMPRODUCT(-('Diário 5º PA'!$E$5:$E$2004='Analítico Cx.'!$B69),-('Diário 5º PA'!$P$5:$P$2004=K$1),('Diário 5º PA'!$F$5:$F$2004))</f>
        <v>0</v>
      </c>
      <c r="L69" s="218">
        <f>SUMPRODUCT(-('Diário 2o PA'!$E$5:$E$1412='Analítico Cx.'!$B69),-('Diário 2o PA'!$P$5:$P$1412=L$1),('Diário 2o PA'!$F$5:$F$1412))+
SUMPRODUCT(-('Diário 3o PA'!$E$5:$E$2004='Analítico Cx.'!$B69),-('Diário 3o PA'!$P$5:$P$2004=L$1),('Diário 3o PA'!$F$5:$F$2004))+
SUMPRODUCT(-('Diário 4º PA'!$E$5:$E$2004='Analítico Cx.'!$B69),-('Diário 4º PA'!$P$5:$P$2004=L$1),('Diário 4º PA'!$F$5:$F$2004))+
SUMPRODUCT(-('Diário 5º PA'!$E$5:$E$2004='Analítico Cx.'!$B69),-('Diário 5º PA'!$P$5:$P$2004=L$1),('Diário 5º PA'!$F$5:$F$2004))</f>
        <v>0</v>
      </c>
      <c r="M69" s="218">
        <f>SUMPRODUCT(-('Diário 2o PA'!$E$5:$E$1412='Analítico Cx.'!$B69),-('Diário 2o PA'!$P$5:$P$1412=M$1),('Diário 2o PA'!$F$5:$F$1412))+
SUMPRODUCT(-('Diário 3o PA'!$E$5:$E$2004='Analítico Cx.'!$B69),-('Diário 3o PA'!$P$5:$P$2004=M$1),('Diário 3o PA'!$F$5:$F$2004))+
SUMPRODUCT(-('Diário 4º PA'!$E$5:$E$2004='Analítico Cx.'!$B69),-('Diário 4º PA'!$P$5:$P$2004=M$1),('Diário 4º PA'!$F$5:$F$2004))+
SUMPRODUCT(-('Diário 5º PA'!$E$5:$E$2004='Analítico Cx.'!$B69),-('Diário 5º PA'!$P$5:$P$2004=M$1),('Diário 5º PA'!$F$5:$F$2004))</f>
        <v>0</v>
      </c>
      <c r="N69" s="218">
        <f>SUMPRODUCT(-('Diário 2o PA'!$E$5:$E$1412='Analítico Cx.'!$B69),-('Diário 2o PA'!$P$5:$P$1412=N$1),('Diário 2o PA'!$F$5:$F$1412))+
SUMPRODUCT(-('Diário 3o PA'!$E$5:$E$2004='Analítico Cx.'!$B69),-('Diário 3o PA'!$P$5:$P$2004=N$1),('Diário 3o PA'!$F$5:$F$2004))+
SUMPRODUCT(-('Diário 4º PA'!$E$5:$E$2004='Analítico Cx.'!$B69),-('Diário 4º PA'!$P$5:$P$2004=N$1),('Diário 4º PA'!$F$5:$F$2004))+
SUMPRODUCT(-('Diário 5º PA'!$E$5:$E$2004='Analítico Cx.'!$B69),-('Diário 5º PA'!$P$5:$P$2004=N$1),('Diário 5º PA'!$F$5:$F$2004))</f>
        <v>0</v>
      </c>
      <c r="O69" s="219">
        <f t="shared" si="16"/>
        <v>49932.549999999996</v>
      </c>
      <c r="P69" s="193">
        <f t="shared" si="15"/>
        <v>5.464976089849239E-3</v>
      </c>
    </row>
    <row r="70" spans="1:16" ht="23.25" customHeight="1" x14ac:dyDescent="0.25">
      <c r="A70" s="228" t="s">
        <v>122</v>
      </c>
      <c r="B70" s="239" t="s">
        <v>325</v>
      </c>
      <c r="C70" s="218">
        <f>SUMPRODUCT(-('Diário 2o PA'!$E$5:$E$1412='Analítico Cx.'!$B70),-('Diário 2o PA'!$P$5:$P$1412=C$1),('Diário 2o PA'!$F$5:$F$1412))+
SUMPRODUCT(-('Diário 3o PA'!$E$5:$E$2004='Analítico Cx.'!$B70),-('Diário 3o PA'!$P$5:$P$2004=C$1),('Diário 3o PA'!$F$5:$F$2004))+
SUMPRODUCT(-('Diário 4º PA'!$E$5:$E$2004='Analítico Cx.'!$B70),-('Diário 4º PA'!$P$5:$P$2004=C$1),('Diário 4º PA'!$F$5:$F$2004))+
SUMPRODUCT(-('Diário 5º PA'!$E$5:$E$2004='Analítico Cx.'!$B70),-('Diário 5º PA'!$P$5:$P$2004=C$1),('Diário 5º PA'!$F$5:$F$2004))</f>
        <v>196.8</v>
      </c>
      <c r="D70" s="218">
        <f>SUMPRODUCT(-('Diário 2o PA'!$E$5:$E$1412='Analítico Cx.'!$B70),-('Diário 2o PA'!$P$5:$P$1412=D$1),('Diário 2o PA'!$F$5:$F$1412))+
SUMPRODUCT(-('Diário 3o PA'!$E$5:$E$2004='Analítico Cx.'!$B70),-('Diário 3o PA'!$P$5:$P$2004=D$1),('Diário 3o PA'!$F$5:$F$2004))+
SUMPRODUCT(-('Diário 4º PA'!$E$5:$E$2004='Analítico Cx.'!$B70),-('Diário 4º PA'!$P$5:$P$2004=D$1),('Diário 4º PA'!$F$5:$F$2004))+
SUMPRODUCT(-('Diário 5º PA'!$E$5:$E$2004='Analítico Cx.'!$B70),-('Diário 5º PA'!$P$5:$P$2004=D$1),('Diário 5º PA'!$F$5:$F$2004))</f>
        <v>0</v>
      </c>
      <c r="E70" s="218">
        <f>SUMPRODUCT(-('Diário 2o PA'!$E$5:$E$1412='Analítico Cx.'!$B70),-('Diário 2o PA'!$P$5:$P$1412=E$1),('Diário 2o PA'!$F$5:$F$1412))+
SUMPRODUCT(-('Diário 3o PA'!$E$5:$E$2004='Analítico Cx.'!$B70),-('Diário 3o PA'!$P$5:$P$2004=E$1),('Diário 3o PA'!$F$5:$F$2004))+
SUMPRODUCT(-('Diário 4º PA'!$E$5:$E$2004='Analítico Cx.'!$B70),-('Diário 4º PA'!$P$5:$P$2004=E$1),('Diário 4º PA'!$F$5:$F$2004))+
SUMPRODUCT(-('Diário 5º PA'!$E$5:$E$2004='Analítico Cx.'!$B70),-('Diário 5º PA'!$P$5:$P$2004=E$1),('Diário 5º PA'!$F$5:$F$2004))</f>
        <v>0</v>
      </c>
      <c r="F70" s="218">
        <f>SUMPRODUCT(-('Diário 2o PA'!$E$5:$E$1412='Analítico Cx.'!$B70),-('Diário 2o PA'!$P$5:$P$1412=F$1),('Diário 2o PA'!$F$5:$F$1412))+
SUMPRODUCT(-('Diário 3o PA'!$E$5:$E$2004='Analítico Cx.'!$B70),-('Diário 3o PA'!$P$5:$P$2004=F$1),('Diário 3o PA'!$F$5:$F$2004))+
SUMPRODUCT(-('Diário 4º PA'!$E$5:$E$2004='Analítico Cx.'!$B70),-('Diário 4º PA'!$P$5:$P$2004=F$1),('Diário 4º PA'!$F$5:$F$2004))+
SUMPRODUCT(-('Diário 5º PA'!$E$5:$E$2004='Analítico Cx.'!$B70),-('Diário 5º PA'!$P$5:$P$2004=F$1),('Diário 5º PA'!$F$5:$F$2004))</f>
        <v>0</v>
      </c>
      <c r="G70" s="218">
        <f>SUMPRODUCT(-('Diário 2o PA'!$E$5:$E$1412='Analítico Cx.'!$B70),-('Diário 2o PA'!$P$5:$P$1412=G$1),('Diário 2o PA'!$F$5:$F$1412))+
SUMPRODUCT(-('Diário 3o PA'!$E$5:$E$2004='Analítico Cx.'!$B70),-('Diário 3o PA'!$P$5:$P$2004=G$1),('Diário 3o PA'!$F$5:$F$2004))+
SUMPRODUCT(-('Diário 4º PA'!$E$5:$E$2004='Analítico Cx.'!$B70),-('Diário 4º PA'!$P$5:$P$2004=G$1),('Diário 4º PA'!$F$5:$F$2004))+
SUMPRODUCT(-('Diário 5º PA'!$E$5:$E$2004='Analítico Cx.'!$B70),-('Diário 5º PA'!$P$5:$P$2004=G$1),('Diário 5º PA'!$F$5:$F$2004))</f>
        <v>0</v>
      </c>
      <c r="H70" s="218">
        <f>SUMPRODUCT(-('Diário 2o PA'!$E$5:$E$1412='Analítico Cx.'!$B70),-('Diário 2o PA'!$P$5:$P$1412=H$1),('Diário 2o PA'!$F$5:$F$1412))+
SUMPRODUCT(-('Diário 3o PA'!$E$5:$E$2004='Analítico Cx.'!$B70),-('Diário 3o PA'!$P$5:$P$2004=H$1),('Diário 3o PA'!$F$5:$F$2004))+
SUMPRODUCT(-('Diário 4º PA'!$E$5:$E$2004='Analítico Cx.'!$B70),-('Diário 4º PA'!$P$5:$P$2004=H$1),('Diário 4º PA'!$F$5:$F$2004))+
SUMPRODUCT(-('Diário 5º PA'!$E$5:$E$2004='Analítico Cx.'!$B70),-('Diário 5º PA'!$P$5:$P$2004=H$1),('Diário 5º PA'!$F$5:$F$2004))</f>
        <v>0</v>
      </c>
      <c r="I70" s="218">
        <f>SUMPRODUCT(-('Diário 2o PA'!$E$5:$E$1412='Analítico Cx.'!$B70),-('Diário 2o PA'!$P$5:$P$1412=I$1),('Diário 2o PA'!$F$5:$F$1412))+
SUMPRODUCT(-('Diário 3o PA'!$E$5:$E$2004='Analítico Cx.'!$B70),-('Diário 3o PA'!$P$5:$P$2004=I$1),('Diário 3o PA'!$F$5:$F$2004))+
SUMPRODUCT(-('Diário 4º PA'!$E$5:$E$2004='Analítico Cx.'!$B70),-('Diário 4º PA'!$P$5:$P$2004=I$1),('Diário 4º PA'!$F$5:$F$2004))+
SUMPRODUCT(-('Diário 5º PA'!$E$5:$E$2004='Analítico Cx.'!$B70),-('Diário 5º PA'!$P$5:$P$2004=I$1),('Diário 5º PA'!$F$5:$F$2004))</f>
        <v>0</v>
      </c>
      <c r="J70" s="218">
        <f>SUMPRODUCT(-('Diário 2o PA'!$E$5:$E$1412='Analítico Cx.'!$B70),-('Diário 2o PA'!$P$5:$P$1412=J$1),('Diário 2o PA'!$F$5:$F$1412))+
SUMPRODUCT(-('Diário 3o PA'!$E$5:$E$2004='Analítico Cx.'!$B70),-('Diário 3o PA'!$P$5:$P$2004=J$1),('Diário 3o PA'!$F$5:$F$2004))+
SUMPRODUCT(-('Diário 4º PA'!$E$5:$E$2004='Analítico Cx.'!$B70),-('Diário 4º PA'!$P$5:$P$2004=J$1),('Diário 4º PA'!$F$5:$F$2004))+
SUMPRODUCT(-('Diário 5º PA'!$E$5:$E$2004='Analítico Cx.'!$B70),-('Diário 5º PA'!$P$5:$P$2004=J$1),('Diário 5º PA'!$F$5:$F$2004))</f>
        <v>0</v>
      </c>
      <c r="K70" s="218">
        <f>SUMPRODUCT(-('Diário 2o PA'!$E$5:$E$1412='Analítico Cx.'!$B70),-('Diário 2o PA'!$P$5:$P$1412=K$1),('Diário 2o PA'!$F$5:$F$1412))+
SUMPRODUCT(-('Diário 3o PA'!$E$5:$E$2004='Analítico Cx.'!$B70),-('Diário 3o PA'!$P$5:$P$2004=K$1),('Diário 3o PA'!$F$5:$F$2004))+
SUMPRODUCT(-('Diário 4º PA'!$E$5:$E$2004='Analítico Cx.'!$B70),-('Diário 4º PA'!$P$5:$P$2004=K$1),('Diário 4º PA'!$F$5:$F$2004))+
SUMPRODUCT(-('Diário 5º PA'!$E$5:$E$2004='Analítico Cx.'!$B70),-('Diário 5º PA'!$P$5:$P$2004=K$1),('Diário 5º PA'!$F$5:$F$2004))</f>
        <v>0</v>
      </c>
      <c r="L70" s="218">
        <f>SUMPRODUCT(-('Diário 2o PA'!$E$5:$E$1412='Analítico Cx.'!$B70),-('Diário 2o PA'!$P$5:$P$1412=L$1),('Diário 2o PA'!$F$5:$F$1412))+
SUMPRODUCT(-('Diário 3o PA'!$E$5:$E$2004='Analítico Cx.'!$B70),-('Diário 3o PA'!$P$5:$P$2004=L$1),('Diário 3o PA'!$F$5:$F$2004))+
SUMPRODUCT(-('Diário 4º PA'!$E$5:$E$2004='Analítico Cx.'!$B70),-('Diário 4º PA'!$P$5:$P$2004=L$1),('Diário 4º PA'!$F$5:$F$2004))+
SUMPRODUCT(-('Diário 5º PA'!$E$5:$E$2004='Analítico Cx.'!$B70),-('Diário 5º PA'!$P$5:$P$2004=L$1),('Diário 5º PA'!$F$5:$F$2004))</f>
        <v>0</v>
      </c>
      <c r="M70" s="218">
        <f>SUMPRODUCT(-('Diário 2o PA'!$E$5:$E$1412='Analítico Cx.'!$B70),-('Diário 2o PA'!$P$5:$P$1412=M$1),('Diário 2o PA'!$F$5:$F$1412))+
SUMPRODUCT(-('Diário 3o PA'!$E$5:$E$2004='Analítico Cx.'!$B70),-('Diário 3o PA'!$P$5:$P$2004=M$1),('Diário 3o PA'!$F$5:$F$2004))+
SUMPRODUCT(-('Diário 4º PA'!$E$5:$E$2004='Analítico Cx.'!$B70),-('Diário 4º PA'!$P$5:$P$2004=M$1),('Diário 4º PA'!$F$5:$F$2004))+
SUMPRODUCT(-('Diário 5º PA'!$E$5:$E$2004='Analítico Cx.'!$B70),-('Diário 5º PA'!$P$5:$P$2004=M$1),('Diário 5º PA'!$F$5:$F$2004))</f>
        <v>0</v>
      </c>
      <c r="N70" s="218">
        <f>SUMPRODUCT(-('Diário 2o PA'!$E$5:$E$1412='Analítico Cx.'!$B70),-('Diário 2o PA'!$P$5:$P$1412=N$1),('Diário 2o PA'!$F$5:$F$1412))+
SUMPRODUCT(-('Diário 3o PA'!$E$5:$E$2004='Analítico Cx.'!$B70),-('Diário 3o PA'!$P$5:$P$2004=N$1),('Diário 3o PA'!$F$5:$F$2004))+
SUMPRODUCT(-('Diário 4º PA'!$E$5:$E$2004='Analítico Cx.'!$B70),-('Diário 4º PA'!$P$5:$P$2004=N$1),('Diário 4º PA'!$F$5:$F$2004))+
SUMPRODUCT(-('Diário 5º PA'!$E$5:$E$2004='Analítico Cx.'!$B70),-('Diário 5º PA'!$P$5:$P$2004=N$1),('Diário 5º PA'!$F$5:$F$2004))</f>
        <v>0</v>
      </c>
      <c r="O70" s="219">
        <f t="shared" si="16"/>
        <v>196.8</v>
      </c>
      <c r="P70" s="193">
        <f t="shared" si="15"/>
        <v>2.1539202273513577E-5</v>
      </c>
    </row>
    <row r="71" spans="1:16" ht="23.25" customHeight="1" x14ac:dyDescent="0.25">
      <c r="A71" s="228" t="s">
        <v>123</v>
      </c>
      <c r="B71" s="239" t="s">
        <v>175</v>
      </c>
      <c r="C71" s="218">
        <f>SUMPRODUCT(-('Diário 2o PA'!$E$5:$E$1412='Analítico Cx.'!$B71),-('Diário 2o PA'!$P$5:$P$1412=C$1),('Diário 2o PA'!$F$5:$F$1412))+
SUMPRODUCT(-('Diário 3o PA'!$E$5:$E$2004='Analítico Cx.'!$B71),-('Diário 3o PA'!$P$5:$P$2004=C$1),('Diário 3o PA'!$F$5:$F$2004))+
SUMPRODUCT(-('Diário 4º PA'!$E$5:$E$2004='Analítico Cx.'!$B71),-('Diário 4º PA'!$P$5:$P$2004=C$1),('Diário 4º PA'!$F$5:$F$2004))+
SUMPRODUCT(-('Diário 5º PA'!$E$5:$E$2004='Analítico Cx.'!$B71),-('Diário 5º PA'!$P$5:$P$2004=C$1),('Diário 5º PA'!$F$5:$F$2004))</f>
        <v>0</v>
      </c>
      <c r="D71" s="218">
        <f>SUMPRODUCT(-('Diário 2o PA'!$E$5:$E$1412='Analítico Cx.'!$B71),-('Diário 2o PA'!$P$5:$P$1412=D$1),('Diário 2o PA'!$F$5:$F$1412))+
SUMPRODUCT(-('Diário 3o PA'!$E$5:$E$2004='Analítico Cx.'!$B71),-('Diário 3o PA'!$P$5:$P$2004=D$1),('Diário 3o PA'!$F$5:$F$2004))+
SUMPRODUCT(-('Diário 4º PA'!$E$5:$E$2004='Analítico Cx.'!$B71),-('Diário 4º PA'!$P$5:$P$2004=D$1),('Diário 4º PA'!$F$5:$F$2004))+
SUMPRODUCT(-('Diário 5º PA'!$E$5:$E$2004='Analítico Cx.'!$B71),-('Diário 5º PA'!$P$5:$P$2004=D$1),('Diário 5º PA'!$F$5:$F$2004))</f>
        <v>0</v>
      </c>
      <c r="E71" s="218">
        <f>SUMPRODUCT(-('Diário 2o PA'!$E$5:$E$1412='Analítico Cx.'!$B71),-('Diário 2o PA'!$P$5:$P$1412=E$1),('Diário 2o PA'!$F$5:$F$1412))+
SUMPRODUCT(-('Diário 3o PA'!$E$5:$E$2004='Analítico Cx.'!$B71),-('Diário 3o PA'!$P$5:$P$2004=E$1),('Diário 3o PA'!$F$5:$F$2004))+
SUMPRODUCT(-('Diário 4º PA'!$E$5:$E$2004='Analítico Cx.'!$B71),-('Diário 4º PA'!$P$5:$P$2004=E$1),('Diário 4º PA'!$F$5:$F$2004))+
SUMPRODUCT(-('Diário 5º PA'!$E$5:$E$2004='Analítico Cx.'!$B71),-('Diário 5º PA'!$P$5:$P$2004=E$1),('Diário 5º PA'!$F$5:$F$2004))</f>
        <v>0</v>
      </c>
      <c r="F71" s="218">
        <f>SUMPRODUCT(-('Diário 2o PA'!$E$5:$E$1412='Analítico Cx.'!$B71),-('Diário 2o PA'!$P$5:$P$1412=F$1),('Diário 2o PA'!$F$5:$F$1412))+
SUMPRODUCT(-('Diário 3o PA'!$E$5:$E$2004='Analítico Cx.'!$B71),-('Diário 3o PA'!$P$5:$P$2004=F$1),('Diário 3o PA'!$F$5:$F$2004))+
SUMPRODUCT(-('Diário 4º PA'!$E$5:$E$2004='Analítico Cx.'!$B71),-('Diário 4º PA'!$P$5:$P$2004=F$1),('Diário 4º PA'!$F$5:$F$2004))+
SUMPRODUCT(-('Diário 5º PA'!$E$5:$E$2004='Analítico Cx.'!$B71),-('Diário 5º PA'!$P$5:$P$2004=F$1),('Diário 5º PA'!$F$5:$F$2004))</f>
        <v>0</v>
      </c>
      <c r="G71" s="218">
        <f>SUMPRODUCT(-('Diário 2o PA'!$E$5:$E$1412='Analítico Cx.'!$B71),-('Diário 2o PA'!$P$5:$P$1412=G$1),('Diário 2o PA'!$F$5:$F$1412))+
SUMPRODUCT(-('Diário 3o PA'!$E$5:$E$2004='Analítico Cx.'!$B71),-('Diário 3o PA'!$P$5:$P$2004=G$1),('Diário 3o PA'!$F$5:$F$2004))+
SUMPRODUCT(-('Diário 4º PA'!$E$5:$E$2004='Analítico Cx.'!$B71),-('Diário 4º PA'!$P$5:$P$2004=G$1),('Diário 4º PA'!$F$5:$F$2004))+
SUMPRODUCT(-('Diário 5º PA'!$E$5:$E$2004='Analítico Cx.'!$B71),-('Diário 5º PA'!$P$5:$P$2004=G$1),('Diário 5º PA'!$F$5:$F$2004))</f>
        <v>0</v>
      </c>
      <c r="H71" s="218">
        <f>SUMPRODUCT(-('Diário 2o PA'!$E$5:$E$1412='Analítico Cx.'!$B71),-('Diário 2o PA'!$P$5:$P$1412=H$1),('Diário 2o PA'!$F$5:$F$1412))+
SUMPRODUCT(-('Diário 3o PA'!$E$5:$E$2004='Analítico Cx.'!$B71),-('Diário 3o PA'!$P$5:$P$2004=H$1),('Diário 3o PA'!$F$5:$F$2004))+
SUMPRODUCT(-('Diário 4º PA'!$E$5:$E$2004='Analítico Cx.'!$B71),-('Diário 4º PA'!$P$5:$P$2004=H$1),('Diário 4º PA'!$F$5:$F$2004))+
SUMPRODUCT(-('Diário 5º PA'!$E$5:$E$2004='Analítico Cx.'!$B71),-('Diário 5º PA'!$P$5:$P$2004=H$1),('Diário 5º PA'!$F$5:$F$2004))</f>
        <v>0</v>
      </c>
      <c r="I71" s="218">
        <f>SUMPRODUCT(-('Diário 2o PA'!$E$5:$E$1412='Analítico Cx.'!$B71),-('Diário 2o PA'!$P$5:$P$1412=I$1),('Diário 2o PA'!$F$5:$F$1412))+
SUMPRODUCT(-('Diário 3o PA'!$E$5:$E$2004='Analítico Cx.'!$B71),-('Diário 3o PA'!$P$5:$P$2004=I$1),('Diário 3o PA'!$F$5:$F$2004))+
SUMPRODUCT(-('Diário 4º PA'!$E$5:$E$2004='Analítico Cx.'!$B71),-('Diário 4º PA'!$P$5:$P$2004=I$1),('Diário 4º PA'!$F$5:$F$2004))+
SUMPRODUCT(-('Diário 5º PA'!$E$5:$E$2004='Analítico Cx.'!$B71),-('Diário 5º PA'!$P$5:$P$2004=I$1),('Diário 5º PA'!$F$5:$F$2004))</f>
        <v>0</v>
      </c>
      <c r="J71" s="218">
        <f>SUMPRODUCT(-('Diário 2o PA'!$E$5:$E$1412='Analítico Cx.'!$B71),-('Diário 2o PA'!$P$5:$P$1412=J$1),('Diário 2o PA'!$F$5:$F$1412))+
SUMPRODUCT(-('Diário 3o PA'!$E$5:$E$2004='Analítico Cx.'!$B71),-('Diário 3o PA'!$P$5:$P$2004=J$1),('Diário 3o PA'!$F$5:$F$2004))+
SUMPRODUCT(-('Diário 4º PA'!$E$5:$E$2004='Analítico Cx.'!$B71),-('Diário 4º PA'!$P$5:$P$2004=J$1),('Diário 4º PA'!$F$5:$F$2004))+
SUMPRODUCT(-('Diário 5º PA'!$E$5:$E$2004='Analítico Cx.'!$B71),-('Diário 5º PA'!$P$5:$P$2004=J$1),('Diário 5º PA'!$F$5:$F$2004))</f>
        <v>0</v>
      </c>
      <c r="K71" s="218">
        <f>SUMPRODUCT(-('Diário 2o PA'!$E$5:$E$1412='Analítico Cx.'!$B71),-('Diário 2o PA'!$P$5:$P$1412=K$1),('Diário 2o PA'!$F$5:$F$1412))+
SUMPRODUCT(-('Diário 3o PA'!$E$5:$E$2004='Analítico Cx.'!$B71),-('Diário 3o PA'!$P$5:$P$2004=K$1),('Diário 3o PA'!$F$5:$F$2004))+
SUMPRODUCT(-('Diário 4º PA'!$E$5:$E$2004='Analítico Cx.'!$B71),-('Diário 4º PA'!$P$5:$P$2004=K$1),('Diário 4º PA'!$F$5:$F$2004))+
SUMPRODUCT(-('Diário 5º PA'!$E$5:$E$2004='Analítico Cx.'!$B71),-('Diário 5º PA'!$P$5:$P$2004=K$1),('Diário 5º PA'!$F$5:$F$2004))</f>
        <v>0</v>
      </c>
      <c r="L71" s="218">
        <f>SUMPRODUCT(-('Diário 2o PA'!$E$5:$E$1412='Analítico Cx.'!$B71),-('Diário 2o PA'!$P$5:$P$1412=L$1),('Diário 2o PA'!$F$5:$F$1412))+
SUMPRODUCT(-('Diário 3o PA'!$E$5:$E$2004='Analítico Cx.'!$B71),-('Diário 3o PA'!$P$5:$P$2004=L$1),('Diário 3o PA'!$F$5:$F$2004))+
SUMPRODUCT(-('Diário 4º PA'!$E$5:$E$2004='Analítico Cx.'!$B71),-('Diário 4º PA'!$P$5:$P$2004=L$1),('Diário 4º PA'!$F$5:$F$2004))+
SUMPRODUCT(-('Diário 5º PA'!$E$5:$E$2004='Analítico Cx.'!$B71),-('Diário 5º PA'!$P$5:$P$2004=L$1),('Diário 5º PA'!$F$5:$F$2004))</f>
        <v>0</v>
      </c>
      <c r="M71" s="218">
        <f>SUMPRODUCT(-('Diário 2o PA'!$E$5:$E$1412='Analítico Cx.'!$B71),-('Diário 2o PA'!$P$5:$P$1412=M$1),('Diário 2o PA'!$F$5:$F$1412))+
SUMPRODUCT(-('Diário 3o PA'!$E$5:$E$2004='Analítico Cx.'!$B71),-('Diário 3o PA'!$P$5:$P$2004=M$1),('Diário 3o PA'!$F$5:$F$2004))+
SUMPRODUCT(-('Diário 4º PA'!$E$5:$E$2004='Analítico Cx.'!$B71),-('Diário 4º PA'!$P$5:$P$2004=M$1),('Diário 4º PA'!$F$5:$F$2004))+
SUMPRODUCT(-('Diário 5º PA'!$E$5:$E$2004='Analítico Cx.'!$B71),-('Diário 5º PA'!$P$5:$P$2004=M$1),('Diário 5º PA'!$F$5:$F$2004))</f>
        <v>0</v>
      </c>
      <c r="N71" s="218">
        <f>SUMPRODUCT(-('Diário 2o PA'!$E$5:$E$1412='Analítico Cx.'!$B71),-('Diário 2o PA'!$P$5:$P$1412=N$1),('Diário 2o PA'!$F$5:$F$1412))+
SUMPRODUCT(-('Diário 3o PA'!$E$5:$E$2004='Analítico Cx.'!$B71),-('Diário 3o PA'!$P$5:$P$2004=N$1),('Diário 3o PA'!$F$5:$F$2004))+
SUMPRODUCT(-('Diário 4º PA'!$E$5:$E$2004='Analítico Cx.'!$B71),-('Diário 4º PA'!$P$5:$P$2004=N$1),('Diário 4º PA'!$F$5:$F$2004))+
SUMPRODUCT(-('Diário 5º PA'!$E$5:$E$2004='Analítico Cx.'!$B71),-('Diário 5º PA'!$P$5:$P$2004=N$1),('Diário 5º PA'!$F$5:$F$2004))</f>
        <v>0</v>
      </c>
      <c r="O71" s="219">
        <f t="shared" si="16"/>
        <v>0</v>
      </c>
      <c r="P71" s="193">
        <f t="shared" si="15"/>
        <v>0</v>
      </c>
    </row>
    <row r="72" spans="1:16" ht="23.25" customHeight="1" x14ac:dyDescent="0.25">
      <c r="A72" s="228" t="s">
        <v>124</v>
      </c>
      <c r="B72" s="239" t="s">
        <v>180</v>
      </c>
      <c r="C72" s="218">
        <f>SUMPRODUCT(-('Diário 2o PA'!$E$5:$E$1412='Analítico Cx.'!$B72),-('Diário 2o PA'!$P$5:$P$1412=C$1),('Diário 2o PA'!$F$5:$F$1412))+
SUMPRODUCT(-('Diário 3o PA'!$E$5:$E$2004='Analítico Cx.'!$B72),-('Diário 3o PA'!$P$5:$P$2004=C$1),('Diário 3o PA'!$F$5:$F$2004))+
SUMPRODUCT(-('Diário 4º PA'!$E$5:$E$2004='Analítico Cx.'!$B72),-('Diário 4º PA'!$P$5:$P$2004=C$1),('Diário 4º PA'!$F$5:$F$2004))+
SUMPRODUCT(-('Diário 5º PA'!$E$5:$E$2004='Analítico Cx.'!$B72),-('Diário 5º PA'!$P$5:$P$2004=C$1),('Diário 5º PA'!$F$5:$F$2004))</f>
        <v>0</v>
      </c>
      <c r="D72" s="218">
        <f>SUMPRODUCT(-('Diário 2o PA'!$E$5:$E$1412='Analítico Cx.'!$B72),-('Diário 2o PA'!$P$5:$P$1412=D$1),('Diário 2o PA'!$F$5:$F$1412))+
SUMPRODUCT(-('Diário 3o PA'!$E$5:$E$2004='Analítico Cx.'!$B72),-('Diário 3o PA'!$P$5:$P$2004=D$1),('Diário 3o PA'!$F$5:$F$2004))+
SUMPRODUCT(-('Diário 4º PA'!$E$5:$E$2004='Analítico Cx.'!$B72),-('Diário 4º PA'!$P$5:$P$2004=D$1),('Diário 4º PA'!$F$5:$F$2004))+
SUMPRODUCT(-('Diário 5º PA'!$E$5:$E$2004='Analítico Cx.'!$B72),-('Diário 5º PA'!$P$5:$P$2004=D$1),('Diário 5º PA'!$F$5:$F$2004))</f>
        <v>0</v>
      </c>
      <c r="E72" s="218">
        <f>SUMPRODUCT(-('Diário 2o PA'!$E$5:$E$1412='Analítico Cx.'!$B72),-('Diário 2o PA'!$P$5:$P$1412=E$1),('Diário 2o PA'!$F$5:$F$1412))+
SUMPRODUCT(-('Diário 3o PA'!$E$5:$E$2004='Analítico Cx.'!$B72),-('Diário 3o PA'!$P$5:$P$2004=E$1),('Diário 3o PA'!$F$5:$F$2004))+
SUMPRODUCT(-('Diário 4º PA'!$E$5:$E$2004='Analítico Cx.'!$B72),-('Diário 4º PA'!$P$5:$P$2004=E$1),('Diário 4º PA'!$F$5:$F$2004))+
SUMPRODUCT(-('Diário 5º PA'!$E$5:$E$2004='Analítico Cx.'!$B72),-('Diário 5º PA'!$P$5:$P$2004=E$1),('Diário 5º PA'!$F$5:$F$2004))</f>
        <v>0</v>
      </c>
      <c r="F72" s="218">
        <f>SUMPRODUCT(-('Diário 2o PA'!$E$5:$E$1412='Analítico Cx.'!$B72),-('Diário 2o PA'!$P$5:$P$1412=F$1),('Diário 2o PA'!$F$5:$F$1412))+
SUMPRODUCT(-('Diário 3o PA'!$E$5:$E$2004='Analítico Cx.'!$B72),-('Diário 3o PA'!$P$5:$P$2004=F$1),('Diário 3o PA'!$F$5:$F$2004))+
SUMPRODUCT(-('Diário 4º PA'!$E$5:$E$2004='Analítico Cx.'!$B72),-('Diário 4º PA'!$P$5:$P$2004=F$1),('Diário 4º PA'!$F$5:$F$2004))+
SUMPRODUCT(-('Diário 5º PA'!$E$5:$E$2004='Analítico Cx.'!$B72),-('Diário 5º PA'!$P$5:$P$2004=F$1),('Diário 5º PA'!$F$5:$F$2004))</f>
        <v>0</v>
      </c>
      <c r="G72" s="218">
        <f>SUMPRODUCT(-('Diário 2o PA'!$E$5:$E$1412='Analítico Cx.'!$B72),-('Diário 2o PA'!$P$5:$P$1412=G$1),('Diário 2o PA'!$F$5:$F$1412))+
SUMPRODUCT(-('Diário 3o PA'!$E$5:$E$2004='Analítico Cx.'!$B72),-('Diário 3o PA'!$P$5:$P$2004=G$1),('Diário 3o PA'!$F$5:$F$2004))+
SUMPRODUCT(-('Diário 4º PA'!$E$5:$E$2004='Analítico Cx.'!$B72),-('Diário 4º PA'!$P$5:$P$2004=G$1),('Diário 4º PA'!$F$5:$F$2004))+
SUMPRODUCT(-('Diário 5º PA'!$E$5:$E$2004='Analítico Cx.'!$B72),-('Diário 5º PA'!$P$5:$P$2004=G$1),('Diário 5º PA'!$F$5:$F$2004))</f>
        <v>0</v>
      </c>
      <c r="H72" s="218">
        <f>SUMPRODUCT(-('Diário 2o PA'!$E$5:$E$1412='Analítico Cx.'!$B72),-('Diário 2o PA'!$P$5:$P$1412=H$1),('Diário 2o PA'!$F$5:$F$1412))+
SUMPRODUCT(-('Diário 3o PA'!$E$5:$E$2004='Analítico Cx.'!$B72),-('Diário 3o PA'!$P$5:$P$2004=H$1),('Diário 3o PA'!$F$5:$F$2004))+
SUMPRODUCT(-('Diário 4º PA'!$E$5:$E$2004='Analítico Cx.'!$B72),-('Diário 4º PA'!$P$5:$P$2004=H$1),('Diário 4º PA'!$F$5:$F$2004))+
SUMPRODUCT(-('Diário 5º PA'!$E$5:$E$2004='Analítico Cx.'!$B72),-('Diário 5º PA'!$P$5:$P$2004=H$1),('Diário 5º PA'!$F$5:$F$2004))</f>
        <v>0</v>
      </c>
      <c r="I72" s="218">
        <f>SUMPRODUCT(-('Diário 2o PA'!$E$5:$E$1412='Analítico Cx.'!$B72),-('Diário 2o PA'!$P$5:$P$1412=I$1),('Diário 2o PA'!$F$5:$F$1412))+
SUMPRODUCT(-('Diário 3o PA'!$E$5:$E$2004='Analítico Cx.'!$B72),-('Diário 3o PA'!$P$5:$P$2004=I$1),('Diário 3o PA'!$F$5:$F$2004))+
SUMPRODUCT(-('Diário 4º PA'!$E$5:$E$2004='Analítico Cx.'!$B72),-('Diário 4º PA'!$P$5:$P$2004=I$1),('Diário 4º PA'!$F$5:$F$2004))+
SUMPRODUCT(-('Diário 5º PA'!$E$5:$E$2004='Analítico Cx.'!$B72),-('Diário 5º PA'!$P$5:$P$2004=I$1),('Diário 5º PA'!$F$5:$F$2004))</f>
        <v>0</v>
      </c>
      <c r="J72" s="218">
        <f>SUMPRODUCT(-('Diário 2o PA'!$E$5:$E$1412='Analítico Cx.'!$B72),-('Diário 2o PA'!$P$5:$P$1412=J$1),('Diário 2o PA'!$F$5:$F$1412))+
SUMPRODUCT(-('Diário 3o PA'!$E$5:$E$2004='Analítico Cx.'!$B72),-('Diário 3o PA'!$P$5:$P$2004=J$1),('Diário 3o PA'!$F$5:$F$2004))+
SUMPRODUCT(-('Diário 4º PA'!$E$5:$E$2004='Analítico Cx.'!$B72),-('Diário 4º PA'!$P$5:$P$2004=J$1),('Diário 4º PA'!$F$5:$F$2004))+
SUMPRODUCT(-('Diário 5º PA'!$E$5:$E$2004='Analítico Cx.'!$B72),-('Diário 5º PA'!$P$5:$P$2004=J$1),('Diário 5º PA'!$F$5:$F$2004))</f>
        <v>0</v>
      </c>
      <c r="K72" s="218">
        <f>SUMPRODUCT(-('Diário 2o PA'!$E$5:$E$1412='Analítico Cx.'!$B72),-('Diário 2o PA'!$P$5:$P$1412=K$1),('Diário 2o PA'!$F$5:$F$1412))+
SUMPRODUCT(-('Diário 3o PA'!$E$5:$E$2004='Analítico Cx.'!$B72),-('Diário 3o PA'!$P$5:$P$2004=K$1),('Diário 3o PA'!$F$5:$F$2004))+
SUMPRODUCT(-('Diário 4º PA'!$E$5:$E$2004='Analítico Cx.'!$B72),-('Diário 4º PA'!$P$5:$P$2004=K$1),('Diário 4º PA'!$F$5:$F$2004))+
SUMPRODUCT(-('Diário 5º PA'!$E$5:$E$2004='Analítico Cx.'!$B72),-('Diário 5º PA'!$P$5:$P$2004=K$1),('Diário 5º PA'!$F$5:$F$2004))</f>
        <v>0</v>
      </c>
      <c r="L72" s="218">
        <f>SUMPRODUCT(-('Diário 2o PA'!$E$5:$E$1412='Analítico Cx.'!$B72),-('Diário 2o PA'!$P$5:$P$1412=L$1),('Diário 2o PA'!$F$5:$F$1412))+
SUMPRODUCT(-('Diário 3o PA'!$E$5:$E$2004='Analítico Cx.'!$B72),-('Diário 3o PA'!$P$5:$P$2004=L$1),('Diário 3o PA'!$F$5:$F$2004))+
SUMPRODUCT(-('Diário 4º PA'!$E$5:$E$2004='Analítico Cx.'!$B72),-('Diário 4º PA'!$P$5:$P$2004=L$1),('Diário 4º PA'!$F$5:$F$2004))+
SUMPRODUCT(-('Diário 5º PA'!$E$5:$E$2004='Analítico Cx.'!$B72),-('Diário 5º PA'!$P$5:$P$2004=L$1),('Diário 5º PA'!$F$5:$F$2004))</f>
        <v>0</v>
      </c>
      <c r="M72" s="218">
        <f>SUMPRODUCT(-('Diário 2o PA'!$E$5:$E$1412='Analítico Cx.'!$B72),-('Diário 2o PA'!$P$5:$P$1412=M$1),('Diário 2o PA'!$F$5:$F$1412))+
SUMPRODUCT(-('Diário 3o PA'!$E$5:$E$2004='Analítico Cx.'!$B72),-('Diário 3o PA'!$P$5:$P$2004=M$1),('Diário 3o PA'!$F$5:$F$2004))+
SUMPRODUCT(-('Diário 4º PA'!$E$5:$E$2004='Analítico Cx.'!$B72),-('Diário 4º PA'!$P$5:$P$2004=M$1),('Diário 4º PA'!$F$5:$F$2004))+
SUMPRODUCT(-('Diário 5º PA'!$E$5:$E$2004='Analítico Cx.'!$B72),-('Diário 5º PA'!$P$5:$P$2004=M$1),('Diário 5º PA'!$F$5:$F$2004))</f>
        <v>0</v>
      </c>
      <c r="N72" s="218">
        <f>SUMPRODUCT(-('Diário 2o PA'!$E$5:$E$1412='Analítico Cx.'!$B72),-('Diário 2o PA'!$P$5:$P$1412=N$1),('Diário 2o PA'!$F$5:$F$1412))+
SUMPRODUCT(-('Diário 3o PA'!$E$5:$E$2004='Analítico Cx.'!$B72),-('Diário 3o PA'!$P$5:$P$2004=N$1),('Diário 3o PA'!$F$5:$F$2004))+
SUMPRODUCT(-('Diário 4º PA'!$E$5:$E$2004='Analítico Cx.'!$B72),-('Diário 4º PA'!$P$5:$P$2004=N$1),('Diário 4º PA'!$F$5:$F$2004))+
SUMPRODUCT(-('Diário 5º PA'!$E$5:$E$2004='Analítico Cx.'!$B72),-('Diário 5º PA'!$P$5:$P$2004=N$1),('Diário 5º PA'!$F$5:$F$2004))</f>
        <v>0</v>
      </c>
      <c r="O72" s="219">
        <f t="shared" si="16"/>
        <v>0</v>
      </c>
      <c r="P72" s="193">
        <f t="shared" si="15"/>
        <v>0</v>
      </c>
    </row>
    <row r="73" spans="1:16" ht="23.25" customHeight="1" x14ac:dyDescent="0.25">
      <c r="A73" s="228" t="s">
        <v>125</v>
      </c>
      <c r="B73" s="240" t="s">
        <v>212</v>
      </c>
      <c r="C73" s="218">
        <f>SUMPRODUCT(-('Diário 2o PA'!$E$5:$E$1412='Analítico Cx.'!$B73),-('Diário 2o PA'!$P$5:$P$1412=C$1),('Diário 2o PA'!$F$5:$F$1412))+
SUMPRODUCT(-('Diário 3o PA'!$E$5:$E$2004='Analítico Cx.'!$B73),-('Diário 3o PA'!$P$5:$P$2004=C$1),('Diário 3o PA'!$F$5:$F$2004))+
SUMPRODUCT(-('Diário 4º PA'!$E$5:$E$2004='Analítico Cx.'!$B73),-('Diário 4º PA'!$P$5:$P$2004=C$1),('Diário 4º PA'!$F$5:$F$2004))+
SUMPRODUCT(-('Diário 5º PA'!$E$5:$E$2004='Analítico Cx.'!$B73),-('Diário 5º PA'!$P$5:$P$2004=C$1),('Diário 5º PA'!$F$5:$F$2004))</f>
        <v>0</v>
      </c>
      <c r="D73" s="218">
        <f>SUMPRODUCT(-('Diário 2o PA'!$E$5:$E$1412='Analítico Cx.'!$B73),-('Diário 2o PA'!$P$5:$P$1412=D$1),('Diário 2o PA'!$F$5:$F$1412))+
SUMPRODUCT(-('Diário 3o PA'!$E$5:$E$2004='Analítico Cx.'!$B73),-('Diário 3o PA'!$P$5:$P$2004=D$1),('Diário 3o PA'!$F$5:$F$2004))+
SUMPRODUCT(-('Diário 4º PA'!$E$5:$E$2004='Analítico Cx.'!$B73),-('Diário 4º PA'!$P$5:$P$2004=D$1),('Diário 4º PA'!$F$5:$F$2004))+
SUMPRODUCT(-('Diário 5º PA'!$E$5:$E$2004='Analítico Cx.'!$B73),-('Diário 5º PA'!$P$5:$P$2004=D$1),('Diário 5º PA'!$F$5:$F$2004))</f>
        <v>0</v>
      </c>
      <c r="E73" s="218">
        <f>SUMPRODUCT(-('Diário 2o PA'!$E$5:$E$1412='Analítico Cx.'!$B73),-('Diário 2o PA'!$P$5:$P$1412=E$1),('Diário 2o PA'!$F$5:$F$1412))+
SUMPRODUCT(-('Diário 3o PA'!$E$5:$E$2004='Analítico Cx.'!$B73),-('Diário 3o PA'!$P$5:$P$2004=E$1),('Diário 3o PA'!$F$5:$F$2004))+
SUMPRODUCT(-('Diário 4º PA'!$E$5:$E$2004='Analítico Cx.'!$B73),-('Diário 4º PA'!$P$5:$P$2004=E$1),('Diário 4º PA'!$F$5:$F$2004))+
SUMPRODUCT(-('Diário 5º PA'!$E$5:$E$2004='Analítico Cx.'!$B73),-('Diário 5º PA'!$P$5:$P$2004=E$1),('Diário 5º PA'!$F$5:$F$2004))</f>
        <v>0</v>
      </c>
      <c r="F73" s="218">
        <f>SUMPRODUCT(-('Diário 2o PA'!$E$5:$E$1412='Analítico Cx.'!$B73),-('Diário 2o PA'!$P$5:$P$1412=F$1),('Diário 2o PA'!$F$5:$F$1412))+
SUMPRODUCT(-('Diário 3o PA'!$E$5:$E$2004='Analítico Cx.'!$B73),-('Diário 3o PA'!$P$5:$P$2004=F$1),('Diário 3o PA'!$F$5:$F$2004))+
SUMPRODUCT(-('Diário 4º PA'!$E$5:$E$2004='Analítico Cx.'!$B73),-('Diário 4º PA'!$P$5:$P$2004=F$1),('Diário 4º PA'!$F$5:$F$2004))+
SUMPRODUCT(-('Diário 5º PA'!$E$5:$E$2004='Analítico Cx.'!$B73),-('Diário 5º PA'!$P$5:$P$2004=F$1),('Diário 5º PA'!$F$5:$F$2004))</f>
        <v>0</v>
      </c>
      <c r="G73" s="218">
        <f>SUMPRODUCT(-('Diário 2o PA'!$E$5:$E$1412='Analítico Cx.'!$B73),-('Diário 2o PA'!$P$5:$P$1412=G$1),('Diário 2o PA'!$F$5:$F$1412))+
SUMPRODUCT(-('Diário 3o PA'!$E$5:$E$2004='Analítico Cx.'!$B73),-('Diário 3o PA'!$P$5:$P$2004=G$1),('Diário 3o PA'!$F$5:$F$2004))+
SUMPRODUCT(-('Diário 4º PA'!$E$5:$E$2004='Analítico Cx.'!$B73),-('Diário 4º PA'!$P$5:$P$2004=G$1),('Diário 4º PA'!$F$5:$F$2004))+
SUMPRODUCT(-('Diário 5º PA'!$E$5:$E$2004='Analítico Cx.'!$B73),-('Diário 5º PA'!$P$5:$P$2004=G$1),('Diário 5º PA'!$F$5:$F$2004))</f>
        <v>0</v>
      </c>
      <c r="H73" s="218">
        <f>SUMPRODUCT(-('Diário 2o PA'!$E$5:$E$1412='Analítico Cx.'!$B73),-('Diário 2o PA'!$P$5:$P$1412=H$1),('Diário 2o PA'!$F$5:$F$1412))+
SUMPRODUCT(-('Diário 3o PA'!$E$5:$E$2004='Analítico Cx.'!$B73),-('Diário 3o PA'!$P$5:$P$2004=H$1),('Diário 3o PA'!$F$5:$F$2004))+
SUMPRODUCT(-('Diário 4º PA'!$E$5:$E$2004='Analítico Cx.'!$B73),-('Diário 4º PA'!$P$5:$P$2004=H$1),('Diário 4º PA'!$F$5:$F$2004))+
SUMPRODUCT(-('Diário 5º PA'!$E$5:$E$2004='Analítico Cx.'!$B73),-('Diário 5º PA'!$P$5:$P$2004=H$1),('Diário 5º PA'!$F$5:$F$2004))</f>
        <v>0</v>
      </c>
      <c r="I73" s="218">
        <f>SUMPRODUCT(-('Diário 2o PA'!$E$5:$E$1412='Analítico Cx.'!$B73),-('Diário 2o PA'!$P$5:$P$1412=I$1),('Diário 2o PA'!$F$5:$F$1412))+
SUMPRODUCT(-('Diário 3o PA'!$E$5:$E$2004='Analítico Cx.'!$B73),-('Diário 3o PA'!$P$5:$P$2004=I$1),('Diário 3o PA'!$F$5:$F$2004))+
SUMPRODUCT(-('Diário 4º PA'!$E$5:$E$2004='Analítico Cx.'!$B73),-('Diário 4º PA'!$P$5:$P$2004=I$1),('Diário 4º PA'!$F$5:$F$2004))+
SUMPRODUCT(-('Diário 5º PA'!$E$5:$E$2004='Analítico Cx.'!$B73),-('Diário 5º PA'!$P$5:$P$2004=I$1),('Diário 5º PA'!$F$5:$F$2004))</f>
        <v>0</v>
      </c>
      <c r="J73" s="218">
        <f>SUMPRODUCT(-('Diário 2o PA'!$E$5:$E$1412='Analítico Cx.'!$B73),-('Diário 2o PA'!$P$5:$P$1412=J$1),('Diário 2o PA'!$F$5:$F$1412))+
SUMPRODUCT(-('Diário 3o PA'!$E$5:$E$2004='Analítico Cx.'!$B73),-('Diário 3o PA'!$P$5:$P$2004=J$1),('Diário 3o PA'!$F$5:$F$2004))+
SUMPRODUCT(-('Diário 4º PA'!$E$5:$E$2004='Analítico Cx.'!$B73),-('Diário 4º PA'!$P$5:$P$2004=J$1),('Diário 4º PA'!$F$5:$F$2004))+
SUMPRODUCT(-('Diário 5º PA'!$E$5:$E$2004='Analítico Cx.'!$B73),-('Diário 5º PA'!$P$5:$P$2004=J$1),('Diário 5º PA'!$F$5:$F$2004))</f>
        <v>0</v>
      </c>
      <c r="K73" s="218">
        <f>SUMPRODUCT(-('Diário 2o PA'!$E$5:$E$1412='Analítico Cx.'!$B73),-('Diário 2o PA'!$P$5:$P$1412=K$1),('Diário 2o PA'!$F$5:$F$1412))+
SUMPRODUCT(-('Diário 3o PA'!$E$5:$E$2004='Analítico Cx.'!$B73),-('Diário 3o PA'!$P$5:$P$2004=K$1),('Diário 3o PA'!$F$5:$F$2004))+
SUMPRODUCT(-('Diário 4º PA'!$E$5:$E$2004='Analítico Cx.'!$B73),-('Diário 4º PA'!$P$5:$P$2004=K$1),('Diário 4º PA'!$F$5:$F$2004))+
SUMPRODUCT(-('Diário 5º PA'!$E$5:$E$2004='Analítico Cx.'!$B73),-('Diário 5º PA'!$P$5:$P$2004=K$1),('Diário 5º PA'!$F$5:$F$2004))</f>
        <v>0</v>
      </c>
      <c r="L73" s="218">
        <f>SUMPRODUCT(-('Diário 2o PA'!$E$5:$E$1412='Analítico Cx.'!$B73),-('Diário 2o PA'!$P$5:$P$1412=L$1),('Diário 2o PA'!$F$5:$F$1412))+
SUMPRODUCT(-('Diário 3o PA'!$E$5:$E$2004='Analítico Cx.'!$B73),-('Diário 3o PA'!$P$5:$P$2004=L$1),('Diário 3o PA'!$F$5:$F$2004))+
SUMPRODUCT(-('Diário 4º PA'!$E$5:$E$2004='Analítico Cx.'!$B73),-('Diário 4º PA'!$P$5:$P$2004=L$1),('Diário 4º PA'!$F$5:$F$2004))+
SUMPRODUCT(-('Diário 5º PA'!$E$5:$E$2004='Analítico Cx.'!$B73),-('Diário 5º PA'!$P$5:$P$2004=L$1),('Diário 5º PA'!$F$5:$F$2004))</f>
        <v>0</v>
      </c>
      <c r="M73" s="218">
        <f>SUMPRODUCT(-('Diário 2o PA'!$E$5:$E$1412='Analítico Cx.'!$B73),-('Diário 2o PA'!$P$5:$P$1412=M$1),('Diário 2o PA'!$F$5:$F$1412))+
SUMPRODUCT(-('Diário 3o PA'!$E$5:$E$2004='Analítico Cx.'!$B73),-('Diário 3o PA'!$P$5:$P$2004=M$1),('Diário 3o PA'!$F$5:$F$2004))+
SUMPRODUCT(-('Diário 4º PA'!$E$5:$E$2004='Analítico Cx.'!$B73),-('Diário 4º PA'!$P$5:$P$2004=M$1),('Diário 4º PA'!$F$5:$F$2004))+
SUMPRODUCT(-('Diário 5º PA'!$E$5:$E$2004='Analítico Cx.'!$B73),-('Diário 5º PA'!$P$5:$P$2004=M$1),('Diário 5º PA'!$F$5:$F$2004))</f>
        <v>0</v>
      </c>
      <c r="N73" s="218">
        <f>SUMPRODUCT(-('Diário 2o PA'!$E$5:$E$1412='Analítico Cx.'!$B73),-('Diário 2o PA'!$P$5:$P$1412=N$1),('Diário 2o PA'!$F$5:$F$1412))+
SUMPRODUCT(-('Diário 3o PA'!$E$5:$E$2004='Analítico Cx.'!$B73),-('Diário 3o PA'!$P$5:$P$2004=N$1),('Diário 3o PA'!$F$5:$F$2004))+
SUMPRODUCT(-('Diário 4º PA'!$E$5:$E$2004='Analítico Cx.'!$B73),-('Diário 4º PA'!$P$5:$P$2004=N$1),('Diário 4º PA'!$F$5:$F$2004))+
SUMPRODUCT(-('Diário 5º PA'!$E$5:$E$2004='Analítico Cx.'!$B73),-('Diário 5º PA'!$P$5:$P$2004=N$1),('Diário 5º PA'!$F$5:$F$2004))</f>
        <v>0</v>
      </c>
      <c r="O73" s="219">
        <f t="shared" si="16"/>
        <v>0</v>
      </c>
      <c r="P73" s="193">
        <f t="shared" si="15"/>
        <v>0</v>
      </c>
    </row>
    <row r="74" spans="1:16" ht="23.25" customHeight="1" x14ac:dyDescent="0.25">
      <c r="A74" s="228" t="s">
        <v>126</v>
      </c>
      <c r="B74" s="239" t="s">
        <v>66</v>
      </c>
      <c r="C74" s="218">
        <f>SUMPRODUCT(-('Diário 2o PA'!$E$5:$E$1412='Analítico Cx.'!$B74),-('Diário 2o PA'!$P$5:$P$1412=C$1),('Diário 2o PA'!$F$5:$F$1412))+
SUMPRODUCT(-('Diário 3o PA'!$E$5:$E$2004='Analítico Cx.'!$B74),-('Diário 3o PA'!$P$5:$P$2004=C$1),('Diário 3o PA'!$F$5:$F$2004))+
SUMPRODUCT(-('Diário 4º PA'!$E$5:$E$2004='Analítico Cx.'!$B74),-('Diário 4º PA'!$P$5:$P$2004=C$1),('Diário 4º PA'!$F$5:$F$2004))+
SUMPRODUCT(-('Diário 5º PA'!$E$5:$E$2004='Analítico Cx.'!$B74),-('Diário 5º PA'!$P$5:$P$2004=C$1),('Diário 5º PA'!$F$5:$F$2004))</f>
        <v>0</v>
      </c>
      <c r="D74" s="218">
        <f>SUMPRODUCT(-('Diário 2o PA'!$E$5:$E$1412='Analítico Cx.'!$B74),-('Diário 2o PA'!$P$5:$P$1412=D$1),('Diário 2o PA'!$F$5:$F$1412))+
SUMPRODUCT(-('Diário 3o PA'!$E$5:$E$2004='Analítico Cx.'!$B74),-('Diário 3o PA'!$P$5:$P$2004=D$1),('Diário 3o PA'!$F$5:$F$2004))+
SUMPRODUCT(-('Diário 4º PA'!$E$5:$E$2004='Analítico Cx.'!$B74),-('Diário 4º PA'!$P$5:$P$2004=D$1),('Diário 4º PA'!$F$5:$F$2004))+
SUMPRODUCT(-('Diário 5º PA'!$E$5:$E$2004='Analítico Cx.'!$B74),-('Diário 5º PA'!$P$5:$P$2004=D$1),('Diário 5º PA'!$F$5:$F$2004))</f>
        <v>0</v>
      </c>
      <c r="E74" s="218">
        <f>SUMPRODUCT(-('Diário 2o PA'!$E$5:$E$1412='Analítico Cx.'!$B74),-('Diário 2o PA'!$P$5:$P$1412=E$1),('Diário 2o PA'!$F$5:$F$1412))+
SUMPRODUCT(-('Diário 3o PA'!$E$5:$E$2004='Analítico Cx.'!$B74),-('Diário 3o PA'!$P$5:$P$2004=E$1),('Diário 3o PA'!$F$5:$F$2004))+
SUMPRODUCT(-('Diário 4º PA'!$E$5:$E$2004='Analítico Cx.'!$B74),-('Diário 4º PA'!$P$5:$P$2004=E$1),('Diário 4º PA'!$F$5:$F$2004))+
SUMPRODUCT(-('Diário 5º PA'!$E$5:$E$2004='Analítico Cx.'!$B74),-('Diário 5º PA'!$P$5:$P$2004=E$1),('Diário 5º PA'!$F$5:$F$2004))</f>
        <v>0</v>
      </c>
      <c r="F74" s="218">
        <f>SUMPRODUCT(-('Diário 2o PA'!$E$5:$E$1412='Analítico Cx.'!$B74),-('Diário 2o PA'!$P$5:$P$1412=F$1),('Diário 2o PA'!$F$5:$F$1412))+
SUMPRODUCT(-('Diário 3o PA'!$E$5:$E$2004='Analítico Cx.'!$B74),-('Diário 3o PA'!$P$5:$P$2004=F$1),('Diário 3o PA'!$F$5:$F$2004))+
SUMPRODUCT(-('Diário 4º PA'!$E$5:$E$2004='Analítico Cx.'!$B74),-('Diário 4º PA'!$P$5:$P$2004=F$1),('Diário 4º PA'!$F$5:$F$2004))+
SUMPRODUCT(-('Diário 5º PA'!$E$5:$E$2004='Analítico Cx.'!$B74),-('Diário 5º PA'!$P$5:$P$2004=F$1),('Diário 5º PA'!$F$5:$F$2004))</f>
        <v>0</v>
      </c>
      <c r="G74" s="218">
        <f>SUMPRODUCT(-('Diário 2o PA'!$E$5:$E$1412='Analítico Cx.'!$B74),-('Diário 2o PA'!$P$5:$P$1412=G$1),('Diário 2o PA'!$F$5:$F$1412))+
SUMPRODUCT(-('Diário 3o PA'!$E$5:$E$2004='Analítico Cx.'!$B74),-('Diário 3o PA'!$P$5:$P$2004=G$1),('Diário 3o PA'!$F$5:$F$2004))+
SUMPRODUCT(-('Diário 4º PA'!$E$5:$E$2004='Analítico Cx.'!$B74),-('Diário 4º PA'!$P$5:$P$2004=G$1),('Diário 4º PA'!$F$5:$F$2004))+
SUMPRODUCT(-('Diário 5º PA'!$E$5:$E$2004='Analítico Cx.'!$B74),-('Diário 5º PA'!$P$5:$P$2004=G$1),('Diário 5º PA'!$F$5:$F$2004))</f>
        <v>0</v>
      </c>
      <c r="H74" s="218">
        <f>SUMPRODUCT(-('Diário 2o PA'!$E$5:$E$1412='Analítico Cx.'!$B74),-('Diário 2o PA'!$P$5:$P$1412=H$1),('Diário 2o PA'!$F$5:$F$1412))+
SUMPRODUCT(-('Diário 3o PA'!$E$5:$E$2004='Analítico Cx.'!$B74),-('Diário 3o PA'!$P$5:$P$2004=H$1),('Diário 3o PA'!$F$5:$F$2004))+
SUMPRODUCT(-('Diário 4º PA'!$E$5:$E$2004='Analítico Cx.'!$B74),-('Diário 4º PA'!$P$5:$P$2004=H$1),('Diário 4º PA'!$F$5:$F$2004))+
SUMPRODUCT(-('Diário 5º PA'!$E$5:$E$2004='Analítico Cx.'!$B74),-('Diário 5º PA'!$P$5:$P$2004=H$1),('Diário 5º PA'!$F$5:$F$2004))</f>
        <v>0</v>
      </c>
      <c r="I74" s="218">
        <f>SUMPRODUCT(-('Diário 2o PA'!$E$5:$E$1412='Analítico Cx.'!$B74),-('Diário 2o PA'!$P$5:$P$1412=I$1),('Diário 2o PA'!$F$5:$F$1412))+
SUMPRODUCT(-('Diário 3o PA'!$E$5:$E$2004='Analítico Cx.'!$B74),-('Diário 3o PA'!$P$5:$P$2004=I$1),('Diário 3o PA'!$F$5:$F$2004))+
SUMPRODUCT(-('Diário 4º PA'!$E$5:$E$2004='Analítico Cx.'!$B74),-('Diário 4º PA'!$P$5:$P$2004=I$1),('Diário 4º PA'!$F$5:$F$2004))+
SUMPRODUCT(-('Diário 5º PA'!$E$5:$E$2004='Analítico Cx.'!$B74),-('Diário 5º PA'!$P$5:$P$2004=I$1),('Diário 5º PA'!$F$5:$F$2004))</f>
        <v>0</v>
      </c>
      <c r="J74" s="218">
        <f>SUMPRODUCT(-('Diário 2o PA'!$E$5:$E$1412='Analítico Cx.'!$B74),-('Diário 2o PA'!$P$5:$P$1412=J$1),('Diário 2o PA'!$F$5:$F$1412))+
SUMPRODUCT(-('Diário 3o PA'!$E$5:$E$2004='Analítico Cx.'!$B74),-('Diário 3o PA'!$P$5:$P$2004=J$1),('Diário 3o PA'!$F$5:$F$2004))+
SUMPRODUCT(-('Diário 4º PA'!$E$5:$E$2004='Analítico Cx.'!$B74),-('Diário 4º PA'!$P$5:$P$2004=J$1),('Diário 4º PA'!$F$5:$F$2004))+
SUMPRODUCT(-('Diário 5º PA'!$E$5:$E$2004='Analítico Cx.'!$B74),-('Diário 5º PA'!$P$5:$P$2004=J$1),('Diário 5º PA'!$F$5:$F$2004))</f>
        <v>0</v>
      </c>
      <c r="K74" s="218">
        <f>SUMPRODUCT(-('Diário 2o PA'!$E$5:$E$1412='Analítico Cx.'!$B74),-('Diário 2o PA'!$P$5:$P$1412=K$1),('Diário 2o PA'!$F$5:$F$1412))+
SUMPRODUCT(-('Diário 3o PA'!$E$5:$E$2004='Analítico Cx.'!$B74),-('Diário 3o PA'!$P$5:$P$2004=K$1),('Diário 3o PA'!$F$5:$F$2004))+
SUMPRODUCT(-('Diário 4º PA'!$E$5:$E$2004='Analítico Cx.'!$B74),-('Diário 4º PA'!$P$5:$P$2004=K$1),('Diário 4º PA'!$F$5:$F$2004))+
SUMPRODUCT(-('Diário 5º PA'!$E$5:$E$2004='Analítico Cx.'!$B74),-('Diário 5º PA'!$P$5:$P$2004=K$1),('Diário 5º PA'!$F$5:$F$2004))</f>
        <v>0</v>
      </c>
      <c r="L74" s="218">
        <f>SUMPRODUCT(-('Diário 2o PA'!$E$5:$E$1412='Analítico Cx.'!$B74),-('Diário 2o PA'!$P$5:$P$1412=L$1),('Diário 2o PA'!$F$5:$F$1412))+
SUMPRODUCT(-('Diário 3o PA'!$E$5:$E$2004='Analítico Cx.'!$B74),-('Diário 3o PA'!$P$5:$P$2004=L$1),('Diário 3o PA'!$F$5:$F$2004))+
SUMPRODUCT(-('Diário 4º PA'!$E$5:$E$2004='Analítico Cx.'!$B74),-('Diário 4º PA'!$P$5:$P$2004=L$1),('Diário 4º PA'!$F$5:$F$2004))+
SUMPRODUCT(-('Diário 5º PA'!$E$5:$E$2004='Analítico Cx.'!$B74),-('Diário 5º PA'!$P$5:$P$2004=L$1),('Diário 5º PA'!$F$5:$F$2004))</f>
        <v>0</v>
      </c>
      <c r="M74" s="218">
        <f>SUMPRODUCT(-('Diário 2o PA'!$E$5:$E$1412='Analítico Cx.'!$B74),-('Diário 2o PA'!$P$5:$P$1412=M$1),('Diário 2o PA'!$F$5:$F$1412))+
SUMPRODUCT(-('Diário 3o PA'!$E$5:$E$2004='Analítico Cx.'!$B74),-('Diário 3o PA'!$P$5:$P$2004=M$1),('Diário 3o PA'!$F$5:$F$2004))+
SUMPRODUCT(-('Diário 4º PA'!$E$5:$E$2004='Analítico Cx.'!$B74),-('Diário 4º PA'!$P$5:$P$2004=M$1),('Diário 4º PA'!$F$5:$F$2004))+
SUMPRODUCT(-('Diário 5º PA'!$E$5:$E$2004='Analítico Cx.'!$B74),-('Diário 5º PA'!$P$5:$P$2004=M$1),('Diário 5º PA'!$F$5:$F$2004))</f>
        <v>0</v>
      </c>
      <c r="N74" s="218">
        <f>SUMPRODUCT(-('Diário 2o PA'!$E$5:$E$1412='Analítico Cx.'!$B74),-('Diário 2o PA'!$P$5:$P$1412=N$1),('Diário 2o PA'!$F$5:$F$1412))+
SUMPRODUCT(-('Diário 3o PA'!$E$5:$E$2004='Analítico Cx.'!$B74),-('Diário 3o PA'!$P$5:$P$2004=N$1),('Diário 3o PA'!$F$5:$F$2004))+
SUMPRODUCT(-('Diário 4º PA'!$E$5:$E$2004='Analítico Cx.'!$B74),-('Diário 4º PA'!$P$5:$P$2004=N$1),('Diário 4º PA'!$F$5:$F$2004))+
SUMPRODUCT(-('Diário 5º PA'!$E$5:$E$2004='Analítico Cx.'!$B74),-('Diário 5º PA'!$P$5:$P$2004=N$1),('Diário 5º PA'!$F$5:$F$2004))</f>
        <v>0</v>
      </c>
      <c r="O74" s="219">
        <f t="shared" si="16"/>
        <v>0</v>
      </c>
      <c r="P74" s="193">
        <f t="shared" si="15"/>
        <v>0</v>
      </c>
    </row>
    <row r="75" spans="1:16" ht="23.25" customHeight="1" x14ac:dyDescent="0.25">
      <c r="A75" s="228" t="s">
        <v>127</v>
      </c>
      <c r="B75" s="239" t="s">
        <v>748</v>
      </c>
      <c r="C75" s="218">
        <f>SUMPRODUCT(-('Diário 2o PA'!$E$5:$E$1412='Analítico Cx.'!$B75),-('Diário 2o PA'!$P$5:$P$1412=C$1),('Diário 2o PA'!$F$5:$F$1412))+
SUMPRODUCT(-('Diário 3o PA'!$E$5:$E$2004='Analítico Cx.'!$B75),-('Diário 3o PA'!$P$5:$P$2004=C$1),('Diário 3o PA'!$F$5:$F$2004))+
SUMPRODUCT(-('Diário 4º PA'!$E$5:$E$2004='Analítico Cx.'!$B75),-('Diário 4º PA'!$P$5:$P$2004=C$1),('Diário 4º PA'!$F$5:$F$2004))+
SUMPRODUCT(-('Diário 5º PA'!$E$5:$E$2004='Analítico Cx.'!$B75),-('Diário 5º PA'!$P$5:$P$2004=C$1),('Diário 5º PA'!$F$5:$F$2004))</f>
        <v>107.1</v>
      </c>
      <c r="D75" s="218">
        <f>SUMPRODUCT(-('Diário 2o PA'!$E$5:$E$1412='Analítico Cx.'!$B75),-('Diário 2o PA'!$P$5:$P$1412=D$1),('Diário 2o PA'!$F$5:$F$1412))+
SUMPRODUCT(-('Diário 3o PA'!$E$5:$E$2004='Analítico Cx.'!$B75),-('Diário 3o PA'!$P$5:$P$2004=D$1),('Diário 3o PA'!$F$5:$F$2004))+
SUMPRODUCT(-('Diário 4º PA'!$E$5:$E$2004='Analítico Cx.'!$B75),-('Diário 4º PA'!$P$5:$P$2004=D$1),('Diário 4º PA'!$F$5:$F$2004))+
SUMPRODUCT(-('Diário 5º PA'!$E$5:$E$2004='Analítico Cx.'!$B75),-('Diário 5º PA'!$P$5:$P$2004=D$1),('Diário 5º PA'!$F$5:$F$2004))</f>
        <v>2304.94</v>
      </c>
      <c r="E75" s="218">
        <f>SUMPRODUCT(-('Diário 2o PA'!$E$5:$E$1412='Analítico Cx.'!$B75),-('Diário 2o PA'!$P$5:$P$1412=E$1),('Diário 2o PA'!$F$5:$F$1412))+
SUMPRODUCT(-('Diário 3o PA'!$E$5:$E$2004='Analítico Cx.'!$B75),-('Diário 3o PA'!$P$5:$P$2004=E$1),('Diário 3o PA'!$F$5:$F$2004))+
SUMPRODUCT(-('Diário 4º PA'!$E$5:$E$2004='Analítico Cx.'!$B75),-('Diário 4º PA'!$P$5:$P$2004=E$1),('Diário 4º PA'!$F$5:$F$2004))+
SUMPRODUCT(-('Diário 5º PA'!$E$5:$E$2004='Analítico Cx.'!$B75),-('Diário 5º PA'!$P$5:$P$2004=E$1),('Diário 5º PA'!$F$5:$F$2004))</f>
        <v>7686.73</v>
      </c>
      <c r="F75" s="218">
        <f>SUMPRODUCT(-('Diário 2o PA'!$E$5:$E$1412='Analítico Cx.'!$B75),-('Diário 2o PA'!$P$5:$P$1412=F$1),('Diário 2o PA'!$F$5:$F$1412))+
SUMPRODUCT(-('Diário 3o PA'!$E$5:$E$2004='Analítico Cx.'!$B75),-('Diário 3o PA'!$P$5:$P$2004=F$1),('Diário 3o PA'!$F$5:$F$2004))+
SUMPRODUCT(-('Diário 4º PA'!$E$5:$E$2004='Analítico Cx.'!$B75),-('Diário 4º PA'!$P$5:$P$2004=F$1),('Diário 4º PA'!$F$5:$F$2004))+
SUMPRODUCT(-('Diário 5º PA'!$E$5:$E$2004='Analítico Cx.'!$B75),-('Diário 5º PA'!$P$5:$P$2004=F$1),('Diário 5º PA'!$F$5:$F$2004))</f>
        <v>0</v>
      </c>
      <c r="G75" s="218">
        <f>SUMPRODUCT(-('Diário 2o PA'!$E$5:$E$1412='Analítico Cx.'!$B75),-('Diário 2o PA'!$P$5:$P$1412=G$1),('Diário 2o PA'!$F$5:$F$1412))+
SUMPRODUCT(-('Diário 3o PA'!$E$5:$E$2004='Analítico Cx.'!$B75),-('Diário 3o PA'!$P$5:$P$2004=G$1),('Diário 3o PA'!$F$5:$F$2004))+
SUMPRODUCT(-('Diário 4º PA'!$E$5:$E$2004='Analítico Cx.'!$B75),-('Diário 4º PA'!$P$5:$P$2004=G$1),('Diário 4º PA'!$F$5:$F$2004))+
SUMPRODUCT(-('Diário 5º PA'!$E$5:$E$2004='Analítico Cx.'!$B75),-('Diário 5º PA'!$P$5:$P$2004=G$1),('Diário 5º PA'!$F$5:$F$2004))</f>
        <v>0</v>
      </c>
      <c r="H75" s="218">
        <f>SUMPRODUCT(-('Diário 2o PA'!$E$5:$E$1412='Analítico Cx.'!$B75),-('Diário 2o PA'!$P$5:$P$1412=H$1),('Diário 2o PA'!$F$5:$F$1412))+
SUMPRODUCT(-('Diário 3o PA'!$E$5:$E$2004='Analítico Cx.'!$B75),-('Diário 3o PA'!$P$5:$P$2004=H$1),('Diário 3o PA'!$F$5:$F$2004))+
SUMPRODUCT(-('Diário 4º PA'!$E$5:$E$2004='Analítico Cx.'!$B75),-('Diário 4º PA'!$P$5:$P$2004=H$1),('Diário 4º PA'!$F$5:$F$2004))+
SUMPRODUCT(-('Diário 5º PA'!$E$5:$E$2004='Analítico Cx.'!$B75),-('Diário 5º PA'!$P$5:$P$2004=H$1),('Diário 5º PA'!$F$5:$F$2004))</f>
        <v>0</v>
      </c>
      <c r="I75" s="218">
        <f>SUMPRODUCT(-('Diário 2o PA'!$E$5:$E$1412='Analítico Cx.'!$B75),-('Diário 2o PA'!$P$5:$P$1412=I$1),('Diário 2o PA'!$F$5:$F$1412))+
SUMPRODUCT(-('Diário 3o PA'!$E$5:$E$2004='Analítico Cx.'!$B75),-('Diário 3o PA'!$P$5:$P$2004=I$1),('Diário 3o PA'!$F$5:$F$2004))+
SUMPRODUCT(-('Diário 4º PA'!$E$5:$E$2004='Analítico Cx.'!$B75),-('Diário 4º PA'!$P$5:$P$2004=I$1),('Diário 4º PA'!$F$5:$F$2004))+
SUMPRODUCT(-('Diário 5º PA'!$E$5:$E$2004='Analítico Cx.'!$B75),-('Diário 5º PA'!$P$5:$P$2004=I$1),('Diário 5º PA'!$F$5:$F$2004))</f>
        <v>0</v>
      </c>
      <c r="J75" s="218">
        <f>SUMPRODUCT(-('Diário 2o PA'!$E$5:$E$1412='Analítico Cx.'!$B75),-('Diário 2o PA'!$P$5:$P$1412=J$1),('Diário 2o PA'!$F$5:$F$1412))+
SUMPRODUCT(-('Diário 3o PA'!$E$5:$E$2004='Analítico Cx.'!$B75),-('Diário 3o PA'!$P$5:$P$2004=J$1),('Diário 3o PA'!$F$5:$F$2004))+
SUMPRODUCT(-('Diário 4º PA'!$E$5:$E$2004='Analítico Cx.'!$B75),-('Diário 4º PA'!$P$5:$P$2004=J$1),('Diário 4º PA'!$F$5:$F$2004))+
SUMPRODUCT(-('Diário 5º PA'!$E$5:$E$2004='Analítico Cx.'!$B75),-('Diário 5º PA'!$P$5:$P$2004=J$1),('Diário 5º PA'!$F$5:$F$2004))</f>
        <v>0</v>
      </c>
      <c r="K75" s="218">
        <f>SUMPRODUCT(-('Diário 2o PA'!$E$5:$E$1412='Analítico Cx.'!$B75),-('Diário 2o PA'!$P$5:$P$1412=K$1),('Diário 2o PA'!$F$5:$F$1412))+
SUMPRODUCT(-('Diário 3o PA'!$E$5:$E$2004='Analítico Cx.'!$B75),-('Diário 3o PA'!$P$5:$P$2004=K$1),('Diário 3o PA'!$F$5:$F$2004))+
SUMPRODUCT(-('Diário 4º PA'!$E$5:$E$2004='Analítico Cx.'!$B75),-('Diário 4º PA'!$P$5:$P$2004=K$1),('Diário 4º PA'!$F$5:$F$2004))+
SUMPRODUCT(-('Diário 5º PA'!$E$5:$E$2004='Analítico Cx.'!$B75),-('Diário 5º PA'!$P$5:$P$2004=K$1),('Diário 5º PA'!$F$5:$F$2004))</f>
        <v>0</v>
      </c>
      <c r="L75" s="218">
        <f>SUMPRODUCT(-('Diário 2o PA'!$E$5:$E$1412='Analítico Cx.'!$B75),-('Diário 2o PA'!$P$5:$P$1412=L$1),('Diário 2o PA'!$F$5:$F$1412))+
SUMPRODUCT(-('Diário 3o PA'!$E$5:$E$2004='Analítico Cx.'!$B75),-('Diário 3o PA'!$P$5:$P$2004=L$1),('Diário 3o PA'!$F$5:$F$2004))+
SUMPRODUCT(-('Diário 4º PA'!$E$5:$E$2004='Analítico Cx.'!$B75),-('Diário 4º PA'!$P$5:$P$2004=L$1),('Diário 4º PA'!$F$5:$F$2004))+
SUMPRODUCT(-('Diário 5º PA'!$E$5:$E$2004='Analítico Cx.'!$B75),-('Diário 5º PA'!$P$5:$P$2004=L$1),('Diário 5º PA'!$F$5:$F$2004))</f>
        <v>0</v>
      </c>
      <c r="M75" s="218">
        <f>SUMPRODUCT(-('Diário 2o PA'!$E$5:$E$1412='Analítico Cx.'!$B75),-('Diário 2o PA'!$P$5:$P$1412=M$1),('Diário 2o PA'!$F$5:$F$1412))+
SUMPRODUCT(-('Diário 3o PA'!$E$5:$E$2004='Analítico Cx.'!$B75),-('Diário 3o PA'!$P$5:$P$2004=M$1),('Diário 3o PA'!$F$5:$F$2004))+
SUMPRODUCT(-('Diário 4º PA'!$E$5:$E$2004='Analítico Cx.'!$B75),-('Diário 4º PA'!$P$5:$P$2004=M$1),('Diário 4º PA'!$F$5:$F$2004))+
SUMPRODUCT(-('Diário 5º PA'!$E$5:$E$2004='Analítico Cx.'!$B75),-('Diário 5º PA'!$P$5:$P$2004=M$1),('Diário 5º PA'!$F$5:$F$2004))</f>
        <v>0</v>
      </c>
      <c r="N75" s="218">
        <f>SUMPRODUCT(-('Diário 2o PA'!$E$5:$E$1412='Analítico Cx.'!$B75),-('Diário 2o PA'!$P$5:$P$1412=N$1),('Diário 2o PA'!$F$5:$F$1412))+
SUMPRODUCT(-('Diário 3o PA'!$E$5:$E$2004='Analítico Cx.'!$B75),-('Diário 3o PA'!$P$5:$P$2004=N$1),('Diário 3o PA'!$F$5:$F$2004))+
SUMPRODUCT(-('Diário 4º PA'!$E$5:$E$2004='Analítico Cx.'!$B75),-('Diário 4º PA'!$P$5:$P$2004=N$1),('Diário 4º PA'!$F$5:$F$2004))+
SUMPRODUCT(-('Diário 5º PA'!$E$5:$E$2004='Analítico Cx.'!$B75),-('Diário 5º PA'!$P$5:$P$2004=N$1),('Diário 5º PA'!$F$5:$F$2004))</f>
        <v>0</v>
      </c>
      <c r="O75" s="219">
        <f t="shared" si="16"/>
        <v>10098.77</v>
      </c>
      <c r="P75" s="193">
        <f t="shared" si="15"/>
        <v>1.1052817568276967E-3</v>
      </c>
    </row>
    <row r="76" spans="1:16" ht="23.25" customHeight="1" x14ac:dyDescent="0.25">
      <c r="A76" s="228" t="s">
        <v>128</v>
      </c>
      <c r="B76" s="239" t="s">
        <v>749</v>
      </c>
      <c r="C76" s="218">
        <f>SUMPRODUCT(-('Diário 2o PA'!$E$5:$E$1412='Analítico Cx.'!$B76),-('Diário 2o PA'!$P$5:$P$1412=C$1),('Diário 2o PA'!$F$5:$F$1412))+
SUMPRODUCT(-('Diário 3o PA'!$E$5:$E$2004='Analítico Cx.'!$B76),-('Diário 3o PA'!$P$5:$P$2004=C$1),('Diário 3o PA'!$F$5:$F$2004))+
SUMPRODUCT(-('Diário 4º PA'!$E$5:$E$2004='Analítico Cx.'!$B76),-('Diário 4º PA'!$P$5:$P$2004=C$1),('Diário 4º PA'!$F$5:$F$2004))+
SUMPRODUCT(-('Diário 5º PA'!$E$5:$E$2004='Analítico Cx.'!$B76),-('Diário 5º PA'!$P$5:$P$2004=C$1),('Diário 5º PA'!$F$5:$F$2004))</f>
        <v>0</v>
      </c>
      <c r="D76" s="218">
        <f>SUMPRODUCT(-('Diário 2o PA'!$E$5:$E$1412='Analítico Cx.'!$B76),-('Diário 2o PA'!$P$5:$P$1412=D$1),('Diário 2o PA'!$F$5:$F$1412))+
SUMPRODUCT(-('Diário 3o PA'!$E$5:$E$2004='Analítico Cx.'!$B76),-('Diário 3o PA'!$P$5:$P$2004=D$1),('Diário 3o PA'!$F$5:$F$2004))+
SUMPRODUCT(-('Diário 4º PA'!$E$5:$E$2004='Analítico Cx.'!$B76),-('Diário 4º PA'!$P$5:$P$2004=D$1),('Diário 4º PA'!$F$5:$F$2004))+
SUMPRODUCT(-('Diário 5º PA'!$E$5:$E$2004='Analítico Cx.'!$B76),-('Diário 5º PA'!$P$5:$P$2004=D$1),('Diário 5º PA'!$F$5:$F$2004))</f>
        <v>0</v>
      </c>
      <c r="E76" s="218">
        <f>SUMPRODUCT(-('Diário 2o PA'!$E$5:$E$1412='Analítico Cx.'!$B76),-('Diário 2o PA'!$P$5:$P$1412=E$1),('Diário 2o PA'!$F$5:$F$1412))+
SUMPRODUCT(-('Diário 3o PA'!$E$5:$E$2004='Analítico Cx.'!$B76),-('Diário 3o PA'!$P$5:$P$2004=E$1),('Diário 3o PA'!$F$5:$F$2004))+
SUMPRODUCT(-('Diário 4º PA'!$E$5:$E$2004='Analítico Cx.'!$B76),-('Diário 4º PA'!$P$5:$P$2004=E$1),('Diário 4º PA'!$F$5:$F$2004))+
SUMPRODUCT(-('Diário 5º PA'!$E$5:$E$2004='Analítico Cx.'!$B76),-('Diário 5º PA'!$P$5:$P$2004=E$1),('Diário 5º PA'!$F$5:$F$2004))</f>
        <v>0</v>
      </c>
      <c r="F76" s="218">
        <f>SUMPRODUCT(-('Diário 2o PA'!$E$5:$E$1412='Analítico Cx.'!$B76),-('Diário 2o PA'!$P$5:$P$1412=F$1),('Diário 2o PA'!$F$5:$F$1412))+
SUMPRODUCT(-('Diário 3o PA'!$E$5:$E$2004='Analítico Cx.'!$B76),-('Diário 3o PA'!$P$5:$P$2004=F$1),('Diário 3o PA'!$F$5:$F$2004))+
SUMPRODUCT(-('Diário 4º PA'!$E$5:$E$2004='Analítico Cx.'!$B76),-('Diário 4º PA'!$P$5:$P$2004=F$1),('Diário 4º PA'!$F$5:$F$2004))+
SUMPRODUCT(-('Diário 5º PA'!$E$5:$E$2004='Analítico Cx.'!$B76),-('Diário 5º PA'!$P$5:$P$2004=F$1),('Diário 5º PA'!$F$5:$F$2004))</f>
        <v>0</v>
      </c>
      <c r="G76" s="218">
        <f>SUMPRODUCT(-('Diário 2o PA'!$E$5:$E$1412='Analítico Cx.'!$B76),-('Diário 2o PA'!$P$5:$P$1412=G$1),('Diário 2o PA'!$F$5:$F$1412))+
SUMPRODUCT(-('Diário 3o PA'!$E$5:$E$2004='Analítico Cx.'!$B76),-('Diário 3o PA'!$P$5:$P$2004=G$1),('Diário 3o PA'!$F$5:$F$2004))+
SUMPRODUCT(-('Diário 4º PA'!$E$5:$E$2004='Analítico Cx.'!$B76),-('Diário 4º PA'!$P$5:$P$2004=G$1),('Diário 4º PA'!$F$5:$F$2004))+
SUMPRODUCT(-('Diário 5º PA'!$E$5:$E$2004='Analítico Cx.'!$B76),-('Diário 5º PA'!$P$5:$P$2004=G$1),('Diário 5º PA'!$F$5:$F$2004))</f>
        <v>0</v>
      </c>
      <c r="H76" s="218">
        <f>SUMPRODUCT(-('Diário 2o PA'!$E$5:$E$1412='Analítico Cx.'!$B76),-('Diário 2o PA'!$P$5:$P$1412=H$1),('Diário 2o PA'!$F$5:$F$1412))+
SUMPRODUCT(-('Diário 3o PA'!$E$5:$E$2004='Analítico Cx.'!$B76),-('Diário 3o PA'!$P$5:$P$2004=H$1),('Diário 3o PA'!$F$5:$F$2004))+
SUMPRODUCT(-('Diário 4º PA'!$E$5:$E$2004='Analítico Cx.'!$B76),-('Diário 4º PA'!$P$5:$P$2004=H$1),('Diário 4º PA'!$F$5:$F$2004))+
SUMPRODUCT(-('Diário 5º PA'!$E$5:$E$2004='Analítico Cx.'!$B76),-('Diário 5º PA'!$P$5:$P$2004=H$1),('Diário 5º PA'!$F$5:$F$2004))</f>
        <v>0</v>
      </c>
      <c r="I76" s="218">
        <f>SUMPRODUCT(-('Diário 2o PA'!$E$5:$E$1412='Analítico Cx.'!$B76),-('Diário 2o PA'!$P$5:$P$1412=I$1),('Diário 2o PA'!$F$5:$F$1412))+
SUMPRODUCT(-('Diário 3o PA'!$E$5:$E$2004='Analítico Cx.'!$B76),-('Diário 3o PA'!$P$5:$P$2004=I$1),('Diário 3o PA'!$F$5:$F$2004))+
SUMPRODUCT(-('Diário 4º PA'!$E$5:$E$2004='Analítico Cx.'!$B76),-('Diário 4º PA'!$P$5:$P$2004=I$1),('Diário 4º PA'!$F$5:$F$2004))+
SUMPRODUCT(-('Diário 5º PA'!$E$5:$E$2004='Analítico Cx.'!$B76),-('Diário 5º PA'!$P$5:$P$2004=I$1),('Diário 5º PA'!$F$5:$F$2004))</f>
        <v>0</v>
      </c>
      <c r="J76" s="218">
        <f>SUMPRODUCT(-('Diário 2o PA'!$E$5:$E$1412='Analítico Cx.'!$B76),-('Diário 2o PA'!$P$5:$P$1412=J$1),('Diário 2o PA'!$F$5:$F$1412))+
SUMPRODUCT(-('Diário 3o PA'!$E$5:$E$2004='Analítico Cx.'!$B76),-('Diário 3o PA'!$P$5:$P$2004=J$1),('Diário 3o PA'!$F$5:$F$2004))+
SUMPRODUCT(-('Diário 4º PA'!$E$5:$E$2004='Analítico Cx.'!$B76),-('Diário 4º PA'!$P$5:$P$2004=J$1),('Diário 4º PA'!$F$5:$F$2004))+
SUMPRODUCT(-('Diário 5º PA'!$E$5:$E$2004='Analítico Cx.'!$B76),-('Diário 5º PA'!$P$5:$P$2004=J$1),('Diário 5º PA'!$F$5:$F$2004))</f>
        <v>0</v>
      </c>
      <c r="K76" s="218">
        <f>SUMPRODUCT(-('Diário 2o PA'!$E$5:$E$1412='Analítico Cx.'!$B76),-('Diário 2o PA'!$P$5:$P$1412=K$1),('Diário 2o PA'!$F$5:$F$1412))+
SUMPRODUCT(-('Diário 3o PA'!$E$5:$E$2004='Analítico Cx.'!$B76),-('Diário 3o PA'!$P$5:$P$2004=K$1),('Diário 3o PA'!$F$5:$F$2004))+
SUMPRODUCT(-('Diário 4º PA'!$E$5:$E$2004='Analítico Cx.'!$B76),-('Diário 4º PA'!$P$5:$P$2004=K$1),('Diário 4º PA'!$F$5:$F$2004))+
SUMPRODUCT(-('Diário 5º PA'!$E$5:$E$2004='Analítico Cx.'!$B76),-('Diário 5º PA'!$P$5:$P$2004=K$1),('Diário 5º PA'!$F$5:$F$2004))</f>
        <v>0</v>
      </c>
      <c r="L76" s="218">
        <f>SUMPRODUCT(-('Diário 2o PA'!$E$5:$E$1412='Analítico Cx.'!$B76),-('Diário 2o PA'!$P$5:$P$1412=L$1),('Diário 2o PA'!$F$5:$F$1412))+
SUMPRODUCT(-('Diário 3o PA'!$E$5:$E$2004='Analítico Cx.'!$B76),-('Diário 3o PA'!$P$5:$P$2004=L$1),('Diário 3o PA'!$F$5:$F$2004))+
SUMPRODUCT(-('Diário 4º PA'!$E$5:$E$2004='Analítico Cx.'!$B76),-('Diário 4º PA'!$P$5:$P$2004=L$1),('Diário 4º PA'!$F$5:$F$2004))+
SUMPRODUCT(-('Diário 5º PA'!$E$5:$E$2004='Analítico Cx.'!$B76),-('Diário 5º PA'!$P$5:$P$2004=L$1),('Diário 5º PA'!$F$5:$F$2004))</f>
        <v>0</v>
      </c>
      <c r="M76" s="218">
        <f>SUMPRODUCT(-('Diário 2o PA'!$E$5:$E$1412='Analítico Cx.'!$B76),-('Diário 2o PA'!$P$5:$P$1412=M$1),('Diário 2o PA'!$F$5:$F$1412))+
SUMPRODUCT(-('Diário 3o PA'!$E$5:$E$2004='Analítico Cx.'!$B76),-('Diário 3o PA'!$P$5:$P$2004=M$1),('Diário 3o PA'!$F$5:$F$2004))+
SUMPRODUCT(-('Diário 4º PA'!$E$5:$E$2004='Analítico Cx.'!$B76),-('Diário 4º PA'!$P$5:$P$2004=M$1),('Diário 4º PA'!$F$5:$F$2004))+
SUMPRODUCT(-('Diário 5º PA'!$E$5:$E$2004='Analítico Cx.'!$B76),-('Diário 5º PA'!$P$5:$P$2004=M$1),('Diário 5º PA'!$F$5:$F$2004))</f>
        <v>0</v>
      </c>
      <c r="N76" s="218">
        <f>SUMPRODUCT(-('Diário 2o PA'!$E$5:$E$1412='Analítico Cx.'!$B76),-('Diário 2o PA'!$P$5:$P$1412=N$1),('Diário 2o PA'!$F$5:$F$1412))+
SUMPRODUCT(-('Diário 3o PA'!$E$5:$E$2004='Analítico Cx.'!$B76),-('Diário 3o PA'!$P$5:$P$2004=N$1),('Diário 3o PA'!$F$5:$F$2004))+
SUMPRODUCT(-('Diário 4º PA'!$E$5:$E$2004='Analítico Cx.'!$B76),-('Diário 4º PA'!$P$5:$P$2004=N$1),('Diário 4º PA'!$F$5:$F$2004))+
SUMPRODUCT(-('Diário 5º PA'!$E$5:$E$2004='Analítico Cx.'!$B76),-('Diário 5º PA'!$P$5:$P$2004=N$1),('Diário 5º PA'!$F$5:$F$2004))</f>
        <v>0</v>
      </c>
      <c r="O76" s="219">
        <f t="shared" si="16"/>
        <v>0</v>
      </c>
      <c r="P76" s="193">
        <f t="shared" si="15"/>
        <v>0</v>
      </c>
    </row>
    <row r="77" spans="1:16" ht="23.25" customHeight="1" x14ac:dyDescent="0.25">
      <c r="A77" s="228" t="s">
        <v>129</v>
      </c>
      <c r="B77" s="241" t="s">
        <v>750</v>
      </c>
      <c r="C77" s="218">
        <f>SUMPRODUCT(-('Diário 2o PA'!$E$5:$E$1412='Analítico Cx.'!$B77),-('Diário 2o PA'!$P$5:$P$1412=C$1),('Diário 2o PA'!$F$5:$F$1412))+
SUMPRODUCT(-('Diário 3o PA'!$E$5:$E$2004='Analítico Cx.'!$B77),-('Diário 3o PA'!$P$5:$P$2004=C$1),('Diário 3o PA'!$F$5:$F$2004))+
SUMPRODUCT(-('Diário 4º PA'!$E$5:$E$2004='Analítico Cx.'!$B77),-('Diário 4º PA'!$P$5:$P$2004=C$1),('Diário 4º PA'!$F$5:$F$2004))+
SUMPRODUCT(-('Diário 5º PA'!$E$5:$E$2004='Analítico Cx.'!$B77),-('Diário 5º PA'!$P$5:$P$2004=C$1),('Diário 5º PA'!$F$5:$F$2004))</f>
        <v>15973.650000000001</v>
      </c>
      <c r="D77" s="218">
        <f>SUMPRODUCT(-('Diário 2o PA'!$E$5:$E$1412='Analítico Cx.'!$B77),-('Diário 2o PA'!$P$5:$P$1412=D$1),('Diário 2o PA'!$F$5:$F$1412))+
SUMPRODUCT(-('Diário 3o PA'!$E$5:$E$2004='Analítico Cx.'!$B77),-('Diário 3o PA'!$P$5:$P$2004=D$1),('Diário 3o PA'!$F$5:$F$2004))+
SUMPRODUCT(-('Diário 4º PA'!$E$5:$E$2004='Analítico Cx.'!$B77),-('Diário 4º PA'!$P$5:$P$2004=D$1),('Diário 4º PA'!$F$5:$F$2004))+
SUMPRODUCT(-('Diário 5º PA'!$E$5:$E$2004='Analítico Cx.'!$B77),-('Diário 5º PA'!$P$5:$P$2004=D$1),('Diário 5º PA'!$F$5:$F$2004))</f>
        <v>13558.31</v>
      </c>
      <c r="E77" s="218">
        <f>SUMPRODUCT(-('Diário 2o PA'!$E$5:$E$1412='Analítico Cx.'!$B77),-('Diário 2o PA'!$P$5:$P$1412=E$1),('Diário 2o PA'!$F$5:$F$1412))+
SUMPRODUCT(-('Diário 3o PA'!$E$5:$E$2004='Analítico Cx.'!$B77),-('Diário 3o PA'!$P$5:$P$2004=E$1),('Diário 3o PA'!$F$5:$F$2004))+
SUMPRODUCT(-('Diário 4º PA'!$E$5:$E$2004='Analítico Cx.'!$B77),-('Diário 4º PA'!$P$5:$P$2004=E$1),('Diário 4º PA'!$F$5:$F$2004))+
SUMPRODUCT(-('Diário 5º PA'!$E$5:$E$2004='Analítico Cx.'!$B77),-('Diário 5º PA'!$P$5:$P$2004=E$1),('Diário 5º PA'!$F$5:$F$2004))</f>
        <v>20035.050000000003</v>
      </c>
      <c r="F77" s="218">
        <f>SUMPRODUCT(-('Diário 2o PA'!$E$5:$E$1412='Analítico Cx.'!$B77),-('Diário 2o PA'!$P$5:$P$1412=F$1),('Diário 2o PA'!$F$5:$F$1412))+
SUMPRODUCT(-('Diário 3o PA'!$E$5:$E$2004='Analítico Cx.'!$B77),-('Diário 3o PA'!$P$5:$P$2004=F$1),('Diário 3o PA'!$F$5:$F$2004))+
SUMPRODUCT(-('Diário 4º PA'!$E$5:$E$2004='Analítico Cx.'!$B77),-('Diário 4º PA'!$P$5:$P$2004=F$1),('Diário 4º PA'!$F$5:$F$2004))+
SUMPRODUCT(-('Diário 5º PA'!$E$5:$E$2004='Analítico Cx.'!$B77),-('Diário 5º PA'!$P$5:$P$2004=F$1),('Diário 5º PA'!$F$5:$F$2004))</f>
        <v>0</v>
      </c>
      <c r="G77" s="218">
        <f>SUMPRODUCT(-('Diário 2o PA'!$E$5:$E$1412='Analítico Cx.'!$B77),-('Diário 2o PA'!$P$5:$P$1412=G$1),('Diário 2o PA'!$F$5:$F$1412))+
SUMPRODUCT(-('Diário 3o PA'!$E$5:$E$2004='Analítico Cx.'!$B77),-('Diário 3o PA'!$P$5:$P$2004=G$1),('Diário 3o PA'!$F$5:$F$2004))+
SUMPRODUCT(-('Diário 4º PA'!$E$5:$E$2004='Analítico Cx.'!$B77),-('Diário 4º PA'!$P$5:$P$2004=G$1),('Diário 4º PA'!$F$5:$F$2004))+
SUMPRODUCT(-('Diário 5º PA'!$E$5:$E$2004='Analítico Cx.'!$B77),-('Diário 5º PA'!$P$5:$P$2004=G$1),('Diário 5º PA'!$F$5:$F$2004))</f>
        <v>0</v>
      </c>
      <c r="H77" s="218">
        <f>SUMPRODUCT(-('Diário 2o PA'!$E$5:$E$1412='Analítico Cx.'!$B77),-('Diário 2o PA'!$P$5:$P$1412=H$1),('Diário 2o PA'!$F$5:$F$1412))+
SUMPRODUCT(-('Diário 3o PA'!$E$5:$E$2004='Analítico Cx.'!$B77),-('Diário 3o PA'!$P$5:$P$2004=H$1),('Diário 3o PA'!$F$5:$F$2004))+
SUMPRODUCT(-('Diário 4º PA'!$E$5:$E$2004='Analítico Cx.'!$B77),-('Diário 4º PA'!$P$5:$P$2004=H$1),('Diário 4º PA'!$F$5:$F$2004))+
SUMPRODUCT(-('Diário 5º PA'!$E$5:$E$2004='Analítico Cx.'!$B77),-('Diário 5º PA'!$P$5:$P$2004=H$1),('Diário 5º PA'!$F$5:$F$2004))</f>
        <v>0</v>
      </c>
      <c r="I77" s="218">
        <f>SUMPRODUCT(-('Diário 2o PA'!$E$5:$E$1412='Analítico Cx.'!$B77),-('Diário 2o PA'!$P$5:$P$1412=I$1),('Diário 2o PA'!$F$5:$F$1412))+
SUMPRODUCT(-('Diário 3o PA'!$E$5:$E$2004='Analítico Cx.'!$B77),-('Diário 3o PA'!$P$5:$P$2004=I$1),('Diário 3o PA'!$F$5:$F$2004))+
SUMPRODUCT(-('Diário 4º PA'!$E$5:$E$2004='Analítico Cx.'!$B77),-('Diário 4º PA'!$P$5:$P$2004=I$1),('Diário 4º PA'!$F$5:$F$2004))+
SUMPRODUCT(-('Diário 5º PA'!$E$5:$E$2004='Analítico Cx.'!$B77),-('Diário 5º PA'!$P$5:$P$2004=I$1),('Diário 5º PA'!$F$5:$F$2004))</f>
        <v>0</v>
      </c>
      <c r="J77" s="218">
        <f>SUMPRODUCT(-('Diário 2o PA'!$E$5:$E$1412='Analítico Cx.'!$B77),-('Diário 2o PA'!$P$5:$P$1412=J$1),('Diário 2o PA'!$F$5:$F$1412))+
SUMPRODUCT(-('Diário 3o PA'!$E$5:$E$2004='Analítico Cx.'!$B77),-('Diário 3o PA'!$P$5:$P$2004=J$1),('Diário 3o PA'!$F$5:$F$2004))+
SUMPRODUCT(-('Diário 4º PA'!$E$5:$E$2004='Analítico Cx.'!$B77),-('Diário 4º PA'!$P$5:$P$2004=J$1),('Diário 4º PA'!$F$5:$F$2004))+
SUMPRODUCT(-('Diário 5º PA'!$E$5:$E$2004='Analítico Cx.'!$B77),-('Diário 5º PA'!$P$5:$P$2004=J$1),('Diário 5º PA'!$F$5:$F$2004))</f>
        <v>0</v>
      </c>
      <c r="K77" s="218">
        <f>SUMPRODUCT(-('Diário 2o PA'!$E$5:$E$1412='Analítico Cx.'!$B77),-('Diário 2o PA'!$P$5:$P$1412=K$1),('Diário 2o PA'!$F$5:$F$1412))+
SUMPRODUCT(-('Diário 3o PA'!$E$5:$E$2004='Analítico Cx.'!$B77),-('Diário 3o PA'!$P$5:$P$2004=K$1),('Diário 3o PA'!$F$5:$F$2004))+
SUMPRODUCT(-('Diário 4º PA'!$E$5:$E$2004='Analítico Cx.'!$B77),-('Diário 4º PA'!$P$5:$P$2004=K$1),('Diário 4º PA'!$F$5:$F$2004))+
SUMPRODUCT(-('Diário 5º PA'!$E$5:$E$2004='Analítico Cx.'!$B77),-('Diário 5º PA'!$P$5:$P$2004=K$1),('Diário 5º PA'!$F$5:$F$2004))</f>
        <v>0</v>
      </c>
      <c r="L77" s="218">
        <f>SUMPRODUCT(-('Diário 2o PA'!$E$5:$E$1412='Analítico Cx.'!$B77),-('Diário 2o PA'!$P$5:$P$1412=L$1),('Diário 2o PA'!$F$5:$F$1412))+
SUMPRODUCT(-('Diário 3o PA'!$E$5:$E$2004='Analítico Cx.'!$B77),-('Diário 3o PA'!$P$5:$P$2004=L$1),('Diário 3o PA'!$F$5:$F$2004))+
SUMPRODUCT(-('Diário 4º PA'!$E$5:$E$2004='Analítico Cx.'!$B77),-('Diário 4º PA'!$P$5:$P$2004=L$1),('Diário 4º PA'!$F$5:$F$2004))+
SUMPRODUCT(-('Diário 5º PA'!$E$5:$E$2004='Analítico Cx.'!$B77),-('Diário 5º PA'!$P$5:$P$2004=L$1),('Diário 5º PA'!$F$5:$F$2004))</f>
        <v>0</v>
      </c>
      <c r="M77" s="218">
        <f>SUMPRODUCT(-('Diário 2o PA'!$E$5:$E$1412='Analítico Cx.'!$B77),-('Diário 2o PA'!$P$5:$P$1412=M$1),('Diário 2o PA'!$F$5:$F$1412))+
SUMPRODUCT(-('Diário 3o PA'!$E$5:$E$2004='Analítico Cx.'!$B77),-('Diário 3o PA'!$P$5:$P$2004=M$1),('Diário 3o PA'!$F$5:$F$2004))+
SUMPRODUCT(-('Diário 4º PA'!$E$5:$E$2004='Analítico Cx.'!$B77),-('Diário 4º PA'!$P$5:$P$2004=M$1),('Diário 4º PA'!$F$5:$F$2004))+
SUMPRODUCT(-('Diário 5º PA'!$E$5:$E$2004='Analítico Cx.'!$B77),-('Diário 5º PA'!$P$5:$P$2004=M$1),('Diário 5º PA'!$F$5:$F$2004))</f>
        <v>0</v>
      </c>
      <c r="N77" s="218">
        <f>SUMPRODUCT(-('Diário 2o PA'!$E$5:$E$1412='Analítico Cx.'!$B77),-('Diário 2o PA'!$P$5:$P$1412=N$1),('Diário 2o PA'!$F$5:$F$1412))+
SUMPRODUCT(-('Diário 3o PA'!$E$5:$E$2004='Analítico Cx.'!$B77),-('Diário 3o PA'!$P$5:$P$2004=N$1),('Diário 3o PA'!$F$5:$F$2004))+
SUMPRODUCT(-('Diário 4º PA'!$E$5:$E$2004='Analítico Cx.'!$B77),-('Diário 4º PA'!$P$5:$P$2004=N$1),('Diário 4º PA'!$F$5:$F$2004))+
SUMPRODUCT(-('Diário 5º PA'!$E$5:$E$2004='Analítico Cx.'!$B77),-('Diário 5º PA'!$P$5:$P$2004=N$1),('Diário 5º PA'!$F$5:$F$2004))</f>
        <v>0</v>
      </c>
      <c r="O77" s="219">
        <f t="shared" si="16"/>
        <v>49567.01</v>
      </c>
      <c r="P77" s="193">
        <f t="shared" si="15"/>
        <v>5.424968772780845E-3</v>
      </c>
    </row>
    <row r="78" spans="1:16" ht="23.25" customHeight="1" x14ac:dyDescent="0.25">
      <c r="A78" s="228" t="s">
        <v>130</v>
      </c>
      <c r="B78" s="241" t="s">
        <v>751</v>
      </c>
      <c r="C78" s="218">
        <f>SUMPRODUCT(-('Diário 2o PA'!$E$5:$E$1412='Analítico Cx.'!$B78),-('Diário 2o PA'!$P$5:$P$1412=C$1),('Diário 2o PA'!$F$5:$F$1412))+
SUMPRODUCT(-('Diário 3o PA'!$E$5:$E$2004='Analítico Cx.'!$B78),-('Diário 3o PA'!$P$5:$P$2004=C$1),('Diário 3o PA'!$F$5:$F$2004))+
SUMPRODUCT(-('Diário 4º PA'!$E$5:$E$2004='Analítico Cx.'!$B78),-('Diário 4º PA'!$P$5:$P$2004=C$1),('Diário 4º PA'!$F$5:$F$2004))+
SUMPRODUCT(-('Diário 5º PA'!$E$5:$E$2004='Analítico Cx.'!$B78),-('Diário 5º PA'!$P$5:$P$2004=C$1),('Diário 5º PA'!$F$5:$F$2004))</f>
        <v>0</v>
      </c>
      <c r="D78" s="218">
        <f>SUMPRODUCT(-('Diário 2o PA'!$E$5:$E$1412='Analítico Cx.'!$B78),-('Diário 2o PA'!$P$5:$P$1412=D$1),('Diário 2o PA'!$F$5:$F$1412))+
SUMPRODUCT(-('Diário 3o PA'!$E$5:$E$2004='Analítico Cx.'!$B78),-('Diário 3o PA'!$P$5:$P$2004=D$1),('Diário 3o PA'!$F$5:$F$2004))+
SUMPRODUCT(-('Diário 4º PA'!$E$5:$E$2004='Analítico Cx.'!$B78),-('Diário 4º PA'!$P$5:$P$2004=D$1),('Diário 4º PA'!$F$5:$F$2004))+
SUMPRODUCT(-('Diário 5º PA'!$E$5:$E$2004='Analítico Cx.'!$B78),-('Diário 5º PA'!$P$5:$P$2004=D$1),('Diário 5º PA'!$F$5:$F$2004))</f>
        <v>0</v>
      </c>
      <c r="E78" s="218">
        <f>SUMPRODUCT(-('Diário 2o PA'!$E$5:$E$1412='Analítico Cx.'!$B78),-('Diário 2o PA'!$P$5:$P$1412=E$1),('Diário 2o PA'!$F$5:$F$1412))+
SUMPRODUCT(-('Diário 3o PA'!$E$5:$E$2004='Analítico Cx.'!$B78),-('Diário 3o PA'!$P$5:$P$2004=E$1),('Diário 3o PA'!$F$5:$F$2004))+
SUMPRODUCT(-('Diário 4º PA'!$E$5:$E$2004='Analítico Cx.'!$B78),-('Diário 4º PA'!$P$5:$P$2004=E$1),('Diário 4º PA'!$F$5:$F$2004))+
SUMPRODUCT(-('Diário 5º PA'!$E$5:$E$2004='Analítico Cx.'!$B78),-('Diário 5º PA'!$P$5:$P$2004=E$1),('Diário 5º PA'!$F$5:$F$2004))</f>
        <v>0</v>
      </c>
      <c r="F78" s="218">
        <f>SUMPRODUCT(-('Diário 2o PA'!$E$5:$E$1412='Analítico Cx.'!$B78),-('Diário 2o PA'!$P$5:$P$1412=F$1),('Diário 2o PA'!$F$5:$F$1412))+
SUMPRODUCT(-('Diário 3o PA'!$E$5:$E$2004='Analítico Cx.'!$B78),-('Diário 3o PA'!$P$5:$P$2004=F$1),('Diário 3o PA'!$F$5:$F$2004))+
SUMPRODUCT(-('Diário 4º PA'!$E$5:$E$2004='Analítico Cx.'!$B78),-('Diário 4º PA'!$P$5:$P$2004=F$1),('Diário 4º PA'!$F$5:$F$2004))+
SUMPRODUCT(-('Diário 5º PA'!$E$5:$E$2004='Analítico Cx.'!$B78),-('Diário 5º PA'!$P$5:$P$2004=F$1),('Diário 5º PA'!$F$5:$F$2004))</f>
        <v>0</v>
      </c>
      <c r="G78" s="218">
        <f>SUMPRODUCT(-('Diário 2o PA'!$E$5:$E$1412='Analítico Cx.'!$B78),-('Diário 2o PA'!$P$5:$P$1412=G$1),('Diário 2o PA'!$F$5:$F$1412))+
SUMPRODUCT(-('Diário 3o PA'!$E$5:$E$2004='Analítico Cx.'!$B78),-('Diário 3o PA'!$P$5:$P$2004=G$1),('Diário 3o PA'!$F$5:$F$2004))+
SUMPRODUCT(-('Diário 4º PA'!$E$5:$E$2004='Analítico Cx.'!$B78),-('Diário 4º PA'!$P$5:$P$2004=G$1),('Diário 4º PA'!$F$5:$F$2004))+
SUMPRODUCT(-('Diário 5º PA'!$E$5:$E$2004='Analítico Cx.'!$B78),-('Diário 5º PA'!$P$5:$P$2004=G$1),('Diário 5º PA'!$F$5:$F$2004))</f>
        <v>0</v>
      </c>
      <c r="H78" s="218">
        <f>SUMPRODUCT(-('Diário 2o PA'!$E$5:$E$1412='Analítico Cx.'!$B78),-('Diário 2o PA'!$P$5:$P$1412=H$1),('Diário 2o PA'!$F$5:$F$1412))+
SUMPRODUCT(-('Diário 3o PA'!$E$5:$E$2004='Analítico Cx.'!$B78),-('Diário 3o PA'!$P$5:$P$2004=H$1),('Diário 3o PA'!$F$5:$F$2004))+
SUMPRODUCT(-('Diário 4º PA'!$E$5:$E$2004='Analítico Cx.'!$B78),-('Diário 4º PA'!$P$5:$P$2004=H$1),('Diário 4º PA'!$F$5:$F$2004))+
SUMPRODUCT(-('Diário 5º PA'!$E$5:$E$2004='Analítico Cx.'!$B78),-('Diário 5º PA'!$P$5:$P$2004=H$1),('Diário 5º PA'!$F$5:$F$2004))</f>
        <v>0</v>
      </c>
      <c r="I78" s="218">
        <f>SUMPRODUCT(-('Diário 2o PA'!$E$5:$E$1412='Analítico Cx.'!$B78),-('Diário 2o PA'!$P$5:$P$1412=I$1),('Diário 2o PA'!$F$5:$F$1412))+
SUMPRODUCT(-('Diário 3o PA'!$E$5:$E$2004='Analítico Cx.'!$B78),-('Diário 3o PA'!$P$5:$P$2004=I$1),('Diário 3o PA'!$F$5:$F$2004))+
SUMPRODUCT(-('Diário 4º PA'!$E$5:$E$2004='Analítico Cx.'!$B78),-('Diário 4º PA'!$P$5:$P$2004=I$1),('Diário 4º PA'!$F$5:$F$2004))+
SUMPRODUCT(-('Diário 5º PA'!$E$5:$E$2004='Analítico Cx.'!$B78),-('Diário 5º PA'!$P$5:$P$2004=I$1),('Diário 5º PA'!$F$5:$F$2004))</f>
        <v>0</v>
      </c>
      <c r="J78" s="218">
        <f>SUMPRODUCT(-('Diário 2o PA'!$E$5:$E$1412='Analítico Cx.'!$B78),-('Diário 2o PA'!$P$5:$P$1412=J$1),('Diário 2o PA'!$F$5:$F$1412))+
SUMPRODUCT(-('Diário 3o PA'!$E$5:$E$2004='Analítico Cx.'!$B78),-('Diário 3o PA'!$P$5:$P$2004=J$1),('Diário 3o PA'!$F$5:$F$2004))+
SUMPRODUCT(-('Diário 4º PA'!$E$5:$E$2004='Analítico Cx.'!$B78),-('Diário 4º PA'!$P$5:$P$2004=J$1),('Diário 4º PA'!$F$5:$F$2004))+
SUMPRODUCT(-('Diário 5º PA'!$E$5:$E$2004='Analítico Cx.'!$B78),-('Diário 5º PA'!$P$5:$P$2004=J$1),('Diário 5º PA'!$F$5:$F$2004))</f>
        <v>0</v>
      </c>
      <c r="K78" s="218">
        <f>SUMPRODUCT(-('Diário 2o PA'!$E$5:$E$1412='Analítico Cx.'!$B78),-('Diário 2o PA'!$P$5:$P$1412=K$1),('Diário 2o PA'!$F$5:$F$1412))+
SUMPRODUCT(-('Diário 3o PA'!$E$5:$E$2004='Analítico Cx.'!$B78),-('Diário 3o PA'!$P$5:$P$2004=K$1),('Diário 3o PA'!$F$5:$F$2004))+
SUMPRODUCT(-('Diário 4º PA'!$E$5:$E$2004='Analítico Cx.'!$B78),-('Diário 4º PA'!$P$5:$P$2004=K$1),('Diário 4º PA'!$F$5:$F$2004))+
SUMPRODUCT(-('Diário 5º PA'!$E$5:$E$2004='Analítico Cx.'!$B78),-('Diário 5º PA'!$P$5:$P$2004=K$1),('Diário 5º PA'!$F$5:$F$2004))</f>
        <v>0</v>
      </c>
      <c r="L78" s="218">
        <f>SUMPRODUCT(-('Diário 2o PA'!$E$5:$E$1412='Analítico Cx.'!$B78),-('Diário 2o PA'!$P$5:$P$1412=L$1),('Diário 2o PA'!$F$5:$F$1412))+
SUMPRODUCT(-('Diário 3o PA'!$E$5:$E$2004='Analítico Cx.'!$B78),-('Diário 3o PA'!$P$5:$P$2004=L$1),('Diário 3o PA'!$F$5:$F$2004))+
SUMPRODUCT(-('Diário 4º PA'!$E$5:$E$2004='Analítico Cx.'!$B78),-('Diário 4º PA'!$P$5:$P$2004=L$1),('Diário 4º PA'!$F$5:$F$2004))+
SUMPRODUCT(-('Diário 5º PA'!$E$5:$E$2004='Analítico Cx.'!$B78),-('Diário 5º PA'!$P$5:$P$2004=L$1),('Diário 5º PA'!$F$5:$F$2004))</f>
        <v>0</v>
      </c>
      <c r="M78" s="218">
        <f>SUMPRODUCT(-('Diário 2o PA'!$E$5:$E$1412='Analítico Cx.'!$B78),-('Diário 2o PA'!$P$5:$P$1412=M$1),('Diário 2o PA'!$F$5:$F$1412))+
SUMPRODUCT(-('Diário 3o PA'!$E$5:$E$2004='Analítico Cx.'!$B78),-('Diário 3o PA'!$P$5:$P$2004=M$1),('Diário 3o PA'!$F$5:$F$2004))+
SUMPRODUCT(-('Diário 4º PA'!$E$5:$E$2004='Analítico Cx.'!$B78),-('Diário 4º PA'!$P$5:$P$2004=M$1),('Diário 4º PA'!$F$5:$F$2004))+
SUMPRODUCT(-('Diário 5º PA'!$E$5:$E$2004='Analítico Cx.'!$B78),-('Diário 5º PA'!$P$5:$P$2004=M$1),('Diário 5º PA'!$F$5:$F$2004))</f>
        <v>0</v>
      </c>
      <c r="N78" s="218">
        <f>SUMPRODUCT(-('Diário 2o PA'!$E$5:$E$1412='Analítico Cx.'!$B78),-('Diário 2o PA'!$P$5:$P$1412=N$1),('Diário 2o PA'!$F$5:$F$1412))+
SUMPRODUCT(-('Diário 3o PA'!$E$5:$E$2004='Analítico Cx.'!$B78),-('Diário 3o PA'!$P$5:$P$2004=N$1),('Diário 3o PA'!$F$5:$F$2004))+
SUMPRODUCT(-('Diário 4º PA'!$E$5:$E$2004='Analítico Cx.'!$B78),-('Diário 4º PA'!$P$5:$P$2004=N$1),('Diário 4º PA'!$F$5:$F$2004))+
SUMPRODUCT(-('Diário 5º PA'!$E$5:$E$2004='Analítico Cx.'!$B78),-('Diário 5º PA'!$P$5:$P$2004=N$1),('Diário 5º PA'!$F$5:$F$2004))</f>
        <v>0</v>
      </c>
      <c r="O78" s="219">
        <f t="shared" si="16"/>
        <v>0</v>
      </c>
      <c r="P78" s="193">
        <f t="shared" si="15"/>
        <v>0</v>
      </c>
    </row>
    <row r="79" spans="1:16" ht="23.25" customHeight="1" x14ac:dyDescent="0.25">
      <c r="A79" s="228" t="s">
        <v>131</v>
      </c>
      <c r="B79" s="241" t="s">
        <v>181</v>
      </c>
      <c r="C79" s="218">
        <f>SUMPRODUCT(-('Diário 2o PA'!$E$5:$E$1412='Analítico Cx.'!$B79),-('Diário 2o PA'!$P$5:$P$1412=C$1),('Diário 2o PA'!$F$5:$F$1412))+
SUMPRODUCT(-('Diário 3o PA'!$E$5:$E$2004='Analítico Cx.'!$B79),-('Diário 3o PA'!$P$5:$P$2004=C$1),('Diário 3o PA'!$F$5:$F$2004))+
SUMPRODUCT(-('Diário 4º PA'!$E$5:$E$2004='Analítico Cx.'!$B79),-('Diário 4º PA'!$P$5:$P$2004=C$1),('Diário 4º PA'!$F$5:$F$2004))+
SUMPRODUCT(-('Diário 5º PA'!$E$5:$E$2004='Analítico Cx.'!$B79),-('Diário 5º PA'!$P$5:$P$2004=C$1),('Diário 5º PA'!$F$5:$F$2004))</f>
        <v>0</v>
      </c>
      <c r="D79" s="218">
        <f>SUMPRODUCT(-('Diário 2o PA'!$E$5:$E$1412='Analítico Cx.'!$B79),-('Diário 2o PA'!$P$5:$P$1412=D$1),('Diário 2o PA'!$F$5:$F$1412))+
SUMPRODUCT(-('Diário 3o PA'!$E$5:$E$2004='Analítico Cx.'!$B79),-('Diário 3o PA'!$P$5:$P$2004=D$1),('Diário 3o PA'!$F$5:$F$2004))+
SUMPRODUCT(-('Diário 4º PA'!$E$5:$E$2004='Analítico Cx.'!$B79),-('Diário 4º PA'!$P$5:$P$2004=D$1),('Diário 4º PA'!$F$5:$F$2004))+
SUMPRODUCT(-('Diário 5º PA'!$E$5:$E$2004='Analítico Cx.'!$B79),-('Diário 5º PA'!$P$5:$P$2004=D$1),('Diário 5º PA'!$F$5:$F$2004))</f>
        <v>0</v>
      </c>
      <c r="E79" s="218">
        <f>SUMPRODUCT(-('Diário 2o PA'!$E$5:$E$1412='Analítico Cx.'!$B79),-('Diário 2o PA'!$P$5:$P$1412=E$1),('Diário 2o PA'!$F$5:$F$1412))+
SUMPRODUCT(-('Diário 3o PA'!$E$5:$E$2004='Analítico Cx.'!$B79),-('Diário 3o PA'!$P$5:$P$2004=E$1),('Diário 3o PA'!$F$5:$F$2004))+
SUMPRODUCT(-('Diário 4º PA'!$E$5:$E$2004='Analítico Cx.'!$B79),-('Diário 4º PA'!$P$5:$P$2004=E$1),('Diário 4º PA'!$F$5:$F$2004))+
SUMPRODUCT(-('Diário 5º PA'!$E$5:$E$2004='Analítico Cx.'!$B79),-('Diário 5º PA'!$P$5:$P$2004=E$1),('Diário 5º PA'!$F$5:$F$2004))</f>
        <v>0</v>
      </c>
      <c r="F79" s="218">
        <f>SUMPRODUCT(-('Diário 2o PA'!$E$5:$E$1412='Analítico Cx.'!$B79),-('Diário 2o PA'!$P$5:$P$1412=F$1),('Diário 2o PA'!$F$5:$F$1412))+
SUMPRODUCT(-('Diário 3o PA'!$E$5:$E$2004='Analítico Cx.'!$B79),-('Diário 3o PA'!$P$5:$P$2004=F$1),('Diário 3o PA'!$F$5:$F$2004))+
SUMPRODUCT(-('Diário 4º PA'!$E$5:$E$2004='Analítico Cx.'!$B79),-('Diário 4º PA'!$P$5:$P$2004=F$1),('Diário 4º PA'!$F$5:$F$2004))+
SUMPRODUCT(-('Diário 5º PA'!$E$5:$E$2004='Analítico Cx.'!$B79),-('Diário 5º PA'!$P$5:$P$2004=F$1),('Diário 5º PA'!$F$5:$F$2004))</f>
        <v>0</v>
      </c>
      <c r="G79" s="218">
        <f>SUMPRODUCT(-('Diário 2o PA'!$E$5:$E$1412='Analítico Cx.'!$B79),-('Diário 2o PA'!$P$5:$P$1412=G$1),('Diário 2o PA'!$F$5:$F$1412))+
SUMPRODUCT(-('Diário 3o PA'!$E$5:$E$2004='Analítico Cx.'!$B79),-('Diário 3o PA'!$P$5:$P$2004=G$1),('Diário 3o PA'!$F$5:$F$2004))+
SUMPRODUCT(-('Diário 4º PA'!$E$5:$E$2004='Analítico Cx.'!$B79),-('Diário 4º PA'!$P$5:$P$2004=G$1),('Diário 4º PA'!$F$5:$F$2004))+
SUMPRODUCT(-('Diário 5º PA'!$E$5:$E$2004='Analítico Cx.'!$B79),-('Diário 5º PA'!$P$5:$P$2004=G$1),('Diário 5º PA'!$F$5:$F$2004))</f>
        <v>0</v>
      </c>
      <c r="H79" s="218">
        <f>SUMPRODUCT(-('Diário 2o PA'!$E$5:$E$1412='Analítico Cx.'!$B79),-('Diário 2o PA'!$P$5:$P$1412=H$1),('Diário 2o PA'!$F$5:$F$1412))+
SUMPRODUCT(-('Diário 3o PA'!$E$5:$E$2004='Analítico Cx.'!$B79),-('Diário 3o PA'!$P$5:$P$2004=H$1),('Diário 3o PA'!$F$5:$F$2004))+
SUMPRODUCT(-('Diário 4º PA'!$E$5:$E$2004='Analítico Cx.'!$B79),-('Diário 4º PA'!$P$5:$P$2004=H$1),('Diário 4º PA'!$F$5:$F$2004))+
SUMPRODUCT(-('Diário 5º PA'!$E$5:$E$2004='Analítico Cx.'!$B79),-('Diário 5º PA'!$P$5:$P$2004=H$1),('Diário 5º PA'!$F$5:$F$2004))</f>
        <v>0</v>
      </c>
      <c r="I79" s="218">
        <f>SUMPRODUCT(-('Diário 2o PA'!$E$5:$E$1412='Analítico Cx.'!$B79),-('Diário 2o PA'!$P$5:$P$1412=I$1),('Diário 2o PA'!$F$5:$F$1412))+
SUMPRODUCT(-('Diário 3o PA'!$E$5:$E$2004='Analítico Cx.'!$B79),-('Diário 3o PA'!$P$5:$P$2004=I$1),('Diário 3o PA'!$F$5:$F$2004))+
SUMPRODUCT(-('Diário 4º PA'!$E$5:$E$2004='Analítico Cx.'!$B79),-('Diário 4º PA'!$P$5:$P$2004=I$1),('Diário 4º PA'!$F$5:$F$2004))+
SUMPRODUCT(-('Diário 5º PA'!$E$5:$E$2004='Analítico Cx.'!$B79),-('Diário 5º PA'!$P$5:$P$2004=I$1),('Diário 5º PA'!$F$5:$F$2004))</f>
        <v>0</v>
      </c>
      <c r="J79" s="218">
        <f>SUMPRODUCT(-('Diário 2o PA'!$E$5:$E$1412='Analítico Cx.'!$B79),-('Diário 2o PA'!$P$5:$P$1412=J$1),('Diário 2o PA'!$F$5:$F$1412))+
SUMPRODUCT(-('Diário 3o PA'!$E$5:$E$2004='Analítico Cx.'!$B79),-('Diário 3o PA'!$P$5:$P$2004=J$1),('Diário 3o PA'!$F$5:$F$2004))+
SUMPRODUCT(-('Diário 4º PA'!$E$5:$E$2004='Analítico Cx.'!$B79),-('Diário 4º PA'!$P$5:$P$2004=J$1),('Diário 4º PA'!$F$5:$F$2004))+
SUMPRODUCT(-('Diário 5º PA'!$E$5:$E$2004='Analítico Cx.'!$B79),-('Diário 5º PA'!$P$5:$P$2004=J$1),('Diário 5º PA'!$F$5:$F$2004))</f>
        <v>0</v>
      </c>
      <c r="K79" s="218">
        <f>SUMPRODUCT(-('Diário 2o PA'!$E$5:$E$1412='Analítico Cx.'!$B79),-('Diário 2o PA'!$P$5:$P$1412=K$1),('Diário 2o PA'!$F$5:$F$1412))+
SUMPRODUCT(-('Diário 3o PA'!$E$5:$E$2004='Analítico Cx.'!$B79),-('Diário 3o PA'!$P$5:$P$2004=K$1),('Diário 3o PA'!$F$5:$F$2004))+
SUMPRODUCT(-('Diário 4º PA'!$E$5:$E$2004='Analítico Cx.'!$B79),-('Diário 4º PA'!$P$5:$P$2004=K$1),('Diário 4º PA'!$F$5:$F$2004))+
SUMPRODUCT(-('Diário 5º PA'!$E$5:$E$2004='Analítico Cx.'!$B79),-('Diário 5º PA'!$P$5:$P$2004=K$1),('Diário 5º PA'!$F$5:$F$2004))</f>
        <v>0</v>
      </c>
      <c r="L79" s="218">
        <f>SUMPRODUCT(-('Diário 2o PA'!$E$5:$E$1412='Analítico Cx.'!$B79),-('Diário 2o PA'!$P$5:$P$1412=L$1),('Diário 2o PA'!$F$5:$F$1412))+
SUMPRODUCT(-('Diário 3o PA'!$E$5:$E$2004='Analítico Cx.'!$B79),-('Diário 3o PA'!$P$5:$P$2004=L$1),('Diário 3o PA'!$F$5:$F$2004))+
SUMPRODUCT(-('Diário 4º PA'!$E$5:$E$2004='Analítico Cx.'!$B79),-('Diário 4º PA'!$P$5:$P$2004=L$1),('Diário 4º PA'!$F$5:$F$2004))+
SUMPRODUCT(-('Diário 5º PA'!$E$5:$E$2004='Analítico Cx.'!$B79),-('Diário 5º PA'!$P$5:$P$2004=L$1),('Diário 5º PA'!$F$5:$F$2004))</f>
        <v>0</v>
      </c>
      <c r="M79" s="218">
        <f>SUMPRODUCT(-('Diário 2o PA'!$E$5:$E$1412='Analítico Cx.'!$B79),-('Diário 2o PA'!$P$5:$P$1412=M$1),('Diário 2o PA'!$F$5:$F$1412))+
SUMPRODUCT(-('Diário 3o PA'!$E$5:$E$2004='Analítico Cx.'!$B79),-('Diário 3o PA'!$P$5:$P$2004=M$1),('Diário 3o PA'!$F$5:$F$2004))+
SUMPRODUCT(-('Diário 4º PA'!$E$5:$E$2004='Analítico Cx.'!$B79),-('Diário 4º PA'!$P$5:$P$2004=M$1),('Diário 4º PA'!$F$5:$F$2004))+
SUMPRODUCT(-('Diário 5º PA'!$E$5:$E$2004='Analítico Cx.'!$B79),-('Diário 5º PA'!$P$5:$P$2004=M$1),('Diário 5º PA'!$F$5:$F$2004))</f>
        <v>0</v>
      </c>
      <c r="N79" s="218">
        <f>SUMPRODUCT(-('Diário 2o PA'!$E$5:$E$1412='Analítico Cx.'!$B79),-('Diário 2o PA'!$P$5:$P$1412=N$1),('Diário 2o PA'!$F$5:$F$1412))+
SUMPRODUCT(-('Diário 3o PA'!$E$5:$E$2004='Analítico Cx.'!$B79),-('Diário 3o PA'!$P$5:$P$2004=N$1),('Diário 3o PA'!$F$5:$F$2004))+
SUMPRODUCT(-('Diário 4º PA'!$E$5:$E$2004='Analítico Cx.'!$B79),-('Diário 4º PA'!$P$5:$P$2004=N$1),('Diário 4º PA'!$F$5:$F$2004))+
SUMPRODUCT(-('Diário 5º PA'!$E$5:$E$2004='Analítico Cx.'!$B79),-('Diário 5º PA'!$P$5:$P$2004=N$1),('Diário 5º PA'!$F$5:$F$2004))</f>
        <v>0</v>
      </c>
      <c r="O79" s="219">
        <f t="shared" si="16"/>
        <v>0</v>
      </c>
      <c r="P79" s="193">
        <f t="shared" si="15"/>
        <v>0</v>
      </c>
    </row>
    <row r="80" spans="1:16" ht="23.25" customHeight="1" x14ac:dyDescent="0.25">
      <c r="A80" s="228" t="s">
        <v>132</v>
      </c>
      <c r="B80" s="241" t="s">
        <v>243</v>
      </c>
      <c r="C80" s="218">
        <f>SUMPRODUCT(-('Diário 2o PA'!$E$5:$E$1412='Analítico Cx.'!$B80),-('Diário 2o PA'!$P$5:$P$1412=C$1),('Diário 2o PA'!$F$5:$F$1412))+
SUMPRODUCT(-('Diário 3o PA'!$E$5:$E$2004='Analítico Cx.'!$B80),-('Diário 3o PA'!$P$5:$P$2004=C$1),('Diário 3o PA'!$F$5:$F$2004))+
SUMPRODUCT(-('Diário 4º PA'!$E$5:$E$2004='Analítico Cx.'!$B80),-('Diário 4º PA'!$P$5:$P$2004=C$1),('Diário 4º PA'!$F$5:$F$2004))+
SUMPRODUCT(-('Diário 5º PA'!$E$5:$E$2004='Analítico Cx.'!$B80),-('Diário 5º PA'!$P$5:$P$2004=C$1),('Diário 5º PA'!$F$5:$F$2004))</f>
        <v>0</v>
      </c>
      <c r="D80" s="218">
        <f>SUMPRODUCT(-('Diário 2o PA'!$E$5:$E$1412='Analítico Cx.'!$B80),-('Diário 2o PA'!$P$5:$P$1412=D$1),('Diário 2o PA'!$F$5:$F$1412))+
SUMPRODUCT(-('Diário 3o PA'!$E$5:$E$2004='Analítico Cx.'!$B80),-('Diário 3o PA'!$P$5:$P$2004=D$1),('Diário 3o PA'!$F$5:$F$2004))+
SUMPRODUCT(-('Diário 4º PA'!$E$5:$E$2004='Analítico Cx.'!$B80),-('Diário 4º PA'!$P$5:$P$2004=D$1),('Diário 4º PA'!$F$5:$F$2004))+
SUMPRODUCT(-('Diário 5º PA'!$E$5:$E$2004='Analítico Cx.'!$B80),-('Diário 5º PA'!$P$5:$P$2004=D$1),('Diário 5º PA'!$F$5:$F$2004))</f>
        <v>0</v>
      </c>
      <c r="E80" s="218">
        <f>SUMPRODUCT(-('Diário 2o PA'!$E$5:$E$1412='Analítico Cx.'!$B80),-('Diário 2o PA'!$P$5:$P$1412=E$1),('Diário 2o PA'!$F$5:$F$1412))+
SUMPRODUCT(-('Diário 3o PA'!$E$5:$E$2004='Analítico Cx.'!$B80),-('Diário 3o PA'!$P$5:$P$2004=E$1),('Diário 3o PA'!$F$5:$F$2004))+
SUMPRODUCT(-('Diário 4º PA'!$E$5:$E$2004='Analítico Cx.'!$B80),-('Diário 4º PA'!$P$5:$P$2004=E$1),('Diário 4º PA'!$F$5:$F$2004))+
SUMPRODUCT(-('Diário 5º PA'!$E$5:$E$2004='Analítico Cx.'!$B80),-('Diário 5º PA'!$P$5:$P$2004=E$1),('Diário 5º PA'!$F$5:$F$2004))</f>
        <v>0</v>
      </c>
      <c r="F80" s="218">
        <f>SUMPRODUCT(-('Diário 2o PA'!$E$5:$E$1412='Analítico Cx.'!$B80),-('Diário 2o PA'!$P$5:$P$1412=F$1),('Diário 2o PA'!$F$5:$F$1412))+
SUMPRODUCT(-('Diário 3o PA'!$E$5:$E$2004='Analítico Cx.'!$B80),-('Diário 3o PA'!$P$5:$P$2004=F$1),('Diário 3o PA'!$F$5:$F$2004))+
SUMPRODUCT(-('Diário 4º PA'!$E$5:$E$2004='Analítico Cx.'!$B80),-('Diário 4º PA'!$P$5:$P$2004=F$1),('Diário 4º PA'!$F$5:$F$2004))+
SUMPRODUCT(-('Diário 5º PA'!$E$5:$E$2004='Analítico Cx.'!$B80),-('Diário 5º PA'!$P$5:$P$2004=F$1),('Diário 5º PA'!$F$5:$F$2004))</f>
        <v>0</v>
      </c>
      <c r="G80" s="218">
        <f>SUMPRODUCT(-('Diário 2o PA'!$E$5:$E$1412='Analítico Cx.'!$B80),-('Diário 2o PA'!$P$5:$P$1412=G$1),('Diário 2o PA'!$F$5:$F$1412))+
SUMPRODUCT(-('Diário 3o PA'!$E$5:$E$2004='Analítico Cx.'!$B80),-('Diário 3o PA'!$P$5:$P$2004=G$1),('Diário 3o PA'!$F$5:$F$2004))+
SUMPRODUCT(-('Diário 4º PA'!$E$5:$E$2004='Analítico Cx.'!$B80),-('Diário 4º PA'!$P$5:$P$2004=G$1),('Diário 4º PA'!$F$5:$F$2004))+
SUMPRODUCT(-('Diário 5º PA'!$E$5:$E$2004='Analítico Cx.'!$B80),-('Diário 5º PA'!$P$5:$P$2004=G$1),('Diário 5º PA'!$F$5:$F$2004))</f>
        <v>0</v>
      </c>
      <c r="H80" s="218">
        <f>SUMPRODUCT(-('Diário 2o PA'!$E$5:$E$1412='Analítico Cx.'!$B80),-('Diário 2o PA'!$P$5:$P$1412=H$1),('Diário 2o PA'!$F$5:$F$1412))+
SUMPRODUCT(-('Diário 3o PA'!$E$5:$E$2004='Analítico Cx.'!$B80),-('Diário 3o PA'!$P$5:$P$2004=H$1),('Diário 3o PA'!$F$5:$F$2004))+
SUMPRODUCT(-('Diário 4º PA'!$E$5:$E$2004='Analítico Cx.'!$B80),-('Diário 4º PA'!$P$5:$P$2004=H$1),('Diário 4º PA'!$F$5:$F$2004))+
SUMPRODUCT(-('Diário 5º PA'!$E$5:$E$2004='Analítico Cx.'!$B80),-('Diário 5º PA'!$P$5:$P$2004=H$1),('Diário 5º PA'!$F$5:$F$2004))</f>
        <v>0</v>
      </c>
      <c r="I80" s="218">
        <f>SUMPRODUCT(-('Diário 2o PA'!$E$5:$E$1412='Analítico Cx.'!$B80),-('Diário 2o PA'!$P$5:$P$1412=I$1),('Diário 2o PA'!$F$5:$F$1412))+
SUMPRODUCT(-('Diário 3o PA'!$E$5:$E$2004='Analítico Cx.'!$B80),-('Diário 3o PA'!$P$5:$P$2004=I$1),('Diário 3o PA'!$F$5:$F$2004))+
SUMPRODUCT(-('Diário 4º PA'!$E$5:$E$2004='Analítico Cx.'!$B80),-('Diário 4º PA'!$P$5:$P$2004=I$1),('Diário 4º PA'!$F$5:$F$2004))+
SUMPRODUCT(-('Diário 5º PA'!$E$5:$E$2004='Analítico Cx.'!$B80),-('Diário 5º PA'!$P$5:$P$2004=I$1),('Diário 5º PA'!$F$5:$F$2004))</f>
        <v>0</v>
      </c>
      <c r="J80" s="218">
        <f>SUMPRODUCT(-('Diário 2o PA'!$E$5:$E$1412='Analítico Cx.'!$B80),-('Diário 2o PA'!$P$5:$P$1412=J$1),('Diário 2o PA'!$F$5:$F$1412))+
SUMPRODUCT(-('Diário 3o PA'!$E$5:$E$2004='Analítico Cx.'!$B80),-('Diário 3o PA'!$P$5:$P$2004=J$1),('Diário 3o PA'!$F$5:$F$2004))+
SUMPRODUCT(-('Diário 4º PA'!$E$5:$E$2004='Analítico Cx.'!$B80),-('Diário 4º PA'!$P$5:$P$2004=J$1),('Diário 4º PA'!$F$5:$F$2004))+
SUMPRODUCT(-('Diário 5º PA'!$E$5:$E$2004='Analítico Cx.'!$B80),-('Diário 5º PA'!$P$5:$P$2004=J$1),('Diário 5º PA'!$F$5:$F$2004))</f>
        <v>0</v>
      </c>
      <c r="K80" s="218">
        <f>SUMPRODUCT(-('Diário 2o PA'!$E$5:$E$1412='Analítico Cx.'!$B80),-('Diário 2o PA'!$P$5:$P$1412=K$1),('Diário 2o PA'!$F$5:$F$1412))+
SUMPRODUCT(-('Diário 3o PA'!$E$5:$E$2004='Analítico Cx.'!$B80),-('Diário 3o PA'!$P$5:$P$2004=K$1),('Diário 3o PA'!$F$5:$F$2004))+
SUMPRODUCT(-('Diário 4º PA'!$E$5:$E$2004='Analítico Cx.'!$B80),-('Diário 4º PA'!$P$5:$P$2004=K$1),('Diário 4º PA'!$F$5:$F$2004))+
SUMPRODUCT(-('Diário 5º PA'!$E$5:$E$2004='Analítico Cx.'!$B80),-('Diário 5º PA'!$P$5:$P$2004=K$1),('Diário 5º PA'!$F$5:$F$2004))</f>
        <v>0</v>
      </c>
      <c r="L80" s="218">
        <f>SUMPRODUCT(-('Diário 2o PA'!$E$5:$E$1412='Analítico Cx.'!$B80),-('Diário 2o PA'!$P$5:$P$1412=L$1),('Diário 2o PA'!$F$5:$F$1412))+
SUMPRODUCT(-('Diário 3o PA'!$E$5:$E$2004='Analítico Cx.'!$B80),-('Diário 3o PA'!$P$5:$P$2004=L$1),('Diário 3o PA'!$F$5:$F$2004))+
SUMPRODUCT(-('Diário 4º PA'!$E$5:$E$2004='Analítico Cx.'!$B80),-('Diário 4º PA'!$P$5:$P$2004=L$1),('Diário 4º PA'!$F$5:$F$2004))+
SUMPRODUCT(-('Diário 5º PA'!$E$5:$E$2004='Analítico Cx.'!$B80),-('Diário 5º PA'!$P$5:$P$2004=L$1),('Diário 5º PA'!$F$5:$F$2004))</f>
        <v>0</v>
      </c>
      <c r="M80" s="218">
        <f>SUMPRODUCT(-('Diário 2o PA'!$E$5:$E$1412='Analítico Cx.'!$B80),-('Diário 2o PA'!$P$5:$P$1412=M$1),('Diário 2o PA'!$F$5:$F$1412))+
SUMPRODUCT(-('Diário 3o PA'!$E$5:$E$2004='Analítico Cx.'!$B80),-('Diário 3o PA'!$P$5:$P$2004=M$1),('Diário 3o PA'!$F$5:$F$2004))+
SUMPRODUCT(-('Diário 4º PA'!$E$5:$E$2004='Analítico Cx.'!$B80),-('Diário 4º PA'!$P$5:$P$2004=M$1),('Diário 4º PA'!$F$5:$F$2004))+
SUMPRODUCT(-('Diário 5º PA'!$E$5:$E$2004='Analítico Cx.'!$B80),-('Diário 5º PA'!$P$5:$P$2004=M$1),('Diário 5º PA'!$F$5:$F$2004))</f>
        <v>0</v>
      </c>
      <c r="N80" s="218">
        <f>SUMPRODUCT(-('Diário 2o PA'!$E$5:$E$1412='Analítico Cx.'!$B80),-('Diário 2o PA'!$P$5:$P$1412=N$1),('Diário 2o PA'!$F$5:$F$1412))+
SUMPRODUCT(-('Diário 3o PA'!$E$5:$E$2004='Analítico Cx.'!$B80),-('Diário 3o PA'!$P$5:$P$2004=N$1),('Diário 3o PA'!$F$5:$F$2004))+
SUMPRODUCT(-('Diário 4º PA'!$E$5:$E$2004='Analítico Cx.'!$B80),-('Diário 4º PA'!$P$5:$P$2004=N$1),('Diário 4º PA'!$F$5:$F$2004))+
SUMPRODUCT(-('Diário 5º PA'!$E$5:$E$2004='Analítico Cx.'!$B80),-('Diário 5º PA'!$P$5:$P$2004=N$1),('Diário 5º PA'!$F$5:$F$2004))</f>
        <v>0</v>
      </c>
      <c r="O80" s="219">
        <f t="shared" si="16"/>
        <v>0</v>
      </c>
      <c r="P80" s="193">
        <f t="shared" si="15"/>
        <v>0</v>
      </c>
    </row>
    <row r="81" spans="1:16" ht="23.25" customHeight="1" x14ac:dyDescent="0.25">
      <c r="A81" s="228" t="s">
        <v>133</v>
      </c>
      <c r="B81" s="241" t="s">
        <v>91</v>
      </c>
      <c r="C81" s="218">
        <f>SUMPRODUCT(-('Diário 2o PA'!$E$5:$E$1412='Analítico Cx.'!$B81),-('Diário 2o PA'!$P$5:$P$1412=C$1),('Diário 2o PA'!$F$5:$F$1412))+
SUMPRODUCT(-('Diário 3o PA'!$E$5:$E$2004='Analítico Cx.'!$B81),-('Diário 3o PA'!$P$5:$P$2004=C$1),('Diário 3o PA'!$F$5:$F$2004))+
SUMPRODUCT(-('Diário 4º PA'!$E$5:$E$2004='Analítico Cx.'!$B81),-('Diário 4º PA'!$P$5:$P$2004=C$1),('Diário 4º PA'!$F$5:$F$2004))+
SUMPRODUCT(-('Diário 5º PA'!$E$5:$E$2004='Analítico Cx.'!$B81),-('Diário 5º PA'!$P$5:$P$2004=C$1),('Diário 5º PA'!$F$5:$F$2004))</f>
        <v>0</v>
      </c>
      <c r="D81" s="218">
        <f>SUMPRODUCT(-('Diário 2o PA'!$E$5:$E$1412='Analítico Cx.'!$B81),-('Diário 2o PA'!$P$5:$P$1412=D$1),('Diário 2o PA'!$F$5:$F$1412))+
SUMPRODUCT(-('Diário 3o PA'!$E$5:$E$2004='Analítico Cx.'!$B81),-('Diário 3o PA'!$P$5:$P$2004=D$1),('Diário 3o PA'!$F$5:$F$2004))+
SUMPRODUCT(-('Diário 4º PA'!$E$5:$E$2004='Analítico Cx.'!$B81),-('Diário 4º PA'!$P$5:$P$2004=D$1),('Diário 4º PA'!$F$5:$F$2004))+
SUMPRODUCT(-('Diário 5º PA'!$E$5:$E$2004='Analítico Cx.'!$B81),-('Diário 5º PA'!$P$5:$P$2004=D$1),('Diário 5º PA'!$F$5:$F$2004))</f>
        <v>0</v>
      </c>
      <c r="E81" s="218">
        <f>SUMPRODUCT(-('Diário 2o PA'!$E$5:$E$1412='Analítico Cx.'!$B81),-('Diário 2o PA'!$P$5:$P$1412=E$1),('Diário 2o PA'!$F$5:$F$1412))+
SUMPRODUCT(-('Diário 3o PA'!$E$5:$E$2004='Analítico Cx.'!$B81),-('Diário 3o PA'!$P$5:$P$2004=E$1),('Diário 3o PA'!$F$5:$F$2004))+
SUMPRODUCT(-('Diário 4º PA'!$E$5:$E$2004='Analítico Cx.'!$B81),-('Diário 4º PA'!$P$5:$P$2004=E$1),('Diário 4º PA'!$F$5:$F$2004))+
SUMPRODUCT(-('Diário 5º PA'!$E$5:$E$2004='Analítico Cx.'!$B81),-('Diário 5º PA'!$P$5:$P$2004=E$1),('Diário 5º PA'!$F$5:$F$2004))</f>
        <v>0</v>
      </c>
      <c r="F81" s="218">
        <f>SUMPRODUCT(-('Diário 2o PA'!$E$5:$E$1412='Analítico Cx.'!$B81),-('Diário 2o PA'!$P$5:$P$1412=F$1),('Diário 2o PA'!$F$5:$F$1412))+
SUMPRODUCT(-('Diário 3o PA'!$E$5:$E$2004='Analítico Cx.'!$B81),-('Diário 3o PA'!$P$5:$P$2004=F$1),('Diário 3o PA'!$F$5:$F$2004))+
SUMPRODUCT(-('Diário 4º PA'!$E$5:$E$2004='Analítico Cx.'!$B81),-('Diário 4º PA'!$P$5:$P$2004=F$1),('Diário 4º PA'!$F$5:$F$2004))+
SUMPRODUCT(-('Diário 5º PA'!$E$5:$E$2004='Analítico Cx.'!$B81),-('Diário 5º PA'!$P$5:$P$2004=F$1),('Diário 5º PA'!$F$5:$F$2004))</f>
        <v>0</v>
      </c>
      <c r="G81" s="218">
        <f>SUMPRODUCT(-('Diário 2o PA'!$E$5:$E$1412='Analítico Cx.'!$B81),-('Diário 2o PA'!$P$5:$P$1412=G$1),('Diário 2o PA'!$F$5:$F$1412))+
SUMPRODUCT(-('Diário 3o PA'!$E$5:$E$2004='Analítico Cx.'!$B81),-('Diário 3o PA'!$P$5:$P$2004=G$1),('Diário 3o PA'!$F$5:$F$2004))+
SUMPRODUCT(-('Diário 4º PA'!$E$5:$E$2004='Analítico Cx.'!$B81),-('Diário 4º PA'!$P$5:$P$2004=G$1),('Diário 4º PA'!$F$5:$F$2004))+
SUMPRODUCT(-('Diário 5º PA'!$E$5:$E$2004='Analítico Cx.'!$B81),-('Diário 5º PA'!$P$5:$P$2004=G$1),('Diário 5º PA'!$F$5:$F$2004))</f>
        <v>0</v>
      </c>
      <c r="H81" s="218">
        <f>SUMPRODUCT(-('Diário 2o PA'!$E$5:$E$1412='Analítico Cx.'!$B81),-('Diário 2o PA'!$P$5:$P$1412=H$1),('Diário 2o PA'!$F$5:$F$1412))+
SUMPRODUCT(-('Diário 3o PA'!$E$5:$E$2004='Analítico Cx.'!$B81),-('Diário 3o PA'!$P$5:$P$2004=H$1),('Diário 3o PA'!$F$5:$F$2004))+
SUMPRODUCT(-('Diário 4º PA'!$E$5:$E$2004='Analítico Cx.'!$B81),-('Diário 4º PA'!$P$5:$P$2004=H$1),('Diário 4º PA'!$F$5:$F$2004))+
SUMPRODUCT(-('Diário 5º PA'!$E$5:$E$2004='Analítico Cx.'!$B81),-('Diário 5º PA'!$P$5:$P$2004=H$1),('Diário 5º PA'!$F$5:$F$2004))</f>
        <v>0</v>
      </c>
      <c r="I81" s="218">
        <f>SUMPRODUCT(-('Diário 2o PA'!$E$5:$E$1412='Analítico Cx.'!$B81),-('Diário 2o PA'!$P$5:$P$1412=I$1),('Diário 2o PA'!$F$5:$F$1412))+
SUMPRODUCT(-('Diário 3o PA'!$E$5:$E$2004='Analítico Cx.'!$B81),-('Diário 3o PA'!$P$5:$P$2004=I$1),('Diário 3o PA'!$F$5:$F$2004))+
SUMPRODUCT(-('Diário 4º PA'!$E$5:$E$2004='Analítico Cx.'!$B81),-('Diário 4º PA'!$P$5:$P$2004=I$1),('Diário 4º PA'!$F$5:$F$2004))+
SUMPRODUCT(-('Diário 5º PA'!$E$5:$E$2004='Analítico Cx.'!$B81),-('Diário 5º PA'!$P$5:$P$2004=I$1),('Diário 5º PA'!$F$5:$F$2004))</f>
        <v>0</v>
      </c>
      <c r="J81" s="218">
        <f>SUMPRODUCT(-('Diário 2o PA'!$E$5:$E$1412='Analítico Cx.'!$B81),-('Diário 2o PA'!$P$5:$P$1412=J$1),('Diário 2o PA'!$F$5:$F$1412))+
SUMPRODUCT(-('Diário 3o PA'!$E$5:$E$2004='Analítico Cx.'!$B81),-('Diário 3o PA'!$P$5:$P$2004=J$1),('Diário 3o PA'!$F$5:$F$2004))+
SUMPRODUCT(-('Diário 4º PA'!$E$5:$E$2004='Analítico Cx.'!$B81),-('Diário 4º PA'!$P$5:$P$2004=J$1),('Diário 4º PA'!$F$5:$F$2004))+
SUMPRODUCT(-('Diário 5º PA'!$E$5:$E$2004='Analítico Cx.'!$B81),-('Diário 5º PA'!$P$5:$P$2004=J$1),('Diário 5º PA'!$F$5:$F$2004))</f>
        <v>0</v>
      </c>
      <c r="K81" s="218">
        <f>SUMPRODUCT(-('Diário 2o PA'!$E$5:$E$1412='Analítico Cx.'!$B81),-('Diário 2o PA'!$P$5:$P$1412=K$1),('Diário 2o PA'!$F$5:$F$1412))+
SUMPRODUCT(-('Diário 3o PA'!$E$5:$E$2004='Analítico Cx.'!$B81),-('Diário 3o PA'!$P$5:$P$2004=K$1),('Diário 3o PA'!$F$5:$F$2004))+
SUMPRODUCT(-('Diário 4º PA'!$E$5:$E$2004='Analítico Cx.'!$B81),-('Diário 4º PA'!$P$5:$P$2004=K$1),('Diário 4º PA'!$F$5:$F$2004))+
SUMPRODUCT(-('Diário 5º PA'!$E$5:$E$2004='Analítico Cx.'!$B81),-('Diário 5º PA'!$P$5:$P$2004=K$1),('Diário 5º PA'!$F$5:$F$2004))</f>
        <v>0</v>
      </c>
      <c r="L81" s="218">
        <f>SUMPRODUCT(-('Diário 2o PA'!$E$5:$E$1412='Analítico Cx.'!$B81),-('Diário 2o PA'!$P$5:$P$1412=L$1),('Diário 2o PA'!$F$5:$F$1412))+
SUMPRODUCT(-('Diário 3o PA'!$E$5:$E$2004='Analítico Cx.'!$B81),-('Diário 3o PA'!$P$5:$P$2004=L$1),('Diário 3o PA'!$F$5:$F$2004))+
SUMPRODUCT(-('Diário 4º PA'!$E$5:$E$2004='Analítico Cx.'!$B81),-('Diário 4º PA'!$P$5:$P$2004=L$1),('Diário 4º PA'!$F$5:$F$2004))+
SUMPRODUCT(-('Diário 5º PA'!$E$5:$E$2004='Analítico Cx.'!$B81),-('Diário 5º PA'!$P$5:$P$2004=L$1),('Diário 5º PA'!$F$5:$F$2004))</f>
        <v>0</v>
      </c>
      <c r="M81" s="218">
        <f>SUMPRODUCT(-('Diário 2o PA'!$E$5:$E$1412='Analítico Cx.'!$B81),-('Diário 2o PA'!$P$5:$P$1412=M$1),('Diário 2o PA'!$F$5:$F$1412))+
SUMPRODUCT(-('Diário 3o PA'!$E$5:$E$2004='Analítico Cx.'!$B81),-('Diário 3o PA'!$P$5:$P$2004=M$1),('Diário 3o PA'!$F$5:$F$2004))+
SUMPRODUCT(-('Diário 4º PA'!$E$5:$E$2004='Analítico Cx.'!$B81),-('Diário 4º PA'!$P$5:$P$2004=M$1),('Diário 4º PA'!$F$5:$F$2004))+
SUMPRODUCT(-('Diário 5º PA'!$E$5:$E$2004='Analítico Cx.'!$B81),-('Diário 5º PA'!$P$5:$P$2004=M$1),('Diário 5º PA'!$F$5:$F$2004))</f>
        <v>0</v>
      </c>
      <c r="N81" s="218">
        <f>SUMPRODUCT(-('Diário 2o PA'!$E$5:$E$1412='Analítico Cx.'!$B81),-('Diário 2o PA'!$P$5:$P$1412=N$1),('Diário 2o PA'!$F$5:$F$1412))+
SUMPRODUCT(-('Diário 3o PA'!$E$5:$E$2004='Analítico Cx.'!$B81),-('Diário 3o PA'!$P$5:$P$2004=N$1),('Diário 3o PA'!$F$5:$F$2004))+
SUMPRODUCT(-('Diário 4º PA'!$E$5:$E$2004='Analítico Cx.'!$B81),-('Diário 4º PA'!$P$5:$P$2004=N$1),('Diário 4º PA'!$F$5:$F$2004))+
SUMPRODUCT(-('Diário 5º PA'!$E$5:$E$2004='Analítico Cx.'!$B81),-('Diário 5º PA'!$P$5:$P$2004=N$1),('Diário 5º PA'!$F$5:$F$2004))</f>
        <v>0</v>
      </c>
      <c r="O81" s="219">
        <f t="shared" si="16"/>
        <v>0</v>
      </c>
      <c r="P81" s="193">
        <f t="shared" si="15"/>
        <v>0</v>
      </c>
    </row>
    <row r="82" spans="1:16" ht="23.25" customHeight="1" x14ac:dyDescent="0.25">
      <c r="A82" s="228" t="s">
        <v>134</v>
      </c>
      <c r="B82" s="241" t="s">
        <v>752</v>
      </c>
      <c r="C82" s="218">
        <f>SUMPRODUCT(-('Diário 2o PA'!$E$5:$E$1412='Analítico Cx.'!$B82),-('Diário 2o PA'!$P$5:$P$1412=C$1),('Diário 2o PA'!$F$5:$F$1412))+
SUMPRODUCT(-('Diário 3o PA'!$E$5:$E$2004='Analítico Cx.'!$B82),-('Diário 3o PA'!$P$5:$P$2004=C$1),('Diário 3o PA'!$F$5:$F$2004))+
SUMPRODUCT(-('Diário 4º PA'!$E$5:$E$2004='Analítico Cx.'!$B82),-('Diário 4º PA'!$P$5:$P$2004=C$1),('Diário 4º PA'!$F$5:$F$2004))+
SUMPRODUCT(-('Diário 5º PA'!$E$5:$E$2004='Analítico Cx.'!$B82),-('Diário 5º PA'!$P$5:$P$2004=C$1),('Diário 5º PA'!$F$5:$F$2004))</f>
        <v>0</v>
      </c>
      <c r="D82" s="218">
        <f>SUMPRODUCT(-('Diário 2o PA'!$E$5:$E$1412='Analítico Cx.'!$B82),-('Diário 2o PA'!$P$5:$P$1412=D$1),('Diário 2o PA'!$F$5:$F$1412))+
SUMPRODUCT(-('Diário 3o PA'!$E$5:$E$2004='Analítico Cx.'!$B82),-('Diário 3o PA'!$P$5:$P$2004=D$1),('Diário 3o PA'!$F$5:$F$2004))+
SUMPRODUCT(-('Diário 4º PA'!$E$5:$E$2004='Analítico Cx.'!$B82),-('Diário 4º PA'!$P$5:$P$2004=D$1),('Diário 4º PA'!$F$5:$F$2004))+
SUMPRODUCT(-('Diário 5º PA'!$E$5:$E$2004='Analítico Cx.'!$B82),-('Diário 5º PA'!$P$5:$P$2004=D$1),('Diário 5º PA'!$F$5:$F$2004))</f>
        <v>0</v>
      </c>
      <c r="E82" s="218">
        <f>SUMPRODUCT(-('Diário 2o PA'!$E$5:$E$1412='Analítico Cx.'!$B82),-('Diário 2o PA'!$P$5:$P$1412=E$1),('Diário 2o PA'!$F$5:$F$1412))+
SUMPRODUCT(-('Diário 3o PA'!$E$5:$E$2004='Analítico Cx.'!$B82),-('Diário 3o PA'!$P$5:$P$2004=E$1),('Diário 3o PA'!$F$5:$F$2004))+
SUMPRODUCT(-('Diário 4º PA'!$E$5:$E$2004='Analítico Cx.'!$B82),-('Diário 4º PA'!$P$5:$P$2004=E$1),('Diário 4º PA'!$F$5:$F$2004))+
SUMPRODUCT(-('Diário 5º PA'!$E$5:$E$2004='Analítico Cx.'!$B82),-('Diário 5º PA'!$P$5:$P$2004=E$1),('Diário 5º PA'!$F$5:$F$2004))</f>
        <v>0</v>
      </c>
      <c r="F82" s="218">
        <f>SUMPRODUCT(-('Diário 2o PA'!$E$5:$E$1412='Analítico Cx.'!$B82),-('Diário 2o PA'!$P$5:$P$1412=F$1),('Diário 2o PA'!$F$5:$F$1412))+
SUMPRODUCT(-('Diário 3o PA'!$E$5:$E$2004='Analítico Cx.'!$B82),-('Diário 3o PA'!$P$5:$P$2004=F$1),('Diário 3o PA'!$F$5:$F$2004))+
SUMPRODUCT(-('Diário 4º PA'!$E$5:$E$2004='Analítico Cx.'!$B82),-('Diário 4º PA'!$P$5:$P$2004=F$1),('Diário 4º PA'!$F$5:$F$2004))+
SUMPRODUCT(-('Diário 5º PA'!$E$5:$E$2004='Analítico Cx.'!$B82),-('Diário 5º PA'!$P$5:$P$2004=F$1),('Diário 5º PA'!$F$5:$F$2004))</f>
        <v>0</v>
      </c>
      <c r="G82" s="218">
        <f>SUMPRODUCT(-('Diário 2o PA'!$E$5:$E$1412='Analítico Cx.'!$B82),-('Diário 2o PA'!$P$5:$P$1412=G$1),('Diário 2o PA'!$F$5:$F$1412))+
SUMPRODUCT(-('Diário 3o PA'!$E$5:$E$2004='Analítico Cx.'!$B82),-('Diário 3o PA'!$P$5:$P$2004=G$1),('Diário 3o PA'!$F$5:$F$2004))+
SUMPRODUCT(-('Diário 4º PA'!$E$5:$E$2004='Analítico Cx.'!$B82),-('Diário 4º PA'!$P$5:$P$2004=G$1),('Diário 4º PA'!$F$5:$F$2004))+
SUMPRODUCT(-('Diário 5º PA'!$E$5:$E$2004='Analítico Cx.'!$B82),-('Diário 5º PA'!$P$5:$P$2004=G$1),('Diário 5º PA'!$F$5:$F$2004))</f>
        <v>0</v>
      </c>
      <c r="H82" s="218">
        <f>SUMPRODUCT(-('Diário 2o PA'!$E$5:$E$1412='Analítico Cx.'!$B82),-('Diário 2o PA'!$P$5:$P$1412=H$1),('Diário 2o PA'!$F$5:$F$1412))+
SUMPRODUCT(-('Diário 3o PA'!$E$5:$E$2004='Analítico Cx.'!$B82),-('Diário 3o PA'!$P$5:$P$2004=H$1),('Diário 3o PA'!$F$5:$F$2004))+
SUMPRODUCT(-('Diário 4º PA'!$E$5:$E$2004='Analítico Cx.'!$B82),-('Diário 4º PA'!$P$5:$P$2004=H$1),('Diário 4º PA'!$F$5:$F$2004))+
SUMPRODUCT(-('Diário 5º PA'!$E$5:$E$2004='Analítico Cx.'!$B82),-('Diário 5º PA'!$P$5:$P$2004=H$1),('Diário 5º PA'!$F$5:$F$2004))</f>
        <v>0</v>
      </c>
      <c r="I82" s="218">
        <f>SUMPRODUCT(-('Diário 2o PA'!$E$5:$E$1412='Analítico Cx.'!$B82),-('Diário 2o PA'!$P$5:$P$1412=I$1),('Diário 2o PA'!$F$5:$F$1412))+
SUMPRODUCT(-('Diário 3o PA'!$E$5:$E$2004='Analítico Cx.'!$B82),-('Diário 3o PA'!$P$5:$P$2004=I$1),('Diário 3o PA'!$F$5:$F$2004))+
SUMPRODUCT(-('Diário 4º PA'!$E$5:$E$2004='Analítico Cx.'!$B82),-('Diário 4º PA'!$P$5:$P$2004=I$1),('Diário 4º PA'!$F$5:$F$2004))+
SUMPRODUCT(-('Diário 5º PA'!$E$5:$E$2004='Analítico Cx.'!$B82),-('Diário 5º PA'!$P$5:$P$2004=I$1),('Diário 5º PA'!$F$5:$F$2004))</f>
        <v>0</v>
      </c>
      <c r="J82" s="218">
        <f>SUMPRODUCT(-('Diário 2o PA'!$E$5:$E$1412='Analítico Cx.'!$B82),-('Diário 2o PA'!$P$5:$P$1412=J$1),('Diário 2o PA'!$F$5:$F$1412))+
SUMPRODUCT(-('Diário 3o PA'!$E$5:$E$2004='Analítico Cx.'!$B82),-('Diário 3o PA'!$P$5:$P$2004=J$1),('Diário 3o PA'!$F$5:$F$2004))+
SUMPRODUCT(-('Diário 4º PA'!$E$5:$E$2004='Analítico Cx.'!$B82),-('Diário 4º PA'!$P$5:$P$2004=J$1),('Diário 4º PA'!$F$5:$F$2004))+
SUMPRODUCT(-('Diário 5º PA'!$E$5:$E$2004='Analítico Cx.'!$B82),-('Diário 5º PA'!$P$5:$P$2004=J$1),('Diário 5º PA'!$F$5:$F$2004))</f>
        <v>0</v>
      </c>
      <c r="K82" s="218">
        <f>SUMPRODUCT(-('Diário 2o PA'!$E$5:$E$1412='Analítico Cx.'!$B82),-('Diário 2o PA'!$P$5:$P$1412=K$1),('Diário 2o PA'!$F$5:$F$1412))+
SUMPRODUCT(-('Diário 3o PA'!$E$5:$E$2004='Analítico Cx.'!$B82),-('Diário 3o PA'!$P$5:$P$2004=K$1),('Diário 3o PA'!$F$5:$F$2004))+
SUMPRODUCT(-('Diário 4º PA'!$E$5:$E$2004='Analítico Cx.'!$B82),-('Diário 4º PA'!$P$5:$P$2004=K$1),('Diário 4º PA'!$F$5:$F$2004))+
SUMPRODUCT(-('Diário 5º PA'!$E$5:$E$2004='Analítico Cx.'!$B82),-('Diário 5º PA'!$P$5:$P$2004=K$1),('Diário 5º PA'!$F$5:$F$2004))</f>
        <v>0</v>
      </c>
      <c r="L82" s="218">
        <f>SUMPRODUCT(-('Diário 2o PA'!$E$5:$E$1412='Analítico Cx.'!$B82),-('Diário 2o PA'!$P$5:$P$1412=L$1),('Diário 2o PA'!$F$5:$F$1412))+
SUMPRODUCT(-('Diário 3o PA'!$E$5:$E$2004='Analítico Cx.'!$B82),-('Diário 3o PA'!$P$5:$P$2004=L$1),('Diário 3o PA'!$F$5:$F$2004))+
SUMPRODUCT(-('Diário 4º PA'!$E$5:$E$2004='Analítico Cx.'!$B82),-('Diário 4º PA'!$P$5:$P$2004=L$1),('Diário 4º PA'!$F$5:$F$2004))+
SUMPRODUCT(-('Diário 5º PA'!$E$5:$E$2004='Analítico Cx.'!$B82),-('Diário 5º PA'!$P$5:$P$2004=L$1),('Diário 5º PA'!$F$5:$F$2004))</f>
        <v>0</v>
      </c>
      <c r="M82" s="218">
        <f>SUMPRODUCT(-('Diário 2o PA'!$E$5:$E$1412='Analítico Cx.'!$B82),-('Diário 2o PA'!$P$5:$P$1412=M$1),('Diário 2o PA'!$F$5:$F$1412))+
SUMPRODUCT(-('Diário 3o PA'!$E$5:$E$2004='Analítico Cx.'!$B82),-('Diário 3o PA'!$P$5:$P$2004=M$1),('Diário 3o PA'!$F$5:$F$2004))+
SUMPRODUCT(-('Diário 4º PA'!$E$5:$E$2004='Analítico Cx.'!$B82),-('Diário 4º PA'!$P$5:$P$2004=M$1),('Diário 4º PA'!$F$5:$F$2004))+
SUMPRODUCT(-('Diário 5º PA'!$E$5:$E$2004='Analítico Cx.'!$B82),-('Diário 5º PA'!$P$5:$P$2004=M$1),('Diário 5º PA'!$F$5:$F$2004))</f>
        <v>0</v>
      </c>
      <c r="N82" s="218">
        <f>SUMPRODUCT(-('Diário 2o PA'!$E$5:$E$1412='Analítico Cx.'!$B82),-('Diário 2o PA'!$P$5:$P$1412=N$1),('Diário 2o PA'!$F$5:$F$1412))+
SUMPRODUCT(-('Diário 3o PA'!$E$5:$E$2004='Analítico Cx.'!$B82),-('Diário 3o PA'!$P$5:$P$2004=N$1),('Diário 3o PA'!$F$5:$F$2004))+
SUMPRODUCT(-('Diário 4º PA'!$E$5:$E$2004='Analítico Cx.'!$B82),-('Diário 4º PA'!$P$5:$P$2004=N$1),('Diário 4º PA'!$F$5:$F$2004))+
SUMPRODUCT(-('Diário 5º PA'!$E$5:$E$2004='Analítico Cx.'!$B82),-('Diário 5º PA'!$P$5:$P$2004=N$1),('Diário 5º PA'!$F$5:$F$2004))</f>
        <v>0</v>
      </c>
      <c r="O82" s="219">
        <f t="shared" si="16"/>
        <v>0</v>
      </c>
      <c r="P82" s="193">
        <f t="shared" si="15"/>
        <v>0</v>
      </c>
    </row>
    <row r="83" spans="1:16" ht="23.25" customHeight="1" x14ac:dyDescent="0.25">
      <c r="A83" s="228" t="s">
        <v>144</v>
      </c>
      <c r="B83" s="241" t="s">
        <v>82</v>
      </c>
      <c r="C83" s="218">
        <f>SUMPRODUCT(-('Diário 2o PA'!$E$5:$E$1412='Analítico Cx.'!$B83),-('Diário 2o PA'!$P$5:$P$1412=C$1),('Diário 2o PA'!$F$5:$F$1412))+
SUMPRODUCT(-('Diário 3o PA'!$E$5:$E$2004='Analítico Cx.'!$B83),-('Diário 3o PA'!$P$5:$P$2004=C$1),('Diário 3o PA'!$F$5:$F$2004))+
SUMPRODUCT(-('Diário 4º PA'!$E$5:$E$2004='Analítico Cx.'!$B83),-('Diário 4º PA'!$P$5:$P$2004=C$1),('Diário 4º PA'!$F$5:$F$2004))+
SUMPRODUCT(-('Diário 5º PA'!$E$5:$E$2004='Analítico Cx.'!$B83),-('Diário 5º PA'!$P$5:$P$2004=C$1),('Diário 5º PA'!$F$5:$F$2004))</f>
        <v>0</v>
      </c>
      <c r="D83" s="218">
        <f>SUMPRODUCT(-('Diário 2o PA'!$E$5:$E$1412='Analítico Cx.'!$B83),-('Diário 2o PA'!$P$5:$P$1412=D$1),('Diário 2o PA'!$F$5:$F$1412))+
SUMPRODUCT(-('Diário 3o PA'!$E$5:$E$2004='Analítico Cx.'!$B83),-('Diário 3o PA'!$P$5:$P$2004=D$1),('Diário 3o PA'!$F$5:$F$2004))+
SUMPRODUCT(-('Diário 4º PA'!$E$5:$E$2004='Analítico Cx.'!$B83),-('Diário 4º PA'!$P$5:$P$2004=D$1),('Diário 4º PA'!$F$5:$F$2004))+
SUMPRODUCT(-('Diário 5º PA'!$E$5:$E$2004='Analítico Cx.'!$B83),-('Diário 5º PA'!$P$5:$P$2004=D$1),('Diário 5º PA'!$F$5:$F$2004))</f>
        <v>1006.2</v>
      </c>
      <c r="E83" s="218">
        <f>SUMPRODUCT(-('Diário 2o PA'!$E$5:$E$1412='Analítico Cx.'!$B83),-('Diário 2o PA'!$P$5:$P$1412=E$1),('Diário 2o PA'!$F$5:$F$1412))+
SUMPRODUCT(-('Diário 3o PA'!$E$5:$E$2004='Analítico Cx.'!$B83),-('Diário 3o PA'!$P$5:$P$2004=E$1),('Diário 3o PA'!$F$5:$F$2004))+
SUMPRODUCT(-('Diário 4º PA'!$E$5:$E$2004='Analítico Cx.'!$B83),-('Diário 4º PA'!$P$5:$P$2004=E$1),('Diário 4º PA'!$F$5:$F$2004))+
SUMPRODUCT(-('Diário 5º PA'!$E$5:$E$2004='Analítico Cx.'!$B83),-('Diário 5º PA'!$P$5:$P$2004=E$1),('Diário 5º PA'!$F$5:$F$2004))</f>
        <v>0</v>
      </c>
      <c r="F83" s="218">
        <f>SUMPRODUCT(-('Diário 2o PA'!$E$5:$E$1412='Analítico Cx.'!$B83),-('Diário 2o PA'!$P$5:$P$1412=F$1),('Diário 2o PA'!$F$5:$F$1412))+
SUMPRODUCT(-('Diário 3o PA'!$E$5:$E$2004='Analítico Cx.'!$B83),-('Diário 3o PA'!$P$5:$P$2004=F$1),('Diário 3o PA'!$F$5:$F$2004))+
SUMPRODUCT(-('Diário 4º PA'!$E$5:$E$2004='Analítico Cx.'!$B83),-('Diário 4º PA'!$P$5:$P$2004=F$1),('Diário 4º PA'!$F$5:$F$2004))+
SUMPRODUCT(-('Diário 5º PA'!$E$5:$E$2004='Analítico Cx.'!$B83),-('Diário 5º PA'!$P$5:$P$2004=F$1),('Diário 5º PA'!$F$5:$F$2004))</f>
        <v>0</v>
      </c>
      <c r="G83" s="218">
        <f>SUMPRODUCT(-('Diário 2o PA'!$E$5:$E$1412='Analítico Cx.'!$B83),-('Diário 2o PA'!$P$5:$P$1412=G$1),('Diário 2o PA'!$F$5:$F$1412))+
SUMPRODUCT(-('Diário 3o PA'!$E$5:$E$2004='Analítico Cx.'!$B83),-('Diário 3o PA'!$P$5:$P$2004=G$1),('Diário 3o PA'!$F$5:$F$2004))+
SUMPRODUCT(-('Diário 4º PA'!$E$5:$E$2004='Analítico Cx.'!$B83),-('Diário 4º PA'!$P$5:$P$2004=G$1),('Diário 4º PA'!$F$5:$F$2004))+
SUMPRODUCT(-('Diário 5º PA'!$E$5:$E$2004='Analítico Cx.'!$B83),-('Diário 5º PA'!$P$5:$P$2004=G$1),('Diário 5º PA'!$F$5:$F$2004))</f>
        <v>0</v>
      </c>
      <c r="H83" s="218">
        <f>SUMPRODUCT(-('Diário 2o PA'!$E$5:$E$1412='Analítico Cx.'!$B83),-('Diário 2o PA'!$P$5:$P$1412=H$1),('Diário 2o PA'!$F$5:$F$1412))+
SUMPRODUCT(-('Diário 3o PA'!$E$5:$E$2004='Analítico Cx.'!$B83),-('Diário 3o PA'!$P$5:$P$2004=H$1),('Diário 3o PA'!$F$5:$F$2004))+
SUMPRODUCT(-('Diário 4º PA'!$E$5:$E$2004='Analítico Cx.'!$B83),-('Diário 4º PA'!$P$5:$P$2004=H$1),('Diário 4º PA'!$F$5:$F$2004))+
SUMPRODUCT(-('Diário 5º PA'!$E$5:$E$2004='Analítico Cx.'!$B83),-('Diário 5º PA'!$P$5:$P$2004=H$1),('Diário 5º PA'!$F$5:$F$2004))</f>
        <v>0</v>
      </c>
      <c r="I83" s="218">
        <f>SUMPRODUCT(-('Diário 2o PA'!$E$5:$E$1412='Analítico Cx.'!$B83),-('Diário 2o PA'!$P$5:$P$1412=I$1),('Diário 2o PA'!$F$5:$F$1412))+
SUMPRODUCT(-('Diário 3o PA'!$E$5:$E$2004='Analítico Cx.'!$B83),-('Diário 3o PA'!$P$5:$P$2004=I$1),('Diário 3o PA'!$F$5:$F$2004))+
SUMPRODUCT(-('Diário 4º PA'!$E$5:$E$2004='Analítico Cx.'!$B83),-('Diário 4º PA'!$P$5:$P$2004=I$1),('Diário 4º PA'!$F$5:$F$2004))+
SUMPRODUCT(-('Diário 5º PA'!$E$5:$E$2004='Analítico Cx.'!$B83),-('Diário 5º PA'!$P$5:$P$2004=I$1),('Diário 5º PA'!$F$5:$F$2004))</f>
        <v>0</v>
      </c>
      <c r="J83" s="218">
        <f>SUMPRODUCT(-('Diário 2o PA'!$E$5:$E$1412='Analítico Cx.'!$B83),-('Diário 2o PA'!$P$5:$P$1412=J$1),('Diário 2o PA'!$F$5:$F$1412))+
SUMPRODUCT(-('Diário 3o PA'!$E$5:$E$2004='Analítico Cx.'!$B83),-('Diário 3o PA'!$P$5:$P$2004=J$1),('Diário 3o PA'!$F$5:$F$2004))+
SUMPRODUCT(-('Diário 4º PA'!$E$5:$E$2004='Analítico Cx.'!$B83),-('Diário 4º PA'!$P$5:$P$2004=J$1),('Diário 4º PA'!$F$5:$F$2004))+
SUMPRODUCT(-('Diário 5º PA'!$E$5:$E$2004='Analítico Cx.'!$B83),-('Diário 5º PA'!$P$5:$P$2004=J$1),('Diário 5º PA'!$F$5:$F$2004))</f>
        <v>0</v>
      </c>
      <c r="K83" s="218">
        <f>SUMPRODUCT(-('Diário 2o PA'!$E$5:$E$1412='Analítico Cx.'!$B83),-('Diário 2o PA'!$P$5:$P$1412=K$1),('Diário 2o PA'!$F$5:$F$1412))+
SUMPRODUCT(-('Diário 3o PA'!$E$5:$E$2004='Analítico Cx.'!$B83),-('Diário 3o PA'!$P$5:$P$2004=K$1),('Diário 3o PA'!$F$5:$F$2004))+
SUMPRODUCT(-('Diário 4º PA'!$E$5:$E$2004='Analítico Cx.'!$B83),-('Diário 4º PA'!$P$5:$P$2004=K$1),('Diário 4º PA'!$F$5:$F$2004))+
SUMPRODUCT(-('Diário 5º PA'!$E$5:$E$2004='Analítico Cx.'!$B83),-('Diário 5º PA'!$P$5:$P$2004=K$1),('Diário 5º PA'!$F$5:$F$2004))</f>
        <v>0</v>
      </c>
      <c r="L83" s="218">
        <f>SUMPRODUCT(-('Diário 2o PA'!$E$5:$E$1412='Analítico Cx.'!$B83),-('Diário 2o PA'!$P$5:$P$1412=L$1),('Diário 2o PA'!$F$5:$F$1412))+
SUMPRODUCT(-('Diário 3o PA'!$E$5:$E$2004='Analítico Cx.'!$B83),-('Diário 3o PA'!$P$5:$P$2004=L$1),('Diário 3o PA'!$F$5:$F$2004))+
SUMPRODUCT(-('Diário 4º PA'!$E$5:$E$2004='Analítico Cx.'!$B83),-('Diário 4º PA'!$P$5:$P$2004=L$1),('Diário 4º PA'!$F$5:$F$2004))+
SUMPRODUCT(-('Diário 5º PA'!$E$5:$E$2004='Analítico Cx.'!$B83),-('Diário 5º PA'!$P$5:$P$2004=L$1),('Diário 5º PA'!$F$5:$F$2004))</f>
        <v>0</v>
      </c>
      <c r="M83" s="218">
        <f>SUMPRODUCT(-('Diário 2o PA'!$E$5:$E$1412='Analítico Cx.'!$B83),-('Diário 2o PA'!$P$5:$P$1412=M$1),('Diário 2o PA'!$F$5:$F$1412))+
SUMPRODUCT(-('Diário 3o PA'!$E$5:$E$2004='Analítico Cx.'!$B83),-('Diário 3o PA'!$P$5:$P$2004=M$1),('Diário 3o PA'!$F$5:$F$2004))+
SUMPRODUCT(-('Diário 4º PA'!$E$5:$E$2004='Analítico Cx.'!$B83),-('Diário 4º PA'!$P$5:$P$2004=M$1),('Diário 4º PA'!$F$5:$F$2004))+
SUMPRODUCT(-('Diário 5º PA'!$E$5:$E$2004='Analítico Cx.'!$B83),-('Diário 5º PA'!$P$5:$P$2004=M$1),('Diário 5º PA'!$F$5:$F$2004))</f>
        <v>0</v>
      </c>
      <c r="N83" s="218">
        <f>SUMPRODUCT(-('Diário 2o PA'!$E$5:$E$1412='Analítico Cx.'!$B83),-('Diário 2o PA'!$P$5:$P$1412=N$1),('Diário 2o PA'!$F$5:$F$1412))+
SUMPRODUCT(-('Diário 3o PA'!$E$5:$E$2004='Analítico Cx.'!$B83),-('Diário 3o PA'!$P$5:$P$2004=N$1),('Diário 3o PA'!$F$5:$F$2004))+
SUMPRODUCT(-('Diário 4º PA'!$E$5:$E$2004='Analítico Cx.'!$B83),-('Diário 4º PA'!$P$5:$P$2004=N$1),('Diário 4º PA'!$F$5:$F$2004))+
SUMPRODUCT(-('Diário 5º PA'!$E$5:$E$2004='Analítico Cx.'!$B83),-('Diário 5º PA'!$P$5:$P$2004=N$1),('Diário 5º PA'!$F$5:$F$2004))</f>
        <v>0</v>
      </c>
      <c r="O83" s="219">
        <f t="shared" si="16"/>
        <v>1006.2</v>
      </c>
      <c r="P83" s="193">
        <f t="shared" si="15"/>
        <v>1.101257384532996E-4</v>
      </c>
    </row>
    <row r="84" spans="1:16" ht="23.25" customHeight="1" x14ac:dyDescent="0.25">
      <c r="A84" s="228" t="s">
        <v>145</v>
      </c>
      <c r="B84" s="241" t="s">
        <v>182</v>
      </c>
      <c r="C84" s="218">
        <f>SUMPRODUCT(-('Diário 2o PA'!$E$5:$E$1412='Analítico Cx.'!$B84),-('Diário 2o PA'!$P$5:$P$1412=C$1),('Diário 2o PA'!$F$5:$F$1412))+
SUMPRODUCT(-('Diário 3o PA'!$E$5:$E$2004='Analítico Cx.'!$B84),-('Diário 3o PA'!$P$5:$P$2004=C$1),('Diário 3o PA'!$F$5:$F$2004))+
SUMPRODUCT(-('Diário 4º PA'!$E$5:$E$2004='Analítico Cx.'!$B84),-('Diário 4º PA'!$P$5:$P$2004=C$1),('Diário 4º PA'!$F$5:$F$2004))+
SUMPRODUCT(-('Diário 5º PA'!$E$5:$E$2004='Analítico Cx.'!$B84),-('Diário 5º PA'!$P$5:$P$2004=C$1),('Diário 5º PA'!$F$5:$F$2004))</f>
        <v>0</v>
      </c>
      <c r="D84" s="218">
        <f>SUMPRODUCT(-('Diário 2o PA'!$E$5:$E$1412='Analítico Cx.'!$B84),-('Diário 2o PA'!$P$5:$P$1412=D$1),('Diário 2o PA'!$F$5:$F$1412))+
SUMPRODUCT(-('Diário 3o PA'!$E$5:$E$2004='Analítico Cx.'!$B84),-('Diário 3o PA'!$P$5:$P$2004=D$1),('Diário 3o PA'!$F$5:$F$2004))+
SUMPRODUCT(-('Diário 4º PA'!$E$5:$E$2004='Analítico Cx.'!$B84),-('Diário 4º PA'!$P$5:$P$2004=D$1),('Diário 4º PA'!$F$5:$F$2004))+
SUMPRODUCT(-('Diário 5º PA'!$E$5:$E$2004='Analítico Cx.'!$B84),-('Diário 5º PA'!$P$5:$P$2004=D$1),('Diário 5º PA'!$F$5:$F$2004))</f>
        <v>0</v>
      </c>
      <c r="E84" s="218">
        <f>SUMPRODUCT(-('Diário 2o PA'!$E$5:$E$1412='Analítico Cx.'!$B84),-('Diário 2o PA'!$P$5:$P$1412=E$1),('Diário 2o PA'!$F$5:$F$1412))+
SUMPRODUCT(-('Diário 3o PA'!$E$5:$E$2004='Analítico Cx.'!$B84),-('Diário 3o PA'!$P$5:$P$2004=E$1),('Diário 3o PA'!$F$5:$F$2004))+
SUMPRODUCT(-('Diário 4º PA'!$E$5:$E$2004='Analítico Cx.'!$B84),-('Diário 4º PA'!$P$5:$P$2004=E$1),('Diário 4º PA'!$F$5:$F$2004))+
SUMPRODUCT(-('Diário 5º PA'!$E$5:$E$2004='Analítico Cx.'!$B84),-('Diário 5º PA'!$P$5:$P$2004=E$1),('Diário 5º PA'!$F$5:$F$2004))</f>
        <v>0</v>
      </c>
      <c r="F84" s="218">
        <f>SUMPRODUCT(-('Diário 2o PA'!$E$5:$E$1412='Analítico Cx.'!$B84),-('Diário 2o PA'!$P$5:$P$1412=F$1),('Diário 2o PA'!$F$5:$F$1412))+
SUMPRODUCT(-('Diário 3o PA'!$E$5:$E$2004='Analítico Cx.'!$B84),-('Diário 3o PA'!$P$5:$P$2004=F$1),('Diário 3o PA'!$F$5:$F$2004))+
SUMPRODUCT(-('Diário 4º PA'!$E$5:$E$2004='Analítico Cx.'!$B84),-('Diário 4º PA'!$P$5:$P$2004=F$1),('Diário 4º PA'!$F$5:$F$2004))+
SUMPRODUCT(-('Diário 5º PA'!$E$5:$E$2004='Analítico Cx.'!$B84),-('Diário 5º PA'!$P$5:$P$2004=F$1),('Diário 5º PA'!$F$5:$F$2004))</f>
        <v>0</v>
      </c>
      <c r="G84" s="218">
        <f>SUMPRODUCT(-('Diário 2o PA'!$E$5:$E$1412='Analítico Cx.'!$B84),-('Diário 2o PA'!$P$5:$P$1412=G$1),('Diário 2o PA'!$F$5:$F$1412))+
SUMPRODUCT(-('Diário 3o PA'!$E$5:$E$2004='Analítico Cx.'!$B84),-('Diário 3o PA'!$P$5:$P$2004=G$1),('Diário 3o PA'!$F$5:$F$2004))+
SUMPRODUCT(-('Diário 4º PA'!$E$5:$E$2004='Analítico Cx.'!$B84),-('Diário 4º PA'!$P$5:$P$2004=G$1),('Diário 4º PA'!$F$5:$F$2004))+
SUMPRODUCT(-('Diário 5º PA'!$E$5:$E$2004='Analítico Cx.'!$B84),-('Diário 5º PA'!$P$5:$P$2004=G$1),('Diário 5º PA'!$F$5:$F$2004))</f>
        <v>0</v>
      </c>
      <c r="H84" s="218">
        <f>SUMPRODUCT(-('Diário 2o PA'!$E$5:$E$1412='Analítico Cx.'!$B84),-('Diário 2o PA'!$P$5:$P$1412=H$1),('Diário 2o PA'!$F$5:$F$1412))+
SUMPRODUCT(-('Diário 3o PA'!$E$5:$E$2004='Analítico Cx.'!$B84),-('Diário 3o PA'!$P$5:$P$2004=H$1),('Diário 3o PA'!$F$5:$F$2004))+
SUMPRODUCT(-('Diário 4º PA'!$E$5:$E$2004='Analítico Cx.'!$B84),-('Diário 4º PA'!$P$5:$P$2004=H$1),('Diário 4º PA'!$F$5:$F$2004))+
SUMPRODUCT(-('Diário 5º PA'!$E$5:$E$2004='Analítico Cx.'!$B84),-('Diário 5º PA'!$P$5:$P$2004=H$1),('Diário 5º PA'!$F$5:$F$2004))</f>
        <v>0</v>
      </c>
      <c r="I84" s="218">
        <f>SUMPRODUCT(-('Diário 2o PA'!$E$5:$E$1412='Analítico Cx.'!$B84),-('Diário 2o PA'!$P$5:$P$1412=I$1),('Diário 2o PA'!$F$5:$F$1412))+
SUMPRODUCT(-('Diário 3o PA'!$E$5:$E$2004='Analítico Cx.'!$B84),-('Diário 3o PA'!$P$5:$P$2004=I$1),('Diário 3o PA'!$F$5:$F$2004))+
SUMPRODUCT(-('Diário 4º PA'!$E$5:$E$2004='Analítico Cx.'!$B84),-('Diário 4º PA'!$P$5:$P$2004=I$1),('Diário 4º PA'!$F$5:$F$2004))+
SUMPRODUCT(-('Diário 5º PA'!$E$5:$E$2004='Analítico Cx.'!$B84),-('Diário 5º PA'!$P$5:$P$2004=I$1),('Diário 5º PA'!$F$5:$F$2004))</f>
        <v>0</v>
      </c>
      <c r="J84" s="218">
        <f>SUMPRODUCT(-('Diário 2o PA'!$E$5:$E$1412='Analítico Cx.'!$B84),-('Diário 2o PA'!$P$5:$P$1412=J$1),('Diário 2o PA'!$F$5:$F$1412))+
SUMPRODUCT(-('Diário 3o PA'!$E$5:$E$2004='Analítico Cx.'!$B84),-('Diário 3o PA'!$P$5:$P$2004=J$1),('Diário 3o PA'!$F$5:$F$2004))+
SUMPRODUCT(-('Diário 4º PA'!$E$5:$E$2004='Analítico Cx.'!$B84),-('Diário 4º PA'!$P$5:$P$2004=J$1),('Diário 4º PA'!$F$5:$F$2004))+
SUMPRODUCT(-('Diário 5º PA'!$E$5:$E$2004='Analítico Cx.'!$B84),-('Diário 5º PA'!$P$5:$P$2004=J$1),('Diário 5º PA'!$F$5:$F$2004))</f>
        <v>0</v>
      </c>
      <c r="K84" s="218">
        <f>SUMPRODUCT(-('Diário 2o PA'!$E$5:$E$1412='Analítico Cx.'!$B84),-('Diário 2o PA'!$P$5:$P$1412=K$1),('Diário 2o PA'!$F$5:$F$1412))+
SUMPRODUCT(-('Diário 3o PA'!$E$5:$E$2004='Analítico Cx.'!$B84),-('Diário 3o PA'!$P$5:$P$2004=K$1),('Diário 3o PA'!$F$5:$F$2004))+
SUMPRODUCT(-('Diário 4º PA'!$E$5:$E$2004='Analítico Cx.'!$B84),-('Diário 4º PA'!$P$5:$P$2004=K$1),('Diário 4º PA'!$F$5:$F$2004))+
SUMPRODUCT(-('Diário 5º PA'!$E$5:$E$2004='Analítico Cx.'!$B84),-('Diário 5º PA'!$P$5:$P$2004=K$1),('Diário 5º PA'!$F$5:$F$2004))</f>
        <v>0</v>
      </c>
      <c r="L84" s="218">
        <f>SUMPRODUCT(-('Diário 2o PA'!$E$5:$E$1412='Analítico Cx.'!$B84),-('Diário 2o PA'!$P$5:$P$1412=L$1),('Diário 2o PA'!$F$5:$F$1412))+
SUMPRODUCT(-('Diário 3o PA'!$E$5:$E$2004='Analítico Cx.'!$B84),-('Diário 3o PA'!$P$5:$P$2004=L$1),('Diário 3o PA'!$F$5:$F$2004))+
SUMPRODUCT(-('Diário 4º PA'!$E$5:$E$2004='Analítico Cx.'!$B84),-('Diário 4º PA'!$P$5:$P$2004=L$1),('Diário 4º PA'!$F$5:$F$2004))+
SUMPRODUCT(-('Diário 5º PA'!$E$5:$E$2004='Analítico Cx.'!$B84),-('Diário 5º PA'!$P$5:$P$2004=L$1),('Diário 5º PA'!$F$5:$F$2004))</f>
        <v>0</v>
      </c>
      <c r="M84" s="218">
        <f>SUMPRODUCT(-('Diário 2o PA'!$E$5:$E$1412='Analítico Cx.'!$B84),-('Diário 2o PA'!$P$5:$P$1412=M$1),('Diário 2o PA'!$F$5:$F$1412))+
SUMPRODUCT(-('Diário 3o PA'!$E$5:$E$2004='Analítico Cx.'!$B84),-('Diário 3o PA'!$P$5:$P$2004=M$1),('Diário 3o PA'!$F$5:$F$2004))+
SUMPRODUCT(-('Diário 4º PA'!$E$5:$E$2004='Analítico Cx.'!$B84),-('Diário 4º PA'!$P$5:$P$2004=M$1),('Diário 4º PA'!$F$5:$F$2004))+
SUMPRODUCT(-('Diário 5º PA'!$E$5:$E$2004='Analítico Cx.'!$B84),-('Diário 5º PA'!$P$5:$P$2004=M$1),('Diário 5º PA'!$F$5:$F$2004))</f>
        <v>0</v>
      </c>
      <c r="N84" s="218">
        <f>SUMPRODUCT(-('Diário 2o PA'!$E$5:$E$1412='Analítico Cx.'!$B84),-('Diário 2o PA'!$P$5:$P$1412=N$1),('Diário 2o PA'!$F$5:$F$1412))+
SUMPRODUCT(-('Diário 3o PA'!$E$5:$E$2004='Analítico Cx.'!$B84),-('Diário 3o PA'!$P$5:$P$2004=N$1),('Diário 3o PA'!$F$5:$F$2004))+
SUMPRODUCT(-('Diário 4º PA'!$E$5:$E$2004='Analítico Cx.'!$B84),-('Diário 4º PA'!$P$5:$P$2004=N$1),('Diário 4º PA'!$F$5:$F$2004))+
SUMPRODUCT(-('Diário 5º PA'!$E$5:$E$2004='Analítico Cx.'!$B84),-('Diário 5º PA'!$P$5:$P$2004=N$1),('Diário 5º PA'!$F$5:$F$2004))</f>
        <v>0</v>
      </c>
      <c r="O84" s="219">
        <f t="shared" si="16"/>
        <v>0</v>
      </c>
      <c r="P84" s="193">
        <f t="shared" si="15"/>
        <v>0</v>
      </c>
    </row>
    <row r="85" spans="1:16" ht="23.25" customHeight="1" x14ac:dyDescent="0.25">
      <c r="A85" s="228" t="s">
        <v>146</v>
      </c>
      <c r="B85" s="241" t="s">
        <v>420</v>
      </c>
      <c r="C85" s="218">
        <f>SUMPRODUCT(-('Diário 2o PA'!$E$5:$E$1412='Analítico Cx.'!$B85),-('Diário 2o PA'!$P$5:$P$1412=C$1),('Diário 2o PA'!$F$5:$F$1412))+
SUMPRODUCT(-('Diário 3o PA'!$E$5:$E$2004='Analítico Cx.'!$B85),-('Diário 3o PA'!$P$5:$P$2004=C$1),('Diário 3o PA'!$F$5:$F$2004))+
SUMPRODUCT(-('Diário 4º PA'!$E$5:$E$2004='Analítico Cx.'!$B85),-('Diário 4º PA'!$P$5:$P$2004=C$1),('Diário 4º PA'!$F$5:$F$2004))+
SUMPRODUCT(-('Diário 5º PA'!$E$5:$E$2004='Analítico Cx.'!$B85),-('Diário 5º PA'!$P$5:$P$2004=C$1),('Diário 5º PA'!$F$5:$F$2004))</f>
        <v>110675.65000000001</v>
      </c>
      <c r="D85" s="218">
        <f>SUMPRODUCT(-('Diário 2o PA'!$E$5:$E$1412='Analítico Cx.'!$B85),-('Diário 2o PA'!$P$5:$P$1412=D$1),('Diário 2o PA'!$F$5:$F$1412))+
SUMPRODUCT(-('Diário 3o PA'!$E$5:$E$2004='Analítico Cx.'!$B85),-('Diário 3o PA'!$P$5:$P$2004=D$1),('Diário 3o PA'!$F$5:$F$2004))+
SUMPRODUCT(-('Diário 4º PA'!$E$5:$E$2004='Analítico Cx.'!$B85),-('Diário 4º PA'!$P$5:$P$2004=D$1),('Diário 4º PA'!$F$5:$F$2004))+
SUMPRODUCT(-('Diário 5º PA'!$E$5:$E$2004='Analítico Cx.'!$B85),-('Diário 5º PA'!$P$5:$P$2004=D$1),('Diário 5º PA'!$F$5:$F$2004))</f>
        <v>98308.15</v>
      </c>
      <c r="E85" s="218">
        <f>SUMPRODUCT(-('Diário 2o PA'!$E$5:$E$1412='Analítico Cx.'!$B85),-('Diário 2o PA'!$P$5:$P$1412=E$1),('Diário 2o PA'!$F$5:$F$1412))+
SUMPRODUCT(-('Diário 3o PA'!$E$5:$E$2004='Analítico Cx.'!$B85),-('Diário 3o PA'!$P$5:$P$2004=E$1),('Diário 3o PA'!$F$5:$F$2004))+
SUMPRODUCT(-('Diário 4º PA'!$E$5:$E$2004='Analítico Cx.'!$B85),-('Diário 4º PA'!$P$5:$P$2004=E$1),('Diário 4º PA'!$F$5:$F$2004))+
SUMPRODUCT(-('Diário 5º PA'!$E$5:$E$2004='Analítico Cx.'!$B85),-('Diário 5º PA'!$P$5:$P$2004=E$1),('Diário 5º PA'!$F$5:$F$2004))</f>
        <v>145706.80000000002</v>
      </c>
      <c r="F85" s="218">
        <f>SUMPRODUCT(-('Diário 2o PA'!$E$5:$E$1412='Analítico Cx.'!$B85),-('Diário 2o PA'!$P$5:$P$1412=F$1),('Diário 2o PA'!$F$5:$F$1412))+
SUMPRODUCT(-('Diário 3o PA'!$E$5:$E$2004='Analítico Cx.'!$B85),-('Diário 3o PA'!$P$5:$P$2004=F$1),('Diário 3o PA'!$F$5:$F$2004))+
SUMPRODUCT(-('Diário 4º PA'!$E$5:$E$2004='Analítico Cx.'!$B85),-('Diário 4º PA'!$P$5:$P$2004=F$1),('Diário 4º PA'!$F$5:$F$2004))+
SUMPRODUCT(-('Diário 5º PA'!$E$5:$E$2004='Analítico Cx.'!$B85),-('Diário 5º PA'!$P$5:$P$2004=F$1),('Diário 5º PA'!$F$5:$F$2004))</f>
        <v>0</v>
      </c>
      <c r="G85" s="218">
        <f>SUMPRODUCT(-('Diário 2o PA'!$E$5:$E$1412='Analítico Cx.'!$B85),-('Diário 2o PA'!$P$5:$P$1412=G$1),('Diário 2o PA'!$F$5:$F$1412))+
SUMPRODUCT(-('Diário 3o PA'!$E$5:$E$2004='Analítico Cx.'!$B85),-('Diário 3o PA'!$P$5:$P$2004=G$1),('Diário 3o PA'!$F$5:$F$2004))+
SUMPRODUCT(-('Diário 4º PA'!$E$5:$E$2004='Analítico Cx.'!$B85),-('Diário 4º PA'!$P$5:$P$2004=G$1),('Diário 4º PA'!$F$5:$F$2004))+
SUMPRODUCT(-('Diário 5º PA'!$E$5:$E$2004='Analítico Cx.'!$B85),-('Diário 5º PA'!$P$5:$P$2004=G$1),('Diário 5º PA'!$F$5:$F$2004))</f>
        <v>0</v>
      </c>
      <c r="H85" s="218">
        <f>SUMPRODUCT(-('Diário 2o PA'!$E$5:$E$1412='Analítico Cx.'!$B85),-('Diário 2o PA'!$P$5:$P$1412=H$1),('Diário 2o PA'!$F$5:$F$1412))+
SUMPRODUCT(-('Diário 3o PA'!$E$5:$E$2004='Analítico Cx.'!$B85),-('Diário 3o PA'!$P$5:$P$2004=H$1),('Diário 3o PA'!$F$5:$F$2004))+
SUMPRODUCT(-('Diário 4º PA'!$E$5:$E$2004='Analítico Cx.'!$B85),-('Diário 4º PA'!$P$5:$P$2004=H$1),('Diário 4º PA'!$F$5:$F$2004))+
SUMPRODUCT(-('Diário 5º PA'!$E$5:$E$2004='Analítico Cx.'!$B85),-('Diário 5º PA'!$P$5:$P$2004=H$1),('Diário 5º PA'!$F$5:$F$2004))</f>
        <v>0</v>
      </c>
      <c r="I85" s="218">
        <f>SUMPRODUCT(-('Diário 2o PA'!$E$5:$E$1412='Analítico Cx.'!$B85),-('Diário 2o PA'!$P$5:$P$1412=I$1),('Diário 2o PA'!$F$5:$F$1412))+
SUMPRODUCT(-('Diário 3o PA'!$E$5:$E$2004='Analítico Cx.'!$B85),-('Diário 3o PA'!$P$5:$P$2004=I$1),('Diário 3o PA'!$F$5:$F$2004))+
SUMPRODUCT(-('Diário 4º PA'!$E$5:$E$2004='Analítico Cx.'!$B85),-('Diário 4º PA'!$P$5:$P$2004=I$1),('Diário 4º PA'!$F$5:$F$2004))+
SUMPRODUCT(-('Diário 5º PA'!$E$5:$E$2004='Analítico Cx.'!$B85),-('Diário 5º PA'!$P$5:$P$2004=I$1),('Diário 5º PA'!$F$5:$F$2004))</f>
        <v>0</v>
      </c>
      <c r="J85" s="218">
        <f>SUMPRODUCT(-('Diário 2o PA'!$E$5:$E$1412='Analítico Cx.'!$B85),-('Diário 2o PA'!$P$5:$P$1412=J$1),('Diário 2o PA'!$F$5:$F$1412))+
SUMPRODUCT(-('Diário 3o PA'!$E$5:$E$2004='Analítico Cx.'!$B85),-('Diário 3o PA'!$P$5:$P$2004=J$1),('Diário 3o PA'!$F$5:$F$2004))+
SUMPRODUCT(-('Diário 4º PA'!$E$5:$E$2004='Analítico Cx.'!$B85),-('Diário 4º PA'!$P$5:$P$2004=J$1),('Diário 4º PA'!$F$5:$F$2004))+
SUMPRODUCT(-('Diário 5º PA'!$E$5:$E$2004='Analítico Cx.'!$B85),-('Diário 5º PA'!$P$5:$P$2004=J$1),('Diário 5º PA'!$F$5:$F$2004))</f>
        <v>0</v>
      </c>
      <c r="K85" s="218">
        <f>SUMPRODUCT(-('Diário 2o PA'!$E$5:$E$1412='Analítico Cx.'!$B85),-('Diário 2o PA'!$P$5:$P$1412=K$1),('Diário 2o PA'!$F$5:$F$1412))+
SUMPRODUCT(-('Diário 3o PA'!$E$5:$E$2004='Analítico Cx.'!$B85),-('Diário 3o PA'!$P$5:$P$2004=K$1),('Diário 3o PA'!$F$5:$F$2004))+
SUMPRODUCT(-('Diário 4º PA'!$E$5:$E$2004='Analítico Cx.'!$B85),-('Diário 4º PA'!$P$5:$P$2004=K$1),('Diário 4º PA'!$F$5:$F$2004))+
SUMPRODUCT(-('Diário 5º PA'!$E$5:$E$2004='Analítico Cx.'!$B85),-('Diário 5º PA'!$P$5:$P$2004=K$1),('Diário 5º PA'!$F$5:$F$2004))</f>
        <v>0</v>
      </c>
      <c r="L85" s="218">
        <f>SUMPRODUCT(-('Diário 2o PA'!$E$5:$E$1412='Analítico Cx.'!$B85),-('Diário 2o PA'!$P$5:$P$1412=L$1),('Diário 2o PA'!$F$5:$F$1412))+
SUMPRODUCT(-('Diário 3o PA'!$E$5:$E$2004='Analítico Cx.'!$B85),-('Diário 3o PA'!$P$5:$P$2004=L$1),('Diário 3o PA'!$F$5:$F$2004))+
SUMPRODUCT(-('Diário 4º PA'!$E$5:$E$2004='Analítico Cx.'!$B85),-('Diário 4º PA'!$P$5:$P$2004=L$1),('Diário 4º PA'!$F$5:$F$2004))+
SUMPRODUCT(-('Diário 5º PA'!$E$5:$E$2004='Analítico Cx.'!$B85),-('Diário 5º PA'!$P$5:$P$2004=L$1),('Diário 5º PA'!$F$5:$F$2004))</f>
        <v>0</v>
      </c>
      <c r="M85" s="218">
        <f>SUMPRODUCT(-('Diário 2o PA'!$E$5:$E$1412='Analítico Cx.'!$B85),-('Diário 2o PA'!$P$5:$P$1412=M$1),('Diário 2o PA'!$F$5:$F$1412))+
SUMPRODUCT(-('Diário 3o PA'!$E$5:$E$2004='Analítico Cx.'!$B85),-('Diário 3o PA'!$P$5:$P$2004=M$1),('Diário 3o PA'!$F$5:$F$2004))+
SUMPRODUCT(-('Diário 4º PA'!$E$5:$E$2004='Analítico Cx.'!$B85),-('Diário 4º PA'!$P$5:$P$2004=M$1),('Diário 4º PA'!$F$5:$F$2004))+
SUMPRODUCT(-('Diário 5º PA'!$E$5:$E$2004='Analítico Cx.'!$B85),-('Diário 5º PA'!$P$5:$P$2004=M$1),('Diário 5º PA'!$F$5:$F$2004))</f>
        <v>0</v>
      </c>
      <c r="N85" s="218">
        <f>SUMPRODUCT(-('Diário 2o PA'!$E$5:$E$1412='Analítico Cx.'!$B85),-('Diário 2o PA'!$P$5:$P$1412=N$1),('Diário 2o PA'!$F$5:$F$1412))+
SUMPRODUCT(-('Diário 3o PA'!$E$5:$E$2004='Analítico Cx.'!$B85),-('Diário 3o PA'!$P$5:$P$2004=N$1),('Diário 3o PA'!$F$5:$F$2004))+
SUMPRODUCT(-('Diário 4º PA'!$E$5:$E$2004='Analítico Cx.'!$B85),-('Diário 4º PA'!$P$5:$P$2004=N$1),('Diário 4º PA'!$F$5:$F$2004))+
SUMPRODUCT(-('Diário 5º PA'!$E$5:$E$2004='Analítico Cx.'!$B85),-('Diário 5º PA'!$P$5:$P$2004=N$1),('Diário 5º PA'!$F$5:$F$2004))</f>
        <v>0</v>
      </c>
      <c r="O85" s="219">
        <f t="shared" si="16"/>
        <v>354690.6</v>
      </c>
      <c r="P85" s="193">
        <f t="shared" si="15"/>
        <v>3.8819880985334829E-2</v>
      </c>
    </row>
    <row r="86" spans="1:16" ht="23.25" customHeight="1" x14ac:dyDescent="0.25">
      <c r="A86" s="228" t="s">
        <v>147</v>
      </c>
      <c r="B86" s="241" t="s">
        <v>86</v>
      </c>
      <c r="C86" s="218">
        <f>SUMPRODUCT(-('Diário 2o PA'!$E$5:$E$1412='Analítico Cx.'!$B86),-('Diário 2o PA'!$P$5:$P$1412=C$1),('Diário 2o PA'!$F$5:$F$1412))+
SUMPRODUCT(-('Diário 3o PA'!$E$5:$E$2004='Analítico Cx.'!$B86),-('Diário 3o PA'!$P$5:$P$2004=C$1),('Diário 3o PA'!$F$5:$F$2004))+
SUMPRODUCT(-('Diário 4º PA'!$E$5:$E$2004='Analítico Cx.'!$B86),-('Diário 4º PA'!$P$5:$P$2004=C$1),('Diário 4º PA'!$F$5:$F$2004))+
SUMPRODUCT(-('Diário 5º PA'!$E$5:$E$2004='Analítico Cx.'!$B86),-('Diário 5º PA'!$P$5:$P$2004=C$1),('Diário 5º PA'!$F$5:$F$2004))</f>
        <v>73.02</v>
      </c>
      <c r="D86" s="218">
        <f>SUMPRODUCT(-('Diário 2o PA'!$E$5:$E$1412='Analítico Cx.'!$B86),-('Diário 2o PA'!$P$5:$P$1412=D$1),('Diário 2o PA'!$F$5:$F$1412))+
SUMPRODUCT(-('Diário 3o PA'!$E$5:$E$2004='Analítico Cx.'!$B86),-('Diário 3o PA'!$P$5:$P$2004=D$1),('Diário 3o PA'!$F$5:$F$2004))+
SUMPRODUCT(-('Diário 4º PA'!$E$5:$E$2004='Analítico Cx.'!$B86),-('Diário 4º PA'!$P$5:$P$2004=D$1),('Diário 4º PA'!$F$5:$F$2004))+
SUMPRODUCT(-('Diário 5º PA'!$E$5:$E$2004='Analítico Cx.'!$B86),-('Diário 5º PA'!$P$5:$P$2004=D$1),('Diário 5º PA'!$F$5:$F$2004))</f>
        <v>1.98</v>
      </c>
      <c r="E86" s="218">
        <f>SUMPRODUCT(-('Diário 2o PA'!$E$5:$E$1412='Analítico Cx.'!$B86),-('Diário 2o PA'!$P$5:$P$1412=E$1),('Diário 2o PA'!$F$5:$F$1412))+
SUMPRODUCT(-('Diário 3o PA'!$E$5:$E$2004='Analítico Cx.'!$B86),-('Diário 3o PA'!$P$5:$P$2004=E$1),('Diário 3o PA'!$F$5:$F$2004))+
SUMPRODUCT(-('Diário 4º PA'!$E$5:$E$2004='Analítico Cx.'!$B86),-('Diário 4º PA'!$P$5:$P$2004=E$1),('Diário 4º PA'!$F$5:$F$2004))+
SUMPRODUCT(-('Diário 5º PA'!$E$5:$E$2004='Analítico Cx.'!$B86),-('Diário 5º PA'!$P$5:$P$2004=E$1),('Diário 5º PA'!$F$5:$F$2004))</f>
        <v>28840.67</v>
      </c>
      <c r="F86" s="218">
        <f>SUMPRODUCT(-('Diário 2o PA'!$E$5:$E$1412='Analítico Cx.'!$B86),-('Diário 2o PA'!$P$5:$P$1412=F$1),('Diário 2o PA'!$F$5:$F$1412))+
SUMPRODUCT(-('Diário 3o PA'!$E$5:$E$2004='Analítico Cx.'!$B86),-('Diário 3o PA'!$P$5:$P$2004=F$1),('Diário 3o PA'!$F$5:$F$2004))+
SUMPRODUCT(-('Diário 4º PA'!$E$5:$E$2004='Analítico Cx.'!$B86),-('Diário 4º PA'!$P$5:$P$2004=F$1),('Diário 4º PA'!$F$5:$F$2004))+
SUMPRODUCT(-('Diário 5º PA'!$E$5:$E$2004='Analítico Cx.'!$B86),-('Diário 5º PA'!$P$5:$P$2004=F$1),('Diário 5º PA'!$F$5:$F$2004))</f>
        <v>0</v>
      </c>
      <c r="G86" s="218">
        <f>SUMPRODUCT(-('Diário 2o PA'!$E$5:$E$1412='Analítico Cx.'!$B86),-('Diário 2o PA'!$P$5:$P$1412=G$1),('Diário 2o PA'!$F$5:$F$1412))+
SUMPRODUCT(-('Diário 3o PA'!$E$5:$E$2004='Analítico Cx.'!$B86),-('Diário 3o PA'!$P$5:$P$2004=G$1),('Diário 3o PA'!$F$5:$F$2004))+
SUMPRODUCT(-('Diário 4º PA'!$E$5:$E$2004='Analítico Cx.'!$B86),-('Diário 4º PA'!$P$5:$P$2004=G$1),('Diário 4º PA'!$F$5:$F$2004))+
SUMPRODUCT(-('Diário 5º PA'!$E$5:$E$2004='Analítico Cx.'!$B86),-('Diário 5º PA'!$P$5:$P$2004=G$1),('Diário 5º PA'!$F$5:$F$2004))</f>
        <v>0</v>
      </c>
      <c r="H86" s="218">
        <f>SUMPRODUCT(-('Diário 2o PA'!$E$5:$E$1412='Analítico Cx.'!$B86),-('Diário 2o PA'!$P$5:$P$1412=H$1),('Diário 2o PA'!$F$5:$F$1412))+
SUMPRODUCT(-('Diário 3o PA'!$E$5:$E$2004='Analítico Cx.'!$B86),-('Diário 3o PA'!$P$5:$P$2004=H$1),('Diário 3o PA'!$F$5:$F$2004))+
SUMPRODUCT(-('Diário 4º PA'!$E$5:$E$2004='Analítico Cx.'!$B86),-('Diário 4º PA'!$P$5:$P$2004=H$1),('Diário 4º PA'!$F$5:$F$2004))+
SUMPRODUCT(-('Diário 5º PA'!$E$5:$E$2004='Analítico Cx.'!$B86),-('Diário 5º PA'!$P$5:$P$2004=H$1),('Diário 5º PA'!$F$5:$F$2004))</f>
        <v>0</v>
      </c>
      <c r="I86" s="218">
        <f>SUMPRODUCT(-('Diário 2o PA'!$E$5:$E$1412='Analítico Cx.'!$B86),-('Diário 2o PA'!$P$5:$P$1412=I$1),('Diário 2o PA'!$F$5:$F$1412))+
SUMPRODUCT(-('Diário 3o PA'!$E$5:$E$2004='Analítico Cx.'!$B86),-('Diário 3o PA'!$P$5:$P$2004=I$1),('Diário 3o PA'!$F$5:$F$2004))+
SUMPRODUCT(-('Diário 4º PA'!$E$5:$E$2004='Analítico Cx.'!$B86),-('Diário 4º PA'!$P$5:$P$2004=I$1),('Diário 4º PA'!$F$5:$F$2004))+
SUMPRODUCT(-('Diário 5º PA'!$E$5:$E$2004='Analítico Cx.'!$B86),-('Diário 5º PA'!$P$5:$P$2004=I$1),('Diário 5º PA'!$F$5:$F$2004))</f>
        <v>0</v>
      </c>
      <c r="J86" s="218">
        <f>SUMPRODUCT(-('Diário 2o PA'!$E$5:$E$1412='Analítico Cx.'!$B86),-('Diário 2o PA'!$P$5:$P$1412=J$1),('Diário 2o PA'!$F$5:$F$1412))+
SUMPRODUCT(-('Diário 3o PA'!$E$5:$E$2004='Analítico Cx.'!$B86),-('Diário 3o PA'!$P$5:$P$2004=J$1),('Diário 3o PA'!$F$5:$F$2004))+
SUMPRODUCT(-('Diário 4º PA'!$E$5:$E$2004='Analítico Cx.'!$B86),-('Diário 4º PA'!$P$5:$P$2004=J$1),('Diário 4º PA'!$F$5:$F$2004))+
SUMPRODUCT(-('Diário 5º PA'!$E$5:$E$2004='Analítico Cx.'!$B86),-('Diário 5º PA'!$P$5:$P$2004=J$1),('Diário 5º PA'!$F$5:$F$2004))</f>
        <v>0</v>
      </c>
      <c r="K86" s="218">
        <f>SUMPRODUCT(-('Diário 2o PA'!$E$5:$E$1412='Analítico Cx.'!$B86),-('Diário 2o PA'!$P$5:$P$1412=K$1),('Diário 2o PA'!$F$5:$F$1412))+
SUMPRODUCT(-('Diário 3o PA'!$E$5:$E$2004='Analítico Cx.'!$B86),-('Diário 3o PA'!$P$5:$P$2004=K$1),('Diário 3o PA'!$F$5:$F$2004))+
SUMPRODUCT(-('Diário 4º PA'!$E$5:$E$2004='Analítico Cx.'!$B86),-('Diário 4º PA'!$P$5:$P$2004=K$1),('Diário 4º PA'!$F$5:$F$2004))+
SUMPRODUCT(-('Diário 5º PA'!$E$5:$E$2004='Analítico Cx.'!$B86),-('Diário 5º PA'!$P$5:$P$2004=K$1),('Diário 5º PA'!$F$5:$F$2004))</f>
        <v>0</v>
      </c>
      <c r="L86" s="218">
        <f>SUMPRODUCT(-('Diário 2o PA'!$E$5:$E$1412='Analítico Cx.'!$B86),-('Diário 2o PA'!$P$5:$P$1412=L$1),('Diário 2o PA'!$F$5:$F$1412))+
SUMPRODUCT(-('Diário 3o PA'!$E$5:$E$2004='Analítico Cx.'!$B86),-('Diário 3o PA'!$P$5:$P$2004=L$1),('Diário 3o PA'!$F$5:$F$2004))+
SUMPRODUCT(-('Diário 4º PA'!$E$5:$E$2004='Analítico Cx.'!$B86),-('Diário 4º PA'!$P$5:$P$2004=L$1),('Diário 4º PA'!$F$5:$F$2004))+
SUMPRODUCT(-('Diário 5º PA'!$E$5:$E$2004='Analítico Cx.'!$B86),-('Diário 5º PA'!$P$5:$P$2004=L$1),('Diário 5º PA'!$F$5:$F$2004))</f>
        <v>0</v>
      </c>
      <c r="M86" s="218">
        <f>SUMPRODUCT(-('Diário 2o PA'!$E$5:$E$1412='Analítico Cx.'!$B86),-('Diário 2o PA'!$P$5:$P$1412=M$1),('Diário 2o PA'!$F$5:$F$1412))+
SUMPRODUCT(-('Diário 3o PA'!$E$5:$E$2004='Analítico Cx.'!$B86),-('Diário 3o PA'!$P$5:$P$2004=M$1),('Diário 3o PA'!$F$5:$F$2004))+
SUMPRODUCT(-('Diário 4º PA'!$E$5:$E$2004='Analítico Cx.'!$B86),-('Diário 4º PA'!$P$5:$P$2004=M$1),('Diário 4º PA'!$F$5:$F$2004))+
SUMPRODUCT(-('Diário 5º PA'!$E$5:$E$2004='Analítico Cx.'!$B86),-('Diário 5º PA'!$P$5:$P$2004=M$1),('Diário 5º PA'!$F$5:$F$2004))</f>
        <v>0</v>
      </c>
      <c r="N86" s="218">
        <f>SUMPRODUCT(-('Diário 2o PA'!$E$5:$E$1412='Analítico Cx.'!$B86),-('Diário 2o PA'!$P$5:$P$1412=N$1),('Diário 2o PA'!$F$5:$F$1412))+
SUMPRODUCT(-('Diário 3o PA'!$E$5:$E$2004='Analítico Cx.'!$B86),-('Diário 3o PA'!$P$5:$P$2004=N$1),('Diário 3o PA'!$F$5:$F$2004))+
SUMPRODUCT(-('Diário 4º PA'!$E$5:$E$2004='Analítico Cx.'!$B86),-('Diário 4º PA'!$P$5:$P$2004=N$1),('Diário 4º PA'!$F$5:$F$2004))+
SUMPRODUCT(-('Diário 5º PA'!$E$5:$E$2004='Analítico Cx.'!$B86),-('Diário 5º PA'!$P$5:$P$2004=N$1),('Diário 5º PA'!$F$5:$F$2004))</f>
        <v>0</v>
      </c>
      <c r="O86" s="219">
        <f t="shared" si="16"/>
        <v>28915.67</v>
      </c>
      <c r="P86" s="193">
        <f t="shared" si="15"/>
        <v>3.164738135183782E-3</v>
      </c>
    </row>
    <row r="87" spans="1:16" ht="23.25" customHeight="1" x14ac:dyDescent="0.25">
      <c r="A87" s="228" t="s">
        <v>148</v>
      </c>
      <c r="B87" s="241" t="s">
        <v>753</v>
      </c>
      <c r="C87" s="218">
        <f>SUMPRODUCT(-('Diário 2o PA'!$E$5:$E$1412='Analítico Cx.'!$B87),-('Diário 2o PA'!$P$5:$P$1412=C$1),('Diário 2o PA'!$F$5:$F$1412))+
SUMPRODUCT(-('Diário 3o PA'!$E$5:$E$2004='Analítico Cx.'!$B87),-('Diário 3o PA'!$P$5:$P$2004=C$1),('Diário 3o PA'!$F$5:$F$2004))+
SUMPRODUCT(-('Diário 4º PA'!$E$5:$E$2004='Analítico Cx.'!$B87),-('Diário 4º PA'!$P$5:$P$2004=C$1),('Diário 4º PA'!$F$5:$F$2004))+
SUMPRODUCT(-('Diário 5º PA'!$E$5:$E$2004='Analítico Cx.'!$B87),-('Diário 5º PA'!$P$5:$P$2004=C$1),('Diário 5º PA'!$F$5:$F$2004))</f>
        <v>0</v>
      </c>
      <c r="D87" s="218">
        <f>SUMPRODUCT(-('Diário 2o PA'!$E$5:$E$1412='Analítico Cx.'!$B87),-('Diário 2o PA'!$P$5:$P$1412=D$1),('Diário 2o PA'!$F$5:$F$1412))+
SUMPRODUCT(-('Diário 3o PA'!$E$5:$E$2004='Analítico Cx.'!$B87),-('Diário 3o PA'!$P$5:$P$2004=D$1),('Diário 3o PA'!$F$5:$F$2004))+
SUMPRODUCT(-('Diário 4º PA'!$E$5:$E$2004='Analítico Cx.'!$B87),-('Diário 4º PA'!$P$5:$P$2004=D$1),('Diário 4º PA'!$F$5:$F$2004))+
SUMPRODUCT(-('Diário 5º PA'!$E$5:$E$2004='Analítico Cx.'!$B87),-('Diário 5º PA'!$P$5:$P$2004=D$1),('Diário 5º PA'!$F$5:$F$2004))</f>
        <v>0</v>
      </c>
      <c r="E87" s="218">
        <f>SUMPRODUCT(-('Diário 2o PA'!$E$5:$E$1412='Analítico Cx.'!$B87),-('Diário 2o PA'!$P$5:$P$1412=E$1),('Diário 2o PA'!$F$5:$F$1412))+
SUMPRODUCT(-('Diário 3o PA'!$E$5:$E$2004='Analítico Cx.'!$B87),-('Diário 3o PA'!$P$5:$P$2004=E$1),('Diário 3o PA'!$F$5:$F$2004))+
SUMPRODUCT(-('Diário 4º PA'!$E$5:$E$2004='Analítico Cx.'!$B87),-('Diário 4º PA'!$P$5:$P$2004=E$1),('Diário 4º PA'!$F$5:$F$2004))+
SUMPRODUCT(-('Diário 5º PA'!$E$5:$E$2004='Analítico Cx.'!$B87),-('Diário 5º PA'!$P$5:$P$2004=E$1),('Diário 5º PA'!$F$5:$F$2004))</f>
        <v>0</v>
      </c>
      <c r="F87" s="218">
        <f>SUMPRODUCT(-('Diário 2o PA'!$E$5:$E$1412='Analítico Cx.'!$B87),-('Diário 2o PA'!$P$5:$P$1412=F$1),('Diário 2o PA'!$F$5:$F$1412))+
SUMPRODUCT(-('Diário 3o PA'!$E$5:$E$2004='Analítico Cx.'!$B87),-('Diário 3o PA'!$P$5:$P$2004=F$1),('Diário 3o PA'!$F$5:$F$2004))+
SUMPRODUCT(-('Diário 4º PA'!$E$5:$E$2004='Analítico Cx.'!$B87),-('Diário 4º PA'!$P$5:$P$2004=F$1),('Diário 4º PA'!$F$5:$F$2004))+
SUMPRODUCT(-('Diário 5º PA'!$E$5:$E$2004='Analítico Cx.'!$B87),-('Diário 5º PA'!$P$5:$P$2004=F$1),('Diário 5º PA'!$F$5:$F$2004))</f>
        <v>0</v>
      </c>
      <c r="G87" s="218">
        <f>SUMPRODUCT(-('Diário 2o PA'!$E$5:$E$1412='Analítico Cx.'!$B87),-('Diário 2o PA'!$P$5:$P$1412=G$1),('Diário 2o PA'!$F$5:$F$1412))+
SUMPRODUCT(-('Diário 3o PA'!$E$5:$E$2004='Analítico Cx.'!$B87),-('Diário 3o PA'!$P$5:$P$2004=G$1),('Diário 3o PA'!$F$5:$F$2004))+
SUMPRODUCT(-('Diário 4º PA'!$E$5:$E$2004='Analítico Cx.'!$B87),-('Diário 4º PA'!$P$5:$P$2004=G$1),('Diário 4º PA'!$F$5:$F$2004))+
SUMPRODUCT(-('Diário 5º PA'!$E$5:$E$2004='Analítico Cx.'!$B87),-('Diário 5º PA'!$P$5:$P$2004=G$1),('Diário 5º PA'!$F$5:$F$2004))</f>
        <v>0</v>
      </c>
      <c r="H87" s="218">
        <f>SUMPRODUCT(-('Diário 2o PA'!$E$5:$E$1412='Analítico Cx.'!$B87),-('Diário 2o PA'!$P$5:$P$1412=H$1),('Diário 2o PA'!$F$5:$F$1412))+
SUMPRODUCT(-('Diário 3o PA'!$E$5:$E$2004='Analítico Cx.'!$B87),-('Diário 3o PA'!$P$5:$P$2004=H$1),('Diário 3o PA'!$F$5:$F$2004))+
SUMPRODUCT(-('Diário 4º PA'!$E$5:$E$2004='Analítico Cx.'!$B87),-('Diário 4º PA'!$P$5:$P$2004=H$1),('Diário 4º PA'!$F$5:$F$2004))+
SUMPRODUCT(-('Diário 5º PA'!$E$5:$E$2004='Analítico Cx.'!$B87),-('Diário 5º PA'!$P$5:$P$2004=H$1),('Diário 5º PA'!$F$5:$F$2004))</f>
        <v>0</v>
      </c>
      <c r="I87" s="218">
        <f>SUMPRODUCT(-('Diário 2o PA'!$E$5:$E$1412='Analítico Cx.'!$B87),-('Diário 2o PA'!$P$5:$P$1412=I$1),('Diário 2o PA'!$F$5:$F$1412))+
SUMPRODUCT(-('Diário 3o PA'!$E$5:$E$2004='Analítico Cx.'!$B87),-('Diário 3o PA'!$P$5:$P$2004=I$1),('Diário 3o PA'!$F$5:$F$2004))+
SUMPRODUCT(-('Diário 4º PA'!$E$5:$E$2004='Analítico Cx.'!$B87),-('Diário 4º PA'!$P$5:$P$2004=I$1),('Diário 4º PA'!$F$5:$F$2004))+
SUMPRODUCT(-('Diário 5º PA'!$E$5:$E$2004='Analítico Cx.'!$B87),-('Diário 5º PA'!$P$5:$P$2004=I$1),('Diário 5º PA'!$F$5:$F$2004))</f>
        <v>0</v>
      </c>
      <c r="J87" s="218">
        <f>SUMPRODUCT(-('Diário 2o PA'!$E$5:$E$1412='Analítico Cx.'!$B87),-('Diário 2o PA'!$P$5:$P$1412=J$1),('Diário 2o PA'!$F$5:$F$1412))+
SUMPRODUCT(-('Diário 3o PA'!$E$5:$E$2004='Analítico Cx.'!$B87),-('Diário 3o PA'!$P$5:$P$2004=J$1),('Diário 3o PA'!$F$5:$F$2004))+
SUMPRODUCT(-('Diário 4º PA'!$E$5:$E$2004='Analítico Cx.'!$B87),-('Diário 4º PA'!$P$5:$P$2004=J$1),('Diário 4º PA'!$F$5:$F$2004))+
SUMPRODUCT(-('Diário 5º PA'!$E$5:$E$2004='Analítico Cx.'!$B87),-('Diário 5º PA'!$P$5:$P$2004=J$1),('Diário 5º PA'!$F$5:$F$2004))</f>
        <v>0</v>
      </c>
      <c r="K87" s="218">
        <f>SUMPRODUCT(-('Diário 2o PA'!$E$5:$E$1412='Analítico Cx.'!$B87),-('Diário 2o PA'!$P$5:$P$1412=K$1),('Diário 2o PA'!$F$5:$F$1412))+
SUMPRODUCT(-('Diário 3o PA'!$E$5:$E$2004='Analítico Cx.'!$B87),-('Diário 3o PA'!$P$5:$P$2004=K$1),('Diário 3o PA'!$F$5:$F$2004))+
SUMPRODUCT(-('Diário 4º PA'!$E$5:$E$2004='Analítico Cx.'!$B87),-('Diário 4º PA'!$P$5:$P$2004=K$1),('Diário 4º PA'!$F$5:$F$2004))+
SUMPRODUCT(-('Diário 5º PA'!$E$5:$E$2004='Analítico Cx.'!$B87),-('Diário 5º PA'!$P$5:$P$2004=K$1),('Diário 5º PA'!$F$5:$F$2004))</f>
        <v>0</v>
      </c>
      <c r="L87" s="218">
        <f>SUMPRODUCT(-('Diário 2o PA'!$E$5:$E$1412='Analítico Cx.'!$B87),-('Diário 2o PA'!$P$5:$P$1412=L$1),('Diário 2o PA'!$F$5:$F$1412))+
SUMPRODUCT(-('Diário 3o PA'!$E$5:$E$2004='Analítico Cx.'!$B87),-('Diário 3o PA'!$P$5:$P$2004=L$1),('Diário 3o PA'!$F$5:$F$2004))+
SUMPRODUCT(-('Diário 4º PA'!$E$5:$E$2004='Analítico Cx.'!$B87),-('Diário 4º PA'!$P$5:$P$2004=L$1),('Diário 4º PA'!$F$5:$F$2004))+
SUMPRODUCT(-('Diário 5º PA'!$E$5:$E$2004='Analítico Cx.'!$B87),-('Diário 5º PA'!$P$5:$P$2004=L$1),('Diário 5º PA'!$F$5:$F$2004))</f>
        <v>0</v>
      </c>
      <c r="M87" s="218">
        <f>SUMPRODUCT(-('Diário 2o PA'!$E$5:$E$1412='Analítico Cx.'!$B87),-('Diário 2o PA'!$P$5:$P$1412=M$1),('Diário 2o PA'!$F$5:$F$1412))+
SUMPRODUCT(-('Diário 3o PA'!$E$5:$E$2004='Analítico Cx.'!$B87),-('Diário 3o PA'!$P$5:$P$2004=M$1),('Diário 3o PA'!$F$5:$F$2004))+
SUMPRODUCT(-('Diário 4º PA'!$E$5:$E$2004='Analítico Cx.'!$B87),-('Diário 4º PA'!$P$5:$P$2004=M$1),('Diário 4º PA'!$F$5:$F$2004))+
SUMPRODUCT(-('Diário 5º PA'!$E$5:$E$2004='Analítico Cx.'!$B87),-('Diário 5º PA'!$P$5:$P$2004=M$1),('Diário 5º PA'!$F$5:$F$2004))</f>
        <v>0</v>
      </c>
      <c r="N87" s="218">
        <f>SUMPRODUCT(-('Diário 2o PA'!$E$5:$E$1412='Analítico Cx.'!$B87),-('Diário 2o PA'!$P$5:$P$1412=N$1),('Diário 2o PA'!$F$5:$F$1412))+
SUMPRODUCT(-('Diário 3o PA'!$E$5:$E$2004='Analítico Cx.'!$B87),-('Diário 3o PA'!$P$5:$P$2004=N$1),('Diário 3o PA'!$F$5:$F$2004))+
SUMPRODUCT(-('Diário 4º PA'!$E$5:$E$2004='Analítico Cx.'!$B87),-('Diário 4º PA'!$P$5:$P$2004=N$1),('Diário 4º PA'!$F$5:$F$2004))+
SUMPRODUCT(-('Diário 5º PA'!$E$5:$E$2004='Analítico Cx.'!$B87),-('Diário 5º PA'!$P$5:$P$2004=N$1),('Diário 5º PA'!$F$5:$F$2004))</f>
        <v>0</v>
      </c>
      <c r="O87" s="219">
        <f t="shared" si="16"/>
        <v>0</v>
      </c>
      <c r="P87" s="193">
        <f t="shared" si="15"/>
        <v>0</v>
      </c>
    </row>
    <row r="88" spans="1:16" ht="23.25" customHeight="1" x14ac:dyDescent="0.25">
      <c r="A88" s="228" t="s">
        <v>149</v>
      </c>
      <c r="B88" s="241" t="s">
        <v>62</v>
      </c>
      <c r="C88" s="218">
        <f>SUMPRODUCT(-('Diário 2o PA'!$E$5:$E$1412='Analítico Cx.'!$B88),-('Diário 2o PA'!$P$5:$P$1412=C$1),('Diário 2o PA'!$F$5:$F$1412))+
SUMPRODUCT(-('Diário 3o PA'!$E$5:$E$2004='Analítico Cx.'!$B88),-('Diário 3o PA'!$P$5:$P$2004=C$1),('Diário 3o PA'!$F$5:$F$2004))+
SUMPRODUCT(-('Diário 4º PA'!$E$5:$E$2004='Analítico Cx.'!$B88),-('Diário 4º PA'!$P$5:$P$2004=C$1),('Diário 4º PA'!$F$5:$F$2004))+
SUMPRODUCT(-('Diário 5º PA'!$E$5:$E$2004='Analítico Cx.'!$B88),-('Diário 5º PA'!$P$5:$P$2004=C$1),('Diário 5º PA'!$F$5:$F$2004))</f>
        <v>100</v>
      </c>
      <c r="D88" s="218">
        <f>SUMPRODUCT(-('Diário 2o PA'!$E$5:$E$1412='Analítico Cx.'!$B88),-('Diário 2o PA'!$P$5:$P$1412=D$1),('Diário 2o PA'!$F$5:$F$1412))+
SUMPRODUCT(-('Diário 3o PA'!$E$5:$E$2004='Analítico Cx.'!$B88),-('Diário 3o PA'!$P$5:$P$2004=D$1),('Diário 3o PA'!$F$5:$F$2004))+
SUMPRODUCT(-('Diário 4º PA'!$E$5:$E$2004='Analítico Cx.'!$B88),-('Diário 4º PA'!$P$5:$P$2004=D$1),('Diário 4º PA'!$F$5:$F$2004))+
SUMPRODUCT(-('Diário 5º PA'!$E$5:$E$2004='Analítico Cx.'!$B88),-('Diário 5º PA'!$P$5:$P$2004=D$1),('Diário 5º PA'!$F$5:$F$2004))</f>
        <v>100</v>
      </c>
      <c r="E88" s="218">
        <f>SUMPRODUCT(-('Diário 2o PA'!$E$5:$E$1412='Analítico Cx.'!$B88),-('Diário 2o PA'!$P$5:$P$1412=E$1),('Diário 2o PA'!$F$5:$F$1412))+
SUMPRODUCT(-('Diário 3o PA'!$E$5:$E$2004='Analítico Cx.'!$B88),-('Diário 3o PA'!$P$5:$P$2004=E$1),('Diário 3o PA'!$F$5:$F$2004))+
SUMPRODUCT(-('Diário 4º PA'!$E$5:$E$2004='Analítico Cx.'!$B88),-('Diário 4º PA'!$P$5:$P$2004=E$1),('Diário 4º PA'!$F$5:$F$2004))+
SUMPRODUCT(-('Diário 5º PA'!$E$5:$E$2004='Analítico Cx.'!$B88),-('Diário 5º PA'!$P$5:$P$2004=E$1),('Diário 5º PA'!$F$5:$F$2004))</f>
        <v>416.28</v>
      </c>
      <c r="F88" s="218">
        <f>SUMPRODUCT(-('Diário 2o PA'!$E$5:$E$1412='Analítico Cx.'!$B88),-('Diário 2o PA'!$P$5:$P$1412=F$1),('Diário 2o PA'!$F$5:$F$1412))+
SUMPRODUCT(-('Diário 3o PA'!$E$5:$E$2004='Analítico Cx.'!$B88),-('Diário 3o PA'!$P$5:$P$2004=F$1),('Diário 3o PA'!$F$5:$F$2004))+
SUMPRODUCT(-('Diário 4º PA'!$E$5:$E$2004='Analítico Cx.'!$B88),-('Diário 4º PA'!$P$5:$P$2004=F$1),('Diário 4º PA'!$F$5:$F$2004))+
SUMPRODUCT(-('Diário 5º PA'!$E$5:$E$2004='Analítico Cx.'!$B88),-('Diário 5º PA'!$P$5:$P$2004=F$1),('Diário 5º PA'!$F$5:$F$2004))</f>
        <v>0</v>
      </c>
      <c r="G88" s="218">
        <f>SUMPRODUCT(-('Diário 2o PA'!$E$5:$E$1412='Analítico Cx.'!$B88),-('Diário 2o PA'!$P$5:$P$1412=G$1),('Diário 2o PA'!$F$5:$F$1412))+
SUMPRODUCT(-('Diário 3o PA'!$E$5:$E$2004='Analítico Cx.'!$B88),-('Diário 3o PA'!$P$5:$P$2004=G$1),('Diário 3o PA'!$F$5:$F$2004))+
SUMPRODUCT(-('Diário 4º PA'!$E$5:$E$2004='Analítico Cx.'!$B88),-('Diário 4º PA'!$P$5:$P$2004=G$1),('Diário 4º PA'!$F$5:$F$2004))+
SUMPRODUCT(-('Diário 5º PA'!$E$5:$E$2004='Analítico Cx.'!$B88),-('Diário 5º PA'!$P$5:$P$2004=G$1),('Diário 5º PA'!$F$5:$F$2004))</f>
        <v>0</v>
      </c>
      <c r="H88" s="218">
        <f>SUMPRODUCT(-('Diário 2o PA'!$E$5:$E$1412='Analítico Cx.'!$B88),-('Diário 2o PA'!$P$5:$P$1412=H$1),('Diário 2o PA'!$F$5:$F$1412))+
SUMPRODUCT(-('Diário 3o PA'!$E$5:$E$2004='Analítico Cx.'!$B88),-('Diário 3o PA'!$P$5:$P$2004=H$1),('Diário 3o PA'!$F$5:$F$2004))+
SUMPRODUCT(-('Diário 4º PA'!$E$5:$E$2004='Analítico Cx.'!$B88),-('Diário 4º PA'!$P$5:$P$2004=H$1),('Diário 4º PA'!$F$5:$F$2004))+
SUMPRODUCT(-('Diário 5º PA'!$E$5:$E$2004='Analítico Cx.'!$B88),-('Diário 5º PA'!$P$5:$P$2004=H$1),('Diário 5º PA'!$F$5:$F$2004))</f>
        <v>0</v>
      </c>
      <c r="I88" s="218">
        <f>SUMPRODUCT(-('Diário 2o PA'!$E$5:$E$1412='Analítico Cx.'!$B88),-('Diário 2o PA'!$P$5:$P$1412=I$1),('Diário 2o PA'!$F$5:$F$1412))+
SUMPRODUCT(-('Diário 3o PA'!$E$5:$E$2004='Analítico Cx.'!$B88),-('Diário 3o PA'!$P$5:$P$2004=I$1),('Diário 3o PA'!$F$5:$F$2004))+
SUMPRODUCT(-('Diário 4º PA'!$E$5:$E$2004='Analítico Cx.'!$B88),-('Diário 4º PA'!$P$5:$P$2004=I$1),('Diário 4º PA'!$F$5:$F$2004))+
SUMPRODUCT(-('Diário 5º PA'!$E$5:$E$2004='Analítico Cx.'!$B88),-('Diário 5º PA'!$P$5:$P$2004=I$1),('Diário 5º PA'!$F$5:$F$2004))</f>
        <v>0</v>
      </c>
      <c r="J88" s="218">
        <f>SUMPRODUCT(-('Diário 2o PA'!$E$5:$E$1412='Analítico Cx.'!$B88),-('Diário 2o PA'!$P$5:$P$1412=J$1),('Diário 2o PA'!$F$5:$F$1412))+
SUMPRODUCT(-('Diário 3o PA'!$E$5:$E$2004='Analítico Cx.'!$B88),-('Diário 3o PA'!$P$5:$P$2004=J$1),('Diário 3o PA'!$F$5:$F$2004))+
SUMPRODUCT(-('Diário 4º PA'!$E$5:$E$2004='Analítico Cx.'!$B88),-('Diário 4º PA'!$P$5:$P$2004=J$1),('Diário 4º PA'!$F$5:$F$2004))+
SUMPRODUCT(-('Diário 5º PA'!$E$5:$E$2004='Analítico Cx.'!$B88),-('Diário 5º PA'!$P$5:$P$2004=J$1),('Diário 5º PA'!$F$5:$F$2004))</f>
        <v>0</v>
      </c>
      <c r="K88" s="218">
        <f>SUMPRODUCT(-('Diário 2o PA'!$E$5:$E$1412='Analítico Cx.'!$B88),-('Diário 2o PA'!$P$5:$P$1412=K$1),('Diário 2o PA'!$F$5:$F$1412))+
SUMPRODUCT(-('Diário 3o PA'!$E$5:$E$2004='Analítico Cx.'!$B88),-('Diário 3o PA'!$P$5:$P$2004=K$1),('Diário 3o PA'!$F$5:$F$2004))+
SUMPRODUCT(-('Diário 4º PA'!$E$5:$E$2004='Analítico Cx.'!$B88),-('Diário 4º PA'!$P$5:$P$2004=K$1),('Diário 4º PA'!$F$5:$F$2004))+
SUMPRODUCT(-('Diário 5º PA'!$E$5:$E$2004='Analítico Cx.'!$B88),-('Diário 5º PA'!$P$5:$P$2004=K$1),('Diário 5º PA'!$F$5:$F$2004))</f>
        <v>0</v>
      </c>
      <c r="L88" s="218">
        <f>SUMPRODUCT(-('Diário 2o PA'!$E$5:$E$1412='Analítico Cx.'!$B88),-('Diário 2o PA'!$P$5:$P$1412=L$1),('Diário 2o PA'!$F$5:$F$1412))+
SUMPRODUCT(-('Diário 3o PA'!$E$5:$E$2004='Analítico Cx.'!$B88),-('Diário 3o PA'!$P$5:$P$2004=L$1),('Diário 3o PA'!$F$5:$F$2004))+
SUMPRODUCT(-('Diário 4º PA'!$E$5:$E$2004='Analítico Cx.'!$B88),-('Diário 4º PA'!$P$5:$P$2004=L$1),('Diário 4º PA'!$F$5:$F$2004))+
SUMPRODUCT(-('Diário 5º PA'!$E$5:$E$2004='Analítico Cx.'!$B88),-('Diário 5º PA'!$P$5:$P$2004=L$1),('Diário 5º PA'!$F$5:$F$2004))</f>
        <v>0</v>
      </c>
      <c r="M88" s="218">
        <f>SUMPRODUCT(-('Diário 2o PA'!$E$5:$E$1412='Analítico Cx.'!$B88),-('Diário 2o PA'!$P$5:$P$1412=M$1),('Diário 2o PA'!$F$5:$F$1412))+
SUMPRODUCT(-('Diário 3o PA'!$E$5:$E$2004='Analítico Cx.'!$B88),-('Diário 3o PA'!$P$5:$P$2004=M$1),('Diário 3o PA'!$F$5:$F$2004))+
SUMPRODUCT(-('Diário 4º PA'!$E$5:$E$2004='Analítico Cx.'!$B88),-('Diário 4º PA'!$P$5:$P$2004=M$1),('Diário 4º PA'!$F$5:$F$2004))+
SUMPRODUCT(-('Diário 5º PA'!$E$5:$E$2004='Analítico Cx.'!$B88),-('Diário 5º PA'!$P$5:$P$2004=M$1),('Diário 5º PA'!$F$5:$F$2004))</f>
        <v>0</v>
      </c>
      <c r="N88" s="218">
        <f>SUMPRODUCT(-('Diário 2o PA'!$E$5:$E$1412='Analítico Cx.'!$B88),-('Diário 2o PA'!$P$5:$P$1412=N$1),('Diário 2o PA'!$F$5:$F$1412))+
SUMPRODUCT(-('Diário 3o PA'!$E$5:$E$2004='Analítico Cx.'!$B88),-('Diário 3o PA'!$P$5:$P$2004=N$1),('Diário 3o PA'!$F$5:$F$2004))+
SUMPRODUCT(-('Diário 4º PA'!$E$5:$E$2004='Analítico Cx.'!$B88),-('Diário 4º PA'!$P$5:$P$2004=N$1),('Diário 4º PA'!$F$5:$F$2004))+
SUMPRODUCT(-('Diário 5º PA'!$E$5:$E$2004='Analítico Cx.'!$B88),-('Diário 5º PA'!$P$5:$P$2004=N$1),('Diário 5º PA'!$F$5:$F$2004))</f>
        <v>0</v>
      </c>
      <c r="O88" s="219">
        <f t="shared" si="16"/>
        <v>616.28</v>
      </c>
      <c r="P88" s="193">
        <f t="shared" si="15"/>
        <v>6.7450099477240586E-5</v>
      </c>
    </row>
    <row r="89" spans="1:16" ht="23.25" customHeight="1" x14ac:dyDescent="0.25">
      <c r="A89" s="228" t="s">
        <v>150</v>
      </c>
      <c r="B89" s="241" t="s">
        <v>61</v>
      </c>
      <c r="C89" s="218">
        <f>SUMPRODUCT(-('Diário 2o PA'!$E$5:$E$1412='Analítico Cx.'!$B89),-('Diário 2o PA'!$P$5:$P$1412=C$1),('Diário 2o PA'!$F$5:$F$1412))+
SUMPRODUCT(-('Diário 3o PA'!$E$5:$E$2004='Analítico Cx.'!$B89),-('Diário 3o PA'!$P$5:$P$2004=C$1),('Diário 3o PA'!$F$5:$F$2004))+
SUMPRODUCT(-('Diário 4º PA'!$E$5:$E$2004='Analítico Cx.'!$B89),-('Diário 4º PA'!$P$5:$P$2004=C$1),('Diário 4º PA'!$F$5:$F$2004))+
SUMPRODUCT(-('Diário 5º PA'!$E$5:$E$2004='Analítico Cx.'!$B89),-('Diário 5º PA'!$P$5:$P$2004=C$1),('Diário 5º PA'!$F$5:$F$2004))</f>
        <v>178.56</v>
      </c>
      <c r="D89" s="218">
        <f>SUMPRODUCT(-('Diário 2o PA'!$E$5:$E$1412='Analítico Cx.'!$B89),-('Diário 2o PA'!$P$5:$P$1412=D$1),('Diário 2o PA'!$F$5:$F$1412))+
SUMPRODUCT(-('Diário 3o PA'!$E$5:$E$2004='Analítico Cx.'!$B89),-('Diário 3o PA'!$P$5:$P$2004=D$1),('Diário 3o PA'!$F$5:$F$2004))+
SUMPRODUCT(-('Diário 4º PA'!$E$5:$E$2004='Analítico Cx.'!$B89),-('Diário 4º PA'!$P$5:$P$2004=D$1),('Diário 4º PA'!$F$5:$F$2004))+
SUMPRODUCT(-('Diário 5º PA'!$E$5:$E$2004='Analítico Cx.'!$B89),-('Diário 5º PA'!$P$5:$P$2004=D$1),('Diário 5º PA'!$F$5:$F$2004))</f>
        <v>1902.71</v>
      </c>
      <c r="E89" s="218">
        <f>SUMPRODUCT(-('Diário 2o PA'!$E$5:$E$1412='Analítico Cx.'!$B89),-('Diário 2o PA'!$P$5:$P$1412=E$1),('Diário 2o PA'!$F$5:$F$1412))+
SUMPRODUCT(-('Diário 3o PA'!$E$5:$E$2004='Analítico Cx.'!$B89),-('Diário 3o PA'!$P$5:$P$2004=E$1),('Diário 3o PA'!$F$5:$F$2004))+
SUMPRODUCT(-('Diário 4º PA'!$E$5:$E$2004='Analítico Cx.'!$B89),-('Diário 4º PA'!$P$5:$P$2004=E$1),('Diário 4º PA'!$F$5:$F$2004))+
SUMPRODUCT(-('Diário 5º PA'!$E$5:$E$2004='Analítico Cx.'!$B89),-('Diário 5º PA'!$P$5:$P$2004=E$1),('Diário 5º PA'!$F$5:$F$2004))</f>
        <v>-96.44</v>
      </c>
      <c r="F89" s="218">
        <f>SUMPRODUCT(-('Diário 2o PA'!$E$5:$E$1412='Analítico Cx.'!$B89),-('Diário 2o PA'!$P$5:$P$1412=F$1),('Diário 2o PA'!$F$5:$F$1412))+
SUMPRODUCT(-('Diário 3o PA'!$E$5:$E$2004='Analítico Cx.'!$B89),-('Diário 3o PA'!$P$5:$P$2004=F$1),('Diário 3o PA'!$F$5:$F$2004))+
SUMPRODUCT(-('Diário 4º PA'!$E$5:$E$2004='Analítico Cx.'!$B89),-('Diário 4º PA'!$P$5:$P$2004=F$1),('Diário 4º PA'!$F$5:$F$2004))+
SUMPRODUCT(-('Diário 5º PA'!$E$5:$E$2004='Analítico Cx.'!$B89),-('Diário 5º PA'!$P$5:$P$2004=F$1),('Diário 5º PA'!$F$5:$F$2004))</f>
        <v>0</v>
      </c>
      <c r="G89" s="218">
        <f>SUMPRODUCT(-('Diário 2o PA'!$E$5:$E$1412='Analítico Cx.'!$B89),-('Diário 2o PA'!$P$5:$P$1412=G$1),('Diário 2o PA'!$F$5:$F$1412))+
SUMPRODUCT(-('Diário 3o PA'!$E$5:$E$2004='Analítico Cx.'!$B89),-('Diário 3o PA'!$P$5:$P$2004=G$1),('Diário 3o PA'!$F$5:$F$2004))+
SUMPRODUCT(-('Diário 4º PA'!$E$5:$E$2004='Analítico Cx.'!$B89),-('Diário 4º PA'!$P$5:$P$2004=G$1),('Diário 4º PA'!$F$5:$F$2004))+
SUMPRODUCT(-('Diário 5º PA'!$E$5:$E$2004='Analítico Cx.'!$B89),-('Diário 5º PA'!$P$5:$P$2004=G$1),('Diário 5º PA'!$F$5:$F$2004))</f>
        <v>0</v>
      </c>
      <c r="H89" s="218">
        <f>SUMPRODUCT(-('Diário 2o PA'!$E$5:$E$1412='Analítico Cx.'!$B89),-('Diário 2o PA'!$P$5:$P$1412=H$1),('Diário 2o PA'!$F$5:$F$1412))+
SUMPRODUCT(-('Diário 3o PA'!$E$5:$E$2004='Analítico Cx.'!$B89),-('Diário 3o PA'!$P$5:$P$2004=H$1),('Diário 3o PA'!$F$5:$F$2004))+
SUMPRODUCT(-('Diário 4º PA'!$E$5:$E$2004='Analítico Cx.'!$B89),-('Diário 4º PA'!$P$5:$P$2004=H$1),('Diário 4º PA'!$F$5:$F$2004))+
SUMPRODUCT(-('Diário 5º PA'!$E$5:$E$2004='Analítico Cx.'!$B89),-('Diário 5º PA'!$P$5:$P$2004=H$1),('Diário 5º PA'!$F$5:$F$2004))</f>
        <v>0</v>
      </c>
      <c r="I89" s="218">
        <f>SUMPRODUCT(-('Diário 2o PA'!$E$5:$E$1412='Analítico Cx.'!$B89),-('Diário 2o PA'!$P$5:$P$1412=I$1),('Diário 2o PA'!$F$5:$F$1412))+
SUMPRODUCT(-('Diário 3o PA'!$E$5:$E$2004='Analítico Cx.'!$B89),-('Diário 3o PA'!$P$5:$P$2004=I$1),('Diário 3o PA'!$F$5:$F$2004))+
SUMPRODUCT(-('Diário 4º PA'!$E$5:$E$2004='Analítico Cx.'!$B89),-('Diário 4º PA'!$P$5:$P$2004=I$1),('Diário 4º PA'!$F$5:$F$2004))+
SUMPRODUCT(-('Diário 5º PA'!$E$5:$E$2004='Analítico Cx.'!$B89),-('Diário 5º PA'!$P$5:$P$2004=I$1),('Diário 5º PA'!$F$5:$F$2004))</f>
        <v>0</v>
      </c>
      <c r="J89" s="218">
        <f>SUMPRODUCT(-('Diário 2o PA'!$E$5:$E$1412='Analítico Cx.'!$B89),-('Diário 2o PA'!$P$5:$P$1412=J$1),('Diário 2o PA'!$F$5:$F$1412))+
SUMPRODUCT(-('Diário 3o PA'!$E$5:$E$2004='Analítico Cx.'!$B89),-('Diário 3o PA'!$P$5:$P$2004=J$1),('Diário 3o PA'!$F$5:$F$2004))+
SUMPRODUCT(-('Diário 4º PA'!$E$5:$E$2004='Analítico Cx.'!$B89),-('Diário 4º PA'!$P$5:$P$2004=J$1),('Diário 4º PA'!$F$5:$F$2004))+
SUMPRODUCT(-('Diário 5º PA'!$E$5:$E$2004='Analítico Cx.'!$B89),-('Diário 5º PA'!$P$5:$P$2004=J$1),('Diário 5º PA'!$F$5:$F$2004))</f>
        <v>0</v>
      </c>
      <c r="K89" s="218">
        <f>SUMPRODUCT(-('Diário 2o PA'!$E$5:$E$1412='Analítico Cx.'!$B89),-('Diário 2o PA'!$P$5:$P$1412=K$1),('Diário 2o PA'!$F$5:$F$1412))+
SUMPRODUCT(-('Diário 3o PA'!$E$5:$E$2004='Analítico Cx.'!$B89),-('Diário 3o PA'!$P$5:$P$2004=K$1),('Diário 3o PA'!$F$5:$F$2004))+
SUMPRODUCT(-('Diário 4º PA'!$E$5:$E$2004='Analítico Cx.'!$B89),-('Diário 4º PA'!$P$5:$P$2004=K$1),('Diário 4º PA'!$F$5:$F$2004))+
SUMPRODUCT(-('Diário 5º PA'!$E$5:$E$2004='Analítico Cx.'!$B89),-('Diário 5º PA'!$P$5:$P$2004=K$1),('Diário 5º PA'!$F$5:$F$2004))</f>
        <v>0</v>
      </c>
      <c r="L89" s="218">
        <f>SUMPRODUCT(-('Diário 2o PA'!$E$5:$E$1412='Analítico Cx.'!$B89),-('Diário 2o PA'!$P$5:$P$1412=L$1),('Diário 2o PA'!$F$5:$F$1412))+
SUMPRODUCT(-('Diário 3o PA'!$E$5:$E$2004='Analítico Cx.'!$B89),-('Diário 3o PA'!$P$5:$P$2004=L$1),('Diário 3o PA'!$F$5:$F$2004))+
SUMPRODUCT(-('Diário 4º PA'!$E$5:$E$2004='Analítico Cx.'!$B89),-('Diário 4º PA'!$P$5:$P$2004=L$1),('Diário 4º PA'!$F$5:$F$2004))+
SUMPRODUCT(-('Diário 5º PA'!$E$5:$E$2004='Analítico Cx.'!$B89),-('Diário 5º PA'!$P$5:$P$2004=L$1),('Diário 5º PA'!$F$5:$F$2004))</f>
        <v>0</v>
      </c>
      <c r="M89" s="218">
        <f>SUMPRODUCT(-('Diário 2o PA'!$E$5:$E$1412='Analítico Cx.'!$B89),-('Diário 2o PA'!$P$5:$P$1412=M$1),('Diário 2o PA'!$F$5:$F$1412))+
SUMPRODUCT(-('Diário 3o PA'!$E$5:$E$2004='Analítico Cx.'!$B89),-('Diário 3o PA'!$P$5:$P$2004=M$1),('Diário 3o PA'!$F$5:$F$2004))+
SUMPRODUCT(-('Diário 4º PA'!$E$5:$E$2004='Analítico Cx.'!$B89),-('Diário 4º PA'!$P$5:$P$2004=M$1),('Diário 4º PA'!$F$5:$F$2004))+
SUMPRODUCT(-('Diário 5º PA'!$E$5:$E$2004='Analítico Cx.'!$B89),-('Diário 5º PA'!$P$5:$P$2004=M$1),('Diário 5º PA'!$F$5:$F$2004))</f>
        <v>0</v>
      </c>
      <c r="N89" s="218">
        <f>SUMPRODUCT(-('Diário 2o PA'!$E$5:$E$1412='Analítico Cx.'!$B89),-('Diário 2o PA'!$P$5:$P$1412=N$1),('Diário 2o PA'!$F$5:$F$1412))+
SUMPRODUCT(-('Diário 3o PA'!$E$5:$E$2004='Analítico Cx.'!$B89),-('Diário 3o PA'!$P$5:$P$2004=N$1),('Diário 3o PA'!$F$5:$F$2004))+
SUMPRODUCT(-('Diário 4º PA'!$E$5:$E$2004='Analítico Cx.'!$B89),-('Diário 4º PA'!$P$5:$P$2004=N$1),('Diário 4º PA'!$F$5:$F$2004))+
SUMPRODUCT(-('Diário 5º PA'!$E$5:$E$2004='Analítico Cx.'!$B89),-('Diário 5º PA'!$P$5:$P$2004=N$1),('Diário 5º PA'!$F$5:$F$2004))</f>
        <v>0</v>
      </c>
      <c r="O89" s="219">
        <f t="shared" si="16"/>
        <v>1984.83</v>
      </c>
      <c r="P89" s="193">
        <f t="shared" si="15"/>
        <v>2.1723401853931886E-4</v>
      </c>
    </row>
    <row r="90" spans="1:16" ht="23.25" customHeight="1" x14ac:dyDescent="0.25">
      <c r="A90" s="228" t="s">
        <v>151</v>
      </c>
      <c r="B90" s="241" t="s">
        <v>70</v>
      </c>
      <c r="C90" s="218">
        <f>SUMPRODUCT(-('Diário 2o PA'!$E$5:$E$1412='Analítico Cx.'!$B90),-('Diário 2o PA'!$P$5:$P$1412=C$1),('Diário 2o PA'!$F$5:$F$1412))+
SUMPRODUCT(-('Diário 3o PA'!$E$5:$E$2004='Analítico Cx.'!$B90),-('Diário 3o PA'!$P$5:$P$2004=C$1),('Diário 3o PA'!$F$5:$F$2004))+
SUMPRODUCT(-('Diário 4º PA'!$E$5:$E$2004='Analítico Cx.'!$B90),-('Diário 4º PA'!$P$5:$P$2004=C$1),('Diário 4º PA'!$F$5:$F$2004))+
SUMPRODUCT(-('Diário 5º PA'!$E$5:$E$2004='Analítico Cx.'!$B90),-('Diário 5º PA'!$P$5:$P$2004=C$1),('Diário 5º PA'!$F$5:$F$2004))</f>
        <v>0</v>
      </c>
      <c r="D90" s="218">
        <f>SUMPRODUCT(-('Diário 2o PA'!$E$5:$E$1412='Analítico Cx.'!$B90),-('Diário 2o PA'!$P$5:$P$1412=D$1),('Diário 2o PA'!$F$5:$F$1412))+
SUMPRODUCT(-('Diário 3o PA'!$E$5:$E$2004='Analítico Cx.'!$B90),-('Diário 3o PA'!$P$5:$P$2004=D$1),('Diário 3o PA'!$F$5:$F$2004))+
SUMPRODUCT(-('Diário 4º PA'!$E$5:$E$2004='Analítico Cx.'!$B90),-('Diário 4º PA'!$P$5:$P$2004=D$1),('Diário 4º PA'!$F$5:$F$2004))+
SUMPRODUCT(-('Diário 5º PA'!$E$5:$E$2004='Analítico Cx.'!$B90),-('Diário 5º PA'!$P$5:$P$2004=D$1),('Diário 5º PA'!$F$5:$F$2004))</f>
        <v>0</v>
      </c>
      <c r="E90" s="218">
        <f>SUMPRODUCT(-('Diário 2o PA'!$E$5:$E$1412='Analítico Cx.'!$B90),-('Diário 2o PA'!$P$5:$P$1412=E$1),('Diário 2o PA'!$F$5:$F$1412))+
SUMPRODUCT(-('Diário 3o PA'!$E$5:$E$2004='Analítico Cx.'!$B90),-('Diário 3o PA'!$P$5:$P$2004=E$1),('Diário 3o PA'!$F$5:$F$2004))+
SUMPRODUCT(-('Diário 4º PA'!$E$5:$E$2004='Analítico Cx.'!$B90),-('Diário 4º PA'!$P$5:$P$2004=E$1),('Diário 4º PA'!$F$5:$F$2004))+
SUMPRODUCT(-('Diário 5º PA'!$E$5:$E$2004='Analítico Cx.'!$B90),-('Diário 5º PA'!$P$5:$P$2004=E$1),('Diário 5º PA'!$F$5:$F$2004))</f>
        <v>0</v>
      </c>
      <c r="F90" s="218">
        <f>SUMPRODUCT(-('Diário 2o PA'!$E$5:$E$1412='Analítico Cx.'!$B90),-('Diário 2o PA'!$P$5:$P$1412=F$1),('Diário 2o PA'!$F$5:$F$1412))+
SUMPRODUCT(-('Diário 3o PA'!$E$5:$E$2004='Analítico Cx.'!$B90),-('Diário 3o PA'!$P$5:$P$2004=F$1),('Diário 3o PA'!$F$5:$F$2004))+
SUMPRODUCT(-('Diário 4º PA'!$E$5:$E$2004='Analítico Cx.'!$B90),-('Diário 4º PA'!$P$5:$P$2004=F$1),('Diário 4º PA'!$F$5:$F$2004))+
SUMPRODUCT(-('Diário 5º PA'!$E$5:$E$2004='Analítico Cx.'!$B90),-('Diário 5º PA'!$P$5:$P$2004=F$1),('Diário 5º PA'!$F$5:$F$2004))</f>
        <v>0</v>
      </c>
      <c r="G90" s="218">
        <f>SUMPRODUCT(-('Diário 2o PA'!$E$5:$E$1412='Analítico Cx.'!$B90),-('Diário 2o PA'!$P$5:$P$1412=G$1),('Diário 2o PA'!$F$5:$F$1412))+
SUMPRODUCT(-('Diário 3o PA'!$E$5:$E$2004='Analítico Cx.'!$B90),-('Diário 3o PA'!$P$5:$P$2004=G$1),('Diário 3o PA'!$F$5:$F$2004))+
SUMPRODUCT(-('Diário 4º PA'!$E$5:$E$2004='Analítico Cx.'!$B90),-('Diário 4º PA'!$P$5:$P$2004=G$1),('Diário 4º PA'!$F$5:$F$2004))+
SUMPRODUCT(-('Diário 5º PA'!$E$5:$E$2004='Analítico Cx.'!$B90),-('Diário 5º PA'!$P$5:$P$2004=G$1),('Diário 5º PA'!$F$5:$F$2004))</f>
        <v>0</v>
      </c>
      <c r="H90" s="218">
        <f>SUMPRODUCT(-('Diário 2o PA'!$E$5:$E$1412='Analítico Cx.'!$B90),-('Diário 2o PA'!$P$5:$P$1412=H$1),('Diário 2o PA'!$F$5:$F$1412))+
SUMPRODUCT(-('Diário 3o PA'!$E$5:$E$2004='Analítico Cx.'!$B90),-('Diário 3o PA'!$P$5:$P$2004=H$1),('Diário 3o PA'!$F$5:$F$2004))+
SUMPRODUCT(-('Diário 4º PA'!$E$5:$E$2004='Analítico Cx.'!$B90),-('Diário 4º PA'!$P$5:$P$2004=H$1),('Diário 4º PA'!$F$5:$F$2004))+
SUMPRODUCT(-('Diário 5º PA'!$E$5:$E$2004='Analítico Cx.'!$B90),-('Diário 5º PA'!$P$5:$P$2004=H$1),('Diário 5º PA'!$F$5:$F$2004))</f>
        <v>0</v>
      </c>
      <c r="I90" s="218">
        <f>SUMPRODUCT(-('Diário 2o PA'!$E$5:$E$1412='Analítico Cx.'!$B90),-('Diário 2o PA'!$P$5:$P$1412=I$1),('Diário 2o PA'!$F$5:$F$1412))+
SUMPRODUCT(-('Diário 3o PA'!$E$5:$E$2004='Analítico Cx.'!$B90),-('Diário 3o PA'!$P$5:$P$2004=I$1),('Diário 3o PA'!$F$5:$F$2004))+
SUMPRODUCT(-('Diário 4º PA'!$E$5:$E$2004='Analítico Cx.'!$B90),-('Diário 4º PA'!$P$5:$P$2004=I$1),('Diário 4º PA'!$F$5:$F$2004))+
SUMPRODUCT(-('Diário 5º PA'!$E$5:$E$2004='Analítico Cx.'!$B90),-('Diário 5º PA'!$P$5:$P$2004=I$1),('Diário 5º PA'!$F$5:$F$2004))</f>
        <v>0</v>
      </c>
      <c r="J90" s="218">
        <f>SUMPRODUCT(-('Diário 2o PA'!$E$5:$E$1412='Analítico Cx.'!$B90),-('Diário 2o PA'!$P$5:$P$1412=J$1),('Diário 2o PA'!$F$5:$F$1412))+
SUMPRODUCT(-('Diário 3o PA'!$E$5:$E$2004='Analítico Cx.'!$B90),-('Diário 3o PA'!$P$5:$P$2004=J$1),('Diário 3o PA'!$F$5:$F$2004))+
SUMPRODUCT(-('Diário 4º PA'!$E$5:$E$2004='Analítico Cx.'!$B90),-('Diário 4º PA'!$P$5:$P$2004=J$1),('Diário 4º PA'!$F$5:$F$2004))+
SUMPRODUCT(-('Diário 5º PA'!$E$5:$E$2004='Analítico Cx.'!$B90),-('Diário 5º PA'!$P$5:$P$2004=J$1),('Diário 5º PA'!$F$5:$F$2004))</f>
        <v>0</v>
      </c>
      <c r="K90" s="218">
        <f>SUMPRODUCT(-('Diário 2o PA'!$E$5:$E$1412='Analítico Cx.'!$B90),-('Diário 2o PA'!$P$5:$P$1412=K$1),('Diário 2o PA'!$F$5:$F$1412))+
SUMPRODUCT(-('Diário 3o PA'!$E$5:$E$2004='Analítico Cx.'!$B90),-('Diário 3o PA'!$P$5:$P$2004=K$1),('Diário 3o PA'!$F$5:$F$2004))+
SUMPRODUCT(-('Diário 4º PA'!$E$5:$E$2004='Analítico Cx.'!$B90),-('Diário 4º PA'!$P$5:$P$2004=K$1),('Diário 4º PA'!$F$5:$F$2004))+
SUMPRODUCT(-('Diário 5º PA'!$E$5:$E$2004='Analítico Cx.'!$B90),-('Diário 5º PA'!$P$5:$P$2004=K$1),('Diário 5º PA'!$F$5:$F$2004))</f>
        <v>0</v>
      </c>
      <c r="L90" s="218">
        <f>SUMPRODUCT(-('Diário 2o PA'!$E$5:$E$1412='Analítico Cx.'!$B90),-('Diário 2o PA'!$P$5:$P$1412=L$1),('Diário 2o PA'!$F$5:$F$1412))+
SUMPRODUCT(-('Diário 3o PA'!$E$5:$E$2004='Analítico Cx.'!$B90),-('Diário 3o PA'!$P$5:$P$2004=L$1),('Diário 3o PA'!$F$5:$F$2004))+
SUMPRODUCT(-('Diário 4º PA'!$E$5:$E$2004='Analítico Cx.'!$B90),-('Diário 4º PA'!$P$5:$P$2004=L$1),('Diário 4º PA'!$F$5:$F$2004))+
SUMPRODUCT(-('Diário 5º PA'!$E$5:$E$2004='Analítico Cx.'!$B90),-('Diário 5º PA'!$P$5:$P$2004=L$1),('Diário 5º PA'!$F$5:$F$2004))</f>
        <v>0</v>
      </c>
      <c r="M90" s="218">
        <f>SUMPRODUCT(-('Diário 2o PA'!$E$5:$E$1412='Analítico Cx.'!$B90),-('Diário 2o PA'!$P$5:$P$1412=M$1),('Diário 2o PA'!$F$5:$F$1412))+
SUMPRODUCT(-('Diário 3o PA'!$E$5:$E$2004='Analítico Cx.'!$B90),-('Diário 3o PA'!$P$5:$P$2004=M$1),('Diário 3o PA'!$F$5:$F$2004))+
SUMPRODUCT(-('Diário 4º PA'!$E$5:$E$2004='Analítico Cx.'!$B90),-('Diário 4º PA'!$P$5:$P$2004=M$1),('Diário 4º PA'!$F$5:$F$2004))+
SUMPRODUCT(-('Diário 5º PA'!$E$5:$E$2004='Analítico Cx.'!$B90),-('Diário 5º PA'!$P$5:$P$2004=M$1),('Diário 5º PA'!$F$5:$F$2004))</f>
        <v>0</v>
      </c>
      <c r="N90" s="218">
        <f>SUMPRODUCT(-('Diário 2o PA'!$E$5:$E$1412='Analítico Cx.'!$B90),-('Diário 2o PA'!$P$5:$P$1412=N$1),('Diário 2o PA'!$F$5:$F$1412))+
SUMPRODUCT(-('Diário 3o PA'!$E$5:$E$2004='Analítico Cx.'!$B90),-('Diário 3o PA'!$P$5:$P$2004=N$1),('Diário 3o PA'!$F$5:$F$2004))+
SUMPRODUCT(-('Diário 4º PA'!$E$5:$E$2004='Analítico Cx.'!$B90),-('Diário 4º PA'!$P$5:$P$2004=N$1),('Diário 4º PA'!$F$5:$F$2004))+
SUMPRODUCT(-('Diário 5º PA'!$E$5:$E$2004='Analítico Cx.'!$B90),-('Diário 5º PA'!$P$5:$P$2004=N$1),('Diário 5º PA'!$F$5:$F$2004))</f>
        <v>0</v>
      </c>
      <c r="O90" s="219">
        <f t="shared" si="16"/>
        <v>0</v>
      </c>
      <c r="P90" s="193">
        <f t="shared" ref="P90:P121" si="17">IF($O$185=0,0,O90/$O$185)</f>
        <v>0</v>
      </c>
    </row>
    <row r="91" spans="1:16" ht="23.25" customHeight="1" x14ac:dyDescent="0.25">
      <c r="A91" s="228" t="s">
        <v>152</v>
      </c>
      <c r="B91" s="241" t="s">
        <v>68</v>
      </c>
      <c r="C91" s="218">
        <f>SUMPRODUCT(-('Diário 2o PA'!$E$5:$E$1412='Analítico Cx.'!$B91),-('Diário 2o PA'!$P$5:$P$1412=C$1),('Diário 2o PA'!$F$5:$F$1412))+
SUMPRODUCT(-('Diário 3o PA'!$E$5:$E$2004='Analítico Cx.'!$B91),-('Diário 3o PA'!$P$5:$P$2004=C$1),('Diário 3o PA'!$F$5:$F$2004))+
SUMPRODUCT(-('Diário 4º PA'!$E$5:$E$2004='Analítico Cx.'!$B91),-('Diário 4º PA'!$P$5:$P$2004=C$1),('Diário 4º PA'!$F$5:$F$2004))+
SUMPRODUCT(-('Diário 5º PA'!$E$5:$E$2004='Analítico Cx.'!$B91),-('Diário 5º PA'!$P$5:$P$2004=C$1),('Diário 5º PA'!$F$5:$F$2004))</f>
        <v>0</v>
      </c>
      <c r="D91" s="218">
        <f>SUMPRODUCT(-('Diário 2o PA'!$E$5:$E$1412='Analítico Cx.'!$B91),-('Diário 2o PA'!$P$5:$P$1412=D$1),('Diário 2o PA'!$F$5:$F$1412))+
SUMPRODUCT(-('Diário 3o PA'!$E$5:$E$2004='Analítico Cx.'!$B91),-('Diário 3o PA'!$P$5:$P$2004=D$1),('Diário 3o PA'!$F$5:$F$2004))+
SUMPRODUCT(-('Diário 4º PA'!$E$5:$E$2004='Analítico Cx.'!$B91),-('Diário 4º PA'!$P$5:$P$2004=D$1),('Diário 4º PA'!$F$5:$F$2004))+
SUMPRODUCT(-('Diário 5º PA'!$E$5:$E$2004='Analítico Cx.'!$B91),-('Diário 5º PA'!$P$5:$P$2004=D$1),('Diário 5º PA'!$F$5:$F$2004))</f>
        <v>0</v>
      </c>
      <c r="E91" s="218">
        <f>SUMPRODUCT(-('Diário 2o PA'!$E$5:$E$1412='Analítico Cx.'!$B91),-('Diário 2o PA'!$P$5:$P$1412=E$1),('Diário 2o PA'!$F$5:$F$1412))+
SUMPRODUCT(-('Diário 3o PA'!$E$5:$E$2004='Analítico Cx.'!$B91),-('Diário 3o PA'!$P$5:$P$2004=E$1),('Diário 3o PA'!$F$5:$F$2004))+
SUMPRODUCT(-('Diário 4º PA'!$E$5:$E$2004='Analítico Cx.'!$B91),-('Diário 4º PA'!$P$5:$P$2004=E$1),('Diário 4º PA'!$F$5:$F$2004))+
SUMPRODUCT(-('Diário 5º PA'!$E$5:$E$2004='Analítico Cx.'!$B91),-('Diário 5º PA'!$P$5:$P$2004=E$1),('Diário 5º PA'!$F$5:$F$2004))</f>
        <v>0</v>
      </c>
      <c r="F91" s="218">
        <f>SUMPRODUCT(-('Diário 2o PA'!$E$5:$E$1412='Analítico Cx.'!$B91),-('Diário 2o PA'!$P$5:$P$1412=F$1),('Diário 2o PA'!$F$5:$F$1412))+
SUMPRODUCT(-('Diário 3o PA'!$E$5:$E$2004='Analítico Cx.'!$B91),-('Diário 3o PA'!$P$5:$P$2004=F$1),('Diário 3o PA'!$F$5:$F$2004))+
SUMPRODUCT(-('Diário 4º PA'!$E$5:$E$2004='Analítico Cx.'!$B91),-('Diário 4º PA'!$P$5:$P$2004=F$1),('Diário 4º PA'!$F$5:$F$2004))+
SUMPRODUCT(-('Diário 5º PA'!$E$5:$E$2004='Analítico Cx.'!$B91),-('Diário 5º PA'!$P$5:$P$2004=F$1),('Diário 5º PA'!$F$5:$F$2004))</f>
        <v>0</v>
      </c>
      <c r="G91" s="218">
        <f>SUMPRODUCT(-('Diário 2o PA'!$E$5:$E$1412='Analítico Cx.'!$B91),-('Diário 2o PA'!$P$5:$P$1412=G$1),('Diário 2o PA'!$F$5:$F$1412))+
SUMPRODUCT(-('Diário 3o PA'!$E$5:$E$2004='Analítico Cx.'!$B91),-('Diário 3o PA'!$P$5:$P$2004=G$1),('Diário 3o PA'!$F$5:$F$2004))+
SUMPRODUCT(-('Diário 4º PA'!$E$5:$E$2004='Analítico Cx.'!$B91),-('Diário 4º PA'!$P$5:$P$2004=G$1),('Diário 4º PA'!$F$5:$F$2004))+
SUMPRODUCT(-('Diário 5º PA'!$E$5:$E$2004='Analítico Cx.'!$B91),-('Diário 5º PA'!$P$5:$P$2004=G$1),('Diário 5º PA'!$F$5:$F$2004))</f>
        <v>0</v>
      </c>
      <c r="H91" s="218">
        <f>SUMPRODUCT(-('Diário 2o PA'!$E$5:$E$1412='Analítico Cx.'!$B91),-('Diário 2o PA'!$P$5:$P$1412=H$1),('Diário 2o PA'!$F$5:$F$1412))+
SUMPRODUCT(-('Diário 3o PA'!$E$5:$E$2004='Analítico Cx.'!$B91),-('Diário 3o PA'!$P$5:$P$2004=H$1),('Diário 3o PA'!$F$5:$F$2004))+
SUMPRODUCT(-('Diário 4º PA'!$E$5:$E$2004='Analítico Cx.'!$B91),-('Diário 4º PA'!$P$5:$P$2004=H$1),('Diário 4º PA'!$F$5:$F$2004))+
SUMPRODUCT(-('Diário 5º PA'!$E$5:$E$2004='Analítico Cx.'!$B91),-('Diário 5º PA'!$P$5:$P$2004=H$1),('Diário 5º PA'!$F$5:$F$2004))</f>
        <v>0</v>
      </c>
      <c r="I91" s="218">
        <f>SUMPRODUCT(-('Diário 2o PA'!$E$5:$E$1412='Analítico Cx.'!$B91),-('Diário 2o PA'!$P$5:$P$1412=I$1),('Diário 2o PA'!$F$5:$F$1412))+
SUMPRODUCT(-('Diário 3o PA'!$E$5:$E$2004='Analítico Cx.'!$B91),-('Diário 3o PA'!$P$5:$P$2004=I$1),('Diário 3o PA'!$F$5:$F$2004))+
SUMPRODUCT(-('Diário 4º PA'!$E$5:$E$2004='Analítico Cx.'!$B91),-('Diário 4º PA'!$P$5:$P$2004=I$1),('Diário 4º PA'!$F$5:$F$2004))+
SUMPRODUCT(-('Diário 5º PA'!$E$5:$E$2004='Analítico Cx.'!$B91),-('Diário 5º PA'!$P$5:$P$2004=I$1),('Diário 5º PA'!$F$5:$F$2004))</f>
        <v>0</v>
      </c>
      <c r="J91" s="218">
        <f>SUMPRODUCT(-('Diário 2o PA'!$E$5:$E$1412='Analítico Cx.'!$B91),-('Diário 2o PA'!$P$5:$P$1412=J$1),('Diário 2o PA'!$F$5:$F$1412))+
SUMPRODUCT(-('Diário 3o PA'!$E$5:$E$2004='Analítico Cx.'!$B91),-('Diário 3o PA'!$P$5:$P$2004=J$1),('Diário 3o PA'!$F$5:$F$2004))+
SUMPRODUCT(-('Diário 4º PA'!$E$5:$E$2004='Analítico Cx.'!$B91),-('Diário 4º PA'!$P$5:$P$2004=J$1),('Diário 4º PA'!$F$5:$F$2004))+
SUMPRODUCT(-('Diário 5º PA'!$E$5:$E$2004='Analítico Cx.'!$B91),-('Diário 5º PA'!$P$5:$P$2004=J$1),('Diário 5º PA'!$F$5:$F$2004))</f>
        <v>0</v>
      </c>
      <c r="K91" s="218">
        <f>SUMPRODUCT(-('Diário 2o PA'!$E$5:$E$1412='Analítico Cx.'!$B91),-('Diário 2o PA'!$P$5:$P$1412=K$1),('Diário 2o PA'!$F$5:$F$1412))+
SUMPRODUCT(-('Diário 3o PA'!$E$5:$E$2004='Analítico Cx.'!$B91),-('Diário 3o PA'!$P$5:$P$2004=K$1),('Diário 3o PA'!$F$5:$F$2004))+
SUMPRODUCT(-('Diário 4º PA'!$E$5:$E$2004='Analítico Cx.'!$B91),-('Diário 4º PA'!$P$5:$P$2004=K$1),('Diário 4º PA'!$F$5:$F$2004))+
SUMPRODUCT(-('Diário 5º PA'!$E$5:$E$2004='Analítico Cx.'!$B91),-('Diário 5º PA'!$P$5:$P$2004=K$1),('Diário 5º PA'!$F$5:$F$2004))</f>
        <v>0</v>
      </c>
      <c r="L91" s="218">
        <f>SUMPRODUCT(-('Diário 2o PA'!$E$5:$E$1412='Analítico Cx.'!$B91),-('Diário 2o PA'!$P$5:$P$1412=L$1),('Diário 2o PA'!$F$5:$F$1412))+
SUMPRODUCT(-('Diário 3o PA'!$E$5:$E$2004='Analítico Cx.'!$B91),-('Diário 3o PA'!$P$5:$P$2004=L$1),('Diário 3o PA'!$F$5:$F$2004))+
SUMPRODUCT(-('Diário 4º PA'!$E$5:$E$2004='Analítico Cx.'!$B91),-('Diário 4º PA'!$P$5:$P$2004=L$1),('Diário 4º PA'!$F$5:$F$2004))+
SUMPRODUCT(-('Diário 5º PA'!$E$5:$E$2004='Analítico Cx.'!$B91),-('Diário 5º PA'!$P$5:$P$2004=L$1),('Diário 5º PA'!$F$5:$F$2004))</f>
        <v>0</v>
      </c>
      <c r="M91" s="218">
        <f>SUMPRODUCT(-('Diário 2o PA'!$E$5:$E$1412='Analítico Cx.'!$B91),-('Diário 2o PA'!$P$5:$P$1412=M$1),('Diário 2o PA'!$F$5:$F$1412))+
SUMPRODUCT(-('Diário 3o PA'!$E$5:$E$2004='Analítico Cx.'!$B91),-('Diário 3o PA'!$P$5:$P$2004=M$1),('Diário 3o PA'!$F$5:$F$2004))+
SUMPRODUCT(-('Diário 4º PA'!$E$5:$E$2004='Analítico Cx.'!$B91),-('Diário 4º PA'!$P$5:$P$2004=M$1),('Diário 4º PA'!$F$5:$F$2004))+
SUMPRODUCT(-('Diário 5º PA'!$E$5:$E$2004='Analítico Cx.'!$B91),-('Diário 5º PA'!$P$5:$P$2004=M$1),('Diário 5º PA'!$F$5:$F$2004))</f>
        <v>0</v>
      </c>
      <c r="N91" s="218">
        <f>SUMPRODUCT(-('Diário 2o PA'!$E$5:$E$1412='Analítico Cx.'!$B91),-('Diário 2o PA'!$P$5:$P$1412=N$1),('Diário 2o PA'!$F$5:$F$1412))+
SUMPRODUCT(-('Diário 3o PA'!$E$5:$E$2004='Analítico Cx.'!$B91),-('Diário 3o PA'!$P$5:$P$2004=N$1),('Diário 3o PA'!$F$5:$F$2004))+
SUMPRODUCT(-('Diário 4º PA'!$E$5:$E$2004='Analítico Cx.'!$B91),-('Diário 4º PA'!$P$5:$P$2004=N$1),('Diário 4º PA'!$F$5:$F$2004))+
SUMPRODUCT(-('Diário 5º PA'!$E$5:$E$2004='Analítico Cx.'!$B91),-('Diário 5º PA'!$P$5:$P$2004=N$1),('Diário 5º PA'!$F$5:$F$2004))</f>
        <v>0</v>
      </c>
      <c r="O91" s="219">
        <f t="shared" si="16"/>
        <v>0</v>
      </c>
      <c r="P91" s="193">
        <f t="shared" si="17"/>
        <v>0</v>
      </c>
    </row>
    <row r="92" spans="1:16" ht="23.25" customHeight="1" x14ac:dyDescent="0.25">
      <c r="A92" s="228" t="s">
        <v>183</v>
      </c>
      <c r="B92" s="241" t="s">
        <v>67</v>
      </c>
      <c r="C92" s="218">
        <f>SUMPRODUCT(-('Diário 2o PA'!$E$5:$E$1412='Analítico Cx.'!$B92),-('Diário 2o PA'!$P$5:$P$1412=C$1),('Diário 2o PA'!$F$5:$F$1412))+
SUMPRODUCT(-('Diário 3o PA'!$E$5:$E$2004='Analítico Cx.'!$B92),-('Diário 3o PA'!$P$5:$P$2004=C$1),('Diário 3o PA'!$F$5:$F$2004))+
SUMPRODUCT(-('Diário 4º PA'!$E$5:$E$2004='Analítico Cx.'!$B92),-('Diário 4º PA'!$P$5:$P$2004=C$1),('Diário 4º PA'!$F$5:$F$2004))+
SUMPRODUCT(-('Diário 5º PA'!$E$5:$E$2004='Analítico Cx.'!$B92),-('Diário 5º PA'!$P$5:$P$2004=C$1),('Diário 5º PA'!$F$5:$F$2004))</f>
        <v>0</v>
      </c>
      <c r="D92" s="218">
        <f>SUMPRODUCT(-('Diário 2o PA'!$E$5:$E$1412='Analítico Cx.'!$B92),-('Diário 2o PA'!$P$5:$P$1412=D$1),('Diário 2o PA'!$F$5:$F$1412))+
SUMPRODUCT(-('Diário 3o PA'!$E$5:$E$2004='Analítico Cx.'!$B92),-('Diário 3o PA'!$P$5:$P$2004=D$1),('Diário 3o PA'!$F$5:$F$2004))+
SUMPRODUCT(-('Diário 4º PA'!$E$5:$E$2004='Analítico Cx.'!$B92),-('Diário 4º PA'!$P$5:$P$2004=D$1),('Diário 4º PA'!$F$5:$F$2004))+
SUMPRODUCT(-('Diário 5º PA'!$E$5:$E$2004='Analítico Cx.'!$B92),-('Diário 5º PA'!$P$5:$P$2004=D$1),('Diário 5º PA'!$F$5:$F$2004))</f>
        <v>0</v>
      </c>
      <c r="E92" s="218">
        <f>SUMPRODUCT(-('Diário 2o PA'!$E$5:$E$1412='Analítico Cx.'!$B92),-('Diário 2o PA'!$P$5:$P$1412=E$1),('Diário 2o PA'!$F$5:$F$1412))+
SUMPRODUCT(-('Diário 3o PA'!$E$5:$E$2004='Analítico Cx.'!$B92),-('Diário 3o PA'!$P$5:$P$2004=E$1),('Diário 3o PA'!$F$5:$F$2004))+
SUMPRODUCT(-('Diário 4º PA'!$E$5:$E$2004='Analítico Cx.'!$B92),-('Diário 4º PA'!$P$5:$P$2004=E$1),('Diário 4º PA'!$F$5:$F$2004))+
SUMPRODUCT(-('Diário 5º PA'!$E$5:$E$2004='Analítico Cx.'!$B92),-('Diário 5º PA'!$P$5:$P$2004=E$1),('Diário 5º PA'!$F$5:$F$2004))</f>
        <v>0</v>
      </c>
      <c r="F92" s="218">
        <f>SUMPRODUCT(-('Diário 2o PA'!$E$5:$E$1412='Analítico Cx.'!$B92),-('Diário 2o PA'!$P$5:$P$1412=F$1),('Diário 2o PA'!$F$5:$F$1412))+
SUMPRODUCT(-('Diário 3o PA'!$E$5:$E$2004='Analítico Cx.'!$B92),-('Diário 3o PA'!$P$5:$P$2004=F$1),('Diário 3o PA'!$F$5:$F$2004))+
SUMPRODUCT(-('Diário 4º PA'!$E$5:$E$2004='Analítico Cx.'!$B92),-('Diário 4º PA'!$P$5:$P$2004=F$1),('Diário 4º PA'!$F$5:$F$2004))+
SUMPRODUCT(-('Diário 5º PA'!$E$5:$E$2004='Analítico Cx.'!$B92),-('Diário 5º PA'!$P$5:$P$2004=F$1),('Diário 5º PA'!$F$5:$F$2004))</f>
        <v>0</v>
      </c>
      <c r="G92" s="218">
        <f>SUMPRODUCT(-('Diário 2o PA'!$E$5:$E$1412='Analítico Cx.'!$B92),-('Diário 2o PA'!$P$5:$P$1412=G$1),('Diário 2o PA'!$F$5:$F$1412))+
SUMPRODUCT(-('Diário 3o PA'!$E$5:$E$2004='Analítico Cx.'!$B92),-('Diário 3o PA'!$P$5:$P$2004=G$1),('Diário 3o PA'!$F$5:$F$2004))+
SUMPRODUCT(-('Diário 4º PA'!$E$5:$E$2004='Analítico Cx.'!$B92),-('Diário 4º PA'!$P$5:$P$2004=G$1),('Diário 4º PA'!$F$5:$F$2004))+
SUMPRODUCT(-('Diário 5º PA'!$E$5:$E$2004='Analítico Cx.'!$B92),-('Diário 5º PA'!$P$5:$P$2004=G$1),('Diário 5º PA'!$F$5:$F$2004))</f>
        <v>0</v>
      </c>
      <c r="H92" s="218">
        <f>SUMPRODUCT(-('Diário 2o PA'!$E$5:$E$1412='Analítico Cx.'!$B92),-('Diário 2o PA'!$P$5:$P$1412=H$1),('Diário 2o PA'!$F$5:$F$1412))+
SUMPRODUCT(-('Diário 3o PA'!$E$5:$E$2004='Analítico Cx.'!$B92),-('Diário 3o PA'!$P$5:$P$2004=H$1),('Diário 3o PA'!$F$5:$F$2004))+
SUMPRODUCT(-('Diário 4º PA'!$E$5:$E$2004='Analítico Cx.'!$B92),-('Diário 4º PA'!$P$5:$P$2004=H$1),('Diário 4º PA'!$F$5:$F$2004))+
SUMPRODUCT(-('Diário 5º PA'!$E$5:$E$2004='Analítico Cx.'!$B92),-('Diário 5º PA'!$P$5:$P$2004=H$1),('Diário 5º PA'!$F$5:$F$2004))</f>
        <v>0</v>
      </c>
      <c r="I92" s="218">
        <f>SUMPRODUCT(-('Diário 2o PA'!$E$5:$E$1412='Analítico Cx.'!$B92),-('Diário 2o PA'!$P$5:$P$1412=I$1),('Diário 2o PA'!$F$5:$F$1412))+
SUMPRODUCT(-('Diário 3o PA'!$E$5:$E$2004='Analítico Cx.'!$B92),-('Diário 3o PA'!$P$5:$P$2004=I$1),('Diário 3o PA'!$F$5:$F$2004))+
SUMPRODUCT(-('Diário 4º PA'!$E$5:$E$2004='Analítico Cx.'!$B92),-('Diário 4º PA'!$P$5:$P$2004=I$1),('Diário 4º PA'!$F$5:$F$2004))+
SUMPRODUCT(-('Diário 5º PA'!$E$5:$E$2004='Analítico Cx.'!$B92),-('Diário 5º PA'!$P$5:$P$2004=I$1),('Diário 5º PA'!$F$5:$F$2004))</f>
        <v>0</v>
      </c>
      <c r="J92" s="218">
        <f>SUMPRODUCT(-('Diário 2o PA'!$E$5:$E$1412='Analítico Cx.'!$B92),-('Diário 2o PA'!$P$5:$P$1412=J$1),('Diário 2o PA'!$F$5:$F$1412))+
SUMPRODUCT(-('Diário 3o PA'!$E$5:$E$2004='Analítico Cx.'!$B92),-('Diário 3o PA'!$P$5:$P$2004=J$1),('Diário 3o PA'!$F$5:$F$2004))+
SUMPRODUCT(-('Diário 4º PA'!$E$5:$E$2004='Analítico Cx.'!$B92),-('Diário 4º PA'!$P$5:$P$2004=J$1),('Diário 4º PA'!$F$5:$F$2004))+
SUMPRODUCT(-('Diário 5º PA'!$E$5:$E$2004='Analítico Cx.'!$B92),-('Diário 5º PA'!$P$5:$P$2004=J$1),('Diário 5º PA'!$F$5:$F$2004))</f>
        <v>0</v>
      </c>
      <c r="K92" s="218">
        <f>SUMPRODUCT(-('Diário 2o PA'!$E$5:$E$1412='Analítico Cx.'!$B92),-('Diário 2o PA'!$P$5:$P$1412=K$1),('Diário 2o PA'!$F$5:$F$1412))+
SUMPRODUCT(-('Diário 3o PA'!$E$5:$E$2004='Analítico Cx.'!$B92),-('Diário 3o PA'!$P$5:$P$2004=K$1),('Diário 3o PA'!$F$5:$F$2004))+
SUMPRODUCT(-('Diário 4º PA'!$E$5:$E$2004='Analítico Cx.'!$B92),-('Diário 4º PA'!$P$5:$P$2004=K$1),('Diário 4º PA'!$F$5:$F$2004))+
SUMPRODUCT(-('Diário 5º PA'!$E$5:$E$2004='Analítico Cx.'!$B92),-('Diário 5º PA'!$P$5:$P$2004=K$1),('Diário 5º PA'!$F$5:$F$2004))</f>
        <v>0</v>
      </c>
      <c r="L92" s="218">
        <f>SUMPRODUCT(-('Diário 2o PA'!$E$5:$E$1412='Analítico Cx.'!$B92),-('Diário 2o PA'!$P$5:$P$1412=L$1),('Diário 2o PA'!$F$5:$F$1412))+
SUMPRODUCT(-('Diário 3o PA'!$E$5:$E$2004='Analítico Cx.'!$B92),-('Diário 3o PA'!$P$5:$P$2004=L$1),('Diário 3o PA'!$F$5:$F$2004))+
SUMPRODUCT(-('Diário 4º PA'!$E$5:$E$2004='Analítico Cx.'!$B92),-('Diário 4º PA'!$P$5:$P$2004=L$1),('Diário 4º PA'!$F$5:$F$2004))+
SUMPRODUCT(-('Diário 5º PA'!$E$5:$E$2004='Analítico Cx.'!$B92),-('Diário 5º PA'!$P$5:$P$2004=L$1),('Diário 5º PA'!$F$5:$F$2004))</f>
        <v>0</v>
      </c>
      <c r="M92" s="218">
        <f>SUMPRODUCT(-('Diário 2o PA'!$E$5:$E$1412='Analítico Cx.'!$B92),-('Diário 2o PA'!$P$5:$P$1412=M$1),('Diário 2o PA'!$F$5:$F$1412))+
SUMPRODUCT(-('Diário 3o PA'!$E$5:$E$2004='Analítico Cx.'!$B92),-('Diário 3o PA'!$P$5:$P$2004=M$1),('Diário 3o PA'!$F$5:$F$2004))+
SUMPRODUCT(-('Diário 4º PA'!$E$5:$E$2004='Analítico Cx.'!$B92),-('Diário 4º PA'!$P$5:$P$2004=M$1),('Diário 4º PA'!$F$5:$F$2004))+
SUMPRODUCT(-('Diário 5º PA'!$E$5:$E$2004='Analítico Cx.'!$B92),-('Diário 5º PA'!$P$5:$P$2004=M$1),('Diário 5º PA'!$F$5:$F$2004))</f>
        <v>0</v>
      </c>
      <c r="N92" s="218">
        <f>SUMPRODUCT(-('Diário 2o PA'!$E$5:$E$1412='Analítico Cx.'!$B92),-('Diário 2o PA'!$P$5:$P$1412=N$1),('Diário 2o PA'!$F$5:$F$1412))+
SUMPRODUCT(-('Diário 3o PA'!$E$5:$E$2004='Analítico Cx.'!$B92),-('Diário 3o PA'!$P$5:$P$2004=N$1),('Diário 3o PA'!$F$5:$F$2004))+
SUMPRODUCT(-('Diário 4º PA'!$E$5:$E$2004='Analítico Cx.'!$B92),-('Diário 4º PA'!$P$5:$P$2004=N$1),('Diário 4º PA'!$F$5:$F$2004))+
SUMPRODUCT(-('Diário 5º PA'!$E$5:$E$2004='Analítico Cx.'!$B92),-('Diário 5º PA'!$P$5:$P$2004=N$1),('Diário 5º PA'!$F$5:$F$2004))</f>
        <v>0</v>
      </c>
      <c r="O92" s="219">
        <f t="shared" si="16"/>
        <v>0</v>
      </c>
      <c r="P92" s="193">
        <f t="shared" si="17"/>
        <v>0</v>
      </c>
    </row>
    <row r="93" spans="1:16" ht="23.25" customHeight="1" x14ac:dyDescent="0.25">
      <c r="A93" s="228" t="s">
        <v>184</v>
      </c>
      <c r="B93" s="241" t="s">
        <v>754</v>
      </c>
      <c r="C93" s="218">
        <f>SUMPRODUCT(-('Diário 2o PA'!$E$5:$E$1412='Analítico Cx.'!$B93),-('Diário 2o PA'!$P$5:$P$1412=C$1),('Diário 2o PA'!$F$5:$F$1412))+
SUMPRODUCT(-('Diário 3o PA'!$E$5:$E$2004='Analítico Cx.'!$B93),-('Diário 3o PA'!$P$5:$P$2004=C$1),('Diário 3o PA'!$F$5:$F$2004))+
SUMPRODUCT(-('Diário 4º PA'!$E$5:$E$2004='Analítico Cx.'!$B93),-('Diário 4º PA'!$P$5:$P$2004=C$1),('Diário 4º PA'!$F$5:$F$2004))+
SUMPRODUCT(-('Diário 5º PA'!$E$5:$E$2004='Analítico Cx.'!$B93),-('Diário 5º PA'!$P$5:$P$2004=C$1),('Diário 5º PA'!$F$5:$F$2004))</f>
        <v>340.33</v>
      </c>
      <c r="D93" s="218">
        <f>SUMPRODUCT(-('Diário 2o PA'!$E$5:$E$1412='Analítico Cx.'!$B93),-('Diário 2o PA'!$P$5:$P$1412=D$1),('Diário 2o PA'!$F$5:$F$1412))+
SUMPRODUCT(-('Diário 3o PA'!$E$5:$E$2004='Analítico Cx.'!$B93),-('Diário 3o PA'!$P$5:$P$2004=D$1),('Diário 3o PA'!$F$5:$F$2004))+
SUMPRODUCT(-('Diário 4º PA'!$E$5:$E$2004='Analítico Cx.'!$B93),-('Diário 4º PA'!$P$5:$P$2004=D$1),('Diário 4º PA'!$F$5:$F$2004))+
SUMPRODUCT(-('Diário 5º PA'!$E$5:$E$2004='Analítico Cx.'!$B93),-('Diário 5º PA'!$P$5:$P$2004=D$1),('Diário 5º PA'!$F$5:$F$2004))</f>
        <v>0</v>
      </c>
      <c r="E93" s="218">
        <f>SUMPRODUCT(-('Diário 2o PA'!$E$5:$E$1412='Analítico Cx.'!$B93),-('Diário 2o PA'!$P$5:$P$1412=E$1),('Diário 2o PA'!$F$5:$F$1412))+
SUMPRODUCT(-('Diário 3o PA'!$E$5:$E$2004='Analítico Cx.'!$B93),-('Diário 3o PA'!$P$5:$P$2004=E$1),('Diário 3o PA'!$F$5:$F$2004))+
SUMPRODUCT(-('Diário 4º PA'!$E$5:$E$2004='Analítico Cx.'!$B93),-('Diário 4º PA'!$P$5:$P$2004=E$1),('Diário 4º PA'!$F$5:$F$2004))+
SUMPRODUCT(-('Diário 5º PA'!$E$5:$E$2004='Analítico Cx.'!$B93),-('Diário 5º PA'!$P$5:$P$2004=E$1),('Diário 5º PA'!$F$5:$F$2004))</f>
        <v>858.49</v>
      </c>
      <c r="F93" s="218">
        <f>SUMPRODUCT(-('Diário 2o PA'!$E$5:$E$1412='Analítico Cx.'!$B93),-('Diário 2o PA'!$P$5:$P$1412=F$1),('Diário 2o PA'!$F$5:$F$1412))+
SUMPRODUCT(-('Diário 3o PA'!$E$5:$E$2004='Analítico Cx.'!$B93),-('Diário 3o PA'!$P$5:$P$2004=F$1),('Diário 3o PA'!$F$5:$F$2004))+
SUMPRODUCT(-('Diário 4º PA'!$E$5:$E$2004='Analítico Cx.'!$B93),-('Diário 4º PA'!$P$5:$P$2004=F$1),('Diário 4º PA'!$F$5:$F$2004))+
SUMPRODUCT(-('Diário 5º PA'!$E$5:$E$2004='Analítico Cx.'!$B93),-('Diário 5º PA'!$P$5:$P$2004=F$1),('Diário 5º PA'!$F$5:$F$2004))</f>
        <v>0</v>
      </c>
      <c r="G93" s="218">
        <f>SUMPRODUCT(-('Diário 2o PA'!$E$5:$E$1412='Analítico Cx.'!$B93),-('Diário 2o PA'!$P$5:$P$1412=G$1),('Diário 2o PA'!$F$5:$F$1412))+
SUMPRODUCT(-('Diário 3o PA'!$E$5:$E$2004='Analítico Cx.'!$B93),-('Diário 3o PA'!$P$5:$P$2004=G$1),('Diário 3o PA'!$F$5:$F$2004))+
SUMPRODUCT(-('Diário 4º PA'!$E$5:$E$2004='Analítico Cx.'!$B93),-('Diário 4º PA'!$P$5:$P$2004=G$1),('Diário 4º PA'!$F$5:$F$2004))+
SUMPRODUCT(-('Diário 5º PA'!$E$5:$E$2004='Analítico Cx.'!$B93),-('Diário 5º PA'!$P$5:$P$2004=G$1),('Diário 5º PA'!$F$5:$F$2004))</f>
        <v>0</v>
      </c>
      <c r="H93" s="218">
        <f>SUMPRODUCT(-('Diário 2o PA'!$E$5:$E$1412='Analítico Cx.'!$B93),-('Diário 2o PA'!$P$5:$P$1412=H$1),('Diário 2o PA'!$F$5:$F$1412))+
SUMPRODUCT(-('Diário 3o PA'!$E$5:$E$2004='Analítico Cx.'!$B93),-('Diário 3o PA'!$P$5:$P$2004=H$1),('Diário 3o PA'!$F$5:$F$2004))+
SUMPRODUCT(-('Diário 4º PA'!$E$5:$E$2004='Analítico Cx.'!$B93),-('Diário 4º PA'!$P$5:$P$2004=H$1),('Diário 4º PA'!$F$5:$F$2004))+
SUMPRODUCT(-('Diário 5º PA'!$E$5:$E$2004='Analítico Cx.'!$B93),-('Diário 5º PA'!$P$5:$P$2004=H$1),('Diário 5º PA'!$F$5:$F$2004))</f>
        <v>0</v>
      </c>
      <c r="I93" s="218">
        <f>SUMPRODUCT(-('Diário 2o PA'!$E$5:$E$1412='Analítico Cx.'!$B93),-('Diário 2o PA'!$P$5:$P$1412=I$1),('Diário 2o PA'!$F$5:$F$1412))+
SUMPRODUCT(-('Diário 3o PA'!$E$5:$E$2004='Analítico Cx.'!$B93),-('Diário 3o PA'!$P$5:$P$2004=I$1),('Diário 3o PA'!$F$5:$F$2004))+
SUMPRODUCT(-('Diário 4º PA'!$E$5:$E$2004='Analítico Cx.'!$B93),-('Diário 4º PA'!$P$5:$P$2004=I$1),('Diário 4º PA'!$F$5:$F$2004))+
SUMPRODUCT(-('Diário 5º PA'!$E$5:$E$2004='Analítico Cx.'!$B93),-('Diário 5º PA'!$P$5:$P$2004=I$1),('Diário 5º PA'!$F$5:$F$2004))</f>
        <v>0</v>
      </c>
      <c r="J93" s="218">
        <f>SUMPRODUCT(-('Diário 2o PA'!$E$5:$E$1412='Analítico Cx.'!$B93),-('Diário 2o PA'!$P$5:$P$1412=J$1),('Diário 2o PA'!$F$5:$F$1412))+
SUMPRODUCT(-('Diário 3o PA'!$E$5:$E$2004='Analítico Cx.'!$B93),-('Diário 3o PA'!$P$5:$P$2004=J$1),('Diário 3o PA'!$F$5:$F$2004))+
SUMPRODUCT(-('Diário 4º PA'!$E$5:$E$2004='Analítico Cx.'!$B93),-('Diário 4º PA'!$P$5:$P$2004=J$1),('Diário 4º PA'!$F$5:$F$2004))+
SUMPRODUCT(-('Diário 5º PA'!$E$5:$E$2004='Analítico Cx.'!$B93),-('Diário 5º PA'!$P$5:$P$2004=J$1),('Diário 5º PA'!$F$5:$F$2004))</f>
        <v>0</v>
      </c>
      <c r="K93" s="218">
        <f>SUMPRODUCT(-('Diário 2o PA'!$E$5:$E$1412='Analítico Cx.'!$B93),-('Diário 2o PA'!$P$5:$P$1412=K$1),('Diário 2o PA'!$F$5:$F$1412))+
SUMPRODUCT(-('Diário 3o PA'!$E$5:$E$2004='Analítico Cx.'!$B93),-('Diário 3o PA'!$P$5:$P$2004=K$1),('Diário 3o PA'!$F$5:$F$2004))+
SUMPRODUCT(-('Diário 4º PA'!$E$5:$E$2004='Analítico Cx.'!$B93),-('Diário 4º PA'!$P$5:$P$2004=K$1),('Diário 4º PA'!$F$5:$F$2004))+
SUMPRODUCT(-('Diário 5º PA'!$E$5:$E$2004='Analítico Cx.'!$B93),-('Diário 5º PA'!$P$5:$P$2004=K$1),('Diário 5º PA'!$F$5:$F$2004))</f>
        <v>0</v>
      </c>
      <c r="L93" s="218">
        <f>SUMPRODUCT(-('Diário 2o PA'!$E$5:$E$1412='Analítico Cx.'!$B93),-('Diário 2o PA'!$P$5:$P$1412=L$1),('Diário 2o PA'!$F$5:$F$1412))+
SUMPRODUCT(-('Diário 3o PA'!$E$5:$E$2004='Analítico Cx.'!$B93),-('Diário 3o PA'!$P$5:$P$2004=L$1),('Diário 3o PA'!$F$5:$F$2004))+
SUMPRODUCT(-('Diário 4º PA'!$E$5:$E$2004='Analítico Cx.'!$B93),-('Diário 4º PA'!$P$5:$P$2004=L$1),('Diário 4º PA'!$F$5:$F$2004))+
SUMPRODUCT(-('Diário 5º PA'!$E$5:$E$2004='Analítico Cx.'!$B93),-('Diário 5º PA'!$P$5:$P$2004=L$1),('Diário 5º PA'!$F$5:$F$2004))</f>
        <v>0</v>
      </c>
      <c r="M93" s="218">
        <f>SUMPRODUCT(-('Diário 2o PA'!$E$5:$E$1412='Analítico Cx.'!$B93),-('Diário 2o PA'!$P$5:$P$1412=M$1),('Diário 2o PA'!$F$5:$F$1412))+
SUMPRODUCT(-('Diário 3o PA'!$E$5:$E$2004='Analítico Cx.'!$B93),-('Diário 3o PA'!$P$5:$P$2004=M$1),('Diário 3o PA'!$F$5:$F$2004))+
SUMPRODUCT(-('Diário 4º PA'!$E$5:$E$2004='Analítico Cx.'!$B93),-('Diário 4º PA'!$P$5:$P$2004=M$1),('Diário 4º PA'!$F$5:$F$2004))+
SUMPRODUCT(-('Diário 5º PA'!$E$5:$E$2004='Analítico Cx.'!$B93),-('Diário 5º PA'!$P$5:$P$2004=M$1),('Diário 5º PA'!$F$5:$F$2004))</f>
        <v>0</v>
      </c>
      <c r="N93" s="218">
        <f>SUMPRODUCT(-('Diário 2o PA'!$E$5:$E$1412='Analítico Cx.'!$B93),-('Diário 2o PA'!$P$5:$P$1412=N$1),('Diário 2o PA'!$F$5:$F$1412))+
SUMPRODUCT(-('Diário 3o PA'!$E$5:$E$2004='Analítico Cx.'!$B93),-('Diário 3o PA'!$P$5:$P$2004=N$1),('Diário 3o PA'!$F$5:$F$2004))+
SUMPRODUCT(-('Diário 4º PA'!$E$5:$E$2004='Analítico Cx.'!$B93),-('Diário 4º PA'!$P$5:$P$2004=N$1),('Diário 4º PA'!$F$5:$F$2004))+
SUMPRODUCT(-('Diário 5º PA'!$E$5:$E$2004='Analítico Cx.'!$B93),-('Diário 5º PA'!$P$5:$P$2004=N$1),('Diário 5º PA'!$F$5:$F$2004))</f>
        <v>0</v>
      </c>
      <c r="O93" s="219">
        <f t="shared" si="16"/>
        <v>1198.82</v>
      </c>
      <c r="P93" s="193">
        <f t="shared" si="17"/>
        <v>1.3120745157283305E-4</v>
      </c>
    </row>
    <row r="94" spans="1:16" ht="23.25" customHeight="1" x14ac:dyDescent="0.25">
      <c r="A94" s="228" t="s">
        <v>185</v>
      </c>
      <c r="B94" s="241" t="s">
        <v>424</v>
      </c>
      <c r="C94" s="218">
        <f>SUMPRODUCT(-('Diário 2o PA'!$E$5:$E$1412='Analítico Cx.'!$B94),-('Diário 2o PA'!$P$5:$P$1412=C$1),('Diário 2o PA'!$F$5:$F$1412))+
SUMPRODUCT(-('Diário 3o PA'!$E$5:$E$2004='Analítico Cx.'!$B94),-('Diário 3o PA'!$P$5:$P$2004=C$1),('Diário 3o PA'!$F$5:$F$2004))+
SUMPRODUCT(-('Diário 4º PA'!$E$5:$E$2004='Analítico Cx.'!$B94),-('Diário 4º PA'!$P$5:$P$2004=C$1),('Diário 4º PA'!$F$5:$F$2004))+
SUMPRODUCT(-('Diário 5º PA'!$E$5:$E$2004='Analítico Cx.'!$B94),-('Diário 5º PA'!$P$5:$P$2004=C$1),('Diário 5º PA'!$F$5:$F$2004))</f>
        <v>1525.03</v>
      </c>
      <c r="D94" s="218">
        <f>SUMPRODUCT(-('Diário 2o PA'!$E$5:$E$1412='Analítico Cx.'!$B94),-('Diário 2o PA'!$P$5:$P$1412=D$1),('Diário 2o PA'!$F$5:$F$1412))+
SUMPRODUCT(-('Diário 3o PA'!$E$5:$E$2004='Analítico Cx.'!$B94),-('Diário 3o PA'!$P$5:$P$2004=D$1),('Diário 3o PA'!$F$5:$F$2004))+
SUMPRODUCT(-('Diário 4º PA'!$E$5:$E$2004='Analítico Cx.'!$B94),-('Diário 4º PA'!$P$5:$P$2004=D$1),('Diário 4º PA'!$F$5:$F$2004))+
SUMPRODUCT(-('Diário 5º PA'!$E$5:$E$2004='Analítico Cx.'!$B94),-('Diário 5º PA'!$P$5:$P$2004=D$1),('Diário 5º PA'!$F$5:$F$2004))</f>
        <v>9132.6</v>
      </c>
      <c r="E94" s="218">
        <f>SUMPRODUCT(-('Diário 2o PA'!$E$5:$E$1412='Analítico Cx.'!$B94),-('Diário 2o PA'!$P$5:$P$1412=E$1),('Diário 2o PA'!$F$5:$F$1412))+
SUMPRODUCT(-('Diário 3o PA'!$E$5:$E$2004='Analítico Cx.'!$B94),-('Diário 3o PA'!$P$5:$P$2004=E$1),('Diário 3o PA'!$F$5:$F$2004))+
SUMPRODUCT(-('Diário 4º PA'!$E$5:$E$2004='Analítico Cx.'!$B94),-('Diário 4º PA'!$P$5:$P$2004=E$1),('Diário 4º PA'!$F$5:$F$2004))+
SUMPRODUCT(-('Diário 5º PA'!$E$5:$E$2004='Analítico Cx.'!$B94),-('Diário 5º PA'!$P$5:$P$2004=E$1),('Diário 5º PA'!$F$5:$F$2004))</f>
        <v>12082.85</v>
      </c>
      <c r="F94" s="218">
        <f>SUMPRODUCT(-('Diário 2o PA'!$E$5:$E$1412='Analítico Cx.'!$B94),-('Diário 2o PA'!$P$5:$P$1412=F$1),('Diário 2o PA'!$F$5:$F$1412))+
SUMPRODUCT(-('Diário 3o PA'!$E$5:$E$2004='Analítico Cx.'!$B94),-('Diário 3o PA'!$P$5:$P$2004=F$1),('Diário 3o PA'!$F$5:$F$2004))+
SUMPRODUCT(-('Diário 4º PA'!$E$5:$E$2004='Analítico Cx.'!$B94),-('Diário 4º PA'!$P$5:$P$2004=F$1),('Diário 4º PA'!$F$5:$F$2004))+
SUMPRODUCT(-('Diário 5º PA'!$E$5:$E$2004='Analítico Cx.'!$B94),-('Diário 5º PA'!$P$5:$P$2004=F$1),('Diário 5º PA'!$F$5:$F$2004))</f>
        <v>0</v>
      </c>
      <c r="G94" s="218">
        <f>SUMPRODUCT(-('Diário 2o PA'!$E$5:$E$1412='Analítico Cx.'!$B94),-('Diário 2o PA'!$P$5:$P$1412=G$1),('Diário 2o PA'!$F$5:$F$1412))+
SUMPRODUCT(-('Diário 3o PA'!$E$5:$E$2004='Analítico Cx.'!$B94),-('Diário 3o PA'!$P$5:$P$2004=G$1),('Diário 3o PA'!$F$5:$F$2004))+
SUMPRODUCT(-('Diário 4º PA'!$E$5:$E$2004='Analítico Cx.'!$B94),-('Diário 4º PA'!$P$5:$P$2004=G$1),('Diário 4º PA'!$F$5:$F$2004))+
SUMPRODUCT(-('Diário 5º PA'!$E$5:$E$2004='Analítico Cx.'!$B94),-('Diário 5º PA'!$P$5:$P$2004=G$1),('Diário 5º PA'!$F$5:$F$2004))</f>
        <v>0</v>
      </c>
      <c r="H94" s="218">
        <f>SUMPRODUCT(-('Diário 2o PA'!$E$5:$E$1412='Analítico Cx.'!$B94),-('Diário 2o PA'!$P$5:$P$1412=H$1),('Diário 2o PA'!$F$5:$F$1412))+
SUMPRODUCT(-('Diário 3o PA'!$E$5:$E$2004='Analítico Cx.'!$B94),-('Diário 3o PA'!$P$5:$P$2004=H$1),('Diário 3o PA'!$F$5:$F$2004))+
SUMPRODUCT(-('Diário 4º PA'!$E$5:$E$2004='Analítico Cx.'!$B94),-('Diário 4º PA'!$P$5:$P$2004=H$1),('Diário 4º PA'!$F$5:$F$2004))+
SUMPRODUCT(-('Diário 5º PA'!$E$5:$E$2004='Analítico Cx.'!$B94),-('Diário 5º PA'!$P$5:$P$2004=H$1),('Diário 5º PA'!$F$5:$F$2004))</f>
        <v>0</v>
      </c>
      <c r="I94" s="218">
        <f>SUMPRODUCT(-('Diário 2o PA'!$E$5:$E$1412='Analítico Cx.'!$B94),-('Diário 2o PA'!$P$5:$P$1412=I$1),('Diário 2o PA'!$F$5:$F$1412))+
SUMPRODUCT(-('Diário 3o PA'!$E$5:$E$2004='Analítico Cx.'!$B94),-('Diário 3o PA'!$P$5:$P$2004=I$1),('Diário 3o PA'!$F$5:$F$2004))+
SUMPRODUCT(-('Diário 4º PA'!$E$5:$E$2004='Analítico Cx.'!$B94),-('Diário 4º PA'!$P$5:$P$2004=I$1),('Diário 4º PA'!$F$5:$F$2004))+
SUMPRODUCT(-('Diário 5º PA'!$E$5:$E$2004='Analítico Cx.'!$B94),-('Diário 5º PA'!$P$5:$P$2004=I$1),('Diário 5º PA'!$F$5:$F$2004))</f>
        <v>0</v>
      </c>
      <c r="J94" s="218">
        <f>SUMPRODUCT(-('Diário 2o PA'!$E$5:$E$1412='Analítico Cx.'!$B94),-('Diário 2o PA'!$P$5:$P$1412=J$1),('Diário 2o PA'!$F$5:$F$1412))+
SUMPRODUCT(-('Diário 3o PA'!$E$5:$E$2004='Analítico Cx.'!$B94),-('Diário 3o PA'!$P$5:$P$2004=J$1),('Diário 3o PA'!$F$5:$F$2004))+
SUMPRODUCT(-('Diário 4º PA'!$E$5:$E$2004='Analítico Cx.'!$B94),-('Diário 4º PA'!$P$5:$P$2004=J$1),('Diário 4º PA'!$F$5:$F$2004))+
SUMPRODUCT(-('Diário 5º PA'!$E$5:$E$2004='Analítico Cx.'!$B94),-('Diário 5º PA'!$P$5:$P$2004=J$1),('Diário 5º PA'!$F$5:$F$2004))</f>
        <v>0</v>
      </c>
      <c r="K94" s="218">
        <f>SUMPRODUCT(-('Diário 2o PA'!$E$5:$E$1412='Analítico Cx.'!$B94),-('Diário 2o PA'!$P$5:$P$1412=K$1),('Diário 2o PA'!$F$5:$F$1412))+
SUMPRODUCT(-('Diário 3o PA'!$E$5:$E$2004='Analítico Cx.'!$B94),-('Diário 3o PA'!$P$5:$P$2004=K$1),('Diário 3o PA'!$F$5:$F$2004))+
SUMPRODUCT(-('Diário 4º PA'!$E$5:$E$2004='Analítico Cx.'!$B94),-('Diário 4º PA'!$P$5:$P$2004=K$1),('Diário 4º PA'!$F$5:$F$2004))+
SUMPRODUCT(-('Diário 5º PA'!$E$5:$E$2004='Analítico Cx.'!$B94),-('Diário 5º PA'!$P$5:$P$2004=K$1),('Diário 5º PA'!$F$5:$F$2004))</f>
        <v>0</v>
      </c>
      <c r="L94" s="218">
        <f>SUMPRODUCT(-('Diário 2o PA'!$E$5:$E$1412='Analítico Cx.'!$B94),-('Diário 2o PA'!$P$5:$P$1412=L$1),('Diário 2o PA'!$F$5:$F$1412))+
SUMPRODUCT(-('Diário 3o PA'!$E$5:$E$2004='Analítico Cx.'!$B94),-('Diário 3o PA'!$P$5:$P$2004=L$1),('Diário 3o PA'!$F$5:$F$2004))+
SUMPRODUCT(-('Diário 4º PA'!$E$5:$E$2004='Analítico Cx.'!$B94),-('Diário 4º PA'!$P$5:$P$2004=L$1),('Diário 4º PA'!$F$5:$F$2004))+
SUMPRODUCT(-('Diário 5º PA'!$E$5:$E$2004='Analítico Cx.'!$B94),-('Diário 5º PA'!$P$5:$P$2004=L$1),('Diário 5º PA'!$F$5:$F$2004))</f>
        <v>0</v>
      </c>
      <c r="M94" s="218">
        <f>SUMPRODUCT(-('Diário 2o PA'!$E$5:$E$1412='Analítico Cx.'!$B94),-('Diário 2o PA'!$P$5:$P$1412=M$1),('Diário 2o PA'!$F$5:$F$1412))+
SUMPRODUCT(-('Diário 3o PA'!$E$5:$E$2004='Analítico Cx.'!$B94),-('Diário 3o PA'!$P$5:$P$2004=M$1),('Diário 3o PA'!$F$5:$F$2004))+
SUMPRODUCT(-('Diário 4º PA'!$E$5:$E$2004='Analítico Cx.'!$B94),-('Diário 4º PA'!$P$5:$P$2004=M$1),('Diário 4º PA'!$F$5:$F$2004))+
SUMPRODUCT(-('Diário 5º PA'!$E$5:$E$2004='Analítico Cx.'!$B94),-('Diário 5º PA'!$P$5:$P$2004=M$1),('Diário 5º PA'!$F$5:$F$2004))</f>
        <v>0</v>
      </c>
      <c r="N94" s="218">
        <f>SUMPRODUCT(-('Diário 2o PA'!$E$5:$E$1412='Analítico Cx.'!$B94),-('Diário 2o PA'!$P$5:$P$1412=N$1),('Diário 2o PA'!$F$5:$F$1412))+
SUMPRODUCT(-('Diário 3o PA'!$E$5:$E$2004='Analítico Cx.'!$B94),-('Diário 3o PA'!$P$5:$P$2004=N$1),('Diário 3o PA'!$F$5:$F$2004))+
SUMPRODUCT(-('Diário 4º PA'!$E$5:$E$2004='Analítico Cx.'!$B94),-('Diário 4º PA'!$P$5:$P$2004=N$1),('Diário 4º PA'!$F$5:$F$2004))+
SUMPRODUCT(-('Diário 5º PA'!$E$5:$E$2004='Analítico Cx.'!$B94),-('Diário 5º PA'!$P$5:$P$2004=N$1),('Diário 5º PA'!$F$5:$F$2004))</f>
        <v>0</v>
      </c>
      <c r="O94" s="219">
        <f t="shared" si="16"/>
        <v>22740.480000000003</v>
      </c>
      <c r="P94" s="193">
        <f t="shared" si="17"/>
        <v>2.4888810900243401E-3</v>
      </c>
    </row>
    <row r="95" spans="1:16" ht="23.25" customHeight="1" x14ac:dyDescent="0.25">
      <c r="A95" s="228" t="s">
        <v>186</v>
      </c>
      <c r="B95" s="241" t="s">
        <v>69</v>
      </c>
      <c r="C95" s="218">
        <f>SUMPRODUCT(-('Diário 2o PA'!$E$5:$E$1412='Analítico Cx.'!$B95),-('Diário 2o PA'!$P$5:$P$1412=C$1),('Diário 2o PA'!$F$5:$F$1412))+
SUMPRODUCT(-('Diário 3o PA'!$E$5:$E$2004='Analítico Cx.'!$B95),-('Diário 3o PA'!$P$5:$P$2004=C$1),('Diário 3o PA'!$F$5:$F$2004))+
SUMPRODUCT(-('Diário 4º PA'!$E$5:$E$2004='Analítico Cx.'!$B95),-('Diário 4º PA'!$P$5:$P$2004=C$1),('Diário 4º PA'!$F$5:$F$2004))+
SUMPRODUCT(-('Diário 5º PA'!$E$5:$E$2004='Analítico Cx.'!$B95),-('Diário 5º PA'!$P$5:$P$2004=C$1),('Diário 5º PA'!$F$5:$F$2004))</f>
        <v>0</v>
      </c>
      <c r="D95" s="218">
        <f>SUMPRODUCT(-('Diário 2o PA'!$E$5:$E$1412='Analítico Cx.'!$B95),-('Diário 2o PA'!$P$5:$P$1412=D$1),('Diário 2o PA'!$F$5:$F$1412))+
SUMPRODUCT(-('Diário 3o PA'!$E$5:$E$2004='Analítico Cx.'!$B95),-('Diário 3o PA'!$P$5:$P$2004=D$1),('Diário 3o PA'!$F$5:$F$2004))+
SUMPRODUCT(-('Diário 4º PA'!$E$5:$E$2004='Analítico Cx.'!$B95),-('Diário 4º PA'!$P$5:$P$2004=D$1),('Diário 4º PA'!$F$5:$F$2004))+
SUMPRODUCT(-('Diário 5º PA'!$E$5:$E$2004='Analítico Cx.'!$B95),-('Diário 5º PA'!$P$5:$P$2004=D$1),('Diário 5º PA'!$F$5:$F$2004))</f>
        <v>0</v>
      </c>
      <c r="E95" s="218">
        <f>SUMPRODUCT(-('Diário 2o PA'!$E$5:$E$1412='Analítico Cx.'!$B95),-('Diário 2o PA'!$P$5:$P$1412=E$1),('Diário 2o PA'!$F$5:$F$1412))+
SUMPRODUCT(-('Diário 3o PA'!$E$5:$E$2004='Analítico Cx.'!$B95),-('Diário 3o PA'!$P$5:$P$2004=E$1),('Diário 3o PA'!$F$5:$F$2004))+
SUMPRODUCT(-('Diário 4º PA'!$E$5:$E$2004='Analítico Cx.'!$B95),-('Diário 4º PA'!$P$5:$P$2004=E$1),('Diário 4º PA'!$F$5:$F$2004))+
SUMPRODUCT(-('Diário 5º PA'!$E$5:$E$2004='Analítico Cx.'!$B95),-('Diário 5º PA'!$P$5:$P$2004=E$1),('Diário 5º PA'!$F$5:$F$2004))</f>
        <v>0</v>
      </c>
      <c r="F95" s="218">
        <f>SUMPRODUCT(-('Diário 2o PA'!$E$5:$E$1412='Analítico Cx.'!$B95),-('Diário 2o PA'!$P$5:$P$1412=F$1),('Diário 2o PA'!$F$5:$F$1412))+
SUMPRODUCT(-('Diário 3o PA'!$E$5:$E$2004='Analítico Cx.'!$B95),-('Diário 3o PA'!$P$5:$P$2004=F$1),('Diário 3o PA'!$F$5:$F$2004))+
SUMPRODUCT(-('Diário 4º PA'!$E$5:$E$2004='Analítico Cx.'!$B95),-('Diário 4º PA'!$P$5:$P$2004=F$1),('Diário 4º PA'!$F$5:$F$2004))+
SUMPRODUCT(-('Diário 5º PA'!$E$5:$E$2004='Analítico Cx.'!$B95),-('Diário 5º PA'!$P$5:$P$2004=F$1),('Diário 5º PA'!$F$5:$F$2004))</f>
        <v>0</v>
      </c>
      <c r="G95" s="218">
        <f>SUMPRODUCT(-('Diário 2o PA'!$E$5:$E$1412='Analítico Cx.'!$B95),-('Diário 2o PA'!$P$5:$P$1412=G$1),('Diário 2o PA'!$F$5:$F$1412))+
SUMPRODUCT(-('Diário 3o PA'!$E$5:$E$2004='Analítico Cx.'!$B95),-('Diário 3o PA'!$P$5:$P$2004=G$1),('Diário 3o PA'!$F$5:$F$2004))+
SUMPRODUCT(-('Diário 4º PA'!$E$5:$E$2004='Analítico Cx.'!$B95),-('Diário 4º PA'!$P$5:$P$2004=G$1),('Diário 4º PA'!$F$5:$F$2004))+
SUMPRODUCT(-('Diário 5º PA'!$E$5:$E$2004='Analítico Cx.'!$B95),-('Diário 5º PA'!$P$5:$P$2004=G$1),('Diário 5º PA'!$F$5:$F$2004))</f>
        <v>0</v>
      </c>
      <c r="H95" s="218">
        <f>SUMPRODUCT(-('Diário 2o PA'!$E$5:$E$1412='Analítico Cx.'!$B95),-('Diário 2o PA'!$P$5:$P$1412=H$1),('Diário 2o PA'!$F$5:$F$1412))+
SUMPRODUCT(-('Diário 3o PA'!$E$5:$E$2004='Analítico Cx.'!$B95),-('Diário 3o PA'!$P$5:$P$2004=H$1),('Diário 3o PA'!$F$5:$F$2004))+
SUMPRODUCT(-('Diário 4º PA'!$E$5:$E$2004='Analítico Cx.'!$B95),-('Diário 4º PA'!$P$5:$P$2004=H$1),('Diário 4º PA'!$F$5:$F$2004))+
SUMPRODUCT(-('Diário 5º PA'!$E$5:$E$2004='Analítico Cx.'!$B95),-('Diário 5º PA'!$P$5:$P$2004=H$1),('Diário 5º PA'!$F$5:$F$2004))</f>
        <v>0</v>
      </c>
      <c r="I95" s="218">
        <f>SUMPRODUCT(-('Diário 2o PA'!$E$5:$E$1412='Analítico Cx.'!$B95),-('Diário 2o PA'!$P$5:$P$1412=I$1),('Diário 2o PA'!$F$5:$F$1412))+
SUMPRODUCT(-('Diário 3o PA'!$E$5:$E$2004='Analítico Cx.'!$B95),-('Diário 3o PA'!$P$5:$P$2004=I$1),('Diário 3o PA'!$F$5:$F$2004))+
SUMPRODUCT(-('Diário 4º PA'!$E$5:$E$2004='Analítico Cx.'!$B95),-('Diário 4º PA'!$P$5:$P$2004=I$1),('Diário 4º PA'!$F$5:$F$2004))+
SUMPRODUCT(-('Diário 5º PA'!$E$5:$E$2004='Analítico Cx.'!$B95),-('Diário 5º PA'!$P$5:$P$2004=I$1),('Diário 5º PA'!$F$5:$F$2004))</f>
        <v>0</v>
      </c>
      <c r="J95" s="218">
        <f>SUMPRODUCT(-('Diário 2o PA'!$E$5:$E$1412='Analítico Cx.'!$B95),-('Diário 2o PA'!$P$5:$P$1412=J$1),('Diário 2o PA'!$F$5:$F$1412))+
SUMPRODUCT(-('Diário 3o PA'!$E$5:$E$2004='Analítico Cx.'!$B95),-('Diário 3o PA'!$P$5:$P$2004=J$1),('Diário 3o PA'!$F$5:$F$2004))+
SUMPRODUCT(-('Diário 4º PA'!$E$5:$E$2004='Analítico Cx.'!$B95),-('Diário 4º PA'!$P$5:$P$2004=J$1),('Diário 4º PA'!$F$5:$F$2004))+
SUMPRODUCT(-('Diário 5º PA'!$E$5:$E$2004='Analítico Cx.'!$B95),-('Diário 5º PA'!$P$5:$P$2004=J$1),('Diário 5º PA'!$F$5:$F$2004))</f>
        <v>0</v>
      </c>
      <c r="K95" s="218">
        <f>SUMPRODUCT(-('Diário 2o PA'!$E$5:$E$1412='Analítico Cx.'!$B95),-('Diário 2o PA'!$P$5:$P$1412=K$1),('Diário 2o PA'!$F$5:$F$1412))+
SUMPRODUCT(-('Diário 3o PA'!$E$5:$E$2004='Analítico Cx.'!$B95),-('Diário 3o PA'!$P$5:$P$2004=K$1),('Diário 3o PA'!$F$5:$F$2004))+
SUMPRODUCT(-('Diário 4º PA'!$E$5:$E$2004='Analítico Cx.'!$B95),-('Diário 4º PA'!$P$5:$P$2004=K$1),('Diário 4º PA'!$F$5:$F$2004))+
SUMPRODUCT(-('Diário 5º PA'!$E$5:$E$2004='Analítico Cx.'!$B95),-('Diário 5º PA'!$P$5:$P$2004=K$1),('Diário 5º PA'!$F$5:$F$2004))</f>
        <v>0</v>
      </c>
      <c r="L95" s="218">
        <f>SUMPRODUCT(-('Diário 2o PA'!$E$5:$E$1412='Analítico Cx.'!$B95),-('Diário 2o PA'!$P$5:$P$1412=L$1),('Diário 2o PA'!$F$5:$F$1412))+
SUMPRODUCT(-('Diário 3o PA'!$E$5:$E$2004='Analítico Cx.'!$B95),-('Diário 3o PA'!$P$5:$P$2004=L$1),('Diário 3o PA'!$F$5:$F$2004))+
SUMPRODUCT(-('Diário 4º PA'!$E$5:$E$2004='Analítico Cx.'!$B95),-('Diário 4º PA'!$P$5:$P$2004=L$1),('Diário 4º PA'!$F$5:$F$2004))+
SUMPRODUCT(-('Diário 5º PA'!$E$5:$E$2004='Analítico Cx.'!$B95),-('Diário 5º PA'!$P$5:$P$2004=L$1),('Diário 5º PA'!$F$5:$F$2004))</f>
        <v>0</v>
      </c>
      <c r="M95" s="218">
        <f>SUMPRODUCT(-('Diário 2o PA'!$E$5:$E$1412='Analítico Cx.'!$B95),-('Diário 2o PA'!$P$5:$P$1412=M$1),('Diário 2o PA'!$F$5:$F$1412))+
SUMPRODUCT(-('Diário 3o PA'!$E$5:$E$2004='Analítico Cx.'!$B95),-('Diário 3o PA'!$P$5:$P$2004=M$1),('Diário 3o PA'!$F$5:$F$2004))+
SUMPRODUCT(-('Diário 4º PA'!$E$5:$E$2004='Analítico Cx.'!$B95),-('Diário 4º PA'!$P$5:$P$2004=M$1),('Diário 4º PA'!$F$5:$F$2004))+
SUMPRODUCT(-('Diário 5º PA'!$E$5:$E$2004='Analítico Cx.'!$B95),-('Diário 5º PA'!$P$5:$P$2004=M$1),('Diário 5º PA'!$F$5:$F$2004))</f>
        <v>0</v>
      </c>
      <c r="N95" s="218">
        <f>SUMPRODUCT(-('Diário 2o PA'!$E$5:$E$1412='Analítico Cx.'!$B95),-('Diário 2o PA'!$P$5:$P$1412=N$1),('Diário 2o PA'!$F$5:$F$1412))+
SUMPRODUCT(-('Diário 3o PA'!$E$5:$E$2004='Analítico Cx.'!$B95),-('Diário 3o PA'!$P$5:$P$2004=N$1),('Diário 3o PA'!$F$5:$F$2004))+
SUMPRODUCT(-('Diário 4º PA'!$E$5:$E$2004='Analítico Cx.'!$B95),-('Diário 4º PA'!$P$5:$P$2004=N$1),('Diário 4º PA'!$F$5:$F$2004))+
SUMPRODUCT(-('Diário 5º PA'!$E$5:$E$2004='Analítico Cx.'!$B95),-('Diário 5º PA'!$P$5:$P$2004=N$1),('Diário 5º PA'!$F$5:$F$2004))</f>
        <v>0</v>
      </c>
      <c r="O95" s="219">
        <f t="shared" si="16"/>
        <v>0</v>
      </c>
      <c r="P95" s="193">
        <f t="shared" si="17"/>
        <v>0</v>
      </c>
    </row>
    <row r="96" spans="1:16" ht="23.25" customHeight="1" x14ac:dyDescent="0.25">
      <c r="A96" s="228" t="s">
        <v>187</v>
      </c>
      <c r="B96" s="241" t="s">
        <v>139</v>
      </c>
      <c r="C96" s="218">
        <f>SUMPRODUCT(-('Diário 2o PA'!$E$5:$E$1412='Analítico Cx.'!$B96),-('Diário 2o PA'!$P$5:$P$1412=C$1),('Diário 2o PA'!$F$5:$F$1412))+
SUMPRODUCT(-('Diário 3o PA'!$E$5:$E$2004='Analítico Cx.'!$B96),-('Diário 3o PA'!$P$5:$P$2004=C$1),('Diário 3o PA'!$F$5:$F$2004))+
SUMPRODUCT(-('Diário 4º PA'!$E$5:$E$2004='Analítico Cx.'!$B96),-('Diário 4º PA'!$P$5:$P$2004=C$1),('Diário 4º PA'!$F$5:$F$2004))+
SUMPRODUCT(-('Diário 5º PA'!$E$5:$E$2004='Analítico Cx.'!$B96),-('Diário 5º PA'!$P$5:$P$2004=C$1),('Diário 5º PA'!$F$5:$F$2004))</f>
        <v>0</v>
      </c>
      <c r="D96" s="218">
        <f>SUMPRODUCT(-('Diário 2o PA'!$E$5:$E$1412='Analítico Cx.'!$B96),-('Diário 2o PA'!$P$5:$P$1412=D$1),('Diário 2o PA'!$F$5:$F$1412))+
SUMPRODUCT(-('Diário 3o PA'!$E$5:$E$2004='Analítico Cx.'!$B96),-('Diário 3o PA'!$P$5:$P$2004=D$1),('Diário 3o PA'!$F$5:$F$2004))+
SUMPRODUCT(-('Diário 4º PA'!$E$5:$E$2004='Analítico Cx.'!$B96),-('Diário 4º PA'!$P$5:$P$2004=D$1),('Diário 4º PA'!$F$5:$F$2004))+
SUMPRODUCT(-('Diário 5º PA'!$E$5:$E$2004='Analítico Cx.'!$B96),-('Diário 5º PA'!$P$5:$P$2004=D$1),('Diário 5º PA'!$F$5:$F$2004))</f>
        <v>0</v>
      </c>
      <c r="E96" s="218">
        <f>SUMPRODUCT(-('Diário 2o PA'!$E$5:$E$1412='Analítico Cx.'!$B96),-('Diário 2o PA'!$P$5:$P$1412=E$1),('Diário 2o PA'!$F$5:$F$1412))+
SUMPRODUCT(-('Diário 3o PA'!$E$5:$E$2004='Analítico Cx.'!$B96),-('Diário 3o PA'!$P$5:$P$2004=E$1),('Diário 3o PA'!$F$5:$F$2004))+
SUMPRODUCT(-('Diário 4º PA'!$E$5:$E$2004='Analítico Cx.'!$B96),-('Diário 4º PA'!$P$5:$P$2004=E$1),('Diário 4º PA'!$F$5:$F$2004))+
SUMPRODUCT(-('Diário 5º PA'!$E$5:$E$2004='Analítico Cx.'!$B96),-('Diário 5º PA'!$P$5:$P$2004=E$1),('Diário 5º PA'!$F$5:$F$2004))</f>
        <v>0</v>
      </c>
      <c r="F96" s="218">
        <f>SUMPRODUCT(-('Diário 2o PA'!$E$5:$E$1412='Analítico Cx.'!$B96),-('Diário 2o PA'!$P$5:$P$1412=F$1),('Diário 2o PA'!$F$5:$F$1412))+
SUMPRODUCT(-('Diário 3o PA'!$E$5:$E$2004='Analítico Cx.'!$B96),-('Diário 3o PA'!$P$5:$P$2004=F$1),('Diário 3o PA'!$F$5:$F$2004))+
SUMPRODUCT(-('Diário 4º PA'!$E$5:$E$2004='Analítico Cx.'!$B96),-('Diário 4º PA'!$P$5:$P$2004=F$1),('Diário 4º PA'!$F$5:$F$2004))+
SUMPRODUCT(-('Diário 5º PA'!$E$5:$E$2004='Analítico Cx.'!$B96),-('Diário 5º PA'!$P$5:$P$2004=F$1),('Diário 5º PA'!$F$5:$F$2004))</f>
        <v>0</v>
      </c>
      <c r="G96" s="218">
        <f>SUMPRODUCT(-('Diário 2o PA'!$E$5:$E$1412='Analítico Cx.'!$B96),-('Diário 2o PA'!$P$5:$P$1412=G$1),('Diário 2o PA'!$F$5:$F$1412))+
SUMPRODUCT(-('Diário 3o PA'!$E$5:$E$2004='Analítico Cx.'!$B96),-('Diário 3o PA'!$P$5:$P$2004=G$1),('Diário 3o PA'!$F$5:$F$2004))+
SUMPRODUCT(-('Diário 4º PA'!$E$5:$E$2004='Analítico Cx.'!$B96),-('Diário 4º PA'!$P$5:$P$2004=G$1),('Diário 4º PA'!$F$5:$F$2004))+
SUMPRODUCT(-('Diário 5º PA'!$E$5:$E$2004='Analítico Cx.'!$B96),-('Diário 5º PA'!$P$5:$P$2004=G$1),('Diário 5º PA'!$F$5:$F$2004))</f>
        <v>0</v>
      </c>
      <c r="H96" s="218">
        <f>SUMPRODUCT(-('Diário 2o PA'!$E$5:$E$1412='Analítico Cx.'!$B96),-('Diário 2o PA'!$P$5:$P$1412=H$1),('Diário 2o PA'!$F$5:$F$1412))+
SUMPRODUCT(-('Diário 3o PA'!$E$5:$E$2004='Analítico Cx.'!$B96),-('Diário 3o PA'!$P$5:$P$2004=H$1),('Diário 3o PA'!$F$5:$F$2004))+
SUMPRODUCT(-('Diário 4º PA'!$E$5:$E$2004='Analítico Cx.'!$B96),-('Diário 4º PA'!$P$5:$P$2004=H$1),('Diário 4º PA'!$F$5:$F$2004))+
SUMPRODUCT(-('Diário 5º PA'!$E$5:$E$2004='Analítico Cx.'!$B96),-('Diário 5º PA'!$P$5:$P$2004=H$1),('Diário 5º PA'!$F$5:$F$2004))</f>
        <v>0</v>
      </c>
      <c r="I96" s="218">
        <f>SUMPRODUCT(-('Diário 2o PA'!$E$5:$E$1412='Analítico Cx.'!$B96),-('Diário 2o PA'!$P$5:$P$1412=I$1),('Diário 2o PA'!$F$5:$F$1412))+
SUMPRODUCT(-('Diário 3o PA'!$E$5:$E$2004='Analítico Cx.'!$B96),-('Diário 3o PA'!$P$5:$P$2004=I$1),('Diário 3o PA'!$F$5:$F$2004))+
SUMPRODUCT(-('Diário 4º PA'!$E$5:$E$2004='Analítico Cx.'!$B96),-('Diário 4º PA'!$P$5:$P$2004=I$1),('Diário 4º PA'!$F$5:$F$2004))+
SUMPRODUCT(-('Diário 5º PA'!$E$5:$E$2004='Analítico Cx.'!$B96),-('Diário 5º PA'!$P$5:$P$2004=I$1),('Diário 5º PA'!$F$5:$F$2004))</f>
        <v>0</v>
      </c>
      <c r="J96" s="218">
        <f>SUMPRODUCT(-('Diário 2o PA'!$E$5:$E$1412='Analítico Cx.'!$B96),-('Diário 2o PA'!$P$5:$P$1412=J$1),('Diário 2o PA'!$F$5:$F$1412))+
SUMPRODUCT(-('Diário 3o PA'!$E$5:$E$2004='Analítico Cx.'!$B96),-('Diário 3o PA'!$P$5:$P$2004=J$1),('Diário 3o PA'!$F$5:$F$2004))+
SUMPRODUCT(-('Diário 4º PA'!$E$5:$E$2004='Analítico Cx.'!$B96),-('Diário 4º PA'!$P$5:$P$2004=J$1),('Diário 4º PA'!$F$5:$F$2004))+
SUMPRODUCT(-('Diário 5º PA'!$E$5:$E$2004='Analítico Cx.'!$B96),-('Diário 5º PA'!$P$5:$P$2004=J$1),('Diário 5º PA'!$F$5:$F$2004))</f>
        <v>0</v>
      </c>
      <c r="K96" s="218">
        <f>SUMPRODUCT(-('Diário 2o PA'!$E$5:$E$1412='Analítico Cx.'!$B96),-('Diário 2o PA'!$P$5:$P$1412=K$1),('Diário 2o PA'!$F$5:$F$1412))+
SUMPRODUCT(-('Diário 3o PA'!$E$5:$E$2004='Analítico Cx.'!$B96),-('Diário 3o PA'!$P$5:$P$2004=K$1),('Diário 3o PA'!$F$5:$F$2004))+
SUMPRODUCT(-('Diário 4º PA'!$E$5:$E$2004='Analítico Cx.'!$B96),-('Diário 4º PA'!$P$5:$P$2004=K$1),('Diário 4º PA'!$F$5:$F$2004))+
SUMPRODUCT(-('Diário 5º PA'!$E$5:$E$2004='Analítico Cx.'!$B96),-('Diário 5º PA'!$P$5:$P$2004=K$1),('Diário 5º PA'!$F$5:$F$2004))</f>
        <v>0</v>
      </c>
      <c r="L96" s="218">
        <f>SUMPRODUCT(-('Diário 2o PA'!$E$5:$E$1412='Analítico Cx.'!$B96),-('Diário 2o PA'!$P$5:$P$1412=L$1),('Diário 2o PA'!$F$5:$F$1412))+
SUMPRODUCT(-('Diário 3o PA'!$E$5:$E$2004='Analítico Cx.'!$B96),-('Diário 3o PA'!$P$5:$P$2004=L$1),('Diário 3o PA'!$F$5:$F$2004))+
SUMPRODUCT(-('Diário 4º PA'!$E$5:$E$2004='Analítico Cx.'!$B96),-('Diário 4º PA'!$P$5:$P$2004=L$1),('Diário 4º PA'!$F$5:$F$2004))+
SUMPRODUCT(-('Diário 5º PA'!$E$5:$E$2004='Analítico Cx.'!$B96),-('Diário 5º PA'!$P$5:$P$2004=L$1),('Diário 5º PA'!$F$5:$F$2004))</f>
        <v>0</v>
      </c>
      <c r="M96" s="218">
        <f>SUMPRODUCT(-('Diário 2o PA'!$E$5:$E$1412='Analítico Cx.'!$B96),-('Diário 2o PA'!$P$5:$P$1412=M$1),('Diário 2o PA'!$F$5:$F$1412))+
SUMPRODUCT(-('Diário 3o PA'!$E$5:$E$2004='Analítico Cx.'!$B96),-('Diário 3o PA'!$P$5:$P$2004=M$1),('Diário 3o PA'!$F$5:$F$2004))+
SUMPRODUCT(-('Diário 4º PA'!$E$5:$E$2004='Analítico Cx.'!$B96),-('Diário 4º PA'!$P$5:$P$2004=M$1),('Diário 4º PA'!$F$5:$F$2004))+
SUMPRODUCT(-('Diário 5º PA'!$E$5:$E$2004='Analítico Cx.'!$B96),-('Diário 5º PA'!$P$5:$P$2004=M$1),('Diário 5º PA'!$F$5:$F$2004))</f>
        <v>0</v>
      </c>
      <c r="N96" s="218">
        <f>SUMPRODUCT(-('Diário 2o PA'!$E$5:$E$1412='Analítico Cx.'!$B96),-('Diário 2o PA'!$P$5:$P$1412=N$1),('Diário 2o PA'!$F$5:$F$1412))+
SUMPRODUCT(-('Diário 3o PA'!$E$5:$E$2004='Analítico Cx.'!$B96),-('Diário 3o PA'!$P$5:$P$2004=N$1),('Diário 3o PA'!$F$5:$F$2004))+
SUMPRODUCT(-('Diário 4º PA'!$E$5:$E$2004='Analítico Cx.'!$B96),-('Diário 4º PA'!$P$5:$P$2004=N$1),('Diário 4º PA'!$F$5:$F$2004))+
SUMPRODUCT(-('Diário 5º PA'!$E$5:$E$2004='Analítico Cx.'!$B96),-('Diário 5º PA'!$P$5:$P$2004=N$1),('Diário 5º PA'!$F$5:$F$2004))</f>
        <v>0</v>
      </c>
      <c r="O96" s="219">
        <f t="shared" si="16"/>
        <v>0</v>
      </c>
      <c r="P96" s="193">
        <f t="shared" si="17"/>
        <v>0</v>
      </c>
    </row>
    <row r="97" spans="1:16" ht="23.25" customHeight="1" x14ac:dyDescent="0.25">
      <c r="A97" s="228" t="s">
        <v>188</v>
      </c>
      <c r="B97" s="241" t="s">
        <v>755</v>
      </c>
      <c r="C97" s="218">
        <f>SUMPRODUCT(-('Diário 2o PA'!$E$5:$E$1412='Analítico Cx.'!$B97),-('Diário 2o PA'!$P$5:$P$1412=C$1),('Diário 2o PA'!$F$5:$F$1412))+
SUMPRODUCT(-('Diário 3o PA'!$E$5:$E$2004='Analítico Cx.'!$B97),-('Diário 3o PA'!$P$5:$P$2004=C$1),('Diário 3o PA'!$F$5:$F$2004))+
SUMPRODUCT(-('Diário 4º PA'!$E$5:$E$2004='Analítico Cx.'!$B97),-('Diário 4º PA'!$P$5:$P$2004=C$1),('Diário 4º PA'!$F$5:$F$2004))+
SUMPRODUCT(-('Diário 5º PA'!$E$5:$E$2004='Analítico Cx.'!$B97),-('Diário 5º PA'!$P$5:$P$2004=C$1),('Diário 5º PA'!$F$5:$F$2004))</f>
        <v>0</v>
      </c>
      <c r="D97" s="218">
        <f>SUMPRODUCT(-('Diário 2o PA'!$E$5:$E$1412='Analítico Cx.'!$B97),-('Diário 2o PA'!$P$5:$P$1412=D$1),('Diário 2o PA'!$F$5:$F$1412))+
SUMPRODUCT(-('Diário 3o PA'!$E$5:$E$2004='Analítico Cx.'!$B97),-('Diário 3o PA'!$P$5:$P$2004=D$1),('Diário 3o PA'!$F$5:$F$2004))+
SUMPRODUCT(-('Diário 4º PA'!$E$5:$E$2004='Analítico Cx.'!$B97),-('Diário 4º PA'!$P$5:$P$2004=D$1),('Diário 4º PA'!$F$5:$F$2004))+
SUMPRODUCT(-('Diário 5º PA'!$E$5:$E$2004='Analítico Cx.'!$B97),-('Diário 5º PA'!$P$5:$P$2004=D$1),('Diário 5º PA'!$F$5:$F$2004))</f>
        <v>0</v>
      </c>
      <c r="E97" s="218">
        <f>SUMPRODUCT(-('Diário 2o PA'!$E$5:$E$1412='Analítico Cx.'!$B97),-('Diário 2o PA'!$P$5:$P$1412=E$1),('Diário 2o PA'!$F$5:$F$1412))+
SUMPRODUCT(-('Diário 3o PA'!$E$5:$E$2004='Analítico Cx.'!$B97),-('Diário 3o PA'!$P$5:$P$2004=E$1),('Diário 3o PA'!$F$5:$F$2004))+
SUMPRODUCT(-('Diário 4º PA'!$E$5:$E$2004='Analítico Cx.'!$B97),-('Diário 4º PA'!$P$5:$P$2004=E$1),('Diário 4º PA'!$F$5:$F$2004))+
SUMPRODUCT(-('Diário 5º PA'!$E$5:$E$2004='Analítico Cx.'!$B97),-('Diário 5º PA'!$P$5:$P$2004=E$1),('Diário 5º PA'!$F$5:$F$2004))</f>
        <v>0</v>
      </c>
      <c r="F97" s="218">
        <f>SUMPRODUCT(-('Diário 2o PA'!$E$5:$E$1412='Analítico Cx.'!$B97),-('Diário 2o PA'!$P$5:$P$1412=F$1),('Diário 2o PA'!$F$5:$F$1412))+
SUMPRODUCT(-('Diário 3o PA'!$E$5:$E$2004='Analítico Cx.'!$B97),-('Diário 3o PA'!$P$5:$P$2004=F$1),('Diário 3o PA'!$F$5:$F$2004))+
SUMPRODUCT(-('Diário 4º PA'!$E$5:$E$2004='Analítico Cx.'!$B97),-('Diário 4º PA'!$P$5:$P$2004=F$1),('Diário 4º PA'!$F$5:$F$2004))+
SUMPRODUCT(-('Diário 5º PA'!$E$5:$E$2004='Analítico Cx.'!$B97),-('Diário 5º PA'!$P$5:$P$2004=F$1),('Diário 5º PA'!$F$5:$F$2004))</f>
        <v>0</v>
      </c>
      <c r="G97" s="218">
        <f>SUMPRODUCT(-('Diário 2o PA'!$E$5:$E$1412='Analítico Cx.'!$B97),-('Diário 2o PA'!$P$5:$P$1412=G$1),('Diário 2o PA'!$F$5:$F$1412))+
SUMPRODUCT(-('Diário 3o PA'!$E$5:$E$2004='Analítico Cx.'!$B97),-('Diário 3o PA'!$P$5:$P$2004=G$1),('Diário 3o PA'!$F$5:$F$2004))+
SUMPRODUCT(-('Diário 4º PA'!$E$5:$E$2004='Analítico Cx.'!$B97),-('Diário 4º PA'!$P$5:$P$2004=G$1),('Diário 4º PA'!$F$5:$F$2004))+
SUMPRODUCT(-('Diário 5º PA'!$E$5:$E$2004='Analítico Cx.'!$B97),-('Diário 5º PA'!$P$5:$P$2004=G$1),('Diário 5º PA'!$F$5:$F$2004))</f>
        <v>0</v>
      </c>
      <c r="H97" s="218">
        <f>SUMPRODUCT(-('Diário 2o PA'!$E$5:$E$1412='Analítico Cx.'!$B97),-('Diário 2o PA'!$P$5:$P$1412=H$1),('Diário 2o PA'!$F$5:$F$1412))+
SUMPRODUCT(-('Diário 3o PA'!$E$5:$E$2004='Analítico Cx.'!$B97),-('Diário 3o PA'!$P$5:$P$2004=H$1),('Diário 3o PA'!$F$5:$F$2004))+
SUMPRODUCT(-('Diário 4º PA'!$E$5:$E$2004='Analítico Cx.'!$B97),-('Diário 4º PA'!$P$5:$P$2004=H$1),('Diário 4º PA'!$F$5:$F$2004))+
SUMPRODUCT(-('Diário 5º PA'!$E$5:$E$2004='Analítico Cx.'!$B97),-('Diário 5º PA'!$P$5:$P$2004=H$1),('Diário 5º PA'!$F$5:$F$2004))</f>
        <v>0</v>
      </c>
      <c r="I97" s="218">
        <f>SUMPRODUCT(-('Diário 2o PA'!$E$5:$E$1412='Analítico Cx.'!$B97),-('Diário 2o PA'!$P$5:$P$1412=I$1),('Diário 2o PA'!$F$5:$F$1412))+
SUMPRODUCT(-('Diário 3o PA'!$E$5:$E$2004='Analítico Cx.'!$B97),-('Diário 3o PA'!$P$5:$P$2004=I$1),('Diário 3o PA'!$F$5:$F$2004))+
SUMPRODUCT(-('Diário 4º PA'!$E$5:$E$2004='Analítico Cx.'!$B97),-('Diário 4º PA'!$P$5:$P$2004=I$1),('Diário 4º PA'!$F$5:$F$2004))+
SUMPRODUCT(-('Diário 5º PA'!$E$5:$E$2004='Analítico Cx.'!$B97),-('Diário 5º PA'!$P$5:$P$2004=I$1),('Diário 5º PA'!$F$5:$F$2004))</f>
        <v>0</v>
      </c>
      <c r="J97" s="218">
        <f>SUMPRODUCT(-('Diário 2o PA'!$E$5:$E$1412='Analítico Cx.'!$B97),-('Diário 2o PA'!$P$5:$P$1412=J$1),('Diário 2o PA'!$F$5:$F$1412))+
SUMPRODUCT(-('Diário 3o PA'!$E$5:$E$2004='Analítico Cx.'!$B97),-('Diário 3o PA'!$P$5:$P$2004=J$1),('Diário 3o PA'!$F$5:$F$2004))+
SUMPRODUCT(-('Diário 4º PA'!$E$5:$E$2004='Analítico Cx.'!$B97),-('Diário 4º PA'!$P$5:$P$2004=J$1),('Diário 4º PA'!$F$5:$F$2004))+
SUMPRODUCT(-('Diário 5º PA'!$E$5:$E$2004='Analítico Cx.'!$B97),-('Diário 5º PA'!$P$5:$P$2004=J$1),('Diário 5º PA'!$F$5:$F$2004))</f>
        <v>0</v>
      </c>
      <c r="K97" s="218">
        <f>SUMPRODUCT(-('Diário 2o PA'!$E$5:$E$1412='Analítico Cx.'!$B97),-('Diário 2o PA'!$P$5:$P$1412=K$1),('Diário 2o PA'!$F$5:$F$1412))+
SUMPRODUCT(-('Diário 3o PA'!$E$5:$E$2004='Analítico Cx.'!$B97),-('Diário 3o PA'!$P$5:$P$2004=K$1),('Diário 3o PA'!$F$5:$F$2004))+
SUMPRODUCT(-('Diário 4º PA'!$E$5:$E$2004='Analítico Cx.'!$B97),-('Diário 4º PA'!$P$5:$P$2004=K$1),('Diário 4º PA'!$F$5:$F$2004))+
SUMPRODUCT(-('Diário 5º PA'!$E$5:$E$2004='Analítico Cx.'!$B97),-('Diário 5º PA'!$P$5:$P$2004=K$1),('Diário 5º PA'!$F$5:$F$2004))</f>
        <v>0</v>
      </c>
      <c r="L97" s="218">
        <f>SUMPRODUCT(-('Diário 2o PA'!$E$5:$E$1412='Analítico Cx.'!$B97),-('Diário 2o PA'!$P$5:$P$1412=L$1),('Diário 2o PA'!$F$5:$F$1412))+
SUMPRODUCT(-('Diário 3o PA'!$E$5:$E$2004='Analítico Cx.'!$B97),-('Diário 3o PA'!$P$5:$P$2004=L$1),('Diário 3o PA'!$F$5:$F$2004))+
SUMPRODUCT(-('Diário 4º PA'!$E$5:$E$2004='Analítico Cx.'!$B97),-('Diário 4º PA'!$P$5:$P$2004=L$1),('Diário 4º PA'!$F$5:$F$2004))+
SUMPRODUCT(-('Diário 5º PA'!$E$5:$E$2004='Analítico Cx.'!$B97),-('Diário 5º PA'!$P$5:$P$2004=L$1),('Diário 5º PA'!$F$5:$F$2004))</f>
        <v>0</v>
      </c>
      <c r="M97" s="218">
        <f>SUMPRODUCT(-('Diário 2o PA'!$E$5:$E$1412='Analítico Cx.'!$B97),-('Diário 2o PA'!$P$5:$P$1412=M$1),('Diário 2o PA'!$F$5:$F$1412))+
SUMPRODUCT(-('Diário 3o PA'!$E$5:$E$2004='Analítico Cx.'!$B97),-('Diário 3o PA'!$P$5:$P$2004=M$1),('Diário 3o PA'!$F$5:$F$2004))+
SUMPRODUCT(-('Diário 4º PA'!$E$5:$E$2004='Analítico Cx.'!$B97),-('Diário 4º PA'!$P$5:$P$2004=M$1),('Diário 4º PA'!$F$5:$F$2004))+
SUMPRODUCT(-('Diário 5º PA'!$E$5:$E$2004='Analítico Cx.'!$B97),-('Diário 5º PA'!$P$5:$P$2004=M$1),('Diário 5º PA'!$F$5:$F$2004))</f>
        <v>0</v>
      </c>
      <c r="N97" s="218">
        <f>SUMPRODUCT(-('Diário 2o PA'!$E$5:$E$1412='Analítico Cx.'!$B97),-('Diário 2o PA'!$P$5:$P$1412=N$1),('Diário 2o PA'!$F$5:$F$1412))+
SUMPRODUCT(-('Diário 3o PA'!$E$5:$E$2004='Analítico Cx.'!$B97),-('Diário 3o PA'!$P$5:$P$2004=N$1),('Diário 3o PA'!$F$5:$F$2004))+
SUMPRODUCT(-('Diário 4º PA'!$E$5:$E$2004='Analítico Cx.'!$B97),-('Diário 4º PA'!$P$5:$P$2004=N$1),('Diário 4º PA'!$F$5:$F$2004))+
SUMPRODUCT(-('Diário 5º PA'!$E$5:$E$2004='Analítico Cx.'!$B97),-('Diário 5º PA'!$P$5:$P$2004=N$1),('Diário 5º PA'!$F$5:$F$2004))</f>
        <v>0</v>
      </c>
      <c r="O97" s="219">
        <f t="shared" si="16"/>
        <v>0</v>
      </c>
      <c r="P97" s="193">
        <f t="shared" si="17"/>
        <v>0</v>
      </c>
    </row>
    <row r="98" spans="1:16" ht="23.25" customHeight="1" x14ac:dyDescent="0.25">
      <c r="A98" s="228" t="s">
        <v>189</v>
      </c>
      <c r="B98" s="241" t="s">
        <v>63</v>
      </c>
      <c r="C98" s="218">
        <f>SUMPRODUCT(-('Diário 2o PA'!$E$5:$E$1412='Analítico Cx.'!$B98),-('Diário 2o PA'!$P$5:$P$1412=C$1),('Diário 2o PA'!$F$5:$F$1412))+
SUMPRODUCT(-('Diário 3o PA'!$E$5:$E$2004='Analítico Cx.'!$B98),-('Diário 3o PA'!$P$5:$P$2004=C$1),('Diário 3o PA'!$F$5:$F$2004))+
SUMPRODUCT(-('Diário 4º PA'!$E$5:$E$2004='Analítico Cx.'!$B98),-('Diário 4º PA'!$P$5:$P$2004=C$1),('Diário 4º PA'!$F$5:$F$2004))+
SUMPRODUCT(-('Diário 5º PA'!$E$5:$E$2004='Analítico Cx.'!$B98),-('Diário 5º PA'!$P$5:$P$2004=C$1),('Diário 5º PA'!$F$5:$F$2004))</f>
        <v>0</v>
      </c>
      <c r="D98" s="218">
        <f>SUMPRODUCT(-('Diário 2o PA'!$E$5:$E$1412='Analítico Cx.'!$B98),-('Diário 2o PA'!$P$5:$P$1412=D$1),('Diário 2o PA'!$F$5:$F$1412))+
SUMPRODUCT(-('Diário 3o PA'!$E$5:$E$2004='Analítico Cx.'!$B98),-('Diário 3o PA'!$P$5:$P$2004=D$1),('Diário 3o PA'!$F$5:$F$2004))+
SUMPRODUCT(-('Diário 4º PA'!$E$5:$E$2004='Analítico Cx.'!$B98),-('Diário 4º PA'!$P$5:$P$2004=D$1),('Diário 4º PA'!$F$5:$F$2004))+
SUMPRODUCT(-('Diário 5º PA'!$E$5:$E$2004='Analítico Cx.'!$B98),-('Diário 5º PA'!$P$5:$P$2004=D$1),('Diário 5º PA'!$F$5:$F$2004))</f>
        <v>0</v>
      </c>
      <c r="E98" s="218">
        <f>SUMPRODUCT(-('Diário 2o PA'!$E$5:$E$1412='Analítico Cx.'!$B98),-('Diário 2o PA'!$P$5:$P$1412=E$1),('Diário 2o PA'!$F$5:$F$1412))+
SUMPRODUCT(-('Diário 3o PA'!$E$5:$E$2004='Analítico Cx.'!$B98),-('Diário 3o PA'!$P$5:$P$2004=E$1),('Diário 3o PA'!$F$5:$F$2004))+
SUMPRODUCT(-('Diário 4º PA'!$E$5:$E$2004='Analítico Cx.'!$B98),-('Diário 4º PA'!$P$5:$P$2004=E$1),('Diário 4º PA'!$F$5:$F$2004))+
SUMPRODUCT(-('Diário 5º PA'!$E$5:$E$2004='Analítico Cx.'!$B98),-('Diário 5º PA'!$P$5:$P$2004=E$1),('Diário 5º PA'!$F$5:$F$2004))</f>
        <v>0</v>
      </c>
      <c r="F98" s="218">
        <f>SUMPRODUCT(-('Diário 2o PA'!$E$5:$E$1412='Analítico Cx.'!$B98),-('Diário 2o PA'!$P$5:$P$1412=F$1),('Diário 2o PA'!$F$5:$F$1412))+
SUMPRODUCT(-('Diário 3o PA'!$E$5:$E$2004='Analítico Cx.'!$B98),-('Diário 3o PA'!$P$5:$P$2004=F$1),('Diário 3o PA'!$F$5:$F$2004))+
SUMPRODUCT(-('Diário 4º PA'!$E$5:$E$2004='Analítico Cx.'!$B98),-('Diário 4º PA'!$P$5:$P$2004=F$1),('Diário 4º PA'!$F$5:$F$2004))+
SUMPRODUCT(-('Diário 5º PA'!$E$5:$E$2004='Analítico Cx.'!$B98),-('Diário 5º PA'!$P$5:$P$2004=F$1),('Diário 5º PA'!$F$5:$F$2004))</f>
        <v>0</v>
      </c>
      <c r="G98" s="218">
        <f>SUMPRODUCT(-('Diário 2o PA'!$E$5:$E$1412='Analítico Cx.'!$B98),-('Diário 2o PA'!$P$5:$P$1412=G$1),('Diário 2o PA'!$F$5:$F$1412))+
SUMPRODUCT(-('Diário 3o PA'!$E$5:$E$2004='Analítico Cx.'!$B98),-('Diário 3o PA'!$P$5:$P$2004=G$1),('Diário 3o PA'!$F$5:$F$2004))+
SUMPRODUCT(-('Diário 4º PA'!$E$5:$E$2004='Analítico Cx.'!$B98),-('Diário 4º PA'!$P$5:$P$2004=G$1),('Diário 4º PA'!$F$5:$F$2004))+
SUMPRODUCT(-('Diário 5º PA'!$E$5:$E$2004='Analítico Cx.'!$B98),-('Diário 5º PA'!$P$5:$P$2004=G$1),('Diário 5º PA'!$F$5:$F$2004))</f>
        <v>0</v>
      </c>
      <c r="H98" s="218">
        <f>SUMPRODUCT(-('Diário 2o PA'!$E$5:$E$1412='Analítico Cx.'!$B98),-('Diário 2o PA'!$P$5:$P$1412=H$1),('Diário 2o PA'!$F$5:$F$1412))+
SUMPRODUCT(-('Diário 3o PA'!$E$5:$E$2004='Analítico Cx.'!$B98),-('Diário 3o PA'!$P$5:$P$2004=H$1),('Diário 3o PA'!$F$5:$F$2004))+
SUMPRODUCT(-('Diário 4º PA'!$E$5:$E$2004='Analítico Cx.'!$B98),-('Diário 4º PA'!$P$5:$P$2004=H$1),('Diário 4º PA'!$F$5:$F$2004))+
SUMPRODUCT(-('Diário 5º PA'!$E$5:$E$2004='Analítico Cx.'!$B98),-('Diário 5º PA'!$P$5:$P$2004=H$1),('Diário 5º PA'!$F$5:$F$2004))</f>
        <v>0</v>
      </c>
      <c r="I98" s="218">
        <f>SUMPRODUCT(-('Diário 2o PA'!$E$5:$E$1412='Analítico Cx.'!$B98),-('Diário 2o PA'!$P$5:$P$1412=I$1),('Diário 2o PA'!$F$5:$F$1412))+
SUMPRODUCT(-('Diário 3o PA'!$E$5:$E$2004='Analítico Cx.'!$B98),-('Diário 3o PA'!$P$5:$P$2004=I$1),('Diário 3o PA'!$F$5:$F$2004))+
SUMPRODUCT(-('Diário 4º PA'!$E$5:$E$2004='Analítico Cx.'!$B98),-('Diário 4º PA'!$P$5:$P$2004=I$1),('Diário 4º PA'!$F$5:$F$2004))+
SUMPRODUCT(-('Diário 5º PA'!$E$5:$E$2004='Analítico Cx.'!$B98),-('Diário 5º PA'!$P$5:$P$2004=I$1),('Diário 5º PA'!$F$5:$F$2004))</f>
        <v>0</v>
      </c>
      <c r="J98" s="218">
        <f>SUMPRODUCT(-('Diário 2o PA'!$E$5:$E$1412='Analítico Cx.'!$B98),-('Diário 2o PA'!$P$5:$P$1412=J$1),('Diário 2o PA'!$F$5:$F$1412))+
SUMPRODUCT(-('Diário 3o PA'!$E$5:$E$2004='Analítico Cx.'!$B98),-('Diário 3o PA'!$P$5:$P$2004=J$1),('Diário 3o PA'!$F$5:$F$2004))+
SUMPRODUCT(-('Diário 4º PA'!$E$5:$E$2004='Analítico Cx.'!$B98),-('Diário 4º PA'!$P$5:$P$2004=J$1),('Diário 4º PA'!$F$5:$F$2004))+
SUMPRODUCT(-('Diário 5º PA'!$E$5:$E$2004='Analítico Cx.'!$B98),-('Diário 5º PA'!$P$5:$P$2004=J$1),('Diário 5º PA'!$F$5:$F$2004))</f>
        <v>0</v>
      </c>
      <c r="K98" s="218">
        <f>SUMPRODUCT(-('Diário 2o PA'!$E$5:$E$1412='Analítico Cx.'!$B98),-('Diário 2o PA'!$P$5:$P$1412=K$1),('Diário 2o PA'!$F$5:$F$1412))+
SUMPRODUCT(-('Diário 3o PA'!$E$5:$E$2004='Analítico Cx.'!$B98),-('Diário 3o PA'!$P$5:$P$2004=K$1),('Diário 3o PA'!$F$5:$F$2004))+
SUMPRODUCT(-('Diário 4º PA'!$E$5:$E$2004='Analítico Cx.'!$B98),-('Diário 4º PA'!$P$5:$P$2004=K$1),('Diário 4º PA'!$F$5:$F$2004))+
SUMPRODUCT(-('Diário 5º PA'!$E$5:$E$2004='Analítico Cx.'!$B98),-('Diário 5º PA'!$P$5:$P$2004=K$1),('Diário 5º PA'!$F$5:$F$2004))</f>
        <v>0</v>
      </c>
      <c r="L98" s="218">
        <f>SUMPRODUCT(-('Diário 2o PA'!$E$5:$E$1412='Analítico Cx.'!$B98),-('Diário 2o PA'!$P$5:$P$1412=L$1),('Diário 2o PA'!$F$5:$F$1412))+
SUMPRODUCT(-('Diário 3o PA'!$E$5:$E$2004='Analítico Cx.'!$B98),-('Diário 3o PA'!$P$5:$P$2004=L$1),('Diário 3o PA'!$F$5:$F$2004))+
SUMPRODUCT(-('Diário 4º PA'!$E$5:$E$2004='Analítico Cx.'!$B98),-('Diário 4º PA'!$P$5:$P$2004=L$1),('Diário 4º PA'!$F$5:$F$2004))+
SUMPRODUCT(-('Diário 5º PA'!$E$5:$E$2004='Analítico Cx.'!$B98),-('Diário 5º PA'!$P$5:$P$2004=L$1),('Diário 5º PA'!$F$5:$F$2004))</f>
        <v>0</v>
      </c>
      <c r="M98" s="218">
        <f>SUMPRODUCT(-('Diário 2o PA'!$E$5:$E$1412='Analítico Cx.'!$B98),-('Diário 2o PA'!$P$5:$P$1412=M$1),('Diário 2o PA'!$F$5:$F$1412))+
SUMPRODUCT(-('Diário 3o PA'!$E$5:$E$2004='Analítico Cx.'!$B98),-('Diário 3o PA'!$P$5:$P$2004=M$1),('Diário 3o PA'!$F$5:$F$2004))+
SUMPRODUCT(-('Diário 4º PA'!$E$5:$E$2004='Analítico Cx.'!$B98),-('Diário 4º PA'!$P$5:$P$2004=M$1),('Diário 4º PA'!$F$5:$F$2004))+
SUMPRODUCT(-('Diário 5º PA'!$E$5:$E$2004='Analítico Cx.'!$B98),-('Diário 5º PA'!$P$5:$P$2004=M$1),('Diário 5º PA'!$F$5:$F$2004))</f>
        <v>0</v>
      </c>
      <c r="N98" s="218">
        <f>SUMPRODUCT(-('Diário 2o PA'!$E$5:$E$1412='Analítico Cx.'!$B98),-('Diário 2o PA'!$P$5:$P$1412=N$1),('Diário 2o PA'!$F$5:$F$1412))+
SUMPRODUCT(-('Diário 3o PA'!$E$5:$E$2004='Analítico Cx.'!$B98),-('Diário 3o PA'!$P$5:$P$2004=N$1),('Diário 3o PA'!$F$5:$F$2004))+
SUMPRODUCT(-('Diário 4º PA'!$E$5:$E$2004='Analítico Cx.'!$B98),-('Diário 4º PA'!$P$5:$P$2004=N$1),('Diário 4º PA'!$F$5:$F$2004))+
SUMPRODUCT(-('Diário 5º PA'!$E$5:$E$2004='Analítico Cx.'!$B98),-('Diário 5º PA'!$P$5:$P$2004=N$1),('Diário 5º PA'!$F$5:$F$2004))</f>
        <v>0</v>
      </c>
      <c r="O98" s="219">
        <f t="shared" si="16"/>
        <v>0</v>
      </c>
      <c r="P98" s="193">
        <f t="shared" si="17"/>
        <v>0</v>
      </c>
    </row>
    <row r="99" spans="1:16" ht="23.25" customHeight="1" x14ac:dyDescent="0.25">
      <c r="A99" s="228" t="s">
        <v>190</v>
      </c>
      <c r="B99" s="241" t="s">
        <v>88</v>
      </c>
      <c r="C99" s="218">
        <f>SUMPRODUCT(-('Diário 2o PA'!$E$5:$E$1412='Analítico Cx.'!$B99),-('Diário 2o PA'!$P$5:$P$1412=C$1),('Diário 2o PA'!$F$5:$F$1412))+
SUMPRODUCT(-('Diário 3o PA'!$E$5:$E$2004='Analítico Cx.'!$B99),-('Diário 3o PA'!$P$5:$P$2004=C$1),('Diário 3o PA'!$F$5:$F$2004))+
SUMPRODUCT(-('Diário 4º PA'!$E$5:$E$2004='Analítico Cx.'!$B99),-('Diário 4º PA'!$P$5:$P$2004=C$1),('Diário 4º PA'!$F$5:$F$2004))+
SUMPRODUCT(-('Diário 5º PA'!$E$5:$E$2004='Analítico Cx.'!$B99),-('Diário 5º PA'!$P$5:$P$2004=C$1),('Diário 5º PA'!$F$5:$F$2004))</f>
        <v>0</v>
      </c>
      <c r="D99" s="218">
        <f>SUMPRODUCT(-('Diário 2o PA'!$E$5:$E$1412='Analítico Cx.'!$B99),-('Diário 2o PA'!$P$5:$P$1412=D$1),('Diário 2o PA'!$F$5:$F$1412))+
SUMPRODUCT(-('Diário 3o PA'!$E$5:$E$2004='Analítico Cx.'!$B99),-('Diário 3o PA'!$P$5:$P$2004=D$1),('Diário 3o PA'!$F$5:$F$2004))+
SUMPRODUCT(-('Diário 4º PA'!$E$5:$E$2004='Analítico Cx.'!$B99),-('Diário 4º PA'!$P$5:$P$2004=D$1),('Diário 4º PA'!$F$5:$F$2004))+
SUMPRODUCT(-('Diário 5º PA'!$E$5:$E$2004='Analítico Cx.'!$B99),-('Diário 5º PA'!$P$5:$P$2004=D$1),('Diário 5º PA'!$F$5:$F$2004))</f>
        <v>0</v>
      </c>
      <c r="E99" s="218">
        <f>SUMPRODUCT(-('Diário 2o PA'!$E$5:$E$1412='Analítico Cx.'!$B99),-('Diário 2o PA'!$P$5:$P$1412=E$1),('Diário 2o PA'!$F$5:$F$1412))+
SUMPRODUCT(-('Diário 3o PA'!$E$5:$E$2004='Analítico Cx.'!$B99),-('Diário 3o PA'!$P$5:$P$2004=E$1),('Diário 3o PA'!$F$5:$F$2004))+
SUMPRODUCT(-('Diário 4º PA'!$E$5:$E$2004='Analítico Cx.'!$B99),-('Diário 4º PA'!$P$5:$P$2004=E$1),('Diário 4º PA'!$F$5:$F$2004))+
SUMPRODUCT(-('Diário 5º PA'!$E$5:$E$2004='Analítico Cx.'!$B99),-('Diário 5º PA'!$P$5:$P$2004=E$1),('Diário 5º PA'!$F$5:$F$2004))</f>
        <v>0</v>
      </c>
      <c r="F99" s="218">
        <f>SUMPRODUCT(-('Diário 2o PA'!$E$5:$E$1412='Analítico Cx.'!$B99),-('Diário 2o PA'!$P$5:$P$1412=F$1),('Diário 2o PA'!$F$5:$F$1412))+
SUMPRODUCT(-('Diário 3o PA'!$E$5:$E$2004='Analítico Cx.'!$B99),-('Diário 3o PA'!$P$5:$P$2004=F$1),('Diário 3o PA'!$F$5:$F$2004))+
SUMPRODUCT(-('Diário 4º PA'!$E$5:$E$2004='Analítico Cx.'!$B99),-('Diário 4º PA'!$P$5:$P$2004=F$1),('Diário 4º PA'!$F$5:$F$2004))+
SUMPRODUCT(-('Diário 5º PA'!$E$5:$E$2004='Analítico Cx.'!$B99),-('Diário 5º PA'!$P$5:$P$2004=F$1),('Diário 5º PA'!$F$5:$F$2004))</f>
        <v>0</v>
      </c>
      <c r="G99" s="218">
        <f>SUMPRODUCT(-('Diário 2o PA'!$E$5:$E$1412='Analítico Cx.'!$B99),-('Diário 2o PA'!$P$5:$P$1412=G$1),('Diário 2o PA'!$F$5:$F$1412))+
SUMPRODUCT(-('Diário 3o PA'!$E$5:$E$2004='Analítico Cx.'!$B99),-('Diário 3o PA'!$P$5:$P$2004=G$1),('Diário 3o PA'!$F$5:$F$2004))+
SUMPRODUCT(-('Diário 4º PA'!$E$5:$E$2004='Analítico Cx.'!$B99),-('Diário 4º PA'!$P$5:$P$2004=G$1),('Diário 4º PA'!$F$5:$F$2004))+
SUMPRODUCT(-('Diário 5º PA'!$E$5:$E$2004='Analítico Cx.'!$B99),-('Diário 5º PA'!$P$5:$P$2004=G$1),('Diário 5º PA'!$F$5:$F$2004))</f>
        <v>0</v>
      </c>
      <c r="H99" s="218">
        <f>SUMPRODUCT(-('Diário 2o PA'!$E$5:$E$1412='Analítico Cx.'!$B99),-('Diário 2o PA'!$P$5:$P$1412=H$1),('Diário 2o PA'!$F$5:$F$1412))+
SUMPRODUCT(-('Diário 3o PA'!$E$5:$E$2004='Analítico Cx.'!$B99),-('Diário 3o PA'!$P$5:$P$2004=H$1),('Diário 3o PA'!$F$5:$F$2004))+
SUMPRODUCT(-('Diário 4º PA'!$E$5:$E$2004='Analítico Cx.'!$B99),-('Diário 4º PA'!$P$5:$P$2004=H$1),('Diário 4º PA'!$F$5:$F$2004))+
SUMPRODUCT(-('Diário 5º PA'!$E$5:$E$2004='Analítico Cx.'!$B99),-('Diário 5º PA'!$P$5:$P$2004=H$1),('Diário 5º PA'!$F$5:$F$2004))</f>
        <v>0</v>
      </c>
      <c r="I99" s="218">
        <f>SUMPRODUCT(-('Diário 2o PA'!$E$5:$E$1412='Analítico Cx.'!$B99),-('Diário 2o PA'!$P$5:$P$1412=I$1),('Diário 2o PA'!$F$5:$F$1412))+
SUMPRODUCT(-('Diário 3o PA'!$E$5:$E$2004='Analítico Cx.'!$B99),-('Diário 3o PA'!$P$5:$P$2004=I$1),('Diário 3o PA'!$F$5:$F$2004))+
SUMPRODUCT(-('Diário 4º PA'!$E$5:$E$2004='Analítico Cx.'!$B99),-('Diário 4º PA'!$P$5:$P$2004=I$1),('Diário 4º PA'!$F$5:$F$2004))+
SUMPRODUCT(-('Diário 5º PA'!$E$5:$E$2004='Analítico Cx.'!$B99),-('Diário 5º PA'!$P$5:$P$2004=I$1),('Diário 5º PA'!$F$5:$F$2004))</f>
        <v>0</v>
      </c>
      <c r="J99" s="218">
        <f>SUMPRODUCT(-('Diário 2o PA'!$E$5:$E$1412='Analítico Cx.'!$B99),-('Diário 2o PA'!$P$5:$P$1412=J$1),('Diário 2o PA'!$F$5:$F$1412))+
SUMPRODUCT(-('Diário 3o PA'!$E$5:$E$2004='Analítico Cx.'!$B99),-('Diário 3o PA'!$P$5:$P$2004=J$1),('Diário 3o PA'!$F$5:$F$2004))+
SUMPRODUCT(-('Diário 4º PA'!$E$5:$E$2004='Analítico Cx.'!$B99),-('Diário 4º PA'!$P$5:$P$2004=J$1),('Diário 4º PA'!$F$5:$F$2004))+
SUMPRODUCT(-('Diário 5º PA'!$E$5:$E$2004='Analítico Cx.'!$B99),-('Diário 5º PA'!$P$5:$P$2004=J$1),('Diário 5º PA'!$F$5:$F$2004))</f>
        <v>0</v>
      </c>
      <c r="K99" s="218">
        <f>SUMPRODUCT(-('Diário 2o PA'!$E$5:$E$1412='Analítico Cx.'!$B99),-('Diário 2o PA'!$P$5:$P$1412=K$1),('Diário 2o PA'!$F$5:$F$1412))+
SUMPRODUCT(-('Diário 3o PA'!$E$5:$E$2004='Analítico Cx.'!$B99),-('Diário 3o PA'!$P$5:$P$2004=K$1),('Diário 3o PA'!$F$5:$F$2004))+
SUMPRODUCT(-('Diário 4º PA'!$E$5:$E$2004='Analítico Cx.'!$B99),-('Diário 4º PA'!$P$5:$P$2004=K$1),('Diário 4º PA'!$F$5:$F$2004))+
SUMPRODUCT(-('Diário 5º PA'!$E$5:$E$2004='Analítico Cx.'!$B99),-('Diário 5º PA'!$P$5:$P$2004=K$1),('Diário 5º PA'!$F$5:$F$2004))</f>
        <v>0</v>
      </c>
      <c r="L99" s="218">
        <f>SUMPRODUCT(-('Diário 2o PA'!$E$5:$E$1412='Analítico Cx.'!$B99),-('Diário 2o PA'!$P$5:$P$1412=L$1),('Diário 2o PA'!$F$5:$F$1412))+
SUMPRODUCT(-('Diário 3o PA'!$E$5:$E$2004='Analítico Cx.'!$B99),-('Diário 3o PA'!$P$5:$P$2004=L$1),('Diário 3o PA'!$F$5:$F$2004))+
SUMPRODUCT(-('Diário 4º PA'!$E$5:$E$2004='Analítico Cx.'!$B99),-('Diário 4º PA'!$P$5:$P$2004=L$1),('Diário 4º PA'!$F$5:$F$2004))+
SUMPRODUCT(-('Diário 5º PA'!$E$5:$E$2004='Analítico Cx.'!$B99),-('Diário 5º PA'!$P$5:$P$2004=L$1),('Diário 5º PA'!$F$5:$F$2004))</f>
        <v>0</v>
      </c>
      <c r="M99" s="218">
        <f>SUMPRODUCT(-('Diário 2o PA'!$E$5:$E$1412='Analítico Cx.'!$B99),-('Diário 2o PA'!$P$5:$P$1412=M$1),('Diário 2o PA'!$F$5:$F$1412))+
SUMPRODUCT(-('Diário 3o PA'!$E$5:$E$2004='Analítico Cx.'!$B99),-('Diário 3o PA'!$P$5:$P$2004=M$1),('Diário 3o PA'!$F$5:$F$2004))+
SUMPRODUCT(-('Diário 4º PA'!$E$5:$E$2004='Analítico Cx.'!$B99),-('Diário 4º PA'!$P$5:$P$2004=M$1),('Diário 4º PA'!$F$5:$F$2004))+
SUMPRODUCT(-('Diário 5º PA'!$E$5:$E$2004='Analítico Cx.'!$B99),-('Diário 5º PA'!$P$5:$P$2004=M$1),('Diário 5º PA'!$F$5:$F$2004))</f>
        <v>0</v>
      </c>
      <c r="N99" s="218">
        <f>SUMPRODUCT(-('Diário 2o PA'!$E$5:$E$1412='Analítico Cx.'!$B99),-('Diário 2o PA'!$P$5:$P$1412=N$1),('Diário 2o PA'!$F$5:$F$1412))+
SUMPRODUCT(-('Diário 3o PA'!$E$5:$E$2004='Analítico Cx.'!$B99),-('Diário 3o PA'!$P$5:$P$2004=N$1),('Diário 3o PA'!$F$5:$F$2004))+
SUMPRODUCT(-('Diário 4º PA'!$E$5:$E$2004='Analítico Cx.'!$B99),-('Diário 4º PA'!$P$5:$P$2004=N$1),('Diário 4º PA'!$F$5:$F$2004))+
SUMPRODUCT(-('Diário 5º PA'!$E$5:$E$2004='Analítico Cx.'!$B99),-('Diário 5º PA'!$P$5:$P$2004=N$1),('Diário 5º PA'!$F$5:$F$2004))</f>
        <v>0</v>
      </c>
      <c r="O99" s="219">
        <f t="shared" si="16"/>
        <v>0</v>
      </c>
      <c r="P99" s="193">
        <f t="shared" si="17"/>
        <v>0</v>
      </c>
    </row>
    <row r="100" spans="1:16" ht="23.25" customHeight="1" x14ac:dyDescent="0.25">
      <c r="A100" s="228" t="s">
        <v>191</v>
      </c>
      <c r="B100" s="241" t="s">
        <v>244</v>
      </c>
      <c r="C100" s="218">
        <f>SUMPRODUCT(-('Diário 2o PA'!$E$5:$E$1412='Analítico Cx.'!$B100),-('Diário 2o PA'!$P$5:$P$1412=C$1),('Diário 2o PA'!$F$5:$F$1412))+
SUMPRODUCT(-('Diário 3o PA'!$E$5:$E$2004='Analítico Cx.'!$B100),-('Diário 3o PA'!$P$5:$P$2004=C$1),('Diário 3o PA'!$F$5:$F$2004))+
SUMPRODUCT(-('Diário 4º PA'!$E$5:$E$2004='Analítico Cx.'!$B100),-('Diário 4º PA'!$P$5:$P$2004=C$1),('Diário 4º PA'!$F$5:$F$2004))+
SUMPRODUCT(-('Diário 5º PA'!$E$5:$E$2004='Analítico Cx.'!$B100),-('Diário 5º PA'!$P$5:$P$2004=C$1),('Diário 5º PA'!$F$5:$F$2004))</f>
        <v>0</v>
      </c>
      <c r="D100" s="218">
        <f>SUMPRODUCT(-('Diário 2o PA'!$E$5:$E$1412='Analítico Cx.'!$B100),-('Diário 2o PA'!$P$5:$P$1412=D$1),('Diário 2o PA'!$F$5:$F$1412))+
SUMPRODUCT(-('Diário 3o PA'!$E$5:$E$2004='Analítico Cx.'!$B100),-('Diário 3o PA'!$P$5:$P$2004=D$1),('Diário 3o PA'!$F$5:$F$2004))+
SUMPRODUCT(-('Diário 4º PA'!$E$5:$E$2004='Analítico Cx.'!$B100),-('Diário 4º PA'!$P$5:$P$2004=D$1),('Diário 4º PA'!$F$5:$F$2004))+
SUMPRODUCT(-('Diário 5º PA'!$E$5:$E$2004='Analítico Cx.'!$B100),-('Diário 5º PA'!$P$5:$P$2004=D$1),('Diário 5º PA'!$F$5:$F$2004))</f>
        <v>0</v>
      </c>
      <c r="E100" s="218">
        <f>SUMPRODUCT(-('Diário 2o PA'!$E$5:$E$1412='Analítico Cx.'!$B100),-('Diário 2o PA'!$P$5:$P$1412=E$1),('Diário 2o PA'!$F$5:$F$1412))+
SUMPRODUCT(-('Diário 3o PA'!$E$5:$E$2004='Analítico Cx.'!$B100),-('Diário 3o PA'!$P$5:$P$2004=E$1),('Diário 3o PA'!$F$5:$F$2004))+
SUMPRODUCT(-('Diário 4º PA'!$E$5:$E$2004='Analítico Cx.'!$B100),-('Diário 4º PA'!$P$5:$P$2004=E$1),('Diário 4º PA'!$F$5:$F$2004))+
SUMPRODUCT(-('Diário 5º PA'!$E$5:$E$2004='Analítico Cx.'!$B100),-('Diário 5º PA'!$P$5:$P$2004=E$1),('Diário 5º PA'!$F$5:$F$2004))</f>
        <v>0</v>
      </c>
      <c r="F100" s="218">
        <f>SUMPRODUCT(-('Diário 2o PA'!$E$5:$E$1412='Analítico Cx.'!$B100),-('Diário 2o PA'!$P$5:$P$1412=F$1),('Diário 2o PA'!$F$5:$F$1412))+
SUMPRODUCT(-('Diário 3o PA'!$E$5:$E$2004='Analítico Cx.'!$B100),-('Diário 3o PA'!$P$5:$P$2004=F$1),('Diário 3o PA'!$F$5:$F$2004))+
SUMPRODUCT(-('Diário 4º PA'!$E$5:$E$2004='Analítico Cx.'!$B100),-('Diário 4º PA'!$P$5:$P$2004=F$1),('Diário 4º PA'!$F$5:$F$2004))+
SUMPRODUCT(-('Diário 5º PA'!$E$5:$E$2004='Analítico Cx.'!$B100),-('Diário 5º PA'!$P$5:$P$2004=F$1),('Diário 5º PA'!$F$5:$F$2004))</f>
        <v>0</v>
      </c>
      <c r="G100" s="218">
        <f>SUMPRODUCT(-('Diário 2o PA'!$E$5:$E$1412='Analítico Cx.'!$B100),-('Diário 2o PA'!$P$5:$P$1412=G$1),('Diário 2o PA'!$F$5:$F$1412))+
SUMPRODUCT(-('Diário 3o PA'!$E$5:$E$2004='Analítico Cx.'!$B100),-('Diário 3o PA'!$P$5:$P$2004=G$1),('Diário 3o PA'!$F$5:$F$2004))+
SUMPRODUCT(-('Diário 4º PA'!$E$5:$E$2004='Analítico Cx.'!$B100),-('Diário 4º PA'!$P$5:$P$2004=G$1),('Diário 4º PA'!$F$5:$F$2004))+
SUMPRODUCT(-('Diário 5º PA'!$E$5:$E$2004='Analítico Cx.'!$B100),-('Diário 5º PA'!$P$5:$P$2004=G$1),('Diário 5º PA'!$F$5:$F$2004))</f>
        <v>0</v>
      </c>
      <c r="H100" s="218">
        <f>SUMPRODUCT(-('Diário 2o PA'!$E$5:$E$1412='Analítico Cx.'!$B100),-('Diário 2o PA'!$P$5:$P$1412=H$1),('Diário 2o PA'!$F$5:$F$1412))+
SUMPRODUCT(-('Diário 3o PA'!$E$5:$E$2004='Analítico Cx.'!$B100),-('Diário 3o PA'!$P$5:$P$2004=H$1),('Diário 3o PA'!$F$5:$F$2004))+
SUMPRODUCT(-('Diário 4º PA'!$E$5:$E$2004='Analítico Cx.'!$B100),-('Diário 4º PA'!$P$5:$P$2004=H$1),('Diário 4º PA'!$F$5:$F$2004))+
SUMPRODUCT(-('Diário 5º PA'!$E$5:$E$2004='Analítico Cx.'!$B100),-('Diário 5º PA'!$P$5:$P$2004=H$1),('Diário 5º PA'!$F$5:$F$2004))</f>
        <v>0</v>
      </c>
      <c r="I100" s="218">
        <f>SUMPRODUCT(-('Diário 2o PA'!$E$5:$E$1412='Analítico Cx.'!$B100),-('Diário 2o PA'!$P$5:$P$1412=I$1),('Diário 2o PA'!$F$5:$F$1412))+
SUMPRODUCT(-('Diário 3o PA'!$E$5:$E$2004='Analítico Cx.'!$B100),-('Diário 3o PA'!$P$5:$P$2004=I$1),('Diário 3o PA'!$F$5:$F$2004))+
SUMPRODUCT(-('Diário 4º PA'!$E$5:$E$2004='Analítico Cx.'!$B100),-('Diário 4º PA'!$P$5:$P$2004=I$1),('Diário 4º PA'!$F$5:$F$2004))+
SUMPRODUCT(-('Diário 5º PA'!$E$5:$E$2004='Analítico Cx.'!$B100),-('Diário 5º PA'!$P$5:$P$2004=I$1),('Diário 5º PA'!$F$5:$F$2004))</f>
        <v>0</v>
      </c>
      <c r="J100" s="218">
        <f>SUMPRODUCT(-('Diário 2o PA'!$E$5:$E$1412='Analítico Cx.'!$B100),-('Diário 2o PA'!$P$5:$P$1412=J$1),('Diário 2o PA'!$F$5:$F$1412))+
SUMPRODUCT(-('Diário 3o PA'!$E$5:$E$2004='Analítico Cx.'!$B100),-('Diário 3o PA'!$P$5:$P$2004=J$1),('Diário 3o PA'!$F$5:$F$2004))+
SUMPRODUCT(-('Diário 4º PA'!$E$5:$E$2004='Analítico Cx.'!$B100),-('Diário 4º PA'!$P$5:$P$2004=J$1),('Diário 4º PA'!$F$5:$F$2004))+
SUMPRODUCT(-('Diário 5º PA'!$E$5:$E$2004='Analítico Cx.'!$B100),-('Diário 5º PA'!$P$5:$P$2004=J$1),('Diário 5º PA'!$F$5:$F$2004))</f>
        <v>0</v>
      </c>
      <c r="K100" s="218">
        <f>SUMPRODUCT(-('Diário 2o PA'!$E$5:$E$1412='Analítico Cx.'!$B100),-('Diário 2o PA'!$P$5:$P$1412=K$1),('Diário 2o PA'!$F$5:$F$1412))+
SUMPRODUCT(-('Diário 3o PA'!$E$5:$E$2004='Analítico Cx.'!$B100),-('Diário 3o PA'!$P$5:$P$2004=K$1),('Diário 3o PA'!$F$5:$F$2004))+
SUMPRODUCT(-('Diário 4º PA'!$E$5:$E$2004='Analítico Cx.'!$B100),-('Diário 4º PA'!$P$5:$P$2004=K$1),('Diário 4º PA'!$F$5:$F$2004))+
SUMPRODUCT(-('Diário 5º PA'!$E$5:$E$2004='Analítico Cx.'!$B100),-('Diário 5º PA'!$P$5:$P$2004=K$1),('Diário 5º PA'!$F$5:$F$2004))</f>
        <v>0</v>
      </c>
      <c r="L100" s="218">
        <f>SUMPRODUCT(-('Diário 2o PA'!$E$5:$E$1412='Analítico Cx.'!$B100),-('Diário 2o PA'!$P$5:$P$1412=L$1),('Diário 2o PA'!$F$5:$F$1412))+
SUMPRODUCT(-('Diário 3o PA'!$E$5:$E$2004='Analítico Cx.'!$B100),-('Diário 3o PA'!$P$5:$P$2004=L$1),('Diário 3o PA'!$F$5:$F$2004))+
SUMPRODUCT(-('Diário 4º PA'!$E$5:$E$2004='Analítico Cx.'!$B100),-('Diário 4º PA'!$P$5:$P$2004=L$1),('Diário 4º PA'!$F$5:$F$2004))+
SUMPRODUCT(-('Diário 5º PA'!$E$5:$E$2004='Analítico Cx.'!$B100),-('Diário 5º PA'!$P$5:$P$2004=L$1),('Diário 5º PA'!$F$5:$F$2004))</f>
        <v>0</v>
      </c>
      <c r="M100" s="218">
        <f>SUMPRODUCT(-('Diário 2o PA'!$E$5:$E$1412='Analítico Cx.'!$B100),-('Diário 2o PA'!$P$5:$P$1412=M$1),('Diário 2o PA'!$F$5:$F$1412))+
SUMPRODUCT(-('Diário 3o PA'!$E$5:$E$2004='Analítico Cx.'!$B100),-('Diário 3o PA'!$P$5:$P$2004=M$1),('Diário 3o PA'!$F$5:$F$2004))+
SUMPRODUCT(-('Diário 4º PA'!$E$5:$E$2004='Analítico Cx.'!$B100),-('Diário 4º PA'!$P$5:$P$2004=M$1),('Diário 4º PA'!$F$5:$F$2004))+
SUMPRODUCT(-('Diário 5º PA'!$E$5:$E$2004='Analítico Cx.'!$B100),-('Diário 5º PA'!$P$5:$P$2004=M$1),('Diário 5º PA'!$F$5:$F$2004))</f>
        <v>0</v>
      </c>
      <c r="N100" s="218">
        <f>SUMPRODUCT(-('Diário 2o PA'!$E$5:$E$1412='Analítico Cx.'!$B100),-('Diário 2o PA'!$P$5:$P$1412=N$1),('Diário 2o PA'!$F$5:$F$1412))+
SUMPRODUCT(-('Diário 3o PA'!$E$5:$E$2004='Analítico Cx.'!$B100),-('Diário 3o PA'!$P$5:$P$2004=N$1),('Diário 3o PA'!$F$5:$F$2004))+
SUMPRODUCT(-('Diário 4º PA'!$E$5:$E$2004='Analítico Cx.'!$B100),-('Diário 4º PA'!$P$5:$P$2004=N$1),('Diário 4º PA'!$F$5:$F$2004))+
SUMPRODUCT(-('Diário 5º PA'!$E$5:$E$2004='Analítico Cx.'!$B100),-('Diário 5º PA'!$P$5:$P$2004=N$1),('Diário 5º PA'!$F$5:$F$2004))</f>
        <v>0</v>
      </c>
      <c r="O100" s="219">
        <f t="shared" si="16"/>
        <v>0</v>
      </c>
      <c r="P100" s="193">
        <f t="shared" si="17"/>
        <v>0</v>
      </c>
    </row>
    <row r="101" spans="1:16" ht="23.25" customHeight="1" x14ac:dyDescent="0.25">
      <c r="A101" s="228" t="s">
        <v>192</v>
      </c>
      <c r="B101" s="241" t="s">
        <v>756</v>
      </c>
      <c r="C101" s="218">
        <f>SUMPRODUCT(-('Diário 2o PA'!$E$5:$E$1412='Analítico Cx.'!$B101),-('Diário 2o PA'!$P$5:$P$1412=C$1),('Diário 2o PA'!$F$5:$F$1412))+
SUMPRODUCT(-('Diário 3o PA'!$E$5:$E$2004='Analítico Cx.'!$B101),-('Diário 3o PA'!$P$5:$P$2004=C$1),('Diário 3o PA'!$F$5:$F$2004))+
SUMPRODUCT(-('Diário 4º PA'!$E$5:$E$2004='Analítico Cx.'!$B101),-('Diário 4º PA'!$P$5:$P$2004=C$1),('Diário 4º PA'!$F$5:$F$2004))+
SUMPRODUCT(-('Diário 5º PA'!$E$5:$E$2004='Analítico Cx.'!$B101),-('Diário 5º PA'!$P$5:$P$2004=C$1),('Diário 5º PA'!$F$5:$F$2004))</f>
        <v>0</v>
      </c>
      <c r="D101" s="218">
        <f>SUMPRODUCT(-('Diário 2o PA'!$E$5:$E$1412='Analítico Cx.'!$B101),-('Diário 2o PA'!$P$5:$P$1412=D$1),('Diário 2o PA'!$F$5:$F$1412))+
SUMPRODUCT(-('Diário 3o PA'!$E$5:$E$2004='Analítico Cx.'!$B101),-('Diário 3o PA'!$P$5:$P$2004=D$1),('Diário 3o PA'!$F$5:$F$2004))+
SUMPRODUCT(-('Diário 4º PA'!$E$5:$E$2004='Analítico Cx.'!$B101),-('Diário 4º PA'!$P$5:$P$2004=D$1),('Diário 4º PA'!$F$5:$F$2004))+
SUMPRODUCT(-('Diário 5º PA'!$E$5:$E$2004='Analítico Cx.'!$B101),-('Diário 5º PA'!$P$5:$P$2004=D$1),('Diário 5º PA'!$F$5:$F$2004))</f>
        <v>1525.2</v>
      </c>
      <c r="E101" s="218">
        <f>SUMPRODUCT(-('Diário 2o PA'!$E$5:$E$1412='Analítico Cx.'!$B101),-('Diário 2o PA'!$P$5:$P$1412=E$1),('Diário 2o PA'!$F$5:$F$1412))+
SUMPRODUCT(-('Diário 3o PA'!$E$5:$E$2004='Analítico Cx.'!$B101),-('Diário 3o PA'!$P$5:$P$2004=E$1),('Diário 3o PA'!$F$5:$F$2004))+
SUMPRODUCT(-('Diário 4º PA'!$E$5:$E$2004='Analítico Cx.'!$B101),-('Diário 4º PA'!$P$5:$P$2004=E$1),('Diário 4º PA'!$F$5:$F$2004))+
SUMPRODUCT(-('Diário 5º PA'!$E$5:$E$2004='Analítico Cx.'!$B101),-('Diário 5º PA'!$P$5:$P$2004=E$1),('Diário 5º PA'!$F$5:$F$2004))</f>
        <v>2022.35</v>
      </c>
      <c r="F101" s="218">
        <f>SUMPRODUCT(-('Diário 2o PA'!$E$5:$E$1412='Analítico Cx.'!$B101),-('Diário 2o PA'!$P$5:$P$1412=F$1),('Diário 2o PA'!$F$5:$F$1412))+
SUMPRODUCT(-('Diário 3o PA'!$E$5:$E$2004='Analítico Cx.'!$B101),-('Diário 3o PA'!$P$5:$P$2004=F$1),('Diário 3o PA'!$F$5:$F$2004))+
SUMPRODUCT(-('Diário 4º PA'!$E$5:$E$2004='Analítico Cx.'!$B101),-('Diário 4º PA'!$P$5:$P$2004=F$1),('Diário 4º PA'!$F$5:$F$2004))+
SUMPRODUCT(-('Diário 5º PA'!$E$5:$E$2004='Analítico Cx.'!$B101),-('Diário 5º PA'!$P$5:$P$2004=F$1),('Diário 5º PA'!$F$5:$F$2004))</f>
        <v>0</v>
      </c>
      <c r="G101" s="218">
        <f>SUMPRODUCT(-('Diário 2o PA'!$E$5:$E$1412='Analítico Cx.'!$B101),-('Diário 2o PA'!$P$5:$P$1412=G$1),('Diário 2o PA'!$F$5:$F$1412))+
SUMPRODUCT(-('Diário 3o PA'!$E$5:$E$2004='Analítico Cx.'!$B101),-('Diário 3o PA'!$P$5:$P$2004=G$1),('Diário 3o PA'!$F$5:$F$2004))+
SUMPRODUCT(-('Diário 4º PA'!$E$5:$E$2004='Analítico Cx.'!$B101),-('Diário 4º PA'!$P$5:$P$2004=G$1),('Diário 4º PA'!$F$5:$F$2004))+
SUMPRODUCT(-('Diário 5º PA'!$E$5:$E$2004='Analítico Cx.'!$B101),-('Diário 5º PA'!$P$5:$P$2004=G$1),('Diário 5º PA'!$F$5:$F$2004))</f>
        <v>0</v>
      </c>
      <c r="H101" s="218">
        <f>SUMPRODUCT(-('Diário 2o PA'!$E$5:$E$1412='Analítico Cx.'!$B101),-('Diário 2o PA'!$P$5:$P$1412=H$1),('Diário 2o PA'!$F$5:$F$1412))+
SUMPRODUCT(-('Diário 3o PA'!$E$5:$E$2004='Analítico Cx.'!$B101),-('Diário 3o PA'!$P$5:$P$2004=H$1),('Diário 3o PA'!$F$5:$F$2004))+
SUMPRODUCT(-('Diário 4º PA'!$E$5:$E$2004='Analítico Cx.'!$B101),-('Diário 4º PA'!$P$5:$P$2004=H$1),('Diário 4º PA'!$F$5:$F$2004))+
SUMPRODUCT(-('Diário 5º PA'!$E$5:$E$2004='Analítico Cx.'!$B101),-('Diário 5º PA'!$P$5:$P$2004=H$1),('Diário 5º PA'!$F$5:$F$2004))</f>
        <v>0</v>
      </c>
      <c r="I101" s="218">
        <f>SUMPRODUCT(-('Diário 2o PA'!$E$5:$E$1412='Analítico Cx.'!$B101),-('Diário 2o PA'!$P$5:$P$1412=I$1),('Diário 2o PA'!$F$5:$F$1412))+
SUMPRODUCT(-('Diário 3o PA'!$E$5:$E$2004='Analítico Cx.'!$B101),-('Diário 3o PA'!$P$5:$P$2004=I$1),('Diário 3o PA'!$F$5:$F$2004))+
SUMPRODUCT(-('Diário 4º PA'!$E$5:$E$2004='Analítico Cx.'!$B101),-('Diário 4º PA'!$P$5:$P$2004=I$1),('Diário 4º PA'!$F$5:$F$2004))+
SUMPRODUCT(-('Diário 5º PA'!$E$5:$E$2004='Analítico Cx.'!$B101),-('Diário 5º PA'!$P$5:$P$2004=I$1),('Diário 5º PA'!$F$5:$F$2004))</f>
        <v>0</v>
      </c>
      <c r="J101" s="218">
        <f>SUMPRODUCT(-('Diário 2o PA'!$E$5:$E$1412='Analítico Cx.'!$B101),-('Diário 2o PA'!$P$5:$P$1412=J$1),('Diário 2o PA'!$F$5:$F$1412))+
SUMPRODUCT(-('Diário 3o PA'!$E$5:$E$2004='Analítico Cx.'!$B101),-('Diário 3o PA'!$P$5:$P$2004=J$1),('Diário 3o PA'!$F$5:$F$2004))+
SUMPRODUCT(-('Diário 4º PA'!$E$5:$E$2004='Analítico Cx.'!$B101),-('Diário 4º PA'!$P$5:$P$2004=J$1),('Diário 4º PA'!$F$5:$F$2004))+
SUMPRODUCT(-('Diário 5º PA'!$E$5:$E$2004='Analítico Cx.'!$B101),-('Diário 5º PA'!$P$5:$P$2004=J$1),('Diário 5º PA'!$F$5:$F$2004))</f>
        <v>0</v>
      </c>
      <c r="K101" s="218">
        <f>SUMPRODUCT(-('Diário 2o PA'!$E$5:$E$1412='Analítico Cx.'!$B101),-('Diário 2o PA'!$P$5:$P$1412=K$1),('Diário 2o PA'!$F$5:$F$1412))+
SUMPRODUCT(-('Diário 3o PA'!$E$5:$E$2004='Analítico Cx.'!$B101),-('Diário 3o PA'!$P$5:$P$2004=K$1),('Diário 3o PA'!$F$5:$F$2004))+
SUMPRODUCT(-('Diário 4º PA'!$E$5:$E$2004='Analítico Cx.'!$B101),-('Diário 4º PA'!$P$5:$P$2004=K$1),('Diário 4º PA'!$F$5:$F$2004))+
SUMPRODUCT(-('Diário 5º PA'!$E$5:$E$2004='Analítico Cx.'!$B101),-('Diário 5º PA'!$P$5:$P$2004=K$1),('Diário 5º PA'!$F$5:$F$2004))</f>
        <v>0</v>
      </c>
      <c r="L101" s="218">
        <f>SUMPRODUCT(-('Diário 2o PA'!$E$5:$E$1412='Analítico Cx.'!$B101),-('Diário 2o PA'!$P$5:$P$1412=L$1),('Diário 2o PA'!$F$5:$F$1412))+
SUMPRODUCT(-('Diário 3o PA'!$E$5:$E$2004='Analítico Cx.'!$B101),-('Diário 3o PA'!$P$5:$P$2004=L$1),('Diário 3o PA'!$F$5:$F$2004))+
SUMPRODUCT(-('Diário 4º PA'!$E$5:$E$2004='Analítico Cx.'!$B101),-('Diário 4º PA'!$P$5:$P$2004=L$1),('Diário 4º PA'!$F$5:$F$2004))+
SUMPRODUCT(-('Diário 5º PA'!$E$5:$E$2004='Analítico Cx.'!$B101),-('Diário 5º PA'!$P$5:$P$2004=L$1),('Diário 5º PA'!$F$5:$F$2004))</f>
        <v>0</v>
      </c>
      <c r="M101" s="218">
        <f>SUMPRODUCT(-('Diário 2o PA'!$E$5:$E$1412='Analítico Cx.'!$B101),-('Diário 2o PA'!$P$5:$P$1412=M$1),('Diário 2o PA'!$F$5:$F$1412))+
SUMPRODUCT(-('Diário 3o PA'!$E$5:$E$2004='Analítico Cx.'!$B101),-('Diário 3o PA'!$P$5:$P$2004=M$1),('Diário 3o PA'!$F$5:$F$2004))+
SUMPRODUCT(-('Diário 4º PA'!$E$5:$E$2004='Analítico Cx.'!$B101),-('Diário 4º PA'!$P$5:$P$2004=M$1),('Diário 4º PA'!$F$5:$F$2004))+
SUMPRODUCT(-('Diário 5º PA'!$E$5:$E$2004='Analítico Cx.'!$B101),-('Diário 5º PA'!$P$5:$P$2004=M$1),('Diário 5º PA'!$F$5:$F$2004))</f>
        <v>0</v>
      </c>
      <c r="N101" s="218">
        <f>SUMPRODUCT(-('Diário 2o PA'!$E$5:$E$1412='Analítico Cx.'!$B101),-('Diário 2o PA'!$P$5:$P$1412=N$1),('Diário 2o PA'!$F$5:$F$1412))+
SUMPRODUCT(-('Diário 3o PA'!$E$5:$E$2004='Analítico Cx.'!$B101),-('Diário 3o PA'!$P$5:$P$2004=N$1),('Diário 3o PA'!$F$5:$F$2004))+
SUMPRODUCT(-('Diário 4º PA'!$E$5:$E$2004='Analítico Cx.'!$B101),-('Diário 4º PA'!$P$5:$P$2004=N$1),('Diário 4º PA'!$F$5:$F$2004))+
SUMPRODUCT(-('Diário 5º PA'!$E$5:$E$2004='Analítico Cx.'!$B101),-('Diário 5º PA'!$P$5:$P$2004=N$1),('Diário 5º PA'!$F$5:$F$2004))</f>
        <v>0</v>
      </c>
      <c r="O101" s="219">
        <f t="shared" si="16"/>
        <v>3547.55</v>
      </c>
      <c r="P101" s="193">
        <f t="shared" si="17"/>
        <v>3.8826929382826777E-4</v>
      </c>
    </row>
    <row r="102" spans="1:16" ht="23.25" customHeight="1" x14ac:dyDescent="0.25">
      <c r="A102" s="228" t="s">
        <v>193</v>
      </c>
      <c r="B102" s="240" t="s">
        <v>89</v>
      </c>
      <c r="C102" s="218">
        <f>SUMPRODUCT(-('Diário 2o PA'!$E$5:$E$1412='Analítico Cx.'!$B102),-('Diário 2o PA'!$P$5:$P$1412=C$1),('Diário 2o PA'!$F$5:$F$1412))+
SUMPRODUCT(-('Diário 3o PA'!$E$5:$E$2004='Analítico Cx.'!$B102),-('Diário 3o PA'!$P$5:$P$2004=C$1),('Diário 3o PA'!$F$5:$F$2004))+
SUMPRODUCT(-('Diário 4º PA'!$E$5:$E$2004='Analítico Cx.'!$B102),-('Diário 4º PA'!$P$5:$P$2004=C$1),('Diário 4º PA'!$F$5:$F$2004))+
SUMPRODUCT(-('Diário 5º PA'!$E$5:$E$2004='Analítico Cx.'!$B102),-('Diário 5º PA'!$P$5:$P$2004=C$1),('Diário 5º PA'!$F$5:$F$2004))</f>
        <v>0</v>
      </c>
      <c r="D102" s="218">
        <f>SUMPRODUCT(-('Diário 2o PA'!$E$5:$E$1412='Analítico Cx.'!$B102),-('Diário 2o PA'!$P$5:$P$1412=D$1),('Diário 2o PA'!$F$5:$F$1412))+
SUMPRODUCT(-('Diário 3o PA'!$E$5:$E$2004='Analítico Cx.'!$B102),-('Diário 3o PA'!$P$5:$P$2004=D$1),('Diário 3o PA'!$F$5:$F$2004))+
SUMPRODUCT(-('Diário 4º PA'!$E$5:$E$2004='Analítico Cx.'!$B102),-('Diário 4º PA'!$P$5:$P$2004=D$1),('Diário 4º PA'!$F$5:$F$2004))+
SUMPRODUCT(-('Diário 5º PA'!$E$5:$E$2004='Analítico Cx.'!$B102),-('Diário 5º PA'!$P$5:$P$2004=D$1),('Diário 5º PA'!$F$5:$F$2004))</f>
        <v>0</v>
      </c>
      <c r="E102" s="218">
        <f>SUMPRODUCT(-('Diário 2o PA'!$E$5:$E$1412='Analítico Cx.'!$B102),-('Diário 2o PA'!$P$5:$P$1412=E$1),('Diário 2o PA'!$F$5:$F$1412))+
SUMPRODUCT(-('Diário 3o PA'!$E$5:$E$2004='Analítico Cx.'!$B102),-('Diário 3o PA'!$P$5:$P$2004=E$1),('Diário 3o PA'!$F$5:$F$2004))+
SUMPRODUCT(-('Diário 4º PA'!$E$5:$E$2004='Analítico Cx.'!$B102),-('Diário 4º PA'!$P$5:$P$2004=E$1),('Diário 4º PA'!$F$5:$F$2004))+
SUMPRODUCT(-('Diário 5º PA'!$E$5:$E$2004='Analítico Cx.'!$B102),-('Diário 5º PA'!$P$5:$P$2004=E$1),('Diário 5º PA'!$F$5:$F$2004))</f>
        <v>0</v>
      </c>
      <c r="F102" s="218">
        <f>SUMPRODUCT(-('Diário 2o PA'!$E$5:$E$1412='Analítico Cx.'!$B102),-('Diário 2o PA'!$P$5:$P$1412=F$1),('Diário 2o PA'!$F$5:$F$1412))+
SUMPRODUCT(-('Diário 3o PA'!$E$5:$E$2004='Analítico Cx.'!$B102),-('Diário 3o PA'!$P$5:$P$2004=F$1),('Diário 3o PA'!$F$5:$F$2004))+
SUMPRODUCT(-('Diário 4º PA'!$E$5:$E$2004='Analítico Cx.'!$B102),-('Diário 4º PA'!$P$5:$P$2004=F$1),('Diário 4º PA'!$F$5:$F$2004))+
SUMPRODUCT(-('Diário 5º PA'!$E$5:$E$2004='Analítico Cx.'!$B102),-('Diário 5º PA'!$P$5:$P$2004=F$1),('Diário 5º PA'!$F$5:$F$2004))</f>
        <v>0</v>
      </c>
      <c r="G102" s="218">
        <f>SUMPRODUCT(-('Diário 2o PA'!$E$5:$E$1412='Analítico Cx.'!$B102),-('Diário 2o PA'!$P$5:$P$1412=G$1),('Diário 2o PA'!$F$5:$F$1412))+
SUMPRODUCT(-('Diário 3o PA'!$E$5:$E$2004='Analítico Cx.'!$B102),-('Diário 3o PA'!$P$5:$P$2004=G$1),('Diário 3o PA'!$F$5:$F$2004))+
SUMPRODUCT(-('Diário 4º PA'!$E$5:$E$2004='Analítico Cx.'!$B102),-('Diário 4º PA'!$P$5:$P$2004=G$1),('Diário 4º PA'!$F$5:$F$2004))+
SUMPRODUCT(-('Diário 5º PA'!$E$5:$E$2004='Analítico Cx.'!$B102),-('Diário 5º PA'!$P$5:$P$2004=G$1),('Diário 5º PA'!$F$5:$F$2004))</f>
        <v>0</v>
      </c>
      <c r="H102" s="218">
        <f>SUMPRODUCT(-('Diário 2o PA'!$E$5:$E$1412='Analítico Cx.'!$B102),-('Diário 2o PA'!$P$5:$P$1412=H$1),('Diário 2o PA'!$F$5:$F$1412))+
SUMPRODUCT(-('Diário 3o PA'!$E$5:$E$2004='Analítico Cx.'!$B102),-('Diário 3o PA'!$P$5:$P$2004=H$1),('Diário 3o PA'!$F$5:$F$2004))+
SUMPRODUCT(-('Diário 4º PA'!$E$5:$E$2004='Analítico Cx.'!$B102),-('Diário 4º PA'!$P$5:$P$2004=H$1),('Diário 4º PA'!$F$5:$F$2004))+
SUMPRODUCT(-('Diário 5º PA'!$E$5:$E$2004='Analítico Cx.'!$B102),-('Diário 5º PA'!$P$5:$P$2004=H$1),('Diário 5º PA'!$F$5:$F$2004))</f>
        <v>0</v>
      </c>
      <c r="I102" s="218">
        <f>SUMPRODUCT(-('Diário 2o PA'!$E$5:$E$1412='Analítico Cx.'!$B102),-('Diário 2o PA'!$P$5:$P$1412=I$1),('Diário 2o PA'!$F$5:$F$1412))+
SUMPRODUCT(-('Diário 3o PA'!$E$5:$E$2004='Analítico Cx.'!$B102),-('Diário 3o PA'!$P$5:$P$2004=I$1),('Diário 3o PA'!$F$5:$F$2004))+
SUMPRODUCT(-('Diário 4º PA'!$E$5:$E$2004='Analítico Cx.'!$B102),-('Diário 4º PA'!$P$5:$P$2004=I$1),('Diário 4º PA'!$F$5:$F$2004))+
SUMPRODUCT(-('Diário 5º PA'!$E$5:$E$2004='Analítico Cx.'!$B102),-('Diário 5º PA'!$P$5:$P$2004=I$1),('Diário 5º PA'!$F$5:$F$2004))</f>
        <v>0</v>
      </c>
      <c r="J102" s="218">
        <f>SUMPRODUCT(-('Diário 2o PA'!$E$5:$E$1412='Analítico Cx.'!$B102),-('Diário 2o PA'!$P$5:$P$1412=J$1),('Diário 2o PA'!$F$5:$F$1412))+
SUMPRODUCT(-('Diário 3o PA'!$E$5:$E$2004='Analítico Cx.'!$B102),-('Diário 3o PA'!$P$5:$P$2004=J$1),('Diário 3o PA'!$F$5:$F$2004))+
SUMPRODUCT(-('Diário 4º PA'!$E$5:$E$2004='Analítico Cx.'!$B102),-('Diário 4º PA'!$P$5:$P$2004=J$1),('Diário 4º PA'!$F$5:$F$2004))+
SUMPRODUCT(-('Diário 5º PA'!$E$5:$E$2004='Analítico Cx.'!$B102),-('Diário 5º PA'!$P$5:$P$2004=J$1),('Diário 5º PA'!$F$5:$F$2004))</f>
        <v>0</v>
      </c>
      <c r="K102" s="218">
        <f>SUMPRODUCT(-('Diário 2o PA'!$E$5:$E$1412='Analítico Cx.'!$B102),-('Diário 2o PA'!$P$5:$P$1412=K$1),('Diário 2o PA'!$F$5:$F$1412))+
SUMPRODUCT(-('Diário 3o PA'!$E$5:$E$2004='Analítico Cx.'!$B102),-('Diário 3o PA'!$P$5:$P$2004=K$1),('Diário 3o PA'!$F$5:$F$2004))+
SUMPRODUCT(-('Diário 4º PA'!$E$5:$E$2004='Analítico Cx.'!$B102),-('Diário 4º PA'!$P$5:$P$2004=K$1),('Diário 4º PA'!$F$5:$F$2004))+
SUMPRODUCT(-('Diário 5º PA'!$E$5:$E$2004='Analítico Cx.'!$B102),-('Diário 5º PA'!$P$5:$P$2004=K$1),('Diário 5º PA'!$F$5:$F$2004))</f>
        <v>0</v>
      </c>
      <c r="L102" s="218">
        <f>SUMPRODUCT(-('Diário 2o PA'!$E$5:$E$1412='Analítico Cx.'!$B102),-('Diário 2o PA'!$P$5:$P$1412=L$1),('Diário 2o PA'!$F$5:$F$1412))+
SUMPRODUCT(-('Diário 3o PA'!$E$5:$E$2004='Analítico Cx.'!$B102),-('Diário 3o PA'!$P$5:$P$2004=L$1),('Diário 3o PA'!$F$5:$F$2004))+
SUMPRODUCT(-('Diário 4º PA'!$E$5:$E$2004='Analítico Cx.'!$B102),-('Diário 4º PA'!$P$5:$P$2004=L$1),('Diário 4º PA'!$F$5:$F$2004))+
SUMPRODUCT(-('Diário 5º PA'!$E$5:$E$2004='Analítico Cx.'!$B102),-('Diário 5º PA'!$P$5:$P$2004=L$1),('Diário 5º PA'!$F$5:$F$2004))</f>
        <v>0</v>
      </c>
      <c r="M102" s="218">
        <f>SUMPRODUCT(-('Diário 2o PA'!$E$5:$E$1412='Analítico Cx.'!$B102),-('Diário 2o PA'!$P$5:$P$1412=M$1),('Diário 2o PA'!$F$5:$F$1412))+
SUMPRODUCT(-('Diário 3o PA'!$E$5:$E$2004='Analítico Cx.'!$B102),-('Diário 3o PA'!$P$5:$P$2004=M$1),('Diário 3o PA'!$F$5:$F$2004))+
SUMPRODUCT(-('Diário 4º PA'!$E$5:$E$2004='Analítico Cx.'!$B102),-('Diário 4º PA'!$P$5:$P$2004=M$1),('Diário 4º PA'!$F$5:$F$2004))+
SUMPRODUCT(-('Diário 5º PA'!$E$5:$E$2004='Analítico Cx.'!$B102),-('Diário 5º PA'!$P$5:$P$2004=M$1),('Diário 5º PA'!$F$5:$F$2004))</f>
        <v>0</v>
      </c>
      <c r="N102" s="218">
        <f>SUMPRODUCT(-('Diário 2o PA'!$E$5:$E$1412='Analítico Cx.'!$B102),-('Diário 2o PA'!$P$5:$P$1412=N$1),('Diário 2o PA'!$F$5:$F$1412))+
SUMPRODUCT(-('Diário 3o PA'!$E$5:$E$2004='Analítico Cx.'!$B102),-('Diário 3o PA'!$P$5:$P$2004=N$1),('Diário 3o PA'!$F$5:$F$2004))+
SUMPRODUCT(-('Diário 4º PA'!$E$5:$E$2004='Analítico Cx.'!$B102),-('Diário 4º PA'!$P$5:$P$2004=N$1),('Diário 4º PA'!$F$5:$F$2004))+
SUMPRODUCT(-('Diário 5º PA'!$E$5:$E$2004='Analítico Cx.'!$B102),-('Diário 5º PA'!$P$5:$P$2004=N$1),('Diário 5º PA'!$F$5:$F$2004))</f>
        <v>0</v>
      </c>
      <c r="O102" s="219">
        <f t="shared" si="16"/>
        <v>0</v>
      </c>
      <c r="P102" s="193">
        <f t="shared" si="17"/>
        <v>0</v>
      </c>
    </row>
    <row r="103" spans="1:16" ht="23.25" customHeight="1" x14ac:dyDescent="0.25">
      <c r="A103" s="228" t="s">
        <v>194</v>
      </c>
      <c r="B103" s="242" t="s">
        <v>213</v>
      </c>
      <c r="C103" s="218">
        <f>SUMPRODUCT(-('Diário 2o PA'!$E$5:$E$1412='Analítico Cx.'!$B103),-('Diário 2o PA'!$P$5:$P$1412=C$1),('Diário 2o PA'!$F$5:$F$1412))+
SUMPRODUCT(-('Diário 3o PA'!$E$5:$E$2004='Analítico Cx.'!$B103),-('Diário 3o PA'!$P$5:$P$2004=C$1),('Diário 3o PA'!$F$5:$F$2004))+
SUMPRODUCT(-('Diário 4º PA'!$E$5:$E$2004='Analítico Cx.'!$B103),-('Diário 4º PA'!$P$5:$P$2004=C$1),('Diário 4º PA'!$F$5:$F$2004))+
SUMPRODUCT(-('Diário 5º PA'!$E$5:$E$2004='Analítico Cx.'!$B103),-('Diário 5º PA'!$P$5:$P$2004=C$1),('Diário 5º PA'!$F$5:$F$2004))</f>
        <v>0</v>
      </c>
      <c r="D103" s="218">
        <f>SUMPRODUCT(-('Diário 2o PA'!$E$5:$E$1412='Analítico Cx.'!$B103),-('Diário 2o PA'!$P$5:$P$1412=D$1),('Diário 2o PA'!$F$5:$F$1412))+
SUMPRODUCT(-('Diário 3o PA'!$E$5:$E$2004='Analítico Cx.'!$B103),-('Diário 3o PA'!$P$5:$P$2004=D$1),('Diário 3o PA'!$F$5:$F$2004))+
SUMPRODUCT(-('Diário 4º PA'!$E$5:$E$2004='Analítico Cx.'!$B103),-('Diário 4º PA'!$P$5:$P$2004=D$1),('Diário 4º PA'!$F$5:$F$2004))+
SUMPRODUCT(-('Diário 5º PA'!$E$5:$E$2004='Analítico Cx.'!$B103),-('Diário 5º PA'!$P$5:$P$2004=D$1),('Diário 5º PA'!$F$5:$F$2004))</f>
        <v>0</v>
      </c>
      <c r="E103" s="218">
        <f>SUMPRODUCT(-('Diário 2o PA'!$E$5:$E$1412='Analítico Cx.'!$B103),-('Diário 2o PA'!$P$5:$P$1412=E$1),('Diário 2o PA'!$F$5:$F$1412))+
SUMPRODUCT(-('Diário 3o PA'!$E$5:$E$2004='Analítico Cx.'!$B103),-('Diário 3o PA'!$P$5:$P$2004=E$1),('Diário 3o PA'!$F$5:$F$2004))+
SUMPRODUCT(-('Diário 4º PA'!$E$5:$E$2004='Analítico Cx.'!$B103),-('Diário 4º PA'!$P$5:$P$2004=E$1),('Diário 4º PA'!$F$5:$F$2004))+
SUMPRODUCT(-('Diário 5º PA'!$E$5:$E$2004='Analítico Cx.'!$B103),-('Diário 5º PA'!$P$5:$P$2004=E$1),('Diário 5º PA'!$F$5:$F$2004))</f>
        <v>0</v>
      </c>
      <c r="F103" s="218">
        <f>SUMPRODUCT(-('Diário 2o PA'!$E$5:$E$1412='Analítico Cx.'!$B103),-('Diário 2o PA'!$P$5:$P$1412=F$1),('Diário 2o PA'!$F$5:$F$1412))+
SUMPRODUCT(-('Diário 3o PA'!$E$5:$E$2004='Analítico Cx.'!$B103),-('Diário 3o PA'!$P$5:$P$2004=F$1),('Diário 3o PA'!$F$5:$F$2004))+
SUMPRODUCT(-('Diário 4º PA'!$E$5:$E$2004='Analítico Cx.'!$B103),-('Diário 4º PA'!$P$5:$P$2004=F$1),('Diário 4º PA'!$F$5:$F$2004))+
SUMPRODUCT(-('Diário 5º PA'!$E$5:$E$2004='Analítico Cx.'!$B103),-('Diário 5º PA'!$P$5:$P$2004=F$1),('Diário 5º PA'!$F$5:$F$2004))</f>
        <v>0</v>
      </c>
      <c r="G103" s="218">
        <f>SUMPRODUCT(-('Diário 2o PA'!$E$5:$E$1412='Analítico Cx.'!$B103),-('Diário 2o PA'!$P$5:$P$1412=G$1),('Diário 2o PA'!$F$5:$F$1412))+
SUMPRODUCT(-('Diário 3o PA'!$E$5:$E$2004='Analítico Cx.'!$B103),-('Diário 3o PA'!$P$5:$P$2004=G$1),('Diário 3o PA'!$F$5:$F$2004))+
SUMPRODUCT(-('Diário 4º PA'!$E$5:$E$2004='Analítico Cx.'!$B103),-('Diário 4º PA'!$P$5:$P$2004=G$1),('Diário 4º PA'!$F$5:$F$2004))+
SUMPRODUCT(-('Diário 5º PA'!$E$5:$E$2004='Analítico Cx.'!$B103),-('Diário 5º PA'!$P$5:$P$2004=G$1),('Diário 5º PA'!$F$5:$F$2004))</f>
        <v>0</v>
      </c>
      <c r="H103" s="218">
        <f>SUMPRODUCT(-('Diário 2o PA'!$E$5:$E$1412='Analítico Cx.'!$B103),-('Diário 2o PA'!$P$5:$P$1412=H$1),('Diário 2o PA'!$F$5:$F$1412))+
SUMPRODUCT(-('Diário 3o PA'!$E$5:$E$2004='Analítico Cx.'!$B103),-('Diário 3o PA'!$P$5:$P$2004=H$1),('Diário 3o PA'!$F$5:$F$2004))+
SUMPRODUCT(-('Diário 4º PA'!$E$5:$E$2004='Analítico Cx.'!$B103),-('Diário 4º PA'!$P$5:$P$2004=H$1),('Diário 4º PA'!$F$5:$F$2004))+
SUMPRODUCT(-('Diário 5º PA'!$E$5:$E$2004='Analítico Cx.'!$B103),-('Diário 5º PA'!$P$5:$P$2004=H$1),('Diário 5º PA'!$F$5:$F$2004))</f>
        <v>0</v>
      </c>
      <c r="I103" s="218">
        <f>SUMPRODUCT(-('Diário 2o PA'!$E$5:$E$1412='Analítico Cx.'!$B103),-('Diário 2o PA'!$P$5:$P$1412=I$1),('Diário 2o PA'!$F$5:$F$1412))+
SUMPRODUCT(-('Diário 3o PA'!$E$5:$E$2004='Analítico Cx.'!$B103),-('Diário 3o PA'!$P$5:$P$2004=I$1),('Diário 3o PA'!$F$5:$F$2004))+
SUMPRODUCT(-('Diário 4º PA'!$E$5:$E$2004='Analítico Cx.'!$B103),-('Diário 4º PA'!$P$5:$P$2004=I$1),('Diário 4º PA'!$F$5:$F$2004))+
SUMPRODUCT(-('Diário 5º PA'!$E$5:$E$2004='Analítico Cx.'!$B103),-('Diário 5º PA'!$P$5:$P$2004=I$1),('Diário 5º PA'!$F$5:$F$2004))</f>
        <v>0</v>
      </c>
      <c r="J103" s="218">
        <f>SUMPRODUCT(-('Diário 2o PA'!$E$5:$E$1412='Analítico Cx.'!$B103),-('Diário 2o PA'!$P$5:$P$1412=J$1),('Diário 2o PA'!$F$5:$F$1412))+
SUMPRODUCT(-('Diário 3o PA'!$E$5:$E$2004='Analítico Cx.'!$B103),-('Diário 3o PA'!$P$5:$P$2004=J$1),('Diário 3o PA'!$F$5:$F$2004))+
SUMPRODUCT(-('Diário 4º PA'!$E$5:$E$2004='Analítico Cx.'!$B103),-('Diário 4º PA'!$P$5:$P$2004=J$1),('Diário 4º PA'!$F$5:$F$2004))+
SUMPRODUCT(-('Diário 5º PA'!$E$5:$E$2004='Analítico Cx.'!$B103),-('Diário 5º PA'!$P$5:$P$2004=J$1),('Diário 5º PA'!$F$5:$F$2004))</f>
        <v>0</v>
      </c>
      <c r="K103" s="218">
        <f>SUMPRODUCT(-('Diário 2o PA'!$E$5:$E$1412='Analítico Cx.'!$B103),-('Diário 2o PA'!$P$5:$P$1412=K$1),('Diário 2o PA'!$F$5:$F$1412))+
SUMPRODUCT(-('Diário 3o PA'!$E$5:$E$2004='Analítico Cx.'!$B103),-('Diário 3o PA'!$P$5:$P$2004=K$1),('Diário 3o PA'!$F$5:$F$2004))+
SUMPRODUCT(-('Diário 4º PA'!$E$5:$E$2004='Analítico Cx.'!$B103),-('Diário 4º PA'!$P$5:$P$2004=K$1),('Diário 4º PA'!$F$5:$F$2004))+
SUMPRODUCT(-('Diário 5º PA'!$E$5:$E$2004='Analítico Cx.'!$B103),-('Diário 5º PA'!$P$5:$P$2004=K$1),('Diário 5º PA'!$F$5:$F$2004))</f>
        <v>0</v>
      </c>
      <c r="L103" s="218">
        <f>SUMPRODUCT(-('Diário 2o PA'!$E$5:$E$1412='Analítico Cx.'!$B103),-('Diário 2o PA'!$P$5:$P$1412=L$1),('Diário 2o PA'!$F$5:$F$1412))+
SUMPRODUCT(-('Diário 3o PA'!$E$5:$E$2004='Analítico Cx.'!$B103),-('Diário 3o PA'!$P$5:$P$2004=L$1),('Diário 3o PA'!$F$5:$F$2004))+
SUMPRODUCT(-('Diário 4º PA'!$E$5:$E$2004='Analítico Cx.'!$B103),-('Diário 4º PA'!$P$5:$P$2004=L$1),('Diário 4º PA'!$F$5:$F$2004))+
SUMPRODUCT(-('Diário 5º PA'!$E$5:$E$2004='Analítico Cx.'!$B103),-('Diário 5º PA'!$P$5:$P$2004=L$1),('Diário 5º PA'!$F$5:$F$2004))</f>
        <v>0</v>
      </c>
      <c r="M103" s="218">
        <f>SUMPRODUCT(-('Diário 2o PA'!$E$5:$E$1412='Analítico Cx.'!$B103),-('Diário 2o PA'!$P$5:$P$1412=M$1),('Diário 2o PA'!$F$5:$F$1412))+
SUMPRODUCT(-('Diário 3o PA'!$E$5:$E$2004='Analítico Cx.'!$B103),-('Diário 3o PA'!$P$5:$P$2004=M$1),('Diário 3o PA'!$F$5:$F$2004))+
SUMPRODUCT(-('Diário 4º PA'!$E$5:$E$2004='Analítico Cx.'!$B103),-('Diário 4º PA'!$P$5:$P$2004=M$1),('Diário 4º PA'!$F$5:$F$2004))+
SUMPRODUCT(-('Diário 5º PA'!$E$5:$E$2004='Analítico Cx.'!$B103),-('Diário 5º PA'!$P$5:$P$2004=M$1),('Diário 5º PA'!$F$5:$F$2004))</f>
        <v>0</v>
      </c>
      <c r="N103" s="218">
        <f>SUMPRODUCT(-('Diário 2o PA'!$E$5:$E$1412='Analítico Cx.'!$B103),-('Diário 2o PA'!$P$5:$P$1412=N$1),('Diário 2o PA'!$F$5:$F$1412))+
SUMPRODUCT(-('Diário 3o PA'!$E$5:$E$2004='Analítico Cx.'!$B103),-('Diário 3o PA'!$P$5:$P$2004=N$1),('Diário 3o PA'!$F$5:$F$2004))+
SUMPRODUCT(-('Diário 4º PA'!$E$5:$E$2004='Analítico Cx.'!$B103),-('Diário 4º PA'!$P$5:$P$2004=N$1),('Diário 4º PA'!$F$5:$F$2004))+
SUMPRODUCT(-('Diário 5º PA'!$E$5:$E$2004='Analítico Cx.'!$B103),-('Diário 5º PA'!$P$5:$P$2004=N$1),('Diário 5º PA'!$F$5:$F$2004))</f>
        <v>0</v>
      </c>
      <c r="O103" s="219">
        <f t="shared" si="16"/>
        <v>0</v>
      </c>
      <c r="P103" s="193">
        <f t="shared" si="17"/>
        <v>0</v>
      </c>
    </row>
    <row r="104" spans="1:16" ht="23.25" customHeight="1" x14ac:dyDescent="0.25">
      <c r="A104" s="228" t="s">
        <v>195</v>
      </c>
      <c r="B104" s="240" t="s">
        <v>254</v>
      </c>
      <c r="C104" s="218">
        <f>SUMPRODUCT(-('Diário 2o PA'!$E$5:$E$1412='Analítico Cx.'!$B104),-('Diário 2o PA'!$P$5:$P$1412=C$1),('Diário 2o PA'!$F$5:$F$1412))+
SUMPRODUCT(-('Diário 3o PA'!$E$5:$E$2004='Analítico Cx.'!$B104),-('Diário 3o PA'!$P$5:$P$2004=C$1),('Diário 3o PA'!$F$5:$F$2004))+
SUMPRODUCT(-('Diário 4º PA'!$E$5:$E$2004='Analítico Cx.'!$B104),-('Diário 4º PA'!$P$5:$P$2004=C$1),('Diário 4º PA'!$F$5:$F$2004))+
SUMPRODUCT(-('Diário 5º PA'!$E$5:$E$2004='Analítico Cx.'!$B104),-('Diário 5º PA'!$P$5:$P$2004=C$1),('Diário 5º PA'!$F$5:$F$2004))</f>
        <v>0</v>
      </c>
      <c r="D104" s="218">
        <f>SUMPRODUCT(-('Diário 2o PA'!$E$5:$E$1412='Analítico Cx.'!$B104),-('Diário 2o PA'!$P$5:$P$1412=D$1),('Diário 2o PA'!$F$5:$F$1412))+
SUMPRODUCT(-('Diário 3o PA'!$E$5:$E$2004='Analítico Cx.'!$B104),-('Diário 3o PA'!$P$5:$P$2004=D$1),('Diário 3o PA'!$F$5:$F$2004))+
SUMPRODUCT(-('Diário 4º PA'!$E$5:$E$2004='Analítico Cx.'!$B104),-('Diário 4º PA'!$P$5:$P$2004=D$1),('Diário 4º PA'!$F$5:$F$2004))+
SUMPRODUCT(-('Diário 5º PA'!$E$5:$E$2004='Analítico Cx.'!$B104),-('Diário 5º PA'!$P$5:$P$2004=D$1),('Diário 5º PA'!$F$5:$F$2004))</f>
        <v>0</v>
      </c>
      <c r="E104" s="218">
        <f>SUMPRODUCT(-('Diário 2o PA'!$E$5:$E$1412='Analítico Cx.'!$B104),-('Diário 2o PA'!$P$5:$P$1412=E$1),('Diário 2o PA'!$F$5:$F$1412))+
SUMPRODUCT(-('Diário 3o PA'!$E$5:$E$2004='Analítico Cx.'!$B104),-('Diário 3o PA'!$P$5:$P$2004=E$1),('Diário 3o PA'!$F$5:$F$2004))+
SUMPRODUCT(-('Diário 4º PA'!$E$5:$E$2004='Analítico Cx.'!$B104),-('Diário 4º PA'!$P$5:$P$2004=E$1),('Diário 4º PA'!$F$5:$F$2004))+
SUMPRODUCT(-('Diário 5º PA'!$E$5:$E$2004='Analítico Cx.'!$B104),-('Diário 5º PA'!$P$5:$P$2004=E$1),('Diário 5º PA'!$F$5:$F$2004))</f>
        <v>0</v>
      </c>
      <c r="F104" s="218">
        <f>SUMPRODUCT(-('Diário 2o PA'!$E$5:$E$1412='Analítico Cx.'!$B104),-('Diário 2o PA'!$P$5:$P$1412=F$1),('Diário 2o PA'!$F$5:$F$1412))+
SUMPRODUCT(-('Diário 3o PA'!$E$5:$E$2004='Analítico Cx.'!$B104),-('Diário 3o PA'!$P$5:$P$2004=F$1),('Diário 3o PA'!$F$5:$F$2004))+
SUMPRODUCT(-('Diário 4º PA'!$E$5:$E$2004='Analítico Cx.'!$B104),-('Diário 4º PA'!$P$5:$P$2004=F$1),('Diário 4º PA'!$F$5:$F$2004))+
SUMPRODUCT(-('Diário 5º PA'!$E$5:$E$2004='Analítico Cx.'!$B104),-('Diário 5º PA'!$P$5:$P$2004=F$1),('Diário 5º PA'!$F$5:$F$2004))</f>
        <v>0</v>
      </c>
      <c r="G104" s="218">
        <f>SUMPRODUCT(-('Diário 2o PA'!$E$5:$E$1412='Analítico Cx.'!$B104),-('Diário 2o PA'!$P$5:$P$1412=G$1),('Diário 2o PA'!$F$5:$F$1412))+
SUMPRODUCT(-('Diário 3o PA'!$E$5:$E$2004='Analítico Cx.'!$B104),-('Diário 3o PA'!$P$5:$P$2004=G$1),('Diário 3o PA'!$F$5:$F$2004))+
SUMPRODUCT(-('Diário 4º PA'!$E$5:$E$2004='Analítico Cx.'!$B104),-('Diário 4º PA'!$P$5:$P$2004=G$1),('Diário 4º PA'!$F$5:$F$2004))+
SUMPRODUCT(-('Diário 5º PA'!$E$5:$E$2004='Analítico Cx.'!$B104),-('Diário 5º PA'!$P$5:$P$2004=G$1),('Diário 5º PA'!$F$5:$F$2004))</f>
        <v>0</v>
      </c>
      <c r="H104" s="218">
        <f>SUMPRODUCT(-('Diário 2o PA'!$E$5:$E$1412='Analítico Cx.'!$B104),-('Diário 2o PA'!$P$5:$P$1412=H$1),('Diário 2o PA'!$F$5:$F$1412))+
SUMPRODUCT(-('Diário 3o PA'!$E$5:$E$2004='Analítico Cx.'!$B104),-('Diário 3o PA'!$P$5:$P$2004=H$1),('Diário 3o PA'!$F$5:$F$2004))+
SUMPRODUCT(-('Diário 4º PA'!$E$5:$E$2004='Analítico Cx.'!$B104),-('Diário 4º PA'!$P$5:$P$2004=H$1),('Diário 4º PA'!$F$5:$F$2004))+
SUMPRODUCT(-('Diário 5º PA'!$E$5:$E$2004='Analítico Cx.'!$B104),-('Diário 5º PA'!$P$5:$P$2004=H$1),('Diário 5º PA'!$F$5:$F$2004))</f>
        <v>0</v>
      </c>
      <c r="I104" s="218">
        <f>SUMPRODUCT(-('Diário 2o PA'!$E$5:$E$1412='Analítico Cx.'!$B104),-('Diário 2o PA'!$P$5:$P$1412=I$1),('Diário 2o PA'!$F$5:$F$1412))+
SUMPRODUCT(-('Diário 3o PA'!$E$5:$E$2004='Analítico Cx.'!$B104),-('Diário 3o PA'!$P$5:$P$2004=I$1),('Diário 3o PA'!$F$5:$F$2004))+
SUMPRODUCT(-('Diário 4º PA'!$E$5:$E$2004='Analítico Cx.'!$B104),-('Diário 4º PA'!$P$5:$P$2004=I$1),('Diário 4º PA'!$F$5:$F$2004))+
SUMPRODUCT(-('Diário 5º PA'!$E$5:$E$2004='Analítico Cx.'!$B104),-('Diário 5º PA'!$P$5:$P$2004=I$1),('Diário 5º PA'!$F$5:$F$2004))</f>
        <v>0</v>
      </c>
      <c r="J104" s="218">
        <f>SUMPRODUCT(-('Diário 2o PA'!$E$5:$E$1412='Analítico Cx.'!$B104),-('Diário 2o PA'!$P$5:$P$1412=J$1),('Diário 2o PA'!$F$5:$F$1412))+
SUMPRODUCT(-('Diário 3o PA'!$E$5:$E$2004='Analítico Cx.'!$B104),-('Diário 3o PA'!$P$5:$P$2004=J$1),('Diário 3o PA'!$F$5:$F$2004))+
SUMPRODUCT(-('Diário 4º PA'!$E$5:$E$2004='Analítico Cx.'!$B104),-('Diário 4º PA'!$P$5:$P$2004=J$1),('Diário 4º PA'!$F$5:$F$2004))+
SUMPRODUCT(-('Diário 5º PA'!$E$5:$E$2004='Analítico Cx.'!$B104),-('Diário 5º PA'!$P$5:$P$2004=J$1),('Diário 5º PA'!$F$5:$F$2004))</f>
        <v>0</v>
      </c>
      <c r="K104" s="218">
        <f>SUMPRODUCT(-('Diário 2o PA'!$E$5:$E$1412='Analítico Cx.'!$B104),-('Diário 2o PA'!$P$5:$P$1412=K$1),('Diário 2o PA'!$F$5:$F$1412))+
SUMPRODUCT(-('Diário 3o PA'!$E$5:$E$2004='Analítico Cx.'!$B104),-('Diário 3o PA'!$P$5:$P$2004=K$1),('Diário 3o PA'!$F$5:$F$2004))+
SUMPRODUCT(-('Diário 4º PA'!$E$5:$E$2004='Analítico Cx.'!$B104),-('Diário 4º PA'!$P$5:$P$2004=K$1),('Diário 4º PA'!$F$5:$F$2004))+
SUMPRODUCT(-('Diário 5º PA'!$E$5:$E$2004='Analítico Cx.'!$B104),-('Diário 5º PA'!$P$5:$P$2004=K$1),('Diário 5º PA'!$F$5:$F$2004))</f>
        <v>0</v>
      </c>
      <c r="L104" s="218">
        <f>SUMPRODUCT(-('Diário 2o PA'!$E$5:$E$1412='Analítico Cx.'!$B104),-('Diário 2o PA'!$P$5:$P$1412=L$1),('Diário 2o PA'!$F$5:$F$1412))+
SUMPRODUCT(-('Diário 3o PA'!$E$5:$E$2004='Analítico Cx.'!$B104),-('Diário 3o PA'!$P$5:$P$2004=L$1),('Diário 3o PA'!$F$5:$F$2004))+
SUMPRODUCT(-('Diário 4º PA'!$E$5:$E$2004='Analítico Cx.'!$B104),-('Diário 4º PA'!$P$5:$P$2004=L$1),('Diário 4º PA'!$F$5:$F$2004))+
SUMPRODUCT(-('Diário 5º PA'!$E$5:$E$2004='Analítico Cx.'!$B104),-('Diário 5º PA'!$P$5:$P$2004=L$1),('Diário 5º PA'!$F$5:$F$2004))</f>
        <v>0</v>
      </c>
      <c r="M104" s="218">
        <f>SUMPRODUCT(-('Diário 2o PA'!$E$5:$E$1412='Analítico Cx.'!$B104),-('Diário 2o PA'!$P$5:$P$1412=M$1),('Diário 2o PA'!$F$5:$F$1412))+
SUMPRODUCT(-('Diário 3o PA'!$E$5:$E$2004='Analítico Cx.'!$B104),-('Diário 3o PA'!$P$5:$P$2004=M$1),('Diário 3o PA'!$F$5:$F$2004))+
SUMPRODUCT(-('Diário 4º PA'!$E$5:$E$2004='Analítico Cx.'!$B104),-('Diário 4º PA'!$P$5:$P$2004=M$1),('Diário 4º PA'!$F$5:$F$2004))+
SUMPRODUCT(-('Diário 5º PA'!$E$5:$E$2004='Analítico Cx.'!$B104),-('Diário 5º PA'!$P$5:$P$2004=M$1),('Diário 5º PA'!$F$5:$F$2004))</f>
        <v>0</v>
      </c>
      <c r="N104" s="218">
        <f>SUMPRODUCT(-('Diário 2o PA'!$E$5:$E$1412='Analítico Cx.'!$B104),-('Diário 2o PA'!$P$5:$P$1412=N$1),('Diário 2o PA'!$F$5:$F$1412))+
SUMPRODUCT(-('Diário 3o PA'!$E$5:$E$2004='Analítico Cx.'!$B104),-('Diário 3o PA'!$P$5:$P$2004=N$1),('Diário 3o PA'!$F$5:$F$2004))+
SUMPRODUCT(-('Diário 4º PA'!$E$5:$E$2004='Analítico Cx.'!$B104),-('Diário 4º PA'!$P$5:$P$2004=N$1),('Diário 4º PA'!$F$5:$F$2004))+
SUMPRODUCT(-('Diário 5º PA'!$E$5:$E$2004='Analítico Cx.'!$B104),-('Diário 5º PA'!$P$5:$P$2004=N$1),('Diário 5º PA'!$F$5:$F$2004))</f>
        <v>0</v>
      </c>
      <c r="O104" s="219">
        <f t="shared" si="16"/>
        <v>0</v>
      </c>
      <c r="P104" s="193">
        <f t="shared" si="17"/>
        <v>0</v>
      </c>
    </row>
    <row r="105" spans="1:16" ht="23.25" customHeight="1" x14ac:dyDescent="0.25">
      <c r="A105" s="228" t="s">
        <v>196</v>
      </c>
      <c r="B105" s="241" t="s">
        <v>757</v>
      </c>
      <c r="C105" s="218">
        <f>SUMPRODUCT(-('Diário 2o PA'!$E$5:$E$1412='Analítico Cx.'!$B105),-('Diário 2o PA'!$P$5:$P$1412=C$1),('Diário 2o PA'!$F$5:$F$1412))+
SUMPRODUCT(-('Diário 3o PA'!$E$5:$E$2004='Analítico Cx.'!$B105),-('Diário 3o PA'!$P$5:$P$2004=C$1),('Diário 3o PA'!$F$5:$F$2004))+
SUMPRODUCT(-('Diário 4º PA'!$E$5:$E$2004='Analítico Cx.'!$B105),-('Diário 4º PA'!$P$5:$P$2004=C$1),('Diário 4º PA'!$F$5:$F$2004))+
SUMPRODUCT(-('Diário 5º PA'!$E$5:$E$2004='Analítico Cx.'!$B105),-('Diário 5º PA'!$P$5:$P$2004=C$1),('Diário 5º PA'!$F$5:$F$2004))</f>
        <v>0</v>
      </c>
      <c r="D105" s="218">
        <f>SUMPRODUCT(-('Diário 2o PA'!$E$5:$E$1412='Analítico Cx.'!$B105),-('Diário 2o PA'!$P$5:$P$1412=D$1),('Diário 2o PA'!$F$5:$F$1412))+
SUMPRODUCT(-('Diário 3o PA'!$E$5:$E$2004='Analítico Cx.'!$B105),-('Diário 3o PA'!$P$5:$P$2004=D$1),('Diário 3o PA'!$F$5:$F$2004))+
SUMPRODUCT(-('Diário 4º PA'!$E$5:$E$2004='Analítico Cx.'!$B105),-('Diário 4º PA'!$P$5:$P$2004=D$1),('Diário 4º PA'!$F$5:$F$2004))+
SUMPRODUCT(-('Diário 5º PA'!$E$5:$E$2004='Analítico Cx.'!$B105),-('Diário 5º PA'!$P$5:$P$2004=D$1),('Diário 5º PA'!$F$5:$F$2004))</f>
        <v>0</v>
      </c>
      <c r="E105" s="218">
        <f>SUMPRODUCT(-('Diário 2o PA'!$E$5:$E$1412='Analítico Cx.'!$B105),-('Diário 2o PA'!$P$5:$P$1412=E$1),('Diário 2o PA'!$F$5:$F$1412))+
SUMPRODUCT(-('Diário 3o PA'!$E$5:$E$2004='Analítico Cx.'!$B105),-('Diário 3o PA'!$P$5:$P$2004=E$1),('Diário 3o PA'!$F$5:$F$2004))+
SUMPRODUCT(-('Diário 4º PA'!$E$5:$E$2004='Analítico Cx.'!$B105),-('Diário 4º PA'!$P$5:$P$2004=E$1),('Diário 4º PA'!$F$5:$F$2004))+
SUMPRODUCT(-('Diário 5º PA'!$E$5:$E$2004='Analítico Cx.'!$B105),-('Diário 5º PA'!$P$5:$P$2004=E$1),('Diário 5º PA'!$F$5:$F$2004))</f>
        <v>0</v>
      </c>
      <c r="F105" s="218">
        <f>SUMPRODUCT(-('Diário 2o PA'!$E$5:$E$1412='Analítico Cx.'!$B105),-('Diário 2o PA'!$P$5:$P$1412=F$1),('Diário 2o PA'!$F$5:$F$1412))+
SUMPRODUCT(-('Diário 3o PA'!$E$5:$E$2004='Analítico Cx.'!$B105),-('Diário 3o PA'!$P$5:$P$2004=F$1),('Diário 3o PA'!$F$5:$F$2004))+
SUMPRODUCT(-('Diário 4º PA'!$E$5:$E$2004='Analítico Cx.'!$B105),-('Diário 4º PA'!$P$5:$P$2004=F$1),('Diário 4º PA'!$F$5:$F$2004))+
SUMPRODUCT(-('Diário 5º PA'!$E$5:$E$2004='Analítico Cx.'!$B105),-('Diário 5º PA'!$P$5:$P$2004=F$1),('Diário 5º PA'!$F$5:$F$2004))</f>
        <v>0</v>
      </c>
      <c r="G105" s="218">
        <f>SUMPRODUCT(-('Diário 2o PA'!$E$5:$E$1412='Analítico Cx.'!$B105),-('Diário 2o PA'!$P$5:$P$1412=G$1),('Diário 2o PA'!$F$5:$F$1412))+
SUMPRODUCT(-('Diário 3o PA'!$E$5:$E$2004='Analítico Cx.'!$B105),-('Diário 3o PA'!$P$5:$P$2004=G$1),('Diário 3o PA'!$F$5:$F$2004))+
SUMPRODUCT(-('Diário 4º PA'!$E$5:$E$2004='Analítico Cx.'!$B105),-('Diário 4º PA'!$P$5:$P$2004=G$1),('Diário 4º PA'!$F$5:$F$2004))+
SUMPRODUCT(-('Diário 5º PA'!$E$5:$E$2004='Analítico Cx.'!$B105),-('Diário 5º PA'!$P$5:$P$2004=G$1),('Diário 5º PA'!$F$5:$F$2004))</f>
        <v>0</v>
      </c>
      <c r="H105" s="218">
        <f>SUMPRODUCT(-('Diário 2o PA'!$E$5:$E$1412='Analítico Cx.'!$B105),-('Diário 2o PA'!$P$5:$P$1412=H$1),('Diário 2o PA'!$F$5:$F$1412))+
SUMPRODUCT(-('Diário 3o PA'!$E$5:$E$2004='Analítico Cx.'!$B105),-('Diário 3o PA'!$P$5:$P$2004=H$1),('Diário 3o PA'!$F$5:$F$2004))+
SUMPRODUCT(-('Diário 4º PA'!$E$5:$E$2004='Analítico Cx.'!$B105),-('Diário 4º PA'!$P$5:$P$2004=H$1),('Diário 4º PA'!$F$5:$F$2004))+
SUMPRODUCT(-('Diário 5º PA'!$E$5:$E$2004='Analítico Cx.'!$B105),-('Diário 5º PA'!$P$5:$P$2004=H$1),('Diário 5º PA'!$F$5:$F$2004))</f>
        <v>0</v>
      </c>
      <c r="I105" s="218">
        <f>SUMPRODUCT(-('Diário 2o PA'!$E$5:$E$1412='Analítico Cx.'!$B105),-('Diário 2o PA'!$P$5:$P$1412=I$1),('Diário 2o PA'!$F$5:$F$1412))+
SUMPRODUCT(-('Diário 3o PA'!$E$5:$E$2004='Analítico Cx.'!$B105),-('Diário 3o PA'!$P$5:$P$2004=I$1),('Diário 3o PA'!$F$5:$F$2004))+
SUMPRODUCT(-('Diário 4º PA'!$E$5:$E$2004='Analítico Cx.'!$B105),-('Diário 4º PA'!$P$5:$P$2004=I$1),('Diário 4º PA'!$F$5:$F$2004))+
SUMPRODUCT(-('Diário 5º PA'!$E$5:$E$2004='Analítico Cx.'!$B105),-('Diário 5º PA'!$P$5:$P$2004=I$1),('Diário 5º PA'!$F$5:$F$2004))</f>
        <v>0</v>
      </c>
      <c r="J105" s="218">
        <f>SUMPRODUCT(-('Diário 2o PA'!$E$5:$E$1412='Analítico Cx.'!$B105),-('Diário 2o PA'!$P$5:$P$1412=J$1),('Diário 2o PA'!$F$5:$F$1412))+
SUMPRODUCT(-('Diário 3o PA'!$E$5:$E$2004='Analítico Cx.'!$B105),-('Diário 3o PA'!$P$5:$P$2004=J$1),('Diário 3o PA'!$F$5:$F$2004))+
SUMPRODUCT(-('Diário 4º PA'!$E$5:$E$2004='Analítico Cx.'!$B105),-('Diário 4º PA'!$P$5:$P$2004=J$1),('Diário 4º PA'!$F$5:$F$2004))+
SUMPRODUCT(-('Diário 5º PA'!$E$5:$E$2004='Analítico Cx.'!$B105),-('Diário 5º PA'!$P$5:$P$2004=J$1),('Diário 5º PA'!$F$5:$F$2004))</f>
        <v>0</v>
      </c>
      <c r="K105" s="218">
        <f>SUMPRODUCT(-('Diário 2o PA'!$E$5:$E$1412='Analítico Cx.'!$B105),-('Diário 2o PA'!$P$5:$P$1412=K$1),('Diário 2o PA'!$F$5:$F$1412))+
SUMPRODUCT(-('Diário 3o PA'!$E$5:$E$2004='Analítico Cx.'!$B105),-('Diário 3o PA'!$P$5:$P$2004=K$1),('Diário 3o PA'!$F$5:$F$2004))+
SUMPRODUCT(-('Diário 4º PA'!$E$5:$E$2004='Analítico Cx.'!$B105),-('Diário 4º PA'!$P$5:$P$2004=K$1),('Diário 4º PA'!$F$5:$F$2004))+
SUMPRODUCT(-('Diário 5º PA'!$E$5:$E$2004='Analítico Cx.'!$B105),-('Diário 5º PA'!$P$5:$P$2004=K$1),('Diário 5º PA'!$F$5:$F$2004))</f>
        <v>0</v>
      </c>
      <c r="L105" s="218">
        <f>SUMPRODUCT(-('Diário 2o PA'!$E$5:$E$1412='Analítico Cx.'!$B105),-('Diário 2o PA'!$P$5:$P$1412=L$1),('Diário 2o PA'!$F$5:$F$1412))+
SUMPRODUCT(-('Diário 3o PA'!$E$5:$E$2004='Analítico Cx.'!$B105),-('Diário 3o PA'!$P$5:$P$2004=L$1),('Diário 3o PA'!$F$5:$F$2004))+
SUMPRODUCT(-('Diário 4º PA'!$E$5:$E$2004='Analítico Cx.'!$B105),-('Diário 4º PA'!$P$5:$P$2004=L$1),('Diário 4º PA'!$F$5:$F$2004))+
SUMPRODUCT(-('Diário 5º PA'!$E$5:$E$2004='Analítico Cx.'!$B105),-('Diário 5º PA'!$P$5:$P$2004=L$1),('Diário 5º PA'!$F$5:$F$2004))</f>
        <v>0</v>
      </c>
      <c r="M105" s="218">
        <f>SUMPRODUCT(-('Diário 2o PA'!$E$5:$E$1412='Analítico Cx.'!$B105),-('Diário 2o PA'!$P$5:$P$1412=M$1),('Diário 2o PA'!$F$5:$F$1412))+
SUMPRODUCT(-('Diário 3o PA'!$E$5:$E$2004='Analítico Cx.'!$B105),-('Diário 3o PA'!$P$5:$P$2004=M$1),('Diário 3o PA'!$F$5:$F$2004))+
SUMPRODUCT(-('Diário 4º PA'!$E$5:$E$2004='Analítico Cx.'!$B105),-('Diário 4º PA'!$P$5:$P$2004=M$1),('Diário 4º PA'!$F$5:$F$2004))+
SUMPRODUCT(-('Diário 5º PA'!$E$5:$E$2004='Analítico Cx.'!$B105),-('Diário 5º PA'!$P$5:$P$2004=M$1),('Diário 5º PA'!$F$5:$F$2004))</f>
        <v>0</v>
      </c>
      <c r="N105" s="218">
        <f>SUMPRODUCT(-('Diário 2o PA'!$E$5:$E$1412='Analítico Cx.'!$B105),-('Diário 2o PA'!$P$5:$P$1412=N$1),('Diário 2o PA'!$F$5:$F$1412))+
SUMPRODUCT(-('Diário 3o PA'!$E$5:$E$2004='Analítico Cx.'!$B105),-('Diário 3o PA'!$P$5:$P$2004=N$1),('Diário 3o PA'!$F$5:$F$2004))+
SUMPRODUCT(-('Diário 4º PA'!$E$5:$E$2004='Analítico Cx.'!$B105),-('Diário 4º PA'!$P$5:$P$2004=N$1),('Diário 4º PA'!$F$5:$F$2004))+
SUMPRODUCT(-('Diário 5º PA'!$E$5:$E$2004='Analítico Cx.'!$B105),-('Diário 5º PA'!$P$5:$P$2004=N$1),('Diário 5º PA'!$F$5:$F$2004))</f>
        <v>0</v>
      </c>
      <c r="O105" s="219">
        <f t="shared" si="16"/>
        <v>0</v>
      </c>
      <c r="P105" s="193">
        <f t="shared" si="17"/>
        <v>0</v>
      </c>
    </row>
    <row r="106" spans="1:16" ht="23.25" customHeight="1" x14ac:dyDescent="0.25">
      <c r="A106" s="228" t="s">
        <v>198</v>
      </c>
      <c r="B106" s="241" t="s">
        <v>758</v>
      </c>
      <c r="C106" s="218">
        <f>SUMPRODUCT(-('Diário 2o PA'!$E$5:$E$1412='Analítico Cx.'!$B106),-('Diário 2o PA'!$P$5:$P$1412=C$1),('Diário 2o PA'!$F$5:$F$1412))+
SUMPRODUCT(-('Diário 3o PA'!$E$5:$E$2004='Analítico Cx.'!$B106),-('Diário 3o PA'!$P$5:$P$2004=C$1),('Diário 3o PA'!$F$5:$F$2004))+
SUMPRODUCT(-('Diário 4º PA'!$E$5:$E$2004='Analítico Cx.'!$B106),-('Diário 4º PA'!$P$5:$P$2004=C$1),('Diário 4º PA'!$F$5:$F$2004))+
SUMPRODUCT(-('Diário 5º PA'!$E$5:$E$2004='Analítico Cx.'!$B106),-('Diário 5º PA'!$P$5:$P$2004=C$1),('Diário 5º PA'!$F$5:$F$2004))</f>
        <v>170</v>
      </c>
      <c r="D106" s="218">
        <f>SUMPRODUCT(-('Diário 2o PA'!$E$5:$E$1412='Analítico Cx.'!$B106),-('Diário 2o PA'!$P$5:$P$1412=D$1),('Diário 2o PA'!$F$5:$F$1412))+
SUMPRODUCT(-('Diário 3o PA'!$E$5:$E$2004='Analítico Cx.'!$B106),-('Diário 3o PA'!$P$5:$P$2004=D$1),('Diário 3o PA'!$F$5:$F$2004))+
SUMPRODUCT(-('Diário 4º PA'!$E$5:$E$2004='Analítico Cx.'!$B106),-('Diário 4º PA'!$P$5:$P$2004=D$1),('Diário 4º PA'!$F$5:$F$2004))+
SUMPRODUCT(-('Diário 5º PA'!$E$5:$E$2004='Analítico Cx.'!$B106),-('Diário 5º PA'!$P$5:$P$2004=D$1),('Diário 5º PA'!$F$5:$F$2004))</f>
        <v>170</v>
      </c>
      <c r="E106" s="218">
        <f>SUMPRODUCT(-('Diário 2o PA'!$E$5:$E$1412='Analítico Cx.'!$B106),-('Diário 2o PA'!$P$5:$P$1412=E$1),('Diário 2o PA'!$F$5:$F$1412))+
SUMPRODUCT(-('Diário 3o PA'!$E$5:$E$2004='Analítico Cx.'!$B106),-('Diário 3o PA'!$P$5:$P$2004=E$1),('Diário 3o PA'!$F$5:$F$2004))+
SUMPRODUCT(-('Diário 4º PA'!$E$5:$E$2004='Analítico Cx.'!$B106),-('Diário 4º PA'!$P$5:$P$2004=E$1),('Diário 4º PA'!$F$5:$F$2004))+
SUMPRODUCT(-('Diário 5º PA'!$E$5:$E$2004='Analítico Cx.'!$B106),-('Diário 5º PA'!$P$5:$P$2004=E$1),('Diário 5º PA'!$F$5:$F$2004))</f>
        <v>915</v>
      </c>
      <c r="F106" s="218">
        <f>SUMPRODUCT(-('Diário 2o PA'!$E$5:$E$1412='Analítico Cx.'!$B106),-('Diário 2o PA'!$P$5:$P$1412=F$1),('Diário 2o PA'!$F$5:$F$1412))+
SUMPRODUCT(-('Diário 3o PA'!$E$5:$E$2004='Analítico Cx.'!$B106),-('Diário 3o PA'!$P$5:$P$2004=F$1),('Diário 3o PA'!$F$5:$F$2004))+
SUMPRODUCT(-('Diário 4º PA'!$E$5:$E$2004='Analítico Cx.'!$B106),-('Diário 4º PA'!$P$5:$P$2004=F$1),('Diário 4º PA'!$F$5:$F$2004))+
SUMPRODUCT(-('Diário 5º PA'!$E$5:$E$2004='Analítico Cx.'!$B106),-('Diário 5º PA'!$P$5:$P$2004=F$1),('Diário 5º PA'!$F$5:$F$2004))</f>
        <v>0</v>
      </c>
      <c r="G106" s="218">
        <f>SUMPRODUCT(-('Diário 2o PA'!$E$5:$E$1412='Analítico Cx.'!$B106),-('Diário 2o PA'!$P$5:$P$1412=G$1),('Diário 2o PA'!$F$5:$F$1412))+
SUMPRODUCT(-('Diário 3o PA'!$E$5:$E$2004='Analítico Cx.'!$B106),-('Diário 3o PA'!$P$5:$P$2004=G$1),('Diário 3o PA'!$F$5:$F$2004))+
SUMPRODUCT(-('Diário 4º PA'!$E$5:$E$2004='Analítico Cx.'!$B106),-('Diário 4º PA'!$P$5:$P$2004=G$1),('Diário 4º PA'!$F$5:$F$2004))+
SUMPRODUCT(-('Diário 5º PA'!$E$5:$E$2004='Analítico Cx.'!$B106),-('Diário 5º PA'!$P$5:$P$2004=G$1),('Diário 5º PA'!$F$5:$F$2004))</f>
        <v>0</v>
      </c>
      <c r="H106" s="218">
        <f>SUMPRODUCT(-('Diário 2o PA'!$E$5:$E$1412='Analítico Cx.'!$B106),-('Diário 2o PA'!$P$5:$P$1412=H$1),('Diário 2o PA'!$F$5:$F$1412))+
SUMPRODUCT(-('Diário 3o PA'!$E$5:$E$2004='Analítico Cx.'!$B106),-('Diário 3o PA'!$P$5:$P$2004=H$1),('Diário 3o PA'!$F$5:$F$2004))+
SUMPRODUCT(-('Diário 4º PA'!$E$5:$E$2004='Analítico Cx.'!$B106),-('Diário 4º PA'!$P$5:$P$2004=H$1),('Diário 4º PA'!$F$5:$F$2004))+
SUMPRODUCT(-('Diário 5º PA'!$E$5:$E$2004='Analítico Cx.'!$B106),-('Diário 5º PA'!$P$5:$P$2004=H$1),('Diário 5º PA'!$F$5:$F$2004))</f>
        <v>0</v>
      </c>
      <c r="I106" s="218">
        <f>SUMPRODUCT(-('Diário 2o PA'!$E$5:$E$1412='Analítico Cx.'!$B106),-('Diário 2o PA'!$P$5:$P$1412=I$1),('Diário 2o PA'!$F$5:$F$1412))+
SUMPRODUCT(-('Diário 3o PA'!$E$5:$E$2004='Analítico Cx.'!$B106),-('Diário 3o PA'!$P$5:$P$2004=I$1),('Diário 3o PA'!$F$5:$F$2004))+
SUMPRODUCT(-('Diário 4º PA'!$E$5:$E$2004='Analítico Cx.'!$B106),-('Diário 4º PA'!$P$5:$P$2004=I$1),('Diário 4º PA'!$F$5:$F$2004))+
SUMPRODUCT(-('Diário 5º PA'!$E$5:$E$2004='Analítico Cx.'!$B106),-('Diário 5º PA'!$P$5:$P$2004=I$1),('Diário 5º PA'!$F$5:$F$2004))</f>
        <v>0</v>
      </c>
      <c r="J106" s="218">
        <f>SUMPRODUCT(-('Diário 2o PA'!$E$5:$E$1412='Analítico Cx.'!$B106),-('Diário 2o PA'!$P$5:$P$1412=J$1),('Diário 2o PA'!$F$5:$F$1412))+
SUMPRODUCT(-('Diário 3o PA'!$E$5:$E$2004='Analítico Cx.'!$B106),-('Diário 3o PA'!$P$5:$P$2004=J$1),('Diário 3o PA'!$F$5:$F$2004))+
SUMPRODUCT(-('Diário 4º PA'!$E$5:$E$2004='Analítico Cx.'!$B106),-('Diário 4º PA'!$P$5:$P$2004=J$1),('Diário 4º PA'!$F$5:$F$2004))+
SUMPRODUCT(-('Diário 5º PA'!$E$5:$E$2004='Analítico Cx.'!$B106),-('Diário 5º PA'!$P$5:$P$2004=J$1),('Diário 5º PA'!$F$5:$F$2004))</f>
        <v>0</v>
      </c>
      <c r="K106" s="218">
        <f>SUMPRODUCT(-('Diário 2o PA'!$E$5:$E$1412='Analítico Cx.'!$B106),-('Diário 2o PA'!$P$5:$P$1412=K$1),('Diário 2o PA'!$F$5:$F$1412))+
SUMPRODUCT(-('Diário 3o PA'!$E$5:$E$2004='Analítico Cx.'!$B106),-('Diário 3o PA'!$P$5:$P$2004=K$1),('Diário 3o PA'!$F$5:$F$2004))+
SUMPRODUCT(-('Diário 4º PA'!$E$5:$E$2004='Analítico Cx.'!$B106),-('Diário 4º PA'!$P$5:$P$2004=K$1),('Diário 4º PA'!$F$5:$F$2004))+
SUMPRODUCT(-('Diário 5º PA'!$E$5:$E$2004='Analítico Cx.'!$B106),-('Diário 5º PA'!$P$5:$P$2004=K$1),('Diário 5º PA'!$F$5:$F$2004))</f>
        <v>0</v>
      </c>
      <c r="L106" s="218">
        <f>SUMPRODUCT(-('Diário 2o PA'!$E$5:$E$1412='Analítico Cx.'!$B106),-('Diário 2o PA'!$P$5:$P$1412=L$1),('Diário 2o PA'!$F$5:$F$1412))+
SUMPRODUCT(-('Diário 3o PA'!$E$5:$E$2004='Analítico Cx.'!$B106),-('Diário 3o PA'!$P$5:$P$2004=L$1),('Diário 3o PA'!$F$5:$F$2004))+
SUMPRODUCT(-('Diário 4º PA'!$E$5:$E$2004='Analítico Cx.'!$B106),-('Diário 4º PA'!$P$5:$P$2004=L$1),('Diário 4º PA'!$F$5:$F$2004))+
SUMPRODUCT(-('Diário 5º PA'!$E$5:$E$2004='Analítico Cx.'!$B106),-('Diário 5º PA'!$P$5:$P$2004=L$1),('Diário 5º PA'!$F$5:$F$2004))</f>
        <v>0</v>
      </c>
      <c r="M106" s="218">
        <f>SUMPRODUCT(-('Diário 2o PA'!$E$5:$E$1412='Analítico Cx.'!$B106),-('Diário 2o PA'!$P$5:$P$1412=M$1),('Diário 2o PA'!$F$5:$F$1412))+
SUMPRODUCT(-('Diário 3o PA'!$E$5:$E$2004='Analítico Cx.'!$B106),-('Diário 3o PA'!$P$5:$P$2004=M$1),('Diário 3o PA'!$F$5:$F$2004))+
SUMPRODUCT(-('Diário 4º PA'!$E$5:$E$2004='Analítico Cx.'!$B106),-('Diário 4º PA'!$P$5:$P$2004=M$1),('Diário 4º PA'!$F$5:$F$2004))+
SUMPRODUCT(-('Diário 5º PA'!$E$5:$E$2004='Analítico Cx.'!$B106),-('Diário 5º PA'!$P$5:$P$2004=M$1),('Diário 5º PA'!$F$5:$F$2004))</f>
        <v>0</v>
      </c>
      <c r="N106" s="218">
        <f>SUMPRODUCT(-('Diário 2o PA'!$E$5:$E$1412='Analítico Cx.'!$B106),-('Diário 2o PA'!$P$5:$P$1412=N$1),('Diário 2o PA'!$F$5:$F$1412))+
SUMPRODUCT(-('Diário 3o PA'!$E$5:$E$2004='Analítico Cx.'!$B106),-('Diário 3o PA'!$P$5:$P$2004=N$1),('Diário 3o PA'!$F$5:$F$2004))+
SUMPRODUCT(-('Diário 4º PA'!$E$5:$E$2004='Analítico Cx.'!$B106),-('Diário 4º PA'!$P$5:$P$2004=N$1),('Diário 4º PA'!$F$5:$F$2004))+
SUMPRODUCT(-('Diário 5º PA'!$E$5:$E$2004='Analítico Cx.'!$B106),-('Diário 5º PA'!$P$5:$P$2004=N$1),('Diário 5º PA'!$F$5:$F$2004))</f>
        <v>0</v>
      </c>
      <c r="O106" s="219">
        <f t="shared" si="16"/>
        <v>1255</v>
      </c>
      <c r="P106" s="193">
        <f t="shared" si="17"/>
        <v>1.3735619336005864E-4</v>
      </c>
    </row>
    <row r="107" spans="1:16" ht="23.25" customHeight="1" x14ac:dyDescent="0.25">
      <c r="A107" s="228" t="s">
        <v>199</v>
      </c>
      <c r="B107" s="241" t="s">
        <v>65</v>
      </c>
      <c r="C107" s="218">
        <f>SUMPRODUCT(-('Diário 2o PA'!$E$5:$E$1412='Analítico Cx.'!$B107),-('Diário 2o PA'!$P$5:$P$1412=C$1),('Diário 2o PA'!$F$5:$F$1412))+
SUMPRODUCT(-('Diário 3o PA'!$E$5:$E$2004='Analítico Cx.'!$B107),-('Diário 3o PA'!$P$5:$P$2004=C$1),('Diário 3o PA'!$F$5:$F$2004))+
SUMPRODUCT(-('Diário 4º PA'!$E$5:$E$2004='Analítico Cx.'!$B107),-('Diário 4º PA'!$P$5:$P$2004=C$1),('Diário 4º PA'!$F$5:$F$2004))+
SUMPRODUCT(-('Diário 5º PA'!$E$5:$E$2004='Analítico Cx.'!$B107),-('Diário 5º PA'!$P$5:$P$2004=C$1),('Diário 5º PA'!$F$5:$F$2004))</f>
        <v>628.99</v>
      </c>
      <c r="D107" s="218">
        <f>SUMPRODUCT(-('Diário 2o PA'!$E$5:$E$1412='Analítico Cx.'!$B107),-('Diário 2o PA'!$P$5:$P$1412=D$1),('Diário 2o PA'!$F$5:$F$1412))+
SUMPRODUCT(-('Diário 3o PA'!$E$5:$E$2004='Analítico Cx.'!$B107),-('Diário 3o PA'!$P$5:$P$2004=D$1),('Diário 3o PA'!$F$5:$F$2004))+
SUMPRODUCT(-('Diário 4º PA'!$E$5:$E$2004='Analítico Cx.'!$B107),-('Diário 4º PA'!$P$5:$P$2004=D$1),('Diário 4º PA'!$F$5:$F$2004))+
SUMPRODUCT(-('Diário 5º PA'!$E$5:$E$2004='Analítico Cx.'!$B107),-('Diário 5º PA'!$P$5:$P$2004=D$1),('Diário 5º PA'!$F$5:$F$2004))</f>
        <v>620.01</v>
      </c>
      <c r="E107" s="218">
        <f>SUMPRODUCT(-('Diário 2o PA'!$E$5:$E$1412='Analítico Cx.'!$B107),-('Diário 2o PA'!$P$5:$P$1412=E$1),('Diário 2o PA'!$F$5:$F$1412))+
SUMPRODUCT(-('Diário 3o PA'!$E$5:$E$2004='Analítico Cx.'!$B107),-('Diário 3o PA'!$P$5:$P$2004=E$1),('Diário 3o PA'!$F$5:$F$2004))+
SUMPRODUCT(-('Diário 4º PA'!$E$5:$E$2004='Analítico Cx.'!$B107),-('Diário 4º PA'!$P$5:$P$2004=E$1),('Diário 4º PA'!$F$5:$F$2004))+
SUMPRODUCT(-('Diário 5º PA'!$E$5:$E$2004='Analítico Cx.'!$B107),-('Diário 5º PA'!$P$5:$P$2004=E$1),('Diário 5º PA'!$F$5:$F$2004))</f>
        <v>1031.4000000000001</v>
      </c>
      <c r="F107" s="218">
        <f>SUMPRODUCT(-('Diário 2o PA'!$E$5:$E$1412='Analítico Cx.'!$B107),-('Diário 2o PA'!$P$5:$P$1412=F$1),('Diário 2o PA'!$F$5:$F$1412))+
SUMPRODUCT(-('Diário 3o PA'!$E$5:$E$2004='Analítico Cx.'!$B107),-('Diário 3o PA'!$P$5:$P$2004=F$1),('Diário 3o PA'!$F$5:$F$2004))+
SUMPRODUCT(-('Diário 4º PA'!$E$5:$E$2004='Analítico Cx.'!$B107),-('Diário 4º PA'!$P$5:$P$2004=F$1),('Diário 4º PA'!$F$5:$F$2004))+
SUMPRODUCT(-('Diário 5º PA'!$E$5:$E$2004='Analítico Cx.'!$B107),-('Diário 5º PA'!$P$5:$P$2004=F$1),('Diário 5º PA'!$F$5:$F$2004))</f>
        <v>0</v>
      </c>
      <c r="G107" s="218">
        <f>SUMPRODUCT(-('Diário 2o PA'!$E$5:$E$1412='Analítico Cx.'!$B107),-('Diário 2o PA'!$P$5:$P$1412=G$1),('Diário 2o PA'!$F$5:$F$1412))+
SUMPRODUCT(-('Diário 3o PA'!$E$5:$E$2004='Analítico Cx.'!$B107),-('Diário 3o PA'!$P$5:$P$2004=G$1),('Diário 3o PA'!$F$5:$F$2004))+
SUMPRODUCT(-('Diário 4º PA'!$E$5:$E$2004='Analítico Cx.'!$B107),-('Diário 4º PA'!$P$5:$P$2004=G$1),('Diário 4º PA'!$F$5:$F$2004))+
SUMPRODUCT(-('Diário 5º PA'!$E$5:$E$2004='Analítico Cx.'!$B107),-('Diário 5º PA'!$P$5:$P$2004=G$1),('Diário 5º PA'!$F$5:$F$2004))</f>
        <v>0</v>
      </c>
      <c r="H107" s="218">
        <f>SUMPRODUCT(-('Diário 2o PA'!$E$5:$E$1412='Analítico Cx.'!$B107),-('Diário 2o PA'!$P$5:$P$1412=H$1),('Diário 2o PA'!$F$5:$F$1412))+
SUMPRODUCT(-('Diário 3o PA'!$E$5:$E$2004='Analítico Cx.'!$B107),-('Diário 3o PA'!$P$5:$P$2004=H$1),('Diário 3o PA'!$F$5:$F$2004))+
SUMPRODUCT(-('Diário 4º PA'!$E$5:$E$2004='Analítico Cx.'!$B107),-('Diário 4º PA'!$P$5:$P$2004=H$1),('Diário 4º PA'!$F$5:$F$2004))+
SUMPRODUCT(-('Diário 5º PA'!$E$5:$E$2004='Analítico Cx.'!$B107),-('Diário 5º PA'!$P$5:$P$2004=H$1),('Diário 5º PA'!$F$5:$F$2004))</f>
        <v>0</v>
      </c>
      <c r="I107" s="218">
        <f>SUMPRODUCT(-('Diário 2o PA'!$E$5:$E$1412='Analítico Cx.'!$B107),-('Diário 2o PA'!$P$5:$P$1412=I$1),('Diário 2o PA'!$F$5:$F$1412))+
SUMPRODUCT(-('Diário 3o PA'!$E$5:$E$2004='Analítico Cx.'!$B107),-('Diário 3o PA'!$P$5:$P$2004=I$1),('Diário 3o PA'!$F$5:$F$2004))+
SUMPRODUCT(-('Diário 4º PA'!$E$5:$E$2004='Analítico Cx.'!$B107),-('Diário 4º PA'!$P$5:$P$2004=I$1),('Diário 4º PA'!$F$5:$F$2004))+
SUMPRODUCT(-('Diário 5º PA'!$E$5:$E$2004='Analítico Cx.'!$B107),-('Diário 5º PA'!$P$5:$P$2004=I$1),('Diário 5º PA'!$F$5:$F$2004))</f>
        <v>0</v>
      </c>
      <c r="J107" s="218">
        <f>SUMPRODUCT(-('Diário 2o PA'!$E$5:$E$1412='Analítico Cx.'!$B107),-('Diário 2o PA'!$P$5:$P$1412=J$1),('Diário 2o PA'!$F$5:$F$1412))+
SUMPRODUCT(-('Diário 3o PA'!$E$5:$E$2004='Analítico Cx.'!$B107),-('Diário 3o PA'!$P$5:$P$2004=J$1),('Diário 3o PA'!$F$5:$F$2004))+
SUMPRODUCT(-('Diário 4º PA'!$E$5:$E$2004='Analítico Cx.'!$B107),-('Diário 4º PA'!$P$5:$P$2004=J$1),('Diário 4º PA'!$F$5:$F$2004))+
SUMPRODUCT(-('Diário 5º PA'!$E$5:$E$2004='Analítico Cx.'!$B107),-('Diário 5º PA'!$P$5:$P$2004=J$1),('Diário 5º PA'!$F$5:$F$2004))</f>
        <v>0</v>
      </c>
      <c r="K107" s="218">
        <f>SUMPRODUCT(-('Diário 2o PA'!$E$5:$E$1412='Analítico Cx.'!$B107),-('Diário 2o PA'!$P$5:$P$1412=K$1),('Diário 2o PA'!$F$5:$F$1412))+
SUMPRODUCT(-('Diário 3o PA'!$E$5:$E$2004='Analítico Cx.'!$B107),-('Diário 3o PA'!$P$5:$P$2004=K$1),('Diário 3o PA'!$F$5:$F$2004))+
SUMPRODUCT(-('Diário 4º PA'!$E$5:$E$2004='Analítico Cx.'!$B107),-('Diário 4º PA'!$P$5:$P$2004=K$1),('Diário 4º PA'!$F$5:$F$2004))+
SUMPRODUCT(-('Diário 5º PA'!$E$5:$E$2004='Analítico Cx.'!$B107),-('Diário 5º PA'!$P$5:$P$2004=K$1),('Diário 5º PA'!$F$5:$F$2004))</f>
        <v>0</v>
      </c>
      <c r="L107" s="218">
        <f>SUMPRODUCT(-('Diário 2o PA'!$E$5:$E$1412='Analítico Cx.'!$B107),-('Diário 2o PA'!$P$5:$P$1412=L$1),('Diário 2o PA'!$F$5:$F$1412))+
SUMPRODUCT(-('Diário 3o PA'!$E$5:$E$2004='Analítico Cx.'!$B107),-('Diário 3o PA'!$P$5:$P$2004=L$1),('Diário 3o PA'!$F$5:$F$2004))+
SUMPRODUCT(-('Diário 4º PA'!$E$5:$E$2004='Analítico Cx.'!$B107),-('Diário 4º PA'!$P$5:$P$2004=L$1),('Diário 4º PA'!$F$5:$F$2004))+
SUMPRODUCT(-('Diário 5º PA'!$E$5:$E$2004='Analítico Cx.'!$B107),-('Diário 5º PA'!$P$5:$P$2004=L$1),('Diário 5º PA'!$F$5:$F$2004))</f>
        <v>0</v>
      </c>
      <c r="M107" s="218">
        <f>SUMPRODUCT(-('Diário 2o PA'!$E$5:$E$1412='Analítico Cx.'!$B107),-('Diário 2o PA'!$P$5:$P$1412=M$1),('Diário 2o PA'!$F$5:$F$1412))+
SUMPRODUCT(-('Diário 3o PA'!$E$5:$E$2004='Analítico Cx.'!$B107),-('Diário 3o PA'!$P$5:$P$2004=M$1),('Diário 3o PA'!$F$5:$F$2004))+
SUMPRODUCT(-('Diário 4º PA'!$E$5:$E$2004='Analítico Cx.'!$B107),-('Diário 4º PA'!$P$5:$P$2004=M$1),('Diário 4º PA'!$F$5:$F$2004))+
SUMPRODUCT(-('Diário 5º PA'!$E$5:$E$2004='Analítico Cx.'!$B107),-('Diário 5º PA'!$P$5:$P$2004=M$1),('Diário 5º PA'!$F$5:$F$2004))</f>
        <v>0</v>
      </c>
      <c r="N107" s="218">
        <f>SUMPRODUCT(-('Diário 2o PA'!$E$5:$E$1412='Analítico Cx.'!$B107),-('Diário 2o PA'!$P$5:$P$1412=N$1),('Diário 2o PA'!$F$5:$F$1412))+
SUMPRODUCT(-('Diário 3o PA'!$E$5:$E$2004='Analítico Cx.'!$B107),-('Diário 3o PA'!$P$5:$P$2004=N$1),('Diário 3o PA'!$F$5:$F$2004))+
SUMPRODUCT(-('Diário 4º PA'!$E$5:$E$2004='Analítico Cx.'!$B107),-('Diário 4º PA'!$P$5:$P$2004=N$1),('Diário 4º PA'!$F$5:$F$2004))+
SUMPRODUCT(-('Diário 5º PA'!$E$5:$E$2004='Analítico Cx.'!$B107),-('Diário 5º PA'!$P$5:$P$2004=N$1),('Diário 5º PA'!$F$5:$F$2004))</f>
        <v>0</v>
      </c>
      <c r="O107" s="219">
        <f t="shared" si="16"/>
        <v>2280.4</v>
      </c>
      <c r="P107" s="193">
        <f t="shared" si="17"/>
        <v>2.4958331740101812E-4</v>
      </c>
    </row>
    <row r="108" spans="1:16" ht="23.25" customHeight="1" x14ac:dyDescent="0.25">
      <c r="A108" s="228" t="s">
        <v>200</v>
      </c>
      <c r="B108" s="241" t="s">
        <v>87</v>
      </c>
      <c r="C108" s="218">
        <f>SUMPRODUCT(-('Diário 2o PA'!$E$5:$E$1412='Analítico Cx.'!$B108),-('Diário 2o PA'!$P$5:$P$1412=C$1),('Diário 2o PA'!$F$5:$F$1412))+
SUMPRODUCT(-('Diário 3o PA'!$E$5:$E$2004='Analítico Cx.'!$B108),-('Diário 3o PA'!$P$5:$P$2004=C$1),('Diário 3o PA'!$F$5:$F$2004))+
SUMPRODUCT(-('Diário 4º PA'!$E$5:$E$2004='Analítico Cx.'!$B108),-('Diário 4º PA'!$P$5:$P$2004=C$1),('Diário 4º PA'!$F$5:$F$2004))+
SUMPRODUCT(-('Diário 5º PA'!$E$5:$E$2004='Analítico Cx.'!$B108),-('Diário 5º PA'!$P$5:$P$2004=C$1),('Diário 5º PA'!$F$5:$F$2004))</f>
        <v>0</v>
      </c>
      <c r="D108" s="218">
        <f>SUMPRODUCT(-('Diário 2o PA'!$E$5:$E$1412='Analítico Cx.'!$B108),-('Diário 2o PA'!$P$5:$P$1412=D$1),('Diário 2o PA'!$F$5:$F$1412))+
SUMPRODUCT(-('Diário 3o PA'!$E$5:$E$2004='Analítico Cx.'!$B108),-('Diário 3o PA'!$P$5:$P$2004=D$1),('Diário 3o PA'!$F$5:$F$2004))+
SUMPRODUCT(-('Diário 4º PA'!$E$5:$E$2004='Analítico Cx.'!$B108),-('Diário 4º PA'!$P$5:$P$2004=D$1),('Diário 4º PA'!$F$5:$F$2004))+
SUMPRODUCT(-('Diário 5º PA'!$E$5:$E$2004='Analítico Cx.'!$B108),-('Diário 5º PA'!$P$5:$P$2004=D$1),('Diário 5º PA'!$F$5:$F$2004))</f>
        <v>0</v>
      </c>
      <c r="E108" s="218">
        <f>SUMPRODUCT(-('Diário 2o PA'!$E$5:$E$1412='Analítico Cx.'!$B108),-('Diário 2o PA'!$P$5:$P$1412=E$1),('Diário 2o PA'!$F$5:$F$1412))+
SUMPRODUCT(-('Diário 3o PA'!$E$5:$E$2004='Analítico Cx.'!$B108),-('Diário 3o PA'!$P$5:$P$2004=E$1),('Diário 3o PA'!$F$5:$F$2004))+
SUMPRODUCT(-('Diário 4º PA'!$E$5:$E$2004='Analítico Cx.'!$B108),-('Diário 4º PA'!$P$5:$P$2004=E$1),('Diário 4º PA'!$F$5:$F$2004))+
SUMPRODUCT(-('Diário 5º PA'!$E$5:$E$2004='Analítico Cx.'!$B108),-('Diário 5º PA'!$P$5:$P$2004=E$1),('Diário 5º PA'!$F$5:$F$2004))</f>
        <v>0</v>
      </c>
      <c r="F108" s="218">
        <f>SUMPRODUCT(-('Diário 2o PA'!$E$5:$E$1412='Analítico Cx.'!$B108),-('Diário 2o PA'!$P$5:$P$1412=F$1),('Diário 2o PA'!$F$5:$F$1412))+
SUMPRODUCT(-('Diário 3o PA'!$E$5:$E$2004='Analítico Cx.'!$B108),-('Diário 3o PA'!$P$5:$P$2004=F$1),('Diário 3o PA'!$F$5:$F$2004))+
SUMPRODUCT(-('Diário 4º PA'!$E$5:$E$2004='Analítico Cx.'!$B108),-('Diário 4º PA'!$P$5:$P$2004=F$1),('Diário 4º PA'!$F$5:$F$2004))+
SUMPRODUCT(-('Diário 5º PA'!$E$5:$E$2004='Analítico Cx.'!$B108),-('Diário 5º PA'!$P$5:$P$2004=F$1),('Diário 5º PA'!$F$5:$F$2004))</f>
        <v>0</v>
      </c>
      <c r="G108" s="218">
        <f>SUMPRODUCT(-('Diário 2o PA'!$E$5:$E$1412='Analítico Cx.'!$B108),-('Diário 2o PA'!$P$5:$P$1412=G$1),('Diário 2o PA'!$F$5:$F$1412))+
SUMPRODUCT(-('Diário 3o PA'!$E$5:$E$2004='Analítico Cx.'!$B108),-('Diário 3o PA'!$P$5:$P$2004=G$1),('Diário 3o PA'!$F$5:$F$2004))+
SUMPRODUCT(-('Diário 4º PA'!$E$5:$E$2004='Analítico Cx.'!$B108),-('Diário 4º PA'!$P$5:$P$2004=G$1),('Diário 4º PA'!$F$5:$F$2004))+
SUMPRODUCT(-('Diário 5º PA'!$E$5:$E$2004='Analítico Cx.'!$B108),-('Diário 5º PA'!$P$5:$P$2004=G$1),('Diário 5º PA'!$F$5:$F$2004))</f>
        <v>0</v>
      </c>
      <c r="H108" s="218">
        <f>SUMPRODUCT(-('Diário 2o PA'!$E$5:$E$1412='Analítico Cx.'!$B108),-('Diário 2o PA'!$P$5:$P$1412=H$1),('Diário 2o PA'!$F$5:$F$1412))+
SUMPRODUCT(-('Diário 3o PA'!$E$5:$E$2004='Analítico Cx.'!$B108),-('Diário 3o PA'!$P$5:$P$2004=H$1),('Diário 3o PA'!$F$5:$F$2004))+
SUMPRODUCT(-('Diário 4º PA'!$E$5:$E$2004='Analítico Cx.'!$B108),-('Diário 4º PA'!$P$5:$P$2004=H$1),('Diário 4º PA'!$F$5:$F$2004))+
SUMPRODUCT(-('Diário 5º PA'!$E$5:$E$2004='Analítico Cx.'!$B108),-('Diário 5º PA'!$P$5:$P$2004=H$1),('Diário 5º PA'!$F$5:$F$2004))</f>
        <v>0</v>
      </c>
      <c r="I108" s="218">
        <f>SUMPRODUCT(-('Diário 2o PA'!$E$5:$E$1412='Analítico Cx.'!$B108),-('Diário 2o PA'!$P$5:$P$1412=I$1),('Diário 2o PA'!$F$5:$F$1412))+
SUMPRODUCT(-('Diário 3o PA'!$E$5:$E$2004='Analítico Cx.'!$B108),-('Diário 3o PA'!$P$5:$P$2004=I$1),('Diário 3o PA'!$F$5:$F$2004))+
SUMPRODUCT(-('Diário 4º PA'!$E$5:$E$2004='Analítico Cx.'!$B108),-('Diário 4º PA'!$P$5:$P$2004=I$1),('Diário 4º PA'!$F$5:$F$2004))+
SUMPRODUCT(-('Diário 5º PA'!$E$5:$E$2004='Analítico Cx.'!$B108),-('Diário 5º PA'!$P$5:$P$2004=I$1),('Diário 5º PA'!$F$5:$F$2004))</f>
        <v>0</v>
      </c>
      <c r="J108" s="218">
        <f>SUMPRODUCT(-('Diário 2o PA'!$E$5:$E$1412='Analítico Cx.'!$B108),-('Diário 2o PA'!$P$5:$P$1412=J$1),('Diário 2o PA'!$F$5:$F$1412))+
SUMPRODUCT(-('Diário 3o PA'!$E$5:$E$2004='Analítico Cx.'!$B108),-('Diário 3o PA'!$P$5:$P$2004=J$1),('Diário 3o PA'!$F$5:$F$2004))+
SUMPRODUCT(-('Diário 4º PA'!$E$5:$E$2004='Analítico Cx.'!$B108),-('Diário 4º PA'!$P$5:$P$2004=J$1),('Diário 4º PA'!$F$5:$F$2004))+
SUMPRODUCT(-('Diário 5º PA'!$E$5:$E$2004='Analítico Cx.'!$B108),-('Diário 5º PA'!$P$5:$P$2004=J$1),('Diário 5º PA'!$F$5:$F$2004))</f>
        <v>0</v>
      </c>
      <c r="K108" s="218">
        <f>SUMPRODUCT(-('Diário 2o PA'!$E$5:$E$1412='Analítico Cx.'!$B108),-('Diário 2o PA'!$P$5:$P$1412=K$1),('Diário 2o PA'!$F$5:$F$1412))+
SUMPRODUCT(-('Diário 3o PA'!$E$5:$E$2004='Analítico Cx.'!$B108),-('Diário 3o PA'!$P$5:$P$2004=K$1),('Diário 3o PA'!$F$5:$F$2004))+
SUMPRODUCT(-('Diário 4º PA'!$E$5:$E$2004='Analítico Cx.'!$B108),-('Diário 4º PA'!$P$5:$P$2004=K$1),('Diário 4º PA'!$F$5:$F$2004))+
SUMPRODUCT(-('Diário 5º PA'!$E$5:$E$2004='Analítico Cx.'!$B108),-('Diário 5º PA'!$P$5:$P$2004=K$1),('Diário 5º PA'!$F$5:$F$2004))</f>
        <v>0</v>
      </c>
      <c r="L108" s="218">
        <f>SUMPRODUCT(-('Diário 2o PA'!$E$5:$E$1412='Analítico Cx.'!$B108),-('Diário 2o PA'!$P$5:$P$1412=L$1),('Diário 2o PA'!$F$5:$F$1412))+
SUMPRODUCT(-('Diário 3o PA'!$E$5:$E$2004='Analítico Cx.'!$B108),-('Diário 3o PA'!$P$5:$P$2004=L$1),('Diário 3o PA'!$F$5:$F$2004))+
SUMPRODUCT(-('Diário 4º PA'!$E$5:$E$2004='Analítico Cx.'!$B108),-('Diário 4º PA'!$P$5:$P$2004=L$1),('Diário 4º PA'!$F$5:$F$2004))+
SUMPRODUCT(-('Diário 5º PA'!$E$5:$E$2004='Analítico Cx.'!$B108),-('Diário 5º PA'!$P$5:$P$2004=L$1),('Diário 5º PA'!$F$5:$F$2004))</f>
        <v>0</v>
      </c>
      <c r="M108" s="218">
        <f>SUMPRODUCT(-('Diário 2o PA'!$E$5:$E$1412='Analítico Cx.'!$B108),-('Diário 2o PA'!$P$5:$P$1412=M$1),('Diário 2o PA'!$F$5:$F$1412))+
SUMPRODUCT(-('Diário 3o PA'!$E$5:$E$2004='Analítico Cx.'!$B108),-('Diário 3o PA'!$P$5:$P$2004=M$1),('Diário 3o PA'!$F$5:$F$2004))+
SUMPRODUCT(-('Diário 4º PA'!$E$5:$E$2004='Analítico Cx.'!$B108),-('Diário 4º PA'!$P$5:$P$2004=M$1),('Diário 4º PA'!$F$5:$F$2004))+
SUMPRODUCT(-('Diário 5º PA'!$E$5:$E$2004='Analítico Cx.'!$B108),-('Diário 5º PA'!$P$5:$P$2004=M$1),('Diário 5º PA'!$F$5:$F$2004))</f>
        <v>0</v>
      </c>
      <c r="N108" s="218">
        <f>SUMPRODUCT(-('Diário 2o PA'!$E$5:$E$1412='Analítico Cx.'!$B108),-('Diário 2o PA'!$P$5:$P$1412=N$1),('Diário 2o PA'!$F$5:$F$1412))+
SUMPRODUCT(-('Diário 3o PA'!$E$5:$E$2004='Analítico Cx.'!$B108),-('Diário 3o PA'!$P$5:$P$2004=N$1),('Diário 3o PA'!$F$5:$F$2004))+
SUMPRODUCT(-('Diário 4º PA'!$E$5:$E$2004='Analítico Cx.'!$B108),-('Diário 4º PA'!$P$5:$P$2004=N$1),('Diário 4º PA'!$F$5:$F$2004))+
SUMPRODUCT(-('Diário 5º PA'!$E$5:$E$2004='Analítico Cx.'!$B108),-('Diário 5º PA'!$P$5:$P$2004=N$1),('Diário 5º PA'!$F$5:$F$2004))</f>
        <v>0</v>
      </c>
      <c r="O108" s="219">
        <f t="shared" si="16"/>
        <v>0</v>
      </c>
      <c r="P108" s="193">
        <f t="shared" si="17"/>
        <v>0</v>
      </c>
    </row>
    <row r="109" spans="1:16" ht="23.25" customHeight="1" x14ac:dyDescent="0.25">
      <c r="A109" s="228" t="s">
        <v>201</v>
      </c>
      <c r="B109" s="241" t="s">
        <v>197</v>
      </c>
      <c r="C109" s="218">
        <f>SUMPRODUCT(-('Diário 2o PA'!$E$5:$E$1412='Analítico Cx.'!$B109),-('Diário 2o PA'!$P$5:$P$1412=C$1),('Diário 2o PA'!$F$5:$F$1412))+
SUMPRODUCT(-('Diário 3o PA'!$E$5:$E$2004='Analítico Cx.'!$B109),-('Diário 3o PA'!$P$5:$P$2004=C$1),('Diário 3o PA'!$F$5:$F$2004))+
SUMPRODUCT(-('Diário 4º PA'!$E$5:$E$2004='Analítico Cx.'!$B109),-('Diário 4º PA'!$P$5:$P$2004=C$1),('Diário 4º PA'!$F$5:$F$2004))+
SUMPRODUCT(-('Diário 5º PA'!$E$5:$E$2004='Analítico Cx.'!$B109),-('Diário 5º PA'!$P$5:$P$2004=C$1),('Diário 5º PA'!$F$5:$F$2004))</f>
        <v>0</v>
      </c>
      <c r="D109" s="218">
        <f>SUMPRODUCT(-('Diário 2o PA'!$E$5:$E$1412='Analítico Cx.'!$B109),-('Diário 2o PA'!$P$5:$P$1412=D$1),('Diário 2o PA'!$F$5:$F$1412))+
SUMPRODUCT(-('Diário 3o PA'!$E$5:$E$2004='Analítico Cx.'!$B109),-('Diário 3o PA'!$P$5:$P$2004=D$1),('Diário 3o PA'!$F$5:$F$2004))+
SUMPRODUCT(-('Diário 4º PA'!$E$5:$E$2004='Analítico Cx.'!$B109),-('Diário 4º PA'!$P$5:$P$2004=D$1),('Diário 4º PA'!$F$5:$F$2004))+
SUMPRODUCT(-('Diário 5º PA'!$E$5:$E$2004='Analítico Cx.'!$B109),-('Diário 5º PA'!$P$5:$P$2004=D$1),('Diário 5º PA'!$F$5:$F$2004))</f>
        <v>0</v>
      </c>
      <c r="E109" s="218">
        <f>SUMPRODUCT(-('Diário 2o PA'!$E$5:$E$1412='Analítico Cx.'!$B109),-('Diário 2o PA'!$P$5:$P$1412=E$1),('Diário 2o PA'!$F$5:$F$1412))+
SUMPRODUCT(-('Diário 3o PA'!$E$5:$E$2004='Analítico Cx.'!$B109),-('Diário 3o PA'!$P$5:$P$2004=E$1),('Diário 3o PA'!$F$5:$F$2004))+
SUMPRODUCT(-('Diário 4º PA'!$E$5:$E$2004='Analítico Cx.'!$B109),-('Diário 4º PA'!$P$5:$P$2004=E$1),('Diário 4º PA'!$F$5:$F$2004))+
SUMPRODUCT(-('Diário 5º PA'!$E$5:$E$2004='Analítico Cx.'!$B109),-('Diário 5º PA'!$P$5:$P$2004=E$1),('Diário 5º PA'!$F$5:$F$2004))</f>
        <v>0</v>
      </c>
      <c r="F109" s="218">
        <f>SUMPRODUCT(-('Diário 2o PA'!$E$5:$E$1412='Analítico Cx.'!$B109),-('Diário 2o PA'!$P$5:$P$1412=F$1),('Diário 2o PA'!$F$5:$F$1412))+
SUMPRODUCT(-('Diário 3o PA'!$E$5:$E$2004='Analítico Cx.'!$B109),-('Diário 3o PA'!$P$5:$P$2004=F$1),('Diário 3o PA'!$F$5:$F$2004))+
SUMPRODUCT(-('Diário 4º PA'!$E$5:$E$2004='Analítico Cx.'!$B109),-('Diário 4º PA'!$P$5:$P$2004=F$1),('Diário 4º PA'!$F$5:$F$2004))+
SUMPRODUCT(-('Diário 5º PA'!$E$5:$E$2004='Analítico Cx.'!$B109),-('Diário 5º PA'!$P$5:$P$2004=F$1),('Diário 5º PA'!$F$5:$F$2004))</f>
        <v>0</v>
      </c>
      <c r="G109" s="218">
        <f>SUMPRODUCT(-('Diário 2o PA'!$E$5:$E$1412='Analítico Cx.'!$B109),-('Diário 2o PA'!$P$5:$P$1412=G$1),('Diário 2o PA'!$F$5:$F$1412))+
SUMPRODUCT(-('Diário 3o PA'!$E$5:$E$2004='Analítico Cx.'!$B109),-('Diário 3o PA'!$P$5:$P$2004=G$1),('Diário 3o PA'!$F$5:$F$2004))+
SUMPRODUCT(-('Diário 4º PA'!$E$5:$E$2004='Analítico Cx.'!$B109),-('Diário 4º PA'!$P$5:$P$2004=G$1),('Diário 4º PA'!$F$5:$F$2004))+
SUMPRODUCT(-('Diário 5º PA'!$E$5:$E$2004='Analítico Cx.'!$B109),-('Diário 5º PA'!$P$5:$P$2004=G$1),('Diário 5º PA'!$F$5:$F$2004))</f>
        <v>0</v>
      </c>
      <c r="H109" s="218">
        <f>SUMPRODUCT(-('Diário 2o PA'!$E$5:$E$1412='Analítico Cx.'!$B109),-('Diário 2o PA'!$P$5:$P$1412=H$1),('Diário 2o PA'!$F$5:$F$1412))+
SUMPRODUCT(-('Diário 3o PA'!$E$5:$E$2004='Analítico Cx.'!$B109),-('Diário 3o PA'!$P$5:$P$2004=H$1),('Diário 3o PA'!$F$5:$F$2004))+
SUMPRODUCT(-('Diário 4º PA'!$E$5:$E$2004='Analítico Cx.'!$B109),-('Diário 4º PA'!$P$5:$P$2004=H$1),('Diário 4º PA'!$F$5:$F$2004))+
SUMPRODUCT(-('Diário 5º PA'!$E$5:$E$2004='Analítico Cx.'!$B109),-('Diário 5º PA'!$P$5:$P$2004=H$1),('Diário 5º PA'!$F$5:$F$2004))</f>
        <v>0</v>
      </c>
      <c r="I109" s="218">
        <f>SUMPRODUCT(-('Diário 2o PA'!$E$5:$E$1412='Analítico Cx.'!$B109),-('Diário 2o PA'!$P$5:$P$1412=I$1),('Diário 2o PA'!$F$5:$F$1412))+
SUMPRODUCT(-('Diário 3o PA'!$E$5:$E$2004='Analítico Cx.'!$B109),-('Diário 3o PA'!$P$5:$P$2004=I$1),('Diário 3o PA'!$F$5:$F$2004))+
SUMPRODUCT(-('Diário 4º PA'!$E$5:$E$2004='Analítico Cx.'!$B109),-('Diário 4º PA'!$P$5:$P$2004=I$1),('Diário 4º PA'!$F$5:$F$2004))+
SUMPRODUCT(-('Diário 5º PA'!$E$5:$E$2004='Analítico Cx.'!$B109),-('Diário 5º PA'!$P$5:$P$2004=I$1),('Diário 5º PA'!$F$5:$F$2004))</f>
        <v>0</v>
      </c>
      <c r="J109" s="218">
        <f>SUMPRODUCT(-('Diário 2o PA'!$E$5:$E$1412='Analítico Cx.'!$B109),-('Diário 2o PA'!$P$5:$P$1412=J$1),('Diário 2o PA'!$F$5:$F$1412))+
SUMPRODUCT(-('Diário 3o PA'!$E$5:$E$2004='Analítico Cx.'!$B109),-('Diário 3o PA'!$P$5:$P$2004=J$1),('Diário 3o PA'!$F$5:$F$2004))+
SUMPRODUCT(-('Diário 4º PA'!$E$5:$E$2004='Analítico Cx.'!$B109),-('Diário 4º PA'!$P$5:$P$2004=J$1),('Diário 4º PA'!$F$5:$F$2004))+
SUMPRODUCT(-('Diário 5º PA'!$E$5:$E$2004='Analítico Cx.'!$B109),-('Diário 5º PA'!$P$5:$P$2004=J$1),('Diário 5º PA'!$F$5:$F$2004))</f>
        <v>0</v>
      </c>
      <c r="K109" s="218">
        <f>SUMPRODUCT(-('Diário 2o PA'!$E$5:$E$1412='Analítico Cx.'!$B109),-('Diário 2o PA'!$P$5:$P$1412=K$1),('Diário 2o PA'!$F$5:$F$1412))+
SUMPRODUCT(-('Diário 3o PA'!$E$5:$E$2004='Analítico Cx.'!$B109),-('Diário 3o PA'!$P$5:$P$2004=K$1),('Diário 3o PA'!$F$5:$F$2004))+
SUMPRODUCT(-('Diário 4º PA'!$E$5:$E$2004='Analítico Cx.'!$B109),-('Diário 4º PA'!$P$5:$P$2004=K$1),('Diário 4º PA'!$F$5:$F$2004))+
SUMPRODUCT(-('Diário 5º PA'!$E$5:$E$2004='Analítico Cx.'!$B109),-('Diário 5º PA'!$P$5:$P$2004=K$1),('Diário 5º PA'!$F$5:$F$2004))</f>
        <v>0</v>
      </c>
      <c r="L109" s="218">
        <f>SUMPRODUCT(-('Diário 2o PA'!$E$5:$E$1412='Analítico Cx.'!$B109),-('Diário 2o PA'!$P$5:$P$1412=L$1),('Diário 2o PA'!$F$5:$F$1412))+
SUMPRODUCT(-('Diário 3o PA'!$E$5:$E$2004='Analítico Cx.'!$B109),-('Diário 3o PA'!$P$5:$P$2004=L$1),('Diário 3o PA'!$F$5:$F$2004))+
SUMPRODUCT(-('Diário 4º PA'!$E$5:$E$2004='Analítico Cx.'!$B109),-('Diário 4º PA'!$P$5:$P$2004=L$1),('Diário 4º PA'!$F$5:$F$2004))+
SUMPRODUCT(-('Diário 5º PA'!$E$5:$E$2004='Analítico Cx.'!$B109),-('Diário 5º PA'!$P$5:$P$2004=L$1),('Diário 5º PA'!$F$5:$F$2004))</f>
        <v>0</v>
      </c>
      <c r="M109" s="218">
        <f>SUMPRODUCT(-('Diário 2o PA'!$E$5:$E$1412='Analítico Cx.'!$B109),-('Diário 2o PA'!$P$5:$P$1412=M$1),('Diário 2o PA'!$F$5:$F$1412))+
SUMPRODUCT(-('Diário 3o PA'!$E$5:$E$2004='Analítico Cx.'!$B109),-('Diário 3o PA'!$P$5:$P$2004=M$1),('Diário 3o PA'!$F$5:$F$2004))+
SUMPRODUCT(-('Diário 4º PA'!$E$5:$E$2004='Analítico Cx.'!$B109),-('Diário 4º PA'!$P$5:$P$2004=M$1),('Diário 4º PA'!$F$5:$F$2004))+
SUMPRODUCT(-('Diário 5º PA'!$E$5:$E$2004='Analítico Cx.'!$B109),-('Diário 5º PA'!$P$5:$P$2004=M$1),('Diário 5º PA'!$F$5:$F$2004))</f>
        <v>0</v>
      </c>
      <c r="N109" s="218">
        <f>SUMPRODUCT(-('Diário 2o PA'!$E$5:$E$1412='Analítico Cx.'!$B109),-('Diário 2o PA'!$P$5:$P$1412=N$1),('Diário 2o PA'!$F$5:$F$1412))+
SUMPRODUCT(-('Diário 3o PA'!$E$5:$E$2004='Analítico Cx.'!$B109),-('Diário 3o PA'!$P$5:$P$2004=N$1),('Diário 3o PA'!$F$5:$F$2004))+
SUMPRODUCT(-('Diário 4º PA'!$E$5:$E$2004='Analítico Cx.'!$B109),-('Diário 4º PA'!$P$5:$P$2004=N$1),('Diário 4º PA'!$F$5:$F$2004))+
SUMPRODUCT(-('Diário 5º PA'!$E$5:$E$2004='Analítico Cx.'!$B109),-('Diário 5º PA'!$P$5:$P$2004=N$1),('Diário 5º PA'!$F$5:$F$2004))</f>
        <v>0</v>
      </c>
      <c r="O109" s="219">
        <f t="shared" si="16"/>
        <v>0</v>
      </c>
      <c r="P109" s="193">
        <f t="shared" si="17"/>
        <v>0</v>
      </c>
    </row>
    <row r="110" spans="1:16" ht="23.25" customHeight="1" x14ac:dyDescent="0.25">
      <c r="A110" s="228" t="s">
        <v>202</v>
      </c>
      <c r="B110" s="241" t="s">
        <v>90</v>
      </c>
      <c r="C110" s="218">
        <f>SUMPRODUCT(-('Diário 2o PA'!$E$5:$E$1412='Analítico Cx.'!$B110),-('Diário 2o PA'!$P$5:$P$1412=C$1),('Diário 2o PA'!$F$5:$F$1412))+
SUMPRODUCT(-('Diário 3o PA'!$E$5:$E$2004='Analítico Cx.'!$B110),-('Diário 3o PA'!$P$5:$P$2004=C$1),('Diário 3o PA'!$F$5:$F$2004))+
SUMPRODUCT(-('Diário 4º PA'!$E$5:$E$2004='Analítico Cx.'!$B110),-('Diário 4º PA'!$P$5:$P$2004=C$1),('Diário 4º PA'!$F$5:$F$2004))+
SUMPRODUCT(-('Diário 5º PA'!$E$5:$E$2004='Analítico Cx.'!$B110),-('Diário 5º PA'!$P$5:$P$2004=C$1),('Diário 5º PA'!$F$5:$F$2004))</f>
        <v>0</v>
      </c>
      <c r="D110" s="218">
        <f>SUMPRODUCT(-('Diário 2o PA'!$E$5:$E$1412='Analítico Cx.'!$B110),-('Diário 2o PA'!$P$5:$P$1412=D$1),('Diário 2o PA'!$F$5:$F$1412))+
SUMPRODUCT(-('Diário 3o PA'!$E$5:$E$2004='Analítico Cx.'!$B110),-('Diário 3o PA'!$P$5:$P$2004=D$1),('Diário 3o PA'!$F$5:$F$2004))+
SUMPRODUCT(-('Diário 4º PA'!$E$5:$E$2004='Analítico Cx.'!$B110),-('Diário 4º PA'!$P$5:$P$2004=D$1),('Diário 4º PA'!$F$5:$F$2004))+
SUMPRODUCT(-('Diário 5º PA'!$E$5:$E$2004='Analítico Cx.'!$B110),-('Diário 5º PA'!$P$5:$P$2004=D$1),('Diário 5º PA'!$F$5:$F$2004))</f>
        <v>0</v>
      </c>
      <c r="E110" s="218">
        <f>SUMPRODUCT(-('Diário 2o PA'!$E$5:$E$1412='Analítico Cx.'!$B110),-('Diário 2o PA'!$P$5:$P$1412=E$1),('Diário 2o PA'!$F$5:$F$1412))+
SUMPRODUCT(-('Diário 3o PA'!$E$5:$E$2004='Analítico Cx.'!$B110),-('Diário 3o PA'!$P$5:$P$2004=E$1),('Diário 3o PA'!$F$5:$F$2004))+
SUMPRODUCT(-('Diário 4º PA'!$E$5:$E$2004='Analítico Cx.'!$B110),-('Diário 4º PA'!$P$5:$P$2004=E$1),('Diário 4º PA'!$F$5:$F$2004))+
SUMPRODUCT(-('Diário 5º PA'!$E$5:$E$2004='Analítico Cx.'!$B110),-('Diário 5º PA'!$P$5:$P$2004=E$1),('Diário 5º PA'!$F$5:$F$2004))</f>
        <v>0</v>
      </c>
      <c r="F110" s="218">
        <f>SUMPRODUCT(-('Diário 2o PA'!$E$5:$E$1412='Analítico Cx.'!$B110),-('Diário 2o PA'!$P$5:$P$1412=F$1),('Diário 2o PA'!$F$5:$F$1412))+
SUMPRODUCT(-('Diário 3o PA'!$E$5:$E$2004='Analítico Cx.'!$B110),-('Diário 3o PA'!$P$5:$P$2004=F$1),('Diário 3o PA'!$F$5:$F$2004))+
SUMPRODUCT(-('Diário 4º PA'!$E$5:$E$2004='Analítico Cx.'!$B110),-('Diário 4º PA'!$P$5:$P$2004=F$1),('Diário 4º PA'!$F$5:$F$2004))+
SUMPRODUCT(-('Diário 5º PA'!$E$5:$E$2004='Analítico Cx.'!$B110),-('Diário 5º PA'!$P$5:$P$2004=F$1),('Diário 5º PA'!$F$5:$F$2004))</f>
        <v>0</v>
      </c>
      <c r="G110" s="218">
        <f>SUMPRODUCT(-('Diário 2o PA'!$E$5:$E$1412='Analítico Cx.'!$B110),-('Diário 2o PA'!$P$5:$P$1412=G$1),('Diário 2o PA'!$F$5:$F$1412))+
SUMPRODUCT(-('Diário 3o PA'!$E$5:$E$2004='Analítico Cx.'!$B110),-('Diário 3o PA'!$P$5:$P$2004=G$1),('Diário 3o PA'!$F$5:$F$2004))+
SUMPRODUCT(-('Diário 4º PA'!$E$5:$E$2004='Analítico Cx.'!$B110),-('Diário 4º PA'!$P$5:$P$2004=G$1),('Diário 4º PA'!$F$5:$F$2004))+
SUMPRODUCT(-('Diário 5º PA'!$E$5:$E$2004='Analítico Cx.'!$B110),-('Diário 5º PA'!$P$5:$P$2004=G$1),('Diário 5º PA'!$F$5:$F$2004))</f>
        <v>0</v>
      </c>
      <c r="H110" s="218">
        <f>SUMPRODUCT(-('Diário 2o PA'!$E$5:$E$1412='Analítico Cx.'!$B110),-('Diário 2o PA'!$P$5:$P$1412=H$1),('Diário 2o PA'!$F$5:$F$1412))+
SUMPRODUCT(-('Diário 3o PA'!$E$5:$E$2004='Analítico Cx.'!$B110),-('Diário 3o PA'!$P$5:$P$2004=H$1),('Diário 3o PA'!$F$5:$F$2004))+
SUMPRODUCT(-('Diário 4º PA'!$E$5:$E$2004='Analítico Cx.'!$B110),-('Diário 4º PA'!$P$5:$P$2004=H$1),('Diário 4º PA'!$F$5:$F$2004))+
SUMPRODUCT(-('Diário 5º PA'!$E$5:$E$2004='Analítico Cx.'!$B110),-('Diário 5º PA'!$P$5:$P$2004=H$1),('Diário 5º PA'!$F$5:$F$2004))</f>
        <v>0</v>
      </c>
      <c r="I110" s="218">
        <f>SUMPRODUCT(-('Diário 2o PA'!$E$5:$E$1412='Analítico Cx.'!$B110),-('Diário 2o PA'!$P$5:$P$1412=I$1),('Diário 2o PA'!$F$5:$F$1412))+
SUMPRODUCT(-('Diário 3o PA'!$E$5:$E$2004='Analítico Cx.'!$B110),-('Diário 3o PA'!$P$5:$P$2004=I$1),('Diário 3o PA'!$F$5:$F$2004))+
SUMPRODUCT(-('Diário 4º PA'!$E$5:$E$2004='Analítico Cx.'!$B110),-('Diário 4º PA'!$P$5:$P$2004=I$1),('Diário 4º PA'!$F$5:$F$2004))+
SUMPRODUCT(-('Diário 5º PA'!$E$5:$E$2004='Analítico Cx.'!$B110),-('Diário 5º PA'!$P$5:$P$2004=I$1),('Diário 5º PA'!$F$5:$F$2004))</f>
        <v>0</v>
      </c>
      <c r="J110" s="218">
        <f>SUMPRODUCT(-('Diário 2o PA'!$E$5:$E$1412='Analítico Cx.'!$B110),-('Diário 2o PA'!$P$5:$P$1412=J$1),('Diário 2o PA'!$F$5:$F$1412))+
SUMPRODUCT(-('Diário 3o PA'!$E$5:$E$2004='Analítico Cx.'!$B110),-('Diário 3o PA'!$P$5:$P$2004=J$1),('Diário 3o PA'!$F$5:$F$2004))+
SUMPRODUCT(-('Diário 4º PA'!$E$5:$E$2004='Analítico Cx.'!$B110),-('Diário 4º PA'!$P$5:$P$2004=J$1),('Diário 4º PA'!$F$5:$F$2004))+
SUMPRODUCT(-('Diário 5º PA'!$E$5:$E$2004='Analítico Cx.'!$B110),-('Diário 5º PA'!$P$5:$P$2004=J$1),('Diário 5º PA'!$F$5:$F$2004))</f>
        <v>0</v>
      </c>
      <c r="K110" s="218">
        <f>SUMPRODUCT(-('Diário 2o PA'!$E$5:$E$1412='Analítico Cx.'!$B110),-('Diário 2o PA'!$P$5:$P$1412=K$1),('Diário 2o PA'!$F$5:$F$1412))+
SUMPRODUCT(-('Diário 3o PA'!$E$5:$E$2004='Analítico Cx.'!$B110),-('Diário 3o PA'!$P$5:$P$2004=K$1),('Diário 3o PA'!$F$5:$F$2004))+
SUMPRODUCT(-('Diário 4º PA'!$E$5:$E$2004='Analítico Cx.'!$B110),-('Diário 4º PA'!$P$5:$P$2004=K$1),('Diário 4º PA'!$F$5:$F$2004))+
SUMPRODUCT(-('Diário 5º PA'!$E$5:$E$2004='Analítico Cx.'!$B110),-('Diário 5º PA'!$P$5:$P$2004=K$1),('Diário 5º PA'!$F$5:$F$2004))</f>
        <v>0</v>
      </c>
      <c r="L110" s="218">
        <f>SUMPRODUCT(-('Diário 2o PA'!$E$5:$E$1412='Analítico Cx.'!$B110),-('Diário 2o PA'!$P$5:$P$1412=L$1),('Diário 2o PA'!$F$5:$F$1412))+
SUMPRODUCT(-('Diário 3o PA'!$E$5:$E$2004='Analítico Cx.'!$B110),-('Diário 3o PA'!$P$5:$P$2004=L$1),('Diário 3o PA'!$F$5:$F$2004))+
SUMPRODUCT(-('Diário 4º PA'!$E$5:$E$2004='Analítico Cx.'!$B110),-('Diário 4º PA'!$P$5:$P$2004=L$1),('Diário 4º PA'!$F$5:$F$2004))+
SUMPRODUCT(-('Diário 5º PA'!$E$5:$E$2004='Analítico Cx.'!$B110),-('Diário 5º PA'!$P$5:$P$2004=L$1),('Diário 5º PA'!$F$5:$F$2004))</f>
        <v>0</v>
      </c>
      <c r="M110" s="218">
        <f>SUMPRODUCT(-('Diário 2o PA'!$E$5:$E$1412='Analítico Cx.'!$B110),-('Diário 2o PA'!$P$5:$P$1412=M$1),('Diário 2o PA'!$F$5:$F$1412))+
SUMPRODUCT(-('Diário 3o PA'!$E$5:$E$2004='Analítico Cx.'!$B110),-('Diário 3o PA'!$P$5:$P$2004=M$1),('Diário 3o PA'!$F$5:$F$2004))+
SUMPRODUCT(-('Diário 4º PA'!$E$5:$E$2004='Analítico Cx.'!$B110),-('Diário 4º PA'!$P$5:$P$2004=M$1),('Diário 4º PA'!$F$5:$F$2004))+
SUMPRODUCT(-('Diário 5º PA'!$E$5:$E$2004='Analítico Cx.'!$B110),-('Diário 5º PA'!$P$5:$P$2004=M$1),('Diário 5º PA'!$F$5:$F$2004))</f>
        <v>0</v>
      </c>
      <c r="N110" s="218">
        <f>SUMPRODUCT(-('Diário 2o PA'!$E$5:$E$1412='Analítico Cx.'!$B110),-('Diário 2o PA'!$P$5:$P$1412=N$1),('Diário 2o PA'!$F$5:$F$1412))+
SUMPRODUCT(-('Diário 3o PA'!$E$5:$E$2004='Analítico Cx.'!$B110),-('Diário 3o PA'!$P$5:$P$2004=N$1),('Diário 3o PA'!$F$5:$F$2004))+
SUMPRODUCT(-('Diário 4º PA'!$E$5:$E$2004='Analítico Cx.'!$B110),-('Diário 4º PA'!$P$5:$P$2004=N$1),('Diário 4º PA'!$F$5:$F$2004))+
SUMPRODUCT(-('Diário 5º PA'!$E$5:$E$2004='Analítico Cx.'!$B110),-('Diário 5º PA'!$P$5:$P$2004=N$1),('Diário 5º PA'!$F$5:$F$2004))</f>
        <v>0</v>
      </c>
      <c r="O110" s="219">
        <f t="shared" si="16"/>
        <v>0</v>
      </c>
      <c r="P110" s="193">
        <f t="shared" si="17"/>
        <v>0</v>
      </c>
    </row>
    <row r="111" spans="1:16" ht="23.25" customHeight="1" x14ac:dyDescent="0.25">
      <c r="A111" s="228" t="s">
        <v>203</v>
      </c>
      <c r="B111" s="241" t="s">
        <v>83</v>
      </c>
      <c r="C111" s="218">
        <f>SUMPRODUCT(-('Diário 2o PA'!$E$5:$E$1412='Analítico Cx.'!$B111),-('Diário 2o PA'!$P$5:$P$1412=C$1),('Diário 2o PA'!$F$5:$F$1412))+
SUMPRODUCT(-('Diário 3o PA'!$E$5:$E$2004='Analítico Cx.'!$B111),-('Diário 3o PA'!$P$5:$P$2004=C$1),('Diário 3o PA'!$F$5:$F$2004))+
SUMPRODUCT(-('Diário 4º PA'!$E$5:$E$2004='Analítico Cx.'!$B111),-('Diário 4º PA'!$P$5:$P$2004=C$1),('Diário 4º PA'!$F$5:$F$2004))+
SUMPRODUCT(-('Diário 5º PA'!$E$5:$E$2004='Analítico Cx.'!$B111),-('Diário 5º PA'!$P$5:$P$2004=C$1),('Diário 5º PA'!$F$5:$F$2004))</f>
        <v>0</v>
      </c>
      <c r="D111" s="218">
        <f>SUMPRODUCT(-('Diário 2o PA'!$E$5:$E$1412='Analítico Cx.'!$B111),-('Diário 2o PA'!$P$5:$P$1412=D$1),('Diário 2o PA'!$F$5:$F$1412))+
SUMPRODUCT(-('Diário 3o PA'!$E$5:$E$2004='Analítico Cx.'!$B111),-('Diário 3o PA'!$P$5:$P$2004=D$1),('Diário 3o PA'!$F$5:$F$2004))+
SUMPRODUCT(-('Diário 4º PA'!$E$5:$E$2004='Analítico Cx.'!$B111),-('Diário 4º PA'!$P$5:$P$2004=D$1),('Diário 4º PA'!$F$5:$F$2004))+
SUMPRODUCT(-('Diário 5º PA'!$E$5:$E$2004='Analítico Cx.'!$B111),-('Diário 5º PA'!$P$5:$P$2004=D$1),('Diário 5º PA'!$F$5:$F$2004))</f>
        <v>0</v>
      </c>
      <c r="E111" s="218">
        <f>SUMPRODUCT(-('Diário 2o PA'!$E$5:$E$1412='Analítico Cx.'!$B111),-('Diário 2o PA'!$P$5:$P$1412=E$1),('Diário 2o PA'!$F$5:$F$1412))+
SUMPRODUCT(-('Diário 3o PA'!$E$5:$E$2004='Analítico Cx.'!$B111),-('Diário 3o PA'!$P$5:$P$2004=E$1),('Diário 3o PA'!$F$5:$F$2004))+
SUMPRODUCT(-('Diário 4º PA'!$E$5:$E$2004='Analítico Cx.'!$B111),-('Diário 4º PA'!$P$5:$P$2004=E$1),('Diário 4º PA'!$F$5:$F$2004))+
SUMPRODUCT(-('Diário 5º PA'!$E$5:$E$2004='Analítico Cx.'!$B111),-('Diário 5º PA'!$P$5:$P$2004=E$1),('Diário 5º PA'!$F$5:$F$2004))</f>
        <v>0</v>
      </c>
      <c r="F111" s="218">
        <f>SUMPRODUCT(-('Diário 2o PA'!$E$5:$E$1412='Analítico Cx.'!$B111),-('Diário 2o PA'!$P$5:$P$1412=F$1),('Diário 2o PA'!$F$5:$F$1412))+
SUMPRODUCT(-('Diário 3o PA'!$E$5:$E$2004='Analítico Cx.'!$B111),-('Diário 3o PA'!$P$5:$P$2004=F$1),('Diário 3o PA'!$F$5:$F$2004))+
SUMPRODUCT(-('Diário 4º PA'!$E$5:$E$2004='Analítico Cx.'!$B111),-('Diário 4º PA'!$P$5:$P$2004=F$1),('Diário 4º PA'!$F$5:$F$2004))+
SUMPRODUCT(-('Diário 5º PA'!$E$5:$E$2004='Analítico Cx.'!$B111),-('Diário 5º PA'!$P$5:$P$2004=F$1),('Diário 5º PA'!$F$5:$F$2004))</f>
        <v>0</v>
      </c>
      <c r="G111" s="218">
        <f>SUMPRODUCT(-('Diário 2o PA'!$E$5:$E$1412='Analítico Cx.'!$B111),-('Diário 2o PA'!$P$5:$P$1412=G$1),('Diário 2o PA'!$F$5:$F$1412))+
SUMPRODUCT(-('Diário 3o PA'!$E$5:$E$2004='Analítico Cx.'!$B111),-('Diário 3o PA'!$P$5:$P$2004=G$1),('Diário 3o PA'!$F$5:$F$2004))+
SUMPRODUCT(-('Diário 4º PA'!$E$5:$E$2004='Analítico Cx.'!$B111),-('Diário 4º PA'!$P$5:$P$2004=G$1),('Diário 4º PA'!$F$5:$F$2004))+
SUMPRODUCT(-('Diário 5º PA'!$E$5:$E$2004='Analítico Cx.'!$B111),-('Diário 5º PA'!$P$5:$P$2004=G$1),('Diário 5º PA'!$F$5:$F$2004))</f>
        <v>0</v>
      </c>
      <c r="H111" s="218">
        <f>SUMPRODUCT(-('Diário 2o PA'!$E$5:$E$1412='Analítico Cx.'!$B111),-('Diário 2o PA'!$P$5:$P$1412=H$1),('Diário 2o PA'!$F$5:$F$1412))+
SUMPRODUCT(-('Diário 3o PA'!$E$5:$E$2004='Analítico Cx.'!$B111),-('Diário 3o PA'!$P$5:$P$2004=H$1),('Diário 3o PA'!$F$5:$F$2004))+
SUMPRODUCT(-('Diário 4º PA'!$E$5:$E$2004='Analítico Cx.'!$B111),-('Diário 4º PA'!$P$5:$P$2004=H$1),('Diário 4º PA'!$F$5:$F$2004))+
SUMPRODUCT(-('Diário 5º PA'!$E$5:$E$2004='Analítico Cx.'!$B111),-('Diário 5º PA'!$P$5:$P$2004=H$1),('Diário 5º PA'!$F$5:$F$2004))</f>
        <v>0</v>
      </c>
      <c r="I111" s="218">
        <f>SUMPRODUCT(-('Diário 2o PA'!$E$5:$E$1412='Analítico Cx.'!$B111),-('Diário 2o PA'!$P$5:$P$1412=I$1),('Diário 2o PA'!$F$5:$F$1412))+
SUMPRODUCT(-('Diário 3o PA'!$E$5:$E$2004='Analítico Cx.'!$B111),-('Diário 3o PA'!$P$5:$P$2004=I$1),('Diário 3o PA'!$F$5:$F$2004))+
SUMPRODUCT(-('Diário 4º PA'!$E$5:$E$2004='Analítico Cx.'!$B111),-('Diário 4º PA'!$P$5:$P$2004=I$1),('Diário 4º PA'!$F$5:$F$2004))+
SUMPRODUCT(-('Diário 5º PA'!$E$5:$E$2004='Analítico Cx.'!$B111),-('Diário 5º PA'!$P$5:$P$2004=I$1),('Diário 5º PA'!$F$5:$F$2004))</f>
        <v>0</v>
      </c>
      <c r="J111" s="218">
        <f>SUMPRODUCT(-('Diário 2o PA'!$E$5:$E$1412='Analítico Cx.'!$B111),-('Diário 2o PA'!$P$5:$P$1412=J$1),('Diário 2o PA'!$F$5:$F$1412))+
SUMPRODUCT(-('Diário 3o PA'!$E$5:$E$2004='Analítico Cx.'!$B111),-('Diário 3o PA'!$P$5:$P$2004=J$1),('Diário 3o PA'!$F$5:$F$2004))+
SUMPRODUCT(-('Diário 4º PA'!$E$5:$E$2004='Analítico Cx.'!$B111),-('Diário 4º PA'!$P$5:$P$2004=J$1),('Diário 4º PA'!$F$5:$F$2004))+
SUMPRODUCT(-('Diário 5º PA'!$E$5:$E$2004='Analítico Cx.'!$B111),-('Diário 5º PA'!$P$5:$P$2004=J$1),('Diário 5º PA'!$F$5:$F$2004))</f>
        <v>0</v>
      </c>
      <c r="K111" s="218">
        <f>SUMPRODUCT(-('Diário 2o PA'!$E$5:$E$1412='Analítico Cx.'!$B111),-('Diário 2o PA'!$P$5:$P$1412=K$1),('Diário 2o PA'!$F$5:$F$1412))+
SUMPRODUCT(-('Diário 3o PA'!$E$5:$E$2004='Analítico Cx.'!$B111),-('Diário 3o PA'!$P$5:$P$2004=K$1),('Diário 3o PA'!$F$5:$F$2004))+
SUMPRODUCT(-('Diário 4º PA'!$E$5:$E$2004='Analítico Cx.'!$B111),-('Diário 4º PA'!$P$5:$P$2004=K$1),('Diário 4º PA'!$F$5:$F$2004))+
SUMPRODUCT(-('Diário 5º PA'!$E$5:$E$2004='Analítico Cx.'!$B111),-('Diário 5º PA'!$P$5:$P$2004=K$1),('Diário 5º PA'!$F$5:$F$2004))</f>
        <v>0</v>
      </c>
      <c r="L111" s="218">
        <f>SUMPRODUCT(-('Diário 2o PA'!$E$5:$E$1412='Analítico Cx.'!$B111),-('Diário 2o PA'!$P$5:$P$1412=L$1),('Diário 2o PA'!$F$5:$F$1412))+
SUMPRODUCT(-('Diário 3o PA'!$E$5:$E$2004='Analítico Cx.'!$B111),-('Diário 3o PA'!$P$5:$P$2004=L$1),('Diário 3o PA'!$F$5:$F$2004))+
SUMPRODUCT(-('Diário 4º PA'!$E$5:$E$2004='Analítico Cx.'!$B111),-('Diário 4º PA'!$P$5:$P$2004=L$1),('Diário 4º PA'!$F$5:$F$2004))+
SUMPRODUCT(-('Diário 5º PA'!$E$5:$E$2004='Analítico Cx.'!$B111),-('Diário 5º PA'!$P$5:$P$2004=L$1),('Diário 5º PA'!$F$5:$F$2004))</f>
        <v>0</v>
      </c>
      <c r="M111" s="218">
        <f>SUMPRODUCT(-('Diário 2o PA'!$E$5:$E$1412='Analítico Cx.'!$B111),-('Diário 2o PA'!$P$5:$P$1412=M$1),('Diário 2o PA'!$F$5:$F$1412))+
SUMPRODUCT(-('Diário 3o PA'!$E$5:$E$2004='Analítico Cx.'!$B111),-('Diário 3o PA'!$P$5:$P$2004=M$1),('Diário 3o PA'!$F$5:$F$2004))+
SUMPRODUCT(-('Diário 4º PA'!$E$5:$E$2004='Analítico Cx.'!$B111),-('Diário 4º PA'!$P$5:$P$2004=M$1),('Diário 4º PA'!$F$5:$F$2004))+
SUMPRODUCT(-('Diário 5º PA'!$E$5:$E$2004='Analítico Cx.'!$B111),-('Diário 5º PA'!$P$5:$P$2004=M$1),('Diário 5º PA'!$F$5:$F$2004))</f>
        <v>0</v>
      </c>
      <c r="N111" s="218">
        <f>SUMPRODUCT(-('Diário 2o PA'!$E$5:$E$1412='Analítico Cx.'!$B111),-('Diário 2o PA'!$P$5:$P$1412=N$1),('Diário 2o PA'!$F$5:$F$1412))+
SUMPRODUCT(-('Diário 3o PA'!$E$5:$E$2004='Analítico Cx.'!$B111),-('Diário 3o PA'!$P$5:$P$2004=N$1),('Diário 3o PA'!$F$5:$F$2004))+
SUMPRODUCT(-('Diário 4º PA'!$E$5:$E$2004='Analítico Cx.'!$B111),-('Diário 4º PA'!$P$5:$P$2004=N$1),('Diário 4º PA'!$F$5:$F$2004))+
SUMPRODUCT(-('Diário 5º PA'!$E$5:$E$2004='Analítico Cx.'!$B111),-('Diário 5º PA'!$P$5:$P$2004=N$1),('Diário 5º PA'!$F$5:$F$2004))</f>
        <v>0</v>
      </c>
      <c r="O111" s="219">
        <f t="shared" si="16"/>
        <v>0</v>
      </c>
      <c r="P111" s="193">
        <f t="shared" si="17"/>
        <v>0</v>
      </c>
    </row>
    <row r="112" spans="1:16" ht="23.25" customHeight="1" x14ac:dyDescent="0.25">
      <c r="A112" s="228" t="s">
        <v>205</v>
      </c>
      <c r="B112" s="241" t="s">
        <v>64</v>
      </c>
      <c r="C112" s="218">
        <f>SUMPRODUCT(-('Diário 2o PA'!$E$5:$E$1412='Analítico Cx.'!$B112),-('Diário 2o PA'!$P$5:$P$1412=C$1),('Diário 2o PA'!$F$5:$F$1412))+
SUMPRODUCT(-('Diário 3o PA'!$E$5:$E$2004='Analítico Cx.'!$B112),-('Diário 3o PA'!$P$5:$P$2004=C$1),('Diário 3o PA'!$F$5:$F$2004))+
SUMPRODUCT(-('Diário 4º PA'!$E$5:$E$2004='Analítico Cx.'!$B112),-('Diário 4º PA'!$P$5:$P$2004=C$1),('Diário 4º PA'!$F$5:$F$2004))+
SUMPRODUCT(-('Diário 5º PA'!$E$5:$E$2004='Analítico Cx.'!$B112),-('Diário 5º PA'!$P$5:$P$2004=C$1),('Diário 5º PA'!$F$5:$F$2004))</f>
        <v>0</v>
      </c>
      <c r="D112" s="218">
        <f>SUMPRODUCT(-('Diário 2o PA'!$E$5:$E$1412='Analítico Cx.'!$B112),-('Diário 2o PA'!$P$5:$P$1412=D$1),('Diário 2o PA'!$F$5:$F$1412))+
SUMPRODUCT(-('Diário 3o PA'!$E$5:$E$2004='Analítico Cx.'!$B112),-('Diário 3o PA'!$P$5:$P$2004=D$1),('Diário 3o PA'!$F$5:$F$2004))+
SUMPRODUCT(-('Diário 4º PA'!$E$5:$E$2004='Analítico Cx.'!$B112),-('Diário 4º PA'!$P$5:$P$2004=D$1),('Diário 4º PA'!$F$5:$F$2004))+
SUMPRODUCT(-('Diário 5º PA'!$E$5:$E$2004='Analítico Cx.'!$B112),-('Diário 5º PA'!$P$5:$P$2004=D$1),('Diário 5º PA'!$F$5:$F$2004))</f>
        <v>0</v>
      </c>
      <c r="E112" s="218">
        <f>SUMPRODUCT(-('Diário 2o PA'!$E$5:$E$1412='Analítico Cx.'!$B112),-('Diário 2o PA'!$P$5:$P$1412=E$1),('Diário 2o PA'!$F$5:$F$1412))+
SUMPRODUCT(-('Diário 3o PA'!$E$5:$E$2004='Analítico Cx.'!$B112),-('Diário 3o PA'!$P$5:$P$2004=E$1),('Diário 3o PA'!$F$5:$F$2004))+
SUMPRODUCT(-('Diário 4º PA'!$E$5:$E$2004='Analítico Cx.'!$B112),-('Diário 4º PA'!$P$5:$P$2004=E$1),('Diário 4º PA'!$F$5:$F$2004))+
SUMPRODUCT(-('Diário 5º PA'!$E$5:$E$2004='Analítico Cx.'!$B112),-('Diário 5º PA'!$P$5:$P$2004=E$1),('Diário 5º PA'!$F$5:$F$2004))</f>
        <v>0</v>
      </c>
      <c r="F112" s="218">
        <f>SUMPRODUCT(-('Diário 2o PA'!$E$5:$E$1412='Analítico Cx.'!$B112),-('Diário 2o PA'!$P$5:$P$1412=F$1),('Diário 2o PA'!$F$5:$F$1412))+
SUMPRODUCT(-('Diário 3o PA'!$E$5:$E$2004='Analítico Cx.'!$B112),-('Diário 3o PA'!$P$5:$P$2004=F$1),('Diário 3o PA'!$F$5:$F$2004))+
SUMPRODUCT(-('Diário 4º PA'!$E$5:$E$2004='Analítico Cx.'!$B112),-('Diário 4º PA'!$P$5:$P$2004=F$1),('Diário 4º PA'!$F$5:$F$2004))+
SUMPRODUCT(-('Diário 5º PA'!$E$5:$E$2004='Analítico Cx.'!$B112),-('Diário 5º PA'!$P$5:$P$2004=F$1),('Diário 5º PA'!$F$5:$F$2004))</f>
        <v>0</v>
      </c>
      <c r="G112" s="218">
        <f>SUMPRODUCT(-('Diário 2o PA'!$E$5:$E$1412='Analítico Cx.'!$B112),-('Diário 2o PA'!$P$5:$P$1412=G$1),('Diário 2o PA'!$F$5:$F$1412))+
SUMPRODUCT(-('Diário 3o PA'!$E$5:$E$2004='Analítico Cx.'!$B112),-('Diário 3o PA'!$P$5:$P$2004=G$1),('Diário 3o PA'!$F$5:$F$2004))+
SUMPRODUCT(-('Diário 4º PA'!$E$5:$E$2004='Analítico Cx.'!$B112),-('Diário 4º PA'!$P$5:$P$2004=G$1),('Diário 4º PA'!$F$5:$F$2004))+
SUMPRODUCT(-('Diário 5º PA'!$E$5:$E$2004='Analítico Cx.'!$B112),-('Diário 5º PA'!$P$5:$P$2004=G$1),('Diário 5º PA'!$F$5:$F$2004))</f>
        <v>0</v>
      </c>
      <c r="H112" s="218">
        <f>SUMPRODUCT(-('Diário 2o PA'!$E$5:$E$1412='Analítico Cx.'!$B112),-('Diário 2o PA'!$P$5:$P$1412=H$1),('Diário 2o PA'!$F$5:$F$1412))+
SUMPRODUCT(-('Diário 3o PA'!$E$5:$E$2004='Analítico Cx.'!$B112),-('Diário 3o PA'!$P$5:$P$2004=H$1),('Diário 3o PA'!$F$5:$F$2004))+
SUMPRODUCT(-('Diário 4º PA'!$E$5:$E$2004='Analítico Cx.'!$B112),-('Diário 4º PA'!$P$5:$P$2004=H$1),('Diário 4º PA'!$F$5:$F$2004))+
SUMPRODUCT(-('Diário 5º PA'!$E$5:$E$2004='Analítico Cx.'!$B112),-('Diário 5º PA'!$P$5:$P$2004=H$1),('Diário 5º PA'!$F$5:$F$2004))</f>
        <v>0</v>
      </c>
      <c r="I112" s="218">
        <f>SUMPRODUCT(-('Diário 2o PA'!$E$5:$E$1412='Analítico Cx.'!$B112),-('Diário 2o PA'!$P$5:$P$1412=I$1),('Diário 2o PA'!$F$5:$F$1412))+
SUMPRODUCT(-('Diário 3o PA'!$E$5:$E$2004='Analítico Cx.'!$B112),-('Diário 3o PA'!$P$5:$P$2004=I$1),('Diário 3o PA'!$F$5:$F$2004))+
SUMPRODUCT(-('Diário 4º PA'!$E$5:$E$2004='Analítico Cx.'!$B112),-('Diário 4º PA'!$P$5:$P$2004=I$1),('Diário 4º PA'!$F$5:$F$2004))+
SUMPRODUCT(-('Diário 5º PA'!$E$5:$E$2004='Analítico Cx.'!$B112),-('Diário 5º PA'!$P$5:$P$2004=I$1),('Diário 5º PA'!$F$5:$F$2004))</f>
        <v>0</v>
      </c>
      <c r="J112" s="218">
        <f>SUMPRODUCT(-('Diário 2o PA'!$E$5:$E$1412='Analítico Cx.'!$B112),-('Diário 2o PA'!$P$5:$P$1412=J$1),('Diário 2o PA'!$F$5:$F$1412))+
SUMPRODUCT(-('Diário 3o PA'!$E$5:$E$2004='Analítico Cx.'!$B112),-('Diário 3o PA'!$P$5:$P$2004=J$1),('Diário 3o PA'!$F$5:$F$2004))+
SUMPRODUCT(-('Diário 4º PA'!$E$5:$E$2004='Analítico Cx.'!$B112),-('Diário 4º PA'!$P$5:$P$2004=J$1),('Diário 4º PA'!$F$5:$F$2004))+
SUMPRODUCT(-('Diário 5º PA'!$E$5:$E$2004='Analítico Cx.'!$B112),-('Diário 5º PA'!$P$5:$P$2004=J$1),('Diário 5º PA'!$F$5:$F$2004))</f>
        <v>0</v>
      </c>
      <c r="K112" s="218">
        <f>SUMPRODUCT(-('Diário 2o PA'!$E$5:$E$1412='Analítico Cx.'!$B112),-('Diário 2o PA'!$P$5:$P$1412=K$1),('Diário 2o PA'!$F$5:$F$1412))+
SUMPRODUCT(-('Diário 3o PA'!$E$5:$E$2004='Analítico Cx.'!$B112),-('Diário 3o PA'!$P$5:$P$2004=K$1),('Diário 3o PA'!$F$5:$F$2004))+
SUMPRODUCT(-('Diário 4º PA'!$E$5:$E$2004='Analítico Cx.'!$B112),-('Diário 4º PA'!$P$5:$P$2004=K$1),('Diário 4º PA'!$F$5:$F$2004))+
SUMPRODUCT(-('Diário 5º PA'!$E$5:$E$2004='Analítico Cx.'!$B112),-('Diário 5º PA'!$P$5:$P$2004=K$1),('Diário 5º PA'!$F$5:$F$2004))</f>
        <v>0</v>
      </c>
      <c r="L112" s="218">
        <f>SUMPRODUCT(-('Diário 2o PA'!$E$5:$E$1412='Analítico Cx.'!$B112),-('Diário 2o PA'!$P$5:$P$1412=L$1),('Diário 2o PA'!$F$5:$F$1412))+
SUMPRODUCT(-('Diário 3o PA'!$E$5:$E$2004='Analítico Cx.'!$B112),-('Diário 3o PA'!$P$5:$P$2004=L$1),('Diário 3o PA'!$F$5:$F$2004))+
SUMPRODUCT(-('Diário 4º PA'!$E$5:$E$2004='Analítico Cx.'!$B112),-('Diário 4º PA'!$P$5:$P$2004=L$1),('Diário 4º PA'!$F$5:$F$2004))+
SUMPRODUCT(-('Diário 5º PA'!$E$5:$E$2004='Analítico Cx.'!$B112),-('Diário 5º PA'!$P$5:$P$2004=L$1),('Diário 5º PA'!$F$5:$F$2004))</f>
        <v>0</v>
      </c>
      <c r="M112" s="218">
        <f>SUMPRODUCT(-('Diário 2o PA'!$E$5:$E$1412='Analítico Cx.'!$B112),-('Diário 2o PA'!$P$5:$P$1412=M$1),('Diário 2o PA'!$F$5:$F$1412))+
SUMPRODUCT(-('Diário 3o PA'!$E$5:$E$2004='Analítico Cx.'!$B112),-('Diário 3o PA'!$P$5:$P$2004=M$1),('Diário 3o PA'!$F$5:$F$2004))+
SUMPRODUCT(-('Diário 4º PA'!$E$5:$E$2004='Analítico Cx.'!$B112),-('Diário 4º PA'!$P$5:$P$2004=M$1),('Diário 4º PA'!$F$5:$F$2004))+
SUMPRODUCT(-('Diário 5º PA'!$E$5:$E$2004='Analítico Cx.'!$B112),-('Diário 5º PA'!$P$5:$P$2004=M$1),('Diário 5º PA'!$F$5:$F$2004))</f>
        <v>0</v>
      </c>
      <c r="N112" s="218">
        <f>SUMPRODUCT(-('Diário 2o PA'!$E$5:$E$1412='Analítico Cx.'!$B112),-('Diário 2o PA'!$P$5:$P$1412=N$1),('Diário 2o PA'!$F$5:$F$1412))+
SUMPRODUCT(-('Diário 3o PA'!$E$5:$E$2004='Analítico Cx.'!$B112),-('Diário 3o PA'!$P$5:$P$2004=N$1),('Diário 3o PA'!$F$5:$F$2004))+
SUMPRODUCT(-('Diário 4º PA'!$E$5:$E$2004='Analítico Cx.'!$B112),-('Diário 4º PA'!$P$5:$P$2004=N$1),('Diário 4º PA'!$F$5:$F$2004))+
SUMPRODUCT(-('Diário 5º PA'!$E$5:$E$2004='Analítico Cx.'!$B112),-('Diário 5º PA'!$P$5:$P$2004=N$1),('Diário 5º PA'!$F$5:$F$2004))</f>
        <v>0</v>
      </c>
      <c r="O112" s="219">
        <f t="shared" si="16"/>
        <v>0</v>
      </c>
      <c r="P112" s="193">
        <f t="shared" si="17"/>
        <v>0</v>
      </c>
    </row>
    <row r="113" spans="1:16" ht="23.25" customHeight="1" x14ac:dyDescent="0.25">
      <c r="A113" s="228" t="s">
        <v>206</v>
      </c>
      <c r="B113" s="241" t="s">
        <v>759</v>
      </c>
      <c r="C113" s="218">
        <f>SUMPRODUCT(-('Diário 2o PA'!$E$5:$E$1412='Analítico Cx.'!$B113),-('Diário 2o PA'!$P$5:$P$1412=C$1),('Diário 2o PA'!$F$5:$F$1412))+
SUMPRODUCT(-('Diário 3o PA'!$E$5:$E$2004='Analítico Cx.'!$B113),-('Diário 3o PA'!$P$5:$P$2004=C$1),('Diário 3o PA'!$F$5:$F$2004))+
SUMPRODUCT(-('Diário 4º PA'!$E$5:$E$2004='Analítico Cx.'!$B113),-('Diário 4º PA'!$P$5:$P$2004=C$1),('Diário 4º PA'!$F$5:$F$2004))+
SUMPRODUCT(-('Diário 5º PA'!$E$5:$E$2004='Analítico Cx.'!$B113),-('Diário 5º PA'!$P$5:$P$2004=C$1),('Diário 5º PA'!$F$5:$F$2004))</f>
        <v>0</v>
      </c>
      <c r="D113" s="218">
        <f>SUMPRODUCT(-('Diário 2o PA'!$E$5:$E$1412='Analítico Cx.'!$B113),-('Diário 2o PA'!$P$5:$P$1412=D$1),('Diário 2o PA'!$F$5:$F$1412))+
SUMPRODUCT(-('Diário 3o PA'!$E$5:$E$2004='Analítico Cx.'!$B113),-('Diário 3o PA'!$P$5:$P$2004=D$1),('Diário 3o PA'!$F$5:$F$2004))+
SUMPRODUCT(-('Diário 4º PA'!$E$5:$E$2004='Analítico Cx.'!$B113),-('Diário 4º PA'!$P$5:$P$2004=D$1),('Diário 4º PA'!$F$5:$F$2004))+
SUMPRODUCT(-('Diário 5º PA'!$E$5:$E$2004='Analítico Cx.'!$B113),-('Diário 5º PA'!$P$5:$P$2004=D$1),('Diário 5º PA'!$F$5:$F$2004))</f>
        <v>0</v>
      </c>
      <c r="E113" s="218">
        <f>SUMPRODUCT(-('Diário 2o PA'!$E$5:$E$1412='Analítico Cx.'!$B113),-('Diário 2o PA'!$P$5:$P$1412=E$1),('Diário 2o PA'!$F$5:$F$1412))+
SUMPRODUCT(-('Diário 3o PA'!$E$5:$E$2004='Analítico Cx.'!$B113),-('Diário 3o PA'!$P$5:$P$2004=E$1),('Diário 3o PA'!$F$5:$F$2004))+
SUMPRODUCT(-('Diário 4º PA'!$E$5:$E$2004='Analítico Cx.'!$B113),-('Diário 4º PA'!$P$5:$P$2004=E$1),('Diário 4º PA'!$F$5:$F$2004))+
SUMPRODUCT(-('Diário 5º PA'!$E$5:$E$2004='Analítico Cx.'!$B113),-('Diário 5º PA'!$P$5:$P$2004=E$1),('Diário 5º PA'!$F$5:$F$2004))</f>
        <v>0</v>
      </c>
      <c r="F113" s="218">
        <f>SUMPRODUCT(-('Diário 2o PA'!$E$5:$E$1412='Analítico Cx.'!$B113),-('Diário 2o PA'!$P$5:$P$1412=F$1),('Diário 2o PA'!$F$5:$F$1412))+
SUMPRODUCT(-('Diário 3o PA'!$E$5:$E$2004='Analítico Cx.'!$B113),-('Diário 3o PA'!$P$5:$P$2004=F$1),('Diário 3o PA'!$F$5:$F$2004))+
SUMPRODUCT(-('Diário 4º PA'!$E$5:$E$2004='Analítico Cx.'!$B113),-('Diário 4º PA'!$P$5:$P$2004=F$1),('Diário 4º PA'!$F$5:$F$2004))+
SUMPRODUCT(-('Diário 5º PA'!$E$5:$E$2004='Analítico Cx.'!$B113),-('Diário 5º PA'!$P$5:$P$2004=F$1),('Diário 5º PA'!$F$5:$F$2004))</f>
        <v>0</v>
      </c>
      <c r="G113" s="218">
        <f>SUMPRODUCT(-('Diário 2o PA'!$E$5:$E$1412='Analítico Cx.'!$B113),-('Diário 2o PA'!$P$5:$P$1412=G$1),('Diário 2o PA'!$F$5:$F$1412))+
SUMPRODUCT(-('Diário 3o PA'!$E$5:$E$2004='Analítico Cx.'!$B113),-('Diário 3o PA'!$P$5:$P$2004=G$1),('Diário 3o PA'!$F$5:$F$2004))+
SUMPRODUCT(-('Diário 4º PA'!$E$5:$E$2004='Analítico Cx.'!$B113),-('Diário 4º PA'!$P$5:$P$2004=G$1),('Diário 4º PA'!$F$5:$F$2004))+
SUMPRODUCT(-('Diário 5º PA'!$E$5:$E$2004='Analítico Cx.'!$B113),-('Diário 5º PA'!$P$5:$P$2004=G$1),('Diário 5º PA'!$F$5:$F$2004))</f>
        <v>0</v>
      </c>
      <c r="H113" s="218">
        <f>SUMPRODUCT(-('Diário 2o PA'!$E$5:$E$1412='Analítico Cx.'!$B113),-('Diário 2o PA'!$P$5:$P$1412=H$1),('Diário 2o PA'!$F$5:$F$1412))+
SUMPRODUCT(-('Diário 3o PA'!$E$5:$E$2004='Analítico Cx.'!$B113),-('Diário 3o PA'!$P$5:$P$2004=H$1),('Diário 3o PA'!$F$5:$F$2004))+
SUMPRODUCT(-('Diário 4º PA'!$E$5:$E$2004='Analítico Cx.'!$B113),-('Diário 4º PA'!$P$5:$P$2004=H$1),('Diário 4º PA'!$F$5:$F$2004))+
SUMPRODUCT(-('Diário 5º PA'!$E$5:$E$2004='Analítico Cx.'!$B113),-('Diário 5º PA'!$P$5:$P$2004=H$1),('Diário 5º PA'!$F$5:$F$2004))</f>
        <v>0</v>
      </c>
      <c r="I113" s="218">
        <f>SUMPRODUCT(-('Diário 2o PA'!$E$5:$E$1412='Analítico Cx.'!$B113),-('Diário 2o PA'!$P$5:$P$1412=I$1),('Diário 2o PA'!$F$5:$F$1412))+
SUMPRODUCT(-('Diário 3o PA'!$E$5:$E$2004='Analítico Cx.'!$B113),-('Diário 3o PA'!$P$5:$P$2004=I$1),('Diário 3o PA'!$F$5:$F$2004))+
SUMPRODUCT(-('Diário 4º PA'!$E$5:$E$2004='Analítico Cx.'!$B113),-('Diário 4º PA'!$P$5:$P$2004=I$1),('Diário 4º PA'!$F$5:$F$2004))+
SUMPRODUCT(-('Diário 5º PA'!$E$5:$E$2004='Analítico Cx.'!$B113),-('Diário 5º PA'!$P$5:$P$2004=I$1),('Diário 5º PA'!$F$5:$F$2004))</f>
        <v>0</v>
      </c>
      <c r="J113" s="218">
        <f>SUMPRODUCT(-('Diário 2o PA'!$E$5:$E$1412='Analítico Cx.'!$B113),-('Diário 2o PA'!$P$5:$P$1412=J$1),('Diário 2o PA'!$F$5:$F$1412))+
SUMPRODUCT(-('Diário 3o PA'!$E$5:$E$2004='Analítico Cx.'!$B113),-('Diário 3o PA'!$P$5:$P$2004=J$1),('Diário 3o PA'!$F$5:$F$2004))+
SUMPRODUCT(-('Diário 4º PA'!$E$5:$E$2004='Analítico Cx.'!$B113),-('Diário 4º PA'!$P$5:$P$2004=J$1),('Diário 4º PA'!$F$5:$F$2004))+
SUMPRODUCT(-('Diário 5º PA'!$E$5:$E$2004='Analítico Cx.'!$B113),-('Diário 5º PA'!$P$5:$P$2004=J$1),('Diário 5º PA'!$F$5:$F$2004))</f>
        <v>0</v>
      </c>
      <c r="K113" s="218">
        <f>SUMPRODUCT(-('Diário 2o PA'!$E$5:$E$1412='Analítico Cx.'!$B113),-('Diário 2o PA'!$P$5:$P$1412=K$1),('Diário 2o PA'!$F$5:$F$1412))+
SUMPRODUCT(-('Diário 3o PA'!$E$5:$E$2004='Analítico Cx.'!$B113),-('Diário 3o PA'!$P$5:$P$2004=K$1),('Diário 3o PA'!$F$5:$F$2004))+
SUMPRODUCT(-('Diário 4º PA'!$E$5:$E$2004='Analítico Cx.'!$B113),-('Diário 4º PA'!$P$5:$P$2004=K$1),('Diário 4º PA'!$F$5:$F$2004))+
SUMPRODUCT(-('Diário 5º PA'!$E$5:$E$2004='Analítico Cx.'!$B113),-('Diário 5º PA'!$P$5:$P$2004=K$1),('Diário 5º PA'!$F$5:$F$2004))</f>
        <v>0</v>
      </c>
      <c r="L113" s="218">
        <f>SUMPRODUCT(-('Diário 2o PA'!$E$5:$E$1412='Analítico Cx.'!$B113),-('Diário 2o PA'!$P$5:$P$1412=L$1),('Diário 2o PA'!$F$5:$F$1412))+
SUMPRODUCT(-('Diário 3o PA'!$E$5:$E$2004='Analítico Cx.'!$B113),-('Diário 3o PA'!$P$5:$P$2004=L$1),('Diário 3o PA'!$F$5:$F$2004))+
SUMPRODUCT(-('Diário 4º PA'!$E$5:$E$2004='Analítico Cx.'!$B113),-('Diário 4º PA'!$P$5:$P$2004=L$1),('Diário 4º PA'!$F$5:$F$2004))+
SUMPRODUCT(-('Diário 5º PA'!$E$5:$E$2004='Analítico Cx.'!$B113),-('Diário 5º PA'!$P$5:$P$2004=L$1),('Diário 5º PA'!$F$5:$F$2004))</f>
        <v>0</v>
      </c>
      <c r="M113" s="218">
        <f>SUMPRODUCT(-('Diário 2o PA'!$E$5:$E$1412='Analítico Cx.'!$B113),-('Diário 2o PA'!$P$5:$P$1412=M$1),('Diário 2o PA'!$F$5:$F$1412))+
SUMPRODUCT(-('Diário 3o PA'!$E$5:$E$2004='Analítico Cx.'!$B113),-('Diário 3o PA'!$P$5:$P$2004=M$1),('Diário 3o PA'!$F$5:$F$2004))+
SUMPRODUCT(-('Diário 4º PA'!$E$5:$E$2004='Analítico Cx.'!$B113),-('Diário 4º PA'!$P$5:$P$2004=M$1),('Diário 4º PA'!$F$5:$F$2004))+
SUMPRODUCT(-('Diário 5º PA'!$E$5:$E$2004='Analítico Cx.'!$B113),-('Diário 5º PA'!$P$5:$P$2004=M$1),('Diário 5º PA'!$F$5:$F$2004))</f>
        <v>0</v>
      </c>
      <c r="N113" s="218">
        <f>SUMPRODUCT(-('Diário 2o PA'!$E$5:$E$1412='Analítico Cx.'!$B113),-('Diário 2o PA'!$P$5:$P$1412=N$1),('Diário 2o PA'!$F$5:$F$1412))+
SUMPRODUCT(-('Diário 3o PA'!$E$5:$E$2004='Analítico Cx.'!$B113),-('Diário 3o PA'!$P$5:$P$2004=N$1),('Diário 3o PA'!$F$5:$F$2004))+
SUMPRODUCT(-('Diário 4º PA'!$E$5:$E$2004='Analítico Cx.'!$B113),-('Diário 4º PA'!$P$5:$P$2004=N$1),('Diário 4º PA'!$F$5:$F$2004))+
SUMPRODUCT(-('Diário 5º PA'!$E$5:$E$2004='Analítico Cx.'!$B113),-('Diário 5º PA'!$P$5:$P$2004=N$1),('Diário 5º PA'!$F$5:$F$2004))</f>
        <v>0</v>
      </c>
      <c r="O113" s="219">
        <f t="shared" si="16"/>
        <v>0</v>
      </c>
      <c r="P113" s="193">
        <f t="shared" si="17"/>
        <v>0</v>
      </c>
    </row>
    <row r="114" spans="1:16" ht="23.25" customHeight="1" x14ac:dyDescent="0.25">
      <c r="A114" s="228" t="s">
        <v>208</v>
      </c>
      <c r="B114" s="241" t="s">
        <v>760</v>
      </c>
      <c r="C114" s="218">
        <f>SUMPRODUCT(-('Diário 2o PA'!$E$5:$E$1412='Analítico Cx.'!$B114),-('Diário 2o PA'!$P$5:$P$1412=C$1),('Diário 2o PA'!$F$5:$F$1412))+
SUMPRODUCT(-('Diário 3o PA'!$E$5:$E$2004='Analítico Cx.'!$B114),-('Diário 3o PA'!$P$5:$P$2004=C$1),('Diário 3o PA'!$F$5:$F$2004))+
SUMPRODUCT(-('Diário 4º PA'!$E$5:$E$2004='Analítico Cx.'!$B114),-('Diário 4º PA'!$P$5:$P$2004=C$1),('Diário 4º PA'!$F$5:$F$2004))+
SUMPRODUCT(-('Diário 5º PA'!$E$5:$E$2004='Analítico Cx.'!$B114),-('Diário 5º PA'!$P$5:$P$2004=C$1),('Diário 5º PA'!$F$5:$F$2004))</f>
        <v>911.16</v>
      </c>
      <c r="D114" s="218">
        <f>SUMPRODUCT(-('Diário 2o PA'!$E$5:$E$1412='Analítico Cx.'!$B114),-('Diário 2o PA'!$P$5:$P$1412=D$1),('Diário 2o PA'!$F$5:$F$1412))+
SUMPRODUCT(-('Diário 3o PA'!$E$5:$E$2004='Analítico Cx.'!$B114),-('Diário 3o PA'!$P$5:$P$2004=D$1),('Diário 3o PA'!$F$5:$F$2004))+
SUMPRODUCT(-('Diário 4º PA'!$E$5:$E$2004='Analítico Cx.'!$B114),-('Diário 4º PA'!$P$5:$P$2004=D$1),('Diário 4º PA'!$F$5:$F$2004))+
SUMPRODUCT(-('Diário 5º PA'!$E$5:$E$2004='Analítico Cx.'!$B114),-('Diário 5º PA'!$P$5:$P$2004=D$1),('Diário 5º PA'!$F$5:$F$2004))</f>
        <v>911.16</v>
      </c>
      <c r="E114" s="218">
        <f>SUMPRODUCT(-('Diário 2o PA'!$E$5:$E$1412='Analítico Cx.'!$B114),-('Diário 2o PA'!$P$5:$P$1412=E$1),('Diário 2o PA'!$F$5:$F$1412))+
SUMPRODUCT(-('Diário 3o PA'!$E$5:$E$2004='Analítico Cx.'!$B114),-('Diário 3o PA'!$P$5:$P$2004=E$1),('Diário 3o PA'!$F$5:$F$2004))+
SUMPRODUCT(-('Diário 4º PA'!$E$5:$E$2004='Analítico Cx.'!$B114),-('Diário 4º PA'!$P$5:$P$2004=E$1),('Diário 4º PA'!$F$5:$F$2004))+
SUMPRODUCT(-('Diário 5º PA'!$E$5:$E$2004='Analítico Cx.'!$B114),-('Diário 5º PA'!$P$5:$P$2004=E$1),('Diário 5º PA'!$F$5:$F$2004))</f>
        <v>911.16</v>
      </c>
      <c r="F114" s="218">
        <f>SUMPRODUCT(-('Diário 2o PA'!$E$5:$E$1412='Analítico Cx.'!$B114),-('Diário 2o PA'!$P$5:$P$1412=F$1),('Diário 2o PA'!$F$5:$F$1412))+
SUMPRODUCT(-('Diário 3o PA'!$E$5:$E$2004='Analítico Cx.'!$B114),-('Diário 3o PA'!$P$5:$P$2004=F$1),('Diário 3o PA'!$F$5:$F$2004))+
SUMPRODUCT(-('Diário 4º PA'!$E$5:$E$2004='Analítico Cx.'!$B114),-('Diário 4º PA'!$P$5:$P$2004=F$1),('Diário 4º PA'!$F$5:$F$2004))+
SUMPRODUCT(-('Diário 5º PA'!$E$5:$E$2004='Analítico Cx.'!$B114),-('Diário 5º PA'!$P$5:$P$2004=F$1),('Diário 5º PA'!$F$5:$F$2004))</f>
        <v>0</v>
      </c>
      <c r="G114" s="218">
        <f>SUMPRODUCT(-('Diário 2o PA'!$E$5:$E$1412='Analítico Cx.'!$B114),-('Diário 2o PA'!$P$5:$P$1412=G$1),('Diário 2o PA'!$F$5:$F$1412))+
SUMPRODUCT(-('Diário 3o PA'!$E$5:$E$2004='Analítico Cx.'!$B114),-('Diário 3o PA'!$P$5:$P$2004=G$1),('Diário 3o PA'!$F$5:$F$2004))+
SUMPRODUCT(-('Diário 4º PA'!$E$5:$E$2004='Analítico Cx.'!$B114),-('Diário 4º PA'!$P$5:$P$2004=G$1),('Diário 4º PA'!$F$5:$F$2004))+
SUMPRODUCT(-('Diário 5º PA'!$E$5:$E$2004='Analítico Cx.'!$B114),-('Diário 5º PA'!$P$5:$P$2004=G$1),('Diário 5º PA'!$F$5:$F$2004))</f>
        <v>0</v>
      </c>
      <c r="H114" s="218">
        <f>SUMPRODUCT(-('Diário 2o PA'!$E$5:$E$1412='Analítico Cx.'!$B114),-('Diário 2o PA'!$P$5:$P$1412=H$1),('Diário 2o PA'!$F$5:$F$1412))+
SUMPRODUCT(-('Diário 3o PA'!$E$5:$E$2004='Analítico Cx.'!$B114),-('Diário 3o PA'!$P$5:$P$2004=H$1),('Diário 3o PA'!$F$5:$F$2004))+
SUMPRODUCT(-('Diário 4º PA'!$E$5:$E$2004='Analítico Cx.'!$B114),-('Diário 4º PA'!$P$5:$P$2004=H$1),('Diário 4º PA'!$F$5:$F$2004))+
SUMPRODUCT(-('Diário 5º PA'!$E$5:$E$2004='Analítico Cx.'!$B114),-('Diário 5º PA'!$P$5:$P$2004=H$1),('Diário 5º PA'!$F$5:$F$2004))</f>
        <v>0</v>
      </c>
      <c r="I114" s="218">
        <f>SUMPRODUCT(-('Diário 2o PA'!$E$5:$E$1412='Analítico Cx.'!$B114),-('Diário 2o PA'!$P$5:$P$1412=I$1),('Diário 2o PA'!$F$5:$F$1412))+
SUMPRODUCT(-('Diário 3o PA'!$E$5:$E$2004='Analítico Cx.'!$B114),-('Diário 3o PA'!$P$5:$P$2004=I$1),('Diário 3o PA'!$F$5:$F$2004))+
SUMPRODUCT(-('Diário 4º PA'!$E$5:$E$2004='Analítico Cx.'!$B114),-('Diário 4º PA'!$P$5:$P$2004=I$1),('Diário 4º PA'!$F$5:$F$2004))+
SUMPRODUCT(-('Diário 5º PA'!$E$5:$E$2004='Analítico Cx.'!$B114),-('Diário 5º PA'!$P$5:$P$2004=I$1),('Diário 5º PA'!$F$5:$F$2004))</f>
        <v>0</v>
      </c>
      <c r="J114" s="218">
        <f>SUMPRODUCT(-('Diário 2o PA'!$E$5:$E$1412='Analítico Cx.'!$B114),-('Diário 2o PA'!$P$5:$P$1412=J$1),('Diário 2o PA'!$F$5:$F$1412))+
SUMPRODUCT(-('Diário 3o PA'!$E$5:$E$2004='Analítico Cx.'!$B114),-('Diário 3o PA'!$P$5:$P$2004=J$1),('Diário 3o PA'!$F$5:$F$2004))+
SUMPRODUCT(-('Diário 4º PA'!$E$5:$E$2004='Analítico Cx.'!$B114),-('Diário 4º PA'!$P$5:$P$2004=J$1),('Diário 4º PA'!$F$5:$F$2004))+
SUMPRODUCT(-('Diário 5º PA'!$E$5:$E$2004='Analítico Cx.'!$B114),-('Diário 5º PA'!$P$5:$P$2004=J$1),('Diário 5º PA'!$F$5:$F$2004))</f>
        <v>0</v>
      </c>
      <c r="K114" s="218">
        <f>SUMPRODUCT(-('Diário 2o PA'!$E$5:$E$1412='Analítico Cx.'!$B114),-('Diário 2o PA'!$P$5:$P$1412=K$1),('Diário 2o PA'!$F$5:$F$1412))+
SUMPRODUCT(-('Diário 3o PA'!$E$5:$E$2004='Analítico Cx.'!$B114),-('Diário 3o PA'!$P$5:$P$2004=K$1),('Diário 3o PA'!$F$5:$F$2004))+
SUMPRODUCT(-('Diário 4º PA'!$E$5:$E$2004='Analítico Cx.'!$B114),-('Diário 4º PA'!$P$5:$P$2004=K$1),('Diário 4º PA'!$F$5:$F$2004))+
SUMPRODUCT(-('Diário 5º PA'!$E$5:$E$2004='Analítico Cx.'!$B114),-('Diário 5º PA'!$P$5:$P$2004=K$1),('Diário 5º PA'!$F$5:$F$2004))</f>
        <v>0</v>
      </c>
      <c r="L114" s="218">
        <f>SUMPRODUCT(-('Diário 2o PA'!$E$5:$E$1412='Analítico Cx.'!$B114),-('Diário 2o PA'!$P$5:$P$1412=L$1),('Diário 2o PA'!$F$5:$F$1412))+
SUMPRODUCT(-('Diário 3o PA'!$E$5:$E$2004='Analítico Cx.'!$B114),-('Diário 3o PA'!$P$5:$P$2004=L$1),('Diário 3o PA'!$F$5:$F$2004))+
SUMPRODUCT(-('Diário 4º PA'!$E$5:$E$2004='Analítico Cx.'!$B114),-('Diário 4º PA'!$P$5:$P$2004=L$1),('Diário 4º PA'!$F$5:$F$2004))+
SUMPRODUCT(-('Diário 5º PA'!$E$5:$E$2004='Analítico Cx.'!$B114),-('Diário 5º PA'!$P$5:$P$2004=L$1),('Diário 5º PA'!$F$5:$F$2004))</f>
        <v>0</v>
      </c>
      <c r="M114" s="218">
        <f>SUMPRODUCT(-('Diário 2o PA'!$E$5:$E$1412='Analítico Cx.'!$B114),-('Diário 2o PA'!$P$5:$P$1412=M$1),('Diário 2o PA'!$F$5:$F$1412))+
SUMPRODUCT(-('Diário 3o PA'!$E$5:$E$2004='Analítico Cx.'!$B114),-('Diário 3o PA'!$P$5:$P$2004=M$1),('Diário 3o PA'!$F$5:$F$2004))+
SUMPRODUCT(-('Diário 4º PA'!$E$5:$E$2004='Analítico Cx.'!$B114),-('Diário 4º PA'!$P$5:$P$2004=M$1),('Diário 4º PA'!$F$5:$F$2004))+
SUMPRODUCT(-('Diário 5º PA'!$E$5:$E$2004='Analítico Cx.'!$B114),-('Diário 5º PA'!$P$5:$P$2004=M$1),('Diário 5º PA'!$F$5:$F$2004))</f>
        <v>0</v>
      </c>
      <c r="N114" s="218">
        <f>SUMPRODUCT(-('Diário 2o PA'!$E$5:$E$1412='Analítico Cx.'!$B114),-('Diário 2o PA'!$P$5:$P$1412=N$1),('Diário 2o PA'!$F$5:$F$1412))+
SUMPRODUCT(-('Diário 3o PA'!$E$5:$E$2004='Analítico Cx.'!$B114),-('Diário 3o PA'!$P$5:$P$2004=N$1),('Diário 3o PA'!$F$5:$F$2004))+
SUMPRODUCT(-('Diário 4º PA'!$E$5:$E$2004='Analítico Cx.'!$B114),-('Diário 4º PA'!$P$5:$P$2004=N$1),('Diário 4º PA'!$F$5:$F$2004))+
SUMPRODUCT(-('Diário 5º PA'!$E$5:$E$2004='Analítico Cx.'!$B114),-('Diário 5º PA'!$P$5:$P$2004=N$1),('Diário 5º PA'!$F$5:$F$2004))</f>
        <v>0</v>
      </c>
      <c r="O114" s="219">
        <f t="shared" si="16"/>
        <v>2733.48</v>
      </c>
      <c r="P114" s="193">
        <f t="shared" si="17"/>
        <v>2.9917163938314987E-4</v>
      </c>
    </row>
    <row r="115" spans="1:16" ht="23.25" customHeight="1" x14ac:dyDescent="0.25">
      <c r="A115" s="228" t="s">
        <v>209</v>
      </c>
      <c r="B115" s="241" t="s">
        <v>204</v>
      </c>
      <c r="C115" s="218">
        <f>SUMPRODUCT(-('Diário 2o PA'!$E$5:$E$1412='Analítico Cx.'!$B115),-('Diário 2o PA'!$P$5:$P$1412=C$1),('Diário 2o PA'!$F$5:$F$1412))+
SUMPRODUCT(-('Diário 3o PA'!$E$5:$E$2004='Analítico Cx.'!$B115),-('Diário 3o PA'!$P$5:$P$2004=C$1),('Diário 3o PA'!$F$5:$F$2004))+
SUMPRODUCT(-('Diário 4º PA'!$E$5:$E$2004='Analítico Cx.'!$B115),-('Diário 4º PA'!$P$5:$P$2004=C$1),('Diário 4º PA'!$F$5:$F$2004))+
SUMPRODUCT(-('Diário 5º PA'!$E$5:$E$2004='Analítico Cx.'!$B115),-('Diário 5º PA'!$P$5:$P$2004=C$1),('Diário 5º PA'!$F$5:$F$2004))</f>
        <v>0</v>
      </c>
      <c r="D115" s="218">
        <f>SUMPRODUCT(-('Diário 2o PA'!$E$5:$E$1412='Analítico Cx.'!$B115),-('Diário 2o PA'!$P$5:$P$1412=D$1),('Diário 2o PA'!$F$5:$F$1412))+
SUMPRODUCT(-('Diário 3o PA'!$E$5:$E$2004='Analítico Cx.'!$B115),-('Diário 3o PA'!$P$5:$P$2004=D$1),('Diário 3o PA'!$F$5:$F$2004))+
SUMPRODUCT(-('Diário 4º PA'!$E$5:$E$2004='Analítico Cx.'!$B115),-('Diário 4º PA'!$P$5:$P$2004=D$1),('Diário 4º PA'!$F$5:$F$2004))+
SUMPRODUCT(-('Diário 5º PA'!$E$5:$E$2004='Analítico Cx.'!$B115),-('Diário 5º PA'!$P$5:$P$2004=D$1),('Diário 5º PA'!$F$5:$F$2004))</f>
        <v>0</v>
      </c>
      <c r="E115" s="218">
        <f>SUMPRODUCT(-('Diário 2o PA'!$E$5:$E$1412='Analítico Cx.'!$B115),-('Diário 2o PA'!$P$5:$P$1412=E$1),('Diário 2o PA'!$F$5:$F$1412))+
SUMPRODUCT(-('Diário 3o PA'!$E$5:$E$2004='Analítico Cx.'!$B115),-('Diário 3o PA'!$P$5:$P$2004=E$1),('Diário 3o PA'!$F$5:$F$2004))+
SUMPRODUCT(-('Diário 4º PA'!$E$5:$E$2004='Analítico Cx.'!$B115),-('Diário 4º PA'!$P$5:$P$2004=E$1),('Diário 4º PA'!$F$5:$F$2004))+
SUMPRODUCT(-('Diário 5º PA'!$E$5:$E$2004='Analítico Cx.'!$B115),-('Diário 5º PA'!$P$5:$P$2004=E$1),('Diário 5º PA'!$F$5:$F$2004))</f>
        <v>0</v>
      </c>
      <c r="F115" s="218">
        <f>SUMPRODUCT(-('Diário 2o PA'!$E$5:$E$1412='Analítico Cx.'!$B115),-('Diário 2o PA'!$P$5:$P$1412=F$1),('Diário 2o PA'!$F$5:$F$1412))+
SUMPRODUCT(-('Diário 3o PA'!$E$5:$E$2004='Analítico Cx.'!$B115),-('Diário 3o PA'!$P$5:$P$2004=F$1),('Diário 3o PA'!$F$5:$F$2004))+
SUMPRODUCT(-('Diário 4º PA'!$E$5:$E$2004='Analítico Cx.'!$B115),-('Diário 4º PA'!$P$5:$P$2004=F$1),('Diário 4º PA'!$F$5:$F$2004))+
SUMPRODUCT(-('Diário 5º PA'!$E$5:$E$2004='Analítico Cx.'!$B115),-('Diário 5º PA'!$P$5:$P$2004=F$1),('Diário 5º PA'!$F$5:$F$2004))</f>
        <v>0</v>
      </c>
      <c r="G115" s="218">
        <f>SUMPRODUCT(-('Diário 2o PA'!$E$5:$E$1412='Analítico Cx.'!$B115),-('Diário 2o PA'!$P$5:$P$1412=G$1),('Diário 2o PA'!$F$5:$F$1412))+
SUMPRODUCT(-('Diário 3o PA'!$E$5:$E$2004='Analítico Cx.'!$B115),-('Diário 3o PA'!$P$5:$P$2004=G$1),('Diário 3o PA'!$F$5:$F$2004))+
SUMPRODUCT(-('Diário 4º PA'!$E$5:$E$2004='Analítico Cx.'!$B115),-('Diário 4º PA'!$P$5:$P$2004=G$1),('Diário 4º PA'!$F$5:$F$2004))+
SUMPRODUCT(-('Diário 5º PA'!$E$5:$E$2004='Analítico Cx.'!$B115),-('Diário 5º PA'!$P$5:$P$2004=G$1),('Diário 5º PA'!$F$5:$F$2004))</f>
        <v>0</v>
      </c>
      <c r="H115" s="218">
        <f>SUMPRODUCT(-('Diário 2o PA'!$E$5:$E$1412='Analítico Cx.'!$B115),-('Diário 2o PA'!$P$5:$P$1412=H$1),('Diário 2o PA'!$F$5:$F$1412))+
SUMPRODUCT(-('Diário 3o PA'!$E$5:$E$2004='Analítico Cx.'!$B115),-('Diário 3o PA'!$P$5:$P$2004=H$1),('Diário 3o PA'!$F$5:$F$2004))+
SUMPRODUCT(-('Diário 4º PA'!$E$5:$E$2004='Analítico Cx.'!$B115),-('Diário 4º PA'!$P$5:$P$2004=H$1),('Diário 4º PA'!$F$5:$F$2004))+
SUMPRODUCT(-('Diário 5º PA'!$E$5:$E$2004='Analítico Cx.'!$B115),-('Diário 5º PA'!$P$5:$P$2004=H$1),('Diário 5º PA'!$F$5:$F$2004))</f>
        <v>0</v>
      </c>
      <c r="I115" s="218">
        <f>SUMPRODUCT(-('Diário 2o PA'!$E$5:$E$1412='Analítico Cx.'!$B115),-('Diário 2o PA'!$P$5:$P$1412=I$1),('Diário 2o PA'!$F$5:$F$1412))+
SUMPRODUCT(-('Diário 3o PA'!$E$5:$E$2004='Analítico Cx.'!$B115),-('Diário 3o PA'!$P$5:$P$2004=I$1),('Diário 3o PA'!$F$5:$F$2004))+
SUMPRODUCT(-('Diário 4º PA'!$E$5:$E$2004='Analítico Cx.'!$B115),-('Diário 4º PA'!$P$5:$P$2004=I$1),('Diário 4º PA'!$F$5:$F$2004))+
SUMPRODUCT(-('Diário 5º PA'!$E$5:$E$2004='Analítico Cx.'!$B115),-('Diário 5º PA'!$P$5:$P$2004=I$1),('Diário 5º PA'!$F$5:$F$2004))</f>
        <v>0</v>
      </c>
      <c r="J115" s="218">
        <f>SUMPRODUCT(-('Diário 2o PA'!$E$5:$E$1412='Analítico Cx.'!$B115),-('Diário 2o PA'!$P$5:$P$1412=J$1),('Diário 2o PA'!$F$5:$F$1412))+
SUMPRODUCT(-('Diário 3o PA'!$E$5:$E$2004='Analítico Cx.'!$B115),-('Diário 3o PA'!$P$5:$P$2004=J$1),('Diário 3o PA'!$F$5:$F$2004))+
SUMPRODUCT(-('Diário 4º PA'!$E$5:$E$2004='Analítico Cx.'!$B115),-('Diário 4º PA'!$P$5:$P$2004=J$1),('Diário 4º PA'!$F$5:$F$2004))+
SUMPRODUCT(-('Diário 5º PA'!$E$5:$E$2004='Analítico Cx.'!$B115),-('Diário 5º PA'!$P$5:$P$2004=J$1),('Diário 5º PA'!$F$5:$F$2004))</f>
        <v>0</v>
      </c>
      <c r="K115" s="218">
        <f>SUMPRODUCT(-('Diário 2o PA'!$E$5:$E$1412='Analítico Cx.'!$B115),-('Diário 2o PA'!$P$5:$P$1412=K$1),('Diário 2o PA'!$F$5:$F$1412))+
SUMPRODUCT(-('Diário 3o PA'!$E$5:$E$2004='Analítico Cx.'!$B115),-('Diário 3o PA'!$P$5:$P$2004=K$1),('Diário 3o PA'!$F$5:$F$2004))+
SUMPRODUCT(-('Diário 4º PA'!$E$5:$E$2004='Analítico Cx.'!$B115),-('Diário 4º PA'!$P$5:$P$2004=K$1),('Diário 4º PA'!$F$5:$F$2004))+
SUMPRODUCT(-('Diário 5º PA'!$E$5:$E$2004='Analítico Cx.'!$B115),-('Diário 5º PA'!$P$5:$P$2004=K$1),('Diário 5º PA'!$F$5:$F$2004))</f>
        <v>0</v>
      </c>
      <c r="L115" s="218">
        <f>SUMPRODUCT(-('Diário 2o PA'!$E$5:$E$1412='Analítico Cx.'!$B115),-('Diário 2o PA'!$P$5:$P$1412=L$1),('Diário 2o PA'!$F$5:$F$1412))+
SUMPRODUCT(-('Diário 3o PA'!$E$5:$E$2004='Analítico Cx.'!$B115),-('Diário 3o PA'!$P$5:$P$2004=L$1),('Diário 3o PA'!$F$5:$F$2004))+
SUMPRODUCT(-('Diário 4º PA'!$E$5:$E$2004='Analítico Cx.'!$B115),-('Diário 4º PA'!$P$5:$P$2004=L$1),('Diário 4º PA'!$F$5:$F$2004))+
SUMPRODUCT(-('Diário 5º PA'!$E$5:$E$2004='Analítico Cx.'!$B115),-('Diário 5º PA'!$P$5:$P$2004=L$1),('Diário 5º PA'!$F$5:$F$2004))</f>
        <v>0</v>
      </c>
      <c r="M115" s="218">
        <f>SUMPRODUCT(-('Diário 2o PA'!$E$5:$E$1412='Analítico Cx.'!$B115),-('Diário 2o PA'!$P$5:$P$1412=M$1),('Diário 2o PA'!$F$5:$F$1412))+
SUMPRODUCT(-('Diário 3o PA'!$E$5:$E$2004='Analítico Cx.'!$B115),-('Diário 3o PA'!$P$5:$P$2004=M$1),('Diário 3o PA'!$F$5:$F$2004))+
SUMPRODUCT(-('Diário 4º PA'!$E$5:$E$2004='Analítico Cx.'!$B115),-('Diário 4º PA'!$P$5:$P$2004=M$1),('Diário 4º PA'!$F$5:$F$2004))+
SUMPRODUCT(-('Diário 5º PA'!$E$5:$E$2004='Analítico Cx.'!$B115),-('Diário 5º PA'!$P$5:$P$2004=M$1),('Diário 5º PA'!$F$5:$F$2004))</f>
        <v>0</v>
      </c>
      <c r="N115" s="218">
        <f>SUMPRODUCT(-('Diário 2o PA'!$E$5:$E$1412='Analítico Cx.'!$B115),-('Diário 2o PA'!$P$5:$P$1412=N$1),('Diário 2o PA'!$F$5:$F$1412))+
SUMPRODUCT(-('Diário 3o PA'!$E$5:$E$2004='Analítico Cx.'!$B115),-('Diário 3o PA'!$P$5:$P$2004=N$1),('Diário 3o PA'!$F$5:$F$2004))+
SUMPRODUCT(-('Diário 4º PA'!$E$5:$E$2004='Analítico Cx.'!$B115),-('Diário 4º PA'!$P$5:$P$2004=N$1),('Diário 4º PA'!$F$5:$F$2004))+
SUMPRODUCT(-('Diário 5º PA'!$E$5:$E$2004='Analítico Cx.'!$B115),-('Diário 5º PA'!$P$5:$P$2004=N$1),('Diário 5º PA'!$F$5:$F$2004))</f>
        <v>0</v>
      </c>
      <c r="O115" s="219">
        <f t="shared" si="16"/>
        <v>0</v>
      </c>
      <c r="P115" s="193">
        <f t="shared" si="17"/>
        <v>0</v>
      </c>
    </row>
    <row r="116" spans="1:16" ht="23.25" customHeight="1" x14ac:dyDescent="0.25">
      <c r="A116" s="228" t="s">
        <v>210</v>
      </c>
      <c r="B116" s="241" t="s">
        <v>761</v>
      </c>
      <c r="C116" s="218">
        <f>SUMPRODUCT(-('Diário 2o PA'!$E$5:$E$1412='Analítico Cx.'!$B116),-('Diário 2o PA'!$P$5:$P$1412=C$1),('Diário 2o PA'!$F$5:$F$1412))+
SUMPRODUCT(-('Diário 3o PA'!$E$5:$E$2004='Analítico Cx.'!$B116),-('Diário 3o PA'!$P$5:$P$2004=C$1),('Diário 3o PA'!$F$5:$F$2004))+
SUMPRODUCT(-('Diário 4º PA'!$E$5:$E$2004='Analítico Cx.'!$B116),-('Diário 4º PA'!$P$5:$P$2004=C$1),('Diário 4º PA'!$F$5:$F$2004))+
SUMPRODUCT(-('Diário 5º PA'!$E$5:$E$2004='Analítico Cx.'!$B116),-('Diário 5º PA'!$P$5:$P$2004=C$1),('Diário 5º PA'!$F$5:$F$2004))</f>
        <v>0</v>
      </c>
      <c r="D116" s="218">
        <f>SUMPRODUCT(-('Diário 2o PA'!$E$5:$E$1412='Analítico Cx.'!$B116),-('Diário 2o PA'!$P$5:$P$1412=D$1),('Diário 2o PA'!$F$5:$F$1412))+
SUMPRODUCT(-('Diário 3o PA'!$E$5:$E$2004='Analítico Cx.'!$B116),-('Diário 3o PA'!$P$5:$P$2004=D$1),('Diário 3o PA'!$F$5:$F$2004))+
SUMPRODUCT(-('Diário 4º PA'!$E$5:$E$2004='Analítico Cx.'!$B116),-('Diário 4º PA'!$P$5:$P$2004=D$1),('Diário 4º PA'!$F$5:$F$2004))+
SUMPRODUCT(-('Diário 5º PA'!$E$5:$E$2004='Analítico Cx.'!$B116),-('Diário 5º PA'!$P$5:$P$2004=D$1),('Diário 5º PA'!$F$5:$F$2004))</f>
        <v>0</v>
      </c>
      <c r="E116" s="218">
        <f>SUMPRODUCT(-('Diário 2o PA'!$E$5:$E$1412='Analítico Cx.'!$B116),-('Diário 2o PA'!$P$5:$P$1412=E$1),('Diário 2o PA'!$F$5:$F$1412))+
SUMPRODUCT(-('Diário 3o PA'!$E$5:$E$2004='Analítico Cx.'!$B116),-('Diário 3o PA'!$P$5:$P$2004=E$1),('Diário 3o PA'!$F$5:$F$2004))+
SUMPRODUCT(-('Diário 4º PA'!$E$5:$E$2004='Analítico Cx.'!$B116),-('Diário 4º PA'!$P$5:$P$2004=E$1),('Diário 4º PA'!$F$5:$F$2004))+
SUMPRODUCT(-('Diário 5º PA'!$E$5:$E$2004='Analítico Cx.'!$B116),-('Diário 5º PA'!$P$5:$P$2004=E$1),('Diário 5º PA'!$F$5:$F$2004))</f>
        <v>0</v>
      </c>
      <c r="F116" s="218">
        <f>SUMPRODUCT(-('Diário 2o PA'!$E$5:$E$1412='Analítico Cx.'!$B116),-('Diário 2o PA'!$P$5:$P$1412=F$1),('Diário 2o PA'!$F$5:$F$1412))+
SUMPRODUCT(-('Diário 3o PA'!$E$5:$E$2004='Analítico Cx.'!$B116),-('Diário 3o PA'!$P$5:$P$2004=F$1),('Diário 3o PA'!$F$5:$F$2004))+
SUMPRODUCT(-('Diário 4º PA'!$E$5:$E$2004='Analítico Cx.'!$B116),-('Diário 4º PA'!$P$5:$P$2004=F$1),('Diário 4º PA'!$F$5:$F$2004))+
SUMPRODUCT(-('Diário 5º PA'!$E$5:$E$2004='Analítico Cx.'!$B116),-('Diário 5º PA'!$P$5:$P$2004=F$1),('Diário 5º PA'!$F$5:$F$2004))</f>
        <v>0</v>
      </c>
      <c r="G116" s="218">
        <f>SUMPRODUCT(-('Diário 2o PA'!$E$5:$E$1412='Analítico Cx.'!$B116),-('Diário 2o PA'!$P$5:$P$1412=G$1),('Diário 2o PA'!$F$5:$F$1412))+
SUMPRODUCT(-('Diário 3o PA'!$E$5:$E$2004='Analítico Cx.'!$B116),-('Diário 3o PA'!$P$5:$P$2004=G$1),('Diário 3o PA'!$F$5:$F$2004))+
SUMPRODUCT(-('Diário 4º PA'!$E$5:$E$2004='Analítico Cx.'!$B116),-('Diário 4º PA'!$P$5:$P$2004=G$1),('Diário 4º PA'!$F$5:$F$2004))+
SUMPRODUCT(-('Diário 5º PA'!$E$5:$E$2004='Analítico Cx.'!$B116),-('Diário 5º PA'!$P$5:$P$2004=G$1),('Diário 5º PA'!$F$5:$F$2004))</f>
        <v>0</v>
      </c>
      <c r="H116" s="218">
        <f>SUMPRODUCT(-('Diário 2o PA'!$E$5:$E$1412='Analítico Cx.'!$B116),-('Diário 2o PA'!$P$5:$P$1412=H$1),('Diário 2o PA'!$F$5:$F$1412))+
SUMPRODUCT(-('Diário 3o PA'!$E$5:$E$2004='Analítico Cx.'!$B116),-('Diário 3o PA'!$P$5:$P$2004=H$1),('Diário 3o PA'!$F$5:$F$2004))+
SUMPRODUCT(-('Diário 4º PA'!$E$5:$E$2004='Analítico Cx.'!$B116),-('Diário 4º PA'!$P$5:$P$2004=H$1),('Diário 4º PA'!$F$5:$F$2004))+
SUMPRODUCT(-('Diário 5º PA'!$E$5:$E$2004='Analítico Cx.'!$B116),-('Diário 5º PA'!$P$5:$P$2004=H$1),('Diário 5º PA'!$F$5:$F$2004))</f>
        <v>0</v>
      </c>
      <c r="I116" s="218">
        <f>SUMPRODUCT(-('Diário 2o PA'!$E$5:$E$1412='Analítico Cx.'!$B116),-('Diário 2o PA'!$P$5:$P$1412=I$1),('Diário 2o PA'!$F$5:$F$1412))+
SUMPRODUCT(-('Diário 3o PA'!$E$5:$E$2004='Analítico Cx.'!$B116),-('Diário 3o PA'!$P$5:$P$2004=I$1),('Diário 3o PA'!$F$5:$F$2004))+
SUMPRODUCT(-('Diário 4º PA'!$E$5:$E$2004='Analítico Cx.'!$B116),-('Diário 4º PA'!$P$5:$P$2004=I$1),('Diário 4º PA'!$F$5:$F$2004))+
SUMPRODUCT(-('Diário 5º PA'!$E$5:$E$2004='Analítico Cx.'!$B116),-('Diário 5º PA'!$P$5:$P$2004=I$1),('Diário 5º PA'!$F$5:$F$2004))</f>
        <v>0</v>
      </c>
      <c r="J116" s="218">
        <f>SUMPRODUCT(-('Diário 2o PA'!$E$5:$E$1412='Analítico Cx.'!$B116),-('Diário 2o PA'!$P$5:$P$1412=J$1),('Diário 2o PA'!$F$5:$F$1412))+
SUMPRODUCT(-('Diário 3o PA'!$E$5:$E$2004='Analítico Cx.'!$B116),-('Diário 3o PA'!$P$5:$P$2004=J$1),('Diário 3o PA'!$F$5:$F$2004))+
SUMPRODUCT(-('Diário 4º PA'!$E$5:$E$2004='Analítico Cx.'!$B116),-('Diário 4º PA'!$P$5:$P$2004=J$1),('Diário 4º PA'!$F$5:$F$2004))+
SUMPRODUCT(-('Diário 5º PA'!$E$5:$E$2004='Analítico Cx.'!$B116),-('Diário 5º PA'!$P$5:$P$2004=J$1),('Diário 5º PA'!$F$5:$F$2004))</f>
        <v>0</v>
      </c>
      <c r="K116" s="218">
        <f>SUMPRODUCT(-('Diário 2o PA'!$E$5:$E$1412='Analítico Cx.'!$B116),-('Diário 2o PA'!$P$5:$P$1412=K$1),('Diário 2o PA'!$F$5:$F$1412))+
SUMPRODUCT(-('Diário 3o PA'!$E$5:$E$2004='Analítico Cx.'!$B116),-('Diário 3o PA'!$P$5:$P$2004=K$1),('Diário 3o PA'!$F$5:$F$2004))+
SUMPRODUCT(-('Diário 4º PA'!$E$5:$E$2004='Analítico Cx.'!$B116),-('Diário 4º PA'!$P$5:$P$2004=K$1),('Diário 4º PA'!$F$5:$F$2004))+
SUMPRODUCT(-('Diário 5º PA'!$E$5:$E$2004='Analítico Cx.'!$B116),-('Diário 5º PA'!$P$5:$P$2004=K$1),('Diário 5º PA'!$F$5:$F$2004))</f>
        <v>0</v>
      </c>
      <c r="L116" s="218">
        <f>SUMPRODUCT(-('Diário 2o PA'!$E$5:$E$1412='Analítico Cx.'!$B116),-('Diário 2o PA'!$P$5:$P$1412=L$1),('Diário 2o PA'!$F$5:$F$1412))+
SUMPRODUCT(-('Diário 3o PA'!$E$5:$E$2004='Analítico Cx.'!$B116),-('Diário 3o PA'!$P$5:$P$2004=L$1),('Diário 3o PA'!$F$5:$F$2004))+
SUMPRODUCT(-('Diário 4º PA'!$E$5:$E$2004='Analítico Cx.'!$B116),-('Diário 4º PA'!$P$5:$P$2004=L$1),('Diário 4º PA'!$F$5:$F$2004))+
SUMPRODUCT(-('Diário 5º PA'!$E$5:$E$2004='Analítico Cx.'!$B116),-('Diário 5º PA'!$P$5:$P$2004=L$1),('Diário 5º PA'!$F$5:$F$2004))</f>
        <v>0</v>
      </c>
      <c r="M116" s="218">
        <f>SUMPRODUCT(-('Diário 2o PA'!$E$5:$E$1412='Analítico Cx.'!$B116),-('Diário 2o PA'!$P$5:$P$1412=M$1),('Diário 2o PA'!$F$5:$F$1412))+
SUMPRODUCT(-('Diário 3o PA'!$E$5:$E$2004='Analítico Cx.'!$B116),-('Diário 3o PA'!$P$5:$P$2004=M$1),('Diário 3o PA'!$F$5:$F$2004))+
SUMPRODUCT(-('Diário 4º PA'!$E$5:$E$2004='Analítico Cx.'!$B116),-('Diário 4º PA'!$P$5:$P$2004=M$1),('Diário 4º PA'!$F$5:$F$2004))+
SUMPRODUCT(-('Diário 5º PA'!$E$5:$E$2004='Analítico Cx.'!$B116),-('Diário 5º PA'!$P$5:$P$2004=M$1),('Diário 5º PA'!$F$5:$F$2004))</f>
        <v>0</v>
      </c>
      <c r="N116" s="218">
        <f>SUMPRODUCT(-('Diário 2o PA'!$E$5:$E$1412='Analítico Cx.'!$B116),-('Diário 2o PA'!$P$5:$P$1412=N$1),('Diário 2o PA'!$F$5:$F$1412))+
SUMPRODUCT(-('Diário 3o PA'!$E$5:$E$2004='Analítico Cx.'!$B116),-('Diário 3o PA'!$P$5:$P$2004=N$1),('Diário 3o PA'!$F$5:$F$2004))+
SUMPRODUCT(-('Diário 4º PA'!$E$5:$E$2004='Analítico Cx.'!$B116),-('Diário 4º PA'!$P$5:$P$2004=N$1),('Diário 4º PA'!$F$5:$F$2004))+
SUMPRODUCT(-('Diário 5º PA'!$E$5:$E$2004='Analítico Cx.'!$B116),-('Diário 5º PA'!$P$5:$P$2004=N$1),('Diário 5º PA'!$F$5:$F$2004))</f>
        <v>0</v>
      </c>
      <c r="O116" s="219">
        <f t="shared" si="16"/>
        <v>0</v>
      </c>
      <c r="P116" s="193">
        <f t="shared" si="17"/>
        <v>0</v>
      </c>
    </row>
    <row r="117" spans="1:16" ht="23.25" customHeight="1" x14ac:dyDescent="0.25">
      <c r="A117" s="228" t="s">
        <v>211</v>
      </c>
      <c r="B117" s="241" t="s">
        <v>207</v>
      </c>
      <c r="C117" s="218">
        <f>SUMPRODUCT(-('Diário 2o PA'!$E$5:$E$1412='Analítico Cx.'!$B117),-('Diário 2o PA'!$P$5:$P$1412=C$1),('Diário 2o PA'!$F$5:$F$1412))+
SUMPRODUCT(-('Diário 3o PA'!$E$5:$E$2004='Analítico Cx.'!$B117),-('Diário 3o PA'!$P$5:$P$2004=C$1),('Diário 3o PA'!$F$5:$F$2004))+
SUMPRODUCT(-('Diário 4º PA'!$E$5:$E$2004='Analítico Cx.'!$B117),-('Diário 4º PA'!$P$5:$P$2004=C$1),('Diário 4º PA'!$F$5:$F$2004))+
SUMPRODUCT(-('Diário 5º PA'!$E$5:$E$2004='Analítico Cx.'!$B117),-('Diário 5º PA'!$P$5:$P$2004=C$1),('Diário 5º PA'!$F$5:$F$2004))</f>
        <v>0</v>
      </c>
      <c r="D117" s="218">
        <f>SUMPRODUCT(-('Diário 2o PA'!$E$5:$E$1412='Analítico Cx.'!$B117),-('Diário 2o PA'!$P$5:$P$1412=D$1),('Diário 2o PA'!$F$5:$F$1412))+
SUMPRODUCT(-('Diário 3o PA'!$E$5:$E$2004='Analítico Cx.'!$B117),-('Diário 3o PA'!$P$5:$P$2004=D$1),('Diário 3o PA'!$F$5:$F$2004))+
SUMPRODUCT(-('Diário 4º PA'!$E$5:$E$2004='Analítico Cx.'!$B117),-('Diário 4º PA'!$P$5:$P$2004=D$1),('Diário 4º PA'!$F$5:$F$2004))+
SUMPRODUCT(-('Diário 5º PA'!$E$5:$E$2004='Analítico Cx.'!$B117),-('Diário 5º PA'!$P$5:$P$2004=D$1),('Diário 5º PA'!$F$5:$F$2004))</f>
        <v>0</v>
      </c>
      <c r="E117" s="218">
        <f>SUMPRODUCT(-('Diário 2o PA'!$E$5:$E$1412='Analítico Cx.'!$B117),-('Diário 2o PA'!$P$5:$P$1412=E$1),('Diário 2o PA'!$F$5:$F$1412))+
SUMPRODUCT(-('Diário 3o PA'!$E$5:$E$2004='Analítico Cx.'!$B117),-('Diário 3o PA'!$P$5:$P$2004=E$1),('Diário 3o PA'!$F$5:$F$2004))+
SUMPRODUCT(-('Diário 4º PA'!$E$5:$E$2004='Analítico Cx.'!$B117),-('Diário 4º PA'!$P$5:$P$2004=E$1),('Diário 4º PA'!$F$5:$F$2004))+
SUMPRODUCT(-('Diário 5º PA'!$E$5:$E$2004='Analítico Cx.'!$B117),-('Diário 5º PA'!$P$5:$P$2004=E$1),('Diário 5º PA'!$F$5:$F$2004))</f>
        <v>0</v>
      </c>
      <c r="F117" s="218">
        <f>SUMPRODUCT(-('Diário 2o PA'!$E$5:$E$1412='Analítico Cx.'!$B117),-('Diário 2o PA'!$P$5:$P$1412=F$1),('Diário 2o PA'!$F$5:$F$1412))+
SUMPRODUCT(-('Diário 3o PA'!$E$5:$E$2004='Analítico Cx.'!$B117),-('Diário 3o PA'!$P$5:$P$2004=F$1),('Diário 3o PA'!$F$5:$F$2004))+
SUMPRODUCT(-('Diário 4º PA'!$E$5:$E$2004='Analítico Cx.'!$B117),-('Diário 4º PA'!$P$5:$P$2004=F$1),('Diário 4º PA'!$F$5:$F$2004))+
SUMPRODUCT(-('Diário 5º PA'!$E$5:$E$2004='Analítico Cx.'!$B117),-('Diário 5º PA'!$P$5:$P$2004=F$1),('Diário 5º PA'!$F$5:$F$2004))</f>
        <v>0</v>
      </c>
      <c r="G117" s="218">
        <f>SUMPRODUCT(-('Diário 2o PA'!$E$5:$E$1412='Analítico Cx.'!$B117),-('Diário 2o PA'!$P$5:$P$1412=G$1),('Diário 2o PA'!$F$5:$F$1412))+
SUMPRODUCT(-('Diário 3o PA'!$E$5:$E$2004='Analítico Cx.'!$B117),-('Diário 3o PA'!$P$5:$P$2004=G$1),('Diário 3o PA'!$F$5:$F$2004))+
SUMPRODUCT(-('Diário 4º PA'!$E$5:$E$2004='Analítico Cx.'!$B117),-('Diário 4º PA'!$P$5:$P$2004=G$1),('Diário 4º PA'!$F$5:$F$2004))+
SUMPRODUCT(-('Diário 5º PA'!$E$5:$E$2004='Analítico Cx.'!$B117),-('Diário 5º PA'!$P$5:$P$2004=G$1),('Diário 5º PA'!$F$5:$F$2004))</f>
        <v>0</v>
      </c>
      <c r="H117" s="218">
        <f>SUMPRODUCT(-('Diário 2o PA'!$E$5:$E$1412='Analítico Cx.'!$B117),-('Diário 2o PA'!$P$5:$P$1412=H$1),('Diário 2o PA'!$F$5:$F$1412))+
SUMPRODUCT(-('Diário 3o PA'!$E$5:$E$2004='Analítico Cx.'!$B117),-('Diário 3o PA'!$P$5:$P$2004=H$1),('Diário 3o PA'!$F$5:$F$2004))+
SUMPRODUCT(-('Diário 4º PA'!$E$5:$E$2004='Analítico Cx.'!$B117),-('Diário 4º PA'!$P$5:$P$2004=H$1),('Diário 4º PA'!$F$5:$F$2004))+
SUMPRODUCT(-('Diário 5º PA'!$E$5:$E$2004='Analítico Cx.'!$B117),-('Diário 5º PA'!$P$5:$P$2004=H$1),('Diário 5º PA'!$F$5:$F$2004))</f>
        <v>0</v>
      </c>
      <c r="I117" s="218">
        <f>SUMPRODUCT(-('Diário 2o PA'!$E$5:$E$1412='Analítico Cx.'!$B117),-('Diário 2o PA'!$P$5:$P$1412=I$1),('Diário 2o PA'!$F$5:$F$1412))+
SUMPRODUCT(-('Diário 3o PA'!$E$5:$E$2004='Analítico Cx.'!$B117),-('Diário 3o PA'!$P$5:$P$2004=I$1),('Diário 3o PA'!$F$5:$F$2004))+
SUMPRODUCT(-('Diário 4º PA'!$E$5:$E$2004='Analítico Cx.'!$B117),-('Diário 4º PA'!$P$5:$P$2004=I$1),('Diário 4º PA'!$F$5:$F$2004))+
SUMPRODUCT(-('Diário 5º PA'!$E$5:$E$2004='Analítico Cx.'!$B117),-('Diário 5º PA'!$P$5:$P$2004=I$1),('Diário 5º PA'!$F$5:$F$2004))</f>
        <v>0</v>
      </c>
      <c r="J117" s="218">
        <f>SUMPRODUCT(-('Diário 2o PA'!$E$5:$E$1412='Analítico Cx.'!$B117),-('Diário 2o PA'!$P$5:$P$1412=J$1),('Diário 2o PA'!$F$5:$F$1412))+
SUMPRODUCT(-('Diário 3o PA'!$E$5:$E$2004='Analítico Cx.'!$B117),-('Diário 3o PA'!$P$5:$P$2004=J$1),('Diário 3o PA'!$F$5:$F$2004))+
SUMPRODUCT(-('Diário 4º PA'!$E$5:$E$2004='Analítico Cx.'!$B117),-('Diário 4º PA'!$P$5:$P$2004=J$1),('Diário 4º PA'!$F$5:$F$2004))+
SUMPRODUCT(-('Diário 5º PA'!$E$5:$E$2004='Analítico Cx.'!$B117),-('Diário 5º PA'!$P$5:$P$2004=J$1),('Diário 5º PA'!$F$5:$F$2004))</f>
        <v>0</v>
      </c>
      <c r="K117" s="218">
        <f>SUMPRODUCT(-('Diário 2o PA'!$E$5:$E$1412='Analítico Cx.'!$B117),-('Diário 2o PA'!$P$5:$P$1412=K$1),('Diário 2o PA'!$F$5:$F$1412))+
SUMPRODUCT(-('Diário 3o PA'!$E$5:$E$2004='Analítico Cx.'!$B117),-('Diário 3o PA'!$P$5:$P$2004=K$1),('Diário 3o PA'!$F$5:$F$2004))+
SUMPRODUCT(-('Diário 4º PA'!$E$5:$E$2004='Analítico Cx.'!$B117),-('Diário 4º PA'!$P$5:$P$2004=K$1),('Diário 4º PA'!$F$5:$F$2004))+
SUMPRODUCT(-('Diário 5º PA'!$E$5:$E$2004='Analítico Cx.'!$B117),-('Diário 5º PA'!$P$5:$P$2004=K$1),('Diário 5º PA'!$F$5:$F$2004))</f>
        <v>0</v>
      </c>
      <c r="L117" s="218">
        <f>SUMPRODUCT(-('Diário 2o PA'!$E$5:$E$1412='Analítico Cx.'!$B117),-('Diário 2o PA'!$P$5:$P$1412=L$1),('Diário 2o PA'!$F$5:$F$1412))+
SUMPRODUCT(-('Diário 3o PA'!$E$5:$E$2004='Analítico Cx.'!$B117),-('Diário 3o PA'!$P$5:$P$2004=L$1),('Diário 3o PA'!$F$5:$F$2004))+
SUMPRODUCT(-('Diário 4º PA'!$E$5:$E$2004='Analítico Cx.'!$B117),-('Diário 4º PA'!$P$5:$P$2004=L$1),('Diário 4º PA'!$F$5:$F$2004))+
SUMPRODUCT(-('Diário 5º PA'!$E$5:$E$2004='Analítico Cx.'!$B117),-('Diário 5º PA'!$P$5:$P$2004=L$1),('Diário 5º PA'!$F$5:$F$2004))</f>
        <v>0</v>
      </c>
      <c r="M117" s="218">
        <f>SUMPRODUCT(-('Diário 2o PA'!$E$5:$E$1412='Analítico Cx.'!$B117),-('Diário 2o PA'!$P$5:$P$1412=M$1),('Diário 2o PA'!$F$5:$F$1412))+
SUMPRODUCT(-('Diário 3o PA'!$E$5:$E$2004='Analítico Cx.'!$B117),-('Diário 3o PA'!$P$5:$P$2004=M$1),('Diário 3o PA'!$F$5:$F$2004))+
SUMPRODUCT(-('Diário 4º PA'!$E$5:$E$2004='Analítico Cx.'!$B117),-('Diário 4º PA'!$P$5:$P$2004=M$1),('Diário 4º PA'!$F$5:$F$2004))+
SUMPRODUCT(-('Diário 5º PA'!$E$5:$E$2004='Analítico Cx.'!$B117),-('Diário 5º PA'!$P$5:$P$2004=M$1),('Diário 5º PA'!$F$5:$F$2004))</f>
        <v>0</v>
      </c>
      <c r="N117" s="218">
        <f>SUMPRODUCT(-('Diário 2o PA'!$E$5:$E$1412='Analítico Cx.'!$B117),-('Diário 2o PA'!$P$5:$P$1412=N$1),('Diário 2o PA'!$F$5:$F$1412))+
SUMPRODUCT(-('Diário 3o PA'!$E$5:$E$2004='Analítico Cx.'!$B117),-('Diário 3o PA'!$P$5:$P$2004=N$1),('Diário 3o PA'!$F$5:$F$2004))+
SUMPRODUCT(-('Diário 4º PA'!$E$5:$E$2004='Analítico Cx.'!$B117),-('Diário 4º PA'!$P$5:$P$2004=N$1),('Diário 4º PA'!$F$5:$F$2004))+
SUMPRODUCT(-('Diário 5º PA'!$E$5:$E$2004='Analítico Cx.'!$B117),-('Diário 5º PA'!$P$5:$P$2004=N$1),('Diário 5º PA'!$F$5:$F$2004))</f>
        <v>0</v>
      </c>
      <c r="O117" s="219">
        <f t="shared" si="16"/>
        <v>0</v>
      </c>
      <c r="P117" s="193">
        <f t="shared" si="17"/>
        <v>0</v>
      </c>
    </row>
    <row r="118" spans="1:16" ht="23.25" customHeight="1" x14ac:dyDescent="0.25">
      <c r="A118" s="68" t="s">
        <v>255</v>
      </c>
      <c r="B118" s="115" t="s">
        <v>294</v>
      </c>
      <c r="C118" s="218">
        <f>SUMPRODUCT(-('Diário 2o PA'!$E$5:$E$1412='Analítico Cx.'!$B118),-('Diário 2o PA'!$P$5:$P$1412=C$1),('Diário 2o PA'!$F$5:$F$1412))+
SUMPRODUCT(-('Diário 3o PA'!$E$5:$E$2004='Analítico Cx.'!$B118),-('Diário 3o PA'!$P$5:$P$2004=C$1),('Diário 3o PA'!$F$5:$F$2004))+
SUMPRODUCT(-('Diário 4º PA'!$E$5:$E$2004='Analítico Cx.'!$B118),-('Diário 4º PA'!$P$5:$P$2004=C$1),('Diário 4º PA'!$F$5:$F$2004))+
SUMPRODUCT(-('Diário 5º PA'!$E$5:$E$2004='Analítico Cx.'!$B118),-('Diário 5º PA'!$P$5:$P$2004=C$1),('Diário 5º PA'!$F$5:$F$2004))</f>
        <v>0</v>
      </c>
      <c r="D118" s="218">
        <f>SUMPRODUCT(-('Diário 2o PA'!$E$5:$E$1412='Analítico Cx.'!$B118),-('Diário 2o PA'!$P$5:$P$1412=D$1),('Diário 2o PA'!$F$5:$F$1412))+
SUMPRODUCT(-('Diário 3o PA'!$E$5:$E$2004='Analítico Cx.'!$B118),-('Diário 3o PA'!$P$5:$P$2004=D$1),('Diário 3o PA'!$F$5:$F$2004))+
SUMPRODUCT(-('Diário 4º PA'!$E$5:$E$2004='Analítico Cx.'!$B118),-('Diário 4º PA'!$P$5:$P$2004=D$1),('Diário 4º PA'!$F$5:$F$2004))+
SUMPRODUCT(-('Diário 5º PA'!$E$5:$E$2004='Analítico Cx.'!$B118),-('Diário 5º PA'!$P$5:$P$2004=D$1),('Diário 5º PA'!$F$5:$F$2004))</f>
        <v>0</v>
      </c>
      <c r="E118" s="218">
        <f>SUMPRODUCT(-('Diário 2o PA'!$E$5:$E$1412='Analítico Cx.'!$B118),-('Diário 2o PA'!$P$5:$P$1412=E$1),('Diário 2o PA'!$F$5:$F$1412))+
SUMPRODUCT(-('Diário 3o PA'!$E$5:$E$2004='Analítico Cx.'!$B118),-('Diário 3o PA'!$P$5:$P$2004=E$1),('Diário 3o PA'!$F$5:$F$2004))+
SUMPRODUCT(-('Diário 4º PA'!$E$5:$E$2004='Analítico Cx.'!$B118),-('Diário 4º PA'!$P$5:$P$2004=E$1),('Diário 4º PA'!$F$5:$F$2004))+
SUMPRODUCT(-('Diário 5º PA'!$E$5:$E$2004='Analítico Cx.'!$B118),-('Diário 5º PA'!$P$5:$P$2004=E$1),('Diário 5º PA'!$F$5:$F$2004))</f>
        <v>0</v>
      </c>
      <c r="F118" s="218">
        <f>SUMPRODUCT(-('Diário 2o PA'!$E$5:$E$1412='Analítico Cx.'!$B118),-('Diário 2o PA'!$P$5:$P$1412=F$1),('Diário 2o PA'!$F$5:$F$1412))+
SUMPRODUCT(-('Diário 3o PA'!$E$5:$E$2004='Analítico Cx.'!$B118),-('Diário 3o PA'!$P$5:$P$2004=F$1),('Diário 3o PA'!$F$5:$F$2004))+
SUMPRODUCT(-('Diário 4º PA'!$E$5:$E$2004='Analítico Cx.'!$B118),-('Diário 4º PA'!$P$5:$P$2004=F$1),('Diário 4º PA'!$F$5:$F$2004))+
SUMPRODUCT(-('Diário 5º PA'!$E$5:$E$2004='Analítico Cx.'!$B118),-('Diário 5º PA'!$P$5:$P$2004=F$1),('Diário 5º PA'!$F$5:$F$2004))</f>
        <v>0</v>
      </c>
      <c r="G118" s="218">
        <f>SUMPRODUCT(-('Diário 2o PA'!$E$5:$E$1412='Analítico Cx.'!$B118),-('Diário 2o PA'!$P$5:$P$1412=G$1),('Diário 2o PA'!$F$5:$F$1412))+
SUMPRODUCT(-('Diário 3o PA'!$E$5:$E$2004='Analítico Cx.'!$B118),-('Diário 3o PA'!$P$5:$P$2004=G$1),('Diário 3o PA'!$F$5:$F$2004))+
SUMPRODUCT(-('Diário 4º PA'!$E$5:$E$2004='Analítico Cx.'!$B118),-('Diário 4º PA'!$P$5:$P$2004=G$1),('Diário 4º PA'!$F$5:$F$2004))+
SUMPRODUCT(-('Diário 5º PA'!$E$5:$E$2004='Analítico Cx.'!$B118),-('Diário 5º PA'!$P$5:$P$2004=G$1),('Diário 5º PA'!$F$5:$F$2004))</f>
        <v>0</v>
      </c>
      <c r="H118" s="218">
        <f>SUMPRODUCT(-('Diário 2o PA'!$E$5:$E$1412='Analítico Cx.'!$B118),-('Diário 2o PA'!$P$5:$P$1412=H$1),('Diário 2o PA'!$F$5:$F$1412))+
SUMPRODUCT(-('Diário 3o PA'!$E$5:$E$2004='Analítico Cx.'!$B118),-('Diário 3o PA'!$P$5:$P$2004=H$1),('Diário 3o PA'!$F$5:$F$2004))+
SUMPRODUCT(-('Diário 4º PA'!$E$5:$E$2004='Analítico Cx.'!$B118),-('Diário 4º PA'!$P$5:$P$2004=H$1),('Diário 4º PA'!$F$5:$F$2004))+
SUMPRODUCT(-('Diário 5º PA'!$E$5:$E$2004='Analítico Cx.'!$B118),-('Diário 5º PA'!$P$5:$P$2004=H$1),('Diário 5º PA'!$F$5:$F$2004))</f>
        <v>0</v>
      </c>
      <c r="I118" s="218">
        <f>SUMPRODUCT(-('Diário 2o PA'!$E$5:$E$1412='Analítico Cx.'!$B118),-('Diário 2o PA'!$P$5:$P$1412=I$1),('Diário 2o PA'!$F$5:$F$1412))+
SUMPRODUCT(-('Diário 3o PA'!$E$5:$E$2004='Analítico Cx.'!$B118),-('Diário 3o PA'!$P$5:$P$2004=I$1),('Diário 3o PA'!$F$5:$F$2004))+
SUMPRODUCT(-('Diário 4º PA'!$E$5:$E$2004='Analítico Cx.'!$B118),-('Diário 4º PA'!$P$5:$P$2004=I$1),('Diário 4º PA'!$F$5:$F$2004))+
SUMPRODUCT(-('Diário 5º PA'!$E$5:$E$2004='Analítico Cx.'!$B118),-('Diário 5º PA'!$P$5:$P$2004=I$1),('Diário 5º PA'!$F$5:$F$2004))</f>
        <v>0</v>
      </c>
      <c r="J118" s="218">
        <f>SUMPRODUCT(-('Diário 2o PA'!$E$5:$E$1412='Analítico Cx.'!$B118),-('Diário 2o PA'!$P$5:$P$1412=J$1),('Diário 2o PA'!$F$5:$F$1412))+
SUMPRODUCT(-('Diário 3o PA'!$E$5:$E$2004='Analítico Cx.'!$B118),-('Diário 3o PA'!$P$5:$P$2004=J$1),('Diário 3o PA'!$F$5:$F$2004))+
SUMPRODUCT(-('Diário 4º PA'!$E$5:$E$2004='Analítico Cx.'!$B118),-('Diário 4º PA'!$P$5:$P$2004=J$1),('Diário 4º PA'!$F$5:$F$2004))+
SUMPRODUCT(-('Diário 5º PA'!$E$5:$E$2004='Analítico Cx.'!$B118),-('Diário 5º PA'!$P$5:$P$2004=J$1),('Diário 5º PA'!$F$5:$F$2004))</f>
        <v>0</v>
      </c>
      <c r="K118" s="218">
        <f>SUMPRODUCT(-('Diário 2o PA'!$E$5:$E$1412='Analítico Cx.'!$B118),-('Diário 2o PA'!$P$5:$P$1412=K$1),('Diário 2o PA'!$F$5:$F$1412))+
SUMPRODUCT(-('Diário 3o PA'!$E$5:$E$2004='Analítico Cx.'!$B118),-('Diário 3o PA'!$P$5:$P$2004=K$1),('Diário 3o PA'!$F$5:$F$2004))+
SUMPRODUCT(-('Diário 4º PA'!$E$5:$E$2004='Analítico Cx.'!$B118),-('Diário 4º PA'!$P$5:$P$2004=K$1),('Diário 4º PA'!$F$5:$F$2004))+
SUMPRODUCT(-('Diário 5º PA'!$E$5:$E$2004='Analítico Cx.'!$B118),-('Diário 5º PA'!$P$5:$P$2004=K$1),('Diário 5º PA'!$F$5:$F$2004))</f>
        <v>0</v>
      </c>
      <c r="L118" s="218">
        <f>SUMPRODUCT(-('Diário 2o PA'!$E$5:$E$1412='Analítico Cx.'!$B118),-('Diário 2o PA'!$P$5:$P$1412=L$1),('Diário 2o PA'!$F$5:$F$1412))+
SUMPRODUCT(-('Diário 3o PA'!$E$5:$E$2004='Analítico Cx.'!$B118),-('Diário 3o PA'!$P$5:$P$2004=L$1),('Diário 3o PA'!$F$5:$F$2004))+
SUMPRODUCT(-('Diário 4º PA'!$E$5:$E$2004='Analítico Cx.'!$B118),-('Diário 4º PA'!$P$5:$P$2004=L$1),('Diário 4º PA'!$F$5:$F$2004))+
SUMPRODUCT(-('Diário 5º PA'!$E$5:$E$2004='Analítico Cx.'!$B118),-('Diário 5º PA'!$P$5:$P$2004=L$1),('Diário 5º PA'!$F$5:$F$2004))</f>
        <v>0</v>
      </c>
      <c r="M118" s="218">
        <f>SUMPRODUCT(-('Diário 2o PA'!$E$5:$E$1412='Analítico Cx.'!$B118),-('Diário 2o PA'!$P$5:$P$1412=M$1),('Diário 2o PA'!$F$5:$F$1412))+
SUMPRODUCT(-('Diário 3o PA'!$E$5:$E$2004='Analítico Cx.'!$B118),-('Diário 3o PA'!$P$5:$P$2004=M$1),('Diário 3o PA'!$F$5:$F$2004))+
SUMPRODUCT(-('Diário 4º PA'!$E$5:$E$2004='Analítico Cx.'!$B118),-('Diário 4º PA'!$P$5:$P$2004=M$1),('Diário 4º PA'!$F$5:$F$2004))+
SUMPRODUCT(-('Diário 5º PA'!$E$5:$E$2004='Analítico Cx.'!$B118),-('Diário 5º PA'!$P$5:$P$2004=M$1),('Diário 5º PA'!$F$5:$F$2004))</f>
        <v>0</v>
      </c>
      <c r="N118" s="218">
        <f>SUMPRODUCT(-('Diário 2o PA'!$E$5:$E$1412='Analítico Cx.'!$B118),-('Diário 2o PA'!$P$5:$P$1412=N$1),('Diário 2o PA'!$F$5:$F$1412))+
SUMPRODUCT(-('Diário 3o PA'!$E$5:$E$2004='Analítico Cx.'!$B118),-('Diário 3o PA'!$P$5:$P$2004=N$1),('Diário 3o PA'!$F$5:$F$2004))+
SUMPRODUCT(-('Diário 4º PA'!$E$5:$E$2004='Analítico Cx.'!$B118),-('Diário 4º PA'!$P$5:$P$2004=N$1),('Diário 4º PA'!$F$5:$F$2004))+
SUMPRODUCT(-('Diário 5º PA'!$E$5:$E$2004='Analítico Cx.'!$B118),-('Diário 5º PA'!$P$5:$P$2004=N$1),('Diário 5º PA'!$F$5:$F$2004))</f>
        <v>0</v>
      </c>
      <c r="O118" s="219">
        <f t="shared" si="16"/>
        <v>0</v>
      </c>
      <c r="P118" s="193">
        <f t="shared" si="17"/>
        <v>0</v>
      </c>
    </row>
    <row r="119" spans="1:16" ht="23.25" customHeight="1" x14ac:dyDescent="0.25">
      <c r="A119" s="228" t="s">
        <v>256</v>
      </c>
      <c r="B119" s="115" t="s">
        <v>691</v>
      </c>
      <c r="C119" s="218">
        <f>SUMPRODUCT(-('Diário 2o PA'!$E$5:$E$1412='Analítico Cx.'!$B119),-('Diário 2o PA'!$P$5:$P$1412=C$1),('Diário 2o PA'!$F$5:$F$1412))+
SUMPRODUCT(-('Diário 3o PA'!$E$5:$E$2004='Analítico Cx.'!$B119),-('Diário 3o PA'!$P$5:$P$2004=C$1),('Diário 3o PA'!$F$5:$F$2004))+
SUMPRODUCT(-('Diário 4º PA'!$E$5:$E$2004='Analítico Cx.'!$B119),-('Diário 4º PA'!$P$5:$P$2004=C$1),('Diário 4º PA'!$F$5:$F$2004))+
SUMPRODUCT(-('Diário 5º PA'!$E$5:$E$2004='Analítico Cx.'!$B119),-('Diário 5º PA'!$P$5:$P$2004=C$1),('Diário 5º PA'!$F$5:$F$2004))</f>
        <v>0</v>
      </c>
      <c r="D119" s="218">
        <f>SUMPRODUCT(-('Diário 2o PA'!$E$5:$E$1412='Analítico Cx.'!$B119),-('Diário 2o PA'!$P$5:$P$1412=D$1),('Diário 2o PA'!$F$5:$F$1412))+
SUMPRODUCT(-('Diário 3o PA'!$E$5:$E$2004='Analítico Cx.'!$B119),-('Diário 3o PA'!$P$5:$P$2004=D$1),('Diário 3o PA'!$F$5:$F$2004))+
SUMPRODUCT(-('Diário 4º PA'!$E$5:$E$2004='Analítico Cx.'!$B119),-('Diário 4º PA'!$P$5:$P$2004=D$1),('Diário 4º PA'!$F$5:$F$2004))+
SUMPRODUCT(-('Diário 5º PA'!$E$5:$E$2004='Analítico Cx.'!$B119),-('Diário 5º PA'!$P$5:$P$2004=D$1),('Diário 5º PA'!$F$5:$F$2004))</f>
        <v>0</v>
      </c>
      <c r="E119" s="218">
        <f>SUMPRODUCT(-('Diário 2o PA'!$E$5:$E$1412='Analítico Cx.'!$B119),-('Diário 2o PA'!$P$5:$P$1412=E$1),('Diário 2o PA'!$F$5:$F$1412))+
SUMPRODUCT(-('Diário 3o PA'!$E$5:$E$2004='Analítico Cx.'!$B119),-('Diário 3o PA'!$P$5:$P$2004=E$1),('Diário 3o PA'!$F$5:$F$2004))+
SUMPRODUCT(-('Diário 4º PA'!$E$5:$E$2004='Analítico Cx.'!$B119),-('Diário 4º PA'!$P$5:$P$2004=E$1),('Diário 4º PA'!$F$5:$F$2004))+
SUMPRODUCT(-('Diário 5º PA'!$E$5:$E$2004='Analítico Cx.'!$B119),-('Diário 5º PA'!$P$5:$P$2004=E$1),('Diário 5º PA'!$F$5:$F$2004))</f>
        <v>0</v>
      </c>
      <c r="F119" s="218">
        <f>SUMPRODUCT(-('Diário 2o PA'!$E$5:$E$1412='Analítico Cx.'!$B119),-('Diário 2o PA'!$P$5:$P$1412=F$1),('Diário 2o PA'!$F$5:$F$1412))+
SUMPRODUCT(-('Diário 3o PA'!$E$5:$E$2004='Analítico Cx.'!$B119),-('Diário 3o PA'!$P$5:$P$2004=F$1),('Diário 3o PA'!$F$5:$F$2004))+
SUMPRODUCT(-('Diário 4º PA'!$E$5:$E$2004='Analítico Cx.'!$B119),-('Diário 4º PA'!$P$5:$P$2004=F$1),('Diário 4º PA'!$F$5:$F$2004))+
SUMPRODUCT(-('Diário 5º PA'!$E$5:$E$2004='Analítico Cx.'!$B119),-('Diário 5º PA'!$P$5:$P$2004=F$1),('Diário 5º PA'!$F$5:$F$2004))</f>
        <v>0</v>
      </c>
      <c r="G119" s="218">
        <f>SUMPRODUCT(-('Diário 2o PA'!$E$5:$E$1412='Analítico Cx.'!$B119),-('Diário 2o PA'!$P$5:$P$1412=G$1),('Diário 2o PA'!$F$5:$F$1412))+
SUMPRODUCT(-('Diário 3o PA'!$E$5:$E$2004='Analítico Cx.'!$B119),-('Diário 3o PA'!$P$5:$P$2004=G$1),('Diário 3o PA'!$F$5:$F$2004))+
SUMPRODUCT(-('Diário 4º PA'!$E$5:$E$2004='Analítico Cx.'!$B119),-('Diário 4º PA'!$P$5:$P$2004=G$1),('Diário 4º PA'!$F$5:$F$2004))+
SUMPRODUCT(-('Diário 5º PA'!$E$5:$E$2004='Analítico Cx.'!$B119),-('Diário 5º PA'!$P$5:$P$2004=G$1),('Diário 5º PA'!$F$5:$F$2004))</f>
        <v>0</v>
      </c>
      <c r="H119" s="218">
        <f>SUMPRODUCT(-('Diário 2o PA'!$E$5:$E$1412='Analítico Cx.'!$B119),-('Diário 2o PA'!$P$5:$P$1412=H$1),('Diário 2o PA'!$F$5:$F$1412))+
SUMPRODUCT(-('Diário 3o PA'!$E$5:$E$2004='Analítico Cx.'!$B119),-('Diário 3o PA'!$P$5:$P$2004=H$1),('Diário 3o PA'!$F$5:$F$2004))+
SUMPRODUCT(-('Diário 4º PA'!$E$5:$E$2004='Analítico Cx.'!$B119),-('Diário 4º PA'!$P$5:$P$2004=H$1),('Diário 4º PA'!$F$5:$F$2004))+
SUMPRODUCT(-('Diário 5º PA'!$E$5:$E$2004='Analítico Cx.'!$B119),-('Diário 5º PA'!$P$5:$P$2004=H$1),('Diário 5º PA'!$F$5:$F$2004))</f>
        <v>0</v>
      </c>
      <c r="I119" s="218">
        <f>SUMPRODUCT(-('Diário 2o PA'!$E$5:$E$1412='Analítico Cx.'!$B119),-('Diário 2o PA'!$P$5:$P$1412=I$1),('Diário 2o PA'!$F$5:$F$1412))+
SUMPRODUCT(-('Diário 3o PA'!$E$5:$E$2004='Analítico Cx.'!$B119),-('Diário 3o PA'!$P$5:$P$2004=I$1),('Diário 3o PA'!$F$5:$F$2004))+
SUMPRODUCT(-('Diário 4º PA'!$E$5:$E$2004='Analítico Cx.'!$B119),-('Diário 4º PA'!$P$5:$P$2004=I$1),('Diário 4º PA'!$F$5:$F$2004))+
SUMPRODUCT(-('Diário 5º PA'!$E$5:$E$2004='Analítico Cx.'!$B119),-('Diário 5º PA'!$P$5:$P$2004=I$1),('Diário 5º PA'!$F$5:$F$2004))</f>
        <v>0</v>
      </c>
      <c r="J119" s="218">
        <f>SUMPRODUCT(-('Diário 2o PA'!$E$5:$E$1412='Analítico Cx.'!$B119),-('Diário 2o PA'!$P$5:$P$1412=J$1),('Diário 2o PA'!$F$5:$F$1412))+
SUMPRODUCT(-('Diário 3o PA'!$E$5:$E$2004='Analítico Cx.'!$B119),-('Diário 3o PA'!$P$5:$P$2004=J$1),('Diário 3o PA'!$F$5:$F$2004))+
SUMPRODUCT(-('Diário 4º PA'!$E$5:$E$2004='Analítico Cx.'!$B119),-('Diário 4º PA'!$P$5:$P$2004=J$1),('Diário 4º PA'!$F$5:$F$2004))+
SUMPRODUCT(-('Diário 5º PA'!$E$5:$E$2004='Analítico Cx.'!$B119),-('Diário 5º PA'!$P$5:$P$2004=J$1),('Diário 5º PA'!$F$5:$F$2004))</f>
        <v>0</v>
      </c>
      <c r="K119" s="218">
        <f>SUMPRODUCT(-('Diário 2o PA'!$E$5:$E$1412='Analítico Cx.'!$B119),-('Diário 2o PA'!$P$5:$P$1412=K$1),('Diário 2o PA'!$F$5:$F$1412))+
SUMPRODUCT(-('Diário 3o PA'!$E$5:$E$2004='Analítico Cx.'!$B119),-('Diário 3o PA'!$P$5:$P$2004=K$1),('Diário 3o PA'!$F$5:$F$2004))+
SUMPRODUCT(-('Diário 4º PA'!$E$5:$E$2004='Analítico Cx.'!$B119),-('Diário 4º PA'!$P$5:$P$2004=K$1),('Diário 4º PA'!$F$5:$F$2004))+
SUMPRODUCT(-('Diário 5º PA'!$E$5:$E$2004='Analítico Cx.'!$B119),-('Diário 5º PA'!$P$5:$P$2004=K$1),('Diário 5º PA'!$F$5:$F$2004))</f>
        <v>0</v>
      </c>
      <c r="L119" s="218">
        <f>SUMPRODUCT(-('Diário 2o PA'!$E$5:$E$1412='Analítico Cx.'!$B119),-('Diário 2o PA'!$P$5:$P$1412=L$1),('Diário 2o PA'!$F$5:$F$1412))+
SUMPRODUCT(-('Diário 3o PA'!$E$5:$E$2004='Analítico Cx.'!$B119),-('Diário 3o PA'!$P$5:$P$2004=L$1),('Diário 3o PA'!$F$5:$F$2004))+
SUMPRODUCT(-('Diário 4º PA'!$E$5:$E$2004='Analítico Cx.'!$B119),-('Diário 4º PA'!$P$5:$P$2004=L$1),('Diário 4º PA'!$F$5:$F$2004))+
SUMPRODUCT(-('Diário 5º PA'!$E$5:$E$2004='Analítico Cx.'!$B119),-('Diário 5º PA'!$P$5:$P$2004=L$1),('Diário 5º PA'!$F$5:$F$2004))</f>
        <v>0</v>
      </c>
      <c r="M119" s="218">
        <f>SUMPRODUCT(-('Diário 2o PA'!$E$5:$E$1412='Analítico Cx.'!$B119),-('Diário 2o PA'!$P$5:$P$1412=M$1),('Diário 2o PA'!$F$5:$F$1412))+
SUMPRODUCT(-('Diário 3o PA'!$E$5:$E$2004='Analítico Cx.'!$B119),-('Diário 3o PA'!$P$5:$P$2004=M$1),('Diário 3o PA'!$F$5:$F$2004))+
SUMPRODUCT(-('Diário 4º PA'!$E$5:$E$2004='Analítico Cx.'!$B119),-('Diário 4º PA'!$P$5:$P$2004=M$1),('Diário 4º PA'!$F$5:$F$2004))+
SUMPRODUCT(-('Diário 5º PA'!$E$5:$E$2004='Analítico Cx.'!$B119),-('Diário 5º PA'!$P$5:$P$2004=M$1),('Diário 5º PA'!$F$5:$F$2004))</f>
        <v>0</v>
      </c>
      <c r="N119" s="218">
        <f>SUMPRODUCT(-('Diário 2o PA'!$E$5:$E$1412='Analítico Cx.'!$B119),-('Diário 2o PA'!$P$5:$P$1412=N$1),('Diário 2o PA'!$F$5:$F$1412))+
SUMPRODUCT(-('Diário 3o PA'!$E$5:$E$2004='Analítico Cx.'!$B119),-('Diário 3o PA'!$P$5:$P$2004=N$1),('Diário 3o PA'!$F$5:$F$2004))+
SUMPRODUCT(-('Diário 4º PA'!$E$5:$E$2004='Analítico Cx.'!$B119),-('Diário 4º PA'!$P$5:$P$2004=N$1),('Diário 4º PA'!$F$5:$F$2004))+
SUMPRODUCT(-('Diário 5º PA'!$E$5:$E$2004='Analítico Cx.'!$B119),-('Diário 5º PA'!$P$5:$P$2004=N$1),('Diário 5º PA'!$F$5:$F$2004))</f>
        <v>0</v>
      </c>
      <c r="O119" s="219">
        <f t="shared" ref="O119:O165" si="18">SUM(C119:N119)</f>
        <v>0</v>
      </c>
      <c r="P119" s="193">
        <f t="shared" si="17"/>
        <v>0</v>
      </c>
    </row>
    <row r="120" spans="1:16" ht="23.25" customHeight="1" x14ac:dyDescent="0.25">
      <c r="A120" s="68" t="s">
        <v>644</v>
      </c>
      <c r="B120" s="115" t="s">
        <v>692</v>
      </c>
      <c r="C120" s="218">
        <f>SUMPRODUCT(-('Diário 2o PA'!$E$5:$E$1412='Analítico Cx.'!$B120),-('Diário 2o PA'!$P$5:$P$1412=C$1),('Diário 2o PA'!$F$5:$F$1412))+
SUMPRODUCT(-('Diário 3o PA'!$E$5:$E$2004='Analítico Cx.'!$B120),-('Diário 3o PA'!$P$5:$P$2004=C$1),('Diário 3o PA'!$F$5:$F$2004))+
SUMPRODUCT(-('Diário 4º PA'!$E$5:$E$2004='Analítico Cx.'!$B120),-('Diário 4º PA'!$P$5:$P$2004=C$1),('Diário 4º PA'!$F$5:$F$2004))+
SUMPRODUCT(-('Diário 5º PA'!$E$5:$E$2004='Analítico Cx.'!$B120),-('Diário 5º PA'!$P$5:$P$2004=C$1),('Diário 5º PA'!$F$5:$F$2004))</f>
        <v>0</v>
      </c>
      <c r="D120" s="218">
        <f>SUMPRODUCT(-('Diário 2o PA'!$E$5:$E$1412='Analítico Cx.'!$B120),-('Diário 2o PA'!$P$5:$P$1412=D$1),('Diário 2o PA'!$F$5:$F$1412))+
SUMPRODUCT(-('Diário 3o PA'!$E$5:$E$2004='Analítico Cx.'!$B120),-('Diário 3o PA'!$P$5:$P$2004=D$1),('Diário 3o PA'!$F$5:$F$2004))+
SUMPRODUCT(-('Diário 4º PA'!$E$5:$E$2004='Analítico Cx.'!$B120),-('Diário 4º PA'!$P$5:$P$2004=D$1),('Diário 4º PA'!$F$5:$F$2004))+
SUMPRODUCT(-('Diário 5º PA'!$E$5:$E$2004='Analítico Cx.'!$B120),-('Diário 5º PA'!$P$5:$P$2004=D$1),('Diário 5º PA'!$F$5:$F$2004))</f>
        <v>0</v>
      </c>
      <c r="E120" s="218">
        <f>SUMPRODUCT(-('Diário 2o PA'!$E$5:$E$1412='Analítico Cx.'!$B120),-('Diário 2o PA'!$P$5:$P$1412=E$1),('Diário 2o PA'!$F$5:$F$1412))+
SUMPRODUCT(-('Diário 3o PA'!$E$5:$E$2004='Analítico Cx.'!$B120),-('Diário 3o PA'!$P$5:$P$2004=E$1),('Diário 3o PA'!$F$5:$F$2004))+
SUMPRODUCT(-('Diário 4º PA'!$E$5:$E$2004='Analítico Cx.'!$B120),-('Diário 4º PA'!$P$5:$P$2004=E$1),('Diário 4º PA'!$F$5:$F$2004))+
SUMPRODUCT(-('Diário 5º PA'!$E$5:$E$2004='Analítico Cx.'!$B120),-('Diário 5º PA'!$P$5:$P$2004=E$1),('Diário 5º PA'!$F$5:$F$2004))</f>
        <v>0</v>
      </c>
      <c r="F120" s="218">
        <f>SUMPRODUCT(-('Diário 2o PA'!$E$5:$E$1412='Analítico Cx.'!$B120),-('Diário 2o PA'!$P$5:$P$1412=F$1),('Diário 2o PA'!$F$5:$F$1412))+
SUMPRODUCT(-('Diário 3o PA'!$E$5:$E$2004='Analítico Cx.'!$B120),-('Diário 3o PA'!$P$5:$P$2004=F$1),('Diário 3o PA'!$F$5:$F$2004))+
SUMPRODUCT(-('Diário 4º PA'!$E$5:$E$2004='Analítico Cx.'!$B120),-('Diário 4º PA'!$P$5:$P$2004=F$1),('Diário 4º PA'!$F$5:$F$2004))+
SUMPRODUCT(-('Diário 5º PA'!$E$5:$E$2004='Analítico Cx.'!$B120),-('Diário 5º PA'!$P$5:$P$2004=F$1),('Diário 5º PA'!$F$5:$F$2004))</f>
        <v>0</v>
      </c>
      <c r="G120" s="218">
        <f>SUMPRODUCT(-('Diário 2o PA'!$E$5:$E$1412='Analítico Cx.'!$B120),-('Diário 2o PA'!$P$5:$P$1412=G$1),('Diário 2o PA'!$F$5:$F$1412))+
SUMPRODUCT(-('Diário 3o PA'!$E$5:$E$2004='Analítico Cx.'!$B120),-('Diário 3o PA'!$P$5:$P$2004=G$1),('Diário 3o PA'!$F$5:$F$2004))+
SUMPRODUCT(-('Diário 4º PA'!$E$5:$E$2004='Analítico Cx.'!$B120),-('Diário 4º PA'!$P$5:$P$2004=G$1),('Diário 4º PA'!$F$5:$F$2004))+
SUMPRODUCT(-('Diário 5º PA'!$E$5:$E$2004='Analítico Cx.'!$B120),-('Diário 5º PA'!$P$5:$P$2004=G$1),('Diário 5º PA'!$F$5:$F$2004))</f>
        <v>0</v>
      </c>
      <c r="H120" s="218">
        <f>SUMPRODUCT(-('Diário 2o PA'!$E$5:$E$1412='Analítico Cx.'!$B120),-('Diário 2o PA'!$P$5:$P$1412=H$1),('Diário 2o PA'!$F$5:$F$1412))+
SUMPRODUCT(-('Diário 3o PA'!$E$5:$E$2004='Analítico Cx.'!$B120),-('Diário 3o PA'!$P$5:$P$2004=H$1),('Diário 3o PA'!$F$5:$F$2004))+
SUMPRODUCT(-('Diário 4º PA'!$E$5:$E$2004='Analítico Cx.'!$B120),-('Diário 4º PA'!$P$5:$P$2004=H$1),('Diário 4º PA'!$F$5:$F$2004))+
SUMPRODUCT(-('Diário 5º PA'!$E$5:$E$2004='Analítico Cx.'!$B120),-('Diário 5º PA'!$P$5:$P$2004=H$1),('Diário 5º PA'!$F$5:$F$2004))</f>
        <v>0</v>
      </c>
      <c r="I120" s="218">
        <f>SUMPRODUCT(-('Diário 2o PA'!$E$5:$E$1412='Analítico Cx.'!$B120),-('Diário 2o PA'!$P$5:$P$1412=I$1),('Diário 2o PA'!$F$5:$F$1412))+
SUMPRODUCT(-('Diário 3o PA'!$E$5:$E$2004='Analítico Cx.'!$B120),-('Diário 3o PA'!$P$5:$P$2004=I$1),('Diário 3o PA'!$F$5:$F$2004))+
SUMPRODUCT(-('Diário 4º PA'!$E$5:$E$2004='Analítico Cx.'!$B120),-('Diário 4º PA'!$P$5:$P$2004=I$1),('Diário 4º PA'!$F$5:$F$2004))+
SUMPRODUCT(-('Diário 5º PA'!$E$5:$E$2004='Analítico Cx.'!$B120),-('Diário 5º PA'!$P$5:$P$2004=I$1),('Diário 5º PA'!$F$5:$F$2004))</f>
        <v>0</v>
      </c>
      <c r="J120" s="218">
        <f>SUMPRODUCT(-('Diário 2o PA'!$E$5:$E$1412='Analítico Cx.'!$B120),-('Diário 2o PA'!$P$5:$P$1412=J$1),('Diário 2o PA'!$F$5:$F$1412))+
SUMPRODUCT(-('Diário 3o PA'!$E$5:$E$2004='Analítico Cx.'!$B120),-('Diário 3o PA'!$P$5:$P$2004=J$1),('Diário 3o PA'!$F$5:$F$2004))+
SUMPRODUCT(-('Diário 4º PA'!$E$5:$E$2004='Analítico Cx.'!$B120),-('Diário 4º PA'!$P$5:$P$2004=J$1),('Diário 4º PA'!$F$5:$F$2004))+
SUMPRODUCT(-('Diário 5º PA'!$E$5:$E$2004='Analítico Cx.'!$B120),-('Diário 5º PA'!$P$5:$P$2004=J$1),('Diário 5º PA'!$F$5:$F$2004))</f>
        <v>0</v>
      </c>
      <c r="K120" s="218">
        <f>SUMPRODUCT(-('Diário 2o PA'!$E$5:$E$1412='Analítico Cx.'!$B120),-('Diário 2o PA'!$P$5:$P$1412=K$1),('Diário 2o PA'!$F$5:$F$1412))+
SUMPRODUCT(-('Diário 3o PA'!$E$5:$E$2004='Analítico Cx.'!$B120),-('Diário 3o PA'!$P$5:$P$2004=K$1),('Diário 3o PA'!$F$5:$F$2004))+
SUMPRODUCT(-('Diário 4º PA'!$E$5:$E$2004='Analítico Cx.'!$B120),-('Diário 4º PA'!$P$5:$P$2004=K$1),('Diário 4º PA'!$F$5:$F$2004))+
SUMPRODUCT(-('Diário 5º PA'!$E$5:$E$2004='Analítico Cx.'!$B120),-('Diário 5º PA'!$P$5:$P$2004=K$1),('Diário 5º PA'!$F$5:$F$2004))</f>
        <v>0</v>
      </c>
      <c r="L120" s="218">
        <f>SUMPRODUCT(-('Diário 2o PA'!$E$5:$E$1412='Analítico Cx.'!$B120),-('Diário 2o PA'!$P$5:$P$1412=L$1),('Diário 2o PA'!$F$5:$F$1412))+
SUMPRODUCT(-('Diário 3o PA'!$E$5:$E$2004='Analítico Cx.'!$B120),-('Diário 3o PA'!$P$5:$P$2004=L$1),('Diário 3o PA'!$F$5:$F$2004))+
SUMPRODUCT(-('Diário 4º PA'!$E$5:$E$2004='Analítico Cx.'!$B120),-('Diário 4º PA'!$P$5:$P$2004=L$1),('Diário 4º PA'!$F$5:$F$2004))+
SUMPRODUCT(-('Diário 5º PA'!$E$5:$E$2004='Analítico Cx.'!$B120),-('Diário 5º PA'!$P$5:$P$2004=L$1),('Diário 5º PA'!$F$5:$F$2004))</f>
        <v>0</v>
      </c>
      <c r="M120" s="218">
        <f>SUMPRODUCT(-('Diário 2o PA'!$E$5:$E$1412='Analítico Cx.'!$B120),-('Diário 2o PA'!$P$5:$P$1412=M$1),('Diário 2o PA'!$F$5:$F$1412))+
SUMPRODUCT(-('Diário 3o PA'!$E$5:$E$2004='Analítico Cx.'!$B120),-('Diário 3o PA'!$P$5:$P$2004=M$1),('Diário 3o PA'!$F$5:$F$2004))+
SUMPRODUCT(-('Diário 4º PA'!$E$5:$E$2004='Analítico Cx.'!$B120),-('Diário 4º PA'!$P$5:$P$2004=M$1),('Diário 4º PA'!$F$5:$F$2004))+
SUMPRODUCT(-('Diário 5º PA'!$E$5:$E$2004='Analítico Cx.'!$B120),-('Diário 5º PA'!$P$5:$P$2004=M$1),('Diário 5º PA'!$F$5:$F$2004))</f>
        <v>0</v>
      </c>
      <c r="N120" s="218">
        <f>SUMPRODUCT(-('Diário 2o PA'!$E$5:$E$1412='Analítico Cx.'!$B120),-('Diário 2o PA'!$P$5:$P$1412=N$1),('Diário 2o PA'!$F$5:$F$1412))+
SUMPRODUCT(-('Diário 3o PA'!$E$5:$E$2004='Analítico Cx.'!$B120),-('Diário 3o PA'!$P$5:$P$2004=N$1),('Diário 3o PA'!$F$5:$F$2004))+
SUMPRODUCT(-('Diário 4º PA'!$E$5:$E$2004='Analítico Cx.'!$B120),-('Diário 4º PA'!$P$5:$P$2004=N$1),('Diário 4º PA'!$F$5:$F$2004))+
SUMPRODUCT(-('Diário 5º PA'!$E$5:$E$2004='Analítico Cx.'!$B120),-('Diário 5º PA'!$P$5:$P$2004=N$1),('Diário 5º PA'!$F$5:$F$2004))</f>
        <v>0</v>
      </c>
      <c r="O120" s="219">
        <f t="shared" si="18"/>
        <v>0</v>
      </c>
      <c r="P120" s="193">
        <f t="shared" si="17"/>
        <v>0</v>
      </c>
    </row>
    <row r="121" spans="1:16" ht="23.25" customHeight="1" x14ac:dyDescent="0.25">
      <c r="A121" s="228" t="s">
        <v>645</v>
      </c>
      <c r="B121" s="115" t="s">
        <v>693</v>
      </c>
      <c r="C121" s="218">
        <f>SUMPRODUCT(-('Diário 2o PA'!$E$5:$E$1412='Analítico Cx.'!$B121),-('Diário 2o PA'!$P$5:$P$1412=C$1),('Diário 2o PA'!$F$5:$F$1412))+
SUMPRODUCT(-('Diário 3o PA'!$E$5:$E$2004='Analítico Cx.'!$B121),-('Diário 3o PA'!$P$5:$P$2004=C$1),('Diário 3o PA'!$F$5:$F$2004))+
SUMPRODUCT(-('Diário 4º PA'!$E$5:$E$2004='Analítico Cx.'!$B121),-('Diário 4º PA'!$P$5:$P$2004=C$1),('Diário 4º PA'!$F$5:$F$2004))+
SUMPRODUCT(-('Diário 5º PA'!$E$5:$E$2004='Analítico Cx.'!$B121),-('Diário 5º PA'!$P$5:$P$2004=C$1),('Diário 5º PA'!$F$5:$F$2004))</f>
        <v>1347.25</v>
      </c>
      <c r="D121" s="218">
        <f>SUMPRODUCT(-('Diário 2o PA'!$E$5:$E$1412='Analítico Cx.'!$B121),-('Diário 2o PA'!$P$5:$P$1412=D$1),('Diário 2o PA'!$F$5:$F$1412))+
SUMPRODUCT(-('Diário 3o PA'!$E$5:$E$2004='Analítico Cx.'!$B121),-('Diário 3o PA'!$P$5:$P$2004=D$1),('Diário 3o PA'!$F$5:$F$2004))+
SUMPRODUCT(-('Diário 4º PA'!$E$5:$E$2004='Analítico Cx.'!$B121),-('Diário 4º PA'!$P$5:$P$2004=D$1),('Diário 4º PA'!$F$5:$F$2004))+
SUMPRODUCT(-('Diário 5º PA'!$E$5:$E$2004='Analítico Cx.'!$B121),-('Diário 5º PA'!$P$5:$P$2004=D$1),('Diário 5º PA'!$F$5:$F$2004))</f>
        <v>82.34</v>
      </c>
      <c r="E121" s="218">
        <f>SUMPRODUCT(-('Diário 2o PA'!$E$5:$E$1412='Analítico Cx.'!$B121),-('Diário 2o PA'!$P$5:$P$1412=E$1),('Diário 2o PA'!$F$5:$F$1412))+
SUMPRODUCT(-('Diário 3o PA'!$E$5:$E$2004='Analítico Cx.'!$B121),-('Diário 3o PA'!$P$5:$P$2004=E$1),('Diário 3o PA'!$F$5:$F$2004))+
SUMPRODUCT(-('Diário 4º PA'!$E$5:$E$2004='Analítico Cx.'!$B121),-('Diário 4º PA'!$P$5:$P$2004=E$1),('Diário 4º PA'!$F$5:$F$2004))+
SUMPRODUCT(-('Diário 5º PA'!$E$5:$E$2004='Analítico Cx.'!$B121),-('Diário 5º PA'!$P$5:$P$2004=E$1),('Diário 5º PA'!$F$5:$F$2004))</f>
        <v>15479.69</v>
      </c>
      <c r="F121" s="218">
        <f>SUMPRODUCT(-('Diário 2o PA'!$E$5:$E$1412='Analítico Cx.'!$B121),-('Diário 2o PA'!$P$5:$P$1412=F$1),('Diário 2o PA'!$F$5:$F$1412))+
SUMPRODUCT(-('Diário 3o PA'!$E$5:$E$2004='Analítico Cx.'!$B121),-('Diário 3o PA'!$P$5:$P$2004=F$1),('Diário 3o PA'!$F$5:$F$2004))+
SUMPRODUCT(-('Diário 4º PA'!$E$5:$E$2004='Analítico Cx.'!$B121),-('Diário 4º PA'!$P$5:$P$2004=F$1),('Diário 4º PA'!$F$5:$F$2004))+
SUMPRODUCT(-('Diário 5º PA'!$E$5:$E$2004='Analítico Cx.'!$B121),-('Diário 5º PA'!$P$5:$P$2004=F$1),('Diário 5º PA'!$F$5:$F$2004))</f>
        <v>0</v>
      </c>
      <c r="G121" s="218">
        <f>SUMPRODUCT(-('Diário 2o PA'!$E$5:$E$1412='Analítico Cx.'!$B121),-('Diário 2o PA'!$P$5:$P$1412=G$1),('Diário 2o PA'!$F$5:$F$1412))+
SUMPRODUCT(-('Diário 3o PA'!$E$5:$E$2004='Analítico Cx.'!$B121),-('Diário 3o PA'!$P$5:$P$2004=G$1),('Diário 3o PA'!$F$5:$F$2004))+
SUMPRODUCT(-('Diário 4º PA'!$E$5:$E$2004='Analítico Cx.'!$B121),-('Diário 4º PA'!$P$5:$P$2004=G$1),('Diário 4º PA'!$F$5:$F$2004))+
SUMPRODUCT(-('Diário 5º PA'!$E$5:$E$2004='Analítico Cx.'!$B121),-('Diário 5º PA'!$P$5:$P$2004=G$1),('Diário 5º PA'!$F$5:$F$2004))</f>
        <v>0</v>
      </c>
      <c r="H121" s="218">
        <f>SUMPRODUCT(-('Diário 2o PA'!$E$5:$E$1412='Analítico Cx.'!$B121),-('Diário 2o PA'!$P$5:$P$1412=H$1),('Diário 2o PA'!$F$5:$F$1412))+
SUMPRODUCT(-('Diário 3o PA'!$E$5:$E$2004='Analítico Cx.'!$B121),-('Diário 3o PA'!$P$5:$P$2004=H$1),('Diário 3o PA'!$F$5:$F$2004))+
SUMPRODUCT(-('Diário 4º PA'!$E$5:$E$2004='Analítico Cx.'!$B121),-('Diário 4º PA'!$P$5:$P$2004=H$1),('Diário 4º PA'!$F$5:$F$2004))+
SUMPRODUCT(-('Diário 5º PA'!$E$5:$E$2004='Analítico Cx.'!$B121),-('Diário 5º PA'!$P$5:$P$2004=H$1),('Diário 5º PA'!$F$5:$F$2004))</f>
        <v>0</v>
      </c>
      <c r="I121" s="218">
        <f>SUMPRODUCT(-('Diário 2o PA'!$E$5:$E$1412='Analítico Cx.'!$B121),-('Diário 2o PA'!$P$5:$P$1412=I$1),('Diário 2o PA'!$F$5:$F$1412))+
SUMPRODUCT(-('Diário 3o PA'!$E$5:$E$2004='Analítico Cx.'!$B121),-('Diário 3o PA'!$P$5:$P$2004=I$1),('Diário 3o PA'!$F$5:$F$2004))+
SUMPRODUCT(-('Diário 4º PA'!$E$5:$E$2004='Analítico Cx.'!$B121),-('Diário 4º PA'!$P$5:$P$2004=I$1),('Diário 4º PA'!$F$5:$F$2004))+
SUMPRODUCT(-('Diário 5º PA'!$E$5:$E$2004='Analítico Cx.'!$B121),-('Diário 5º PA'!$P$5:$P$2004=I$1),('Diário 5º PA'!$F$5:$F$2004))</f>
        <v>0</v>
      </c>
      <c r="J121" s="218">
        <f>SUMPRODUCT(-('Diário 2o PA'!$E$5:$E$1412='Analítico Cx.'!$B121),-('Diário 2o PA'!$P$5:$P$1412=J$1),('Diário 2o PA'!$F$5:$F$1412))+
SUMPRODUCT(-('Diário 3o PA'!$E$5:$E$2004='Analítico Cx.'!$B121),-('Diário 3o PA'!$P$5:$P$2004=J$1),('Diário 3o PA'!$F$5:$F$2004))+
SUMPRODUCT(-('Diário 4º PA'!$E$5:$E$2004='Analítico Cx.'!$B121),-('Diário 4º PA'!$P$5:$P$2004=J$1),('Diário 4º PA'!$F$5:$F$2004))+
SUMPRODUCT(-('Diário 5º PA'!$E$5:$E$2004='Analítico Cx.'!$B121),-('Diário 5º PA'!$P$5:$P$2004=J$1),('Diário 5º PA'!$F$5:$F$2004))</f>
        <v>0</v>
      </c>
      <c r="K121" s="218">
        <f>SUMPRODUCT(-('Diário 2o PA'!$E$5:$E$1412='Analítico Cx.'!$B121),-('Diário 2o PA'!$P$5:$P$1412=K$1),('Diário 2o PA'!$F$5:$F$1412))+
SUMPRODUCT(-('Diário 3o PA'!$E$5:$E$2004='Analítico Cx.'!$B121),-('Diário 3o PA'!$P$5:$P$2004=K$1),('Diário 3o PA'!$F$5:$F$2004))+
SUMPRODUCT(-('Diário 4º PA'!$E$5:$E$2004='Analítico Cx.'!$B121),-('Diário 4º PA'!$P$5:$P$2004=K$1),('Diário 4º PA'!$F$5:$F$2004))+
SUMPRODUCT(-('Diário 5º PA'!$E$5:$E$2004='Analítico Cx.'!$B121),-('Diário 5º PA'!$P$5:$P$2004=K$1),('Diário 5º PA'!$F$5:$F$2004))</f>
        <v>0</v>
      </c>
      <c r="L121" s="218">
        <f>SUMPRODUCT(-('Diário 2o PA'!$E$5:$E$1412='Analítico Cx.'!$B121),-('Diário 2o PA'!$P$5:$P$1412=L$1),('Diário 2o PA'!$F$5:$F$1412))+
SUMPRODUCT(-('Diário 3o PA'!$E$5:$E$2004='Analítico Cx.'!$B121),-('Diário 3o PA'!$P$5:$P$2004=L$1),('Diário 3o PA'!$F$5:$F$2004))+
SUMPRODUCT(-('Diário 4º PA'!$E$5:$E$2004='Analítico Cx.'!$B121),-('Diário 4º PA'!$P$5:$P$2004=L$1),('Diário 4º PA'!$F$5:$F$2004))+
SUMPRODUCT(-('Diário 5º PA'!$E$5:$E$2004='Analítico Cx.'!$B121),-('Diário 5º PA'!$P$5:$P$2004=L$1),('Diário 5º PA'!$F$5:$F$2004))</f>
        <v>0</v>
      </c>
      <c r="M121" s="218">
        <f>SUMPRODUCT(-('Diário 2o PA'!$E$5:$E$1412='Analítico Cx.'!$B121),-('Diário 2o PA'!$P$5:$P$1412=M$1),('Diário 2o PA'!$F$5:$F$1412))+
SUMPRODUCT(-('Diário 3o PA'!$E$5:$E$2004='Analítico Cx.'!$B121),-('Diário 3o PA'!$P$5:$P$2004=M$1),('Diário 3o PA'!$F$5:$F$2004))+
SUMPRODUCT(-('Diário 4º PA'!$E$5:$E$2004='Analítico Cx.'!$B121),-('Diário 4º PA'!$P$5:$P$2004=M$1),('Diário 4º PA'!$F$5:$F$2004))+
SUMPRODUCT(-('Diário 5º PA'!$E$5:$E$2004='Analítico Cx.'!$B121),-('Diário 5º PA'!$P$5:$P$2004=M$1),('Diário 5º PA'!$F$5:$F$2004))</f>
        <v>0</v>
      </c>
      <c r="N121" s="218">
        <f>SUMPRODUCT(-('Diário 2o PA'!$E$5:$E$1412='Analítico Cx.'!$B121),-('Diário 2o PA'!$P$5:$P$1412=N$1),('Diário 2o PA'!$F$5:$F$1412))+
SUMPRODUCT(-('Diário 3o PA'!$E$5:$E$2004='Analítico Cx.'!$B121),-('Diário 3o PA'!$P$5:$P$2004=N$1),('Diário 3o PA'!$F$5:$F$2004))+
SUMPRODUCT(-('Diário 4º PA'!$E$5:$E$2004='Analítico Cx.'!$B121),-('Diário 4º PA'!$P$5:$P$2004=N$1),('Diário 4º PA'!$F$5:$F$2004))+
SUMPRODUCT(-('Diário 5º PA'!$E$5:$E$2004='Analítico Cx.'!$B121),-('Diário 5º PA'!$P$5:$P$2004=N$1),('Diário 5º PA'!$F$5:$F$2004))</f>
        <v>0</v>
      </c>
      <c r="O121" s="219">
        <f t="shared" si="18"/>
        <v>16909.28</v>
      </c>
      <c r="P121" s="193">
        <f t="shared" si="17"/>
        <v>1.8506727755054758E-3</v>
      </c>
    </row>
    <row r="122" spans="1:16" ht="23.25" customHeight="1" x14ac:dyDescent="0.25">
      <c r="A122" s="68" t="s">
        <v>646</v>
      </c>
      <c r="B122" s="115" t="s">
        <v>694</v>
      </c>
      <c r="C122" s="218">
        <f>SUMPRODUCT(-('Diário 2o PA'!$E$5:$E$1412='Analítico Cx.'!$B122),-('Diário 2o PA'!$P$5:$P$1412=C$1),('Diário 2o PA'!$F$5:$F$1412))+
SUMPRODUCT(-('Diário 3o PA'!$E$5:$E$2004='Analítico Cx.'!$B122),-('Diário 3o PA'!$P$5:$P$2004=C$1),('Diário 3o PA'!$F$5:$F$2004))+
SUMPRODUCT(-('Diário 4º PA'!$E$5:$E$2004='Analítico Cx.'!$B122),-('Diário 4º PA'!$P$5:$P$2004=C$1),('Diário 4º PA'!$F$5:$F$2004))+
SUMPRODUCT(-('Diário 5º PA'!$E$5:$E$2004='Analítico Cx.'!$B122),-('Diário 5º PA'!$P$5:$P$2004=C$1),('Diário 5º PA'!$F$5:$F$2004))</f>
        <v>1350</v>
      </c>
      <c r="D122" s="218">
        <f>SUMPRODUCT(-('Diário 2o PA'!$E$5:$E$1412='Analítico Cx.'!$B122),-('Diário 2o PA'!$P$5:$P$1412=D$1),('Diário 2o PA'!$F$5:$F$1412))+
SUMPRODUCT(-('Diário 3o PA'!$E$5:$E$2004='Analítico Cx.'!$B122),-('Diário 3o PA'!$P$5:$P$2004=D$1),('Diário 3o PA'!$F$5:$F$2004))+
SUMPRODUCT(-('Diário 4º PA'!$E$5:$E$2004='Analítico Cx.'!$B122),-('Diário 4º PA'!$P$5:$P$2004=D$1),('Diário 4º PA'!$F$5:$F$2004))+
SUMPRODUCT(-('Diário 5º PA'!$E$5:$E$2004='Analítico Cx.'!$B122),-('Diário 5º PA'!$P$5:$P$2004=D$1),('Diário 5º PA'!$F$5:$F$2004))</f>
        <v>1390.31</v>
      </c>
      <c r="E122" s="218">
        <f>SUMPRODUCT(-('Diário 2o PA'!$E$5:$E$1412='Analítico Cx.'!$B122),-('Diário 2o PA'!$P$5:$P$1412=E$1),('Diário 2o PA'!$F$5:$F$1412))+
SUMPRODUCT(-('Diário 3o PA'!$E$5:$E$2004='Analítico Cx.'!$B122),-('Diário 3o PA'!$P$5:$P$2004=E$1),('Diário 3o PA'!$F$5:$F$2004))+
SUMPRODUCT(-('Diário 4º PA'!$E$5:$E$2004='Analítico Cx.'!$B122),-('Diário 4º PA'!$P$5:$P$2004=E$1),('Diário 4º PA'!$F$5:$F$2004))+
SUMPRODUCT(-('Diário 5º PA'!$E$5:$E$2004='Analítico Cx.'!$B122),-('Diário 5º PA'!$P$5:$P$2004=E$1),('Diário 5º PA'!$F$5:$F$2004))</f>
        <v>1457.59</v>
      </c>
      <c r="F122" s="218">
        <f>SUMPRODUCT(-('Diário 2o PA'!$E$5:$E$1412='Analítico Cx.'!$B122),-('Diário 2o PA'!$P$5:$P$1412=F$1),('Diário 2o PA'!$F$5:$F$1412))+
SUMPRODUCT(-('Diário 3o PA'!$E$5:$E$2004='Analítico Cx.'!$B122),-('Diário 3o PA'!$P$5:$P$2004=F$1),('Diário 3o PA'!$F$5:$F$2004))+
SUMPRODUCT(-('Diário 4º PA'!$E$5:$E$2004='Analítico Cx.'!$B122),-('Diário 4º PA'!$P$5:$P$2004=F$1),('Diário 4º PA'!$F$5:$F$2004))+
SUMPRODUCT(-('Diário 5º PA'!$E$5:$E$2004='Analítico Cx.'!$B122),-('Diário 5º PA'!$P$5:$P$2004=F$1),('Diário 5º PA'!$F$5:$F$2004))</f>
        <v>0</v>
      </c>
      <c r="G122" s="218">
        <f>SUMPRODUCT(-('Diário 2o PA'!$E$5:$E$1412='Analítico Cx.'!$B122),-('Diário 2o PA'!$P$5:$P$1412=G$1),('Diário 2o PA'!$F$5:$F$1412))+
SUMPRODUCT(-('Diário 3o PA'!$E$5:$E$2004='Analítico Cx.'!$B122),-('Diário 3o PA'!$P$5:$P$2004=G$1),('Diário 3o PA'!$F$5:$F$2004))+
SUMPRODUCT(-('Diário 4º PA'!$E$5:$E$2004='Analítico Cx.'!$B122),-('Diário 4º PA'!$P$5:$P$2004=G$1),('Diário 4º PA'!$F$5:$F$2004))+
SUMPRODUCT(-('Diário 5º PA'!$E$5:$E$2004='Analítico Cx.'!$B122),-('Diário 5º PA'!$P$5:$P$2004=G$1),('Diário 5º PA'!$F$5:$F$2004))</f>
        <v>0</v>
      </c>
      <c r="H122" s="218">
        <f>SUMPRODUCT(-('Diário 2o PA'!$E$5:$E$1412='Analítico Cx.'!$B122),-('Diário 2o PA'!$P$5:$P$1412=H$1),('Diário 2o PA'!$F$5:$F$1412))+
SUMPRODUCT(-('Diário 3o PA'!$E$5:$E$2004='Analítico Cx.'!$B122),-('Diário 3o PA'!$P$5:$P$2004=H$1),('Diário 3o PA'!$F$5:$F$2004))+
SUMPRODUCT(-('Diário 4º PA'!$E$5:$E$2004='Analítico Cx.'!$B122),-('Diário 4º PA'!$P$5:$P$2004=H$1),('Diário 4º PA'!$F$5:$F$2004))+
SUMPRODUCT(-('Diário 5º PA'!$E$5:$E$2004='Analítico Cx.'!$B122),-('Diário 5º PA'!$P$5:$P$2004=H$1),('Diário 5º PA'!$F$5:$F$2004))</f>
        <v>0</v>
      </c>
      <c r="I122" s="218">
        <f>SUMPRODUCT(-('Diário 2o PA'!$E$5:$E$1412='Analítico Cx.'!$B122),-('Diário 2o PA'!$P$5:$P$1412=I$1),('Diário 2o PA'!$F$5:$F$1412))+
SUMPRODUCT(-('Diário 3o PA'!$E$5:$E$2004='Analítico Cx.'!$B122),-('Diário 3o PA'!$P$5:$P$2004=I$1),('Diário 3o PA'!$F$5:$F$2004))+
SUMPRODUCT(-('Diário 4º PA'!$E$5:$E$2004='Analítico Cx.'!$B122),-('Diário 4º PA'!$P$5:$P$2004=I$1),('Diário 4º PA'!$F$5:$F$2004))+
SUMPRODUCT(-('Diário 5º PA'!$E$5:$E$2004='Analítico Cx.'!$B122),-('Diário 5º PA'!$P$5:$P$2004=I$1),('Diário 5º PA'!$F$5:$F$2004))</f>
        <v>0</v>
      </c>
      <c r="J122" s="218">
        <f>SUMPRODUCT(-('Diário 2o PA'!$E$5:$E$1412='Analítico Cx.'!$B122),-('Diário 2o PA'!$P$5:$P$1412=J$1),('Diário 2o PA'!$F$5:$F$1412))+
SUMPRODUCT(-('Diário 3o PA'!$E$5:$E$2004='Analítico Cx.'!$B122),-('Diário 3o PA'!$P$5:$P$2004=J$1),('Diário 3o PA'!$F$5:$F$2004))+
SUMPRODUCT(-('Diário 4º PA'!$E$5:$E$2004='Analítico Cx.'!$B122),-('Diário 4º PA'!$P$5:$P$2004=J$1),('Diário 4º PA'!$F$5:$F$2004))+
SUMPRODUCT(-('Diário 5º PA'!$E$5:$E$2004='Analítico Cx.'!$B122),-('Diário 5º PA'!$P$5:$P$2004=J$1),('Diário 5º PA'!$F$5:$F$2004))</f>
        <v>0</v>
      </c>
      <c r="K122" s="218">
        <f>SUMPRODUCT(-('Diário 2o PA'!$E$5:$E$1412='Analítico Cx.'!$B122),-('Diário 2o PA'!$P$5:$P$1412=K$1),('Diário 2o PA'!$F$5:$F$1412))+
SUMPRODUCT(-('Diário 3o PA'!$E$5:$E$2004='Analítico Cx.'!$B122),-('Diário 3o PA'!$P$5:$P$2004=K$1),('Diário 3o PA'!$F$5:$F$2004))+
SUMPRODUCT(-('Diário 4º PA'!$E$5:$E$2004='Analítico Cx.'!$B122),-('Diário 4º PA'!$P$5:$P$2004=K$1),('Diário 4º PA'!$F$5:$F$2004))+
SUMPRODUCT(-('Diário 5º PA'!$E$5:$E$2004='Analítico Cx.'!$B122),-('Diário 5º PA'!$P$5:$P$2004=K$1),('Diário 5º PA'!$F$5:$F$2004))</f>
        <v>0</v>
      </c>
      <c r="L122" s="218">
        <f>SUMPRODUCT(-('Diário 2o PA'!$E$5:$E$1412='Analítico Cx.'!$B122),-('Diário 2o PA'!$P$5:$P$1412=L$1),('Diário 2o PA'!$F$5:$F$1412))+
SUMPRODUCT(-('Diário 3o PA'!$E$5:$E$2004='Analítico Cx.'!$B122),-('Diário 3o PA'!$P$5:$P$2004=L$1),('Diário 3o PA'!$F$5:$F$2004))+
SUMPRODUCT(-('Diário 4º PA'!$E$5:$E$2004='Analítico Cx.'!$B122),-('Diário 4º PA'!$P$5:$P$2004=L$1),('Diário 4º PA'!$F$5:$F$2004))+
SUMPRODUCT(-('Diário 5º PA'!$E$5:$E$2004='Analítico Cx.'!$B122),-('Diário 5º PA'!$P$5:$P$2004=L$1),('Diário 5º PA'!$F$5:$F$2004))</f>
        <v>0</v>
      </c>
      <c r="M122" s="218">
        <f>SUMPRODUCT(-('Diário 2o PA'!$E$5:$E$1412='Analítico Cx.'!$B122),-('Diário 2o PA'!$P$5:$P$1412=M$1),('Diário 2o PA'!$F$5:$F$1412))+
SUMPRODUCT(-('Diário 3o PA'!$E$5:$E$2004='Analítico Cx.'!$B122),-('Diário 3o PA'!$P$5:$P$2004=M$1),('Diário 3o PA'!$F$5:$F$2004))+
SUMPRODUCT(-('Diário 4º PA'!$E$5:$E$2004='Analítico Cx.'!$B122),-('Diário 4º PA'!$P$5:$P$2004=M$1),('Diário 4º PA'!$F$5:$F$2004))+
SUMPRODUCT(-('Diário 5º PA'!$E$5:$E$2004='Analítico Cx.'!$B122),-('Diário 5º PA'!$P$5:$P$2004=M$1),('Diário 5º PA'!$F$5:$F$2004))</f>
        <v>0</v>
      </c>
      <c r="N122" s="218">
        <f>SUMPRODUCT(-('Diário 2o PA'!$E$5:$E$1412='Analítico Cx.'!$B122),-('Diário 2o PA'!$P$5:$P$1412=N$1),('Diário 2o PA'!$F$5:$F$1412))+
SUMPRODUCT(-('Diário 3o PA'!$E$5:$E$2004='Analítico Cx.'!$B122),-('Diário 3o PA'!$P$5:$P$2004=N$1),('Diário 3o PA'!$F$5:$F$2004))+
SUMPRODUCT(-('Diário 4º PA'!$E$5:$E$2004='Analítico Cx.'!$B122),-('Diário 4º PA'!$P$5:$P$2004=N$1),('Diário 4º PA'!$F$5:$F$2004))+
SUMPRODUCT(-('Diário 5º PA'!$E$5:$E$2004='Analítico Cx.'!$B122),-('Diário 5º PA'!$P$5:$P$2004=N$1),('Diário 5º PA'!$F$5:$F$2004))</f>
        <v>0</v>
      </c>
      <c r="O122" s="219">
        <f t="shared" si="18"/>
        <v>4197.8999999999996</v>
      </c>
      <c r="P122" s="193">
        <f t="shared" ref="P122:P153" si="19">IF($O$185=0,0,O122/$O$185)</f>
        <v>4.5944825825194429E-4</v>
      </c>
    </row>
    <row r="123" spans="1:16" ht="23.25" customHeight="1" x14ac:dyDescent="0.25">
      <c r="A123" s="228" t="s">
        <v>647</v>
      </c>
      <c r="B123" s="115" t="s">
        <v>695</v>
      </c>
      <c r="C123" s="218">
        <f>SUMPRODUCT(-('Diário 2o PA'!$E$5:$E$1412='Analítico Cx.'!$B123),-('Diário 2o PA'!$P$5:$P$1412=C$1),('Diário 2o PA'!$F$5:$F$1412))+
SUMPRODUCT(-('Diário 3o PA'!$E$5:$E$2004='Analítico Cx.'!$B123),-('Diário 3o PA'!$P$5:$P$2004=C$1),('Diário 3o PA'!$F$5:$F$2004))+
SUMPRODUCT(-('Diário 4º PA'!$E$5:$E$2004='Analítico Cx.'!$B123),-('Diário 4º PA'!$P$5:$P$2004=C$1),('Diário 4º PA'!$F$5:$F$2004))+
SUMPRODUCT(-('Diário 5º PA'!$E$5:$E$2004='Analítico Cx.'!$B123),-('Diário 5º PA'!$P$5:$P$2004=C$1),('Diário 5º PA'!$F$5:$F$2004))</f>
        <v>0</v>
      </c>
      <c r="D123" s="218">
        <f>SUMPRODUCT(-('Diário 2o PA'!$E$5:$E$1412='Analítico Cx.'!$B123),-('Diário 2o PA'!$P$5:$P$1412=D$1),('Diário 2o PA'!$F$5:$F$1412))+
SUMPRODUCT(-('Diário 3o PA'!$E$5:$E$2004='Analítico Cx.'!$B123),-('Diário 3o PA'!$P$5:$P$2004=D$1),('Diário 3o PA'!$F$5:$F$2004))+
SUMPRODUCT(-('Diário 4º PA'!$E$5:$E$2004='Analítico Cx.'!$B123),-('Diário 4º PA'!$P$5:$P$2004=D$1),('Diário 4º PA'!$F$5:$F$2004))+
SUMPRODUCT(-('Diário 5º PA'!$E$5:$E$2004='Analítico Cx.'!$B123),-('Diário 5º PA'!$P$5:$P$2004=D$1),('Diário 5º PA'!$F$5:$F$2004))</f>
        <v>818.68999999999994</v>
      </c>
      <c r="E123" s="218">
        <f>SUMPRODUCT(-('Diário 2o PA'!$E$5:$E$1412='Analítico Cx.'!$B123),-('Diário 2o PA'!$P$5:$P$1412=E$1),('Diário 2o PA'!$F$5:$F$1412))+
SUMPRODUCT(-('Diário 3o PA'!$E$5:$E$2004='Analítico Cx.'!$B123),-('Diário 3o PA'!$P$5:$P$2004=E$1),('Diário 3o PA'!$F$5:$F$2004))+
SUMPRODUCT(-('Diário 4º PA'!$E$5:$E$2004='Analítico Cx.'!$B123),-('Diário 4º PA'!$P$5:$P$2004=E$1),('Diário 4º PA'!$F$5:$F$2004))+
SUMPRODUCT(-('Diário 5º PA'!$E$5:$E$2004='Analítico Cx.'!$B123),-('Diário 5º PA'!$P$5:$P$2004=E$1),('Diário 5º PA'!$F$5:$F$2004))</f>
        <v>25.23</v>
      </c>
      <c r="F123" s="218">
        <f>SUMPRODUCT(-('Diário 2o PA'!$E$5:$E$1412='Analítico Cx.'!$B123),-('Diário 2o PA'!$P$5:$P$1412=F$1),('Diário 2o PA'!$F$5:$F$1412))+
SUMPRODUCT(-('Diário 3o PA'!$E$5:$E$2004='Analítico Cx.'!$B123),-('Diário 3o PA'!$P$5:$P$2004=F$1),('Diário 3o PA'!$F$5:$F$2004))+
SUMPRODUCT(-('Diário 4º PA'!$E$5:$E$2004='Analítico Cx.'!$B123),-('Diário 4º PA'!$P$5:$P$2004=F$1),('Diário 4º PA'!$F$5:$F$2004))+
SUMPRODUCT(-('Diário 5º PA'!$E$5:$E$2004='Analítico Cx.'!$B123),-('Diário 5º PA'!$P$5:$P$2004=F$1),('Diário 5º PA'!$F$5:$F$2004))</f>
        <v>0</v>
      </c>
      <c r="G123" s="218">
        <f>SUMPRODUCT(-('Diário 2o PA'!$E$5:$E$1412='Analítico Cx.'!$B123),-('Diário 2o PA'!$P$5:$P$1412=G$1),('Diário 2o PA'!$F$5:$F$1412))+
SUMPRODUCT(-('Diário 3o PA'!$E$5:$E$2004='Analítico Cx.'!$B123),-('Diário 3o PA'!$P$5:$P$2004=G$1),('Diário 3o PA'!$F$5:$F$2004))+
SUMPRODUCT(-('Diário 4º PA'!$E$5:$E$2004='Analítico Cx.'!$B123),-('Diário 4º PA'!$P$5:$P$2004=G$1),('Diário 4º PA'!$F$5:$F$2004))+
SUMPRODUCT(-('Diário 5º PA'!$E$5:$E$2004='Analítico Cx.'!$B123),-('Diário 5º PA'!$P$5:$P$2004=G$1),('Diário 5º PA'!$F$5:$F$2004))</f>
        <v>0</v>
      </c>
      <c r="H123" s="218">
        <f>SUMPRODUCT(-('Diário 2o PA'!$E$5:$E$1412='Analítico Cx.'!$B123),-('Diário 2o PA'!$P$5:$P$1412=H$1),('Diário 2o PA'!$F$5:$F$1412))+
SUMPRODUCT(-('Diário 3o PA'!$E$5:$E$2004='Analítico Cx.'!$B123),-('Diário 3o PA'!$P$5:$P$2004=H$1),('Diário 3o PA'!$F$5:$F$2004))+
SUMPRODUCT(-('Diário 4º PA'!$E$5:$E$2004='Analítico Cx.'!$B123),-('Diário 4º PA'!$P$5:$P$2004=H$1),('Diário 4º PA'!$F$5:$F$2004))+
SUMPRODUCT(-('Diário 5º PA'!$E$5:$E$2004='Analítico Cx.'!$B123),-('Diário 5º PA'!$P$5:$P$2004=H$1),('Diário 5º PA'!$F$5:$F$2004))</f>
        <v>0</v>
      </c>
      <c r="I123" s="218">
        <f>SUMPRODUCT(-('Diário 2o PA'!$E$5:$E$1412='Analítico Cx.'!$B123),-('Diário 2o PA'!$P$5:$P$1412=I$1),('Diário 2o PA'!$F$5:$F$1412))+
SUMPRODUCT(-('Diário 3o PA'!$E$5:$E$2004='Analítico Cx.'!$B123),-('Diário 3o PA'!$P$5:$P$2004=I$1),('Diário 3o PA'!$F$5:$F$2004))+
SUMPRODUCT(-('Diário 4º PA'!$E$5:$E$2004='Analítico Cx.'!$B123),-('Diário 4º PA'!$P$5:$P$2004=I$1),('Diário 4º PA'!$F$5:$F$2004))+
SUMPRODUCT(-('Diário 5º PA'!$E$5:$E$2004='Analítico Cx.'!$B123),-('Diário 5º PA'!$P$5:$P$2004=I$1),('Diário 5º PA'!$F$5:$F$2004))</f>
        <v>0</v>
      </c>
      <c r="J123" s="218">
        <f>SUMPRODUCT(-('Diário 2o PA'!$E$5:$E$1412='Analítico Cx.'!$B123),-('Diário 2o PA'!$P$5:$P$1412=J$1),('Diário 2o PA'!$F$5:$F$1412))+
SUMPRODUCT(-('Diário 3o PA'!$E$5:$E$2004='Analítico Cx.'!$B123),-('Diário 3o PA'!$P$5:$P$2004=J$1),('Diário 3o PA'!$F$5:$F$2004))+
SUMPRODUCT(-('Diário 4º PA'!$E$5:$E$2004='Analítico Cx.'!$B123),-('Diário 4º PA'!$P$5:$P$2004=J$1),('Diário 4º PA'!$F$5:$F$2004))+
SUMPRODUCT(-('Diário 5º PA'!$E$5:$E$2004='Analítico Cx.'!$B123),-('Diário 5º PA'!$P$5:$P$2004=J$1),('Diário 5º PA'!$F$5:$F$2004))</f>
        <v>0</v>
      </c>
      <c r="K123" s="218">
        <f>SUMPRODUCT(-('Diário 2o PA'!$E$5:$E$1412='Analítico Cx.'!$B123),-('Diário 2o PA'!$P$5:$P$1412=K$1),('Diário 2o PA'!$F$5:$F$1412))+
SUMPRODUCT(-('Diário 3o PA'!$E$5:$E$2004='Analítico Cx.'!$B123),-('Diário 3o PA'!$P$5:$P$2004=K$1),('Diário 3o PA'!$F$5:$F$2004))+
SUMPRODUCT(-('Diário 4º PA'!$E$5:$E$2004='Analítico Cx.'!$B123),-('Diário 4º PA'!$P$5:$P$2004=K$1),('Diário 4º PA'!$F$5:$F$2004))+
SUMPRODUCT(-('Diário 5º PA'!$E$5:$E$2004='Analítico Cx.'!$B123),-('Diário 5º PA'!$P$5:$P$2004=K$1),('Diário 5º PA'!$F$5:$F$2004))</f>
        <v>0</v>
      </c>
      <c r="L123" s="218">
        <f>SUMPRODUCT(-('Diário 2o PA'!$E$5:$E$1412='Analítico Cx.'!$B123),-('Diário 2o PA'!$P$5:$P$1412=L$1),('Diário 2o PA'!$F$5:$F$1412))+
SUMPRODUCT(-('Diário 3o PA'!$E$5:$E$2004='Analítico Cx.'!$B123),-('Diário 3o PA'!$P$5:$P$2004=L$1),('Diário 3o PA'!$F$5:$F$2004))+
SUMPRODUCT(-('Diário 4º PA'!$E$5:$E$2004='Analítico Cx.'!$B123),-('Diário 4º PA'!$P$5:$P$2004=L$1),('Diário 4º PA'!$F$5:$F$2004))+
SUMPRODUCT(-('Diário 5º PA'!$E$5:$E$2004='Analítico Cx.'!$B123),-('Diário 5º PA'!$P$5:$P$2004=L$1),('Diário 5º PA'!$F$5:$F$2004))</f>
        <v>0</v>
      </c>
      <c r="M123" s="218">
        <f>SUMPRODUCT(-('Diário 2o PA'!$E$5:$E$1412='Analítico Cx.'!$B123),-('Diário 2o PA'!$P$5:$P$1412=M$1),('Diário 2o PA'!$F$5:$F$1412))+
SUMPRODUCT(-('Diário 3o PA'!$E$5:$E$2004='Analítico Cx.'!$B123),-('Diário 3o PA'!$P$5:$P$2004=M$1),('Diário 3o PA'!$F$5:$F$2004))+
SUMPRODUCT(-('Diário 4º PA'!$E$5:$E$2004='Analítico Cx.'!$B123),-('Diário 4º PA'!$P$5:$P$2004=M$1),('Diário 4º PA'!$F$5:$F$2004))+
SUMPRODUCT(-('Diário 5º PA'!$E$5:$E$2004='Analítico Cx.'!$B123),-('Diário 5º PA'!$P$5:$P$2004=M$1),('Diário 5º PA'!$F$5:$F$2004))</f>
        <v>0</v>
      </c>
      <c r="N123" s="218">
        <f>SUMPRODUCT(-('Diário 2o PA'!$E$5:$E$1412='Analítico Cx.'!$B123),-('Diário 2o PA'!$P$5:$P$1412=N$1),('Diário 2o PA'!$F$5:$F$1412))+
SUMPRODUCT(-('Diário 3o PA'!$E$5:$E$2004='Analítico Cx.'!$B123),-('Diário 3o PA'!$P$5:$P$2004=N$1),('Diário 3o PA'!$F$5:$F$2004))+
SUMPRODUCT(-('Diário 4º PA'!$E$5:$E$2004='Analítico Cx.'!$B123),-('Diário 4º PA'!$P$5:$P$2004=N$1),('Diário 4º PA'!$F$5:$F$2004))+
SUMPRODUCT(-('Diário 5º PA'!$E$5:$E$2004='Analítico Cx.'!$B123),-('Diário 5º PA'!$P$5:$P$2004=N$1),('Diário 5º PA'!$F$5:$F$2004))</f>
        <v>0</v>
      </c>
      <c r="O123" s="219">
        <f t="shared" si="18"/>
        <v>843.92</v>
      </c>
      <c r="P123" s="193">
        <f t="shared" si="19"/>
        <v>9.2364652350932806E-5</v>
      </c>
    </row>
    <row r="124" spans="1:16" ht="23.25" customHeight="1" x14ac:dyDescent="0.25">
      <c r="A124" s="68" t="s">
        <v>648</v>
      </c>
      <c r="B124" s="115" t="s">
        <v>696</v>
      </c>
      <c r="C124" s="218">
        <f>SUMPRODUCT(-('Diário 2o PA'!$E$5:$E$1412='Analítico Cx.'!$B124),-('Diário 2o PA'!$P$5:$P$1412=C$1),('Diário 2o PA'!$F$5:$F$1412))+
SUMPRODUCT(-('Diário 3o PA'!$E$5:$E$2004='Analítico Cx.'!$B124),-('Diário 3o PA'!$P$5:$P$2004=C$1),('Diário 3o PA'!$F$5:$F$2004))+
SUMPRODUCT(-('Diário 4º PA'!$E$5:$E$2004='Analítico Cx.'!$B124),-('Diário 4º PA'!$P$5:$P$2004=C$1),('Diário 4º PA'!$F$5:$F$2004))+
SUMPRODUCT(-('Diário 5º PA'!$E$5:$E$2004='Analítico Cx.'!$B124),-('Diário 5º PA'!$P$5:$P$2004=C$1),('Diário 5º PA'!$F$5:$F$2004))</f>
        <v>6600.2</v>
      </c>
      <c r="D124" s="218">
        <f>SUMPRODUCT(-('Diário 2o PA'!$E$5:$E$1412='Analítico Cx.'!$B124),-('Diário 2o PA'!$P$5:$P$1412=D$1),('Diário 2o PA'!$F$5:$F$1412))+
SUMPRODUCT(-('Diário 3o PA'!$E$5:$E$2004='Analítico Cx.'!$B124),-('Diário 3o PA'!$P$5:$P$2004=D$1),('Diário 3o PA'!$F$5:$F$2004))+
SUMPRODUCT(-('Diário 4º PA'!$E$5:$E$2004='Analítico Cx.'!$B124),-('Diário 4º PA'!$P$5:$P$2004=D$1),('Diário 4º PA'!$F$5:$F$2004))+
SUMPRODUCT(-('Diário 5º PA'!$E$5:$E$2004='Analítico Cx.'!$B124),-('Diário 5º PA'!$P$5:$P$2004=D$1),('Diário 5º PA'!$F$5:$F$2004))</f>
        <v>6608.7800000000007</v>
      </c>
      <c r="E124" s="218">
        <f>SUMPRODUCT(-('Diário 2o PA'!$E$5:$E$1412='Analítico Cx.'!$B124),-('Diário 2o PA'!$P$5:$P$1412=E$1),('Diário 2o PA'!$F$5:$F$1412))+
SUMPRODUCT(-('Diário 3o PA'!$E$5:$E$2004='Analítico Cx.'!$B124),-('Diário 3o PA'!$P$5:$P$2004=E$1),('Diário 3o PA'!$F$5:$F$2004))+
SUMPRODUCT(-('Diário 4º PA'!$E$5:$E$2004='Analítico Cx.'!$B124),-('Diário 4º PA'!$P$5:$P$2004=E$1),('Diário 4º PA'!$F$5:$F$2004))+
SUMPRODUCT(-('Diário 5º PA'!$E$5:$E$2004='Analítico Cx.'!$B124),-('Diário 5º PA'!$P$5:$P$2004=E$1),('Diário 5º PA'!$F$5:$F$2004))</f>
        <v>13417.65</v>
      </c>
      <c r="F124" s="218">
        <f>SUMPRODUCT(-('Diário 2o PA'!$E$5:$E$1412='Analítico Cx.'!$B124),-('Diário 2o PA'!$P$5:$P$1412=F$1),('Diário 2o PA'!$F$5:$F$1412))+
SUMPRODUCT(-('Diário 3o PA'!$E$5:$E$2004='Analítico Cx.'!$B124),-('Diário 3o PA'!$P$5:$P$2004=F$1),('Diário 3o PA'!$F$5:$F$2004))+
SUMPRODUCT(-('Diário 4º PA'!$E$5:$E$2004='Analítico Cx.'!$B124),-('Diário 4º PA'!$P$5:$P$2004=F$1),('Diário 4º PA'!$F$5:$F$2004))+
SUMPRODUCT(-('Diário 5º PA'!$E$5:$E$2004='Analítico Cx.'!$B124),-('Diário 5º PA'!$P$5:$P$2004=F$1),('Diário 5º PA'!$F$5:$F$2004))</f>
        <v>0</v>
      </c>
      <c r="G124" s="218">
        <f>SUMPRODUCT(-('Diário 2o PA'!$E$5:$E$1412='Analítico Cx.'!$B124),-('Diário 2o PA'!$P$5:$P$1412=G$1),('Diário 2o PA'!$F$5:$F$1412))+
SUMPRODUCT(-('Diário 3o PA'!$E$5:$E$2004='Analítico Cx.'!$B124),-('Diário 3o PA'!$P$5:$P$2004=G$1),('Diário 3o PA'!$F$5:$F$2004))+
SUMPRODUCT(-('Diário 4º PA'!$E$5:$E$2004='Analítico Cx.'!$B124),-('Diário 4º PA'!$P$5:$P$2004=G$1),('Diário 4º PA'!$F$5:$F$2004))+
SUMPRODUCT(-('Diário 5º PA'!$E$5:$E$2004='Analítico Cx.'!$B124),-('Diário 5º PA'!$P$5:$P$2004=G$1),('Diário 5º PA'!$F$5:$F$2004))</f>
        <v>0</v>
      </c>
      <c r="H124" s="218">
        <f>SUMPRODUCT(-('Diário 2o PA'!$E$5:$E$1412='Analítico Cx.'!$B124),-('Diário 2o PA'!$P$5:$P$1412=H$1),('Diário 2o PA'!$F$5:$F$1412))+
SUMPRODUCT(-('Diário 3o PA'!$E$5:$E$2004='Analítico Cx.'!$B124),-('Diário 3o PA'!$P$5:$P$2004=H$1),('Diário 3o PA'!$F$5:$F$2004))+
SUMPRODUCT(-('Diário 4º PA'!$E$5:$E$2004='Analítico Cx.'!$B124),-('Diário 4º PA'!$P$5:$P$2004=H$1),('Diário 4º PA'!$F$5:$F$2004))+
SUMPRODUCT(-('Diário 5º PA'!$E$5:$E$2004='Analítico Cx.'!$B124),-('Diário 5º PA'!$P$5:$P$2004=H$1),('Diário 5º PA'!$F$5:$F$2004))</f>
        <v>0</v>
      </c>
      <c r="I124" s="218">
        <f>SUMPRODUCT(-('Diário 2o PA'!$E$5:$E$1412='Analítico Cx.'!$B124),-('Diário 2o PA'!$P$5:$P$1412=I$1),('Diário 2o PA'!$F$5:$F$1412))+
SUMPRODUCT(-('Diário 3o PA'!$E$5:$E$2004='Analítico Cx.'!$B124),-('Diário 3o PA'!$P$5:$P$2004=I$1),('Diário 3o PA'!$F$5:$F$2004))+
SUMPRODUCT(-('Diário 4º PA'!$E$5:$E$2004='Analítico Cx.'!$B124),-('Diário 4º PA'!$P$5:$P$2004=I$1),('Diário 4º PA'!$F$5:$F$2004))+
SUMPRODUCT(-('Diário 5º PA'!$E$5:$E$2004='Analítico Cx.'!$B124),-('Diário 5º PA'!$P$5:$P$2004=I$1),('Diário 5º PA'!$F$5:$F$2004))</f>
        <v>0</v>
      </c>
      <c r="J124" s="218">
        <f>SUMPRODUCT(-('Diário 2o PA'!$E$5:$E$1412='Analítico Cx.'!$B124),-('Diário 2o PA'!$P$5:$P$1412=J$1),('Diário 2o PA'!$F$5:$F$1412))+
SUMPRODUCT(-('Diário 3o PA'!$E$5:$E$2004='Analítico Cx.'!$B124),-('Diário 3o PA'!$P$5:$P$2004=J$1),('Diário 3o PA'!$F$5:$F$2004))+
SUMPRODUCT(-('Diário 4º PA'!$E$5:$E$2004='Analítico Cx.'!$B124),-('Diário 4º PA'!$P$5:$P$2004=J$1),('Diário 4º PA'!$F$5:$F$2004))+
SUMPRODUCT(-('Diário 5º PA'!$E$5:$E$2004='Analítico Cx.'!$B124),-('Diário 5º PA'!$P$5:$P$2004=J$1),('Diário 5º PA'!$F$5:$F$2004))</f>
        <v>0</v>
      </c>
      <c r="K124" s="218">
        <f>SUMPRODUCT(-('Diário 2o PA'!$E$5:$E$1412='Analítico Cx.'!$B124),-('Diário 2o PA'!$P$5:$P$1412=K$1),('Diário 2o PA'!$F$5:$F$1412))+
SUMPRODUCT(-('Diário 3o PA'!$E$5:$E$2004='Analítico Cx.'!$B124),-('Diário 3o PA'!$P$5:$P$2004=K$1),('Diário 3o PA'!$F$5:$F$2004))+
SUMPRODUCT(-('Diário 4º PA'!$E$5:$E$2004='Analítico Cx.'!$B124),-('Diário 4º PA'!$P$5:$P$2004=K$1),('Diário 4º PA'!$F$5:$F$2004))+
SUMPRODUCT(-('Diário 5º PA'!$E$5:$E$2004='Analítico Cx.'!$B124),-('Diário 5º PA'!$P$5:$P$2004=K$1),('Diário 5º PA'!$F$5:$F$2004))</f>
        <v>0</v>
      </c>
      <c r="L124" s="218">
        <f>SUMPRODUCT(-('Diário 2o PA'!$E$5:$E$1412='Analítico Cx.'!$B124),-('Diário 2o PA'!$P$5:$P$1412=L$1),('Diário 2o PA'!$F$5:$F$1412))+
SUMPRODUCT(-('Diário 3o PA'!$E$5:$E$2004='Analítico Cx.'!$B124),-('Diário 3o PA'!$P$5:$P$2004=L$1),('Diário 3o PA'!$F$5:$F$2004))+
SUMPRODUCT(-('Diário 4º PA'!$E$5:$E$2004='Analítico Cx.'!$B124),-('Diário 4º PA'!$P$5:$P$2004=L$1),('Diário 4º PA'!$F$5:$F$2004))+
SUMPRODUCT(-('Diário 5º PA'!$E$5:$E$2004='Analítico Cx.'!$B124),-('Diário 5º PA'!$P$5:$P$2004=L$1),('Diário 5º PA'!$F$5:$F$2004))</f>
        <v>0</v>
      </c>
      <c r="M124" s="218">
        <f>SUMPRODUCT(-('Diário 2o PA'!$E$5:$E$1412='Analítico Cx.'!$B124),-('Diário 2o PA'!$P$5:$P$1412=M$1),('Diário 2o PA'!$F$5:$F$1412))+
SUMPRODUCT(-('Diário 3o PA'!$E$5:$E$2004='Analítico Cx.'!$B124),-('Diário 3o PA'!$P$5:$P$2004=M$1),('Diário 3o PA'!$F$5:$F$2004))+
SUMPRODUCT(-('Diário 4º PA'!$E$5:$E$2004='Analítico Cx.'!$B124),-('Diário 4º PA'!$P$5:$P$2004=M$1),('Diário 4º PA'!$F$5:$F$2004))+
SUMPRODUCT(-('Diário 5º PA'!$E$5:$E$2004='Analítico Cx.'!$B124),-('Diário 5º PA'!$P$5:$P$2004=M$1),('Diário 5º PA'!$F$5:$F$2004))</f>
        <v>0</v>
      </c>
      <c r="N124" s="218">
        <f>SUMPRODUCT(-('Diário 2o PA'!$E$5:$E$1412='Analítico Cx.'!$B124),-('Diário 2o PA'!$P$5:$P$1412=N$1),('Diário 2o PA'!$F$5:$F$1412))+
SUMPRODUCT(-('Diário 3o PA'!$E$5:$E$2004='Analítico Cx.'!$B124),-('Diário 3o PA'!$P$5:$P$2004=N$1),('Diário 3o PA'!$F$5:$F$2004))+
SUMPRODUCT(-('Diário 4º PA'!$E$5:$E$2004='Analítico Cx.'!$B124),-('Diário 4º PA'!$P$5:$P$2004=N$1),('Diário 4º PA'!$F$5:$F$2004))+
SUMPRODUCT(-('Diário 5º PA'!$E$5:$E$2004='Analítico Cx.'!$B124),-('Diário 5º PA'!$P$5:$P$2004=N$1),('Diário 5º PA'!$F$5:$F$2004))</f>
        <v>0</v>
      </c>
      <c r="O124" s="219">
        <f t="shared" si="18"/>
        <v>26626.629999999997</v>
      </c>
      <c r="P124" s="193">
        <f t="shared" si="19"/>
        <v>2.9142091942683168E-3</v>
      </c>
    </row>
    <row r="125" spans="1:16" ht="23.25" customHeight="1" x14ac:dyDescent="0.25">
      <c r="A125" s="228" t="s">
        <v>649</v>
      </c>
      <c r="B125" s="115" t="s">
        <v>697</v>
      </c>
      <c r="C125" s="218">
        <f>SUMPRODUCT(-('Diário 2o PA'!$E$5:$E$1412='Analítico Cx.'!$B125),-('Diário 2o PA'!$P$5:$P$1412=C$1),('Diário 2o PA'!$F$5:$F$1412))+
SUMPRODUCT(-('Diário 3o PA'!$E$5:$E$2004='Analítico Cx.'!$B125),-('Diário 3o PA'!$P$5:$P$2004=C$1),('Diário 3o PA'!$F$5:$F$2004))+
SUMPRODUCT(-('Diário 4º PA'!$E$5:$E$2004='Analítico Cx.'!$B125),-('Diário 4º PA'!$P$5:$P$2004=C$1),('Diário 4º PA'!$F$5:$F$2004))+
SUMPRODUCT(-('Diário 5º PA'!$E$5:$E$2004='Analítico Cx.'!$B125),-('Diário 5º PA'!$P$5:$P$2004=C$1),('Diário 5º PA'!$F$5:$F$2004))</f>
        <v>12158.33</v>
      </c>
      <c r="D125" s="218">
        <f>SUMPRODUCT(-('Diário 2o PA'!$E$5:$E$1412='Analítico Cx.'!$B125),-('Diário 2o PA'!$P$5:$P$1412=D$1),('Diário 2o PA'!$F$5:$F$1412))+
SUMPRODUCT(-('Diário 3o PA'!$E$5:$E$2004='Analítico Cx.'!$B125),-('Diário 3o PA'!$P$5:$P$2004=D$1),('Diário 3o PA'!$F$5:$F$2004))+
SUMPRODUCT(-('Diário 4º PA'!$E$5:$E$2004='Analítico Cx.'!$B125),-('Diário 4º PA'!$P$5:$P$2004=D$1),('Diário 4º PA'!$F$5:$F$2004))+
SUMPRODUCT(-('Diário 5º PA'!$E$5:$E$2004='Analítico Cx.'!$B125),-('Diário 5º PA'!$P$5:$P$2004=D$1),('Diário 5º PA'!$F$5:$F$2004))</f>
        <v>3508.33</v>
      </c>
      <c r="E125" s="218">
        <f>SUMPRODUCT(-('Diário 2o PA'!$E$5:$E$1412='Analítico Cx.'!$B125),-('Diário 2o PA'!$P$5:$P$1412=E$1),('Diário 2o PA'!$F$5:$F$1412))+
SUMPRODUCT(-('Diário 3o PA'!$E$5:$E$2004='Analítico Cx.'!$B125),-('Diário 3o PA'!$P$5:$P$2004=E$1),('Diário 3o PA'!$F$5:$F$2004))+
SUMPRODUCT(-('Diário 4º PA'!$E$5:$E$2004='Analítico Cx.'!$B125),-('Diário 4º PA'!$P$5:$P$2004=E$1),('Diário 4º PA'!$F$5:$F$2004))+
SUMPRODUCT(-('Diário 5º PA'!$E$5:$E$2004='Analítico Cx.'!$B125),-('Diário 5º PA'!$P$5:$P$2004=E$1),('Diário 5º PA'!$F$5:$F$2004))</f>
        <v>59331.41</v>
      </c>
      <c r="F125" s="218">
        <f>SUMPRODUCT(-('Diário 2o PA'!$E$5:$E$1412='Analítico Cx.'!$B125),-('Diário 2o PA'!$P$5:$P$1412=F$1),('Diário 2o PA'!$F$5:$F$1412))+
SUMPRODUCT(-('Diário 3o PA'!$E$5:$E$2004='Analítico Cx.'!$B125),-('Diário 3o PA'!$P$5:$P$2004=F$1),('Diário 3o PA'!$F$5:$F$2004))+
SUMPRODUCT(-('Diário 4º PA'!$E$5:$E$2004='Analítico Cx.'!$B125),-('Diário 4º PA'!$P$5:$P$2004=F$1),('Diário 4º PA'!$F$5:$F$2004))+
SUMPRODUCT(-('Diário 5º PA'!$E$5:$E$2004='Analítico Cx.'!$B125),-('Diário 5º PA'!$P$5:$P$2004=F$1),('Diário 5º PA'!$F$5:$F$2004))</f>
        <v>0</v>
      </c>
      <c r="G125" s="218">
        <f>SUMPRODUCT(-('Diário 2o PA'!$E$5:$E$1412='Analítico Cx.'!$B125),-('Diário 2o PA'!$P$5:$P$1412=G$1),('Diário 2o PA'!$F$5:$F$1412))+
SUMPRODUCT(-('Diário 3o PA'!$E$5:$E$2004='Analítico Cx.'!$B125),-('Diário 3o PA'!$P$5:$P$2004=G$1),('Diário 3o PA'!$F$5:$F$2004))+
SUMPRODUCT(-('Diário 4º PA'!$E$5:$E$2004='Analítico Cx.'!$B125),-('Diário 4º PA'!$P$5:$P$2004=G$1),('Diário 4º PA'!$F$5:$F$2004))+
SUMPRODUCT(-('Diário 5º PA'!$E$5:$E$2004='Analítico Cx.'!$B125),-('Diário 5º PA'!$P$5:$P$2004=G$1),('Diário 5º PA'!$F$5:$F$2004))</f>
        <v>0</v>
      </c>
      <c r="H125" s="218">
        <f>SUMPRODUCT(-('Diário 2o PA'!$E$5:$E$1412='Analítico Cx.'!$B125),-('Diário 2o PA'!$P$5:$P$1412=H$1),('Diário 2o PA'!$F$5:$F$1412))+
SUMPRODUCT(-('Diário 3o PA'!$E$5:$E$2004='Analítico Cx.'!$B125),-('Diário 3o PA'!$P$5:$P$2004=H$1),('Diário 3o PA'!$F$5:$F$2004))+
SUMPRODUCT(-('Diário 4º PA'!$E$5:$E$2004='Analítico Cx.'!$B125),-('Diário 4º PA'!$P$5:$P$2004=H$1),('Diário 4º PA'!$F$5:$F$2004))+
SUMPRODUCT(-('Diário 5º PA'!$E$5:$E$2004='Analítico Cx.'!$B125),-('Diário 5º PA'!$P$5:$P$2004=H$1),('Diário 5º PA'!$F$5:$F$2004))</f>
        <v>0</v>
      </c>
      <c r="I125" s="218">
        <f>SUMPRODUCT(-('Diário 2o PA'!$E$5:$E$1412='Analítico Cx.'!$B125),-('Diário 2o PA'!$P$5:$P$1412=I$1),('Diário 2o PA'!$F$5:$F$1412))+
SUMPRODUCT(-('Diário 3o PA'!$E$5:$E$2004='Analítico Cx.'!$B125),-('Diário 3o PA'!$P$5:$P$2004=I$1),('Diário 3o PA'!$F$5:$F$2004))+
SUMPRODUCT(-('Diário 4º PA'!$E$5:$E$2004='Analítico Cx.'!$B125),-('Diário 4º PA'!$P$5:$P$2004=I$1),('Diário 4º PA'!$F$5:$F$2004))+
SUMPRODUCT(-('Diário 5º PA'!$E$5:$E$2004='Analítico Cx.'!$B125),-('Diário 5º PA'!$P$5:$P$2004=I$1),('Diário 5º PA'!$F$5:$F$2004))</f>
        <v>0</v>
      </c>
      <c r="J125" s="218">
        <f>SUMPRODUCT(-('Diário 2o PA'!$E$5:$E$1412='Analítico Cx.'!$B125),-('Diário 2o PA'!$P$5:$P$1412=J$1),('Diário 2o PA'!$F$5:$F$1412))+
SUMPRODUCT(-('Diário 3o PA'!$E$5:$E$2004='Analítico Cx.'!$B125),-('Diário 3o PA'!$P$5:$P$2004=J$1),('Diário 3o PA'!$F$5:$F$2004))+
SUMPRODUCT(-('Diário 4º PA'!$E$5:$E$2004='Analítico Cx.'!$B125),-('Diário 4º PA'!$P$5:$P$2004=J$1),('Diário 4º PA'!$F$5:$F$2004))+
SUMPRODUCT(-('Diário 5º PA'!$E$5:$E$2004='Analítico Cx.'!$B125),-('Diário 5º PA'!$P$5:$P$2004=J$1),('Diário 5º PA'!$F$5:$F$2004))</f>
        <v>0</v>
      </c>
      <c r="K125" s="218">
        <f>SUMPRODUCT(-('Diário 2o PA'!$E$5:$E$1412='Analítico Cx.'!$B125),-('Diário 2o PA'!$P$5:$P$1412=K$1),('Diário 2o PA'!$F$5:$F$1412))+
SUMPRODUCT(-('Diário 3o PA'!$E$5:$E$2004='Analítico Cx.'!$B125),-('Diário 3o PA'!$P$5:$P$2004=K$1),('Diário 3o PA'!$F$5:$F$2004))+
SUMPRODUCT(-('Diário 4º PA'!$E$5:$E$2004='Analítico Cx.'!$B125),-('Diário 4º PA'!$P$5:$P$2004=K$1),('Diário 4º PA'!$F$5:$F$2004))+
SUMPRODUCT(-('Diário 5º PA'!$E$5:$E$2004='Analítico Cx.'!$B125),-('Diário 5º PA'!$P$5:$P$2004=K$1),('Diário 5º PA'!$F$5:$F$2004))</f>
        <v>0</v>
      </c>
      <c r="L125" s="218">
        <f>SUMPRODUCT(-('Diário 2o PA'!$E$5:$E$1412='Analítico Cx.'!$B125),-('Diário 2o PA'!$P$5:$P$1412=L$1),('Diário 2o PA'!$F$5:$F$1412))+
SUMPRODUCT(-('Diário 3o PA'!$E$5:$E$2004='Analítico Cx.'!$B125),-('Diário 3o PA'!$P$5:$P$2004=L$1),('Diário 3o PA'!$F$5:$F$2004))+
SUMPRODUCT(-('Diário 4º PA'!$E$5:$E$2004='Analítico Cx.'!$B125),-('Diário 4º PA'!$P$5:$P$2004=L$1),('Diário 4º PA'!$F$5:$F$2004))+
SUMPRODUCT(-('Diário 5º PA'!$E$5:$E$2004='Analítico Cx.'!$B125),-('Diário 5º PA'!$P$5:$P$2004=L$1),('Diário 5º PA'!$F$5:$F$2004))</f>
        <v>0</v>
      </c>
      <c r="M125" s="218">
        <f>SUMPRODUCT(-('Diário 2o PA'!$E$5:$E$1412='Analítico Cx.'!$B125),-('Diário 2o PA'!$P$5:$P$1412=M$1),('Diário 2o PA'!$F$5:$F$1412))+
SUMPRODUCT(-('Diário 3o PA'!$E$5:$E$2004='Analítico Cx.'!$B125),-('Diário 3o PA'!$P$5:$P$2004=M$1),('Diário 3o PA'!$F$5:$F$2004))+
SUMPRODUCT(-('Diário 4º PA'!$E$5:$E$2004='Analítico Cx.'!$B125),-('Diário 4º PA'!$P$5:$P$2004=M$1),('Diário 4º PA'!$F$5:$F$2004))+
SUMPRODUCT(-('Diário 5º PA'!$E$5:$E$2004='Analítico Cx.'!$B125),-('Diário 5º PA'!$P$5:$P$2004=M$1),('Diário 5º PA'!$F$5:$F$2004))</f>
        <v>0</v>
      </c>
      <c r="N125" s="218">
        <f>SUMPRODUCT(-('Diário 2o PA'!$E$5:$E$1412='Analítico Cx.'!$B125),-('Diário 2o PA'!$P$5:$P$1412=N$1),('Diário 2o PA'!$F$5:$F$1412))+
SUMPRODUCT(-('Diário 3o PA'!$E$5:$E$2004='Analítico Cx.'!$B125),-('Diário 3o PA'!$P$5:$P$2004=N$1),('Diário 3o PA'!$F$5:$F$2004))+
SUMPRODUCT(-('Diário 4º PA'!$E$5:$E$2004='Analítico Cx.'!$B125),-('Diário 4º PA'!$P$5:$P$2004=N$1),('Diário 4º PA'!$F$5:$F$2004))+
SUMPRODUCT(-('Diário 5º PA'!$E$5:$E$2004='Analítico Cx.'!$B125),-('Diário 5º PA'!$P$5:$P$2004=N$1),('Diário 5º PA'!$F$5:$F$2004))</f>
        <v>0</v>
      </c>
      <c r="O125" s="219">
        <f t="shared" si="18"/>
        <v>74998.070000000007</v>
      </c>
      <c r="P125" s="193">
        <f t="shared" si="19"/>
        <v>8.2083262187659066E-3</v>
      </c>
    </row>
    <row r="126" spans="1:16" ht="23.25" customHeight="1" x14ac:dyDescent="0.25">
      <c r="A126" s="68" t="s">
        <v>650</v>
      </c>
      <c r="B126" s="115" t="s">
        <v>698</v>
      </c>
      <c r="C126" s="218">
        <f>SUMPRODUCT(-('Diário 2o PA'!$E$5:$E$1412='Analítico Cx.'!$B126),-('Diário 2o PA'!$P$5:$P$1412=C$1),('Diário 2o PA'!$F$5:$F$1412))+
SUMPRODUCT(-('Diário 3o PA'!$E$5:$E$2004='Analítico Cx.'!$B126),-('Diário 3o PA'!$P$5:$P$2004=C$1),('Diário 3o PA'!$F$5:$F$2004))+
SUMPRODUCT(-('Diário 4º PA'!$E$5:$E$2004='Analítico Cx.'!$B126),-('Diário 4º PA'!$P$5:$P$2004=C$1),('Diário 4º PA'!$F$5:$F$2004))+
SUMPRODUCT(-('Diário 5º PA'!$E$5:$E$2004='Analítico Cx.'!$B126),-('Diário 5º PA'!$P$5:$P$2004=C$1),('Diário 5º PA'!$F$5:$F$2004))</f>
        <v>0</v>
      </c>
      <c r="D126" s="218">
        <f>SUMPRODUCT(-('Diário 2o PA'!$E$5:$E$1412='Analítico Cx.'!$B126),-('Diário 2o PA'!$P$5:$P$1412=D$1),('Diário 2o PA'!$F$5:$F$1412))+
SUMPRODUCT(-('Diário 3o PA'!$E$5:$E$2004='Analítico Cx.'!$B126),-('Diário 3o PA'!$P$5:$P$2004=D$1),('Diário 3o PA'!$F$5:$F$2004))+
SUMPRODUCT(-('Diário 4º PA'!$E$5:$E$2004='Analítico Cx.'!$B126),-('Diário 4º PA'!$P$5:$P$2004=D$1),('Diário 4º PA'!$F$5:$F$2004))+
SUMPRODUCT(-('Diário 5º PA'!$E$5:$E$2004='Analítico Cx.'!$B126),-('Diário 5º PA'!$P$5:$P$2004=D$1),('Diário 5º PA'!$F$5:$F$2004))</f>
        <v>0</v>
      </c>
      <c r="E126" s="218">
        <f>SUMPRODUCT(-('Diário 2o PA'!$E$5:$E$1412='Analítico Cx.'!$B126),-('Diário 2o PA'!$P$5:$P$1412=E$1),('Diário 2o PA'!$F$5:$F$1412))+
SUMPRODUCT(-('Diário 3o PA'!$E$5:$E$2004='Analítico Cx.'!$B126),-('Diário 3o PA'!$P$5:$P$2004=E$1),('Diário 3o PA'!$F$5:$F$2004))+
SUMPRODUCT(-('Diário 4º PA'!$E$5:$E$2004='Analítico Cx.'!$B126),-('Diário 4º PA'!$P$5:$P$2004=E$1),('Diário 4º PA'!$F$5:$F$2004))+
SUMPRODUCT(-('Diário 5º PA'!$E$5:$E$2004='Analítico Cx.'!$B126),-('Diário 5º PA'!$P$5:$P$2004=E$1),('Diário 5º PA'!$F$5:$F$2004))</f>
        <v>0</v>
      </c>
      <c r="F126" s="218">
        <f>SUMPRODUCT(-('Diário 2o PA'!$E$5:$E$1412='Analítico Cx.'!$B126),-('Diário 2o PA'!$P$5:$P$1412=F$1),('Diário 2o PA'!$F$5:$F$1412))+
SUMPRODUCT(-('Diário 3o PA'!$E$5:$E$2004='Analítico Cx.'!$B126),-('Diário 3o PA'!$P$5:$P$2004=F$1),('Diário 3o PA'!$F$5:$F$2004))+
SUMPRODUCT(-('Diário 4º PA'!$E$5:$E$2004='Analítico Cx.'!$B126),-('Diário 4º PA'!$P$5:$P$2004=F$1),('Diário 4º PA'!$F$5:$F$2004))+
SUMPRODUCT(-('Diário 5º PA'!$E$5:$E$2004='Analítico Cx.'!$B126),-('Diário 5º PA'!$P$5:$P$2004=F$1),('Diário 5º PA'!$F$5:$F$2004))</f>
        <v>0</v>
      </c>
      <c r="G126" s="218">
        <f>SUMPRODUCT(-('Diário 2o PA'!$E$5:$E$1412='Analítico Cx.'!$B126),-('Diário 2o PA'!$P$5:$P$1412=G$1),('Diário 2o PA'!$F$5:$F$1412))+
SUMPRODUCT(-('Diário 3o PA'!$E$5:$E$2004='Analítico Cx.'!$B126),-('Diário 3o PA'!$P$5:$P$2004=G$1),('Diário 3o PA'!$F$5:$F$2004))+
SUMPRODUCT(-('Diário 4º PA'!$E$5:$E$2004='Analítico Cx.'!$B126),-('Diário 4º PA'!$P$5:$P$2004=G$1),('Diário 4º PA'!$F$5:$F$2004))+
SUMPRODUCT(-('Diário 5º PA'!$E$5:$E$2004='Analítico Cx.'!$B126),-('Diário 5º PA'!$P$5:$P$2004=G$1),('Diário 5º PA'!$F$5:$F$2004))</f>
        <v>0</v>
      </c>
      <c r="H126" s="218">
        <f>SUMPRODUCT(-('Diário 2o PA'!$E$5:$E$1412='Analítico Cx.'!$B126),-('Diário 2o PA'!$P$5:$P$1412=H$1),('Diário 2o PA'!$F$5:$F$1412))+
SUMPRODUCT(-('Diário 3o PA'!$E$5:$E$2004='Analítico Cx.'!$B126),-('Diário 3o PA'!$P$5:$P$2004=H$1),('Diário 3o PA'!$F$5:$F$2004))+
SUMPRODUCT(-('Diário 4º PA'!$E$5:$E$2004='Analítico Cx.'!$B126),-('Diário 4º PA'!$P$5:$P$2004=H$1),('Diário 4º PA'!$F$5:$F$2004))+
SUMPRODUCT(-('Diário 5º PA'!$E$5:$E$2004='Analítico Cx.'!$B126),-('Diário 5º PA'!$P$5:$P$2004=H$1),('Diário 5º PA'!$F$5:$F$2004))</f>
        <v>0</v>
      </c>
      <c r="I126" s="218">
        <f>SUMPRODUCT(-('Diário 2o PA'!$E$5:$E$1412='Analítico Cx.'!$B126),-('Diário 2o PA'!$P$5:$P$1412=I$1),('Diário 2o PA'!$F$5:$F$1412))+
SUMPRODUCT(-('Diário 3o PA'!$E$5:$E$2004='Analítico Cx.'!$B126),-('Diário 3o PA'!$P$5:$P$2004=I$1),('Diário 3o PA'!$F$5:$F$2004))+
SUMPRODUCT(-('Diário 4º PA'!$E$5:$E$2004='Analítico Cx.'!$B126),-('Diário 4º PA'!$P$5:$P$2004=I$1),('Diário 4º PA'!$F$5:$F$2004))+
SUMPRODUCT(-('Diário 5º PA'!$E$5:$E$2004='Analítico Cx.'!$B126),-('Diário 5º PA'!$P$5:$P$2004=I$1),('Diário 5º PA'!$F$5:$F$2004))</f>
        <v>0</v>
      </c>
      <c r="J126" s="218">
        <f>SUMPRODUCT(-('Diário 2o PA'!$E$5:$E$1412='Analítico Cx.'!$B126),-('Diário 2o PA'!$P$5:$P$1412=J$1),('Diário 2o PA'!$F$5:$F$1412))+
SUMPRODUCT(-('Diário 3o PA'!$E$5:$E$2004='Analítico Cx.'!$B126),-('Diário 3o PA'!$P$5:$P$2004=J$1),('Diário 3o PA'!$F$5:$F$2004))+
SUMPRODUCT(-('Diário 4º PA'!$E$5:$E$2004='Analítico Cx.'!$B126),-('Diário 4º PA'!$P$5:$P$2004=J$1),('Diário 4º PA'!$F$5:$F$2004))+
SUMPRODUCT(-('Diário 5º PA'!$E$5:$E$2004='Analítico Cx.'!$B126),-('Diário 5º PA'!$P$5:$P$2004=J$1),('Diário 5º PA'!$F$5:$F$2004))</f>
        <v>0</v>
      </c>
      <c r="K126" s="218">
        <f>SUMPRODUCT(-('Diário 2o PA'!$E$5:$E$1412='Analítico Cx.'!$B126),-('Diário 2o PA'!$P$5:$P$1412=K$1),('Diário 2o PA'!$F$5:$F$1412))+
SUMPRODUCT(-('Diário 3o PA'!$E$5:$E$2004='Analítico Cx.'!$B126),-('Diário 3o PA'!$P$5:$P$2004=K$1),('Diário 3o PA'!$F$5:$F$2004))+
SUMPRODUCT(-('Diário 4º PA'!$E$5:$E$2004='Analítico Cx.'!$B126),-('Diário 4º PA'!$P$5:$P$2004=K$1),('Diário 4º PA'!$F$5:$F$2004))+
SUMPRODUCT(-('Diário 5º PA'!$E$5:$E$2004='Analítico Cx.'!$B126),-('Diário 5º PA'!$P$5:$P$2004=K$1),('Diário 5º PA'!$F$5:$F$2004))</f>
        <v>0</v>
      </c>
      <c r="L126" s="218">
        <f>SUMPRODUCT(-('Diário 2o PA'!$E$5:$E$1412='Analítico Cx.'!$B126),-('Diário 2o PA'!$P$5:$P$1412=L$1),('Diário 2o PA'!$F$5:$F$1412))+
SUMPRODUCT(-('Diário 3o PA'!$E$5:$E$2004='Analítico Cx.'!$B126),-('Diário 3o PA'!$P$5:$P$2004=L$1),('Diário 3o PA'!$F$5:$F$2004))+
SUMPRODUCT(-('Diário 4º PA'!$E$5:$E$2004='Analítico Cx.'!$B126),-('Diário 4º PA'!$P$5:$P$2004=L$1),('Diário 4º PA'!$F$5:$F$2004))+
SUMPRODUCT(-('Diário 5º PA'!$E$5:$E$2004='Analítico Cx.'!$B126),-('Diário 5º PA'!$P$5:$P$2004=L$1),('Diário 5º PA'!$F$5:$F$2004))</f>
        <v>0</v>
      </c>
      <c r="M126" s="218">
        <f>SUMPRODUCT(-('Diário 2o PA'!$E$5:$E$1412='Analítico Cx.'!$B126),-('Diário 2o PA'!$P$5:$P$1412=M$1),('Diário 2o PA'!$F$5:$F$1412))+
SUMPRODUCT(-('Diário 3o PA'!$E$5:$E$2004='Analítico Cx.'!$B126),-('Diário 3o PA'!$P$5:$P$2004=M$1),('Diário 3o PA'!$F$5:$F$2004))+
SUMPRODUCT(-('Diário 4º PA'!$E$5:$E$2004='Analítico Cx.'!$B126),-('Diário 4º PA'!$P$5:$P$2004=M$1),('Diário 4º PA'!$F$5:$F$2004))+
SUMPRODUCT(-('Diário 5º PA'!$E$5:$E$2004='Analítico Cx.'!$B126),-('Diário 5º PA'!$P$5:$P$2004=M$1),('Diário 5º PA'!$F$5:$F$2004))</f>
        <v>0</v>
      </c>
      <c r="N126" s="218">
        <f>SUMPRODUCT(-('Diário 2o PA'!$E$5:$E$1412='Analítico Cx.'!$B126),-('Diário 2o PA'!$P$5:$P$1412=N$1),('Diário 2o PA'!$F$5:$F$1412))+
SUMPRODUCT(-('Diário 3o PA'!$E$5:$E$2004='Analítico Cx.'!$B126),-('Diário 3o PA'!$P$5:$P$2004=N$1),('Diário 3o PA'!$F$5:$F$2004))+
SUMPRODUCT(-('Diário 4º PA'!$E$5:$E$2004='Analítico Cx.'!$B126),-('Diário 4º PA'!$P$5:$P$2004=N$1),('Diário 4º PA'!$F$5:$F$2004))+
SUMPRODUCT(-('Diário 5º PA'!$E$5:$E$2004='Analítico Cx.'!$B126),-('Diário 5º PA'!$P$5:$P$2004=N$1),('Diário 5º PA'!$F$5:$F$2004))</f>
        <v>0</v>
      </c>
      <c r="O126" s="219">
        <f t="shared" si="18"/>
        <v>0</v>
      </c>
      <c r="P126" s="193">
        <f t="shared" si="19"/>
        <v>0</v>
      </c>
    </row>
    <row r="127" spans="1:16" ht="23.25" customHeight="1" x14ac:dyDescent="0.25">
      <c r="A127" s="228" t="s">
        <v>651</v>
      </c>
      <c r="B127" s="115" t="s">
        <v>699</v>
      </c>
      <c r="C127" s="218">
        <f>SUMPRODUCT(-('Diário 2o PA'!$E$5:$E$1412='Analítico Cx.'!$B127),-('Diário 2o PA'!$P$5:$P$1412=C$1),('Diário 2o PA'!$F$5:$F$1412))+
SUMPRODUCT(-('Diário 3o PA'!$E$5:$E$2004='Analítico Cx.'!$B127),-('Diário 3o PA'!$P$5:$P$2004=C$1),('Diário 3o PA'!$F$5:$F$2004))+
SUMPRODUCT(-('Diário 4º PA'!$E$5:$E$2004='Analítico Cx.'!$B127),-('Diário 4º PA'!$P$5:$P$2004=C$1),('Diário 4º PA'!$F$5:$F$2004))+
SUMPRODUCT(-('Diário 5º PA'!$E$5:$E$2004='Analítico Cx.'!$B127),-('Diário 5º PA'!$P$5:$P$2004=C$1),('Diário 5º PA'!$F$5:$F$2004))</f>
        <v>2020.74</v>
      </c>
      <c r="D127" s="218">
        <f>SUMPRODUCT(-('Diário 2o PA'!$E$5:$E$1412='Analítico Cx.'!$B127),-('Diário 2o PA'!$P$5:$P$1412=D$1),('Diário 2o PA'!$F$5:$F$1412))+
SUMPRODUCT(-('Diário 3o PA'!$E$5:$E$2004='Analítico Cx.'!$B127),-('Diário 3o PA'!$P$5:$P$2004=D$1),('Diário 3o PA'!$F$5:$F$2004))+
SUMPRODUCT(-('Diário 4º PA'!$E$5:$E$2004='Analítico Cx.'!$B127),-('Diário 4º PA'!$P$5:$P$2004=D$1),('Diário 4º PA'!$F$5:$F$2004))+
SUMPRODUCT(-('Diário 5º PA'!$E$5:$E$2004='Analítico Cx.'!$B127),-('Diário 5º PA'!$P$5:$P$2004=D$1),('Diário 5º PA'!$F$5:$F$2004))</f>
        <v>8369.14</v>
      </c>
      <c r="E127" s="218">
        <f>SUMPRODUCT(-('Diário 2o PA'!$E$5:$E$1412='Analítico Cx.'!$B127),-('Diário 2o PA'!$P$5:$P$1412=E$1),('Diário 2o PA'!$F$5:$F$1412))+
SUMPRODUCT(-('Diário 3o PA'!$E$5:$E$2004='Analítico Cx.'!$B127),-('Diário 3o PA'!$P$5:$P$2004=E$1),('Diário 3o PA'!$F$5:$F$2004))+
SUMPRODUCT(-('Diário 4º PA'!$E$5:$E$2004='Analítico Cx.'!$B127),-('Diário 4º PA'!$P$5:$P$2004=E$1),('Diário 4º PA'!$F$5:$F$2004))+
SUMPRODUCT(-('Diário 5º PA'!$E$5:$E$2004='Analítico Cx.'!$B127),-('Diário 5º PA'!$P$5:$P$2004=E$1),('Diário 5º PA'!$F$5:$F$2004))</f>
        <v>16084.32</v>
      </c>
      <c r="F127" s="218">
        <f>SUMPRODUCT(-('Diário 2o PA'!$E$5:$E$1412='Analítico Cx.'!$B127),-('Diário 2o PA'!$P$5:$P$1412=F$1),('Diário 2o PA'!$F$5:$F$1412))+
SUMPRODUCT(-('Diário 3o PA'!$E$5:$E$2004='Analítico Cx.'!$B127),-('Diário 3o PA'!$P$5:$P$2004=F$1),('Diário 3o PA'!$F$5:$F$2004))+
SUMPRODUCT(-('Diário 4º PA'!$E$5:$E$2004='Analítico Cx.'!$B127),-('Diário 4º PA'!$P$5:$P$2004=F$1),('Diário 4º PA'!$F$5:$F$2004))+
SUMPRODUCT(-('Diário 5º PA'!$E$5:$E$2004='Analítico Cx.'!$B127),-('Diário 5º PA'!$P$5:$P$2004=F$1),('Diário 5º PA'!$F$5:$F$2004))</f>
        <v>0</v>
      </c>
      <c r="G127" s="218">
        <f>SUMPRODUCT(-('Diário 2o PA'!$E$5:$E$1412='Analítico Cx.'!$B127),-('Diário 2o PA'!$P$5:$P$1412=G$1),('Diário 2o PA'!$F$5:$F$1412))+
SUMPRODUCT(-('Diário 3o PA'!$E$5:$E$2004='Analítico Cx.'!$B127),-('Diário 3o PA'!$P$5:$P$2004=G$1),('Diário 3o PA'!$F$5:$F$2004))+
SUMPRODUCT(-('Diário 4º PA'!$E$5:$E$2004='Analítico Cx.'!$B127),-('Diário 4º PA'!$P$5:$P$2004=G$1),('Diário 4º PA'!$F$5:$F$2004))+
SUMPRODUCT(-('Diário 5º PA'!$E$5:$E$2004='Analítico Cx.'!$B127),-('Diário 5º PA'!$P$5:$P$2004=G$1),('Diário 5º PA'!$F$5:$F$2004))</f>
        <v>0</v>
      </c>
      <c r="H127" s="218">
        <f>SUMPRODUCT(-('Diário 2o PA'!$E$5:$E$1412='Analítico Cx.'!$B127),-('Diário 2o PA'!$P$5:$P$1412=H$1),('Diário 2o PA'!$F$5:$F$1412))+
SUMPRODUCT(-('Diário 3o PA'!$E$5:$E$2004='Analítico Cx.'!$B127),-('Diário 3o PA'!$P$5:$P$2004=H$1),('Diário 3o PA'!$F$5:$F$2004))+
SUMPRODUCT(-('Diário 4º PA'!$E$5:$E$2004='Analítico Cx.'!$B127),-('Diário 4º PA'!$P$5:$P$2004=H$1),('Diário 4º PA'!$F$5:$F$2004))+
SUMPRODUCT(-('Diário 5º PA'!$E$5:$E$2004='Analítico Cx.'!$B127),-('Diário 5º PA'!$P$5:$P$2004=H$1),('Diário 5º PA'!$F$5:$F$2004))</f>
        <v>0</v>
      </c>
      <c r="I127" s="218">
        <f>SUMPRODUCT(-('Diário 2o PA'!$E$5:$E$1412='Analítico Cx.'!$B127),-('Diário 2o PA'!$P$5:$P$1412=I$1),('Diário 2o PA'!$F$5:$F$1412))+
SUMPRODUCT(-('Diário 3o PA'!$E$5:$E$2004='Analítico Cx.'!$B127),-('Diário 3o PA'!$P$5:$P$2004=I$1),('Diário 3o PA'!$F$5:$F$2004))+
SUMPRODUCT(-('Diário 4º PA'!$E$5:$E$2004='Analítico Cx.'!$B127),-('Diário 4º PA'!$P$5:$P$2004=I$1),('Diário 4º PA'!$F$5:$F$2004))+
SUMPRODUCT(-('Diário 5º PA'!$E$5:$E$2004='Analítico Cx.'!$B127),-('Diário 5º PA'!$P$5:$P$2004=I$1),('Diário 5º PA'!$F$5:$F$2004))</f>
        <v>0</v>
      </c>
      <c r="J127" s="218">
        <f>SUMPRODUCT(-('Diário 2o PA'!$E$5:$E$1412='Analítico Cx.'!$B127),-('Diário 2o PA'!$P$5:$P$1412=J$1),('Diário 2o PA'!$F$5:$F$1412))+
SUMPRODUCT(-('Diário 3o PA'!$E$5:$E$2004='Analítico Cx.'!$B127),-('Diário 3o PA'!$P$5:$P$2004=J$1),('Diário 3o PA'!$F$5:$F$2004))+
SUMPRODUCT(-('Diário 4º PA'!$E$5:$E$2004='Analítico Cx.'!$B127),-('Diário 4º PA'!$P$5:$P$2004=J$1),('Diário 4º PA'!$F$5:$F$2004))+
SUMPRODUCT(-('Diário 5º PA'!$E$5:$E$2004='Analítico Cx.'!$B127),-('Diário 5º PA'!$P$5:$P$2004=J$1),('Diário 5º PA'!$F$5:$F$2004))</f>
        <v>0</v>
      </c>
      <c r="K127" s="218">
        <f>SUMPRODUCT(-('Diário 2o PA'!$E$5:$E$1412='Analítico Cx.'!$B127),-('Diário 2o PA'!$P$5:$P$1412=K$1),('Diário 2o PA'!$F$5:$F$1412))+
SUMPRODUCT(-('Diário 3o PA'!$E$5:$E$2004='Analítico Cx.'!$B127),-('Diário 3o PA'!$P$5:$P$2004=K$1),('Diário 3o PA'!$F$5:$F$2004))+
SUMPRODUCT(-('Diário 4º PA'!$E$5:$E$2004='Analítico Cx.'!$B127),-('Diário 4º PA'!$P$5:$P$2004=K$1),('Diário 4º PA'!$F$5:$F$2004))+
SUMPRODUCT(-('Diário 5º PA'!$E$5:$E$2004='Analítico Cx.'!$B127),-('Diário 5º PA'!$P$5:$P$2004=K$1),('Diário 5º PA'!$F$5:$F$2004))</f>
        <v>0</v>
      </c>
      <c r="L127" s="218">
        <f>SUMPRODUCT(-('Diário 2o PA'!$E$5:$E$1412='Analítico Cx.'!$B127),-('Diário 2o PA'!$P$5:$P$1412=L$1),('Diário 2o PA'!$F$5:$F$1412))+
SUMPRODUCT(-('Diário 3o PA'!$E$5:$E$2004='Analítico Cx.'!$B127),-('Diário 3o PA'!$P$5:$P$2004=L$1),('Diário 3o PA'!$F$5:$F$2004))+
SUMPRODUCT(-('Diário 4º PA'!$E$5:$E$2004='Analítico Cx.'!$B127),-('Diário 4º PA'!$P$5:$P$2004=L$1),('Diário 4º PA'!$F$5:$F$2004))+
SUMPRODUCT(-('Diário 5º PA'!$E$5:$E$2004='Analítico Cx.'!$B127),-('Diário 5º PA'!$P$5:$P$2004=L$1),('Diário 5º PA'!$F$5:$F$2004))</f>
        <v>0</v>
      </c>
      <c r="M127" s="218">
        <f>SUMPRODUCT(-('Diário 2o PA'!$E$5:$E$1412='Analítico Cx.'!$B127),-('Diário 2o PA'!$P$5:$P$1412=M$1),('Diário 2o PA'!$F$5:$F$1412))+
SUMPRODUCT(-('Diário 3o PA'!$E$5:$E$2004='Analítico Cx.'!$B127),-('Diário 3o PA'!$P$5:$P$2004=M$1),('Diário 3o PA'!$F$5:$F$2004))+
SUMPRODUCT(-('Diário 4º PA'!$E$5:$E$2004='Analítico Cx.'!$B127),-('Diário 4º PA'!$P$5:$P$2004=M$1),('Diário 4º PA'!$F$5:$F$2004))+
SUMPRODUCT(-('Diário 5º PA'!$E$5:$E$2004='Analítico Cx.'!$B127),-('Diário 5º PA'!$P$5:$P$2004=M$1),('Diário 5º PA'!$F$5:$F$2004))</f>
        <v>0</v>
      </c>
      <c r="N127" s="218">
        <f>SUMPRODUCT(-('Diário 2o PA'!$E$5:$E$1412='Analítico Cx.'!$B127),-('Diário 2o PA'!$P$5:$P$1412=N$1),('Diário 2o PA'!$F$5:$F$1412))+
SUMPRODUCT(-('Diário 3o PA'!$E$5:$E$2004='Analítico Cx.'!$B127),-('Diário 3o PA'!$P$5:$P$2004=N$1),('Diário 3o PA'!$F$5:$F$2004))+
SUMPRODUCT(-('Diário 4º PA'!$E$5:$E$2004='Analítico Cx.'!$B127),-('Diário 4º PA'!$P$5:$P$2004=N$1),('Diário 4º PA'!$F$5:$F$2004))+
SUMPRODUCT(-('Diário 5º PA'!$E$5:$E$2004='Analítico Cx.'!$B127),-('Diário 5º PA'!$P$5:$P$2004=N$1),('Diário 5º PA'!$F$5:$F$2004))</f>
        <v>0</v>
      </c>
      <c r="O127" s="219">
        <f t="shared" si="18"/>
        <v>26474.199999999997</v>
      </c>
      <c r="P127" s="193">
        <f t="shared" si="19"/>
        <v>2.8975261627512861E-3</v>
      </c>
    </row>
    <row r="128" spans="1:16" ht="23.25" customHeight="1" x14ac:dyDescent="0.25">
      <c r="A128" s="68" t="s">
        <v>652</v>
      </c>
      <c r="B128" s="115" t="s">
        <v>700</v>
      </c>
      <c r="C128" s="218">
        <f>SUMPRODUCT(-('Diário 2o PA'!$E$5:$E$1412='Analítico Cx.'!$B128),-('Diário 2o PA'!$P$5:$P$1412=C$1),('Diário 2o PA'!$F$5:$F$1412))+
SUMPRODUCT(-('Diário 3o PA'!$E$5:$E$2004='Analítico Cx.'!$B128),-('Diário 3o PA'!$P$5:$P$2004=C$1),('Diário 3o PA'!$F$5:$F$2004))+
SUMPRODUCT(-('Diário 4º PA'!$E$5:$E$2004='Analítico Cx.'!$B128),-('Diário 4º PA'!$P$5:$P$2004=C$1),('Diário 4º PA'!$F$5:$F$2004))+
SUMPRODUCT(-('Diário 5º PA'!$E$5:$E$2004='Analítico Cx.'!$B128),-('Diário 5º PA'!$P$5:$P$2004=C$1),('Diário 5º PA'!$F$5:$F$2004))</f>
        <v>0</v>
      </c>
      <c r="D128" s="218">
        <f>SUMPRODUCT(-('Diário 2o PA'!$E$5:$E$1412='Analítico Cx.'!$B128),-('Diário 2o PA'!$P$5:$P$1412=D$1),('Diário 2o PA'!$F$5:$F$1412))+
SUMPRODUCT(-('Diário 3o PA'!$E$5:$E$2004='Analítico Cx.'!$B128),-('Diário 3o PA'!$P$5:$P$2004=D$1),('Diário 3o PA'!$F$5:$F$2004))+
SUMPRODUCT(-('Diário 4º PA'!$E$5:$E$2004='Analítico Cx.'!$B128),-('Diário 4º PA'!$P$5:$P$2004=D$1),('Diário 4º PA'!$F$5:$F$2004))+
SUMPRODUCT(-('Diário 5º PA'!$E$5:$E$2004='Analítico Cx.'!$B128),-('Diário 5º PA'!$P$5:$P$2004=D$1),('Diário 5º PA'!$F$5:$F$2004))</f>
        <v>0</v>
      </c>
      <c r="E128" s="218">
        <f>SUMPRODUCT(-('Diário 2o PA'!$E$5:$E$1412='Analítico Cx.'!$B128),-('Diário 2o PA'!$P$5:$P$1412=E$1),('Diário 2o PA'!$F$5:$F$1412))+
SUMPRODUCT(-('Diário 3o PA'!$E$5:$E$2004='Analítico Cx.'!$B128),-('Diário 3o PA'!$P$5:$P$2004=E$1),('Diário 3o PA'!$F$5:$F$2004))+
SUMPRODUCT(-('Diário 4º PA'!$E$5:$E$2004='Analítico Cx.'!$B128),-('Diário 4º PA'!$P$5:$P$2004=E$1),('Diário 4º PA'!$F$5:$F$2004))+
SUMPRODUCT(-('Diário 5º PA'!$E$5:$E$2004='Analítico Cx.'!$B128),-('Diário 5º PA'!$P$5:$P$2004=E$1),('Diário 5º PA'!$F$5:$F$2004))</f>
        <v>0</v>
      </c>
      <c r="F128" s="218">
        <f>SUMPRODUCT(-('Diário 2o PA'!$E$5:$E$1412='Analítico Cx.'!$B128),-('Diário 2o PA'!$P$5:$P$1412=F$1),('Diário 2o PA'!$F$5:$F$1412))+
SUMPRODUCT(-('Diário 3o PA'!$E$5:$E$2004='Analítico Cx.'!$B128),-('Diário 3o PA'!$P$5:$P$2004=F$1),('Diário 3o PA'!$F$5:$F$2004))+
SUMPRODUCT(-('Diário 4º PA'!$E$5:$E$2004='Analítico Cx.'!$B128),-('Diário 4º PA'!$P$5:$P$2004=F$1),('Diário 4º PA'!$F$5:$F$2004))+
SUMPRODUCT(-('Diário 5º PA'!$E$5:$E$2004='Analítico Cx.'!$B128),-('Diário 5º PA'!$P$5:$P$2004=F$1),('Diário 5º PA'!$F$5:$F$2004))</f>
        <v>0</v>
      </c>
      <c r="G128" s="218">
        <f>SUMPRODUCT(-('Diário 2o PA'!$E$5:$E$1412='Analítico Cx.'!$B128),-('Diário 2o PA'!$P$5:$P$1412=G$1),('Diário 2o PA'!$F$5:$F$1412))+
SUMPRODUCT(-('Diário 3o PA'!$E$5:$E$2004='Analítico Cx.'!$B128),-('Diário 3o PA'!$P$5:$P$2004=G$1),('Diário 3o PA'!$F$5:$F$2004))+
SUMPRODUCT(-('Diário 4º PA'!$E$5:$E$2004='Analítico Cx.'!$B128),-('Diário 4º PA'!$P$5:$P$2004=G$1),('Diário 4º PA'!$F$5:$F$2004))+
SUMPRODUCT(-('Diário 5º PA'!$E$5:$E$2004='Analítico Cx.'!$B128),-('Diário 5º PA'!$P$5:$P$2004=G$1),('Diário 5º PA'!$F$5:$F$2004))</f>
        <v>0</v>
      </c>
      <c r="H128" s="218">
        <f>SUMPRODUCT(-('Diário 2o PA'!$E$5:$E$1412='Analítico Cx.'!$B128),-('Diário 2o PA'!$P$5:$P$1412=H$1),('Diário 2o PA'!$F$5:$F$1412))+
SUMPRODUCT(-('Diário 3o PA'!$E$5:$E$2004='Analítico Cx.'!$B128),-('Diário 3o PA'!$P$5:$P$2004=H$1),('Diário 3o PA'!$F$5:$F$2004))+
SUMPRODUCT(-('Diário 4º PA'!$E$5:$E$2004='Analítico Cx.'!$B128),-('Diário 4º PA'!$P$5:$P$2004=H$1),('Diário 4º PA'!$F$5:$F$2004))+
SUMPRODUCT(-('Diário 5º PA'!$E$5:$E$2004='Analítico Cx.'!$B128),-('Diário 5º PA'!$P$5:$P$2004=H$1),('Diário 5º PA'!$F$5:$F$2004))</f>
        <v>0</v>
      </c>
      <c r="I128" s="218">
        <f>SUMPRODUCT(-('Diário 2o PA'!$E$5:$E$1412='Analítico Cx.'!$B128),-('Diário 2o PA'!$P$5:$P$1412=I$1),('Diário 2o PA'!$F$5:$F$1412))+
SUMPRODUCT(-('Diário 3o PA'!$E$5:$E$2004='Analítico Cx.'!$B128),-('Diário 3o PA'!$P$5:$P$2004=I$1),('Diário 3o PA'!$F$5:$F$2004))+
SUMPRODUCT(-('Diário 4º PA'!$E$5:$E$2004='Analítico Cx.'!$B128),-('Diário 4º PA'!$P$5:$P$2004=I$1),('Diário 4º PA'!$F$5:$F$2004))+
SUMPRODUCT(-('Diário 5º PA'!$E$5:$E$2004='Analítico Cx.'!$B128),-('Diário 5º PA'!$P$5:$P$2004=I$1),('Diário 5º PA'!$F$5:$F$2004))</f>
        <v>0</v>
      </c>
      <c r="J128" s="218">
        <f>SUMPRODUCT(-('Diário 2o PA'!$E$5:$E$1412='Analítico Cx.'!$B128),-('Diário 2o PA'!$P$5:$P$1412=J$1),('Diário 2o PA'!$F$5:$F$1412))+
SUMPRODUCT(-('Diário 3o PA'!$E$5:$E$2004='Analítico Cx.'!$B128),-('Diário 3o PA'!$P$5:$P$2004=J$1),('Diário 3o PA'!$F$5:$F$2004))+
SUMPRODUCT(-('Diário 4º PA'!$E$5:$E$2004='Analítico Cx.'!$B128),-('Diário 4º PA'!$P$5:$P$2004=J$1),('Diário 4º PA'!$F$5:$F$2004))+
SUMPRODUCT(-('Diário 5º PA'!$E$5:$E$2004='Analítico Cx.'!$B128),-('Diário 5º PA'!$P$5:$P$2004=J$1),('Diário 5º PA'!$F$5:$F$2004))</f>
        <v>0</v>
      </c>
      <c r="K128" s="218">
        <f>SUMPRODUCT(-('Diário 2o PA'!$E$5:$E$1412='Analítico Cx.'!$B128),-('Diário 2o PA'!$P$5:$P$1412=K$1),('Diário 2o PA'!$F$5:$F$1412))+
SUMPRODUCT(-('Diário 3o PA'!$E$5:$E$2004='Analítico Cx.'!$B128),-('Diário 3o PA'!$P$5:$P$2004=K$1),('Diário 3o PA'!$F$5:$F$2004))+
SUMPRODUCT(-('Diário 4º PA'!$E$5:$E$2004='Analítico Cx.'!$B128),-('Diário 4º PA'!$P$5:$P$2004=K$1),('Diário 4º PA'!$F$5:$F$2004))+
SUMPRODUCT(-('Diário 5º PA'!$E$5:$E$2004='Analítico Cx.'!$B128),-('Diário 5º PA'!$P$5:$P$2004=K$1),('Diário 5º PA'!$F$5:$F$2004))</f>
        <v>0</v>
      </c>
      <c r="L128" s="218">
        <f>SUMPRODUCT(-('Diário 2o PA'!$E$5:$E$1412='Analítico Cx.'!$B128),-('Diário 2o PA'!$P$5:$P$1412=L$1),('Diário 2o PA'!$F$5:$F$1412))+
SUMPRODUCT(-('Diário 3o PA'!$E$5:$E$2004='Analítico Cx.'!$B128),-('Diário 3o PA'!$P$5:$P$2004=L$1),('Diário 3o PA'!$F$5:$F$2004))+
SUMPRODUCT(-('Diário 4º PA'!$E$5:$E$2004='Analítico Cx.'!$B128),-('Diário 4º PA'!$P$5:$P$2004=L$1),('Diário 4º PA'!$F$5:$F$2004))+
SUMPRODUCT(-('Diário 5º PA'!$E$5:$E$2004='Analítico Cx.'!$B128),-('Diário 5º PA'!$P$5:$P$2004=L$1),('Diário 5º PA'!$F$5:$F$2004))</f>
        <v>0</v>
      </c>
      <c r="M128" s="218">
        <f>SUMPRODUCT(-('Diário 2o PA'!$E$5:$E$1412='Analítico Cx.'!$B128),-('Diário 2o PA'!$P$5:$P$1412=M$1),('Diário 2o PA'!$F$5:$F$1412))+
SUMPRODUCT(-('Diário 3o PA'!$E$5:$E$2004='Analítico Cx.'!$B128),-('Diário 3o PA'!$P$5:$P$2004=M$1),('Diário 3o PA'!$F$5:$F$2004))+
SUMPRODUCT(-('Diário 4º PA'!$E$5:$E$2004='Analítico Cx.'!$B128),-('Diário 4º PA'!$P$5:$P$2004=M$1),('Diário 4º PA'!$F$5:$F$2004))+
SUMPRODUCT(-('Diário 5º PA'!$E$5:$E$2004='Analítico Cx.'!$B128),-('Diário 5º PA'!$P$5:$P$2004=M$1),('Diário 5º PA'!$F$5:$F$2004))</f>
        <v>0</v>
      </c>
      <c r="N128" s="218">
        <f>SUMPRODUCT(-('Diário 2o PA'!$E$5:$E$1412='Analítico Cx.'!$B128),-('Diário 2o PA'!$P$5:$P$1412=N$1),('Diário 2o PA'!$F$5:$F$1412))+
SUMPRODUCT(-('Diário 3o PA'!$E$5:$E$2004='Analítico Cx.'!$B128),-('Diário 3o PA'!$P$5:$P$2004=N$1),('Diário 3o PA'!$F$5:$F$2004))+
SUMPRODUCT(-('Diário 4º PA'!$E$5:$E$2004='Analítico Cx.'!$B128),-('Diário 4º PA'!$P$5:$P$2004=N$1),('Diário 4º PA'!$F$5:$F$2004))+
SUMPRODUCT(-('Diário 5º PA'!$E$5:$E$2004='Analítico Cx.'!$B128),-('Diário 5º PA'!$P$5:$P$2004=N$1),('Diário 5º PA'!$F$5:$F$2004))</f>
        <v>0</v>
      </c>
      <c r="O128" s="219">
        <f t="shared" si="18"/>
        <v>0</v>
      </c>
      <c r="P128" s="193">
        <f t="shared" si="19"/>
        <v>0</v>
      </c>
    </row>
    <row r="129" spans="1:16" ht="23.25" customHeight="1" x14ac:dyDescent="0.25">
      <c r="A129" s="228" t="s">
        <v>653</v>
      </c>
      <c r="B129" s="115" t="s">
        <v>701</v>
      </c>
      <c r="C129" s="218">
        <f>SUMPRODUCT(-('Diário 2o PA'!$E$5:$E$1412='Analítico Cx.'!$B129),-('Diário 2o PA'!$P$5:$P$1412=C$1),('Diário 2o PA'!$F$5:$F$1412))+
SUMPRODUCT(-('Diário 3o PA'!$E$5:$E$2004='Analítico Cx.'!$B129),-('Diário 3o PA'!$P$5:$P$2004=C$1),('Diário 3o PA'!$F$5:$F$2004))+
SUMPRODUCT(-('Diário 4º PA'!$E$5:$E$2004='Analítico Cx.'!$B129),-('Diário 4º PA'!$P$5:$P$2004=C$1),('Diário 4º PA'!$F$5:$F$2004))+
SUMPRODUCT(-('Diário 5º PA'!$E$5:$E$2004='Analítico Cx.'!$B129),-('Diário 5º PA'!$P$5:$P$2004=C$1),('Diário 5º PA'!$F$5:$F$2004))</f>
        <v>1800</v>
      </c>
      <c r="D129" s="218">
        <f>SUMPRODUCT(-('Diário 2o PA'!$E$5:$E$1412='Analítico Cx.'!$B129),-('Diário 2o PA'!$P$5:$P$1412=D$1),('Diário 2o PA'!$F$5:$F$1412))+
SUMPRODUCT(-('Diário 3o PA'!$E$5:$E$2004='Analítico Cx.'!$B129),-('Diário 3o PA'!$P$5:$P$2004=D$1),('Diário 3o PA'!$F$5:$F$2004))+
SUMPRODUCT(-('Diário 4º PA'!$E$5:$E$2004='Analítico Cx.'!$B129),-('Diário 4º PA'!$P$5:$P$2004=D$1),('Diário 4º PA'!$F$5:$F$2004))+
SUMPRODUCT(-('Diário 5º PA'!$E$5:$E$2004='Analítico Cx.'!$B129),-('Diário 5º PA'!$P$5:$P$2004=D$1),('Diário 5º PA'!$F$5:$F$2004))</f>
        <v>10420</v>
      </c>
      <c r="E129" s="218">
        <f>SUMPRODUCT(-('Diário 2o PA'!$E$5:$E$1412='Analítico Cx.'!$B129),-('Diário 2o PA'!$P$5:$P$1412=E$1),('Diário 2o PA'!$F$5:$F$1412))+
SUMPRODUCT(-('Diário 3o PA'!$E$5:$E$2004='Analítico Cx.'!$B129),-('Diário 3o PA'!$P$5:$P$2004=E$1),('Diário 3o PA'!$F$5:$F$2004))+
SUMPRODUCT(-('Diário 4º PA'!$E$5:$E$2004='Analítico Cx.'!$B129),-('Diário 4º PA'!$P$5:$P$2004=E$1),('Diário 4º PA'!$F$5:$F$2004))+
SUMPRODUCT(-('Diário 5º PA'!$E$5:$E$2004='Analítico Cx.'!$B129),-('Diário 5º PA'!$P$5:$P$2004=E$1),('Diário 5º PA'!$F$5:$F$2004))</f>
        <v>10800</v>
      </c>
      <c r="F129" s="218">
        <f>SUMPRODUCT(-('Diário 2o PA'!$E$5:$E$1412='Analítico Cx.'!$B129),-('Diário 2o PA'!$P$5:$P$1412=F$1),('Diário 2o PA'!$F$5:$F$1412))+
SUMPRODUCT(-('Diário 3o PA'!$E$5:$E$2004='Analítico Cx.'!$B129),-('Diário 3o PA'!$P$5:$P$2004=F$1),('Diário 3o PA'!$F$5:$F$2004))+
SUMPRODUCT(-('Diário 4º PA'!$E$5:$E$2004='Analítico Cx.'!$B129),-('Diário 4º PA'!$P$5:$P$2004=F$1),('Diário 4º PA'!$F$5:$F$2004))+
SUMPRODUCT(-('Diário 5º PA'!$E$5:$E$2004='Analítico Cx.'!$B129),-('Diário 5º PA'!$P$5:$P$2004=F$1),('Diário 5º PA'!$F$5:$F$2004))</f>
        <v>0</v>
      </c>
      <c r="G129" s="218">
        <f>SUMPRODUCT(-('Diário 2o PA'!$E$5:$E$1412='Analítico Cx.'!$B129),-('Diário 2o PA'!$P$5:$P$1412=G$1),('Diário 2o PA'!$F$5:$F$1412))+
SUMPRODUCT(-('Diário 3o PA'!$E$5:$E$2004='Analítico Cx.'!$B129),-('Diário 3o PA'!$P$5:$P$2004=G$1),('Diário 3o PA'!$F$5:$F$2004))+
SUMPRODUCT(-('Diário 4º PA'!$E$5:$E$2004='Analítico Cx.'!$B129),-('Diário 4º PA'!$P$5:$P$2004=G$1),('Diário 4º PA'!$F$5:$F$2004))+
SUMPRODUCT(-('Diário 5º PA'!$E$5:$E$2004='Analítico Cx.'!$B129),-('Diário 5º PA'!$P$5:$P$2004=G$1),('Diário 5º PA'!$F$5:$F$2004))</f>
        <v>0</v>
      </c>
      <c r="H129" s="218">
        <f>SUMPRODUCT(-('Diário 2o PA'!$E$5:$E$1412='Analítico Cx.'!$B129),-('Diário 2o PA'!$P$5:$P$1412=H$1),('Diário 2o PA'!$F$5:$F$1412))+
SUMPRODUCT(-('Diário 3o PA'!$E$5:$E$2004='Analítico Cx.'!$B129),-('Diário 3o PA'!$P$5:$P$2004=H$1),('Diário 3o PA'!$F$5:$F$2004))+
SUMPRODUCT(-('Diário 4º PA'!$E$5:$E$2004='Analítico Cx.'!$B129),-('Diário 4º PA'!$P$5:$P$2004=H$1),('Diário 4º PA'!$F$5:$F$2004))+
SUMPRODUCT(-('Diário 5º PA'!$E$5:$E$2004='Analítico Cx.'!$B129),-('Diário 5º PA'!$P$5:$P$2004=H$1),('Diário 5º PA'!$F$5:$F$2004))</f>
        <v>0</v>
      </c>
      <c r="I129" s="218">
        <f>SUMPRODUCT(-('Diário 2o PA'!$E$5:$E$1412='Analítico Cx.'!$B129),-('Diário 2o PA'!$P$5:$P$1412=I$1),('Diário 2o PA'!$F$5:$F$1412))+
SUMPRODUCT(-('Diário 3o PA'!$E$5:$E$2004='Analítico Cx.'!$B129),-('Diário 3o PA'!$P$5:$P$2004=I$1),('Diário 3o PA'!$F$5:$F$2004))+
SUMPRODUCT(-('Diário 4º PA'!$E$5:$E$2004='Analítico Cx.'!$B129),-('Diário 4º PA'!$P$5:$P$2004=I$1),('Diário 4º PA'!$F$5:$F$2004))+
SUMPRODUCT(-('Diário 5º PA'!$E$5:$E$2004='Analítico Cx.'!$B129),-('Diário 5º PA'!$P$5:$P$2004=I$1),('Diário 5º PA'!$F$5:$F$2004))</f>
        <v>0</v>
      </c>
      <c r="J129" s="218">
        <f>SUMPRODUCT(-('Diário 2o PA'!$E$5:$E$1412='Analítico Cx.'!$B129),-('Diário 2o PA'!$P$5:$P$1412=J$1),('Diário 2o PA'!$F$5:$F$1412))+
SUMPRODUCT(-('Diário 3o PA'!$E$5:$E$2004='Analítico Cx.'!$B129),-('Diário 3o PA'!$P$5:$P$2004=J$1),('Diário 3o PA'!$F$5:$F$2004))+
SUMPRODUCT(-('Diário 4º PA'!$E$5:$E$2004='Analítico Cx.'!$B129),-('Diário 4º PA'!$P$5:$P$2004=J$1),('Diário 4º PA'!$F$5:$F$2004))+
SUMPRODUCT(-('Diário 5º PA'!$E$5:$E$2004='Analítico Cx.'!$B129),-('Diário 5º PA'!$P$5:$P$2004=J$1),('Diário 5º PA'!$F$5:$F$2004))</f>
        <v>0</v>
      </c>
      <c r="K129" s="218">
        <f>SUMPRODUCT(-('Diário 2o PA'!$E$5:$E$1412='Analítico Cx.'!$B129),-('Diário 2o PA'!$P$5:$P$1412=K$1),('Diário 2o PA'!$F$5:$F$1412))+
SUMPRODUCT(-('Diário 3o PA'!$E$5:$E$2004='Analítico Cx.'!$B129),-('Diário 3o PA'!$P$5:$P$2004=K$1),('Diário 3o PA'!$F$5:$F$2004))+
SUMPRODUCT(-('Diário 4º PA'!$E$5:$E$2004='Analítico Cx.'!$B129),-('Diário 4º PA'!$P$5:$P$2004=K$1),('Diário 4º PA'!$F$5:$F$2004))+
SUMPRODUCT(-('Diário 5º PA'!$E$5:$E$2004='Analítico Cx.'!$B129),-('Diário 5º PA'!$P$5:$P$2004=K$1),('Diário 5º PA'!$F$5:$F$2004))</f>
        <v>0</v>
      </c>
      <c r="L129" s="218">
        <f>SUMPRODUCT(-('Diário 2o PA'!$E$5:$E$1412='Analítico Cx.'!$B129),-('Diário 2o PA'!$P$5:$P$1412=L$1),('Diário 2o PA'!$F$5:$F$1412))+
SUMPRODUCT(-('Diário 3o PA'!$E$5:$E$2004='Analítico Cx.'!$B129),-('Diário 3o PA'!$P$5:$P$2004=L$1),('Diário 3o PA'!$F$5:$F$2004))+
SUMPRODUCT(-('Diário 4º PA'!$E$5:$E$2004='Analítico Cx.'!$B129),-('Diário 4º PA'!$P$5:$P$2004=L$1),('Diário 4º PA'!$F$5:$F$2004))+
SUMPRODUCT(-('Diário 5º PA'!$E$5:$E$2004='Analítico Cx.'!$B129),-('Diário 5º PA'!$P$5:$P$2004=L$1),('Diário 5º PA'!$F$5:$F$2004))</f>
        <v>0</v>
      </c>
      <c r="M129" s="218">
        <f>SUMPRODUCT(-('Diário 2o PA'!$E$5:$E$1412='Analítico Cx.'!$B129),-('Diário 2o PA'!$P$5:$P$1412=M$1),('Diário 2o PA'!$F$5:$F$1412))+
SUMPRODUCT(-('Diário 3o PA'!$E$5:$E$2004='Analítico Cx.'!$B129),-('Diário 3o PA'!$P$5:$P$2004=M$1),('Diário 3o PA'!$F$5:$F$2004))+
SUMPRODUCT(-('Diário 4º PA'!$E$5:$E$2004='Analítico Cx.'!$B129),-('Diário 4º PA'!$P$5:$P$2004=M$1),('Diário 4º PA'!$F$5:$F$2004))+
SUMPRODUCT(-('Diário 5º PA'!$E$5:$E$2004='Analítico Cx.'!$B129),-('Diário 5º PA'!$P$5:$P$2004=M$1),('Diário 5º PA'!$F$5:$F$2004))</f>
        <v>0</v>
      </c>
      <c r="N129" s="218">
        <f>SUMPRODUCT(-('Diário 2o PA'!$E$5:$E$1412='Analítico Cx.'!$B129),-('Diário 2o PA'!$P$5:$P$1412=N$1),('Diário 2o PA'!$F$5:$F$1412))+
SUMPRODUCT(-('Diário 3o PA'!$E$5:$E$2004='Analítico Cx.'!$B129),-('Diário 3o PA'!$P$5:$P$2004=N$1),('Diário 3o PA'!$F$5:$F$2004))+
SUMPRODUCT(-('Diário 4º PA'!$E$5:$E$2004='Analítico Cx.'!$B129),-('Diário 4º PA'!$P$5:$P$2004=N$1),('Diário 4º PA'!$F$5:$F$2004))+
SUMPRODUCT(-('Diário 5º PA'!$E$5:$E$2004='Analítico Cx.'!$B129),-('Diário 5º PA'!$P$5:$P$2004=N$1),('Diário 5º PA'!$F$5:$F$2004))</f>
        <v>0</v>
      </c>
      <c r="O129" s="219">
        <f t="shared" si="18"/>
        <v>23020</v>
      </c>
      <c r="P129" s="193">
        <f t="shared" si="19"/>
        <v>2.5194737618713546E-3</v>
      </c>
    </row>
    <row r="130" spans="1:16" ht="23.25" customHeight="1" x14ac:dyDescent="0.25">
      <c r="A130" s="68" t="s">
        <v>654</v>
      </c>
      <c r="B130" s="115" t="s">
        <v>702</v>
      </c>
      <c r="C130" s="218">
        <f>SUMPRODUCT(-('Diário 2o PA'!$E$5:$E$1412='Analítico Cx.'!$B130),-('Diário 2o PA'!$P$5:$P$1412=C$1),('Diário 2o PA'!$F$5:$F$1412))+
SUMPRODUCT(-('Diário 3o PA'!$E$5:$E$2004='Analítico Cx.'!$B130),-('Diário 3o PA'!$P$5:$P$2004=C$1),('Diário 3o PA'!$F$5:$F$2004))+
SUMPRODUCT(-('Diário 4º PA'!$E$5:$E$2004='Analítico Cx.'!$B130),-('Diário 4º PA'!$P$5:$P$2004=C$1),('Diário 4º PA'!$F$5:$F$2004))+
SUMPRODUCT(-('Diário 5º PA'!$E$5:$E$2004='Analítico Cx.'!$B130),-('Diário 5º PA'!$P$5:$P$2004=C$1),('Diário 5º PA'!$F$5:$F$2004))</f>
        <v>4297.5600000000004</v>
      </c>
      <c r="D130" s="218">
        <f>SUMPRODUCT(-('Diário 2o PA'!$E$5:$E$1412='Analítico Cx.'!$B130),-('Diário 2o PA'!$P$5:$P$1412=D$1),('Diário 2o PA'!$F$5:$F$1412))+
SUMPRODUCT(-('Diário 3o PA'!$E$5:$E$2004='Analítico Cx.'!$B130),-('Diário 3o PA'!$P$5:$P$2004=D$1),('Diário 3o PA'!$F$5:$F$2004))+
SUMPRODUCT(-('Diário 4º PA'!$E$5:$E$2004='Analítico Cx.'!$B130),-('Diário 4º PA'!$P$5:$P$2004=D$1),('Diário 4º PA'!$F$5:$F$2004))+
SUMPRODUCT(-('Diário 5º PA'!$E$5:$E$2004='Analítico Cx.'!$B130),-('Diário 5º PA'!$P$5:$P$2004=D$1),('Diário 5º PA'!$F$5:$F$2004))</f>
        <v>6854.3099999999995</v>
      </c>
      <c r="E130" s="218">
        <f>SUMPRODUCT(-('Diário 2o PA'!$E$5:$E$1412='Analítico Cx.'!$B130),-('Diário 2o PA'!$P$5:$P$1412=E$1),('Diário 2o PA'!$F$5:$F$1412))+
SUMPRODUCT(-('Diário 3o PA'!$E$5:$E$2004='Analítico Cx.'!$B130),-('Diário 3o PA'!$P$5:$P$2004=E$1),('Diário 3o PA'!$F$5:$F$2004))+
SUMPRODUCT(-('Diário 4º PA'!$E$5:$E$2004='Analítico Cx.'!$B130),-('Diário 4º PA'!$P$5:$P$2004=E$1),('Diário 4º PA'!$F$5:$F$2004))+
SUMPRODUCT(-('Diário 5º PA'!$E$5:$E$2004='Analítico Cx.'!$B130),-('Diário 5º PA'!$P$5:$P$2004=E$1),('Diário 5º PA'!$F$5:$F$2004))</f>
        <v>9289.130000000001</v>
      </c>
      <c r="F130" s="218">
        <f>SUMPRODUCT(-('Diário 2o PA'!$E$5:$E$1412='Analítico Cx.'!$B130),-('Diário 2o PA'!$P$5:$P$1412=F$1),('Diário 2o PA'!$F$5:$F$1412))+
SUMPRODUCT(-('Diário 3o PA'!$E$5:$E$2004='Analítico Cx.'!$B130),-('Diário 3o PA'!$P$5:$P$2004=F$1),('Diário 3o PA'!$F$5:$F$2004))+
SUMPRODUCT(-('Diário 4º PA'!$E$5:$E$2004='Analítico Cx.'!$B130),-('Diário 4º PA'!$P$5:$P$2004=F$1),('Diário 4º PA'!$F$5:$F$2004))+
SUMPRODUCT(-('Diário 5º PA'!$E$5:$E$2004='Analítico Cx.'!$B130),-('Diário 5º PA'!$P$5:$P$2004=F$1),('Diário 5º PA'!$F$5:$F$2004))</f>
        <v>0</v>
      </c>
      <c r="G130" s="218">
        <f>SUMPRODUCT(-('Diário 2o PA'!$E$5:$E$1412='Analítico Cx.'!$B130),-('Diário 2o PA'!$P$5:$P$1412=G$1),('Diário 2o PA'!$F$5:$F$1412))+
SUMPRODUCT(-('Diário 3o PA'!$E$5:$E$2004='Analítico Cx.'!$B130),-('Diário 3o PA'!$P$5:$P$2004=G$1),('Diário 3o PA'!$F$5:$F$2004))+
SUMPRODUCT(-('Diário 4º PA'!$E$5:$E$2004='Analítico Cx.'!$B130),-('Diário 4º PA'!$P$5:$P$2004=G$1),('Diário 4º PA'!$F$5:$F$2004))+
SUMPRODUCT(-('Diário 5º PA'!$E$5:$E$2004='Analítico Cx.'!$B130),-('Diário 5º PA'!$P$5:$P$2004=G$1),('Diário 5º PA'!$F$5:$F$2004))</f>
        <v>0</v>
      </c>
      <c r="H130" s="218">
        <f>SUMPRODUCT(-('Diário 2o PA'!$E$5:$E$1412='Analítico Cx.'!$B130),-('Diário 2o PA'!$P$5:$P$1412=H$1),('Diário 2o PA'!$F$5:$F$1412))+
SUMPRODUCT(-('Diário 3o PA'!$E$5:$E$2004='Analítico Cx.'!$B130),-('Diário 3o PA'!$P$5:$P$2004=H$1),('Diário 3o PA'!$F$5:$F$2004))+
SUMPRODUCT(-('Diário 4º PA'!$E$5:$E$2004='Analítico Cx.'!$B130),-('Diário 4º PA'!$P$5:$P$2004=H$1),('Diário 4º PA'!$F$5:$F$2004))+
SUMPRODUCT(-('Diário 5º PA'!$E$5:$E$2004='Analítico Cx.'!$B130),-('Diário 5º PA'!$P$5:$P$2004=H$1),('Diário 5º PA'!$F$5:$F$2004))</f>
        <v>0</v>
      </c>
      <c r="I130" s="218">
        <f>SUMPRODUCT(-('Diário 2o PA'!$E$5:$E$1412='Analítico Cx.'!$B130),-('Diário 2o PA'!$P$5:$P$1412=I$1),('Diário 2o PA'!$F$5:$F$1412))+
SUMPRODUCT(-('Diário 3o PA'!$E$5:$E$2004='Analítico Cx.'!$B130),-('Diário 3o PA'!$P$5:$P$2004=I$1),('Diário 3o PA'!$F$5:$F$2004))+
SUMPRODUCT(-('Diário 4º PA'!$E$5:$E$2004='Analítico Cx.'!$B130),-('Diário 4º PA'!$P$5:$P$2004=I$1),('Diário 4º PA'!$F$5:$F$2004))+
SUMPRODUCT(-('Diário 5º PA'!$E$5:$E$2004='Analítico Cx.'!$B130),-('Diário 5º PA'!$P$5:$P$2004=I$1),('Diário 5º PA'!$F$5:$F$2004))</f>
        <v>0</v>
      </c>
      <c r="J130" s="218">
        <f>SUMPRODUCT(-('Diário 2o PA'!$E$5:$E$1412='Analítico Cx.'!$B130),-('Diário 2o PA'!$P$5:$P$1412=J$1),('Diário 2o PA'!$F$5:$F$1412))+
SUMPRODUCT(-('Diário 3o PA'!$E$5:$E$2004='Analítico Cx.'!$B130),-('Diário 3o PA'!$P$5:$P$2004=J$1),('Diário 3o PA'!$F$5:$F$2004))+
SUMPRODUCT(-('Diário 4º PA'!$E$5:$E$2004='Analítico Cx.'!$B130),-('Diário 4º PA'!$P$5:$P$2004=J$1),('Diário 4º PA'!$F$5:$F$2004))+
SUMPRODUCT(-('Diário 5º PA'!$E$5:$E$2004='Analítico Cx.'!$B130),-('Diário 5º PA'!$P$5:$P$2004=J$1),('Diário 5º PA'!$F$5:$F$2004))</f>
        <v>0</v>
      </c>
      <c r="K130" s="218">
        <f>SUMPRODUCT(-('Diário 2o PA'!$E$5:$E$1412='Analítico Cx.'!$B130),-('Diário 2o PA'!$P$5:$P$1412=K$1),('Diário 2o PA'!$F$5:$F$1412))+
SUMPRODUCT(-('Diário 3o PA'!$E$5:$E$2004='Analítico Cx.'!$B130),-('Diário 3o PA'!$P$5:$P$2004=K$1),('Diário 3o PA'!$F$5:$F$2004))+
SUMPRODUCT(-('Diário 4º PA'!$E$5:$E$2004='Analítico Cx.'!$B130),-('Diário 4º PA'!$P$5:$P$2004=K$1),('Diário 4º PA'!$F$5:$F$2004))+
SUMPRODUCT(-('Diário 5º PA'!$E$5:$E$2004='Analítico Cx.'!$B130),-('Diário 5º PA'!$P$5:$P$2004=K$1),('Diário 5º PA'!$F$5:$F$2004))</f>
        <v>0</v>
      </c>
      <c r="L130" s="218">
        <f>SUMPRODUCT(-('Diário 2o PA'!$E$5:$E$1412='Analítico Cx.'!$B130),-('Diário 2o PA'!$P$5:$P$1412=L$1),('Diário 2o PA'!$F$5:$F$1412))+
SUMPRODUCT(-('Diário 3o PA'!$E$5:$E$2004='Analítico Cx.'!$B130),-('Diário 3o PA'!$P$5:$P$2004=L$1),('Diário 3o PA'!$F$5:$F$2004))+
SUMPRODUCT(-('Diário 4º PA'!$E$5:$E$2004='Analítico Cx.'!$B130),-('Diário 4º PA'!$P$5:$P$2004=L$1),('Diário 4º PA'!$F$5:$F$2004))+
SUMPRODUCT(-('Diário 5º PA'!$E$5:$E$2004='Analítico Cx.'!$B130),-('Diário 5º PA'!$P$5:$P$2004=L$1),('Diário 5º PA'!$F$5:$F$2004))</f>
        <v>0</v>
      </c>
      <c r="M130" s="218">
        <f>SUMPRODUCT(-('Diário 2o PA'!$E$5:$E$1412='Analítico Cx.'!$B130),-('Diário 2o PA'!$P$5:$P$1412=M$1),('Diário 2o PA'!$F$5:$F$1412))+
SUMPRODUCT(-('Diário 3o PA'!$E$5:$E$2004='Analítico Cx.'!$B130),-('Diário 3o PA'!$P$5:$P$2004=M$1),('Diário 3o PA'!$F$5:$F$2004))+
SUMPRODUCT(-('Diário 4º PA'!$E$5:$E$2004='Analítico Cx.'!$B130),-('Diário 4º PA'!$P$5:$P$2004=M$1),('Diário 4º PA'!$F$5:$F$2004))+
SUMPRODUCT(-('Diário 5º PA'!$E$5:$E$2004='Analítico Cx.'!$B130),-('Diário 5º PA'!$P$5:$P$2004=M$1),('Diário 5º PA'!$F$5:$F$2004))</f>
        <v>0</v>
      </c>
      <c r="N130" s="218">
        <f>SUMPRODUCT(-('Diário 2o PA'!$E$5:$E$1412='Analítico Cx.'!$B130),-('Diário 2o PA'!$P$5:$P$1412=N$1),('Diário 2o PA'!$F$5:$F$1412))+
SUMPRODUCT(-('Diário 3o PA'!$E$5:$E$2004='Analítico Cx.'!$B130),-('Diário 3o PA'!$P$5:$P$2004=N$1),('Diário 3o PA'!$F$5:$F$2004))+
SUMPRODUCT(-('Diário 4º PA'!$E$5:$E$2004='Analítico Cx.'!$B130),-('Diário 4º PA'!$P$5:$P$2004=N$1),('Diário 4º PA'!$F$5:$F$2004))+
SUMPRODUCT(-('Diário 5º PA'!$E$5:$E$2004='Analítico Cx.'!$B130),-('Diário 5º PA'!$P$5:$P$2004=N$1),('Diário 5º PA'!$F$5:$F$2004))</f>
        <v>0</v>
      </c>
      <c r="O130" s="219">
        <f t="shared" si="18"/>
        <v>20441</v>
      </c>
      <c r="P130" s="193">
        <f t="shared" si="19"/>
        <v>2.2372095206955843E-3</v>
      </c>
    </row>
    <row r="131" spans="1:16" ht="23.25" customHeight="1" x14ac:dyDescent="0.25">
      <c r="A131" s="228" t="s">
        <v>655</v>
      </c>
      <c r="B131" s="115" t="s">
        <v>703</v>
      </c>
      <c r="C131" s="218">
        <f>SUMPRODUCT(-('Diário 2o PA'!$E$5:$E$1412='Analítico Cx.'!$B131),-('Diário 2o PA'!$P$5:$P$1412=C$1),('Diário 2o PA'!$F$5:$F$1412))+
SUMPRODUCT(-('Diário 3o PA'!$E$5:$E$2004='Analítico Cx.'!$B131),-('Diário 3o PA'!$P$5:$P$2004=C$1),('Diário 3o PA'!$F$5:$F$2004))+
SUMPRODUCT(-('Diário 4º PA'!$E$5:$E$2004='Analítico Cx.'!$B131),-('Diário 4º PA'!$P$5:$P$2004=C$1),('Diário 4º PA'!$F$5:$F$2004))+
SUMPRODUCT(-('Diário 5º PA'!$E$5:$E$2004='Analítico Cx.'!$B131),-('Diário 5º PA'!$P$5:$P$2004=C$1),('Diário 5º PA'!$F$5:$F$2004))</f>
        <v>37032.61</v>
      </c>
      <c r="D131" s="218">
        <f>SUMPRODUCT(-('Diário 2o PA'!$E$5:$E$1412='Analítico Cx.'!$B131),-('Diário 2o PA'!$P$5:$P$1412=D$1),('Diário 2o PA'!$F$5:$F$1412))+
SUMPRODUCT(-('Diário 3o PA'!$E$5:$E$2004='Analítico Cx.'!$B131),-('Diário 3o PA'!$P$5:$P$2004=D$1),('Diário 3o PA'!$F$5:$F$2004))+
SUMPRODUCT(-('Diário 4º PA'!$E$5:$E$2004='Analítico Cx.'!$B131),-('Diário 4º PA'!$P$5:$P$2004=D$1),('Diário 4º PA'!$F$5:$F$2004))+
SUMPRODUCT(-('Diário 5º PA'!$E$5:$E$2004='Analítico Cx.'!$B131),-('Diário 5º PA'!$P$5:$P$2004=D$1),('Diário 5º PA'!$F$5:$F$2004))</f>
        <v>643.15</v>
      </c>
      <c r="E131" s="218">
        <f>SUMPRODUCT(-('Diário 2o PA'!$E$5:$E$1412='Analítico Cx.'!$B131),-('Diário 2o PA'!$P$5:$P$1412=E$1),('Diário 2o PA'!$F$5:$F$1412))+
SUMPRODUCT(-('Diário 3o PA'!$E$5:$E$2004='Analítico Cx.'!$B131),-('Diário 3o PA'!$P$5:$P$2004=E$1),('Diário 3o PA'!$F$5:$F$2004))+
SUMPRODUCT(-('Diário 4º PA'!$E$5:$E$2004='Analítico Cx.'!$B131),-('Diário 4º PA'!$P$5:$P$2004=E$1),('Diário 4º PA'!$F$5:$F$2004))+
SUMPRODUCT(-('Diário 5º PA'!$E$5:$E$2004='Analítico Cx.'!$B131),-('Diário 5º PA'!$P$5:$P$2004=E$1),('Diário 5º PA'!$F$5:$F$2004))</f>
        <v>31939.98</v>
      </c>
      <c r="F131" s="218">
        <f>SUMPRODUCT(-('Diário 2o PA'!$E$5:$E$1412='Analítico Cx.'!$B131),-('Diário 2o PA'!$P$5:$P$1412=F$1),('Diário 2o PA'!$F$5:$F$1412))+
SUMPRODUCT(-('Diário 3o PA'!$E$5:$E$2004='Analítico Cx.'!$B131),-('Diário 3o PA'!$P$5:$P$2004=F$1),('Diário 3o PA'!$F$5:$F$2004))+
SUMPRODUCT(-('Diário 4º PA'!$E$5:$E$2004='Analítico Cx.'!$B131),-('Diário 4º PA'!$P$5:$P$2004=F$1),('Diário 4º PA'!$F$5:$F$2004))+
SUMPRODUCT(-('Diário 5º PA'!$E$5:$E$2004='Analítico Cx.'!$B131),-('Diário 5º PA'!$P$5:$P$2004=F$1),('Diário 5º PA'!$F$5:$F$2004))</f>
        <v>0</v>
      </c>
      <c r="G131" s="218">
        <f>SUMPRODUCT(-('Diário 2o PA'!$E$5:$E$1412='Analítico Cx.'!$B131),-('Diário 2o PA'!$P$5:$P$1412=G$1),('Diário 2o PA'!$F$5:$F$1412))+
SUMPRODUCT(-('Diário 3o PA'!$E$5:$E$2004='Analítico Cx.'!$B131),-('Diário 3o PA'!$P$5:$P$2004=G$1),('Diário 3o PA'!$F$5:$F$2004))+
SUMPRODUCT(-('Diário 4º PA'!$E$5:$E$2004='Analítico Cx.'!$B131),-('Diário 4º PA'!$P$5:$P$2004=G$1),('Diário 4º PA'!$F$5:$F$2004))+
SUMPRODUCT(-('Diário 5º PA'!$E$5:$E$2004='Analítico Cx.'!$B131),-('Diário 5º PA'!$P$5:$P$2004=G$1),('Diário 5º PA'!$F$5:$F$2004))</f>
        <v>0</v>
      </c>
      <c r="H131" s="218">
        <f>SUMPRODUCT(-('Diário 2o PA'!$E$5:$E$1412='Analítico Cx.'!$B131),-('Diário 2o PA'!$P$5:$P$1412=H$1),('Diário 2o PA'!$F$5:$F$1412))+
SUMPRODUCT(-('Diário 3o PA'!$E$5:$E$2004='Analítico Cx.'!$B131),-('Diário 3o PA'!$P$5:$P$2004=H$1),('Diário 3o PA'!$F$5:$F$2004))+
SUMPRODUCT(-('Diário 4º PA'!$E$5:$E$2004='Analítico Cx.'!$B131),-('Diário 4º PA'!$P$5:$P$2004=H$1),('Diário 4º PA'!$F$5:$F$2004))+
SUMPRODUCT(-('Diário 5º PA'!$E$5:$E$2004='Analítico Cx.'!$B131),-('Diário 5º PA'!$P$5:$P$2004=H$1),('Diário 5º PA'!$F$5:$F$2004))</f>
        <v>0</v>
      </c>
      <c r="I131" s="218">
        <f>SUMPRODUCT(-('Diário 2o PA'!$E$5:$E$1412='Analítico Cx.'!$B131),-('Diário 2o PA'!$P$5:$P$1412=I$1),('Diário 2o PA'!$F$5:$F$1412))+
SUMPRODUCT(-('Diário 3o PA'!$E$5:$E$2004='Analítico Cx.'!$B131),-('Diário 3o PA'!$P$5:$P$2004=I$1),('Diário 3o PA'!$F$5:$F$2004))+
SUMPRODUCT(-('Diário 4º PA'!$E$5:$E$2004='Analítico Cx.'!$B131),-('Diário 4º PA'!$P$5:$P$2004=I$1),('Diário 4º PA'!$F$5:$F$2004))+
SUMPRODUCT(-('Diário 5º PA'!$E$5:$E$2004='Analítico Cx.'!$B131),-('Diário 5º PA'!$P$5:$P$2004=I$1),('Diário 5º PA'!$F$5:$F$2004))</f>
        <v>0</v>
      </c>
      <c r="J131" s="218">
        <f>SUMPRODUCT(-('Diário 2o PA'!$E$5:$E$1412='Analítico Cx.'!$B131),-('Diário 2o PA'!$P$5:$P$1412=J$1),('Diário 2o PA'!$F$5:$F$1412))+
SUMPRODUCT(-('Diário 3o PA'!$E$5:$E$2004='Analítico Cx.'!$B131),-('Diário 3o PA'!$P$5:$P$2004=J$1),('Diário 3o PA'!$F$5:$F$2004))+
SUMPRODUCT(-('Diário 4º PA'!$E$5:$E$2004='Analítico Cx.'!$B131),-('Diário 4º PA'!$P$5:$P$2004=J$1),('Diário 4º PA'!$F$5:$F$2004))+
SUMPRODUCT(-('Diário 5º PA'!$E$5:$E$2004='Analítico Cx.'!$B131),-('Diário 5º PA'!$P$5:$P$2004=J$1),('Diário 5º PA'!$F$5:$F$2004))</f>
        <v>0</v>
      </c>
      <c r="K131" s="218">
        <f>SUMPRODUCT(-('Diário 2o PA'!$E$5:$E$1412='Analítico Cx.'!$B131),-('Diário 2o PA'!$P$5:$P$1412=K$1),('Diário 2o PA'!$F$5:$F$1412))+
SUMPRODUCT(-('Diário 3o PA'!$E$5:$E$2004='Analítico Cx.'!$B131),-('Diário 3o PA'!$P$5:$P$2004=K$1),('Diário 3o PA'!$F$5:$F$2004))+
SUMPRODUCT(-('Diário 4º PA'!$E$5:$E$2004='Analítico Cx.'!$B131),-('Diário 4º PA'!$P$5:$P$2004=K$1),('Diário 4º PA'!$F$5:$F$2004))+
SUMPRODUCT(-('Diário 5º PA'!$E$5:$E$2004='Analítico Cx.'!$B131),-('Diário 5º PA'!$P$5:$P$2004=K$1),('Diário 5º PA'!$F$5:$F$2004))</f>
        <v>0</v>
      </c>
      <c r="L131" s="218">
        <f>SUMPRODUCT(-('Diário 2o PA'!$E$5:$E$1412='Analítico Cx.'!$B131),-('Diário 2o PA'!$P$5:$P$1412=L$1),('Diário 2o PA'!$F$5:$F$1412))+
SUMPRODUCT(-('Diário 3o PA'!$E$5:$E$2004='Analítico Cx.'!$B131),-('Diário 3o PA'!$P$5:$P$2004=L$1),('Diário 3o PA'!$F$5:$F$2004))+
SUMPRODUCT(-('Diário 4º PA'!$E$5:$E$2004='Analítico Cx.'!$B131),-('Diário 4º PA'!$P$5:$P$2004=L$1),('Diário 4º PA'!$F$5:$F$2004))+
SUMPRODUCT(-('Diário 5º PA'!$E$5:$E$2004='Analítico Cx.'!$B131),-('Diário 5º PA'!$P$5:$P$2004=L$1),('Diário 5º PA'!$F$5:$F$2004))</f>
        <v>0</v>
      </c>
      <c r="M131" s="218">
        <f>SUMPRODUCT(-('Diário 2o PA'!$E$5:$E$1412='Analítico Cx.'!$B131),-('Diário 2o PA'!$P$5:$P$1412=M$1),('Diário 2o PA'!$F$5:$F$1412))+
SUMPRODUCT(-('Diário 3o PA'!$E$5:$E$2004='Analítico Cx.'!$B131),-('Diário 3o PA'!$P$5:$P$2004=M$1),('Diário 3o PA'!$F$5:$F$2004))+
SUMPRODUCT(-('Diário 4º PA'!$E$5:$E$2004='Analítico Cx.'!$B131),-('Diário 4º PA'!$P$5:$P$2004=M$1),('Diário 4º PA'!$F$5:$F$2004))+
SUMPRODUCT(-('Diário 5º PA'!$E$5:$E$2004='Analítico Cx.'!$B131),-('Diário 5º PA'!$P$5:$P$2004=M$1),('Diário 5º PA'!$F$5:$F$2004))</f>
        <v>0</v>
      </c>
      <c r="N131" s="218">
        <f>SUMPRODUCT(-('Diário 2o PA'!$E$5:$E$1412='Analítico Cx.'!$B131),-('Diário 2o PA'!$P$5:$P$1412=N$1),('Diário 2o PA'!$F$5:$F$1412))+
SUMPRODUCT(-('Diário 3o PA'!$E$5:$E$2004='Analítico Cx.'!$B131),-('Diário 3o PA'!$P$5:$P$2004=N$1),('Diário 3o PA'!$F$5:$F$2004))+
SUMPRODUCT(-('Diário 4º PA'!$E$5:$E$2004='Analítico Cx.'!$B131),-('Diário 4º PA'!$P$5:$P$2004=N$1),('Diário 4º PA'!$F$5:$F$2004))+
SUMPRODUCT(-('Diário 5º PA'!$E$5:$E$2004='Analítico Cx.'!$B131),-('Diário 5º PA'!$P$5:$P$2004=N$1),('Diário 5º PA'!$F$5:$F$2004))</f>
        <v>0</v>
      </c>
      <c r="O131" s="219">
        <f t="shared" si="18"/>
        <v>69615.740000000005</v>
      </c>
      <c r="P131" s="193">
        <f t="shared" si="19"/>
        <v>7.6192454536602146E-3</v>
      </c>
    </row>
    <row r="132" spans="1:16" ht="23.25" customHeight="1" x14ac:dyDescent="0.25">
      <c r="A132" s="68" t="s">
        <v>656</v>
      </c>
      <c r="B132" s="115" t="s">
        <v>704</v>
      </c>
      <c r="C132" s="218">
        <f>SUMPRODUCT(-('Diário 2o PA'!$E$5:$E$1412='Analítico Cx.'!$B132),-('Diário 2o PA'!$P$5:$P$1412=C$1),('Diário 2o PA'!$F$5:$F$1412))+
SUMPRODUCT(-('Diário 3o PA'!$E$5:$E$2004='Analítico Cx.'!$B132),-('Diário 3o PA'!$P$5:$P$2004=C$1),('Diário 3o PA'!$F$5:$F$2004))+
SUMPRODUCT(-('Diário 4º PA'!$E$5:$E$2004='Analítico Cx.'!$B132),-('Diário 4º PA'!$P$5:$P$2004=C$1),('Diário 4º PA'!$F$5:$F$2004))+
SUMPRODUCT(-('Diário 5º PA'!$E$5:$E$2004='Analítico Cx.'!$B132),-('Diário 5º PA'!$P$5:$P$2004=C$1),('Diário 5º PA'!$F$5:$F$2004))</f>
        <v>20581.66</v>
      </c>
      <c r="D132" s="218">
        <f>SUMPRODUCT(-('Diário 2o PA'!$E$5:$E$1412='Analítico Cx.'!$B132),-('Diário 2o PA'!$P$5:$P$1412=D$1),('Diário 2o PA'!$F$5:$F$1412))+
SUMPRODUCT(-('Diário 3o PA'!$E$5:$E$2004='Analítico Cx.'!$B132),-('Diário 3o PA'!$P$5:$P$2004=D$1),('Diário 3o PA'!$F$5:$F$2004))+
SUMPRODUCT(-('Diário 4º PA'!$E$5:$E$2004='Analítico Cx.'!$B132),-('Diário 4º PA'!$P$5:$P$2004=D$1),('Diário 4º PA'!$F$5:$F$2004))+
SUMPRODUCT(-('Diário 5º PA'!$E$5:$E$2004='Analítico Cx.'!$B132),-('Diário 5º PA'!$P$5:$P$2004=D$1),('Diário 5º PA'!$F$5:$F$2004))</f>
        <v>1807.04</v>
      </c>
      <c r="E132" s="218">
        <f>SUMPRODUCT(-('Diário 2o PA'!$E$5:$E$1412='Analítico Cx.'!$B132),-('Diário 2o PA'!$P$5:$P$1412=E$1),('Diário 2o PA'!$F$5:$F$1412))+
SUMPRODUCT(-('Diário 3o PA'!$E$5:$E$2004='Analítico Cx.'!$B132),-('Diário 3o PA'!$P$5:$P$2004=E$1),('Diário 3o PA'!$F$5:$F$2004))+
SUMPRODUCT(-('Diário 4º PA'!$E$5:$E$2004='Analítico Cx.'!$B132),-('Diário 4º PA'!$P$5:$P$2004=E$1),('Diário 4º PA'!$F$5:$F$2004))+
SUMPRODUCT(-('Diário 5º PA'!$E$5:$E$2004='Analítico Cx.'!$B132),-('Diário 5º PA'!$P$5:$P$2004=E$1),('Diário 5º PA'!$F$5:$F$2004))</f>
        <v>6767.47</v>
      </c>
      <c r="F132" s="218">
        <f>SUMPRODUCT(-('Diário 2o PA'!$E$5:$E$1412='Analítico Cx.'!$B132),-('Diário 2o PA'!$P$5:$P$1412=F$1),('Diário 2o PA'!$F$5:$F$1412))+
SUMPRODUCT(-('Diário 3o PA'!$E$5:$E$2004='Analítico Cx.'!$B132),-('Diário 3o PA'!$P$5:$P$2004=F$1),('Diário 3o PA'!$F$5:$F$2004))+
SUMPRODUCT(-('Diário 4º PA'!$E$5:$E$2004='Analítico Cx.'!$B132),-('Diário 4º PA'!$P$5:$P$2004=F$1),('Diário 4º PA'!$F$5:$F$2004))+
SUMPRODUCT(-('Diário 5º PA'!$E$5:$E$2004='Analítico Cx.'!$B132),-('Diário 5º PA'!$P$5:$P$2004=F$1),('Diário 5º PA'!$F$5:$F$2004))</f>
        <v>0</v>
      </c>
      <c r="G132" s="218">
        <f>SUMPRODUCT(-('Diário 2o PA'!$E$5:$E$1412='Analítico Cx.'!$B132),-('Diário 2o PA'!$P$5:$P$1412=G$1),('Diário 2o PA'!$F$5:$F$1412))+
SUMPRODUCT(-('Diário 3o PA'!$E$5:$E$2004='Analítico Cx.'!$B132),-('Diário 3o PA'!$P$5:$P$2004=G$1),('Diário 3o PA'!$F$5:$F$2004))+
SUMPRODUCT(-('Diário 4º PA'!$E$5:$E$2004='Analítico Cx.'!$B132),-('Diário 4º PA'!$P$5:$P$2004=G$1),('Diário 4º PA'!$F$5:$F$2004))+
SUMPRODUCT(-('Diário 5º PA'!$E$5:$E$2004='Analítico Cx.'!$B132),-('Diário 5º PA'!$P$5:$P$2004=G$1),('Diário 5º PA'!$F$5:$F$2004))</f>
        <v>0</v>
      </c>
      <c r="H132" s="218">
        <f>SUMPRODUCT(-('Diário 2o PA'!$E$5:$E$1412='Analítico Cx.'!$B132),-('Diário 2o PA'!$P$5:$P$1412=H$1),('Diário 2o PA'!$F$5:$F$1412))+
SUMPRODUCT(-('Diário 3o PA'!$E$5:$E$2004='Analítico Cx.'!$B132),-('Diário 3o PA'!$P$5:$P$2004=H$1),('Diário 3o PA'!$F$5:$F$2004))+
SUMPRODUCT(-('Diário 4º PA'!$E$5:$E$2004='Analítico Cx.'!$B132),-('Diário 4º PA'!$P$5:$P$2004=H$1),('Diário 4º PA'!$F$5:$F$2004))+
SUMPRODUCT(-('Diário 5º PA'!$E$5:$E$2004='Analítico Cx.'!$B132),-('Diário 5º PA'!$P$5:$P$2004=H$1),('Diário 5º PA'!$F$5:$F$2004))</f>
        <v>0</v>
      </c>
      <c r="I132" s="218">
        <f>SUMPRODUCT(-('Diário 2o PA'!$E$5:$E$1412='Analítico Cx.'!$B132),-('Diário 2o PA'!$P$5:$P$1412=I$1),('Diário 2o PA'!$F$5:$F$1412))+
SUMPRODUCT(-('Diário 3o PA'!$E$5:$E$2004='Analítico Cx.'!$B132),-('Diário 3o PA'!$P$5:$P$2004=I$1),('Diário 3o PA'!$F$5:$F$2004))+
SUMPRODUCT(-('Diário 4º PA'!$E$5:$E$2004='Analítico Cx.'!$B132),-('Diário 4º PA'!$P$5:$P$2004=I$1),('Diário 4º PA'!$F$5:$F$2004))+
SUMPRODUCT(-('Diário 5º PA'!$E$5:$E$2004='Analítico Cx.'!$B132),-('Diário 5º PA'!$P$5:$P$2004=I$1),('Diário 5º PA'!$F$5:$F$2004))</f>
        <v>0</v>
      </c>
      <c r="J132" s="218">
        <f>SUMPRODUCT(-('Diário 2o PA'!$E$5:$E$1412='Analítico Cx.'!$B132),-('Diário 2o PA'!$P$5:$P$1412=J$1),('Diário 2o PA'!$F$5:$F$1412))+
SUMPRODUCT(-('Diário 3o PA'!$E$5:$E$2004='Analítico Cx.'!$B132),-('Diário 3o PA'!$P$5:$P$2004=J$1),('Diário 3o PA'!$F$5:$F$2004))+
SUMPRODUCT(-('Diário 4º PA'!$E$5:$E$2004='Analítico Cx.'!$B132),-('Diário 4º PA'!$P$5:$P$2004=J$1),('Diário 4º PA'!$F$5:$F$2004))+
SUMPRODUCT(-('Diário 5º PA'!$E$5:$E$2004='Analítico Cx.'!$B132),-('Diário 5º PA'!$P$5:$P$2004=J$1),('Diário 5º PA'!$F$5:$F$2004))</f>
        <v>0</v>
      </c>
      <c r="K132" s="218">
        <f>SUMPRODUCT(-('Diário 2o PA'!$E$5:$E$1412='Analítico Cx.'!$B132),-('Diário 2o PA'!$P$5:$P$1412=K$1),('Diário 2o PA'!$F$5:$F$1412))+
SUMPRODUCT(-('Diário 3o PA'!$E$5:$E$2004='Analítico Cx.'!$B132),-('Diário 3o PA'!$P$5:$P$2004=K$1),('Diário 3o PA'!$F$5:$F$2004))+
SUMPRODUCT(-('Diário 4º PA'!$E$5:$E$2004='Analítico Cx.'!$B132),-('Diário 4º PA'!$P$5:$P$2004=K$1),('Diário 4º PA'!$F$5:$F$2004))+
SUMPRODUCT(-('Diário 5º PA'!$E$5:$E$2004='Analítico Cx.'!$B132),-('Diário 5º PA'!$P$5:$P$2004=K$1),('Diário 5º PA'!$F$5:$F$2004))</f>
        <v>0</v>
      </c>
      <c r="L132" s="218">
        <f>SUMPRODUCT(-('Diário 2o PA'!$E$5:$E$1412='Analítico Cx.'!$B132),-('Diário 2o PA'!$P$5:$P$1412=L$1),('Diário 2o PA'!$F$5:$F$1412))+
SUMPRODUCT(-('Diário 3o PA'!$E$5:$E$2004='Analítico Cx.'!$B132),-('Diário 3o PA'!$P$5:$P$2004=L$1),('Diário 3o PA'!$F$5:$F$2004))+
SUMPRODUCT(-('Diário 4º PA'!$E$5:$E$2004='Analítico Cx.'!$B132),-('Diário 4º PA'!$P$5:$P$2004=L$1),('Diário 4º PA'!$F$5:$F$2004))+
SUMPRODUCT(-('Diário 5º PA'!$E$5:$E$2004='Analítico Cx.'!$B132),-('Diário 5º PA'!$P$5:$P$2004=L$1),('Diário 5º PA'!$F$5:$F$2004))</f>
        <v>0</v>
      </c>
      <c r="M132" s="218">
        <f>SUMPRODUCT(-('Diário 2o PA'!$E$5:$E$1412='Analítico Cx.'!$B132),-('Diário 2o PA'!$P$5:$P$1412=M$1),('Diário 2o PA'!$F$5:$F$1412))+
SUMPRODUCT(-('Diário 3o PA'!$E$5:$E$2004='Analítico Cx.'!$B132),-('Diário 3o PA'!$P$5:$P$2004=M$1),('Diário 3o PA'!$F$5:$F$2004))+
SUMPRODUCT(-('Diário 4º PA'!$E$5:$E$2004='Analítico Cx.'!$B132),-('Diário 4º PA'!$P$5:$P$2004=M$1),('Diário 4º PA'!$F$5:$F$2004))+
SUMPRODUCT(-('Diário 5º PA'!$E$5:$E$2004='Analítico Cx.'!$B132),-('Diário 5º PA'!$P$5:$P$2004=M$1),('Diário 5º PA'!$F$5:$F$2004))</f>
        <v>0</v>
      </c>
      <c r="N132" s="218">
        <f>SUMPRODUCT(-('Diário 2o PA'!$E$5:$E$1412='Analítico Cx.'!$B132),-('Diário 2o PA'!$P$5:$P$1412=N$1),('Diário 2o PA'!$F$5:$F$1412))+
SUMPRODUCT(-('Diário 3o PA'!$E$5:$E$2004='Analítico Cx.'!$B132),-('Diário 3o PA'!$P$5:$P$2004=N$1),('Diário 3o PA'!$F$5:$F$2004))+
SUMPRODUCT(-('Diário 4º PA'!$E$5:$E$2004='Analítico Cx.'!$B132),-('Diário 4º PA'!$P$5:$P$2004=N$1),('Diário 4º PA'!$F$5:$F$2004))+
SUMPRODUCT(-('Diário 5º PA'!$E$5:$E$2004='Analítico Cx.'!$B132),-('Diário 5º PA'!$P$5:$P$2004=N$1),('Diário 5º PA'!$F$5:$F$2004))</f>
        <v>0</v>
      </c>
      <c r="O132" s="219">
        <f t="shared" si="18"/>
        <v>29156.170000000002</v>
      </c>
      <c r="P132" s="193">
        <f t="shared" si="19"/>
        <v>3.1910601786125426E-3</v>
      </c>
    </row>
    <row r="133" spans="1:16" ht="23.25" customHeight="1" x14ac:dyDescent="0.25">
      <c r="A133" s="228" t="s">
        <v>657</v>
      </c>
      <c r="B133" s="115" t="s">
        <v>705</v>
      </c>
      <c r="C133" s="218">
        <f>SUMPRODUCT(-('Diário 2o PA'!$E$5:$E$1412='Analítico Cx.'!$B133),-('Diário 2o PA'!$P$5:$P$1412=C$1),('Diário 2o PA'!$F$5:$F$1412))+
SUMPRODUCT(-('Diário 3o PA'!$E$5:$E$2004='Analítico Cx.'!$B133),-('Diário 3o PA'!$P$5:$P$2004=C$1),('Diário 3o PA'!$F$5:$F$2004))+
SUMPRODUCT(-('Diário 4º PA'!$E$5:$E$2004='Analítico Cx.'!$B133),-('Diário 4º PA'!$P$5:$P$2004=C$1),('Diário 4º PA'!$F$5:$F$2004))+
SUMPRODUCT(-('Diário 5º PA'!$E$5:$E$2004='Analítico Cx.'!$B133),-('Diário 5º PA'!$P$5:$P$2004=C$1),('Diário 5º PA'!$F$5:$F$2004))</f>
        <v>0</v>
      </c>
      <c r="D133" s="218">
        <f>SUMPRODUCT(-('Diário 2o PA'!$E$5:$E$1412='Analítico Cx.'!$B133),-('Diário 2o PA'!$P$5:$P$1412=D$1),('Diário 2o PA'!$F$5:$F$1412))+
SUMPRODUCT(-('Diário 3o PA'!$E$5:$E$2004='Analítico Cx.'!$B133),-('Diário 3o PA'!$P$5:$P$2004=D$1),('Diário 3o PA'!$F$5:$F$2004))+
SUMPRODUCT(-('Diário 4º PA'!$E$5:$E$2004='Analítico Cx.'!$B133),-('Diário 4º PA'!$P$5:$P$2004=D$1),('Diário 4º PA'!$F$5:$F$2004))+
SUMPRODUCT(-('Diário 5º PA'!$E$5:$E$2004='Analítico Cx.'!$B133),-('Diário 5º PA'!$P$5:$P$2004=D$1),('Diário 5º PA'!$F$5:$F$2004))</f>
        <v>0</v>
      </c>
      <c r="E133" s="218">
        <f>SUMPRODUCT(-('Diário 2o PA'!$E$5:$E$1412='Analítico Cx.'!$B133),-('Diário 2o PA'!$P$5:$P$1412=E$1),('Diário 2o PA'!$F$5:$F$1412))+
SUMPRODUCT(-('Diário 3o PA'!$E$5:$E$2004='Analítico Cx.'!$B133),-('Diário 3o PA'!$P$5:$P$2004=E$1),('Diário 3o PA'!$F$5:$F$2004))+
SUMPRODUCT(-('Diário 4º PA'!$E$5:$E$2004='Analítico Cx.'!$B133),-('Diário 4º PA'!$P$5:$P$2004=E$1),('Diário 4º PA'!$F$5:$F$2004))+
SUMPRODUCT(-('Diário 5º PA'!$E$5:$E$2004='Analítico Cx.'!$B133),-('Diário 5º PA'!$P$5:$P$2004=E$1),('Diário 5º PA'!$F$5:$F$2004))</f>
        <v>0</v>
      </c>
      <c r="F133" s="218">
        <f>SUMPRODUCT(-('Diário 2o PA'!$E$5:$E$1412='Analítico Cx.'!$B133),-('Diário 2o PA'!$P$5:$P$1412=F$1),('Diário 2o PA'!$F$5:$F$1412))+
SUMPRODUCT(-('Diário 3o PA'!$E$5:$E$2004='Analítico Cx.'!$B133),-('Diário 3o PA'!$P$5:$P$2004=F$1),('Diário 3o PA'!$F$5:$F$2004))+
SUMPRODUCT(-('Diário 4º PA'!$E$5:$E$2004='Analítico Cx.'!$B133),-('Diário 4º PA'!$P$5:$P$2004=F$1),('Diário 4º PA'!$F$5:$F$2004))+
SUMPRODUCT(-('Diário 5º PA'!$E$5:$E$2004='Analítico Cx.'!$B133),-('Diário 5º PA'!$P$5:$P$2004=F$1),('Diário 5º PA'!$F$5:$F$2004))</f>
        <v>0</v>
      </c>
      <c r="G133" s="218">
        <f>SUMPRODUCT(-('Diário 2o PA'!$E$5:$E$1412='Analítico Cx.'!$B133),-('Diário 2o PA'!$P$5:$P$1412=G$1),('Diário 2o PA'!$F$5:$F$1412))+
SUMPRODUCT(-('Diário 3o PA'!$E$5:$E$2004='Analítico Cx.'!$B133),-('Diário 3o PA'!$P$5:$P$2004=G$1),('Diário 3o PA'!$F$5:$F$2004))+
SUMPRODUCT(-('Diário 4º PA'!$E$5:$E$2004='Analítico Cx.'!$B133),-('Diário 4º PA'!$P$5:$P$2004=G$1),('Diário 4º PA'!$F$5:$F$2004))+
SUMPRODUCT(-('Diário 5º PA'!$E$5:$E$2004='Analítico Cx.'!$B133),-('Diário 5º PA'!$P$5:$P$2004=G$1),('Diário 5º PA'!$F$5:$F$2004))</f>
        <v>0</v>
      </c>
      <c r="H133" s="218">
        <f>SUMPRODUCT(-('Diário 2o PA'!$E$5:$E$1412='Analítico Cx.'!$B133),-('Diário 2o PA'!$P$5:$P$1412=H$1),('Diário 2o PA'!$F$5:$F$1412))+
SUMPRODUCT(-('Diário 3o PA'!$E$5:$E$2004='Analítico Cx.'!$B133),-('Diário 3o PA'!$P$5:$P$2004=H$1),('Diário 3o PA'!$F$5:$F$2004))+
SUMPRODUCT(-('Diário 4º PA'!$E$5:$E$2004='Analítico Cx.'!$B133),-('Diário 4º PA'!$P$5:$P$2004=H$1),('Diário 4º PA'!$F$5:$F$2004))+
SUMPRODUCT(-('Diário 5º PA'!$E$5:$E$2004='Analítico Cx.'!$B133),-('Diário 5º PA'!$P$5:$P$2004=H$1),('Diário 5º PA'!$F$5:$F$2004))</f>
        <v>0</v>
      </c>
      <c r="I133" s="218">
        <f>SUMPRODUCT(-('Diário 2o PA'!$E$5:$E$1412='Analítico Cx.'!$B133),-('Diário 2o PA'!$P$5:$P$1412=I$1),('Diário 2o PA'!$F$5:$F$1412))+
SUMPRODUCT(-('Diário 3o PA'!$E$5:$E$2004='Analítico Cx.'!$B133),-('Diário 3o PA'!$P$5:$P$2004=I$1),('Diário 3o PA'!$F$5:$F$2004))+
SUMPRODUCT(-('Diário 4º PA'!$E$5:$E$2004='Analítico Cx.'!$B133),-('Diário 4º PA'!$P$5:$P$2004=I$1),('Diário 4º PA'!$F$5:$F$2004))+
SUMPRODUCT(-('Diário 5º PA'!$E$5:$E$2004='Analítico Cx.'!$B133),-('Diário 5º PA'!$P$5:$P$2004=I$1),('Diário 5º PA'!$F$5:$F$2004))</f>
        <v>0</v>
      </c>
      <c r="J133" s="218">
        <f>SUMPRODUCT(-('Diário 2o PA'!$E$5:$E$1412='Analítico Cx.'!$B133),-('Diário 2o PA'!$P$5:$P$1412=J$1),('Diário 2o PA'!$F$5:$F$1412))+
SUMPRODUCT(-('Diário 3o PA'!$E$5:$E$2004='Analítico Cx.'!$B133),-('Diário 3o PA'!$P$5:$P$2004=J$1),('Diário 3o PA'!$F$5:$F$2004))+
SUMPRODUCT(-('Diário 4º PA'!$E$5:$E$2004='Analítico Cx.'!$B133),-('Diário 4º PA'!$P$5:$P$2004=J$1),('Diário 4º PA'!$F$5:$F$2004))+
SUMPRODUCT(-('Diário 5º PA'!$E$5:$E$2004='Analítico Cx.'!$B133),-('Diário 5º PA'!$P$5:$P$2004=J$1),('Diário 5º PA'!$F$5:$F$2004))</f>
        <v>0</v>
      </c>
      <c r="K133" s="218">
        <f>SUMPRODUCT(-('Diário 2o PA'!$E$5:$E$1412='Analítico Cx.'!$B133),-('Diário 2o PA'!$P$5:$P$1412=K$1),('Diário 2o PA'!$F$5:$F$1412))+
SUMPRODUCT(-('Diário 3o PA'!$E$5:$E$2004='Analítico Cx.'!$B133),-('Diário 3o PA'!$P$5:$P$2004=K$1),('Diário 3o PA'!$F$5:$F$2004))+
SUMPRODUCT(-('Diário 4º PA'!$E$5:$E$2004='Analítico Cx.'!$B133),-('Diário 4º PA'!$P$5:$P$2004=K$1),('Diário 4º PA'!$F$5:$F$2004))+
SUMPRODUCT(-('Diário 5º PA'!$E$5:$E$2004='Analítico Cx.'!$B133),-('Diário 5º PA'!$P$5:$P$2004=K$1),('Diário 5º PA'!$F$5:$F$2004))</f>
        <v>0</v>
      </c>
      <c r="L133" s="218">
        <f>SUMPRODUCT(-('Diário 2o PA'!$E$5:$E$1412='Analítico Cx.'!$B133),-('Diário 2o PA'!$P$5:$P$1412=L$1),('Diário 2o PA'!$F$5:$F$1412))+
SUMPRODUCT(-('Diário 3o PA'!$E$5:$E$2004='Analítico Cx.'!$B133),-('Diário 3o PA'!$P$5:$P$2004=L$1),('Diário 3o PA'!$F$5:$F$2004))+
SUMPRODUCT(-('Diário 4º PA'!$E$5:$E$2004='Analítico Cx.'!$B133),-('Diário 4º PA'!$P$5:$P$2004=L$1),('Diário 4º PA'!$F$5:$F$2004))+
SUMPRODUCT(-('Diário 5º PA'!$E$5:$E$2004='Analítico Cx.'!$B133),-('Diário 5º PA'!$P$5:$P$2004=L$1),('Diário 5º PA'!$F$5:$F$2004))</f>
        <v>0</v>
      </c>
      <c r="M133" s="218">
        <f>SUMPRODUCT(-('Diário 2o PA'!$E$5:$E$1412='Analítico Cx.'!$B133),-('Diário 2o PA'!$P$5:$P$1412=M$1),('Diário 2o PA'!$F$5:$F$1412))+
SUMPRODUCT(-('Diário 3o PA'!$E$5:$E$2004='Analítico Cx.'!$B133),-('Diário 3o PA'!$P$5:$P$2004=M$1),('Diário 3o PA'!$F$5:$F$2004))+
SUMPRODUCT(-('Diário 4º PA'!$E$5:$E$2004='Analítico Cx.'!$B133),-('Diário 4º PA'!$P$5:$P$2004=M$1),('Diário 4º PA'!$F$5:$F$2004))+
SUMPRODUCT(-('Diário 5º PA'!$E$5:$E$2004='Analítico Cx.'!$B133),-('Diário 5º PA'!$P$5:$P$2004=M$1),('Diário 5º PA'!$F$5:$F$2004))</f>
        <v>0</v>
      </c>
      <c r="N133" s="218">
        <f>SUMPRODUCT(-('Diário 2o PA'!$E$5:$E$1412='Analítico Cx.'!$B133),-('Diário 2o PA'!$P$5:$P$1412=N$1),('Diário 2o PA'!$F$5:$F$1412))+
SUMPRODUCT(-('Diário 3o PA'!$E$5:$E$2004='Analítico Cx.'!$B133),-('Diário 3o PA'!$P$5:$P$2004=N$1),('Diário 3o PA'!$F$5:$F$2004))+
SUMPRODUCT(-('Diário 4º PA'!$E$5:$E$2004='Analítico Cx.'!$B133),-('Diário 4º PA'!$P$5:$P$2004=N$1),('Diário 4º PA'!$F$5:$F$2004))+
SUMPRODUCT(-('Diário 5º PA'!$E$5:$E$2004='Analítico Cx.'!$B133),-('Diário 5º PA'!$P$5:$P$2004=N$1),('Diário 5º PA'!$F$5:$F$2004))</f>
        <v>0</v>
      </c>
      <c r="O133" s="219">
        <f t="shared" si="18"/>
        <v>0</v>
      </c>
      <c r="P133" s="193">
        <f t="shared" si="19"/>
        <v>0</v>
      </c>
    </row>
    <row r="134" spans="1:16" ht="23.25" customHeight="1" x14ac:dyDescent="0.25">
      <c r="A134" s="68" t="s">
        <v>658</v>
      </c>
      <c r="B134" s="115" t="s">
        <v>706</v>
      </c>
      <c r="C134" s="218">
        <f>SUMPRODUCT(-('Diário 2o PA'!$E$5:$E$1412='Analítico Cx.'!$B134),-('Diário 2o PA'!$P$5:$P$1412=C$1),('Diário 2o PA'!$F$5:$F$1412))+
SUMPRODUCT(-('Diário 3o PA'!$E$5:$E$2004='Analítico Cx.'!$B134),-('Diário 3o PA'!$P$5:$P$2004=C$1),('Diário 3o PA'!$F$5:$F$2004))+
SUMPRODUCT(-('Diário 4º PA'!$E$5:$E$2004='Analítico Cx.'!$B134),-('Diário 4º PA'!$P$5:$P$2004=C$1),('Diário 4º PA'!$F$5:$F$2004))+
SUMPRODUCT(-('Diário 5º PA'!$E$5:$E$2004='Analítico Cx.'!$B134),-('Diário 5º PA'!$P$5:$P$2004=C$1),('Diário 5º PA'!$F$5:$F$2004))</f>
        <v>3000</v>
      </c>
      <c r="D134" s="218">
        <f>SUMPRODUCT(-('Diário 2o PA'!$E$5:$E$1412='Analítico Cx.'!$B134),-('Diário 2o PA'!$P$5:$P$1412=D$1),('Diário 2o PA'!$F$5:$F$1412))+
SUMPRODUCT(-('Diário 3o PA'!$E$5:$E$2004='Analítico Cx.'!$B134),-('Diário 3o PA'!$P$5:$P$2004=D$1),('Diário 3o PA'!$F$5:$F$2004))+
SUMPRODUCT(-('Diário 4º PA'!$E$5:$E$2004='Analítico Cx.'!$B134),-('Diário 4º PA'!$P$5:$P$2004=D$1),('Diário 4º PA'!$F$5:$F$2004))+
SUMPRODUCT(-('Diário 5º PA'!$E$5:$E$2004='Analítico Cx.'!$B134),-('Diário 5º PA'!$P$5:$P$2004=D$1),('Diário 5º PA'!$F$5:$F$2004))</f>
        <v>0</v>
      </c>
      <c r="E134" s="218">
        <f>SUMPRODUCT(-('Diário 2o PA'!$E$5:$E$1412='Analítico Cx.'!$B134),-('Diário 2o PA'!$P$5:$P$1412=E$1),('Diário 2o PA'!$F$5:$F$1412))+
SUMPRODUCT(-('Diário 3o PA'!$E$5:$E$2004='Analítico Cx.'!$B134),-('Diário 3o PA'!$P$5:$P$2004=E$1),('Diário 3o PA'!$F$5:$F$2004))+
SUMPRODUCT(-('Diário 4º PA'!$E$5:$E$2004='Analítico Cx.'!$B134),-('Diário 4º PA'!$P$5:$P$2004=E$1),('Diário 4º PA'!$F$5:$F$2004))+
SUMPRODUCT(-('Diário 5º PA'!$E$5:$E$2004='Analítico Cx.'!$B134),-('Diário 5º PA'!$P$5:$P$2004=E$1),('Diário 5º PA'!$F$5:$F$2004))</f>
        <v>3000</v>
      </c>
      <c r="F134" s="218">
        <f>SUMPRODUCT(-('Diário 2o PA'!$E$5:$E$1412='Analítico Cx.'!$B134),-('Diário 2o PA'!$P$5:$P$1412=F$1),('Diário 2o PA'!$F$5:$F$1412))+
SUMPRODUCT(-('Diário 3o PA'!$E$5:$E$2004='Analítico Cx.'!$B134),-('Diário 3o PA'!$P$5:$P$2004=F$1),('Diário 3o PA'!$F$5:$F$2004))+
SUMPRODUCT(-('Diário 4º PA'!$E$5:$E$2004='Analítico Cx.'!$B134),-('Diário 4º PA'!$P$5:$P$2004=F$1),('Diário 4º PA'!$F$5:$F$2004))+
SUMPRODUCT(-('Diário 5º PA'!$E$5:$E$2004='Analítico Cx.'!$B134),-('Diário 5º PA'!$P$5:$P$2004=F$1),('Diário 5º PA'!$F$5:$F$2004))</f>
        <v>0</v>
      </c>
      <c r="G134" s="218">
        <f>SUMPRODUCT(-('Diário 2o PA'!$E$5:$E$1412='Analítico Cx.'!$B134),-('Diário 2o PA'!$P$5:$P$1412=G$1),('Diário 2o PA'!$F$5:$F$1412))+
SUMPRODUCT(-('Diário 3o PA'!$E$5:$E$2004='Analítico Cx.'!$B134),-('Diário 3o PA'!$P$5:$P$2004=G$1),('Diário 3o PA'!$F$5:$F$2004))+
SUMPRODUCT(-('Diário 4º PA'!$E$5:$E$2004='Analítico Cx.'!$B134),-('Diário 4º PA'!$P$5:$P$2004=G$1),('Diário 4º PA'!$F$5:$F$2004))+
SUMPRODUCT(-('Diário 5º PA'!$E$5:$E$2004='Analítico Cx.'!$B134),-('Diário 5º PA'!$P$5:$P$2004=G$1),('Diário 5º PA'!$F$5:$F$2004))</f>
        <v>0</v>
      </c>
      <c r="H134" s="218">
        <f>SUMPRODUCT(-('Diário 2o PA'!$E$5:$E$1412='Analítico Cx.'!$B134),-('Diário 2o PA'!$P$5:$P$1412=H$1),('Diário 2o PA'!$F$5:$F$1412))+
SUMPRODUCT(-('Diário 3o PA'!$E$5:$E$2004='Analítico Cx.'!$B134),-('Diário 3o PA'!$P$5:$P$2004=H$1),('Diário 3o PA'!$F$5:$F$2004))+
SUMPRODUCT(-('Diário 4º PA'!$E$5:$E$2004='Analítico Cx.'!$B134),-('Diário 4º PA'!$P$5:$P$2004=H$1),('Diário 4º PA'!$F$5:$F$2004))+
SUMPRODUCT(-('Diário 5º PA'!$E$5:$E$2004='Analítico Cx.'!$B134),-('Diário 5º PA'!$P$5:$P$2004=H$1),('Diário 5º PA'!$F$5:$F$2004))</f>
        <v>0</v>
      </c>
      <c r="I134" s="218">
        <f>SUMPRODUCT(-('Diário 2o PA'!$E$5:$E$1412='Analítico Cx.'!$B134),-('Diário 2o PA'!$P$5:$P$1412=I$1),('Diário 2o PA'!$F$5:$F$1412))+
SUMPRODUCT(-('Diário 3o PA'!$E$5:$E$2004='Analítico Cx.'!$B134),-('Diário 3o PA'!$P$5:$P$2004=I$1),('Diário 3o PA'!$F$5:$F$2004))+
SUMPRODUCT(-('Diário 4º PA'!$E$5:$E$2004='Analítico Cx.'!$B134),-('Diário 4º PA'!$P$5:$P$2004=I$1),('Diário 4º PA'!$F$5:$F$2004))+
SUMPRODUCT(-('Diário 5º PA'!$E$5:$E$2004='Analítico Cx.'!$B134),-('Diário 5º PA'!$P$5:$P$2004=I$1),('Diário 5º PA'!$F$5:$F$2004))</f>
        <v>0</v>
      </c>
      <c r="J134" s="218">
        <f>SUMPRODUCT(-('Diário 2o PA'!$E$5:$E$1412='Analítico Cx.'!$B134),-('Diário 2o PA'!$P$5:$P$1412=J$1),('Diário 2o PA'!$F$5:$F$1412))+
SUMPRODUCT(-('Diário 3o PA'!$E$5:$E$2004='Analítico Cx.'!$B134),-('Diário 3o PA'!$P$5:$P$2004=J$1),('Diário 3o PA'!$F$5:$F$2004))+
SUMPRODUCT(-('Diário 4º PA'!$E$5:$E$2004='Analítico Cx.'!$B134),-('Diário 4º PA'!$P$5:$P$2004=J$1),('Diário 4º PA'!$F$5:$F$2004))+
SUMPRODUCT(-('Diário 5º PA'!$E$5:$E$2004='Analítico Cx.'!$B134),-('Diário 5º PA'!$P$5:$P$2004=J$1),('Diário 5º PA'!$F$5:$F$2004))</f>
        <v>0</v>
      </c>
      <c r="K134" s="218">
        <f>SUMPRODUCT(-('Diário 2o PA'!$E$5:$E$1412='Analítico Cx.'!$B134),-('Diário 2o PA'!$P$5:$P$1412=K$1),('Diário 2o PA'!$F$5:$F$1412))+
SUMPRODUCT(-('Diário 3o PA'!$E$5:$E$2004='Analítico Cx.'!$B134),-('Diário 3o PA'!$P$5:$P$2004=K$1),('Diário 3o PA'!$F$5:$F$2004))+
SUMPRODUCT(-('Diário 4º PA'!$E$5:$E$2004='Analítico Cx.'!$B134),-('Diário 4º PA'!$P$5:$P$2004=K$1),('Diário 4º PA'!$F$5:$F$2004))+
SUMPRODUCT(-('Diário 5º PA'!$E$5:$E$2004='Analítico Cx.'!$B134),-('Diário 5º PA'!$P$5:$P$2004=K$1),('Diário 5º PA'!$F$5:$F$2004))</f>
        <v>0</v>
      </c>
      <c r="L134" s="218">
        <f>SUMPRODUCT(-('Diário 2o PA'!$E$5:$E$1412='Analítico Cx.'!$B134),-('Diário 2o PA'!$P$5:$P$1412=L$1),('Diário 2o PA'!$F$5:$F$1412))+
SUMPRODUCT(-('Diário 3o PA'!$E$5:$E$2004='Analítico Cx.'!$B134),-('Diário 3o PA'!$P$5:$P$2004=L$1),('Diário 3o PA'!$F$5:$F$2004))+
SUMPRODUCT(-('Diário 4º PA'!$E$5:$E$2004='Analítico Cx.'!$B134),-('Diário 4º PA'!$P$5:$P$2004=L$1),('Diário 4º PA'!$F$5:$F$2004))+
SUMPRODUCT(-('Diário 5º PA'!$E$5:$E$2004='Analítico Cx.'!$B134),-('Diário 5º PA'!$P$5:$P$2004=L$1),('Diário 5º PA'!$F$5:$F$2004))</f>
        <v>0</v>
      </c>
      <c r="M134" s="218">
        <f>SUMPRODUCT(-('Diário 2o PA'!$E$5:$E$1412='Analítico Cx.'!$B134),-('Diário 2o PA'!$P$5:$P$1412=M$1),('Diário 2o PA'!$F$5:$F$1412))+
SUMPRODUCT(-('Diário 3o PA'!$E$5:$E$2004='Analítico Cx.'!$B134),-('Diário 3o PA'!$P$5:$P$2004=M$1),('Diário 3o PA'!$F$5:$F$2004))+
SUMPRODUCT(-('Diário 4º PA'!$E$5:$E$2004='Analítico Cx.'!$B134),-('Diário 4º PA'!$P$5:$P$2004=M$1),('Diário 4º PA'!$F$5:$F$2004))+
SUMPRODUCT(-('Diário 5º PA'!$E$5:$E$2004='Analítico Cx.'!$B134),-('Diário 5º PA'!$P$5:$P$2004=M$1),('Diário 5º PA'!$F$5:$F$2004))</f>
        <v>0</v>
      </c>
      <c r="N134" s="218">
        <f>SUMPRODUCT(-('Diário 2o PA'!$E$5:$E$1412='Analítico Cx.'!$B134),-('Diário 2o PA'!$P$5:$P$1412=N$1),('Diário 2o PA'!$F$5:$F$1412))+
SUMPRODUCT(-('Diário 3o PA'!$E$5:$E$2004='Analítico Cx.'!$B134),-('Diário 3o PA'!$P$5:$P$2004=N$1),('Diário 3o PA'!$F$5:$F$2004))+
SUMPRODUCT(-('Diário 4º PA'!$E$5:$E$2004='Analítico Cx.'!$B134),-('Diário 4º PA'!$P$5:$P$2004=N$1),('Diário 4º PA'!$F$5:$F$2004))+
SUMPRODUCT(-('Diário 5º PA'!$E$5:$E$2004='Analítico Cx.'!$B134),-('Diário 5º PA'!$P$5:$P$2004=N$1),('Diário 5º PA'!$F$5:$F$2004))</f>
        <v>0</v>
      </c>
      <c r="O134" s="219">
        <f t="shared" si="18"/>
        <v>6000</v>
      </c>
      <c r="P134" s="193">
        <f t="shared" si="19"/>
        <v>6.566829961437066E-4</v>
      </c>
    </row>
    <row r="135" spans="1:16" ht="23.25" customHeight="1" x14ac:dyDescent="0.25">
      <c r="A135" s="228" t="s">
        <v>659</v>
      </c>
      <c r="B135" s="115" t="s">
        <v>707</v>
      </c>
      <c r="C135" s="218">
        <f>SUMPRODUCT(-('Diário 2o PA'!$E$5:$E$1412='Analítico Cx.'!$B135),-('Diário 2o PA'!$P$5:$P$1412=C$1),('Diário 2o PA'!$F$5:$F$1412))+
SUMPRODUCT(-('Diário 3o PA'!$E$5:$E$2004='Analítico Cx.'!$B135),-('Diário 3o PA'!$P$5:$P$2004=C$1),('Diário 3o PA'!$F$5:$F$2004))+
SUMPRODUCT(-('Diário 4º PA'!$E$5:$E$2004='Analítico Cx.'!$B135),-('Diário 4º PA'!$P$5:$P$2004=C$1),('Diário 4º PA'!$F$5:$F$2004))+
SUMPRODUCT(-('Diário 5º PA'!$E$5:$E$2004='Analítico Cx.'!$B135),-('Diário 5º PA'!$P$5:$P$2004=C$1),('Diário 5º PA'!$F$5:$F$2004))</f>
        <v>0</v>
      </c>
      <c r="D135" s="218">
        <f>SUMPRODUCT(-('Diário 2o PA'!$E$5:$E$1412='Analítico Cx.'!$B135),-('Diário 2o PA'!$P$5:$P$1412=D$1),('Diário 2o PA'!$F$5:$F$1412))+
SUMPRODUCT(-('Diário 3o PA'!$E$5:$E$2004='Analítico Cx.'!$B135),-('Diário 3o PA'!$P$5:$P$2004=D$1),('Diário 3o PA'!$F$5:$F$2004))+
SUMPRODUCT(-('Diário 4º PA'!$E$5:$E$2004='Analítico Cx.'!$B135),-('Diário 4º PA'!$P$5:$P$2004=D$1),('Diário 4º PA'!$F$5:$F$2004))+
SUMPRODUCT(-('Diário 5º PA'!$E$5:$E$2004='Analítico Cx.'!$B135),-('Diário 5º PA'!$P$5:$P$2004=D$1),('Diário 5º PA'!$F$5:$F$2004))</f>
        <v>1647.8600000000001</v>
      </c>
      <c r="E135" s="218">
        <f>SUMPRODUCT(-('Diário 2o PA'!$E$5:$E$1412='Analítico Cx.'!$B135),-('Diário 2o PA'!$P$5:$P$1412=E$1),('Diário 2o PA'!$F$5:$F$1412))+
SUMPRODUCT(-('Diário 3o PA'!$E$5:$E$2004='Analítico Cx.'!$B135),-('Diário 3o PA'!$P$5:$P$2004=E$1),('Diário 3o PA'!$F$5:$F$2004))+
SUMPRODUCT(-('Diário 4º PA'!$E$5:$E$2004='Analítico Cx.'!$B135),-('Diário 4º PA'!$P$5:$P$2004=E$1),('Diário 4º PA'!$F$5:$F$2004))+
SUMPRODUCT(-('Diário 5º PA'!$E$5:$E$2004='Analítico Cx.'!$B135),-('Diário 5º PA'!$P$5:$P$2004=E$1),('Diário 5º PA'!$F$5:$F$2004))</f>
        <v>29789.969999999998</v>
      </c>
      <c r="F135" s="218">
        <f>SUMPRODUCT(-('Diário 2o PA'!$E$5:$E$1412='Analítico Cx.'!$B135),-('Diário 2o PA'!$P$5:$P$1412=F$1),('Diário 2o PA'!$F$5:$F$1412))+
SUMPRODUCT(-('Diário 3o PA'!$E$5:$E$2004='Analítico Cx.'!$B135),-('Diário 3o PA'!$P$5:$P$2004=F$1),('Diário 3o PA'!$F$5:$F$2004))+
SUMPRODUCT(-('Diário 4º PA'!$E$5:$E$2004='Analítico Cx.'!$B135),-('Diário 4º PA'!$P$5:$P$2004=F$1),('Diário 4º PA'!$F$5:$F$2004))+
SUMPRODUCT(-('Diário 5º PA'!$E$5:$E$2004='Analítico Cx.'!$B135),-('Diário 5º PA'!$P$5:$P$2004=F$1),('Diário 5º PA'!$F$5:$F$2004))</f>
        <v>0</v>
      </c>
      <c r="G135" s="218">
        <f>SUMPRODUCT(-('Diário 2o PA'!$E$5:$E$1412='Analítico Cx.'!$B135),-('Diário 2o PA'!$P$5:$P$1412=G$1),('Diário 2o PA'!$F$5:$F$1412))+
SUMPRODUCT(-('Diário 3o PA'!$E$5:$E$2004='Analítico Cx.'!$B135),-('Diário 3o PA'!$P$5:$P$2004=G$1),('Diário 3o PA'!$F$5:$F$2004))+
SUMPRODUCT(-('Diário 4º PA'!$E$5:$E$2004='Analítico Cx.'!$B135),-('Diário 4º PA'!$P$5:$P$2004=G$1),('Diário 4º PA'!$F$5:$F$2004))+
SUMPRODUCT(-('Diário 5º PA'!$E$5:$E$2004='Analítico Cx.'!$B135),-('Diário 5º PA'!$P$5:$P$2004=G$1),('Diário 5º PA'!$F$5:$F$2004))</f>
        <v>0</v>
      </c>
      <c r="H135" s="218">
        <f>SUMPRODUCT(-('Diário 2o PA'!$E$5:$E$1412='Analítico Cx.'!$B135),-('Diário 2o PA'!$P$5:$P$1412=H$1),('Diário 2o PA'!$F$5:$F$1412))+
SUMPRODUCT(-('Diário 3o PA'!$E$5:$E$2004='Analítico Cx.'!$B135),-('Diário 3o PA'!$P$5:$P$2004=H$1),('Diário 3o PA'!$F$5:$F$2004))+
SUMPRODUCT(-('Diário 4º PA'!$E$5:$E$2004='Analítico Cx.'!$B135),-('Diário 4º PA'!$P$5:$P$2004=H$1),('Diário 4º PA'!$F$5:$F$2004))+
SUMPRODUCT(-('Diário 5º PA'!$E$5:$E$2004='Analítico Cx.'!$B135),-('Diário 5º PA'!$P$5:$P$2004=H$1),('Diário 5º PA'!$F$5:$F$2004))</f>
        <v>0</v>
      </c>
      <c r="I135" s="218">
        <f>SUMPRODUCT(-('Diário 2o PA'!$E$5:$E$1412='Analítico Cx.'!$B135),-('Diário 2o PA'!$P$5:$P$1412=I$1),('Diário 2o PA'!$F$5:$F$1412))+
SUMPRODUCT(-('Diário 3o PA'!$E$5:$E$2004='Analítico Cx.'!$B135),-('Diário 3o PA'!$P$5:$P$2004=I$1),('Diário 3o PA'!$F$5:$F$2004))+
SUMPRODUCT(-('Diário 4º PA'!$E$5:$E$2004='Analítico Cx.'!$B135),-('Diário 4º PA'!$P$5:$P$2004=I$1),('Diário 4º PA'!$F$5:$F$2004))+
SUMPRODUCT(-('Diário 5º PA'!$E$5:$E$2004='Analítico Cx.'!$B135),-('Diário 5º PA'!$P$5:$P$2004=I$1),('Diário 5º PA'!$F$5:$F$2004))</f>
        <v>0</v>
      </c>
      <c r="J135" s="218">
        <f>SUMPRODUCT(-('Diário 2o PA'!$E$5:$E$1412='Analítico Cx.'!$B135),-('Diário 2o PA'!$P$5:$P$1412=J$1),('Diário 2o PA'!$F$5:$F$1412))+
SUMPRODUCT(-('Diário 3o PA'!$E$5:$E$2004='Analítico Cx.'!$B135),-('Diário 3o PA'!$P$5:$P$2004=J$1),('Diário 3o PA'!$F$5:$F$2004))+
SUMPRODUCT(-('Diário 4º PA'!$E$5:$E$2004='Analítico Cx.'!$B135),-('Diário 4º PA'!$P$5:$P$2004=J$1),('Diário 4º PA'!$F$5:$F$2004))+
SUMPRODUCT(-('Diário 5º PA'!$E$5:$E$2004='Analítico Cx.'!$B135),-('Diário 5º PA'!$P$5:$P$2004=J$1),('Diário 5º PA'!$F$5:$F$2004))</f>
        <v>0</v>
      </c>
      <c r="K135" s="218">
        <f>SUMPRODUCT(-('Diário 2o PA'!$E$5:$E$1412='Analítico Cx.'!$B135),-('Diário 2o PA'!$P$5:$P$1412=K$1),('Diário 2o PA'!$F$5:$F$1412))+
SUMPRODUCT(-('Diário 3o PA'!$E$5:$E$2004='Analítico Cx.'!$B135),-('Diário 3o PA'!$P$5:$P$2004=K$1),('Diário 3o PA'!$F$5:$F$2004))+
SUMPRODUCT(-('Diário 4º PA'!$E$5:$E$2004='Analítico Cx.'!$B135),-('Diário 4º PA'!$P$5:$P$2004=K$1),('Diário 4º PA'!$F$5:$F$2004))+
SUMPRODUCT(-('Diário 5º PA'!$E$5:$E$2004='Analítico Cx.'!$B135),-('Diário 5º PA'!$P$5:$P$2004=K$1),('Diário 5º PA'!$F$5:$F$2004))</f>
        <v>0</v>
      </c>
      <c r="L135" s="218">
        <f>SUMPRODUCT(-('Diário 2o PA'!$E$5:$E$1412='Analítico Cx.'!$B135),-('Diário 2o PA'!$P$5:$P$1412=L$1),('Diário 2o PA'!$F$5:$F$1412))+
SUMPRODUCT(-('Diário 3o PA'!$E$5:$E$2004='Analítico Cx.'!$B135),-('Diário 3o PA'!$P$5:$P$2004=L$1),('Diário 3o PA'!$F$5:$F$2004))+
SUMPRODUCT(-('Diário 4º PA'!$E$5:$E$2004='Analítico Cx.'!$B135),-('Diário 4º PA'!$P$5:$P$2004=L$1),('Diário 4º PA'!$F$5:$F$2004))+
SUMPRODUCT(-('Diário 5º PA'!$E$5:$E$2004='Analítico Cx.'!$B135),-('Diário 5º PA'!$P$5:$P$2004=L$1),('Diário 5º PA'!$F$5:$F$2004))</f>
        <v>0</v>
      </c>
      <c r="M135" s="218">
        <f>SUMPRODUCT(-('Diário 2o PA'!$E$5:$E$1412='Analítico Cx.'!$B135),-('Diário 2o PA'!$P$5:$P$1412=M$1),('Diário 2o PA'!$F$5:$F$1412))+
SUMPRODUCT(-('Diário 3o PA'!$E$5:$E$2004='Analítico Cx.'!$B135),-('Diário 3o PA'!$P$5:$P$2004=M$1),('Diário 3o PA'!$F$5:$F$2004))+
SUMPRODUCT(-('Diário 4º PA'!$E$5:$E$2004='Analítico Cx.'!$B135),-('Diário 4º PA'!$P$5:$P$2004=M$1),('Diário 4º PA'!$F$5:$F$2004))+
SUMPRODUCT(-('Diário 5º PA'!$E$5:$E$2004='Analítico Cx.'!$B135),-('Diário 5º PA'!$P$5:$P$2004=M$1),('Diário 5º PA'!$F$5:$F$2004))</f>
        <v>0</v>
      </c>
      <c r="N135" s="218">
        <f>SUMPRODUCT(-('Diário 2o PA'!$E$5:$E$1412='Analítico Cx.'!$B135),-('Diário 2o PA'!$P$5:$P$1412=N$1),('Diário 2o PA'!$F$5:$F$1412))+
SUMPRODUCT(-('Diário 3o PA'!$E$5:$E$2004='Analítico Cx.'!$B135),-('Diário 3o PA'!$P$5:$P$2004=N$1),('Diário 3o PA'!$F$5:$F$2004))+
SUMPRODUCT(-('Diário 4º PA'!$E$5:$E$2004='Analítico Cx.'!$B135),-('Diário 4º PA'!$P$5:$P$2004=N$1),('Diário 4º PA'!$F$5:$F$2004))+
SUMPRODUCT(-('Diário 5º PA'!$E$5:$E$2004='Analítico Cx.'!$B135),-('Diário 5º PA'!$P$5:$P$2004=N$1),('Diário 5º PA'!$F$5:$F$2004))</f>
        <v>0</v>
      </c>
      <c r="O135" s="219">
        <f t="shared" si="18"/>
        <v>31437.829999999998</v>
      </c>
      <c r="P135" s="193">
        <f t="shared" si="19"/>
        <v>3.4407813994427505E-3</v>
      </c>
    </row>
    <row r="136" spans="1:16" ht="23.25" customHeight="1" x14ac:dyDescent="0.25">
      <c r="A136" s="68" t="s">
        <v>660</v>
      </c>
      <c r="B136" s="115" t="s">
        <v>708</v>
      </c>
      <c r="C136" s="218">
        <f>SUMPRODUCT(-('Diário 2o PA'!$E$5:$E$1412='Analítico Cx.'!$B136),-('Diário 2o PA'!$P$5:$P$1412=C$1),('Diário 2o PA'!$F$5:$F$1412))+
SUMPRODUCT(-('Diário 3o PA'!$E$5:$E$2004='Analítico Cx.'!$B136),-('Diário 3o PA'!$P$5:$P$2004=C$1),('Diário 3o PA'!$F$5:$F$2004))+
SUMPRODUCT(-('Diário 4º PA'!$E$5:$E$2004='Analítico Cx.'!$B136),-('Diário 4º PA'!$P$5:$P$2004=C$1),('Diário 4º PA'!$F$5:$F$2004))+
SUMPRODUCT(-('Diário 5º PA'!$E$5:$E$2004='Analítico Cx.'!$B136),-('Diário 5º PA'!$P$5:$P$2004=C$1),('Diário 5º PA'!$F$5:$F$2004))</f>
        <v>10500</v>
      </c>
      <c r="D136" s="218">
        <f>SUMPRODUCT(-('Diário 2o PA'!$E$5:$E$1412='Analítico Cx.'!$B136),-('Diário 2o PA'!$P$5:$P$1412=D$1),('Diário 2o PA'!$F$5:$F$1412))+
SUMPRODUCT(-('Diário 3o PA'!$E$5:$E$2004='Analítico Cx.'!$B136),-('Diário 3o PA'!$P$5:$P$2004=D$1),('Diário 3o PA'!$F$5:$F$2004))+
SUMPRODUCT(-('Diário 4º PA'!$E$5:$E$2004='Analítico Cx.'!$B136),-('Diário 4º PA'!$P$5:$P$2004=D$1),('Diário 4º PA'!$F$5:$F$2004))+
SUMPRODUCT(-('Diário 5º PA'!$E$5:$E$2004='Analítico Cx.'!$B136),-('Diário 5º PA'!$P$5:$P$2004=D$1),('Diário 5º PA'!$F$5:$F$2004))</f>
        <v>10500</v>
      </c>
      <c r="E136" s="218">
        <f>SUMPRODUCT(-('Diário 2o PA'!$E$5:$E$1412='Analítico Cx.'!$B136),-('Diário 2o PA'!$P$5:$P$1412=E$1),('Diário 2o PA'!$F$5:$F$1412))+
SUMPRODUCT(-('Diário 3o PA'!$E$5:$E$2004='Analítico Cx.'!$B136),-('Diário 3o PA'!$P$5:$P$2004=E$1),('Diário 3o PA'!$F$5:$F$2004))+
SUMPRODUCT(-('Diário 4º PA'!$E$5:$E$2004='Analítico Cx.'!$B136),-('Diário 4º PA'!$P$5:$P$2004=E$1),('Diário 4º PA'!$F$5:$F$2004))+
SUMPRODUCT(-('Diário 5º PA'!$E$5:$E$2004='Analítico Cx.'!$B136),-('Diário 5º PA'!$P$5:$P$2004=E$1),('Diário 5º PA'!$F$5:$F$2004))</f>
        <v>10710</v>
      </c>
      <c r="F136" s="218">
        <f>SUMPRODUCT(-('Diário 2o PA'!$E$5:$E$1412='Analítico Cx.'!$B136),-('Diário 2o PA'!$P$5:$P$1412=F$1),('Diário 2o PA'!$F$5:$F$1412))+
SUMPRODUCT(-('Diário 3o PA'!$E$5:$E$2004='Analítico Cx.'!$B136),-('Diário 3o PA'!$P$5:$P$2004=F$1),('Diário 3o PA'!$F$5:$F$2004))+
SUMPRODUCT(-('Diário 4º PA'!$E$5:$E$2004='Analítico Cx.'!$B136),-('Diário 4º PA'!$P$5:$P$2004=F$1),('Diário 4º PA'!$F$5:$F$2004))+
SUMPRODUCT(-('Diário 5º PA'!$E$5:$E$2004='Analítico Cx.'!$B136),-('Diário 5º PA'!$P$5:$P$2004=F$1),('Diário 5º PA'!$F$5:$F$2004))</f>
        <v>0</v>
      </c>
      <c r="G136" s="218">
        <f>SUMPRODUCT(-('Diário 2o PA'!$E$5:$E$1412='Analítico Cx.'!$B136),-('Diário 2o PA'!$P$5:$P$1412=G$1),('Diário 2o PA'!$F$5:$F$1412))+
SUMPRODUCT(-('Diário 3o PA'!$E$5:$E$2004='Analítico Cx.'!$B136),-('Diário 3o PA'!$P$5:$P$2004=G$1),('Diário 3o PA'!$F$5:$F$2004))+
SUMPRODUCT(-('Diário 4º PA'!$E$5:$E$2004='Analítico Cx.'!$B136),-('Diário 4º PA'!$P$5:$P$2004=G$1),('Diário 4º PA'!$F$5:$F$2004))+
SUMPRODUCT(-('Diário 5º PA'!$E$5:$E$2004='Analítico Cx.'!$B136),-('Diário 5º PA'!$P$5:$P$2004=G$1),('Diário 5º PA'!$F$5:$F$2004))</f>
        <v>0</v>
      </c>
      <c r="H136" s="218">
        <f>SUMPRODUCT(-('Diário 2o PA'!$E$5:$E$1412='Analítico Cx.'!$B136),-('Diário 2o PA'!$P$5:$P$1412=H$1),('Diário 2o PA'!$F$5:$F$1412))+
SUMPRODUCT(-('Diário 3o PA'!$E$5:$E$2004='Analítico Cx.'!$B136),-('Diário 3o PA'!$P$5:$P$2004=H$1),('Diário 3o PA'!$F$5:$F$2004))+
SUMPRODUCT(-('Diário 4º PA'!$E$5:$E$2004='Analítico Cx.'!$B136),-('Diário 4º PA'!$P$5:$P$2004=H$1),('Diário 4º PA'!$F$5:$F$2004))+
SUMPRODUCT(-('Diário 5º PA'!$E$5:$E$2004='Analítico Cx.'!$B136),-('Diário 5º PA'!$P$5:$P$2004=H$1),('Diário 5º PA'!$F$5:$F$2004))</f>
        <v>0</v>
      </c>
      <c r="I136" s="218">
        <f>SUMPRODUCT(-('Diário 2o PA'!$E$5:$E$1412='Analítico Cx.'!$B136),-('Diário 2o PA'!$P$5:$P$1412=I$1),('Diário 2o PA'!$F$5:$F$1412))+
SUMPRODUCT(-('Diário 3o PA'!$E$5:$E$2004='Analítico Cx.'!$B136),-('Diário 3o PA'!$P$5:$P$2004=I$1),('Diário 3o PA'!$F$5:$F$2004))+
SUMPRODUCT(-('Diário 4º PA'!$E$5:$E$2004='Analítico Cx.'!$B136),-('Diário 4º PA'!$P$5:$P$2004=I$1),('Diário 4º PA'!$F$5:$F$2004))+
SUMPRODUCT(-('Diário 5º PA'!$E$5:$E$2004='Analítico Cx.'!$B136),-('Diário 5º PA'!$P$5:$P$2004=I$1),('Diário 5º PA'!$F$5:$F$2004))</f>
        <v>0</v>
      </c>
      <c r="J136" s="218">
        <f>SUMPRODUCT(-('Diário 2o PA'!$E$5:$E$1412='Analítico Cx.'!$B136),-('Diário 2o PA'!$P$5:$P$1412=J$1),('Diário 2o PA'!$F$5:$F$1412))+
SUMPRODUCT(-('Diário 3o PA'!$E$5:$E$2004='Analítico Cx.'!$B136),-('Diário 3o PA'!$P$5:$P$2004=J$1),('Diário 3o PA'!$F$5:$F$2004))+
SUMPRODUCT(-('Diário 4º PA'!$E$5:$E$2004='Analítico Cx.'!$B136),-('Diário 4º PA'!$P$5:$P$2004=J$1),('Diário 4º PA'!$F$5:$F$2004))+
SUMPRODUCT(-('Diário 5º PA'!$E$5:$E$2004='Analítico Cx.'!$B136),-('Diário 5º PA'!$P$5:$P$2004=J$1),('Diário 5º PA'!$F$5:$F$2004))</f>
        <v>0</v>
      </c>
      <c r="K136" s="218">
        <f>SUMPRODUCT(-('Diário 2o PA'!$E$5:$E$1412='Analítico Cx.'!$B136),-('Diário 2o PA'!$P$5:$P$1412=K$1),('Diário 2o PA'!$F$5:$F$1412))+
SUMPRODUCT(-('Diário 3o PA'!$E$5:$E$2004='Analítico Cx.'!$B136),-('Diário 3o PA'!$P$5:$P$2004=K$1),('Diário 3o PA'!$F$5:$F$2004))+
SUMPRODUCT(-('Diário 4º PA'!$E$5:$E$2004='Analítico Cx.'!$B136),-('Diário 4º PA'!$P$5:$P$2004=K$1),('Diário 4º PA'!$F$5:$F$2004))+
SUMPRODUCT(-('Diário 5º PA'!$E$5:$E$2004='Analítico Cx.'!$B136),-('Diário 5º PA'!$P$5:$P$2004=K$1),('Diário 5º PA'!$F$5:$F$2004))</f>
        <v>0</v>
      </c>
      <c r="L136" s="218">
        <f>SUMPRODUCT(-('Diário 2o PA'!$E$5:$E$1412='Analítico Cx.'!$B136),-('Diário 2o PA'!$P$5:$P$1412=L$1),('Diário 2o PA'!$F$5:$F$1412))+
SUMPRODUCT(-('Diário 3o PA'!$E$5:$E$2004='Analítico Cx.'!$B136),-('Diário 3o PA'!$P$5:$P$2004=L$1),('Diário 3o PA'!$F$5:$F$2004))+
SUMPRODUCT(-('Diário 4º PA'!$E$5:$E$2004='Analítico Cx.'!$B136),-('Diário 4º PA'!$P$5:$P$2004=L$1),('Diário 4º PA'!$F$5:$F$2004))+
SUMPRODUCT(-('Diário 5º PA'!$E$5:$E$2004='Analítico Cx.'!$B136),-('Diário 5º PA'!$P$5:$P$2004=L$1),('Diário 5º PA'!$F$5:$F$2004))</f>
        <v>0</v>
      </c>
      <c r="M136" s="218">
        <f>SUMPRODUCT(-('Diário 2o PA'!$E$5:$E$1412='Analítico Cx.'!$B136),-('Diário 2o PA'!$P$5:$P$1412=M$1),('Diário 2o PA'!$F$5:$F$1412))+
SUMPRODUCT(-('Diário 3o PA'!$E$5:$E$2004='Analítico Cx.'!$B136),-('Diário 3o PA'!$P$5:$P$2004=M$1),('Diário 3o PA'!$F$5:$F$2004))+
SUMPRODUCT(-('Diário 4º PA'!$E$5:$E$2004='Analítico Cx.'!$B136),-('Diário 4º PA'!$P$5:$P$2004=M$1),('Diário 4º PA'!$F$5:$F$2004))+
SUMPRODUCT(-('Diário 5º PA'!$E$5:$E$2004='Analítico Cx.'!$B136),-('Diário 5º PA'!$P$5:$P$2004=M$1),('Diário 5º PA'!$F$5:$F$2004))</f>
        <v>0</v>
      </c>
      <c r="N136" s="218">
        <f>SUMPRODUCT(-('Diário 2o PA'!$E$5:$E$1412='Analítico Cx.'!$B136),-('Diário 2o PA'!$P$5:$P$1412=N$1),('Diário 2o PA'!$F$5:$F$1412))+
SUMPRODUCT(-('Diário 3o PA'!$E$5:$E$2004='Analítico Cx.'!$B136),-('Diário 3o PA'!$P$5:$P$2004=N$1),('Diário 3o PA'!$F$5:$F$2004))+
SUMPRODUCT(-('Diário 4º PA'!$E$5:$E$2004='Analítico Cx.'!$B136),-('Diário 4º PA'!$P$5:$P$2004=N$1),('Diário 4º PA'!$F$5:$F$2004))+
SUMPRODUCT(-('Diário 5º PA'!$E$5:$E$2004='Analítico Cx.'!$B136),-('Diário 5º PA'!$P$5:$P$2004=N$1),('Diário 5º PA'!$F$5:$F$2004))</f>
        <v>0</v>
      </c>
      <c r="O136" s="219">
        <f t="shared" si="18"/>
        <v>31710</v>
      </c>
      <c r="P136" s="193">
        <f t="shared" si="19"/>
        <v>3.4705696346194895E-3</v>
      </c>
    </row>
    <row r="137" spans="1:16" ht="23.25" customHeight="1" x14ac:dyDescent="0.25">
      <c r="A137" s="228" t="s">
        <v>661</v>
      </c>
      <c r="B137" s="115" t="s">
        <v>709</v>
      </c>
      <c r="C137" s="218">
        <f>SUMPRODUCT(-('Diário 2o PA'!$E$5:$E$1412='Analítico Cx.'!$B137),-('Diário 2o PA'!$P$5:$P$1412=C$1),('Diário 2o PA'!$F$5:$F$1412))+
SUMPRODUCT(-('Diário 3o PA'!$E$5:$E$2004='Analítico Cx.'!$B137),-('Diário 3o PA'!$P$5:$P$2004=C$1),('Diário 3o PA'!$F$5:$F$2004))+
SUMPRODUCT(-('Diário 4º PA'!$E$5:$E$2004='Analítico Cx.'!$B137),-('Diário 4º PA'!$P$5:$P$2004=C$1),('Diário 4º PA'!$F$5:$F$2004))+
SUMPRODUCT(-('Diário 5º PA'!$E$5:$E$2004='Analítico Cx.'!$B137),-('Diário 5º PA'!$P$5:$P$2004=C$1),('Diário 5º PA'!$F$5:$F$2004))</f>
        <v>392</v>
      </c>
      <c r="D137" s="218">
        <f>SUMPRODUCT(-('Diário 2o PA'!$E$5:$E$1412='Analítico Cx.'!$B137),-('Diário 2o PA'!$P$5:$P$1412=D$1),('Diário 2o PA'!$F$5:$F$1412))+
SUMPRODUCT(-('Diário 3o PA'!$E$5:$E$2004='Analítico Cx.'!$B137),-('Diário 3o PA'!$P$5:$P$2004=D$1),('Diário 3o PA'!$F$5:$F$2004))+
SUMPRODUCT(-('Diário 4º PA'!$E$5:$E$2004='Analítico Cx.'!$B137),-('Diário 4º PA'!$P$5:$P$2004=D$1),('Diário 4º PA'!$F$5:$F$2004))+
SUMPRODUCT(-('Diário 5º PA'!$E$5:$E$2004='Analítico Cx.'!$B137),-('Diário 5º PA'!$P$5:$P$2004=D$1),('Diário 5º PA'!$F$5:$F$2004))</f>
        <v>778</v>
      </c>
      <c r="E137" s="218">
        <f>SUMPRODUCT(-('Diário 2o PA'!$E$5:$E$1412='Analítico Cx.'!$B137),-('Diário 2o PA'!$P$5:$P$1412=E$1),('Diário 2o PA'!$F$5:$F$1412))+
SUMPRODUCT(-('Diário 3o PA'!$E$5:$E$2004='Analítico Cx.'!$B137),-('Diário 3o PA'!$P$5:$P$2004=E$1),('Diário 3o PA'!$F$5:$F$2004))+
SUMPRODUCT(-('Diário 4º PA'!$E$5:$E$2004='Analítico Cx.'!$B137),-('Diário 4º PA'!$P$5:$P$2004=E$1),('Diário 4º PA'!$F$5:$F$2004))+
SUMPRODUCT(-('Diário 5º PA'!$E$5:$E$2004='Analítico Cx.'!$B137),-('Diário 5º PA'!$P$5:$P$2004=E$1),('Diário 5º PA'!$F$5:$F$2004))</f>
        <v>3850</v>
      </c>
      <c r="F137" s="218">
        <f>SUMPRODUCT(-('Diário 2o PA'!$E$5:$E$1412='Analítico Cx.'!$B137),-('Diário 2o PA'!$P$5:$P$1412=F$1),('Diário 2o PA'!$F$5:$F$1412))+
SUMPRODUCT(-('Diário 3o PA'!$E$5:$E$2004='Analítico Cx.'!$B137),-('Diário 3o PA'!$P$5:$P$2004=F$1),('Diário 3o PA'!$F$5:$F$2004))+
SUMPRODUCT(-('Diário 4º PA'!$E$5:$E$2004='Analítico Cx.'!$B137),-('Diário 4º PA'!$P$5:$P$2004=F$1),('Diário 4º PA'!$F$5:$F$2004))+
SUMPRODUCT(-('Diário 5º PA'!$E$5:$E$2004='Analítico Cx.'!$B137),-('Diário 5º PA'!$P$5:$P$2004=F$1),('Diário 5º PA'!$F$5:$F$2004))</f>
        <v>0</v>
      </c>
      <c r="G137" s="218">
        <f>SUMPRODUCT(-('Diário 2o PA'!$E$5:$E$1412='Analítico Cx.'!$B137),-('Diário 2o PA'!$P$5:$P$1412=G$1),('Diário 2o PA'!$F$5:$F$1412))+
SUMPRODUCT(-('Diário 3o PA'!$E$5:$E$2004='Analítico Cx.'!$B137),-('Diário 3o PA'!$P$5:$P$2004=G$1),('Diário 3o PA'!$F$5:$F$2004))+
SUMPRODUCT(-('Diário 4º PA'!$E$5:$E$2004='Analítico Cx.'!$B137),-('Diário 4º PA'!$P$5:$P$2004=G$1),('Diário 4º PA'!$F$5:$F$2004))+
SUMPRODUCT(-('Diário 5º PA'!$E$5:$E$2004='Analítico Cx.'!$B137),-('Diário 5º PA'!$P$5:$P$2004=G$1),('Diário 5º PA'!$F$5:$F$2004))</f>
        <v>0</v>
      </c>
      <c r="H137" s="218">
        <f>SUMPRODUCT(-('Diário 2o PA'!$E$5:$E$1412='Analítico Cx.'!$B137),-('Diário 2o PA'!$P$5:$P$1412=H$1),('Diário 2o PA'!$F$5:$F$1412))+
SUMPRODUCT(-('Diário 3o PA'!$E$5:$E$2004='Analítico Cx.'!$B137),-('Diário 3o PA'!$P$5:$P$2004=H$1),('Diário 3o PA'!$F$5:$F$2004))+
SUMPRODUCT(-('Diário 4º PA'!$E$5:$E$2004='Analítico Cx.'!$B137),-('Diário 4º PA'!$P$5:$P$2004=H$1),('Diário 4º PA'!$F$5:$F$2004))+
SUMPRODUCT(-('Diário 5º PA'!$E$5:$E$2004='Analítico Cx.'!$B137),-('Diário 5º PA'!$P$5:$P$2004=H$1),('Diário 5º PA'!$F$5:$F$2004))</f>
        <v>0</v>
      </c>
      <c r="I137" s="218">
        <f>SUMPRODUCT(-('Diário 2o PA'!$E$5:$E$1412='Analítico Cx.'!$B137),-('Diário 2o PA'!$P$5:$P$1412=I$1),('Diário 2o PA'!$F$5:$F$1412))+
SUMPRODUCT(-('Diário 3o PA'!$E$5:$E$2004='Analítico Cx.'!$B137),-('Diário 3o PA'!$P$5:$P$2004=I$1),('Diário 3o PA'!$F$5:$F$2004))+
SUMPRODUCT(-('Diário 4º PA'!$E$5:$E$2004='Analítico Cx.'!$B137),-('Diário 4º PA'!$P$5:$P$2004=I$1),('Diário 4º PA'!$F$5:$F$2004))+
SUMPRODUCT(-('Diário 5º PA'!$E$5:$E$2004='Analítico Cx.'!$B137),-('Diário 5º PA'!$P$5:$P$2004=I$1),('Diário 5º PA'!$F$5:$F$2004))</f>
        <v>0</v>
      </c>
      <c r="J137" s="218">
        <f>SUMPRODUCT(-('Diário 2o PA'!$E$5:$E$1412='Analítico Cx.'!$B137),-('Diário 2o PA'!$P$5:$P$1412=J$1),('Diário 2o PA'!$F$5:$F$1412))+
SUMPRODUCT(-('Diário 3o PA'!$E$5:$E$2004='Analítico Cx.'!$B137),-('Diário 3o PA'!$P$5:$P$2004=J$1),('Diário 3o PA'!$F$5:$F$2004))+
SUMPRODUCT(-('Diário 4º PA'!$E$5:$E$2004='Analítico Cx.'!$B137),-('Diário 4º PA'!$P$5:$P$2004=J$1),('Diário 4º PA'!$F$5:$F$2004))+
SUMPRODUCT(-('Diário 5º PA'!$E$5:$E$2004='Analítico Cx.'!$B137),-('Diário 5º PA'!$P$5:$P$2004=J$1),('Diário 5º PA'!$F$5:$F$2004))</f>
        <v>0</v>
      </c>
      <c r="K137" s="218">
        <f>SUMPRODUCT(-('Diário 2o PA'!$E$5:$E$1412='Analítico Cx.'!$B137),-('Diário 2o PA'!$P$5:$P$1412=K$1),('Diário 2o PA'!$F$5:$F$1412))+
SUMPRODUCT(-('Diário 3o PA'!$E$5:$E$2004='Analítico Cx.'!$B137),-('Diário 3o PA'!$P$5:$P$2004=K$1),('Diário 3o PA'!$F$5:$F$2004))+
SUMPRODUCT(-('Diário 4º PA'!$E$5:$E$2004='Analítico Cx.'!$B137),-('Diário 4º PA'!$P$5:$P$2004=K$1),('Diário 4º PA'!$F$5:$F$2004))+
SUMPRODUCT(-('Diário 5º PA'!$E$5:$E$2004='Analítico Cx.'!$B137),-('Diário 5º PA'!$P$5:$P$2004=K$1),('Diário 5º PA'!$F$5:$F$2004))</f>
        <v>0</v>
      </c>
      <c r="L137" s="218">
        <f>SUMPRODUCT(-('Diário 2o PA'!$E$5:$E$1412='Analítico Cx.'!$B137),-('Diário 2o PA'!$P$5:$P$1412=L$1),('Diário 2o PA'!$F$5:$F$1412))+
SUMPRODUCT(-('Diário 3o PA'!$E$5:$E$2004='Analítico Cx.'!$B137),-('Diário 3o PA'!$P$5:$P$2004=L$1),('Diário 3o PA'!$F$5:$F$2004))+
SUMPRODUCT(-('Diário 4º PA'!$E$5:$E$2004='Analítico Cx.'!$B137),-('Diário 4º PA'!$P$5:$P$2004=L$1),('Diário 4º PA'!$F$5:$F$2004))+
SUMPRODUCT(-('Diário 5º PA'!$E$5:$E$2004='Analítico Cx.'!$B137),-('Diário 5º PA'!$P$5:$P$2004=L$1),('Diário 5º PA'!$F$5:$F$2004))</f>
        <v>0</v>
      </c>
      <c r="M137" s="218">
        <f>SUMPRODUCT(-('Diário 2o PA'!$E$5:$E$1412='Analítico Cx.'!$B137),-('Diário 2o PA'!$P$5:$P$1412=M$1),('Diário 2o PA'!$F$5:$F$1412))+
SUMPRODUCT(-('Diário 3o PA'!$E$5:$E$2004='Analítico Cx.'!$B137),-('Diário 3o PA'!$P$5:$P$2004=M$1),('Diário 3o PA'!$F$5:$F$2004))+
SUMPRODUCT(-('Diário 4º PA'!$E$5:$E$2004='Analítico Cx.'!$B137),-('Diário 4º PA'!$P$5:$P$2004=M$1),('Diário 4º PA'!$F$5:$F$2004))+
SUMPRODUCT(-('Diário 5º PA'!$E$5:$E$2004='Analítico Cx.'!$B137),-('Diário 5º PA'!$P$5:$P$2004=M$1),('Diário 5º PA'!$F$5:$F$2004))</f>
        <v>0</v>
      </c>
      <c r="N137" s="218">
        <f>SUMPRODUCT(-('Diário 2o PA'!$E$5:$E$1412='Analítico Cx.'!$B137),-('Diário 2o PA'!$P$5:$P$1412=N$1),('Diário 2o PA'!$F$5:$F$1412))+
SUMPRODUCT(-('Diário 3o PA'!$E$5:$E$2004='Analítico Cx.'!$B137),-('Diário 3o PA'!$P$5:$P$2004=N$1),('Diário 3o PA'!$F$5:$F$2004))+
SUMPRODUCT(-('Diário 4º PA'!$E$5:$E$2004='Analítico Cx.'!$B137),-('Diário 4º PA'!$P$5:$P$2004=N$1),('Diário 4º PA'!$F$5:$F$2004))+
SUMPRODUCT(-('Diário 5º PA'!$E$5:$E$2004='Analítico Cx.'!$B137),-('Diário 5º PA'!$P$5:$P$2004=N$1),('Diário 5º PA'!$F$5:$F$2004))</f>
        <v>0</v>
      </c>
      <c r="O137" s="219">
        <f t="shared" si="18"/>
        <v>5020</v>
      </c>
      <c r="P137" s="193">
        <f t="shared" si="19"/>
        <v>5.4942477344023456E-4</v>
      </c>
    </row>
    <row r="138" spans="1:16" ht="23.25" customHeight="1" x14ac:dyDescent="0.25">
      <c r="A138" s="68" t="s">
        <v>662</v>
      </c>
      <c r="B138" s="115" t="s">
        <v>710</v>
      </c>
      <c r="C138" s="218">
        <f>SUMPRODUCT(-('Diário 2o PA'!$E$5:$E$1412='Analítico Cx.'!$B138),-('Diário 2o PA'!$P$5:$P$1412=C$1),('Diário 2o PA'!$F$5:$F$1412))+
SUMPRODUCT(-('Diário 3o PA'!$E$5:$E$2004='Analítico Cx.'!$B138),-('Diário 3o PA'!$P$5:$P$2004=C$1),('Diário 3o PA'!$F$5:$F$2004))+
SUMPRODUCT(-('Diário 4º PA'!$E$5:$E$2004='Analítico Cx.'!$B138),-('Diário 4º PA'!$P$5:$P$2004=C$1),('Diário 4º PA'!$F$5:$F$2004))+
SUMPRODUCT(-('Diário 5º PA'!$E$5:$E$2004='Analítico Cx.'!$B138),-('Diário 5º PA'!$P$5:$P$2004=C$1),('Diário 5º PA'!$F$5:$F$2004))</f>
        <v>14418.08</v>
      </c>
      <c r="D138" s="218">
        <f>SUMPRODUCT(-('Diário 2o PA'!$E$5:$E$1412='Analítico Cx.'!$B138),-('Diário 2o PA'!$P$5:$P$1412=D$1),('Diário 2o PA'!$F$5:$F$1412))+
SUMPRODUCT(-('Diário 3o PA'!$E$5:$E$2004='Analítico Cx.'!$B138),-('Diário 3o PA'!$P$5:$P$2004=D$1),('Diário 3o PA'!$F$5:$F$2004))+
SUMPRODUCT(-('Diário 4º PA'!$E$5:$E$2004='Analítico Cx.'!$B138),-('Diário 4º PA'!$P$5:$P$2004=D$1),('Diário 4º PA'!$F$5:$F$2004))+
SUMPRODUCT(-('Diário 5º PA'!$E$5:$E$2004='Analítico Cx.'!$B138),-('Diário 5º PA'!$P$5:$P$2004=D$1),('Diário 5º PA'!$F$5:$F$2004))</f>
        <v>6215.16</v>
      </c>
      <c r="E138" s="218">
        <f>SUMPRODUCT(-('Diário 2o PA'!$E$5:$E$1412='Analítico Cx.'!$B138),-('Diário 2o PA'!$P$5:$P$1412=E$1),('Diário 2o PA'!$F$5:$F$1412))+
SUMPRODUCT(-('Diário 3o PA'!$E$5:$E$2004='Analítico Cx.'!$B138),-('Diário 3o PA'!$P$5:$P$2004=E$1),('Diário 3o PA'!$F$5:$F$2004))+
SUMPRODUCT(-('Diário 4º PA'!$E$5:$E$2004='Analítico Cx.'!$B138),-('Diário 4º PA'!$P$5:$P$2004=E$1),('Diário 4º PA'!$F$5:$F$2004))+
SUMPRODUCT(-('Diário 5º PA'!$E$5:$E$2004='Analítico Cx.'!$B138),-('Diário 5º PA'!$P$5:$P$2004=E$1),('Diário 5º PA'!$F$5:$F$2004))</f>
        <v>9729</v>
      </c>
      <c r="F138" s="218">
        <f>SUMPRODUCT(-('Diário 2o PA'!$E$5:$E$1412='Analítico Cx.'!$B138),-('Diário 2o PA'!$P$5:$P$1412=F$1),('Diário 2o PA'!$F$5:$F$1412))+
SUMPRODUCT(-('Diário 3o PA'!$E$5:$E$2004='Analítico Cx.'!$B138),-('Diário 3o PA'!$P$5:$P$2004=F$1),('Diário 3o PA'!$F$5:$F$2004))+
SUMPRODUCT(-('Diário 4º PA'!$E$5:$E$2004='Analítico Cx.'!$B138),-('Diário 4º PA'!$P$5:$P$2004=F$1),('Diário 4º PA'!$F$5:$F$2004))+
SUMPRODUCT(-('Diário 5º PA'!$E$5:$E$2004='Analítico Cx.'!$B138),-('Diário 5º PA'!$P$5:$P$2004=F$1),('Diário 5º PA'!$F$5:$F$2004))</f>
        <v>0</v>
      </c>
      <c r="G138" s="218">
        <f>SUMPRODUCT(-('Diário 2o PA'!$E$5:$E$1412='Analítico Cx.'!$B138),-('Diário 2o PA'!$P$5:$P$1412=G$1),('Diário 2o PA'!$F$5:$F$1412))+
SUMPRODUCT(-('Diário 3o PA'!$E$5:$E$2004='Analítico Cx.'!$B138),-('Diário 3o PA'!$P$5:$P$2004=G$1),('Diário 3o PA'!$F$5:$F$2004))+
SUMPRODUCT(-('Diário 4º PA'!$E$5:$E$2004='Analítico Cx.'!$B138),-('Diário 4º PA'!$P$5:$P$2004=G$1),('Diário 4º PA'!$F$5:$F$2004))+
SUMPRODUCT(-('Diário 5º PA'!$E$5:$E$2004='Analítico Cx.'!$B138),-('Diário 5º PA'!$P$5:$P$2004=G$1),('Diário 5º PA'!$F$5:$F$2004))</f>
        <v>0</v>
      </c>
      <c r="H138" s="218">
        <f>SUMPRODUCT(-('Diário 2o PA'!$E$5:$E$1412='Analítico Cx.'!$B138),-('Diário 2o PA'!$P$5:$P$1412=H$1),('Diário 2o PA'!$F$5:$F$1412))+
SUMPRODUCT(-('Diário 3o PA'!$E$5:$E$2004='Analítico Cx.'!$B138),-('Diário 3o PA'!$P$5:$P$2004=H$1),('Diário 3o PA'!$F$5:$F$2004))+
SUMPRODUCT(-('Diário 4º PA'!$E$5:$E$2004='Analítico Cx.'!$B138),-('Diário 4º PA'!$P$5:$P$2004=H$1),('Diário 4º PA'!$F$5:$F$2004))+
SUMPRODUCT(-('Diário 5º PA'!$E$5:$E$2004='Analítico Cx.'!$B138),-('Diário 5º PA'!$P$5:$P$2004=H$1),('Diário 5º PA'!$F$5:$F$2004))</f>
        <v>0</v>
      </c>
      <c r="I138" s="218">
        <f>SUMPRODUCT(-('Diário 2o PA'!$E$5:$E$1412='Analítico Cx.'!$B138),-('Diário 2o PA'!$P$5:$P$1412=I$1),('Diário 2o PA'!$F$5:$F$1412))+
SUMPRODUCT(-('Diário 3o PA'!$E$5:$E$2004='Analítico Cx.'!$B138),-('Diário 3o PA'!$P$5:$P$2004=I$1),('Diário 3o PA'!$F$5:$F$2004))+
SUMPRODUCT(-('Diário 4º PA'!$E$5:$E$2004='Analítico Cx.'!$B138),-('Diário 4º PA'!$P$5:$P$2004=I$1),('Diário 4º PA'!$F$5:$F$2004))+
SUMPRODUCT(-('Diário 5º PA'!$E$5:$E$2004='Analítico Cx.'!$B138),-('Diário 5º PA'!$P$5:$P$2004=I$1),('Diário 5º PA'!$F$5:$F$2004))</f>
        <v>0</v>
      </c>
      <c r="J138" s="218">
        <f>SUMPRODUCT(-('Diário 2o PA'!$E$5:$E$1412='Analítico Cx.'!$B138),-('Diário 2o PA'!$P$5:$P$1412=J$1),('Diário 2o PA'!$F$5:$F$1412))+
SUMPRODUCT(-('Diário 3o PA'!$E$5:$E$2004='Analítico Cx.'!$B138),-('Diário 3o PA'!$P$5:$P$2004=J$1),('Diário 3o PA'!$F$5:$F$2004))+
SUMPRODUCT(-('Diário 4º PA'!$E$5:$E$2004='Analítico Cx.'!$B138),-('Diário 4º PA'!$P$5:$P$2004=J$1),('Diário 4º PA'!$F$5:$F$2004))+
SUMPRODUCT(-('Diário 5º PA'!$E$5:$E$2004='Analítico Cx.'!$B138),-('Diário 5º PA'!$P$5:$P$2004=J$1),('Diário 5º PA'!$F$5:$F$2004))</f>
        <v>0</v>
      </c>
      <c r="K138" s="218">
        <f>SUMPRODUCT(-('Diário 2o PA'!$E$5:$E$1412='Analítico Cx.'!$B138),-('Diário 2o PA'!$P$5:$P$1412=K$1),('Diário 2o PA'!$F$5:$F$1412))+
SUMPRODUCT(-('Diário 3o PA'!$E$5:$E$2004='Analítico Cx.'!$B138),-('Diário 3o PA'!$P$5:$P$2004=K$1),('Diário 3o PA'!$F$5:$F$2004))+
SUMPRODUCT(-('Diário 4º PA'!$E$5:$E$2004='Analítico Cx.'!$B138),-('Diário 4º PA'!$P$5:$P$2004=K$1),('Diário 4º PA'!$F$5:$F$2004))+
SUMPRODUCT(-('Diário 5º PA'!$E$5:$E$2004='Analítico Cx.'!$B138),-('Diário 5º PA'!$P$5:$P$2004=K$1),('Diário 5º PA'!$F$5:$F$2004))</f>
        <v>0</v>
      </c>
      <c r="L138" s="218">
        <f>SUMPRODUCT(-('Diário 2o PA'!$E$5:$E$1412='Analítico Cx.'!$B138),-('Diário 2o PA'!$P$5:$P$1412=L$1),('Diário 2o PA'!$F$5:$F$1412))+
SUMPRODUCT(-('Diário 3o PA'!$E$5:$E$2004='Analítico Cx.'!$B138),-('Diário 3o PA'!$P$5:$P$2004=L$1),('Diário 3o PA'!$F$5:$F$2004))+
SUMPRODUCT(-('Diário 4º PA'!$E$5:$E$2004='Analítico Cx.'!$B138),-('Diário 4º PA'!$P$5:$P$2004=L$1),('Diário 4º PA'!$F$5:$F$2004))+
SUMPRODUCT(-('Diário 5º PA'!$E$5:$E$2004='Analítico Cx.'!$B138),-('Diário 5º PA'!$P$5:$P$2004=L$1),('Diário 5º PA'!$F$5:$F$2004))</f>
        <v>0</v>
      </c>
      <c r="M138" s="218">
        <f>SUMPRODUCT(-('Diário 2o PA'!$E$5:$E$1412='Analítico Cx.'!$B138),-('Diário 2o PA'!$P$5:$P$1412=M$1),('Diário 2o PA'!$F$5:$F$1412))+
SUMPRODUCT(-('Diário 3o PA'!$E$5:$E$2004='Analítico Cx.'!$B138),-('Diário 3o PA'!$P$5:$P$2004=M$1),('Diário 3o PA'!$F$5:$F$2004))+
SUMPRODUCT(-('Diário 4º PA'!$E$5:$E$2004='Analítico Cx.'!$B138),-('Diário 4º PA'!$P$5:$P$2004=M$1),('Diário 4º PA'!$F$5:$F$2004))+
SUMPRODUCT(-('Diário 5º PA'!$E$5:$E$2004='Analítico Cx.'!$B138),-('Diário 5º PA'!$P$5:$P$2004=M$1),('Diário 5º PA'!$F$5:$F$2004))</f>
        <v>0</v>
      </c>
      <c r="N138" s="218">
        <f>SUMPRODUCT(-('Diário 2o PA'!$E$5:$E$1412='Analítico Cx.'!$B138),-('Diário 2o PA'!$P$5:$P$1412=N$1),('Diário 2o PA'!$F$5:$F$1412))+
SUMPRODUCT(-('Diário 3o PA'!$E$5:$E$2004='Analítico Cx.'!$B138),-('Diário 3o PA'!$P$5:$P$2004=N$1),('Diário 3o PA'!$F$5:$F$2004))+
SUMPRODUCT(-('Diário 4º PA'!$E$5:$E$2004='Analítico Cx.'!$B138),-('Diário 4º PA'!$P$5:$P$2004=N$1),('Diário 4º PA'!$F$5:$F$2004))+
SUMPRODUCT(-('Diário 5º PA'!$E$5:$E$2004='Analítico Cx.'!$B138),-('Diário 5º PA'!$P$5:$P$2004=N$1),('Diário 5º PA'!$F$5:$F$2004))</f>
        <v>0</v>
      </c>
      <c r="O138" s="219">
        <f t="shared" si="18"/>
        <v>30362.239999999998</v>
      </c>
      <c r="P138" s="193">
        <f t="shared" si="19"/>
        <v>3.3230611221390489E-3</v>
      </c>
    </row>
    <row r="139" spans="1:16" ht="23.25" customHeight="1" x14ac:dyDescent="0.25">
      <c r="A139" s="228" t="s">
        <v>663</v>
      </c>
      <c r="B139" s="115" t="s">
        <v>711</v>
      </c>
      <c r="C139" s="218">
        <f>SUMPRODUCT(-('Diário 2o PA'!$E$5:$E$1412='Analítico Cx.'!$B139),-('Diário 2o PA'!$P$5:$P$1412=C$1),('Diário 2o PA'!$F$5:$F$1412))+
SUMPRODUCT(-('Diário 3o PA'!$E$5:$E$2004='Analítico Cx.'!$B139),-('Diário 3o PA'!$P$5:$P$2004=C$1),('Diário 3o PA'!$F$5:$F$2004))+
SUMPRODUCT(-('Diário 4º PA'!$E$5:$E$2004='Analítico Cx.'!$B139),-('Diário 4º PA'!$P$5:$P$2004=C$1),('Diário 4º PA'!$F$5:$F$2004))+
SUMPRODUCT(-('Diário 5º PA'!$E$5:$E$2004='Analítico Cx.'!$B139),-('Diário 5º PA'!$P$5:$P$2004=C$1),('Diário 5º PA'!$F$5:$F$2004))</f>
        <v>0</v>
      </c>
      <c r="D139" s="218">
        <f>SUMPRODUCT(-('Diário 2o PA'!$E$5:$E$1412='Analítico Cx.'!$B139),-('Diário 2o PA'!$P$5:$P$1412=D$1),('Diário 2o PA'!$F$5:$F$1412))+
SUMPRODUCT(-('Diário 3o PA'!$E$5:$E$2004='Analítico Cx.'!$B139),-('Diário 3o PA'!$P$5:$P$2004=D$1),('Diário 3o PA'!$F$5:$F$2004))+
SUMPRODUCT(-('Diário 4º PA'!$E$5:$E$2004='Analítico Cx.'!$B139),-('Diário 4º PA'!$P$5:$P$2004=D$1),('Diário 4º PA'!$F$5:$F$2004))+
SUMPRODUCT(-('Diário 5º PA'!$E$5:$E$2004='Analítico Cx.'!$B139),-('Diário 5º PA'!$P$5:$P$2004=D$1),('Diário 5º PA'!$F$5:$F$2004))</f>
        <v>0</v>
      </c>
      <c r="E139" s="218">
        <f>SUMPRODUCT(-('Diário 2o PA'!$E$5:$E$1412='Analítico Cx.'!$B139),-('Diário 2o PA'!$P$5:$P$1412=E$1),('Diário 2o PA'!$F$5:$F$1412))+
SUMPRODUCT(-('Diário 3o PA'!$E$5:$E$2004='Analítico Cx.'!$B139),-('Diário 3o PA'!$P$5:$P$2004=E$1),('Diário 3o PA'!$F$5:$F$2004))+
SUMPRODUCT(-('Diário 4º PA'!$E$5:$E$2004='Analítico Cx.'!$B139),-('Diário 4º PA'!$P$5:$P$2004=E$1),('Diário 4º PA'!$F$5:$F$2004))+
SUMPRODUCT(-('Diário 5º PA'!$E$5:$E$2004='Analítico Cx.'!$B139),-('Diário 5º PA'!$P$5:$P$2004=E$1),('Diário 5º PA'!$F$5:$F$2004))</f>
        <v>0</v>
      </c>
      <c r="F139" s="218">
        <f>SUMPRODUCT(-('Diário 2o PA'!$E$5:$E$1412='Analítico Cx.'!$B139),-('Diário 2o PA'!$P$5:$P$1412=F$1),('Diário 2o PA'!$F$5:$F$1412))+
SUMPRODUCT(-('Diário 3o PA'!$E$5:$E$2004='Analítico Cx.'!$B139),-('Diário 3o PA'!$P$5:$P$2004=F$1),('Diário 3o PA'!$F$5:$F$2004))+
SUMPRODUCT(-('Diário 4º PA'!$E$5:$E$2004='Analítico Cx.'!$B139),-('Diário 4º PA'!$P$5:$P$2004=F$1),('Diário 4º PA'!$F$5:$F$2004))+
SUMPRODUCT(-('Diário 5º PA'!$E$5:$E$2004='Analítico Cx.'!$B139),-('Diário 5º PA'!$P$5:$P$2004=F$1),('Diário 5º PA'!$F$5:$F$2004))</f>
        <v>0</v>
      </c>
      <c r="G139" s="218">
        <f>SUMPRODUCT(-('Diário 2o PA'!$E$5:$E$1412='Analítico Cx.'!$B139),-('Diário 2o PA'!$P$5:$P$1412=G$1),('Diário 2o PA'!$F$5:$F$1412))+
SUMPRODUCT(-('Diário 3o PA'!$E$5:$E$2004='Analítico Cx.'!$B139),-('Diário 3o PA'!$P$5:$P$2004=G$1),('Diário 3o PA'!$F$5:$F$2004))+
SUMPRODUCT(-('Diário 4º PA'!$E$5:$E$2004='Analítico Cx.'!$B139),-('Diário 4º PA'!$P$5:$P$2004=G$1),('Diário 4º PA'!$F$5:$F$2004))+
SUMPRODUCT(-('Diário 5º PA'!$E$5:$E$2004='Analítico Cx.'!$B139),-('Diário 5º PA'!$P$5:$P$2004=G$1),('Diário 5º PA'!$F$5:$F$2004))</f>
        <v>0</v>
      </c>
      <c r="H139" s="218">
        <f>SUMPRODUCT(-('Diário 2o PA'!$E$5:$E$1412='Analítico Cx.'!$B139),-('Diário 2o PA'!$P$5:$P$1412=H$1),('Diário 2o PA'!$F$5:$F$1412))+
SUMPRODUCT(-('Diário 3o PA'!$E$5:$E$2004='Analítico Cx.'!$B139),-('Diário 3o PA'!$P$5:$P$2004=H$1),('Diário 3o PA'!$F$5:$F$2004))+
SUMPRODUCT(-('Diário 4º PA'!$E$5:$E$2004='Analítico Cx.'!$B139),-('Diário 4º PA'!$P$5:$P$2004=H$1),('Diário 4º PA'!$F$5:$F$2004))+
SUMPRODUCT(-('Diário 5º PA'!$E$5:$E$2004='Analítico Cx.'!$B139),-('Diário 5º PA'!$P$5:$P$2004=H$1),('Diário 5º PA'!$F$5:$F$2004))</f>
        <v>0</v>
      </c>
      <c r="I139" s="218">
        <f>SUMPRODUCT(-('Diário 2o PA'!$E$5:$E$1412='Analítico Cx.'!$B139),-('Diário 2o PA'!$P$5:$P$1412=I$1),('Diário 2o PA'!$F$5:$F$1412))+
SUMPRODUCT(-('Diário 3o PA'!$E$5:$E$2004='Analítico Cx.'!$B139),-('Diário 3o PA'!$P$5:$P$2004=I$1),('Diário 3o PA'!$F$5:$F$2004))+
SUMPRODUCT(-('Diário 4º PA'!$E$5:$E$2004='Analítico Cx.'!$B139),-('Diário 4º PA'!$P$5:$P$2004=I$1),('Diário 4º PA'!$F$5:$F$2004))+
SUMPRODUCT(-('Diário 5º PA'!$E$5:$E$2004='Analítico Cx.'!$B139),-('Diário 5º PA'!$P$5:$P$2004=I$1),('Diário 5º PA'!$F$5:$F$2004))</f>
        <v>0</v>
      </c>
      <c r="J139" s="218">
        <f>SUMPRODUCT(-('Diário 2o PA'!$E$5:$E$1412='Analítico Cx.'!$B139),-('Diário 2o PA'!$P$5:$P$1412=J$1),('Diário 2o PA'!$F$5:$F$1412))+
SUMPRODUCT(-('Diário 3o PA'!$E$5:$E$2004='Analítico Cx.'!$B139),-('Diário 3o PA'!$P$5:$P$2004=J$1),('Diário 3o PA'!$F$5:$F$2004))+
SUMPRODUCT(-('Diário 4º PA'!$E$5:$E$2004='Analítico Cx.'!$B139),-('Diário 4º PA'!$P$5:$P$2004=J$1),('Diário 4º PA'!$F$5:$F$2004))+
SUMPRODUCT(-('Diário 5º PA'!$E$5:$E$2004='Analítico Cx.'!$B139),-('Diário 5º PA'!$P$5:$P$2004=J$1),('Diário 5º PA'!$F$5:$F$2004))</f>
        <v>0</v>
      </c>
      <c r="K139" s="218">
        <f>SUMPRODUCT(-('Diário 2o PA'!$E$5:$E$1412='Analítico Cx.'!$B139),-('Diário 2o PA'!$P$5:$P$1412=K$1),('Diário 2o PA'!$F$5:$F$1412))+
SUMPRODUCT(-('Diário 3o PA'!$E$5:$E$2004='Analítico Cx.'!$B139),-('Diário 3o PA'!$P$5:$P$2004=K$1),('Diário 3o PA'!$F$5:$F$2004))+
SUMPRODUCT(-('Diário 4º PA'!$E$5:$E$2004='Analítico Cx.'!$B139),-('Diário 4º PA'!$P$5:$P$2004=K$1),('Diário 4º PA'!$F$5:$F$2004))+
SUMPRODUCT(-('Diário 5º PA'!$E$5:$E$2004='Analítico Cx.'!$B139),-('Diário 5º PA'!$P$5:$P$2004=K$1),('Diário 5º PA'!$F$5:$F$2004))</f>
        <v>0</v>
      </c>
      <c r="L139" s="218">
        <f>SUMPRODUCT(-('Diário 2o PA'!$E$5:$E$1412='Analítico Cx.'!$B139),-('Diário 2o PA'!$P$5:$P$1412=L$1),('Diário 2o PA'!$F$5:$F$1412))+
SUMPRODUCT(-('Diário 3o PA'!$E$5:$E$2004='Analítico Cx.'!$B139),-('Diário 3o PA'!$P$5:$P$2004=L$1),('Diário 3o PA'!$F$5:$F$2004))+
SUMPRODUCT(-('Diário 4º PA'!$E$5:$E$2004='Analítico Cx.'!$B139),-('Diário 4º PA'!$P$5:$P$2004=L$1),('Diário 4º PA'!$F$5:$F$2004))+
SUMPRODUCT(-('Diário 5º PA'!$E$5:$E$2004='Analítico Cx.'!$B139),-('Diário 5º PA'!$P$5:$P$2004=L$1),('Diário 5º PA'!$F$5:$F$2004))</f>
        <v>0</v>
      </c>
      <c r="M139" s="218">
        <f>SUMPRODUCT(-('Diário 2o PA'!$E$5:$E$1412='Analítico Cx.'!$B139),-('Diário 2o PA'!$P$5:$P$1412=M$1),('Diário 2o PA'!$F$5:$F$1412))+
SUMPRODUCT(-('Diário 3o PA'!$E$5:$E$2004='Analítico Cx.'!$B139),-('Diário 3o PA'!$P$5:$P$2004=M$1),('Diário 3o PA'!$F$5:$F$2004))+
SUMPRODUCT(-('Diário 4º PA'!$E$5:$E$2004='Analítico Cx.'!$B139),-('Diário 4º PA'!$P$5:$P$2004=M$1),('Diário 4º PA'!$F$5:$F$2004))+
SUMPRODUCT(-('Diário 5º PA'!$E$5:$E$2004='Analítico Cx.'!$B139),-('Diário 5º PA'!$P$5:$P$2004=M$1),('Diário 5º PA'!$F$5:$F$2004))</f>
        <v>0</v>
      </c>
      <c r="N139" s="218">
        <f>SUMPRODUCT(-('Diário 2o PA'!$E$5:$E$1412='Analítico Cx.'!$B139),-('Diário 2o PA'!$P$5:$P$1412=N$1),('Diário 2o PA'!$F$5:$F$1412))+
SUMPRODUCT(-('Diário 3o PA'!$E$5:$E$2004='Analítico Cx.'!$B139),-('Diário 3o PA'!$P$5:$P$2004=N$1),('Diário 3o PA'!$F$5:$F$2004))+
SUMPRODUCT(-('Diário 4º PA'!$E$5:$E$2004='Analítico Cx.'!$B139),-('Diário 4º PA'!$P$5:$P$2004=N$1),('Diário 4º PA'!$F$5:$F$2004))+
SUMPRODUCT(-('Diário 5º PA'!$E$5:$E$2004='Analítico Cx.'!$B139),-('Diário 5º PA'!$P$5:$P$2004=N$1),('Diário 5º PA'!$F$5:$F$2004))</f>
        <v>0</v>
      </c>
      <c r="O139" s="219">
        <f t="shared" si="18"/>
        <v>0</v>
      </c>
      <c r="P139" s="193">
        <f t="shared" si="19"/>
        <v>0</v>
      </c>
    </row>
    <row r="140" spans="1:16" ht="23.25" customHeight="1" x14ac:dyDescent="0.25">
      <c r="A140" s="68" t="s">
        <v>664</v>
      </c>
      <c r="B140" s="115" t="s">
        <v>712</v>
      </c>
      <c r="C140" s="218">
        <f>SUMPRODUCT(-('Diário 2o PA'!$E$5:$E$1412='Analítico Cx.'!$B140),-('Diário 2o PA'!$P$5:$P$1412=C$1),('Diário 2o PA'!$F$5:$F$1412))+
SUMPRODUCT(-('Diário 3o PA'!$E$5:$E$2004='Analítico Cx.'!$B140),-('Diário 3o PA'!$P$5:$P$2004=C$1),('Diário 3o PA'!$F$5:$F$2004))+
SUMPRODUCT(-('Diário 4º PA'!$E$5:$E$2004='Analítico Cx.'!$B140),-('Diário 4º PA'!$P$5:$P$2004=C$1),('Diário 4º PA'!$F$5:$F$2004))+
SUMPRODUCT(-('Diário 5º PA'!$E$5:$E$2004='Analítico Cx.'!$B140),-('Diário 5º PA'!$P$5:$P$2004=C$1),('Diário 5º PA'!$F$5:$F$2004))</f>
        <v>11131.27</v>
      </c>
      <c r="D140" s="218">
        <f>SUMPRODUCT(-('Diário 2o PA'!$E$5:$E$1412='Analítico Cx.'!$B140),-('Diário 2o PA'!$P$5:$P$1412=D$1),('Diário 2o PA'!$F$5:$F$1412))+
SUMPRODUCT(-('Diário 3o PA'!$E$5:$E$2004='Analítico Cx.'!$B140),-('Diário 3o PA'!$P$5:$P$2004=D$1),('Diário 3o PA'!$F$5:$F$2004))+
SUMPRODUCT(-('Diário 4º PA'!$E$5:$E$2004='Analítico Cx.'!$B140),-('Diário 4º PA'!$P$5:$P$2004=D$1),('Diário 4º PA'!$F$5:$F$2004))+
SUMPRODUCT(-('Diário 5º PA'!$E$5:$E$2004='Analítico Cx.'!$B140),-('Diário 5º PA'!$P$5:$P$2004=D$1),('Diário 5º PA'!$F$5:$F$2004))</f>
        <v>11131.27</v>
      </c>
      <c r="E140" s="218">
        <f>SUMPRODUCT(-('Diário 2o PA'!$E$5:$E$1412='Analítico Cx.'!$B140),-('Diário 2o PA'!$P$5:$P$1412=E$1),('Diário 2o PA'!$F$5:$F$1412))+
SUMPRODUCT(-('Diário 3o PA'!$E$5:$E$2004='Analítico Cx.'!$B140),-('Diário 3o PA'!$P$5:$P$2004=E$1),('Diário 3o PA'!$F$5:$F$2004))+
SUMPRODUCT(-('Diário 4º PA'!$E$5:$E$2004='Analítico Cx.'!$B140),-('Diário 4º PA'!$P$5:$P$2004=E$1),('Diário 4º PA'!$F$5:$F$2004))+
SUMPRODUCT(-('Diário 5º PA'!$E$5:$E$2004='Analítico Cx.'!$B140),-('Diário 5º PA'!$P$5:$P$2004=E$1),('Diário 5º PA'!$F$5:$F$2004))</f>
        <v>0</v>
      </c>
      <c r="F140" s="218">
        <f>SUMPRODUCT(-('Diário 2o PA'!$E$5:$E$1412='Analítico Cx.'!$B140),-('Diário 2o PA'!$P$5:$P$1412=F$1),('Diário 2o PA'!$F$5:$F$1412))+
SUMPRODUCT(-('Diário 3o PA'!$E$5:$E$2004='Analítico Cx.'!$B140),-('Diário 3o PA'!$P$5:$P$2004=F$1),('Diário 3o PA'!$F$5:$F$2004))+
SUMPRODUCT(-('Diário 4º PA'!$E$5:$E$2004='Analítico Cx.'!$B140),-('Diário 4º PA'!$P$5:$P$2004=F$1),('Diário 4º PA'!$F$5:$F$2004))+
SUMPRODUCT(-('Diário 5º PA'!$E$5:$E$2004='Analítico Cx.'!$B140),-('Diário 5º PA'!$P$5:$P$2004=F$1),('Diário 5º PA'!$F$5:$F$2004))</f>
        <v>0</v>
      </c>
      <c r="G140" s="218">
        <f>SUMPRODUCT(-('Diário 2o PA'!$E$5:$E$1412='Analítico Cx.'!$B140),-('Diário 2o PA'!$P$5:$P$1412=G$1),('Diário 2o PA'!$F$5:$F$1412))+
SUMPRODUCT(-('Diário 3o PA'!$E$5:$E$2004='Analítico Cx.'!$B140),-('Diário 3o PA'!$P$5:$P$2004=G$1),('Diário 3o PA'!$F$5:$F$2004))+
SUMPRODUCT(-('Diário 4º PA'!$E$5:$E$2004='Analítico Cx.'!$B140),-('Diário 4º PA'!$P$5:$P$2004=G$1),('Diário 4º PA'!$F$5:$F$2004))+
SUMPRODUCT(-('Diário 5º PA'!$E$5:$E$2004='Analítico Cx.'!$B140),-('Diário 5º PA'!$P$5:$P$2004=G$1),('Diário 5º PA'!$F$5:$F$2004))</f>
        <v>0</v>
      </c>
      <c r="H140" s="218">
        <f>SUMPRODUCT(-('Diário 2o PA'!$E$5:$E$1412='Analítico Cx.'!$B140),-('Diário 2o PA'!$P$5:$P$1412=H$1),('Diário 2o PA'!$F$5:$F$1412))+
SUMPRODUCT(-('Diário 3o PA'!$E$5:$E$2004='Analítico Cx.'!$B140),-('Diário 3o PA'!$P$5:$P$2004=H$1),('Diário 3o PA'!$F$5:$F$2004))+
SUMPRODUCT(-('Diário 4º PA'!$E$5:$E$2004='Analítico Cx.'!$B140),-('Diário 4º PA'!$P$5:$P$2004=H$1),('Diário 4º PA'!$F$5:$F$2004))+
SUMPRODUCT(-('Diário 5º PA'!$E$5:$E$2004='Analítico Cx.'!$B140),-('Diário 5º PA'!$P$5:$P$2004=H$1),('Diário 5º PA'!$F$5:$F$2004))</f>
        <v>0</v>
      </c>
      <c r="I140" s="218">
        <f>SUMPRODUCT(-('Diário 2o PA'!$E$5:$E$1412='Analítico Cx.'!$B140),-('Diário 2o PA'!$P$5:$P$1412=I$1),('Diário 2o PA'!$F$5:$F$1412))+
SUMPRODUCT(-('Diário 3o PA'!$E$5:$E$2004='Analítico Cx.'!$B140),-('Diário 3o PA'!$P$5:$P$2004=I$1),('Diário 3o PA'!$F$5:$F$2004))+
SUMPRODUCT(-('Diário 4º PA'!$E$5:$E$2004='Analítico Cx.'!$B140),-('Diário 4º PA'!$P$5:$P$2004=I$1),('Diário 4º PA'!$F$5:$F$2004))+
SUMPRODUCT(-('Diário 5º PA'!$E$5:$E$2004='Analítico Cx.'!$B140),-('Diário 5º PA'!$P$5:$P$2004=I$1),('Diário 5º PA'!$F$5:$F$2004))</f>
        <v>0</v>
      </c>
      <c r="J140" s="218">
        <f>SUMPRODUCT(-('Diário 2o PA'!$E$5:$E$1412='Analítico Cx.'!$B140),-('Diário 2o PA'!$P$5:$P$1412=J$1),('Diário 2o PA'!$F$5:$F$1412))+
SUMPRODUCT(-('Diário 3o PA'!$E$5:$E$2004='Analítico Cx.'!$B140),-('Diário 3o PA'!$P$5:$P$2004=J$1),('Diário 3o PA'!$F$5:$F$2004))+
SUMPRODUCT(-('Diário 4º PA'!$E$5:$E$2004='Analítico Cx.'!$B140),-('Diário 4º PA'!$P$5:$P$2004=J$1),('Diário 4º PA'!$F$5:$F$2004))+
SUMPRODUCT(-('Diário 5º PA'!$E$5:$E$2004='Analítico Cx.'!$B140),-('Diário 5º PA'!$P$5:$P$2004=J$1),('Diário 5º PA'!$F$5:$F$2004))</f>
        <v>0</v>
      </c>
      <c r="K140" s="218">
        <f>SUMPRODUCT(-('Diário 2o PA'!$E$5:$E$1412='Analítico Cx.'!$B140),-('Diário 2o PA'!$P$5:$P$1412=K$1),('Diário 2o PA'!$F$5:$F$1412))+
SUMPRODUCT(-('Diário 3o PA'!$E$5:$E$2004='Analítico Cx.'!$B140),-('Diário 3o PA'!$P$5:$P$2004=K$1),('Diário 3o PA'!$F$5:$F$2004))+
SUMPRODUCT(-('Diário 4º PA'!$E$5:$E$2004='Analítico Cx.'!$B140),-('Diário 4º PA'!$P$5:$P$2004=K$1),('Diário 4º PA'!$F$5:$F$2004))+
SUMPRODUCT(-('Diário 5º PA'!$E$5:$E$2004='Analítico Cx.'!$B140),-('Diário 5º PA'!$P$5:$P$2004=K$1),('Diário 5º PA'!$F$5:$F$2004))</f>
        <v>0</v>
      </c>
      <c r="L140" s="218">
        <f>SUMPRODUCT(-('Diário 2o PA'!$E$5:$E$1412='Analítico Cx.'!$B140),-('Diário 2o PA'!$P$5:$P$1412=L$1),('Diário 2o PA'!$F$5:$F$1412))+
SUMPRODUCT(-('Diário 3o PA'!$E$5:$E$2004='Analítico Cx.'!$B140),-('Diário 3o PA'!$P$5:$P$2004=L$1),('Diário 3o PA'!$F$5:$F$2004))+
SUMPRODUCT(-('Diário 4º PA'!$E$5:$E$2004='Analítico Cx.'!$B140),-('Diário 4º PA'!$P$5:$P$2004=L$1),('Diário 4º PA'!$F$5:$F$2004))+
SUMPRODUCT(-('Diário 5º PA'!$E$5:$E$2004='Analítico Cx.'!$B140),-('Diário 5º PA'!$P$5:$P$2004=L$1),('Diário 5º PA'!$F$5:$F$2004))</f>
        <v>0</v>
      </c>
      <c r="M140" s="218">
        <f>SUMPRODUCT(-('Diário 2o PA'!$E$5:$E$1412='Analítico Cx.'!$B140),-('Diário 2o PA'!$P$5:$P$1412=M$1),('Diário 2o PA'!$F$5:$F$1412))+
SUMPRODUCT(-('Diário 3o PA'!$E$5:$E$2004='Analítico Cx.'!$B140),-('Diário 3o PA'!$P$5:$P$2004=M$1),('Diário 3o PA'!$F$5:$F$2004))+
SUMPRODUCT(-('Diário 4º PA'!$E$5:$E$2004='Analítico Cx.'!$B140),-('Diário 4º PA'!$P$5:$P$2004=M$1),('Diário 4º PA'!$F$5:$F$2004))+
SUMPRODUCT(-('Diário 5º PA'!$E$5:$E$2004='Analítico Cx.'!$B140),-('Diário 5º PA'!$P$5:$P$2004=M$1),('Diário 5º PA'!$F$5:$F$2004))</f>
        <v>0</v>
      </c>
      <c r="N140" s="218">
        <f>SUMPRODUCT(-('Diário 2o PA'!$E$5:$E$1412='Analítico Cx.'!$B140),-('Diário 2o PA'!$P$5:$P$1412=N$1),('Diário 2o PA'!$F$5:$F$1412))+
SUMPRODUCT(-('Diário 3o PA'!$E$5:$E$2004='Analítico Cx.'!$B140),-('Diário 3o PA'!$P$5:$P$2004=N$1),('Diário 3o PA'!$F$5:$F$2004))+
SUMPRODUCT(-('Diário 4º PA'!$E$5:$E$2004='Analítico Cx.'!$B140),-('Diário 4º PA'!$P$5:$P$2004=N$1),('Diário 4º PA'!$F$5:$F$2004))+
SUMPRODUCT(-('Diário 5º PA'!$E$5:$E$2004='Analítico Cx.'!$B140),-('Diário 5º PA'!$P$5:$P$2004=N$1),('Diário 5º PA'!$F$5:$F$2004))</f>
        <v>0</v>
      </c>
      <c r="O140" s="219">
        <f t="shared" si="18"/>
        <v>22262.54</v>
      </c>
      <c r="P140" s="193">
        <f t="shared" si="19"/>
        <v>2.4365719114948525E-3</v>
      </c>
    </row>
    <row r="141" spans="1:16" ht="23.25" customHeight="1" x14ac:dyDescent="0.25">
      <c r="A141" s="228" t="s">
        <v>665</v>
      </c>
      <c r="B141" s="115" t="s">
        <v>713</v>
      </c>
      <c r="C141" s="218">
        <f>SUMPRODUCT(-('Diário 2o PA'!$E$5:$E$1412='Analítico Cx.'!$B141),-('Diário 2o PA'!$P$5:$P$1412=C$1),('Diário 2o PA'!$F$5:$F$1412))+
SUMPRODUCT(-('Diário 3o PA'!$E$5:$E$2004='Analítico Cx.'!$B141),-('Diário 3o PA'!$P$5:$P$2004=C$1),('Diário 3o PA'!$F$5:$F$2004))+
SUMPRODUCT(-('Diário 4º PA'!$E$5:$E$2004='Analítico Cx.'!$B141),-('Diário 4º PA'!$P$5:$P$2004=C$1),('Diário 4º PA'!$F$5:$F$2004))+
SUMPRODUCT(-('Diário 5º PA'!$E$5:$E$2004='Analítico Cx.'!$B141),-('Diário 5º PA'!$P$5:$P$2004=C$1),('Diário 5º PA'!$F$5:$F$2004))</f>
        <v>593.59</v>
      </c>
      <c r="D141" s="218">
        <f>SUMPRODUCT(-('Diário 2o PA'!$E$5:$E$1412='Analítico Cx.'!$B141),-('Diário 2o PA'!$P$5:$P$1412=D$1),('Diário 2o PA'!$F$5:$F$1412))+
SUMPRODUCT(-('Diário 3o PA'!$E$5:$E$2004='Analítico Cx.'!$B141),-('Diário 3o PA'!$P$5:$P$2004=D$1),('Diário 3o PA'!$F$5:$F$2004))+
SUMPRODUCT(-('Diário 4º PA'!$E$5:$E$2004='Analítico Cx.'!$B141),-('Diário 4º PA'!$P$5:$P$2004=D$1),('Diário 4º PA'!$F$5:$F$2004))+
SUMPRODUCT(-('Diário 5º PA'!$E$5:$E$2004='Analítico Cx.'!$B141),-('Diário 5º PA'!$P$5:$P$2004=D$1),('Diário 5º PA'!$F$5:$F$2004))</f>
        <v>785.02</v>
      </c>
      <c r="E141" s="218">
        <f>SUMPRODUCT(-('Diário 2o PA'!$E$5:$E$1412='Analítico Cx.'!$B141),-('Diário 2o PA'!$P$5:$P$1412=E$1),('Diário 2o PA'!$F$5:$F$1412))+
SUMPRODUCT(-('Diário 3o PA'!$E$5:$E$2004='Analítico Cx.'!$B141),-('Diário 3o PA'!$P$5:$P$2004=E$1),('Diário 3o PA'!$F$5:$F$2004))+
SUMPRODUCT(-('Diário 4º PA'!$E$5:$E$2004='Analítico Cx.'!$B141),-('Diário 4º PA'!$P$5:$P$2004=E$1),('Diário 4º PA'!$F$5:$F$2004))+
SUMPRODUCT(-('Diário 5º PA'!$E$5:$E$2004='Analítico Cx.'!$B141),-('Diário 5º PA'!$P$5:$P$2004=E$1),('Diário 5º PA'!$F$5:$F$2004))</f>
        <v>3146.86</v>
      </c>
      <c r="F141" s="218">
        <f>SUMPRODUCT(-('Diário 2o PA'!$E$5:$E$1412='Analítico Cx.'!$B141),-('Diário 2o PA'!$P$5:$P$1412=F$1),('Diário 2o PA'!$F$5:$F$1412))+
SUMPRODUCT(-('Diário 3o PA'!$E$5:$E$2004='Analítico Cx.'!$B141),-('Diário 3o PA'!$P$5:$P$2004=F$1),('Diário 3o PA'!$F$5:$F$2004))+
SUMPRODUCT(-('Diário 4º PA'!$E$5:$E$2004='Analítico Cx.'!$B141),-('Diário 4º PA'!$P$5:$P$2004=F$1),('Diário 4º PA'!$F$5:$F$2004))+
SUMPRODUCT(-('Diário 5º PA'!$E$5:$E$2004='Analítico Cx.'!$B141),-('Diário 5º PA'!$P$5:$P$2004=F$1),('Diário 5º PA'!$F$5:$F$2004))</f>
        <v>0</v>
      </c>
      <c r="G141" s="218">
        <f>SUMPRODUCT(-('Diário 2o PA'!$E$5:$E$1412='Analítico Cx.'!$B141),-('Diário 2o PA'!$P$5:$P$1412=G$1),('Diário 2o PA'!$F$5:$F$1412))+
SUMPRODUCT(-('Diário 3o PA'!$E$5:$E$2004='Analítico Cx.'!$B141),-('Diário 3o PA'!$P$5:$P$2004=G$1),('Diário 3o PA'!$F$5:$F$2004))+
SUMPRODUCT(-('Diário 4º PA'!$E$5:$E$2004='Analítico Cx.'!$B141),-('Diário 4º PA'!$P$5:$P$2004=G$1),('Diário 4º PA'!$F$5:$F$2004))+
SUMPRODUCT(-('Diário 5º PA'!$E$5:$E$2004='Analítico Cx.'!$B141),-('Diário 5º PA'!$P$5:$P$2004=G$1),('Diário 5º PA'!$F$5:$F$2004))</f>
        <v>0</v>
      </c>
      <c r="H141" s="218">
        <f>SUMPRODUCT(-('Diário 2o PA'!$E$5:$E$1412='Analítico Cx.'!$B141),-('Diário 2o PA'!$P$5:$P$1412=H$1),('Diário 2o PA'!$F$5:$F$1412))+
SUMPRODUCT(-('Diário 3o PA'!$E$5:$E$2004='Analítico Cx.'!$B141),-('Diário 3o PA'!$P$5:$P$2004=H$1),('Diário 3o PA'!$F$5:$F$2004))+
SUMPRODUCT(-('Diário 4º PA'!$E$5:$E$2004='Analítico Cx.'!$B141),-('Diário 4º PA'!$P$5:$P$2004=H$1),('Diário 4º PA'!$F$5:$F$2004))+
SUMPRODUCT(-('Diário 5º PA'!$E$5:$E$2004='Analítico Cx.'!$B141),-('Diário 5º PA'!$P$5:$P$2004=H$1),('Diário 5º PA'!$F$5:$F$2004))</f>
        <v>0</v>
      </c>
      <c r="I141" s="218">
        <f>SUMPRODUCT(-('Diário 2o PA'!$E$5:$E$1412='Analítico Cx.'!$B141),-('Diário 2o PA'!$P$5:$P$1412=I$1),('Diário 2o PA'!$F$5:$F$1412))+
SUMPRODUCT(-('Diário 3o PA'!$E$5:$E$2004='Analítico Cx.'!$B141),-('Diário 3o PA'!$P$5:$P$2004=I$1),('Diário 3o PA'!$F$5:$F$2004))+
SUMPRODUCT(-('Diário 4º PA'!$E$5:$E$2004='Analítico Cx.'!$B141),-('Diário 4º PA'!$P$5:$P$2004=I$1),('Diário 4º PA'!$F$5:$F$2004))+
SUMPRODUCT(-('Diário 5º PA'!$E$5:$E$2004='Analítico Cx.'!$B141),-('Diário 5º PA'!$P$5:$P$2004=I$1),('Diário 5º PA'!$F$5:$F$2004))</f>
        <v>0</v>
      </c>
      <c r="J141" s="218">
        <f>SUMPRODUCT(-('Diário 2o PA'!$E$5:$E$1412='Analítico Cx.'!$B141),-('Diário 2o PA'!$P$5:$P$1412=J$1),('Diário 2o PA'!$F$5:$F$1412))+
SUMPRODUCT(-('Diário 3o PA'!$E$5:$E$2004='Analítico Cx.'!$B141),-('Diário 3o PA'!$P$5:$P$2004=J$1),('Diário 3o PA'!$F$5:$F$2004))+
SUMPRODUCT(-('Diário 4º PA'!$E$5:$E$2004='Analítico Cx.'!$B141),-('Diário 4º PA'!$P$5:$P$2004=J$1),('Diário 4º PA'!$F$5:$F$2004))+
SUMPRODUCT(-('Diário 5º PA'!$E$5:$E$2004='Analítico Cx.'!$B141),-('Diário 5º PA'!$P$5:$P$2004=J$1),('Diário 5º PA'!$F$5:$F$2004))</f>
        <v>0</v>
      </c>
      <c r="K141" s="218">
        <f>SUMPRODUCT(-('Diário 2o PA'!$E$5:$E$1412='Analítico Cx.'!$B141),-('Diário 2o PA'!$P$5:$P$1412=K$1),('Diário 2o PA'!$F$5:$F$1412))+
SUMPRODUCT(-('Diário 3o PA'!$E$5:$E$2004='Analítico Cx.'!$B141),-('Diário 3o PA'!$P$5:$P$2004=K$1),('Diário 3o PA'!$F$5:$F$2004))+
SUMPRODUCT(-('Diário 4º PA'!$E$5:$E$2004='Analítico Cx.'!$B141),-('Diário 4º PA'!$P$5:$P$2004=K$1),('Diário 4º PA'!$F$5:$F$2004))+
SUMPRODUCT(-('Diário 5º PA'!$E$5:$E$2004='Analítico Cx.'!$B141),-('Diário 5º PA'!$P$5:$P$2004=K$1),('Diário 5º PA'!$F$5:$F$2004))</f>
        <v>0</v>
      </c>
      <c r="L141" s="218">
        <f>SUMPRODUCT(-('Diário 2o PA'!$E$5:$E$1412='Analítico Cx.'!$B141),-('Diário 2o PA'!$P$5:$P$1412=L$1),('Diário 2o PA'!$F$5:$F$1412))+
SUMPRODUCT(-('Diário 3o PA'!$E$5:$E$2004='Analítico Cx.'!$B141),-('Diário 3o PA'!$P$5:$P$2004=L$1),('Diário 3o PA'!$F$5:$F$2004))+
SUMPRODUCT(-('Diário 4º PA'!$E$5:$E$2004='Analítico Cx.'!$B141),-('Diário 4º PA'!$P$5:$P$2004=L$1),('Diário 4º PA'!$F$5:$F$2004))+
SUMPRODUCT(-('Diário 5º PA'!$E$5:$E$2004='Analítico Cx.'!$B141),-('Diário 5º PA'!$P$5:$P$2004=L$1),('Diário 5º PA'!$F$5:$F$2004))</f>
        <v>0</v>
      </c>
      <c r="M141" s="218">
        <f>SUMPRODUCT(-('Diário 2o PA'!$E$5:$E$1412='Analítico Cx.'!$B141),-('Diário 2o PA'!$P$5:$P$1412=M$1),('Diário 2o PA'!$F$5:$F$1412))+
SUMPRODUCT(-('Diário 3o PA'!$E$5:$E$2004='Analítico Cx.'!$B141),-('Diário 3o PA'!$P$5:$P$2004=M$1),('Diário 3o PA'!$F$5:$F$2004))+
SUMPRODUCT(-('Diário 4º PA'!$E$5:$E$2004='Analítico Cx.'!$B141),-('Diário 4º PA'!$P$5:$P$2004=M$1),('Diário 4º PA'!$F$5:$F$2004))+
SUMPRODUCT(-('Diário 5º PA'!$E$5:$E$2004='Analítico Cx.'!$B141),-('Diário 5º PA'!$P$5:$P$2004=M$1),('Diário 5º PA'!$F$5:$F$2004))</f>
        <v>0</v>
      </c>
      <c r="N141" s="218">
        <f>SUMPRODUCT(-('Diário 2o PA'!$E$5:$E$1412='Analítico Cx.'!$B141),-('Diário 2o PA'!$P$5:$P$1412=N$1),('Diário 2o PA'!$F$5:$F$1412))+
SUMPRODUCT(-('Diário 3o PA'!$E$5:$E$2004='Analítico Cx.'!$B141),-('Diário 3o PA'!$P$5:$P$2004=N$1),('Diário 3o PA'!$F$5:$F$2004))+
SUMPRODUCT(-('Diário 4º PA'!$E$5:$E$2004='Analítico Cx.'!$B141),-('Diário 4º PA'!$P$5:$P$2004=N$1),('Diário 4º PA'!$F$5:$F$2004))+
SUMPRODUCT(-('Diário 5º PA'!$E$5:$E$2004='Analítico Cx.'!$B141),-('Diário 5º PA'!$P$5:$P$2004=N$1),('Diário 5º PA'!$F$5:$F$2004))</f>
        <v>0</v>
      </c>
      <c r="O141" s="219">
        <f t="shared" si="18"/>
        <v>4525.47</v>
      </c>
      <c r="P141" s="193">
        <f t="shared" si="19"/>
        <v>4.9529986642641004E-4</v>
      </c>
    </row>
    <row r="142" spans="1:16" ht="23.25" customHeight="1" x14ac:dyDescent="0.25">
      <c r="A142" s="68" t="s">
        <v>666</v>
      </c>
      <c r="B142" s="115" t="s">
        <v>714</v>
      </c>
      <c r="C142" s="218">
        <f>SUMPRODUCT(-('Diário 2o PA'!$E$5:$E$1412='Analítico Cx.'!$B142),-('Diário 2o PA'!$P$5:$P$1412=C$1),('Diário 2o PA'!$F$5:$F$1412))+
SUMPRODUCT(-('Diário 3o PA'!$E$5:$E$2004='Analítico Cx.'!$B142),-('Diário 3o PA'!$P$5:$P$2004=C$1),('Diário 3o PA'!$F$5:$F$2004))+
SUMPRODUCT(-('Diário 4º PA'!$E$5:$E$2004='Analítico Cx.'!$B142),-('Diário 4º PA'!$P$5:$P$2004=C$1),('Diário 4º PA'!$F$5:$F$2004))+
SUMPRODUCT(-('Diário 5º PA'!$E$5:$E$2004='Analítico Cx.'!$B142),-('Diário 5º PA'!$P$5:$P$2004=C$1),('Diário 5º PA'!$F$5:$F$2004))</f>
        <v>0</v>
      </c>
      <c r="D142" s="218">
        <f>SUMPRODUCT(-('Diário 2o PA'!$E$5:$E$1412='Analítico Cx.'!$B142),-('Diário 2o PA'!$P$5:$P$1412=D$1),('Diário 2o PA'!$F$5:$F$1412))+
SUMPRODUCT(-('Diário 3o PA'!$E$5:$E$2004='Analítico Cx.'!$B142),-('Diário 3o PA'!$P$5:$P$2004=D$1),('Diário 3o PA'!$F$5:$F$2004))+
SUMPRODUCT(-('Diário 4º PA'!$E$5:$E$2004='Analítico Cx.'!$B142),-('Diário 4º PA'!$P$5:$P$2004=D$1),('Diário 4º PA'!$F$5:$F$2004))+
SUMPRODUCT(-('Diário 5º PA'!$E$5:$E$2004='Analítico Cx.'!$B142),-('Diário 5º PA'!$P$5:$P$2004=D$1),('Diário 5º PA'!$F$5:$F$2004))</f>
        <v>0</v>
      </c>
      <c r="E142" s="218">
        <f>SUMPRODUCT(-('Diário 2o PA'!$E$5:$E$1412='Analítico Cx.'!$B142),-('Diário 2o PA'!$P$5:$P$1412=E$1),('Diário 2o PA'!$F$5:$F$1412))+
SUMPRODUCT(-('Diário 3o PA'!$E$5:$E$2004='Analítico Cx.'!$B142),-('Diário 3o PA'!$P$5:$P$2004=E$1),('Diário 3o PA'!$F$5:$F$2004))+
SUMPRODUCT(-('Diário 4º PA'!$E$5:$E$2004='Analítico Cx.'!$B142),-('Diário 4º PA'!$P$5:$P$2004=E$1),('Diário 4º PA'!$F$5:$F$2004))+
SUMPRODUCT(-('Diário 5º PA'!$E$5:$E$2004='Analítico Cx.'!$B142),-('Diário 5º PA'!$P$5:$P$2004=E$1),('Diário 5º PA'!$F$5:$F$2004))</f>
        <v>0</v>
      </c>
      <c r="F142" s="218">
        <f>SUMPRODUCT(-('Diário 2o PA'!$E$5:$E$1412='Analítico Cx.'!$B142),-('Diário 2o PA'!$P$5:$P$1412=F$1),('Diário 2o PA'!$F$5:$F$1412))+
SUMPRODUCT(-('Diário 3o PA'!$E$5:$E$2004='Analítico Cx.'!$B142),-('Diário 3o PA'!$P$5:$P$2004=F$1),('Diário 3o PA'!$F$5:$F$2004))+
SUMPRODUCT(-('Diário 4º PA'!$E$5:$E$2004='Analítico Cx.'!$B142),-('Diário 4º PA'!$P$5:$P$2004=F$1),('Diário 4º PA'!$F$5:$F$2004))+
SUMPRODUCT(-('Diário 5º PA'!$E$5:$E$2004='Analítico Cx.'!$B142),-('Diário 5º PA'!$P$5:$P$2004=F$1),('Diário 5º PA'!$F$5:$F$2004))</f>
        <v>0</v>
      </c>
      <c r="G142" s="218">
        <f>SUMPRODUCT(-('Diário 2o PA'!$E$5:$E$1412='Analítico Cx.'!$B142),-('Diário 2o PA'!$P$5:$P$1412=G$1),('Diário 2o PA'!$F$5:$F$1412))+
SUMPRODUCT(-('Diário 3o PA'!$E$5:$E$2004='Analítico Cx.'!$B142),-('Diário 3o PA'!$P$5:$P$2004=G$1),('Diário 3o PA'!$F$5:$F$2004))+
SUMPRODUCT(-('Diário 4º PA'!$E$5:$E$2004='Analítico Cx.'!$B142),-('Diário 4º PA'!$P$5:$P$2004=G$1),('Diário 4º PA'!$F$5:$F$2004))+
SUMPRODUCT(-('Diário 5º PA'!$E$5:$E$2004='Analítico Cx.'!$B142),-('Diário 5º PA'!$P$5:$P$2004=G$1),('Diário 5º PA'!$F$5:$F$2004))</f>
        <v>0</v>
      </c>
      <c r="H142" s="218">
        <f>SUMPRODUCT(-('Diário 2o PA'!$E$5:$E$1412='Analítico Cx.'!$B142),-('Diário 2o PA'!$P$5:$P$1412=H$1),('Diário 2o PA'!$F$5:$F$1412))+
SUMPRODUCT(-('Diário 3o PA'!$E$5:$E$2004='Analítico Cx.'!$B142),-('Diário 3o PA'!$P$5:$P$2004=H$1),('Diário 3o PA'!$F$5:$F$2004))+
SUMPRODUCT(-('Diário 4º PA'!$E$5:$E$2004='Analítico Cx.'!$B142),-('Diário 4º PA'!$P$5:$P$2004=H$1),('Diário 4º PA'!$F$5:$F$2004))+
SUMPRODUCT(-('Diário 5º PA'!$E$5:$E$2004='Analítico Cx.'!$B142),-('Diário 5º PA'!$P$5:$P$2004=H$1),('Diário 5º PA'!$F$5:$F$2004))</f>
        <v>0</v>
      </c>
      <c r="I142" s="218">
        <f>SUMPRODUCT(-('Diário 2o PA'!$E$5:$E$1412='Analítico Cx.'!$B142),-('Diário 2o PA'!$P$5:$P$1412=I$1),('Diário 2o PA'!$F$5:$F$1412))+
SUMPRODUCT(-('Diário 3o PA'!$E$5:$E$2004='Analítico Cx.'!$B142),-('Diário 3o PA'!$P$5:$P$2004=I$1),('Diário 3o PA'!$F$5:$F$2004))+
SUMPRODUCT(-('Diário 4º PA'!$E$5:$E$2004='Analítico Cx.'!$B142),-('Diário 4º PA'!$P$5:$P$2004=I$1),('Diário 4º PA'!$F$5:$F$2004))+
SUMPRODUCT(-('Diário 5º PA'!$E$5:$E$2004='Analítico Cx.'!$B142),-('Diário 5º PA'!$P$5:$P$2004=I$1),('Diário 5º PA'!$F$5:$F$2004))</f>
        <v>0</v>
      </c>
      <c r="J142" s="218">
        <f>SUMPRODUCT(-('Diário 2o PA'!$E$5:$E$1412='Analítico Cx.'!$B142),-('Diário 2o PA'!$P$5:$P$1412=J$1),('Diário 2o PA'!$F$5:$F$1412))+
SUMPRODUCT(-('Diário 3o PA'!$E$5:$E$2004='Analítico Cx.'!$B142),-('Diário 3o PA'!$P$5:$P$2004=J$1),('Diário 3o PA'!$F$5:$F$2004))+
SUMPRODUCT(-('Diário 4º PA'!$E$5:$E$2004='Analítico Cx.'!$B142),-('Diário 4º PA'!$P$5:$P$2004=J$1),('Diário 4º PA'!$F$5:$F$2004))+
SUMPRODUCT(-('Diário 5º PA'!$E$5:$E$2004='Analítico Cx.'!$B142),-('Diário 5º PA'!$P$5:$P$2004=J$1),('Diário 5º PA'!$F$5:$F$2004))</f>
        <v>0</v>
      </c>
      <c r="K142" s="218">
        <f>SUMPRODUCT(-('Diário 2o PA'!$E$5:$E$1412='Analítico Cx.'!$B142),-('Diário 2o PA'!$P$5:$P$1412=K$1),('Diário 2o PA'!$F$5:$F$1412))+
SUMPRODUCT(-('Diário 3o PA'!$E$5:$E$2004='Analítico Cx.'!$B142),-('Diário 3o PA'!$P$5:$P$2004=K$1),('Diário 3o PA'!$F$5:$F$2004))+
SUMPRODUCT(-('Diário 4º PA'!$E$5:$E$2004='Analítico Cx.'!$B142),-('Diário 4º PA'!$P$5:$P$2004=K$1),('Diário 4º PA'!$F$5:$F$2004))+
SUMPRODUCT(-('Diário 5º PA'!$E$5:$E$2004='Analítico Cx.'!$B142),-('Diário 5º PA'!$P$5:$P$2004=K$1),('Diário 5º PA'!$F$5:$F$2004))</f>
        <v>0</v>
      </c>
      <c r="L142" s="218">
        <f>SUMPRODUCT(-('Diário 2o PA'!$E$5:$E$1412='Analítico Cx.'!$B142),-('Diário 2o PA'!$P$5:$P$1412=L$1),('Diário 2o PA'!$F$5:$F$1412))+
SUMPRODUCT(-('Diário 3o PA'!$E$5:$E$2004='Analítico Cx.'!$B142),-('Diário 3o PA'!$P$5:$P$2004=L$1),('Diário 3o PA'!$F$5:$F$2004))+
SUMPRODUCT(-('Diário 4º PA'!$E$5:$E$2004='Analítico Cx.'!$B142),-('Diário 4º PA'!$P$5:$P$2004=L$1),('Diário 4º PA'!$F$5:$F$2004))+
SUMPRODUCT(-('Diário 5º PA'!$E$5:$E$2004='Analítico Cx.'!$B142),-('Diário 5º PA'!$P$5:$P$2004=L$1),('Diário 5º PA'!$F$5:$F$2004))</f>
        <v>0</v>
      </c>
      <c r="M142" s="218">
        <f>SUMPRODUCT(-('Diário 2o PA'!$E$5:$E$1412='Analítico Cx.'!$B142),-('Diário 2o PA'!$P$5:$P$1412=M$1),('Diário 2o PA'!$F$5:$F$1412))+
SUMPRODUCT(-('Diário 3o PA'!$E$5:$E$2004='Analítico Cx.'!$B142),-('Diário 3o PA'!$P$5:$P$2004=M$1),('Diário 3o PA'!$F$5:$F$2004))+
SUMPRODUCT(-('Diário 4º PA'!$E$5:$E$2004='Analítico Cx.'!$B142),-('Diário 4º PA'!$P$5:$P$2004=M$1),('Diário 4º PA'!$F$5:$F$2004))+
SUMPRODUCT(-('Diário 5º PA'!$E$5:$E$2004='Analítico Cx.'!$B142),-('Diário 5º PA'!$P$5:$P$2004=M$1),('Diário 5º PA'!$F$5:$F$2004))</f>
        <v>0</v>
      </c>
      <c r="N142" s="218">
        <f>SUMPRODUCT(-('Diário 2o PA'!$E$5:$E$1412='Analítico Cx.'!$B142),-('Diário 2o PA'!$P$5:$P$1412=N$1),('Diário 2o PA'!$F$5:$F$1412))+
SUMPRODUCT(-('Diário 3o PA'!$E$5:$E$2004='Analítico Cx.'!$B142),-('Diário 3o PA'!$P$5:$P$2004=N$1),('Diário 3o PA'!$F$5:$F$2004))+
SUMPRODUCT(-('Diário 4º PA'!$E$5:$E$2004='Analítico Cx.'!$B142),-('Diário 4º PA'!$P$5:$P$2004=N$1),('Diário 4º PA'!$F$5:$F$2004))+
SUMPRODUCT(-('Diário 5º PA'!$E$5:$E$2004='Analítico Cx.'!$B142),-('Diário 5º PA'!$P$5:$P$2004=N$1),('Diário 5º PA'!$F$5:$F$2004))</f>
        <v>0</v>
      </c>
      <c r="O142" s="219">
        <f t="shared" si="18"/>
        <v>0</v>
      </c>
      <c r="P142" s="193">
        <f t="shared" si="19"/>
        <v>0</v>
      </c>
    </row>
    <row r="143" spans="1:16" ht="23.25" customHeight="1" x14ac:dyDescent="0.25">
      <c r="A143" s="228" t="s">
        <v>667</v>
      </c>
      <c r="B143" s="115" t="s">
        <v>715</v>
      </c>
      <c r="C143" s="218">
        <f>SUMPRODUCT(-('Diário 2o PA'!$E$5:$E$1412='Analítico Cx.'!$B143),-('Diário 2o PA'!$P$5:$P$1412=C$1),('Diário 2o PA'!$F$5:$F$1412))+
SUMPRODUCT(-('Diário 3o PA'!$E$5:$E$2004='Analítico Cx.'!$B143),-('Diário 3o PA'!$P$5:$P$2004=C$1),('Diário 3o PA'!$F$5:$F$2004))+
SUMPRODUCT(-('Diário 4º PA'!$E$5:$E$2004='Analítico Cx.'!$B143),-('Diário 4º PA'!$P$5:$P$2004=C$1),('Diário 4º PA'!$F$5:$F$2004))+
SUMPRODUCT(-('Diário 5º PA'!$E$5:$E$2004='Analítico Cx.'!$B143),-('Diário 5º PA'!$P$5:$P$2004=C$1),('Diário 5º PA'!$F$5:$F$2004))</f>
        <v>0</v>
      </c>
      <c r="D143" s="218">
        <f>SUMPRODUCT(-('Diário 2o PA'!$E$5:$E$1412='Analítico Cx.'!$B143),-('Diário 2o PA'!$P$5:$P$1412=D$1),('Diário 2o PA'!$F$5:$F$1412))+
SUMPRODUCT(-('Diário 3o PA'!$E$5:$E$2004='Analítico Cx.'!$B143),-('Diário 3o PA'!$P$5:$P$2004=D$1),('Diário 3o PA'!$F$5:$F$2004))+
SUMPRODUCT(-('Diário 4º PA'!$E$5:$E$2004='Analítico Cx.'!$B143),-('Diário 4º PA'!$P$5:$P$2004=D$1),('Diário 4º PA'!$F$5:$F$2004))+
SUMPRODUCT(-('Diário 5º PA'!$E$5:$E$2004='Analítico Cx.'!$B143),-('Diário 5º PA'!$P$5:$P$2004=D$1),('Diário 5º PA'!$F$5:$F$2004))</f>
        <v>0</v>
      </c>
      <c r="E143" s="218">
        <f>SUMPRODUCT(-('Diário 2o PA'!$E$5:$E$1412='Analítico Cx.'!$B143),-('Diário 2o PA'!$P$5:$P$1412=E$1),('Diário 2o PA'!$F$5:$F$1412))+
SUMPRODUCT(-('Diário 3o PA'!$E$5:$E$2004='Analítico Cx.'!$B143),-('Diário 3o PA'!$P$5:$P$2004=E$1),('Diário 3o PA'!$F$5:$F$2004))+
SUMPRODUCT(-('Diário 4º PA'!$E$5:$E$2004='Analítico Cx.'!$B143),-('Diário 4º PA'!$P$5:$P$2004=E$1),('Diário 4º PA'!$F$5:$F$2004))+
SUMPRODUCT(-('Diário 5º PA'!$E$5:$E$2004='Analítico Cx.'!$B143),-('Diário 5º PA'!$P$5:$P$2004=E$1),('Diário 5º PA'!$F$5:$F$2004))</f>
        <v>0</v>
      </c>
      <c r="F143" s="218">
        <f>SUMPRODUCT(-('Diário 2o PA'!$E$5:$E$1412='Analítico Cx.'!$B143),-('Diário 2o PA'!$P$5:$P$1412=F$1),('Diário 2o PA'!$F$5:$F$1412))+
SUMPRODUCT(-('Diário 3o PA'!$E$5:$E$2004='Analítico Cx.'!$B143),-('Diário 3o PA'!$P$5:$P$2004=F$1),('Diário 3o PA'!$F$5:$F$2004))+
SUMPRODUCT(-('Diário 4º PA'!$E$5:$E$2004='Analítico Cx.'!$B143),-('Diário 4º PA'!$P$5:$P$2004=F$1),('Diário 4º PA'!$F$5:$F$2004))+
SUMPRODUCT(-('Diário 5º PA'!$E$5:$E$2004='Analítico Cx.'!$B143),-('Diário 5º PA'!$P$5:$P$2004=F$1),('Diário 5º PA'!$F$5:$F$2004))</f>
        <v>0</v>
      </c>
      <c r="G143" s="218">
        <f>SUMPRODUCT(-('Diário 2o PA'!$E$5:$E$1412='Analítico Cx.'!$B143),-('Diário 2o PA'!$P$5:$P$1412=G$1),('Diário 2o PA'!$F$5:$F$1412))+
SUMPRODUCT(-('Diário 3o PA'!$E$5:$E$2004='Analítico Cx.'!$B143),-('Diário 3o PA'!$P$5:$P$2004=G$1),('Diário 3o PA'!$F$5:$F$2004))+
SUMPRODUCT(-('Diário 4º PA'!$E$5:$E$2004='Analítico Cx.'!$B143),-('Diário 4º PA'!$P$5:$P$2004=G$1),('Diário 4º PA'!$F$5:$F$2004))+
SUMPRODUCT(-('Diário 5º PA'!$E$5:$E$2004='Analítico Cx.'!$B143),-('Diário 5º PA'!$P$5:$P$2004=G$1),('Diário 5º PA'!$F$5:$F$2004))</f>
        <v>0</v>
      </c>
      <c r="H143" s="218">
        <f>SUMPRODUCT(-('Diário 2o PA'!$E$5:$E$1412='Analítico Cx.'!$B143),-('Diário 2o PA'!$P$5:$P$1412=H$1),('Diário 2o PA'!$F$5:$F$1412))+
SUMPRODUCT(-('Diário 3o PA'!$E$5:$E$2004='Analítico Cx.'!$B143),-('Diário 3o PA'!$P$5:$P$2004=H$1),('Diário 3o PA'!$F$5:$F$2004))+
SUMPRODUCT(-('Diário 4º PA'!$E$5:$E$2004='Analítico Cx.'!$B143),-('Diário 4º PA'!$P$5:$P$2004=H$1),('Diário 4º PA'!$F$5:$F$2004))+
SUMPRODUCT(-('Diário 5º PA'!$E$5:$E$2004='Analítico Cx.'!$B143),-('Diário 5º PA'!$P$5:$P$2004=H$1),('Diário 5º PA'!$F$5:$F$2004))</f>
        <v>0</v>
      </c>
      <c r="I143" s="218">
        <f>SUMPRODUCT(-('Diário 2o PA'!$E$5:$E$1412='Analítico Cx.'!$B143),-('Diário 2o PA'!$P$5:$P$1412=I$1),('Diário 2o PA'!$F$5:$F$1412))+
SUMPRODUCT(-('Diário 3o PA'!$E$5:$E$2004='Analítico Cx.'!$B143),-('Diário 3o PA'!$P$5:$P$2004=I$1),('Diário 3o PA'!$F$5:$F$2004))+
SUMPRODUCT(-('Diário 4º PA'!$E$5:$E$2004='Analítico Cx.'!$B143),-('Diário 4º PA'!$P$5:$P$2004=I$1),('Diário 4º PA'!$F$5:$F$2004))+
SUMPRODUCT(-('Diário 5º PA'!$E$5:$E$2004='Analítico Cx.'!$B143),-('Diário 5º PA'!$P$5:$P$2004=I$1),('Diário 5º PA'!$F$5:$F$2004))</f>
        <v>0</v>
      </c>
      <c r="J143" s="218">
        <f>SUMPRODUCT(-('Diário 2o PA'!$E$5:$E$1412='Analítico Cx.'!$B143),-('Diário 2o PA'!$P$5:$P$1412=J$1),('Diário 2o PA'!$F$5:$F$1412))+
SUMPRODUCT(-('Diário 3o PA'!$E$5:$E$2004='Analítico Cx.'!$B143),-('Diário 3o PA'!$P$5:$P$2004=J$1),('Diário 3o PA'!$F$5:$F$2004))+
SUMPRODUCT(-('Diário 4º PA'!$E$5:$E$2004='Analítico Cx.'!$B143),-('Diário 4º PA'!$P$5:$P$2004=J$1),('Diário 4º PA'!$F$5:$F$2004))+
SUMPRODUCT(-('Diário 5º PA'!$E$5:$E$2004='Analítico Cx.'!$B143),-('Diário 5º PA'!$P$5:$P$2004=J$1),('Diário 5º PA'!$F$5:$F$2004))</f>
        <v>0</v>
      </c>
      <c r="K143" s="218">
        <f>SUMPRODUCT(-('Diário 2o PA'!$E$5:$E$1412='Analítico Cx.'!$B143),-('Diário 2o PA'!$P$5:$P$1412=K$1),('Diário 2o PA'!$F$5:$F$1412))+
SUMPRODUCT(-('Diário 3o PA'!$E$5:$E$2004='Analítico Cx.'!$B143),-('Diário 3o PA'!$P$5:$P$2004=K$1),('Diário 3o PA'!$F$5:$F$2004))+
SUMPRODUCT(-('Diário 4º PA'!$E$5:$E$2004='Analítico Cx.'!$B143),-('Diário 4º PA'!$P$5:$P$2004=K$1),('Diário 4º PA'!$F$5:$F$2004))+
SUMPRODUCT(-('Diário 5º PA'!$E$5:$E$2004='Analítico Cx.'!$B143),-('Diário 5º PA'!$P$5:$P$2004=K$1),('Diário 5º PA'!$F$5:$F$2004))</f>
        <v>0</v>
      </c>
      <c r="L143" s="218">
        <f>SUMPRODUCT(-('Diário 2o PA'!$E$5:$E$1412='Analítico Cx.'!$B143),-('Diário 2o PA'!$P$5:$P$1412=L$1),('Diário 2o PA'!$F$5:$F$1412))+
SUMPRODUCT(-('Diário 3o PA'!$E$5:$E$2004='Analítico Cx.'!$B143),-('Diário 3o PA'!$P$5:$P$2004=L$1),('Diário 3o PA'!$F$5:$F$2004))+
SUMPRODUCT(-('Diário 4º PA'!$E$5:$E$2004='Analítico Cx.'!$B143),-('Diário 4º PA'!$P$5:$P$2004=L$1),('Diário 4º PA'!$F$5:$F$2004))+
SUMPRODUCT(-('Diário 5º PA'!$E$5:$E$2004='Analítico Cx.'!$B143),-('Diário 5º PA'!$P$5:$P$2004=L$1),('Diário 5º PA'!$F$5:$F$2004))</f>
        <v>0</v>
      </c>
      <c r="M143" s="218">
        <f>SUMPRODUCT(-('Diário 2o PA'!$E$5:$E$1412='Analítico Cx.'!$B143),-('Diário 2o PA'!$P$5:$P$1412=M$1),('Diário 2o PA'!$F$5:$F$1412))+
SUMPRODUCT(-('Diário 3o PA'!$E$5:$E$2004='Analítico Cx.'!$B143),-('Diário 3o PA'!$P$5:$P$2004=M$1),('Diário 3o PA'!$F$5:$F$2004))+
SUMPRODUCT(-('Diário 4º PA'!$E$5:$E$2004='Analítico Cx.'!$B143),-('Diário 4º PA'!$P$5:$P$2004=M$1),('Diário 4º PA'!$F$5:$F$2004))+
SUMPRODUCT(-('Diário 5º PA'!$E$5:$E$2004='Analítico Cx.'!$B143),-('Diário 5º PA'!$P$5:$P$2004=M$1),('Diário 5º PA'!$F$5:$F$2004))</f>
        <v>0</v>
      </c>
      <c r="N143" s="218">
        <f>SUMPRODUCT(-('Diário 2o PA'!$E$5:$E$1412='Analítico Cx.'!$B143),-('Diário 2o PA'!$P$5:$P$1412=N$1),('Diário 2o PA'!$F$5:$F$1412))+
SUMPRODUCT(-('Diário 3o PA'!$E$5:$E$2004='Analítico Cx.'!$B143),-('Diário 3o PA'!$P$5:$P$2004=N$1),('Diário 3o PA'!$F$5:$F$2004))+
SUMPRODUCT(-('Diário 4º PA'!$E$5:$E$2004='Analítico Cx.'!$B143),-('Diário 4º PA'!$P$5:$P$2004=N$1),('Diário 4º PA'!$F$5:$F$2004))+
SUMPRODUCT(-('Diário 5º PA'!$E$5:$E$2004='Analítico Cx.'!$B143),-('Diário 5º PA'!$P$5:$P$2004=N$1),('Diário 5º PA'!$F$5:$F$2004))</f>
        <v>0</v>
      </c>
      <c r="O143" s="219">
        <f t="shared" si="18"/>
        <v>0</v>
      </c>
      <c r="P143" s="193">
        <f t="shared" si="19"/>
        <v>0</v>
      </c>
    </row>
    <row r="144" spans="1:16" ht="23.25" customHeight="1" x14ac:dyDescent="0.25">
      <c r="A144" s="68" t="s">
        <v>668</v>
      </c>
      <c r="B144" s="115" t="s">
        <v>716</v>
      </c>
      <c r="C144" s="218">
        <f>SUMPRODUCT(-('Diário 2o PA'!$E$5:$E$1412='Analítico Cx.'!$B144),-('Diário 2o PA'!$P$5:$P$1412=C$1),('Diário 2o PA'!$F$5:$F$1412))+
SUMPRODUCT(-('Diário 3o PA'!$E$5:$E$2004='Analítico Cx.'!$B144),-('Diário 3o PA'!$P$5:$P$2004=C$1),('Diário 3o PA'!$F$5:$F$2004))+
SUMPRODUCT(-('Diário 4º PA'!$E$5:$E$2004='Analítico Cx.'!$B144),-('Diário 4º PA'!$P$5:$P$2004=C$1),('Diário 4º PA'!$F$5:$F$2004))+
SUMPRODUCT(-('Diário 5º PA'!$E$5:$E$2004='Analítico Cx.'!$B144),-('Diário 5º PA'!$P$5:$P$2004=C$1),('Diário 5º PA'!$F$5:$F$2004))</f>
        <v>0</v>
      </c>
      <c r="D144" s="218">
        <f>SUMPRODUCT(-('Diário 2o PA'!$E$5:$E$1412='Analítico Cx.'!$B144),-('Diário 2o PA'!$P$5:$P$1412=D$1),('Diário 2o PA'!$F$5:$F$1412))+
SUMPRODUCT(-('Diário 3o PA'!$E$5:$E$2004='Analítico Cx.'!$B144),-('Diário 3o PA'!$P$5:$P$2004=D$1),('Diário 3o PA'!$F$5:$F$2004))+
SUMPRODUCT(-('Diário 4º PA'!$E$5:$E$2004='Analítico Cx.'!$B144),-('Diário 4º PA'!$P$5:$P$2004=D$1),('Diário 4º PA'!$F$5:$F$2004))+
SUMPRODUCT(-('Diário 5º PA'!$E$5:$E$2004='Analítico Cx.'!$B144),-('Diário 5º PA'!$P$5:$P$2004=D$1),('Diário 5º PA'!$F$5:$F$2004))</f>
        <v>0</v>
      </c>
      <c r="E144" s="218">
        <f>SUMPRODUCT(-('Diário 2o PA'!$E$5:$E$1412='Analítico Cx.'!$B144),-('Diário 2o PA'!$P$5:$P$1412=E$1),('Diário 2o PA'!$F$5:$F$1412))+
SUMPRODUCT(-('Diário 3o PA'!$E$5:$E$2004='Analítico Cx.'!$B144),-('Diário 3o PA'!$P$5:$P$2004=E$1),('Diário 3o PA'!$F$5:$F$2004))+
SUMPRODUCT(-('Diário 4º PA'!$E$5:$E$2004='Analítico Cx.'!$B144),-('Diário 4º PA'!$P$5:$P$2004=E$1),('Diário 4º PA'!$F$5:$F$2004))+
SUMPRODUCT(-('Diário 5º PA'!$E$5:$E$2004='Analítico Cx.'!$B144),-('Diário 5º PA'!$P$5:$P$2004=E$1),('Diário 5º PA'!$F$5:$F$2004))</f>
        <v>0</v>
      </c>
      <c r="F144" s="218">
        <f>SUMPRODUCT(-('Diário 2o PA'!$E$5:$E$1412='Analítico Cx.'!$B144),-('Diário 2o PA'!$P$5:$P$1412=F$1),('Diário 2o PA'!$F$5:$F$1412))+
SUMPRODUCT(-('Diário 3o PA'!$E$5:$E$2004='Analítico Cx.'!$B144),-('Diário 3o PA'!$P$5:$P$2004=F$1),('Diário 3o PA'!$F$5:$F$2004))+
SUMPRODUCT(-('Diário 4º PA'!$E$5:$E$2004='Analítico Cx.'!$B144),-('Diário 4º PA'!$P$5:$P$2004=F$1),('Diário 4º PA'!$F$5:$F$2004))+
SUMPRODUCT(-('Diário 5º PA'!$E$5:$E$2004='Analítico Cx.'!$B144),-('Diário 5º PA'!$P$5:$P$2004=F$1),('Diário 5º PA'!$F$5:$F$2004))</f>
        <v>0</v>
      </c>
      <c r="G144" s="218">
        <f>SUMPRODUCT(-('Diário 2o PA'!$E$5:$E$1412='Analítico Cx.'!$B144),-('Diário 2o PA'!$P$5:$P$1412=G$1),('Diário 2o PA'!$F$5:$F$1412))+
SUMPRODUCT(-('Diário 3o PA'!$E$5:$E$2004='Analítico Cx.'!$B144),-('Diário 3o PA'!$P$5:$P$2004=G$1),('Diário 3o PA'!$F$5:$F$2004))+
SUMPRODUCT(-('Diário 4º PA'!$E$5:$E$2004='Analítico Cx.'!$B144),-('Diário 4º PA'!$P$5:$P$2004=G$1),('Diário 4º PA'!$F$5:$F$2004))+
SUMPRODUCT(-('Diário 5º PA'!$E$5:$E$2004='Analítico Cx.'!$B144),-('Diário 5º PA'!$P$5:$P$2004=G$1),('Diário 5º PA'!$F$5:$F$2004))</f>
        <v>0</v>
      </c>
      <c r="H144" s="218">
        <f>SUMPRODUCT(-('Diário 2o PA'!$E$5:$E$1412='Analítico Cx.'!$B144),-('Diário 2o PA'!$P$5:$P$1412=H$1),('Diário 2o PA'!$F$5:$F$1412))+
SUMPRODUCT(-('Diário 3o PA'!$E$5:$E$2004='Analítico Cx.'!$B144),-('Diário 3o PA'!$P$5:$P$2004=H$1),('Diário 3o PA'!$F$5:$F$2004))+
SUMPRODUCT(-('Diário 4º PA'!$E$5:$E$2004='Analítico Cx.'!$B144),-('Diário 4º PA'!$P$5:$P$2004=H$1),('Diário 4º PA'!$F$5:$F$2004))+
SUMPRODUCT(-('Diário 5º PA'!$E$5:$E$2004='Analítico Cx.'!$B144),-('Diário 5º PA'!$P$5:$P$2004=H$1),('Diário 5º PA'!$F$5:$F$2004))</f>
        <v>0</v>
      </c>
      <c r="I144" s="218">
        <f>SUMPRODUCT(-('Diário 2o PA'!$E$5:$E$1412='Analítico Cx.'!$B144),-('Diário 2o PA'!$P$5:$P$1412=I$1),('Diário 2o PA'!$F$5:$F$1412))+
SUMPRODUCT(-('Diário 3o PA'!$E$5:$E$2004='Analítico Cx.'!$B144),-('Diário 3o PA'!$P$5:$P$2004=I$1),('Diário 3o PA'!$F$5:$F$2004))+
SUMPRODUCT(-('Diário 4º PA'!$E$5:$E$2004='Analítico Cx.'!$B144),-('Diário 4º PA'!$P$5:$P$2004=I$1),('Diário 4º PA'!$F$5:$F$2004))+
SUMPRODUCT(-('Diário 5º PA'!$E$5:$E$2004='Analítico Cx.'!$B144),-('Diário 5º PA'!$P$5:$P$2004=I$1),('Diário 5º PA'!$F$5:$F$2004))</f>
        <v>0</v>
      </c>
      <c r="J144" s="218">
        <f>SUMPRODUCT(-('Diário 2o PA'!$E$5:$E$1412='Analítico Cx.'!$B144),-('Diário 2o PA'!$P$5:$P$1412=J$1),('Diário 2o PA'!$F$5:$F$1412))+
SUMPRODUCT(-('Diário 3o PA'!$E$5:$E$2004='Analítico Cx.'!$B144),-('Diário 3o PA'!$P$5:$P$2004=J$1),('Diário 3o PA'!$F$5:$F$2004))+
SUMPRODUCT(-('Diário 4º PA'!$E$5:$E$2004='Analítico Cx.'!$B144),-('Diário 4º PA'!$P$5:$P$2004=J$1),('Diário 4º PA'!$F$5:$F$2004))+
SUMPRODUCT(-('Diário 5º PA'!$E$5:$E$2004='Analítico Cx.'!$B144),-('Diário 5º PA'!$P$5:$P$2004=J$1),('Diário 5º PA'!$F$5:$F$2004))</f>
        <v>0</v>
      </c>
      <c r="K144" s="218">
        <f>SUMPRODUCT(-('Diário 2o PA'!$E$5:$E$1412='Analítico Cx.'!$B144),-('Diário 2o PA'!$P$5:$P$1412=K$1),('Diário 2o PA'!$F$5:$F$1412))+
SUMPRODUCT(-('Diário 3o PA'!$E$5:$E$2004='Analítico Cx.'!$B144),-('Diário 3o PA'!$P$5:$P$2004=K$1),('Diário 3o PA'!$F$5:$F$2004))+
SUMPRODUCT(-('Diário 4º PA'!$E$5:$E$2004='Analítico Cx.'!$B144),-('Diário 4º PA'!$P$5:$P$2004=K$1),('Diário 4º PA'!$F$5:$F$2004))+
SUMPRODUCT(-('Diário 5º PA'!$E$5:$E$2004='Analítico Cx.'!$B144),-('Diário 5º PA'!$P$5:$P$2004=K$1),('Diário 5º PA'!$F$5:$F$2004))</f>
        <v>0</v>
      </c>
      <c r="L144" s="218">
        <f>SUMPRODUCT(-('Diário 2o PA'!$E$5:$E$1412='Analítico Cx.'!$B144),-('Diário 2o PA'!$P$5:$P$1412=L$1),('Diário 2o PA'!$F$5:$F$1412))+
SUMPRODUCT(-('Diário 3o PA'!$E$5:$E$2004='Analítico Cx.'!$B144),-('Diário 3o PA'!$P$5:$P$2004=L$1),('Diário 3o PA'!$F$5:$F$2004))+
SUMPRODUCT(-('Diário 4º PA'!$E$5:$E$2004='Analítico Cx.'!$B144),-('Diário 4º PA'!$P$5:$P$2004=L$1),('Diário 4º PA'!$F$5:$F$2004))+
SUMPRODUCT(-('Diário 5º PA'!$E$5:$E$2004='Analítico Cx.'!$B144),-('Diário 5º PA'!$P$5:$P$2004=L$1),('Diário 5º PA'!$F$5:$F$2004))</f>
        <v>0</v>
      </c>
      <c r="M144" s="218">
        <f>SUMPRODUCT(-('Diário 2o PA'!$E$5:$E$1412='Analítico Cx.'!$B144),-('Diário 2o PA'!$P$5:$P$1412=M$1),('Diário 2o PA'!$F$5:$F$1412))+
SUMPRODUCT(-('Diário 3o PA'!$E$5:$E$2004='Analítico Cx.'!$B144),-('Diário 3o PA'!$P$5:$P$2004=M$1),('Diário 3o PA'!$F$5:$F$2004))+
SUMPRODUCT(-('Diário 4º PA'!$E$5:$E$2004='Analítico Cx.'!$B144),-('Diário 4º PA'!$P$5:$P$2004=M$1),('Diário 4º PA'!$F$5:$F$2004))+
SUMPRODUCT(-('Diário 5º PA'!$E$5:$E$2004='Analítico Cx.'!$B144),-('Diário 5º PA'!$P$5:$P$2004=M$1),('Diário 5º PA'!$F$5:$F$2004))</f>
        <v>0</v>
      </c>
      <c r="N144" s="218">
        <f>SUMPRODUCT(-('Diário 2o PA'!$E$5:$E$1412='Analítico Cx.'!$B144),-('Diário 2o PA'!$P$5:$P$1412=N$1),('Diário 2o PA'!$F$5:$F$1412))+
SUMPRODUCT(-('Diário 3o PA'!$E$5:$E$2004='Analítico Cx.'!$B144),-('Diário 3o PA'!$P$5:$P$2004=N$1),('Diário 3o PA'!$F$5:$F$2004))+
SUMPRODUCT(-('Diário 4º PA'!$E$5:$E$2004='Analítico Cx.'!$B144),-('Diário 4º PA'!$P$5:$P$2004=N$1),('Diário 4º PA'!$F$5:$F$2004))+
SUMPRODUCT(-('Diário 5º PA'!$E$5:$E$2004='Analítico Cx.'!$B144),-('Diário 5º PA'!$P$5:$P$2004=N$1),('Diário 5º PA'!$F$5:$F$2004))</f>
        <v>0</v>
      </c>
      <c r="O144" s="219">
        <f t="shared" si="18"/>
        <v>0</v>
      </c>
      <c r="P144" s="193">
        <f t="shared" si="19"/>
        <v>0</v>
      </c>
    </row>
    <row r="145" spans="1:16" ht="23.25" customHeight="1" x14ac:dyDescent="0.25">
      <c r="A145" s="228" t="s">
        <v>669</v>
      </c>
      <c r="B145" s="115" t="s">
        <v>717</v>
      </c>
      <c r="C145" s="218">
        <f>SUMPRODUCT(-('Diário 2o PA'!$E$5:$E$1412='Analítico Cx.'!$B145),-('Diário 2o PA'!$P$5:$P$1412=C$1),('Diário 2o PA'!$F$5:$F$1412))+
SUMPRODUCT(-('Diário 3o PA'!$E$5:$E$2004='Analítico Cx.'!$B145),-('Diário 3o PA'!$P$5:$P$2004=C$1),('Diário 3o PA'!$F$5:$F$2004))+
SUMPRODUCT(-('Diário 4º PA'!$E$5:$E$2004='Analítico Cx.'!$B145),-('Diário 4º PA'!$P$5:$P$2004=C$1),('Diário 4º PA'!$F$5:$F$2004))+
SUMPRODUCT(-('Diário 5º PA'!$E$5:$E$2004='Analítico Cx.'!$B145),-('Diário 5º PA'!$P$5:$P$2004=C$1),('Diário 5º PA'!$F$5:$F$2004))</f>
        <v>0</v>
      </c>
      <c r="D145" s="218">
        <f>SUMPRODUCT(-('Diário 2o PA'!$E$5:$E$1412='Analítico Cx.'!$B145),-('Diário 2o PA'!$P$5:$P$1412=D$1),('Diário 2o PA'!$F$5:$F$1412))+
SUMPRODUCT(-('Diário 3o PA'!$E$5:$E$2004='Analítico Cx.'!$B145),-('Diário 3o PA'!$P$5:$P$2004=D$1),('Diário 3o PA'!$F$5:$F$2004))+
SUMPRODUCT(-('Diário 4º PA'!$E$5:$E$2004='Analítico Cx.'!$B145),-('Diário 4º PA'!$P$5:$P$2004=D$1),('Diário 4º PA'!$F$5:$F$2004))+
SUMPRODUCT(-('Diário 5º PA'!$E$5:$E$2004='Analítico Cx.'!$B145),-('Diário 5º PA'!$P$5:$P$2004=D$1),('Diário 5º PA'!$F$5:$F$2004))</f>
        <v>0</v>
      </c>
      <c r="E145" s="218">
        <f>SUMPRODUCT(-('Diário 2o PA'!$E$5:$E$1412='Analítico Cx.'!$B145),-('Diário 2o PA'!$P$5:$P$1412=E$1),('Diário 2o PA'!$F$5:$F$1412))+
SUMPRODUCT(-('Diário 3o PA'!$E$5:$E$2004='Analítico Cx.'!$B145),-('Diário 3o PA'!$P$5:$P$2004=E$1),('Diário 3o PA'!$F$5:$F$2004))+
SUMPRODUCT(-('Diário 4º PA'!$E$5:$E$2004='Analítico Cx.'!$B145),-('Diário 4º PA'!$P$5:$P$2004=E$1),('Diário 4º PA'!$F$5:$F$2004))+
SUMPRODUCT(-('Diário 5º PA'!$E$5:$E$2004='Analítico Cx.'!$B145),-('Diário 5º PA'!$P$5:$P$2004=E$1),('Diário 5º PA'!$F$5:$F$2004))</f>
        <v>0</v>
      </c>
      <c r="F145" s="218">
        <f>SUMPRODUCT(-('Diário 2o PA'!$E$5:$E$1412='Analítico Cx.'!$B145),-('Diário 2o PA'!$P$5:$P$1412=F$1),('Diário 2o PA'!$F$5:$F$1412))+
SUMPRODUCT(-('Diário 3o PA'!$E$5:$E$2004='Analítico Cx.'!$B145),-('Diário 3o PA'!$P$5:$P$2004=F$1),('Diário 3o PA'!$F$5:$F$2004))+
SUMPRODUCT(-('Diário 4º PA'!$E$5:$E$2004='Analítico Cx.'!$B145),-('Diário 4º PA'!$P$5:$P$2004=F$1),('Diário 4º PA'!$F$5:$F$2004))+
SUMPRODUCT(-('Diário 5º PA'!$E$5:$E$2004='Analítico Cx.'!$B145),-('Diário 5º PA'!$P$5:$P$2004=F$1),('Diário 5º PA'!$F$5:$F$2004))</f>
        <v>0</v>
      </c>
      <c r="G145" s="218">
        <f>SUMPRODUCT(-('Diário 2o PA'!$E$5:$E$1412='Analítico Cx.'!$B145),-('Diário 2o PA'!$P$5:$P$1412=G$1),('Diário 2o PA'!$F$5:$F$1412))+
SUMPRODUCT(-('Diário 3o PA'!$E$5:$E$2004='Analítico Cx.'!$B145),-('Diário 3o PA'!$P$5:$P$2004=G$1),('Diário 3o PA'!$F$5:$F$2004))+
SUMPRODUCT(-('Diário 4º PA'!$E$5:$E$2004='Analítico Cx.'!$B145),-('Diário 4º PA'!$P$5:$P$2004=G$1),('Diário 4º PA'!$F$5:$F$2004))+
SUMPRODUCT(-('Diário 5º PA'!$E$5:$E$2004='Analítico Cx.'!$B145),-('Diário 5º PA'!$P$5:$P$2004=G$1),('Diário 5º PA'!$F$5:$F$2004))</f>
        <v>0</v>
      </c>
      <c r="H145" s="218">
        <f>SUMPRODUCT(-('Diário 2o PA'!$E$5:$E$1412='Analítico Cx.'!$B145),-('Diário 2o PA'!$P$5:$P$1412=H$1),('Diário 2o PA'!$F$5:$F$1412))+
SUMPRODUCT(-('Diário 3o PA'!$E$5:$E$2004='Analítico Cx.'!$B145),-('Diário 3o PA'!$P$5:$P$2004=H$1),('Diário 3o PA'!$F$5:$F$2004))+
SUMPRODUCT(-('Diário 4º PA'!$E$5:$E$2004='Analítico Cx.'!$B145),-('Diário 4º PA'!$P$5:$P$2004=H$1),('Diário 4º PA'!$F$5:$F$2004))+
SUMPRODUCT(-('Diário 5º PA'!$E$5:$E$2004='Analítico Cx.'!$B145),-('Diário 5º PA'!$P$5:$P$2004=H$1),('Diário 5º PA'!$F$5:$F$2004))</f>
        <v>0</v>
      </c>
      <c r="I145" s="218">
        <f>SUMPRODUCT(-('Diário 2o PA'!$E$5:$E$1412='Analítico Cx.'!$B145),-('Diário 2o PA'!$P$5:$P$1412=I$1),('Diário 2o PA'!$F$5:$F$1412))+
SUMPRODUCT(-('Diário 3o PA'!$E$5:$E$2004='Analítico Cx.'!$B145),-('Diário 3o PA'!$P$5:$P$2004=I$1),('Diário 3o PA'!$F$5:$F$2004))+
SUMPRODUCT(-('Diário 4º PA'!$E$5:$E$2004='Analítico Cx.'!$B145),-('Diário 4º PA'!$P$5:$P$2004=I$1),('Diário 4º PA'!$F$5:$F$2004))+
SUMPRODUCT(-('Diário 5º PA'!$E$5:$E$2004='Analítico Cx.'!$B145),-('Diário 5º PA'!$P$5:$P$2004=I$1),('Diário 5º PA'!$F$5:$F$2004))</f>
        <v>0</v>
      </c>
      <c r="J145" s="218">
        <f>SUMPRODUCT(-('Diário 2o PA'!$E$5:$E$1412='Analítico Cx.'!$B145),-('Diário 2o PA'!$P$5:$P$1412=J$1),('Diário 2o PA'!$F$5:$F$1412))+
SUMPRODUCT(-('Diário 3o PA'!$E$5:$E$2004='Analítico Cx.'!$B145),-('Diário 3o PA'!$P$5:$P$2004=J$1),('Diário 3o PA'!$F$5:$F$2004))+
SUMPRODUCT(-('Diário 4º PA'!$E$5:$E$2004='Analítico Cx.'!$B145),-('Diário 4º PA'!$P$5:$P$2004=J$1),('Diário 4º PA'!$F$5:$F$2004))+
SUMPRODUCT(-('Diário 5º PA'!$E$5:$E$2004='Analítico Cx.'!$B145),-('Diário 5º PA'!$P$5:$P$2004=J$1),('Diário 5º PA'!$F$5:$F$2004))</f>
        <v>0</v>
      </c>
      <c r="K145" s="218">
        <f>SUMPRODUCT(-('Diário 2o PA'!$E$5:$E$1412='Analítico Cx.'!$B145),-('Diário 2o PA'!$P$5:$P$1412=K$1),('Diário 2o PA'!$F$5:$F$1412))+
SUMPRODUCT(-('Diário 3o PA'!$E$5:$E$2004='Analítico Cx.'!$B145),-('Diário 3o PA'!$P$5:$P$2004=K$1),('Diário 3o PA'!$F$5:$F$2004))+
SUMPRODUCT(-('Diário 4º PA'!$E$5:$E$2004='Analítico Cx.'!$B145),-('Diário 4º PA'!$P$5:$P$2004=K$1),('Diário 4º PA'!$F$5:$F$2004))+
SUMPRODUCT(-('Diário 5º PA'!$E$5:$E$2004='Analítico Cx.'!$B145),-('Diário 5º PA'!$P$5:$P$2004=K$1),('Diário 5º PA'!$F$5:$F$2004))</f>
        <v>0</v>
      </c>
      <c r="L145" s="218">
        <f>SUMPRODUCT(-('Diário 2o PA'!$E$5:$E$1412='Analítico Cx.'!$B145),-('Diário 2o PA'!$P$5:$P$1412=L$1),('Diário 2o PA'!$F$5:$F$1412))+
SUMPRODUCT(-('Diário 3o PA'!$E$5:$E$2004='Analítico Cx.'!$B145),-('Diário 3o PA'!$P$5:$P$2004=L$1),('Diário 3o PA'!$F$5:$F$2004))+
SUMPRODUCT(-('Diário 4º PA'!$E$5:$E$2004='Analítico Cx.'!$B145),-('Diário 4º PA'!$P$5:$P$2004=L$1),('Diário 4º PA'!$F$5:$F$2004))+
SUMPRODUCT(-('Diário 5º PA'!$E$5:$E$2004='Analítico Cx.'!$B145),-('Diário 5º PA'!$P$5:$P$2004=L$1),('Diário 5º PA'!$F$5:$F$2004))</f>
        <v>0</v>
      </c>
      <c r="M145" s="218">
        <f>SUMPRODUCT(-('Diário 2o PA'!$E$5:$E$1412='Analítico Cx.'!$B145),-('Diário 2o PA'!$P$5:$P$1412=M$1),('Diário 2o PA'!$F$5:$F$1412))+
SUMPRODUCT(-('Diário 3o PA'!$E$5:$E$2004='Analítico Cx.'!$B145),-('Diário 3o PA'!$P$5:$P$2004=M$1),('Diário 3o PA'!$F$5:$F$2004))+
SUMPRODUCT(-('Diário 4º PA'!$E$5:$E$2004='Analítico Cx.'!$B145),-('Diário 4º PA'!$P$5:$P$2004=M$1),('Diário 4º PA'!$F$5:$F$2004))+
SUMPRODUCT(-('Diário 5º PA'!$E$5:$E$2004='Analítico Cx.'!$B145),-('Diário 5º PA'!$P$5:$P$2004=M$1),('Diário 5º PA'!$F$5:$F$2004))</f>
        <v>0</v>
      </c>
      <c r="N145" s="218">
        <f>SUMPRODUCT(-('Diário 2o PA'!$E$5:$E$1412='Analítico Cx.'!$B145),-('Diário 2o PA'!$P$5:$P$1412=N$1),('Diário 2o PA'!$F$5:$F$1412))+
SUMPRODUCT(-('Diário 3o PA'!$E$5:$E$2004='Analítico Cx.'!$B145),-('Diário 3o PA'!$P$5:$P$2004=N$1),('Diário 3o PA'!$F$5:$F$2004))+
SUMPRODUCT(-('Diário 4º PA'!$E$5:$E$2004='Analítico Cx.'!$B145),-('Diário 4º PA'!$P$5:$P$2004=N$1),('Diário 4º PA'!$F$5:$F$2004))+
SUMPRODUCT(-('Diário 5º PA'!$E$5:$E$2004='Analítico Cx.'!$B145),-('Diário 5º PA'!$P$5:$P$2004=N$1),('Diário 5º PA'!$F$5:$F$2004))</f>
        <v>0</v>
      </c>
      <c r="O145" s="219">
        <f t="shared" si="18"/>
        <v>0</v>
      </c>
      <c r="P145" s="193">
        <f t="shared" si="19"/>
        <v>0</v>
      </c>
    </row>
    <row r="146" spans="1:16" ht="23.25" customHeight="1" x14ac:dyDescent="0.25">
      <c r="A146" s="68" t="s">
        <v>670</v>
      </c>
      <c r="B146" s="115" t="s">
        <v>718</v>
      </c>
      <c r="C146" s="218">
        <f>SUMPRODUCT(-('Diário 2o PA'!$E$5:$E$1412='Analítico Cx.'!$B146),-('Diário 2o PA'!$P$5:$P$1412=C$1),('Diário 2o PA'!$F$5:$F$1412))+
SUMPRODUCT(-('Diário 3o PA'!$E$5:$E$2004='Analítico Cx.'!$B146),-('Diário 3o PA'!$P$5:$P$2004=C$1),('Diário 3o PA'!$F$5:$F$2004))+
SUMPRODUCT(-('Diário 4º PA'!$E$5:$E$2004='Analítico Cx.'!$B146),-('Diário 4º PA'!$P$5:$P$2004=C$1),('Diário 4º PA'!$F$5:$F$2004))+
SUMPRODUCT(-('Diário 5º PA'!$E$5:$E$2004='Analítico Cx.'!$B146),-('Diário 5º PA'!$P$5:$P$2004=C$1),('Diário 5º PA'!$F$5:$F$2004))</f>
        <v>0</v>
      </c>
      <c r="D146" s="218">
        <f>SUMPRODUCT(-('Diário 2o PA'!$E$5:$E$1412='Analítico Cx.'!$B146),-('Diário 2o PA'!$P$5:$P$1412=D$1),('Diário 2o PA'!$F$5:$F$1412))+
SUMPRODUCT(-('Diário 3o PA'!$E$5:$E$2004='Analítico Cx.'!$B146),-('Diário 3o PA'!$P$5:$P$2004=D$1),('Diário 3o PA'!$F$5:$F$2004))+
SUMPRODUCT(-('Diário 4º PA'!$E$5:$E$2004='Analítico Cx.'!$B146),-('Diário 4º PA'!$P$5:$P$2004=D$1),('Diário 4º PA'!$F$5:$F$2004))+
SUMPRODUCT(-('Diário 5º PA'!$E$5:$E$2004='Analítico Cx.'!$B146),-('Diário 5º PA'!$P$5:$P$2004=D$1),('Diário 5º PA'!$F$5:$F$2004))</f>
        <v>0</v>
      </c>
      <c r="E146" s="218">
        <f>SUMPRODUCT(-('Diário 2o PA'!$E$5:$E$1412='Analítico Cx.'!$B146),-('Diário 2o PA'!$P$5:$P$1412=E$1),('Diário 2o PA'!$F$5:$F$1412))+
SUMPRODUCT(-('Diário 3o PA'!$E$5:$E$2004='Analítico Cx.'!$B146),-('Diário 3o PA'!$P$5:$P$2004=E$1),('Diário 3o PA'!$F$5:$F$2004))+
SUMPRODUCT(-('Diário 4º PA'!$E$5:$E$2004='Analítico Cx.'!$B146),-('Diário 4º PA'!$P$5:$P$2004=E$1),('Diário 4º PA'!$F$5:$F$2004))+
SUMPRODUCT(-('Diário 5º PA'!$E$5:$E$2004='Analítico Cx.'!$B146),-('Diário 5º PA'!$P$5:$P$2004=E$1),('Diário 5º PA'!$F$5:$F$2004))</f>
        <v>0</v>
      </c>
      <c r="F146" s="218">
        <f>SUMPRODUCT(-('Diário 2o PA'!$E$5:$E$1412='Analítico Cx.'!$B146),-('Diário 2o PA'!$P$5:$P$1412=F$1),('Diário 2o PA'!$F$5:$F$1412))+
SUMPRODUCT(-('Diário 3o PA'!$E$5:$E$2004='Analítico Cx.'!$B146),-('Diário 3o PA'!$P$5:$P$2004=F$1),('Diário 3o PA'!$F$5:$F$2004))+
SUMPRODUCT(-('Diário 4º PA'!$E$5:$E$2004='Analítico Cx.'!$B146),-('Diário 4º PA'!$P$5:$P$2004=F$1),('Diário 4º PA'!$F$5:$F$2004))+
SUMPRODUCT(-('Diário 5º PA'!$E$5:$E$2004='Analítico Cx.'!$B146),-('Diário 5º PA'!$P$5:$P$2004=F$1),('Diário 5º PA'!$F$5:$F$2004))</f>
        <v>0</v>
      </c>
      <c r="G146" s="218">
        <f>SUMPRODUCT(-('Diário 2o PA'!$E$5:$E$1412='Analítico Cx.'!$B146),-('Diário 2o PA'!$P$5:$P$1412=G$1),('Diário 2o PA'!$F$5:$F$1412))+
SUMPRODUCT(-('Diário 3o PA'!$E$5:$E$2004='Analítico Cx.'!$B146),-('Diário 3o PA'!$P$5:$P$2004=G$1),('Diário 3o PA'!$F$5:$F$2004))+
SUMPRODUCT(-('Diário 4º PA'!$E$5:$E$2004='Analítico Cx.'!$B146),-('Diário 4º PA'!$P$5:$P$2004=G$1),('Diário 4º PA'!$F$5:$F$2004))+
SUMPRODUCT(-('Diário 5º PA'!$E$5:$E$2004='Analítico Cx.'!$B146),-('Diário 5º PA'!$P$5:$P$2004=G$1),('Diário 5º PA'!$F$5:$F$2004))</f>
        <v>0</v>
      </c>
      <c r="H146" s="218">
        <f>SUMPRODUCT(-('Diário 2o PA'!$E$5:$E$1412='Analítico Cx.'!$B146),-('Diário 2o PA'!$P$5:$P$1412=H$1),('Diário 2o PA'!$F$5:$F$1412))+
SUMPRODUCT(-('Diário 3o PA'!$E$5:$E$2004='Analítico Cx.'!$B146),-('Diário 3o PA'!$P$5:$P$2004=H$1),('Diário 3o PA'!$F$5:$F$2004))+
SUMPRODUCT(-('Diário 4º PA'!$E$5:$E$2004='Analítico Cx.'!$B146),-('Diário 4º PA'!$P$5:$P$2004=H$1),('Diário 4º PA'!$F$5:$F$2004))+
SUMPRODUCT(-('Diário 5º PA'!$E$5:$E$2004='Analítico Cx.'!$B146),-('Diário 5º PA'!$P$5:$P$2004=H$1),('Diário 5º PA'!$F$5:$F$2004))</f>
        <v>0</v>
      </c>
      <c r="I146" s="218">
        <f>SUMPRODUCT(-('Diário 2o PA'!$E$5:$E$1412='Analítico Cx.'!$B146),-('Diário 2o PA'!$P$5:$P$1412=I$1),('Diário 2o PA'!$F$5:$F$1412))+
SUMPRODUCT(-('Diário 3o PA'!$E$5:$E$2004='Analítico Cx.'!$B146),-('Diário 3o PA'!$P$5:$P$2004=I$1),('Diário 3o PA'!$F$5:$F$2004))+
SUMPRODUCT(-('Diário 4º PA'!$E$5:$E$2004='Analítico Cx.'!$B146),-('Diário 4º PA'!$P$5:$P$2004=I$1),('Diário 4º PA'!$F$5:$F$2004))+
SUMPRODUCT(-('Diário 5º PA'!$E$5:$E$2004='Analítico Cx.'!$B146),-('Diário 5º PA'!$P$5:$P$2004=I$1),('Diário 5º PA'!$F$5:$F$2004))</f>
        <v>0</v>
      </c>
      <c r="J146" s="218">
        <f>SUMPRODUCT(-('Diário 2o PA'!$E$5:$E$1412='Analítico Cx.'!$B146),-('Diário 2o PA'!$P$5:$P$1412=J$1),('Diário 2o PA'!$F$5:$F$1412))+
SUMPRODUCT(-('Diário 3o PA'!$E$5:$E$2004='Analítico Cx.'!$B146),-('Diário 3o PA'!$P$5:$P$2004=J$1),('Diário 3o PA'!$F$5:$F$2004))+
SUMPRODUCT(-('Diário 4º PA'!$E$5:$E$2004='Analítico Cx.'!$B146),-('Diário 4º PA'!$P$5:$P$2004=J$1),('Diário 4º PA'!$F$5:$F$2004))+
SUMPRODUCT(-('Diário 5º PA'!$E$5:$E$2004='Analítico Cx.'!$B146),-('Diário 5º PA'!$P$5:$P$2004=J$1),('Diário 5º PA'!$F$5:$F$2004))</f>
        <v>0</v>
      </c>
      <c r="K146" s="218">
        <f>SUMPRODUCT(-('Diário 2o PA'!$E$5:$E$1412='Analítico Cx.'!$B146),-('Diário 2o PA'!$P$5:$P$1412=K$1),('Diário 2o PA'!$F$5:$F$1412))+
SUMPRODUCT(-('Diário 3o PA'!$E$5:$E$2004='Analítico Cx.'!$B146),-('Diário 3o PA'!$P$5:$P$2004=K$1),('Diário 3o PA'!$F$5:$F$2004))+
SUMPRODUCT(-('Diário 4º PA'!$E$5:$E$2004='Analítico Cx.'!$B146),-('Diário 4º PA'!$P$5:$P$2004=K$1),('Diário 4º PA'!$F$5:$F$2004))+
SUMPRODUCT(-('Diário 5º PA'!$E$5:$E$2004='Analítico Cx.'!$B146),-('Diário 5º PA'!$P$5:$P$2004=K$1),('Diário 5º PA'!$F$5:$F$2004))</f>
        <v>0</v>
      </c>
      <c r="L146" s="218">
        <f>SUMPRODUCT(-('Diário 2o PA'!$E$5:$E$1412='Analítico Cx.'!$B146),-('Diário 2o PA'!$P$5:$P$1412=L$1),('Diário 2o PA'!$F$5:$F$1412))+
SUMPRODUCT(-('Diário 3o PA'!$E$5:$E$2004='Analítico Cx.'!$B146),-('Diário 3o PA'!$P$5:$P$2004=L$1),('Diário 3o PA'!$F$5:$F$2004))+
SUMPRODUCT(-('Diário 4º PA'!$E$5:$E$2004='Analítico Cx.'!$B146),-('Diário 4º PA'!$P$5:$P$2004=L$1),('Diário 4º PA'!$F$5:$F$2004))+
SUMPRODUCT(-('Diário 5º PA'!$E$5:$E$2004='Analítico Cx.'!$B146),-('Diário 5º PA'!$P$5:$P$2004=L$1),('Diário 5º PA'!$F$5:$F$2004))</f>
        <v>0</v>
      </c>
      <c r="M146" s="218">
        <f>SUMPRODUCT(-('Diário 2o PA'!$E$5:$E$1412='Analítico Cx.'!$B146),-('Diário 2o PA'!$P$5:$P$1412=M$1),('Diário 2o PA'!$F$5:$F$1412))+
SUMPRODUCT(-('Diário 3o PA'!$E$5:$E$2004='Analítico Cx.'!$B146),-('Diário 3o PA'!$P$5:$P$2004=M$1),('Diário 3o PA'!$F$5:$F$2004))+
SUMPRODUCT(-('Diário 4º PA'!$E$5:$E$2004='Analítico Cx.'!$B146),-('Diário 4º PA'!$P$5:$P$2004=M$1),('Diário 4º PA'!$F$5:$F$2004))+
SUMPRODUCT(-('Diário 5º PA'!$E$5:$E$2004='Analítico Cx.'!$B146),-('Diário 5º PA'!$P$5:$P$2004=M$1),('Diário 5º PA'!$F$5:$F$2004))</f>
        <v>0</v>
      </c>
      <c r="N146" s="218">
        <f>SUMPRODUCT(-('Diário 2o PA'!$E$5:$E$1412='Analítico Cx.'!$B146),-('Diário 2o PA'!$P$5:$P$1412=N$1),('Diário 2o PA'!$F$5:$F$1412))+
SUMPRODUCT(-('Diário 3o PA'!$E$5:$E$2004='Analítico Cx.'!$B146),-('Diário 3o PA'!$P$5:$P$2004=N$1),('Diário 3o PA'!$F$5:$F$2004))+
SUMPRODUCT(-('Diário 4º PA'!$E$5:$E$2004='Analítico Cx.'!$B146),-('Diário 4º PA'!$P$5:$P$2004=N$1),('Diário 4º PA'!$F$5:$F$2004))+
SUMPRODUCT(-('Diário 5º PA'!$E$5:$E$2004='Analítico Cx.'!$B146),-('Diário 5º PA'!$P$5:$P$2004=N$1),('Diário 5º PA'!$F$5:$F$2004))</f>
        <v>0</v>
      </c>
      <c r="O146" s="219">
        <f t="shared" si="18"/>
        <v>0</v>
      </c>
      <c r="P146" s="193">
        <f t="shared" si="19"/>
        <v>0</v>
      </c>
    </row>
    <row r="147" spans="1:16" ht="23.25" customHeight="1" x14ac:dyDescent="0.25">
      <c r="A147" s="228" t="s">
        <v>671</v>
      </c>
      <c r="B147" s="115" t="s">
        <v>719</v>
      </c>
      <c r="C147" s="218">
        <f>SUMPRODUCT(-('Diário 2o PA'!$E$5:$E$1412='Analítico Cx.'!$B147),-('Diário 2o PA'!$P$5:$P$1412=C$1),('Diário 2o PA'!$F$5:$F$1412))+
SUMPRODUCT(-('Diário 3o PA'!$E$5:$E$2004='Analítico Cx.'!$B147),-('Diário 3o PA'!$P$5:$P$2004=C$1),('Diário 3o PA'!$F$5:$F$2004))+
SUMPRODUCT(-('Diário 4º PA'!$E$5:$E$2004='Analítico Cx.'!$B147),-('Diário 4º PA'!$P$5:$P$2004=C$1),('Diário 4º PA'!$F$5:$F$2004))+
SUMPRODUCT(-('Diário 5º PA'!$E$5:$E$2004='Analítico Cx.'!$B147),-('Diário 5º PA'!$P$5:$P$2004=C$1),('Diário 5º PA'!$F$5:$F$2004))</f>
        <v>0</v>
      </c>
      <c r="D147" s="218">
        <f>SUMPRODUCT(-('Diário 2o PA'!$E$5:$E$1412='Analítico Cx.'!$B147),-('Diário 2o PA'!$P$5:$P$1412=D$1),('Diário 2o PA'!$F$5:$F$1412))+
SUMPRODUCT(-('Diário 3o PA'!$E$5:$E$2004='Analítico Cx.'!$B147),-('Diário 3o PA'!$P$5:$P$2004=D$1),('Diário 3o PA'!$F$5:$F$2004))+
SUMPRODUCT(-('Diário 4º PA'!$E$5:$E$2004='Analítico Cx.'!$B147),-('Diário 4º PA'!$P$5:$P$2004=D$1),('Diário 4º PA'!$F$5:$F$2004))+
SUMPRODUCT(-('Diário 5º PA'!$E$5:$E$2004='Analítico Cx.'!$B147),-('Diário 5º PA'!$P$5:$P$2004=D$1),('Diário 5º PA'!$F$5:$F$2004))</f>
        <v>0</v>
      </c>
      <c r="E147" s="218">
        <f>SUMPRODUCT(-('Diário 2o PA'!$E$5:$E$1412='Analítico Cx.'!$B147),-('Diário 2o PA'!$P$5:$P$1412=E$1),('Diário 2o PA'!$F$5:$F$1412))+
SUMPRODUCT(-('Diário 3o PA'!$E$5:$E$2004='Analítico Cx.'!$B147),-('Diário 3o PA'!$P$5:$P$2004=E$1),('Diário 3o PA'!$F$5:$F$2004))+
SUMPRODUCT(-('Diário 4º PA'!$E$5:$E$2004='Analítico Cx.'!$B147),-('Diário 4º PA'!$P$5:$P$2004=E$1),('Diário 4º PA'!$F$5:$F$2004))+
SUMPRODUCT(-('Diário 5º PA'!$E$5:$E$2004='Analítico Cx.'!$B147),-('Diário 5º PA'!$P$5:$P$2004=E$1),('Diário 5º PA'!$F$5:$F$2004))</f>
        <v>0</v>
      </c>
      <c r="F147" s="218">
        <f>SUMPRODUCT(-('Diário 2o PA'!$E$5:$E$1412='Analítico Cx.'!$B147),-('Diário 2o PA'!$P$5:$P$1412=F$1),('Diário 2o PA'!$F$5:$F$1412))+
SUMPRODUCT(-('Diário 3o PA'!$E$5:$E$2004='Analítico Cx.'!$B147),-('Diário 3o PA'!$P$5:$P$2004=F$1),('Diário 3o PA'!$F$5:$F$2004))+
SUMPRODUCT(-('Diário 4º PA'!$E$5:$E$2004='Analítico Cx.'!$B147),-('Diário 4º PA'!$P$5:$P$2004=F$1),('Diário 4º PA'!$F$5:$F$2004))+
SUMPRODUCT(-('Diário 5º PA'!$E$5:$E$2004='Analítico Cx.'!$B147),-('Diário 5º PA'!$P$5:$P$2004=F$1),('Diário 5º PA'!$F$5:$F$2004))</f>
        <v>0</v>
      </c>
      <c r="G147" s="218">
        <f>SUMPRODUCT(-('Diário 2o PA'!$E$5:$E$1412='Analítico Cx.'!$B147),-('Diário 2o PA'!$P$5:$P$1412=G$1),('Diário 2o PA'!$F$5:$F$1412))+
SUMPRODUCT(-('Diário 3o PA'!$E$5:$E$2004='Analítico Cx.'!$B147),-('Diário 3o PA'!$P$5:$P$2004=G$1),('Diário 3o PA'!$F$5:$F$2004))+
SUMPRODUCT(-('Diário 4º PA'!$E$5:$E$2004='Analítico Cx.'!$B147),-('Diário 4º PA'!$P$5:$P$2004=G$1),('Diário 4º PA'!$F$5:$F$2004))+
SUMPRODUCT(-('Diário 5º PA'!$E$5:$E$2004='Analítico Cx.'!$B147),-('Diário 5º PA'!$P$5:$P$2004=G$1),('Diário 5º PA'!$F$5:$F$2004))</f>
        <v>0</v>
      </c>
      <c r="H147" s="218">
        <f>SUMPRODUCT(-('Diário 2o PA'!$E$5:$E$1412='Analítico Cx.'!$B147),-('Diário 2o PA'!$P$5:$P$1412=H$1),('Diário 2o PA'!$F$5:$F$1412))+
SUMPRODUCT(-('Diário 3o PA'!$E$5:$E$2004='Analítico Cx.'!$B147),-('Diário 3o PA'!$P$5:$P$2004=H$1),('Diário 3o PA'!$F$5:$F$2004))+
SUMPRODUCT(-('Diário 4º PA'!$E$5:$E$2004='Analítico Cx.'!$B147),-('Diário 4º PA'!$P$5:$P$2004=H$1),('Diário 4º PA'!$F$5:$F$2004))+
SUMPRODUCT(-('Diário 5º PA'!$E$5:$E$2004='Analítico Cx.'!$B147),-('Diário 5º PA'!$P$5:$P$2004=H$1),('Diário 5º PA'!$F$5:$F$2004))</f>
        <v>0</v>
      </c>
      <c r="I147" s="218">
        <f>SUMPRODUCT(-('Diário 2o PA'!$E$5:$E$1412='Analítico Cx.'!$B147),-('Diário 2o PA'!$P$5:$P$1412=I$1),('Diário 2o PA'!$F$5:$F$1412))+
SUMPRODUCT(-('Diário 3o PA'!$E$5:$E$2004='Analítico Cx.'!$B147),-('Diário 3o PA'!$P$5:$P$2004=I$1),('Diário 3o PA'!$F$5:$F$2004))+
SUMPRODUCT(-('Diário 4º PA'!$E$5:$E$2004='Analítico Cx.'!$B147),-('Diário 4º PA'!$P$5:$P$2004=I$1),('Diário 4º PA'!$F$5:$F$2004))+
SUMPRODUCT(-('Diário 5º PA'!$E$5:$E$2004='Analítico Cx.'!$B147),-('Diário 5º PA'!$P$5:$P$2004=I$1),('Diário 5º PA'!$F$5:$F$2004))</f>
        <v>0</v>
      </c>
      <c r="J147" s="218">
        <f>SUMPRODUCT(-('Diário 2o PA'!$E$5:$E$1412='Analítico Cx.'!$B147),-('Diário 2o PA'!$P$5:$P$1412=J$1),('Diário 2o PA'!$F$5:$F$1412))+
SUMPRODUCT(-('Diário 3o PA'!$E$5:$E$2004='Analítico Cx.'!$B147),-('Diário 3o PA'!$P$5:$P$2004=J$1),('Diário 3o PA'!$F$5:$F$2004))+
SUMPRODUCT(-('Diário 4º PA'!$E$5:$E$2004='Analítico Cx.'!$B147),-('Diário 4º PA'!$P$5:$P$2004=J$1),('Diário 4º PA'!$F$5:$F$2004))+
SUMPRODUCT(-('Diário 5º PA'!$E$5:$E$2004='Analítico Cx.'!$B147),-('Diário 5º PA'!$P$5:$P$2004=J$1),('Diário 5º PA'!$F$5:$F$2004))</f>
        <v>0</v>
      </c>
      <c r="K147" s="218">
        <f>SUMPRODUCT(-('Diário 2o PA'!$E$5:$E$1412='Analítico Cx.'!$B147),-('Diário 2o PA'!$P$5:$P$1412=K$1),('Diário 2o PA'!$F$5:$F$1412))+
SUMPRODUCT(-('Diário 3o PA'!$E$5:$E$2004='Analítico Cx.'!$B147),-('Diário 3o PA'!$P$5:$P$2004=K$1),('Diário 3o PA'!$F$5:$F$2004))+
SUMPRODUCT(-('Diário 4º PA'!$E$5:$E$2004='Analítico Cx.'!$B147),-('Diário 4º PA'!$P$5:$P$2004=K$1),('Diário 4º PA'!$F$5:$F$2004))+
SUMPRODUCT(-('Diário 5º PA'!$E$5:$E$2004='Analítico Cx.'!$B147),-('Diário 5º PA'!$P$5:$P$2004=K$1),('Diário 5º PA'!$F$5:$F$2004))</f>
        <v>0</v>
      </c>
      <c r="L147" s="218">
        <f>SUMPRODUCT(-('Diário 2o PA'!$E$5:$E$1412='Analítico Cx.'!$B147),-('Diário 2o PA'!$P$5:$P$1412=L$1),('Diário 2o PA'!$F$5:$F$1412))+
SUMPRODUCT(-('Diário 3o PA'!$E$5:$E$2004='Analítico Cx.'!$B147),-('Diário 3o PA'!$P$5:$P$2004=L$1),('Diário 3o PA'!$F$5:$F$2004))+
SUMPRODUCT(-('Diário 4º PA'!$E$5:$E$2004='Analítico Cx.'!$B147),-('Diário 4º PA'!$P$5:$P$2004=L$1),('Diário 4º PA'!$F$5:$F$2004))+
SUMPRODUCT(-('Diário 5º PA'!$E$5:$E$2004='Analítico Cx.'!$B147),-('Diário 5º PA'!$P$5:$P$2004=L$1),('Diário 5º PA'!$F$5:$F$2004))</f>
        <v>0</v>
      </c>
      <c r="M147" s="218">
        <f>SUMPRODUCT(-('Diário 2o PA'!$E$5:$E$1412='Analítico Cx.'!$B147),-('Diário 2o PA'!$P$5:$P$1412=M$1),('Diário 2o PA'!$F$5:$F$1412))+
SUMPRODUCT(-('Diário 3o PA'!$E$5:$E$2004='Analítico Cx.'!$B147),-('Diário 3o PA'!$P$5:$P$2004=M$1),('Diário 3o PA'!$F$5:$F$2004))+
SUMPRODUCT(-('Diário 4º PA'!$E$5:$E$2004='Analítico Cx.'!$B147),-('Diário 4º PA'!$P$5:$P$2004=M$1),('Diário 4º PA'!$F$5:$F$2004))+
SUMPRODUCT(-('Diário 5º PA'!$E$5:$E$2004='Analítico Cx.'!$B147),-('Diário 5º PA'!$P$5:$P$2004=M$1),('Diário 5º PA'!$F$5:$F$2004))</f>
        <v>0</v>
      </c>
      <c r="N147" s="218">
        <f>SUMPRODUCT(-('Diário 2o PA'!$E$5:$E$1412='Analítico Cx.'!$B147),-('Diário 2o PA'!$P$5:$P$1412=N$1),('Diário 2o PA'!$F$5:$F$1412))+
SUMPRODUCT(-('Diário 3o PA'!$E$5:$E$2004='Analítico Cx.'!$B147),-('Diário 3o PA'!$P$5:$P$2004=N$1),('Diário 3o PA'!$F$5:$F$2004))+
SUMPRODUCT(-('Diário 4º PA'!$E$5:$E$2004='Analítico Cx.'!$B147),-('Diário 4º PA'!$P$5:$P$2004=N$1),('Diário 4º PA'!$F$5:$F$2004))+
SUMPRODUCT(-('Diário 5º PA'!$E$5:$E$2004='Analítico Cx.'!$B147),-('Diário 5º PA'!$P$5:$P$2004=N$1),('Diário 5º PA'!$F$5:$F$2004))</f>
        <v>0</v>
      </c>
      <c r="O147" s="219">
        <f t="shared" si="18"/>
        <v>0</v>
      </c>
      <c r="P147" s="193">
        <f t="shared" si="19"/>
        <v>0</v>
      </c>
    </row>
    <row r="148" spans="1:16" ht="23.25" customHeight="1" x14ac:dyDescent="0.25">
      <c r="A148" s="68" t="s">
        <v>672</v>
      </c>
      <c r="B148" s="115" t="s">
        <v>720</v>
      </c>
      <c r="C148" s="218">
        <f>SUMPRODUCT(-('Diário 2o PA'!$E$5:$E$1412='Analítico Cx.'!$B148),-('Diário 2o PA'!$P$5:$P$1412=C$1),('Diário 2o PA'!$F$5:$F$1412))+
SUMPRODUCT(-('Diário 3o PA'!$E$5:$E$2004='Analítico Cx.'!$B148),-('Diário 3o PA'!$P$5:$P$2004=C$1),('Diário 3o PA'!$F$5:$F$2004))+
SUMPRODUCT(-('Diário 4º PA'!$E$5:$E$2004='Analítico Cx.'!$B148),-('Diário 4º PA'!$P$5:$P$2004=C$1),('Diário 4º PA'!$F$5:$F$2004))+
SUMPRODUCT(-('Diário 5º PA'!$E$5:$E$2004='Analítico Cx.'!$B148),-('Diário 5º PA'!$P$5:$P$2004=C$1),('Diário 5º PA'!$F$5:$F$2004))</f>
        <v>0</v>
      </c>
      <c r="D148" s="218">
        <f>SUMPRODUCT(-('Diário 2o PA'!$E$5:$E$1412='Analítico Cx.'!$B148),-('Diário 2o PA'!$P$5:$P$1412=D$1),('Diário 2o PA'!$F$5:$F$1412))+
SUMPRODUCT(-('Diário 3o PA'!$E$5:$E$2004='Analítico Cx.'!$B148),-('Diário 3o PA'!$P$5:$P$2004=D$1),('Diário 3o PA'!$F$5:$F$2004))+
SUMPRODUCT(-('Diário 4º PA'!$E$5:$E$2004='Analítico Cx.'!$B148),-('Diário 4º PA'!$P$5:$P$2004=D$1),('Diário 4º PA'!$F$5:$F$2004))+
SUMPRODUCT(-('Diário 5º PA'!$E$5:$E$2004='Analítico Cx.'!$B148),-('Diário 5º PA'!$P$5:$P$2004=D$1),('Diário 5º PA'!$F$5:$F$2004))</f>
        <v>0</v>
      </c>
      <c r="E148" s="218">
        <f>SUMPRODUCT(-('Diário 2o PA'!$E$5:$E$1412='Analítico Cx.'!$B148),-('Diário 2o PA'!$P$5:$P$1412=E$1),('Diário 2o PA'!$F$5:$F$1412))+
SUMPRODUCT(-('Diário 3o PA'!$E$5:$E$2004='Analítico Cx.'!$B148),-('Diário 3o PA'!$P$5:$P$2004=E$1),('Diário 3o PA'!$F$5:$F$2004))+
SUMPRODUCT(-('Diário 4º PA'!$E$5:$E$2004='Analítico Cx.'!$B148),-('Diário 4º PA'!$P$5:$P$2004=E$1),('Diário 4º PA'!$F$5:$F$2004))+
SUMPRODUCT(-('Diário 5º PA'!$E$5:$E$2004='Analítico Cx.'!$B148),-('Diário 5º PA'!$P$5:$P$2004=E$1),('Diário 5º PA'!$F$5:$F$2004))</f>
        <v>0</v>
      </c>
      <c r="F148" s="218">
        <f>SUMPRODUCT(-('Diário 2o PA'!$E$5:$E$1412='Analítico Cx.'!$B148),-('Diário 2o PA'!$P$5:$P$1412=F$1),('Diário 2o PA'!$F$5:$F$1412))+
SUMPRODUCT(-('Diário 3o PA'!$E$5:$E$2004='Analítico Cx.'!$B148),-('Diário 3o PA'!$P$5:$P$2004=F$1),('Diário 3o PA'!$F$5:$F$2004))+
SUMPRODUCT(-('Diário 4º PA'!$E$5:$E$2004='Analítico Cx.'!$B148),-('Diário 4º PA'!$P$5:$P$2004=F$1),('Diário 4º PA'!$F$5:$F$2004))+
SUMPRODUCT(-('Diário 5º PA'!$E$5:$E$2004='Analítico Cx.'!$B148),-('Diário 5º PA'!$P$5:$P$2004=F$1),('Diário 5º PA'!$F$5:$F$2004))</f>
        <v>0</v>
      </c>
      <c r="G148" s="218">
        <f>SUMPRODUCT(-('Diário 2o PA'!$E$5:$E$1412='Analítico Cx.'!$B148),-('Diário 2o PA'!$P$5:$P$1412=G$1),('Diário 2o PA'!$F$5:$F$1412))+
SUMPRODUCT(-('Diário 3o PA'!$E$5:$E$2004='Analítico Cx.'!$B148),-('Diário 3o PA'!$P$5:$P$2004=G$1),('Diário 3o PA'!$F$5:$F$2004))+
SUMPRODUCT(-('Diário 4º PA'!$E$5:$E$2004='Analítico Cx.'!$B148),-('Diário 4º PA'!$P$5:$P$2004=G$1),('Diário 4º PA'!$F$5:$F$2004))+
SUMPRODUCT(-('Diário 5º PA'!$E$5:$E$2004='Analítico Cx.'!$B148),-('Diário 5º PA'!$P$5:$P$2004=G$1),('Diário 5º PA'!$F$5:$F$2004))</f>
        <v>0</v>
      </c>
      <c r="H148" s="218">
        <f>SUMPRODUCT(-('Diário 2o PA'!$E$5:$E$1412='Analítico Cx.'!$B148),-('Diário 2o PA'!$P$5:$P$1412=H$1),('Diário 2o PA'!$F$5:$F$1412))+
SUMPRODUCT(-('Diário 3o PA'!$E$5:$E$2004='Analítico Cx.'!$B148),-('Diário 3o PA'!$P$5:$P$2004=H$1),('Diário 3o PA'!$F$5:$F$2004))+
SUMPRODUCT(-('Diário 4º PA'!$E$5:$E$2004='Analítico Cx.'!$B148),-('Diário 4º PA'!$P$5:$P$2004=H$1),('Diário 4º PA'!$F$5:$F$2004))+
SUMPRODUCT(-('Diário 5º PA'!$E$5:$E$2004='Analítico Cx.'!$B148),-('Diário 5º PA'!$P$5:$P$2004=H$1),('Diário 5º PA'!$F$5:$F$2004))</f>
        <v>0</v>
      </c>
      <c r="I148" s="218">
        <f>SUMPRODUCT(-('Diário 2o PA'!$E$5:$E$1412='Analítico Cx.'!$B148),-('Diário 2o PA'!$P$5:$P$1412=I$1),('Diário 2o PA'!$F$5:$F$1412))+
SUMPRODUCT(-('Diário 3o PA'!$E$5:$E$2004='Analítico Cx.'!$B148),-('Diário 3o PA'!$P$5:$P$2004=I$1),('Diário 3o PA'!$F$5:$F$2004))+
SUMPRODUCT(-('Diário 4º PA'!$E$5:$E$2004='Analítico Cx.'!$B148),-('Diário 4º PA'!$P$5:$P$2004=I$1),('Diário 4º PA'!$F$5:$F$2004))+
SUMPRODUCT(-('Diário 5º PA'!$E$5:$E$2004='Analítico Cx.'!$B148),-('Diário 5º PA'!$P$5:$P$2004=I$1),('Diário 5º PA'!$F$5:$F$2004))</f>
        <v>0</v>
      </c>
      <c r="J148" s="218">
        <f>SUMPRODUCT(-('Diário 2o PA'!$E$5:$E$1412='Analítico Cx.'!$B148),-('Diário 2o PA'!$P$5:$P$1412=J$1),('Diário 2o PA'!$F$5:$F$1412))+
SUMPRODUCT(-('Diário 3o PA'!$E$5:$E$2004='Analítico Cx.'!$B148),-('Diário 3o PA'!$P$5:$P$2004=J$1),('Diário 3o PA'!$F$5:$F$2004))+
SUMPRODUCT(-('Diário 4º PA'!$E$5:$E$2004='Analítico Cx.'!$B148),-('Diário 4º PA'!$P$5:$P$2004=J$1),('Diário 4º PA'!$F$5:$F$2004))+
SUMPRODUCT(-('Diário 5º PA'!$E$5:$E$2004='Analítico Cx.'!$B148),-('Diário 5º PA'!$P$5:$P$2004=J$1),('Diário 5º PA'!$F$5:$F$2004))</f>
        <v>0</v>
      </c>
      <c r="K148" s="218">
        <f>SUMPRODUCT(-('Diário 2o PA'!$E$5:$E$1412='Analítico Cx.'!$B148),-('Diário 2o PA'!$P$5:$P$1412=K$1),('Diário 2o PA'!$F$5:$F$1412))+
SUMPRODUCT(-('Diário 3o PA'!$E$5:$E$2004='Analítico Cx.'!$B148),-('Diário 3o PA'!$P$5:$P$2004=K$1),('Diário 3o PA'!$F$5:$F$2004))+
SUMPRODUCT(-('Diário 4º PA'!$E$5:$E$2004='Analítico Cx.'!$B148),-('Diário 4º PA'!$P$5:$P$2004=K$1),('Diário 4º PA'!$F$5:$F$2004))+
SUMPRODUCT(-('Diário 5º PA'!$E$5:$E$2004='Analítico Cx.'!$B148),-('Diário 5º PA'!$P$5:$P$2004=K$1),('Diário 5º PA'!$F$5:$F$2004))</f>
        <v>0</v>
      </c>
      <c r="L148" s="218">
        <f>SUMPRODUCT(-('Diário 2o PA'!$E$5:$E$1412='Analítico Cx.'!$B148),-('Diário 2o PA'!$P$5:$P$1412=L$1),('Diário 2o PA'!$F$5:$F$1412))+
SUMPRODUCT(-('Diário 3o PA'!$E$5:$E$2004='Analítico Cx.'!$B148),-('Diário 3o PA'!$P$5:$P$2004=L$1),('Diário 3o PA'!$F$5:$F$2004))+
SUMPRODUCT(-('Diário 4º PA'!$E$5:$E$2004='Analítico Cx.'!$B148),-('Diário 4º PA'!$P$5:$P$2004=L$1),('Diário 4º PA'!$F$5:$F$2004))+
SUMPRODUCT(-('Diário 5º PA'!$E$5:$E$2004='Analítico Cx.'!$B148),-('Diário 5º PA'!$P$5:$P$2004=L$1),('Diário 5º PA'!$F$5:$F$2004))</f>
        <v>0</v>
      </c>
      <c r="M148" s="218">
        <f>SUMPRODUCT(-('Diário 2o PA'!$E$5:$E$1412='Analítico Cx.'!$B148),-('Diário 2o PA'!$P$5:$P$1412=M$1),('Diário 2o PA'!$F$5:$F$1412))+
SUMPRODUCT(-('Diário 3o PA'!$E$5:$E$2004='Analítico Cx.'!$B148),-('Diário 3o PA'!$P$5:$P$2004=M$1),('Diário 3o PA'!$F$5:$F$2004))+
SUMPRODUCT(-('Diário 4º PA'!$E$5:$E$2004='Analítico Cx.'!$B148),-('Diário 4º PA'!$P$5:$P$2004=M$1),('Diário 4º PA'!$F$5:$F$2004))+
SUMPRODUCT(-('Diário 5º PA'!$E$5:$E$2004='Analítico Cx.'!$B148),-('Diário 5º PA'!$P$5:$P$2004=M$1),('Diário 5º PA'!$F$5:$F$2004))</f>
        <v>0</v>
      </c>
      <c r="N148" s="218">
        <f>SUMPRODUCT(-('Diário 2o PA'!$E$5:$E$1412='Analítico Cx.'!$B148),-('Diário 2o PA'!$P$5:$P$1412=N$1),('Diário 2o PA'!$F$5:$F$1412))+
SUMPRODUCT(-('Diário 3o PA'!$E$5:$E$2004='Analítico Cx.'!$B148),-('Diário 3o PA'!$P$5:$P$2004=N$1),('Diário 3o PA'!$F$5:$F$2004))+
SUMPRODUCT(-('Diário 4º PA'!$E$5:$E$2004='Analítico Cx.'!$B148),-('Diário 4º PA'!$P$5:$P$2004=N$1),('Diário 4º PA'!$F$5:$F$2004))+
SUMPRODUCT(-('Diário 5º PA'!$E$5:$E$2004='Analítico Cx.'!$B148),-('Diário 5º PA'!$P$5:$P$2004=N$1),('Diário 5º PA'!$F$5:$F$2004))</f>
        <v>0</v>
      </c>
      <c r="O148" s="219">
        <f t="shared" si="18"/>
        <v>0</v>
      </c>
      <c r="P148" s="193">
        <f t="shared" si="19"/>
        <v>0</v>
      </c>
    </row>
    <row r="149" spans="1:16" ht="23.25" customHeight="1" x14ac:dyDescent="0.25">
      <c r="A149" s="228" t="s">
        <v>673</v>
      </c>
      <c r="B149" s="115" t="s">
        <v>721</v>
      </c>
      <c r="C149" s="218">
        <f>SUMPRODUCT(-('Diário 2o PA'!$E$5:$E$1412='Analítico Cx.'!$B149),-('Diário 2o PA'!$P$5:$P$1412=C$1),('Diário 2o PA'!$F$5:$F$1412))+
SUMPRODUCT(-('Diário 3o PA'!$E$5:$E$2004='Analítico Cx.'!$B149),-('Diário 3o PA'!$P$5:$P$2004=C$1),('Diário 3o PA'!$F$5:$F$2004))+
SUMPRODUCT(-('Diário 4º PA'!$E$5:$E$2004='Analítico Cx.'!$B149),-('Diário 4º PA'!$P$5:$P$2004=C$1),('Diário 4º PA'!$F$5:$F$2004))+
SUMPRODUCT(-('Diário 5º PA'!$E$5:$E$2004='Analítico Cx.'!$B149),-('Diário 5º PA'!$P$5:$P$2004=C$1),('Diário 5º PA'!$F$5:$F$2004))</f>
        <v>0</v>
      </c>
      <c r="D149" s="218">
        <f>SUMPRODUCT(-('Diário 2o PA'!$E$5:$E$1412='Analítico Cx.'!$B149),-('Diário 2o PA'!$P$5:$P$1412=D$1),('Diário 2o PA'!$F$5:$F$1412))+
SUMPRODUCT(-('Diário 3o PA'!$E$5:$E$2004='Analítico Cx.'!$B149),-('Diário 3o PA'!$P$5:$P$2004=D$1),('Diário 3o PA'!$F$5:$F$2004))+
SUMPRODUCT(-('Diário 4º PA'!$E$5:$E$2004='Analítico Cx.'!$B149),-('Diário 4º PA'!$P$5:$P$2004=D$1),('Diário 4º PA'!$F$5:$F$2004))+
SUMPRODUCT(-('Diário 5º PA'!$E$5:$E$2004='Analítico Cx.'!$B149),-('Diário 5º PA'!$P$5:$P$2004=D$1),('Diário 5º PA'!$F$5:$F$2004))</f>
        <v>0</v>
      </c>
      <c r="E149" s="218">
        <f>SUMPRODUCT(-('Diário 2o PA'!$E$5:$E$1412='Analítico Cx.'!$B149),-('Diário 2o PA'!$P$5:$P$1412=E$1),('Diário 2o PA'!$F$5:$F$1412))+
SUMPRODUCT(-('Diário 3o PA'!$E$5:$E$2004='Analítico Cx.'!$B149),-('Diário 3o PA'!$P$5:$P$2004=E$1),('Diário 3o PA'!$F$5:$F$2004))+
SUMPRODUCT(-('Diário 4º PA'!$E$5:$E$2004='Analítico Cx.'!$B149),-('Diário 4º PA'!$P$5:$P$2004=E$1),('Diário 4º PA'!$F$5:$F$2004))+
SUMPRODUCT(-('Diário 5º PA'!$E$5:$E$2004='Analítico Cx.'!$B149),-('Diário 5º PA'!$P$5:$P$2004=E$1),('Diário 5º PA'!$F$5:$F$2004))</f>
        <v>0</v>
      </c>
      <c r="F149" s="218">
        <f>SUMPRODUCT(-('Diário 2o PA'!$E$5:$E$1412='Analítico Cx.'!$B149),-('Diário 2o PA'!$P$5:$P$1412=F$1),('Diário 2o PA'!$F$5:$F$1412))+
SUMPRODUCT(-('Diário 3o PA'!$E$5:$E$2004='Analítico Cx.'!$B149),-('Diário 3o PA'!$P$5:$P$2004=F$1),('Diário 3o PA'!$F$5:$F$2004))+
SUMPRODUCT(-('Diário 4º PA'!$E$5:$E$2004='Analítico Cx.'!$B149),-('Diário 4º PA'!$P$5:$P$2004=F$1),('Diário 4º PA'!$F$5:$F$2004))+
SUMPRODUCT(-('Diário 5º PA'!$E$5:$E$2004='Analítico Cx.'!$B149),-('Diário 5º PA'!$P$5:$P$2004=F$1),('Diário 5º PA'!$F$5:$F$2004))</f>
        <v>0</v>
      </c>
      <c r="G149" s="218">
        <f>SUMPRODUCT(-('Diário 2o PA'!$E$5:$E$1412='Analítico Cx.'!$B149),-('Diário 2o PA'!$P$5:$P$1412=G$1),('Diário 2o PA'!$F$5:$F$1412))+
SUMPRODUCT(-('Diário 3o PA'!$E$5:$E$2004='Analítico Cx.'!$B149),-('Diário 3o PA'!$P$5:$P$2004=G$1),('Diário 3o PA'!$F$5:$F$2004))+
SUMPRODUCT(-('Diário 4º PA'!$E$5:$E$2004='Analítico Cx.'!$B149),-('Diário 4º PA'!$P$5:$P$2004=G$1),('Diário 4º PA'!$F$5:$F$2004))+
SUMPRODUCT(-('Diário 5º PA'!$E$5:$E$2004='Analítico Cx.'!$B149),-('Diário 5º PA'!$P$5:$P$2004=G$1),('Diário 5º PA'!$F$5:$F$2004))</f>
        <v>0</v>
      </c>
      <c r="H149" s="218">
        <f>SUMPRODUCT(-('Diário 2o PA'!$E$5:$E$1412='Analítico Cx.'!$B149),-('Diário 2o PA'!$P$5:$P$1412=H$1),('Diário 2o PA'!$F$5:$F$1412))+
SUMPRODUCT(-('Diário 3o PA'!$E$5:$E$2004='Analítico Cx.'!$B149),-('Diário 3o PA'!$P$5:$P$2004=H$1),('Diário 3o PA'!$F$5:$F$2004))+
SUMPRODUCT(-('Diário 4º PA'!$E$5:$E$2004='Analítico Cx.'!$B149),-('Diário 4º PA'!$P$5:$P$2004=H$1),('Diário 4º PA'!$F$5:$F$2004))+
SUMPRODUCT(-('Diário 5º PA'!$E$5:$E$2004='Analítico Cx.'!$B149),-('Diário 5º PA'!$P$5:$P$2004=H$1),('Diário 5º PA'!$F$5:$F$2004))</f>
        <v>0</v>
      </c>
      <c r="I149" s="218">
        <f>SUMPRODUCT(-('Diário 2o PA'!$E$5:$E$1412='Analítico Cx.'!$B149),-('Diário 2o PA'!$P$5:$P$1412=I$1),('Diário 2o PA'!$F$5:$F$1412))+
SUMPRODUCT(-('Diário 3o PA'!$E$5:$E$2004='Analítico Cx.'!$B149),-('Diário 3o PA'!$P$5:$P$2004=I$1),('Diário 3o PA'!$F$5:$F$2004))+
SUMPRODUCT(-('Diário 4º PA'!$E$5:$E$2004='Analítico Cx.'!$B149),-('Diário 4º PA'!$P$5:$P$2004=I$1),('Diário 4º PA'!$F$5:$F$2004))+
SUMPRODUCT(-('Diário 5º PA'!$E$5:$E$2004='Analítico Cx.'!$B149),-('Diário 5º PA'!$P$5:$P$2004=I$1),('Diário 5º PA'!$F$5:$F$2004))</f>
        <v>0</v>
      </c>
      <c r="J149" s="218">
        <f>SUMPRODUCT(-('Diário 2o PA'!$E$5:$E$1412='Analítico Cx.'!$B149),-('Diário 2o PA'!$P$5:$P$1412=J$1),('Diário 2o PA'!$F$5:$F$1412))+
SUMPRODUCT(-('Diário 3o PA'!$E$5:$E$2004='Analítico Cx.'!$B149),-('Diário 3o PA'!$P$5:$P$2004=J$1),('Diário 3o PA'!$F$5:$F$2004))+
SUMPRODUCT(-('Diário 4º PA'!$E$5:$E$2004='Analítico Cx.'!$B149),-('Diário 4º PA'!$P$5:$P$2004=J$1),('Diário 4º PA'!$F$5:$F$2004))+
SUMPRODUCT(-('Diário 5º PA'!$E$5:$E$2004='Analítico Cx.'!$B149),-('Diário 5º PA'!$P$5:$P$2004=J$1),('Diário 5º PA'!$F$5:$F$2004))</f>
        <v>0</v>
      </c>
      <c r="K149" s="218">
        <f>SUMPRODUCT(-('Diário 2o PA'!$E$5:$E$1412='Analítico Cx.'!$B149),-('Diário 2o PA'!$P$5:$P$1412=K$1),('Diário 2o PA'!$F$5:$F$1412))+
SUMPRODUCT(-('Diário 3o PA'!$E$5:$E$2004='Analítico Cx.'!$B149),-('Diário 3o PA'!$P$5:$P$2004=K$1),('Diário 3o PA'!$F$5:$F$2004))+
SUMPRODUCT(-('Diário 4º PA'!$E$5:$E$2004='Analítico Cx.'!$B149),-('Diário 4º PA'!$P$5:$P$2004=K$1),('Diário 4º PA'!$F$5:$F$2004))+
SUMPRODUCT(-('Diário 5º PA'!$E$5:$E$2004='Analítico Cx.'!$B149),-('Diário 5º PA'!$P$5:$P$2004=K$1),('Diário 5º PA'!$F$5:$F$2004))</f>
        <v>0</v>
      </c>
      <c r="L149" s="218">
        <f>SUMPRODUCT(-('Diário 2o PA'!$E$5:$E$1412='Analítico Cx.'!$B149),-('Diário 2o PA'!$P$5:$P$1412=L$1),('Diário 2o PA'!$F$5:$F$1412))+
SUMPRODUCT(-('Diário 3o PA'!$E$5:$E$2004='Analítico Cx.'!$B149),-('Diário 3o PA'!$P$5:$P$2004=L$1),('Diário 3o PA'!$F$5:$F$2004))+
SUMPRODUCT(-('Diário 4º PA'!$E$5:$E$2004='Analítico Cx.'!$B149),-('Diário 4º PA'!$P$5:$P$2004=L$1),('Diário 4º PA'!$F$5:$F$2004))+
SUMPRODUCT(-('Diário 5º PA'!$E$5:$E$2004='Analítico Cx.'!$B149),-('Diário 5º PA'!$P$5:$P$2004=L$1),('Diário 5º PA'!$F$5:$F$2004))</f>
        <v>0</v>
      </c>
      <c r="M149" s="218">
        <f>SUMPRODUCT(-('Diário 2o PA'!$E$5:$E$1412='Analítico Cx.'!$B149),-('Diário 2o PA'!$P$5:$P$1412=M$1),('Diário 2o PA'!$F$5:$F$1412))+
SUMPRODUCT(-('Diário 3o PA'!$E$5:$E$2004='Analítico Cx.'!$B149),-('Diário 3o PA'!$P$5:$P$2004=M$1),('Diário 3o PA'!$F$5:$F$2004))+
SUMPRODUCT(-('Diário 4º PA'!$E$5:$E$2004='Analítico Cx.'!$B149),-('Diário 4º PA'!$P$5:$P$2004=M$1),('Diário 4º PA'!$F$5:$F$2004))+
SUMPRODUCT(-('Diário 5º PA'!$E$5:$E$2004='Analítico Cx.'!$B149),-('Diário 5º PA'!$P$5:$P$2004=M$1),('Diário 5º PA'!$F$5:$F$2004))</f>
        <v>0</v>
      </c>
      <c r="N149" s="218">
        <f>SUMPRODUCT(-('Diário 2o PA'!$E$5:$E$1412='Analítico Cx.'!$B149),-('Diário 2o PA'!$P$5:$P$1412=N$1),('Diário 2o PA'!$F$5:$F$1412))+
SUMPRODUCT(-('Diário 3o PA'!$E$5:$E$2004='Analítico Cx.'!$B149),-('Diário 3o PA'!$P$5:$P$2004=N$1),('Diário 3o PA'!$F$5:$F$2004))+
SUMPRODUCT(-('Diário 4º PA'!$E$5:$E$2004='Analítico Cx.'!$B149),-('Diário 4º PA'!$P$5:$P$2004=N$1),('Diário 4º PA'!$F$5:$F$2004))+
SUMPRODUCT(-('Diário 5º PA'!$E$5:$E$2004='Analítico Cx.'!$B149),-('Diário 5º PA'!$P$5:$P$2004=N$1),('Diário 5º PA'!$F$5:$F$2004))</f>
        <v>0</v>
      </c>
      <c r="O149" s="219">
        <f t="shared" si="18"/>
        <v>0</v>
      </c>
      <c r="P149" s="193">
        <f t="shared" si="19"/>
        <v>0</v>
      </c>
    </row>
    <row r="150" spans="1:16" ht="23.25" customHeight="1" x14ac:dyDescent="0.25">
      <c r="A150" s="68" t="s">
        <v>674</v>
      </c>
      <c r="B150" s="115" t="s">
        <v>722</v>
      </c>
      <c r="C150" s="218">
        <f>SUMPRODUCT(-('Diário 2o PA'!$E$5:$E$1412='Analítico Cx.'!$B150),-('Diário 2o PA'!$P$5:$P$1412=C$1),('Diário 2o PA'!$F$5:$F$1412))+
SUMPRODUCT(-('Diário 3o PA'!$E$5:$E$2004='Analítico Cx.'!$B150),-('Diário 3o PA'!$P$5:$P$2004=C$1),('Diário 3o PA'!$F$5:$F$2004))+
SUMPRODUCT(-('Diário 4º PA'!$E$5:$E$2004='Analítico Cx.'!$B150),-('Diário 4º PA'!$P$5:$P$2004=C$1),('Diário 4º PA'!$F$5:$F$2004))+
SUMPRODUCT(-('Diário 5º PA'!$E$5:$E$2004='Analítico Cx.'!$B150),-('Diário 5º PA'!$P$5:$P$2004=C$1),('Diário 5º PA'!$F$5:$F$2004))</f>
        <v>700</v>
      </c>
      <c r="D150" s="218">
        <f>SUMPRODUCT(-('Diário 2o PA'!$E$5:$E$1412='Analítico Cx.'!$B150),-('Diário 2o PA'!$P$5:$P$1412=D$1),('Diário 2o PA'!$F$5:$F$1412))+
SUMPRODUCT(-('Diário 3o PA'!$E$5:$E$2004='Analítico Cx.'!$B150),-('Diário 3o PA'!$P$5:$P$2004=D$1),('Diário 3o PA'!$F$5:$F$2004))+
SUMPRODUCT(-('Diário 4º PA'!$E$5:$E$2004='Analítico Cx.'!$B150),-('Diário 4º PA'!$P$5:$P$2004=D$1),('Diário 4º PA'!$F$5:$F$2004))+
SUMPRODUCT(-('Diário 5º PA'!$E$5:$E$2004='Analítico Cx.'!$B150),-('Diário 5º PA'!$P$5:$P$2004=D$1),('Diário 5º PA'!$F$5:$F$2004))</f>
        <v>700</v>
      </c>
      <c r="E150" s="218">
        <f>SUMPRODUCT(-('Diário 2o PA'!$E$5:$E$1412='Analítico Cx.'!$B150),-('Diário 2o PA'!$P$5:$P$1412=E$1),('Diário 2o PA'!$F$5:$F$1412))+
SUMPRODUCT(-('Diário 3o PA'!$E$5:$E$2004='Analítico Cx.'!$B150),-('Diário 3o PA'!$P$5:$P$2004=E$1),('Diário 3o PA'!$F$5:$F$2004))+
SUMPRODUCT(-('Diário 4º PA'!$E$5:$E$2004='Analítico Cx.'!$B150),-('Diário 4º PA'!$P$5:$P$2004=E$1),('Diário 4º PA'!$F$5:$F$2004))+
SUMPRODUCT(-('Diário 5º PA'!$E$5:$E$2004='Analítico Cx.'!$B150),-('Diário 5º PA'!$P$5:$P$2004=E$1),('Diário 5º PA'!$F$5:$F$2004))</f>
        <v>8125</v>
      </c>
      <c r="F150" s="218">
        <f>SUMPRODUCT(-('Diário 2o PA'!$E$5:$E$1412='Analítico Cx.'!$B150),-('Diário 2o PA'!$P$5:$P$1412=F$1),('Diário 2o PA'!$F$5:$F$1412))+
SUMPRODUCT(-('Diário 3o PA'!$E$5:$E$2004='Analítico Cx.'!$B150),-('Diário 3o PA'!$P$5:$P$2004=F$1),('Diário 3o PA'!$F$5:$F$2004))+
SUMPRODUCT(-('Diário 4º PA'!$E$5:$E$2004='Analítico Cx.'!$B150),-('Diário 4º PA'!$P$5:$P$2004=F$1),('Diário 4º PA'!$F$5:$F$2004))+
SUMPRODUCT(-('Diário 5º PA'!$E$5:$E$2004='Analítico Cx.'!$B150),-('Diário 5º PA'!$P$5:$P$2004=F$1),('Diário 5º PA'!$F$5:$F$2004))</f>
        <v>0</v>
      </c>
      <c r="G150" s="218">
        <f>SUMPRODUCT(-('Diário 2o PA'!$E$5:$E$1412='Analítico Cx.'!$B150),-('Diário 2o PA'!$P$5:$P$1412=G$1),('Diário 2o PA'!$F$5:$F$1412))+
SUMPRODUCT(-('Diário 3o PA'!$E$5:$E$2004='Analítico Cx.'!$B150),-('Diário 3o PA'!$P$5:$P$2004=G$1),('Diário 3o PA'!$F$5:$F$2004))+
SUMPRODUCT(-('Diário 4º PA'!$E$5:$E$2004='Analítico Cx.'!$B150),-('Diário 4º PA'!$P$5:$P$2004=G$1),('Diário 4º PA'!$F$5:$F$2004))+
SUMPRODUCT(-('Diário 5º PA'!$E$5:$E$2004='Analítico Cx.'!$B150),-('Diário 5º PA'!$P$5:$P$2004=G$1),('Diário 5º PA'!$F$5:$F$2004))</f>
        <v>0</v>
      </c>
      <c r="H150" s="218">
        <f>SUMPRODUCT(-('Diário 2o PA'!$E$5:$E$1412='Analítico Cx.'!$B150),-('Diário 2o PA'!$P$5:$P$1412=H$1),('Diário 2o PA'!$F$5:$F$1412))+
SUMPRODUCT(-('Diário 3o PA'!$E$5:$E$2004='Analítico Cx.'!$B150),-('Diário 3o PA'!$P$5:$P$2004=H$1),('Diário 3o PA'!$F$5:$F$2004))+
SUMPRODUCT(-('Diário 4º PA'!$E$5:$E$2004='Analítico Cx.'!$B150),-('Diário 4º PA'!$P$5:$P$2004=H$1),('Diário 4º PA'!$F$5:$F$2004))+
SUMPRODUCT(-('Diário 5º PA'!$E$5:$E$2004='Analítico Cx.'!$B150),-('Diário 5º PA'!$P$5:$P$2004=H$1),('Diário 5º PA'!$F$5:$F$2004))</f>
        <v>0</v>
      </c>
      <c r="I150" s="218">
        <f>SUMPRODUCT(-('Diário 2o PA'!$E$5:$E$1412='Analítico Cx.'!$B150),-('Diário 2o PA'!$P$5:$P$1412=I$1),('Diário 2o PA'!$F$5:$F$1412))+
SUMPRODUCT(-('Diário 3o PA'!$E$5:$E$2004='Analítico Cx.'!$B150),-('Diário 3o PA'!$P$5:$P$2004=I$1),('Diário 3o PA'!$F$5:$F$2004))+
SUMPRODUCT(-('Diário 4º PA'!$E$5:$E$2004='Analítico Cx.'!$B150),-('Diário 4º PA'!$P$5:$P$2004=I$1),('Diário 4º PA'!$F$5:$F$2004))+
SUMPRODUCT(-('Diário 5º PA'!$E$5:$E$2004='Analítico Cx.'!$B150),-('Diário 5º PA'!$P$5:$P$2004=I$1),('Diário 5º PA'!$F$5:$F$2004))</f>
        <v>0</v>
      </c>
      <c r="J150" s="218">
        <f>SUMPRODUCT(-('Diário 2o PA'!$E$5:$E$1412='Analítico Cx.'!$B150),-('Diário 2o PA'!$P$5:$P$1412=J$1),('Diário 2o PA'!$F$5:$F$1412))+
SUMPRODUCT(-('Diário 3o PA'!$E$5:$E$2004='Analítico Cx.'!$B150),-('Diário 3o PA'!$P$5:$P$2004=J$1),('Diário 3o PA'!$F$5:$F$2004))+
SUMPRODUCT(-('Diário 4º PA'!$E$5:$E$2004='Analítico Cx.'!$B150),-('Diário 4º PA'!$P$5:$P$2004=J$1),('Diário 4º PA'!$F$5:$F$2004))+
SUMPRODUCT(-('Diário 5º PA'!$E$5:$E$2004='Analítico Cx.'!$B150),-('Diário 5º PA'!$P$5:$P$2004=J$1),('Diário 5º PA'!$F$5:$F$2004))</f>
        <v>0</v>
      </c>
      <c r="K150" s="218">
        <f>SUMPRODUCT(-('Diário 2o PA'!$E$5:$E$1412='Analítico Cx.'!$B150),-('Diário 2o PA'!$P$5:$P$1412=K$1),('Diário 2o PA'!$F$5:$F$1412))+
SUMPRODUCT(-('Diário 3o PA'!$E$5:$E$2004='Analítico Cx.'!$B150),-('Diário 3o PA'!$P$5:$P$2004=K$1),('Diário 3o PA'!$F$5:$F$2004))+
SUMPRODUCT(-('Diário 4º PA'!$E$5:$E$2004='Analítico Cx.'!$B150),-('Diário 4º PA'!$P$5:$P$2004=K$1),('Diário 4º PA'!$F$5:$F$2004))+
SUMPRODUCT(-('Diário 5º PA'!$E$5:$E$2004='Analítico Cx.'!$B150),-('Diário 5º PA'!$P$5:$P$2004=K$1),('Diário 5º PA'!$F$5:$F$2004))</f>
        <v>0</v>
      </c>
      <c r="L150" s="218">
        <f>SUMPRODUCT(-('Diário 2o PA'!$E$5:$E$1412='Analítico Cx.'!$B150),-('Diário 2o PA'!$P$5:$P$1412=L$1),('Diário 2o PA'!$F$5:$F$1412))+
SUMPRODUCT(-('Diário 3o PA'!$E$5:$E$2004='Analítico Cx.'!$B150),-('Diário 3o PA'!$P$5:$P$2004=L$1),('Diário 3o PA'!$F$5:$F$2004))+
SUMPRODUCT(-('Diário 4º PA'!$E$5:$E$2004='Analítico Cx.'!$B150),-('Diário 4º PA'!$P$5:$P$2004=L$1),('Diário 4º PA'!$F$5:$F$2004))+
SUMPRODUCT(-('Diário 5º PA'!$E$5:$E$2004='Analítico Cx.'!$B150),-('Diário 5º PA'!$P$5:$P$2004=L$1),('Diário 5º PA'!$F$5:$F$2004))</f>
        <v>0</v>
      </c>
      <c r="M150" s="218">
        <f>SUMPRODUCT(-('Diário 2o PA'!$E$5:$E$1412='Analítico Cx.'!$B150),-('Diário 2o PA'!$P$5:$P$1412=M$1),('Diário 2o PA'!$F$5:$F$1412))+
SUMPRODUCT(-('Diário 3o PA'!$E$5:$E$2004='Analítico Cx.'!$B150),-('Diário 3o PA'!$P$5:$P$2004=M$1),('Diário 3o PA'!$F$5:$F$2004))+
SUMPRODUCT(-('Diário 4º PA'!$E$5:$E$2004='Analítico Cx.'!$B150),-('Diário 4º PA'!$P$5:$P$2004=M$1),('Diário 4º PA'!$F$5:$F$2004))+
SUMPRODUCT(-('Diário 5º PA'!$E$5:$E$2004='Analítico Cx.'!$B150),-('Diário 5º PA'!$P$5:$P$2004=M$1),('Diário 5º PA'!$F$5:$F$2004))</f>
        <v>0</v>
      </c>
      <c r="N150" s="218">
        <f>SUMPRODUCT(-('Diário 2o PA'!$E$5:$E$1412='Analítico Cx.'!$B150),-('Diário 2o PA'!$P$5:$P$1412=N$1),('Diário 2o PA'!$F$5:$F$1412))+
SUMPRODUCT(-('Diário 3o PA'!$E$5:$E$2004='Analítico Cx.'!$B150),-('Diário 3o PA'!$P$5:$P$2004=N$1),('Diário 3o PA'!$F$5:$F$2004))+
SUMPRODUCT(-('Diário 4º PA'!$E$5:$E$2004='Analítico Cx.'!$B150),-('Diário 4º PA'!$P$5:$P$2004=N$1),('Diário 4º PA'!$F$5:$F$2004))+
SUMPRODUCT(-('Diário 5º PA'!$E$5:$E$2004='Analítico Cx.'!$B150),-('Diário 5º PA'!$P$5:$P$2004=N$1),('Diário 5º PA'!$F$5:$F$2004))</f>
        <v>0</v>
      </c>
      <c r="O150" s="219">
        <f t="shared" si="18"/>
        <v>9525</v>
      </c>
      <c r="P150" s="193">
        <f t="shared" si="19"/>
        <v>1.0424842563781342E-3</v>
      </c>
    </row>
    <row r="151" spans="1:16" ht="23.25" customHeight="1" x14ac:dyDescent="0.25">
      <c r="A151" s="228" t="s">
        <v>675</v>
      </c>
      <c r="B151" s="115" t="s">
        <v>723</v>
      </c>
      <c r="C151" s="218">
        <f>SUMPRODUCT(-('Diário 2o PA'!$E$5:$E$1412='Analítico Cx.'!$B151),-('Diário 2o PA'!$P$5:$P$1412=C$1),('Diário 2o PA'!$F$5:$F$1412))+
SUMPRODUCT(-('Diário 3o PA'!$E$5:$E$2004='Analítico Cx.'!$B151),-('Diário 3o PA'!$P$5:$P$2004=C$1),('Diário 3o PA'!$F$5:$F$2004))+
SUMPRODUCT(-('Diário 4º PA'!$E$5:$E$2004='Analítico Cx.'!$B151),-('Diário 4º PA'!$P$5:$P$2004=C$1),('Diário 4º PA'!$F$5:$F$2004))+
SUMPRODUCT(-('Diário 5º PA'!$E$5:$E$2004='Analítico Cx.'!$B151),-('Diário 5º PA'!$P$5:$P$2004=C$1),('Diário 5º PA'!$F$5:$F$2004))</f>
        <v>91447.000000000015</v>
      </c>
      <c r="D151" s="218">
        <f>SUMPRODUCT(-('Diário 2o PA'!$E$5:$E$1412='Analítico Cx.'!$B151),-('Diário 2o PA'!$P$5:$P$1412=D$1),('Diário 2o PA'!$F$5:$F$1412))+
SUMPRODUCT(-('Diário 3o PA'!$E$5:$E$2004='Analítico Cx.'!$B151),-('Diário 3o PA'!$P$5:$P$2004=D$1),('Diário 3o PA'!$F$5:$F$2004))+
SUMPRODUCT(-('Diário 4º PA'!$E$5:$E$2004='Analítico Cx.'!$B151),-('Diário 4º PA'!$P$5:$P$2004=D$1),('Diário 4º PA'!$F$5:$F$2004))+
SUMPRODUCT(-('Diário 5º PA'!$E$5:$E$2004='Analítico Cx.'!$B151),-('Diário 5º PA'!$P$5:$P$2004=D$1),('Diário 5º PA'!$F$5:$F$2004))</f>
        <v>91447.000000000015</v>
      </c>
      <c r="E151" s="218">
        <f>SUMPRODUCT(-('Diário 2o PA'!$E$5:$E$1412='Analítico Cx.'!$B151),-('Diário 2o PA'!$P$5:$P$1412=E$1),('Diário 2o PA'!$F$5:$F$1412))+
SUMPRODUCT(-('Diário 3o PA'!$E$5:$E$2004='Analítico Cx.'!$B151),-('Diário 3o PA'!$P$5:$P$2004=E$1),('Diário 3o PA'!$F$5:$F$2004))+
SUMPRODUCT(-('Diário 4º PA'!$E$5:$E$2004='Analítico Cx.'!$B151),-('Diário 4º PA'!$P$5:$P$2004=E$1),('Diário 4º PA'!$F$5:$F$2004))+
SUMPRODUCT(-('Diário 5º PA'!$E$5:$E$2004='Analítico Cx.'!$B151),-('Diário 5º PA'!$P$5:$P$2004=E$1),('Diário 5º PA'!$F$5:$F$2004))</f>
        <v>186129.07</v>
      </c>
      <c r="F151" s="218">
        <f>SUMPRODUCT(-('Diário 2o PA'!$E$5:$E$1412='Analítico Cx.'!$B151),-('Diário 2o PA'!$P$5:$P$1412=F$1),('Diário 2o PA'!$F$5:$F$1412))+
SUMPRODUCT(-('Diário 3o PA'!$E$5:$E$2004='Analítico Cx.'!$B151),-('Diário 3o PA'!$P$5:$P$2004=F$1),('Diário 3o PA'!$F$5:$F$2004))+
SUMPRODUCT(-('Diário 4º PA'!$E$5:$E$2004='Analítico Cx.'!$B151),-('Diário 4º PA'!$P$5:$P$2004=F$1),('Diário 4º PA'!$F$5:$F$2004))+
SUMPRODUCT(-('Diário 5º PA'!$E$5:$E$2004='Analítico Cx.'!$B151),-('Diário 5º PA'!$P$5:$P$2004=F$1),('Diário 5º PA'!$F$5:$F$2004))</f>
        <v>0</v>
      </c>
      <c r="G151" s="218">
        <f>SUMPRODUCT(-('Diário 2o PA'!$E$5:$E$1412='Analítico Cx.'!$B151),-('Diário 2o PA'!$P$5:$P$1412=G$1),('Diário 2o PA'!$F$5:$F$1412))+
SUMPRODUCT(-('Diário 3o PA'!$E$5:$E$2004='Analítico Cx.'!$B151),-('Diário 3o PA'!$P$5:$P$2004=G$1),('Diário 3o PA'!$F$5:$F$2004))+
SUMPRODUCT(-('Diário 4º PA'!$E$5:$E$2004='Analítico Cx.'!$B151),-('Diário 4º PA'!$P$5:$P$2004=G$1),('Diário 4º PA'!$F$5:$F$2004))+
SUMPRODUCT(-('Diário 5º PA'!$E$5:$E$2004='Analítico Cx.'!$B151),-('Diário 5º PA'!$P$5:$P$2004=G$1),('Diário 5º PA'!$F$5:$F$2004))</f>
        <v>0</v>
      </c>
      <c r="H151" s="218">
        <f>SUMPRODUCT(-('Diário 2o PA'!$E$5:$E$1412='Analítico Cx.'!$B151),-('Diário 2o PA'!$P$5:$P$1412=H$1),('Diário 2o PA'!$F$5:$F$1412))+
SUMPRODUCT(-('Diário 3o PA'!$E$5:$E$2004='Analítico Cx.'!$B151),-('Diário 3o PA'!$P$5:$P$2004=H$1),('Diário 3o PA'!$F$5:$F$2004))+
SUMPRODUCT(-('Diário 4º PA'!$E$5:$E$2004='Analítico Cx.'!$B151),-('Diário 4º PA'!$P$5:$P$2004=H$1),('Diário 4º PA'!$F$5:$F$2004))+
SUMPRODUCT(-('Diário 5º PA'!$E$5:$E$2004='Analítico Cx.'!$B151),-('Diário 5º PA'!$P$5:$P$2004=H$1),('Diário 5º PA'!$F$5:$F$2004))</f>
        <v>0</v>
      </c>
      <c r="I151" s="218">
        <f>SUMPRODUCT(-('Diário 2o PA'!$E$5:$E$1412='Analítico Cx.'!$B151),-('Diário 2o PA'!$P$5:$P$1412=I$1),('Diário 2o PA'!$F$5:$F$1412))+
SUMPRODUCT(-('Diário 3o PA'!$E$5:$E$2004='Analítico Cx.'!$B151),-('Diário 3o PA'!$P$5:$P$2004=I$1),('Diário 3o PA'!$F$5:$F$2004))+
SUMPRODUCT(-('Diário 4º PA'!$E$5:$E$2004='Analítico Cx.'!$B151),-('Diário 4º PA'!$P$5:$P$2004=I$1),('Diário 4º PA'!$F$5:$F$2004))+
SUMPRODUCT(-('Diário 5º PA'!$E$5:$E$2004='Analítico Cx.'!$B151),-('Diário 5º PA'!$P$5:$P$2004=I$1),('Diário 5º PA'!$F$5:$F$2004))</f>
        <v>0</v>
      </c>
      <c r="J151" s="218">
        <f>SUMPRODUCT(-('Diário 2o PA'!$E$5:$E$1412='Analítico Cx.'!$B151),-('Diário 2o PA'!$P$5:$P$1412=J$1),('Diário 2o PA'!$F$5:$F$1412))+
SUMPRODUCT(-('Diário 3o PA'!$E$5:$E$2004='Analítico Cx.'!$B151),-('Diário 3o PA'!$P$5:$P$2004=J$1),('Diário 3o PA'!$F$5:$F$2004))+
SUMPRODUCT(-('Diário 4º PA'!$E$5:$E$2004='Analítico Cx.'!$B151),-('Diário 4º PA'!$P$5:$P$2004=J$1),('Diário 4º PA'!$F$5:$F$2004))+
SUMPRODUCT(-('Diário 5º PA'!$E$5:$E$2004='Analítico Cx.'!$B151),-('Diário 5º PA'!$P$5:$P$2004=J$1),('Diário 5º PA'!$F$5:$F$2004))</f>
        <v>0</v>
      </c>
      <c r="K151" s="218">
        <f>SUMPRODUCT(-('Diário 2o PA'!$E$5:$E$1412='Analítico Cx.'!$B151),-('Diário 2o PA'!$P$5:$P$1412=K$1),('Diário 2o PA'!$F$5:$F$1412))+
SUMPRODUCT(-('Diário 3o PA'!$E$5:$E$2004='Analítico Cx.'!$B151),-('Diário 3o PA'!$P$5:$P$2004=K$1),('Diário 3o PA'!$F$5:$F$2004))+
SUMPRODUCT(-('Diário 4º PA'!$E$5:$E$2004='Analítico Cx.'!$B151),-('Diário 4º PA'!$P$5:$P$2004=K$1),('Diário 4º PA'!$F$5:$F$2004))+
SUMPRODUCT(-('Diário 5º PA'!$E$5:$E$2004='Analítico Cx.'!$B151),-('Diário 5º PA'!$P$5:$P$2004=K$1),('Diário 5º PA'!$F$5:$F$2004))</f>
        <v>0</v>
      </c>
      <c r="L151" s="218">
        <f>SUMPRODUCT(-('Diário 2o PA'!$E$5:$E$1412='Analítico Cx.'!$B151),-('Diário 2o PA'!$P$5:$P$1412=L$1),('Diário 2o PA'!$F$5:$F$1412))+
SUMPRODUCT(-('Diário 3o PA'!$E$5:$E$2004='Analítico Cx.'!$B151),-('Diário 3o PA'!$P$5:$P$2004=L$1),('Diário 3o PA'!$F$5:$F$2004))+
SUMPRODUCT(-('Diário 4º PA'!$E$5:$E$2004='Analítico Cx.'!$B151),-('Diário 4º PA'!$P$5:$P$2004=L$1),('Diário 4º PA'!$F$5:$F$2004))+
SUMPRODUCT(-('Diário 5º PA'!$E$5:$E$2004='Analítico Cx.'!$B151),-('Diário 5º PA'!$P$5:$P$2004=L$1),('Diário 5º PA'!$F$5:$F$2004))</f>
        <v>0</v>
      </c>
      <c r="M151" s="218">
        <f>SUMPRODUCT(-('Diário 2o PA'!$E$5:$E$1412='Analítico Cx.'!$B151),-('Diário 2o PA'!$P$5:$P$1412=M$1),('Diário 2o PA'!$F$5:$F$1412))+
SUMPRODUCT(-('Diário 3o PA'!$E$5:$E$2004='Analítico Cx.'!$B151),-('Diário 3o PA'!$P$5:$P$2004=M$1),('Diário 3o PA'!$F$5:$F$2004))+
SUMPRODUCT(-('Diário 4º PA'!$E$5:$E$2004='Analítico Cx.'!$B151),-('Diário 4º PA'!$P$5:$P$2004=M$1),('Diário 4º PA'!$F$5:$F$2004))+
SUMPRODUCT(-('Diário 5º PA'!$E$5:$E$2004='Analítico Cx.'!$B151),-('Diário 5º PA'!$P$5:$P$2004=M$1),('Diário 5º PA'!$F$5:$F$2004))</f>
        <v>0</v>
      </c>
      <c r="N151" s="218">
        <f>SUMPRODUCT(-('Diário 2o PA'!$E$5:$E$1412='Analítico Cx.'!$B151),-('Diário 2o PA'!$P$5:$P$1412=N$1),('Diário 2o PA'!$F$5:$F$1412))+
SUMPRODUCT(-('Diário 3o PA'!$E$5:$E$2004='Analítico Cx.'!$B151),-('Diário 3o PA'!$P$5:$P$2004=N$1),('Diário 3o PA'!$F$5:$F$2004))+
SUMPRODUCT(-('Diário 4º PA'!$E$5:$E$2004='Analítico Cx.'!$B151),-('Diário 4º PA'!$P$5:$P$2004=N$1),('Diário 4º PA'!$F$5:$F$2004))+
SUMPRODUCT(-('Diário 5º PA'!$E$5:$E$2004='Analítico Cx.'!$B151),-('Diário 5º PA'!$P$5:$P$2004=N$1),('Diário 5º PA'!$F$5:$F$2004))</f>
        <v>0</v>
      </c>
      <c r="O151" s="219">
        <f t="shared" si="18"/>
        <v>369023.07000000007</v>
      </c>
      <c r="P151" s="193">
        <f t="shared" si="19"/>
        <v>4.0388529208958135E-2</v>
      </c>
    </row>
    <row r="152" spans="1:16" ht="23.25" customHeight="1" x14ac:dyDescent="0.25">
      <c r="A152" s="68" t="s">
        <v>676</v>
      </c>
      <c r="B152" s="115" t="s">
        <v>724</v>
      </c>
      <c r="C152" s="218">
        <f>SUMPRODUCT(-('Diário 2o PA'!$E$5:$E$1412='Analítico Cx.'!$B152),-('Diário 2o PA'!$P$5:$P$1412=C$1),('Diário 2o PA'!$F$5:$F$1412))+
SUMPRODUCT(-('Diário 3o PA'!$E$5:$E$2004='Analítico Cx.'!$B152),-('Diário 3o PA'!$P$5:$P$2004=C$1),('Diário 3o PA'!$F$5:$F$2004))+
SUMPRODUCT(-('Diário 4º PA'!$E$5:$E$2004='Analítico Cx.'!$B152),-('Diário 4º PA'!$P$5:$P$2004=C$1),('Diário 4º PA'!$F$5:$F$2004))+
SUMPRODUCT(-('Diário 5º PA'!$E$5:$E$2004='Analítico Cx.'!$B152),-('Diário 5º PA'!$P$5:$P$2004=C$1),('Diário 5º PA'!$F$5:$F$2004))</f>
        <v>15800</v>
      </c>
      <c r="D152" s="218">
        <f>SUMPRODUCT(-('Diário 2o PA'!$E$5:$E$1412='Analítico Cx.'!$B152),-('Diário 2o PA'!$P$5:$P$1412=D$1),('Diário 2o PA'!$F$5:$F$1412))+
SUMPRODUCT(-('Diário 3o PA'!$E$5:$E$2004='Analítico Cx.'!$B152),-('Diário 3o PA'!$P$5:$P$2004=D$1),('Diário 3o PA'!$F$5:$F$2004))+
SUMPRODUCT(-('Diário 4º PA'!$E$5:$E$2004='Analítico Cx.'!$B152),-('Diário 4º PA'!$P$5:$P$2004=D$1),('Diário 4º PA'!$F$5:$F$2004))+
SUMPRODUCT(-('Diário 5º PA'!$E$5:$E$2004='Analítico Cx.'!$B152),-('Diário 5º PA'!$P$5:$P$2004=D$1),('Diário 5º PA'!$F$5:$F$2004))</f>
        <v>10500</v>
      </c>
      <c r="E152" s="218">
        <f>SUMPRODUCT(-('Diário 2o PA'!$E$5:$E$1412='Analítico Cx.'!$B152),-('Diário 2o PA'!$P$5:$P$1412=E$1),('Diário 2o PA'!$F$5:$F$1412))+
SUMPRODUCT(-('Diário 3o PA'!$E$5:$E$2004='Analítico Cx.'!$B152),-('Diário 3o PA'!$P$5:$P$2004=E$1),('Diário 3o PA'!$F$5:$F$2004))+
SUMPRODUCT(-('Diário 4º PA'!$E$5:$E$2004='Analítico Cx.'!$B152),-('Diário 4º PA'!$P$5:$P$2004=E$1),('Diário 4º PA'!$F$5:$F$2004))+
SUMPRODUCT(-('Diário 5º PA'!$E$5:$E$2004='Analítico Cx.'!$B152),-('Diário 5º PA'!$P$5:$P$2004=E$1),('Diário 5º PA'!$F$5:$F$2004))</f>
        <v>47000</v>
      </c>
      <c r="F152" s="218">
        <f>SUMPRODUCT(-('Diário 2o PA'!$E$5:$E$1412='Analítico Cx.'!$B152),-('Diário 2o PA'!$P$5:$P$1412=F$1),('Diário 2o PA'!$F$5:$F$1412))+
SUMPRODUCT(-('Diário 3o PA'!$E$5:$E$2004='Analítico Cx.'!$B152),-('Diário 3o PA'!$P$5:$P$2004=F$1),('Diário 3o PA'!$F$5:$F$2004))+
SUMPRODUCT(-('Diário 4º PA'!$E$5:$E$2004='Analítico Cx.'!$B152),-('Diário 4º PA'!$P$5:$P$2004=F$1),('Diário 4º PA'!$F$5:$F$2004))+
SUMPRODUCT(-('Diário 5º PA'!$E$5:$E$2004='Analítico Cx.'!$B152),-('Diário 5º PA'!$P$5:$P$2004=F$1),('Diário 5º PA'!$F$5:$F$2004))</f>
        <v>0</v>
      </c>
      <c r="G152" s="218">
        <f>SUMPRODUCT(-('Diário 2o PA'!$E$5:$E$1412='Analítico Cx.'!$B152),-('Diário 2o PA'!$P$5:$P$1412=G$1),('Diário 2o PA'!$F$5:$F$1412))+
SUMPRODUCT(-('Diário 3o PA'!$E$5:$E$2004='Analítico Cx.'!$B152),-('Diário 3o PA'!$P$5:$P$2004=G$1),('Diário 3o PA'!$F$5:$F$2004))+
SUMPRODUCT(-('Diário 4º PA'!$E$5:$E$2004='Analítico Cx.'!$B152),-('Diário 4º PA'!$P$5:$P$2004=G$1),('Diário 4º PA'!$F$5:$F$2004))+
SUMPRODUCT(-('Diário 5º PA'!$E$5:$E$2004='Analítico Cx.'!$B152),-('Diário 5º PA'!$P$5:$P$2004=G$1),('Diário 5º PA'!$F$5:$F$2004))</f>
        <v>0</v>
      </c>
      <c r="H152" s="218">
        <f>SUMPRODUCT(-('Diário 2o PA'!$E$5:$E$1412='Analítico Cx.'!$B152),-('Diário 2o PA'!$P$5:$P$1412=H$1),('Diário 2o PA'!$F$5:$F$1412))+
SUMPRODUCT(-('Diário 3o PA'!$E$5:$E$2004='Analítico Cx.'!$B152),-('Diário 3o PA'!$P$5:$P$2004=H$1),('Diário 3o PA'!$F$5:$F$2004))+
SUMPRODUCT(-('Diário 4º PA'!$E$5:$E$2004='Analítico Cx.'!$B152),-('Diário 4º PA'!$P$5:$P$2004=H$1),('Diário 4º PA'!$F$5:$F$2004))+
SUMPRODUCT(-('Diário 5º PA'!$E$5:$E$2004='Analítico Cx.'!$B152),-('Diário 5º PA'!$P$5:$P$2004=H$1),('Diário 5º PA'!$F$5:$F$2004))</f>
        <v>0</v>
      </c>
      <c r="I152" s="218">
        <f>SUMPRODUCT(-('Diário 2o PA'!$E$5:$E$1412='Analítico Cx.'!$B152),-('Diário 2o PA'!$P$5:$P$1412=I$1),('Diário 2o PA'!$F$5:$F$1412))+
SUMPRODUCT(-('Diário 3o PA'!$E$5:$E$2004='Analítico Cx.'!$B152),-('Diário 3o PA'!$P$5:$P$2004=I$1),('Diário 3o PA'!$F$5:$F$2004))+
SUMPRODUCT(-('Diário 4º PA'!$E$5:$E$2004='Analítico Cx.'!$B152),-('Diário 4º PA'!$P$5:$P$2004=I$1),('Diário 4º PA'!$F$5:$F$2004))+
SUMPRODUCT(-('Diário 5º PA'!$E$5:$E$2004='Analítico Cx.'!$B152),-('Diário 5º PA'!$P$5:$P$2004=I$1),('Diário 5º PA'!$F$5:$F$2004))</f>
        <v>0</v>
      </c>
      <c r="J152" s="218">
        <f>SUMPRODUCT(-('Diário 2o PA'!$E$5:$E$1412='Analítico Cx.'!$B152),-('Diário 2o PA'!$P$5:$P$1412=J$1),('Diário 2o PA'!$F$5:$F$1412))+
SUMPRODUCT(-('Diário 3o PA'!$E$5:$E$2004='Analítico Cx.'!$B152),-('Diário 3o PA'!$P$5:$P$2004=J$1),('Diário 3o PA'!$F$5:$F$2004))+
SUMPRODUCT(-('Diário 4º PA'!$E$5:$E$2004='Analítico Cx.'!$B152),-('Diário 4º PA'!$P$5:$P$2004=J$1),('Diário 4º PA'!$F$5:$F$2004))+
SUMPRODUCT(-('Diário 5º PA'!$E$5:$E$2004='Analítico Cx.'!$B152),-('Diário 5º PA'!$P$5:$P$2004=J$1),('Diário 5º PA'!$F$5:$F$2004))</f>
        <v>0</v>
      </c>
      <c r="K152" s="218">
        <f>SUMPRODUCT(-('Diário 2o PA'!$E$5:$E$1412='Analítico Cx.'!$B152),-('Diário 2o PA'!$P$5:$P$1412=K$1),('Diário 2o PA'!$F$5:$F$1412))+
SUMPRODUCT(-('Diário 3o PA'!$E$5:$E$2004='Analítico Cx.'!$B152),-('Diário 3o PA'!$P$5:$P$2004=K$1),('Diário 3o PA'!$F$5:$F$2004))+
SUMPRODUCT(-('Diário 4º PA'!$E$5:$E$2004='Analítico Cx.'!$B152),-('Diário 4º PA'!$P$5:$P$2004=K$1),('Diário 4º PA'!$F$5:$F$2004))+
SUMPRODUCT(-('Diário 5º PA'!$E$5:$E$2004='Analítico Cx.'!$B152),-('Diário 5º PA'!$P$5:$P$2004=K$1),('Diário 5º PA'!$F$5:$F$2004))</f>
        <v>0</v>
      </c>
      <c r="L152" s="218">
        <f>SUMPRODUCT(-('Diário 2o PA'!$E$5:$E$1412='Analítico Cx.'!$B152),-('Diário 2o PA'!$P$5:$P$1412=L$1),('Diário 2o PA'!$F$5:$F$1412))+
SUMPRODUCT(-('Diário 3o PA'!$E$5:$E$2004='Analítico Cx.'!$B152),-('Diário 3o PA'!$P$5:$P$2004=L$1),('Diário 3o PA'!$F$5:$F$2004))+
SUMPRODUCT(-('Diário 4º PA'!$E$5:$E$2004='Analítico Cx.'!$B152),-('Diário 4º PA'!$P$5:$P$2004=L$1),('Diário 4º PA'!$F$5:$F$2004))+
SUMPRODUCT(-('Diário 5º PA'!$E$5:$E$2004='Analítico Cx.'!$B152),-('Diário 5º PA'!$P$5:$P$2004=L$1),('Diário 5º PA'!$F$5:$F$2004))</f>
        <v>0</v>
      </c>
      <c r="M152" s="218">
        <f>SUMPRODUCT(-('Diário 2o PA'!$E$5:$E$1412='Analítico Cx.'!$B152),-('Diário 2o PA'!$P$5:$P$1412=M$1),('Diário 2o PA'!$F$5:$F$1412))+
SUMPRODUCT(-('Diário 3o PA'!$E$5:$E$2004='Analítico Cx.'!$B152),-('Diário 3o PA'!$P$5:$P$2004=M$1),('Diário 3o PA'!$F$5:$F$2004))+
SUMPRODUCT(-('Diário 4º PA'!$E$5:$E$2004='Analítico Cx.'!$B152),-('Diário 4º PA'!$P$5:$P$2004=M$1),('Diário 4º PA'!$F$5:$F$2004))+
SUMPRODUCT(-('Diário 5º PA'!$E$5:$E$2004='Analítico Cx.'!$B152),-('Diário 5º PA'!$P$5:$P$2004=M$1),('Diário 5º PA'!$F$5:$F$2004))</f>
        <v>0</v>
      </c>
      <c r="N152" s="218">
        <f>SUMPRODUCT(-('Diário 2o PA'!$E$5:$E$1412='Analítico Cx.'!$B152),-('Diário 2o PA'!$P$5:$P$1412=N$1),('Diário 2o PA'!$F$5:$F$1412))+
SUMPRODUCT(-('Diário 3o PA'!$E$5:$E$2004='Analítico Cx.'!$B152),-('Diário 3o PA'!$P$5:$P$2004=N$1),('Diário 3o PA'!$F$5:$F$2004))+
SUMPRODUCT(-('Diário 4º PA'!$E$5:$E$2004='Analítico Cx.'!$B152),-('Diário 4º PA'!$P$5:$P$2004=N$1),('Diário 4º PA'!$F$5:$F$2004))+
SUMPRODUCT(-('Diário 5º PA'!$E$5:$E$2004='Analítico Cx.'!$B152),-('Diário 5º PA'!$P$5:$P$2004=N$1),('Diário 5º PA'!$F$5:$F$2004))</f>
        <v>0</v>
      </c>
      <c r="O152" s="219">
        <f t="shared" si="18"/>
        <v>73300</v>
      </c>
      <c r="P152" s="193">
        <f t="shared" si="19"/>
        <v>8.0224772695556158E-3</v>
      </c>
    </row>
    <row r="153" spans="1:16" ht="23.25" customHeight="1" x14ac:dyDescent="0.25">
      <c r="A153" s="228" t="s">
        <v>677</v>
      </c>
      <c r="B153" s="115" t="s">
        <v>725</v>
      </c>
      <c r="C153" s="218">
        <f>SUMPRODUCT(-('Diário 2o PA'!$E$5:$E$1412='Analítico Cx.'!$B153),-('Diário 2o PA'!$P$5:$P$1412=C$1),('Diário 2o PA'!$F$5:$F$1412))+
SUMPRODUCT(-('Diário 3o PA'!$E$5:$E$2004='Analítico Cx.'!$B153),-('Diário 3o PA'!$P$5:$P$2004=C$1),('Diário 3o PA'!$F$5:$F$2004))+
SUMPRODUCT(-('Diário 4º PA'!$E$5:$E$2004='Analítico Cx.'!$B153),-('Diário 4º PA'!$P$5:$P$2004=C$1),('Diário 4º PA'!$F$5:$F$2004))+
SUMPRODUCT(-('Diário 5º PA'!$E$5:$E$2004='Analítico Cx.'!$B153),-('Diário 5º PA'!$P$5:$P$2004=C$1),('Diário 5º PA'!$F$5:$F$2004))</f>
        <v>76.78</v>
      </c>
      <c r="D153" s="218">
        <f>SUMPRODUCT(-('Diário 2o PA'!$E$5:$E$1412='Analítico Cx.'!$B153),-('Diário 2o PA'!$P$5:$P$1412=D$1),('Diário 2o PA'!$F$5:$F$1412))+
SUMPRODUCT(-('Diário 3o PA'!$E$5:$E$2004='Analítico Cx.'!$B153),-('Diário 3o PA'!$P$5:$P$2004=D$1),('Diário 3o PA'!$F$5:$F$2004))+
SUMPRODUCT(-('Diário 4º PA'!$E$5:$E$2004='Analítico Cx.'!$B153),-('Diário 4º PA'!$P$5:$P$2004=D$1),('Diário 4º PA'!$F$5:$F$2004))+
SUMPRODUCT(-('Diário 5º PA'!$E$5:$E$2004='Analítico Cx.'!$B153),-('Diário 5º PA'!$P$5:$P$2004=D$1),('Diário 5º PA'!$F$5:$F$2004))</f>
        <v>0</v>
      </c>
      <c r="E153" s="218">
        <f>SUMPRODUCT(-('Diário 2o PA'!$E$5:$E$1412='Analítico Cx.'!$B153),-('Diário 2o PA'!$P$5:$P$1412=E$1),('Diário 2o PA'!$F$5:$F$1412))+
SUMPRODUCT(-('Diário 3o PA'!$E$5:$E$2004='Analítico Cx.'!$B153),-('Diário 3o PA'!$P$5:$P$2004=E$1),('Diário 3o PA'!$F$5:$F$2004))+
SUMPRODUCT(-('Diário 4º PA'!$E$5:$E$2004='Analítico Cx.'!$B153),-('Diário 4º PA'!$P$5:$P$2004=E$1),('Diário 4º PA'!$F$5:$F$2004))+
SUMPRODUCT(-('Diário 5º PA'!$E$5:$E$2004='Analítico Cx.'!$B153),-('Diário 5º PA'!$P$5:$P$2004=E$1),('Diário 5º PA'!$F$5:$F$2004))</f>
        <v>7100</v>
      </c>
      <c r="F153" s="218">
        <f>SUMPRODUCT(-('Diário 2o PA'!$E$5:$E$1412='Analítico Cx.'!$B153),-('Diário 2o PA'!$P$5:$P$1412=F$1),('Diário 2o PA'!$F$5:$F$1412))+
SUMPRODUCT(-('Diário 3o PA'!$E$5:$E$2004='Analítico Cx.'!$B153),-('Diário 3o PA'!$P$5:$P$2004=F$1),('Diário 3o PA'!$F$5:$F$2004))+
SUMPRODUCT(-('Diário 4º PA'!$E$5:$E$2004='Analítico Cx.'!$B153),-('Diário 4º PA'!$P$5:$P$2004=F$1),('Diário 4º PA'!$F$5:$F$2004))+
SUMPRODUCT(-('Diário 5º PA'!$E$5:$E$2004='Analítico Cx.'!$B153),-('Diário 5º PA'!$P$5:$P$2004=F$1),('Diário 5º PA'!$F$5:$F$2004))</f>
        <v>0</v>
      </c>
      <c r="G153" s="218">
        <f>SUMPRODUCT(-('Diário 2o PA'!$E$5:$E$1412='Analítico Cx.'!$B153),-('Diário 2o PA'!$P$5:$P$1412=G$1),('Diário 2o PA'!$F$5:$F$1412))+
SUMPRODUCT(-('Diário 3o PA'!$E$5:$E$2004='Analítico Cx.'!$B153),-('Diário 3o PA'!$P$5:$P$2004=G$1),('Diário 3o PA'!$F$5:$F$2004))+
SUMPRODUCT(-('Diário 4º PA'!$E$5:$E$2004='Analítico Cx.'!$B153),-('Diário 4º PA'!$P$5:$P$2004=G$1),('Diário 4º PA'!$F$5:$F$2004))+
SUMPRODUCT(-('Diário 5º PA'!$E$5:$E$2004='Analítico Cx.'!$B153),-('Diário 5º PA'!$P$5:$P$2004=G$1),('Diário 5º PA'!$F$5:$F$2004))</f>
        <v>0</v>
      </c>
      <c r="H153" s="218">
        <f>SUMPRODUCT(-('Diário 2o PA'!$E$5:$E$1412='Analítico Cx.'!$B153),-('Diário 2o PA'!$P$5:$P$1412=H$1),('Diário 2o PA'!$F$5:$F$1412))+
SUMPRODUCT(-('Diário 3o PA'!$E$5:$E$2004='Analítico Cx.'!$B153),-('Diário 3o PA'!$P$5:$P$2004=H$1),('Diário 3o PA'!$F$5:$F$2004))+
SUMPRODUCT(-('Diário 4º PA'!$E$5:$E$2004='Analítico Cx.'!$B153),-('Diário 4º PA'!$P$5:$P$2004=H$1),('Diário 4º PA'!$F$5:$F$2004))+
SUMPRODUCT(-('Diário 5º PA'!$E$5:$E$2004='Analítico Cx.'!$B153),-('Diário 5º PA'!$P$5:$P$2004=H$1),('Diário 5º PA'!$F$5:$F$2004))</f>
        <v>0</v>
      </c>
      <c r="I153" s="218">
        <f>SUMPRODUCT(-('Diário 2o PA'!$E$5:$E$1412='Analítico Cx.'!$B153),-('Diário 2o PA'!$P$5:$P$1412=I$1),('Diário 2o PA'!$F$5:$F$1412))+
SUMPRODUCT(-('Diário 3o PA'!$E$5:$E$2004='Analítico Cx.'!$B153),-('Diário 3o PA'!$P$5:$P$2004=I$1),('Diário 3o PA'!$F$5:$F$2004))+
SUMPRODUCT(-('Diário 4º PA'!$E$5:$E$2004='Analítico Cx.'!$B153),-('Diário 4º PA'!$P$5:$P$2004=I$1),('Diário 4º PA'!$F$5:$F$2004))+
SUMPRODUCT(-('Diário 5º PA'!$E$5:$E$2004='Analítico Cx.'!$B153),-('Diário 5º PA'!$P$5:$P$2004=I$1),('Diário 5º PA'!$F$5:$F$2004))</f>
        <v>0</v>
      </c>
      <c r="J153" s="218">
        <f>SUMPRODUCT(-('Diário 2o PA'!$E$5:$E$1412='Analítico Cx.'!$B153),-('Diário 2o PA'!$P$5:$P$1412=J$1),('Diário 2o PA'!$F$5:$F$1412))+
SUMPRODUCT(-('Diário 3o PA'!$E$5:$E$2004='Analítico Cx.'!$B153),-('Diário 3o PA'!$P$5:$P$2004=J$1),('Diário 3o PA'!$F$5:$F$2004))+
SUMPRODUCT(-('Diário 4º PA'!$E$5:$E$2004='Analítico Cx.'!$B153),-('Diário 4º PA'!$P$5:$P$2004=J$1),('Diário 4º PA'!$F$5:$F$2004))+
SUMPRODUCT(-('Diário 5º PA'!$E$5:$E$2004='Analítico Cx.'!$B153),-('Diário 5º PA'!$P$5:$P$2004=J$1),('Diário 5º PA'!$F$5:$F$2004))</f>
        <v>0</v>
      </c>
      <c r="K153" s="218">
        <f>SUMPRODUCT(-('Diário 2o PA'!$E$5:$E$1412='Analítico Cx.'!$B153),-('Diário 2o PA'!$P$5:$P$1412=K$1),('Diário 2o PA'!$F$5:$F$1412))+
SUMPRODUCT(-('Diário 3o PA'!$E$5:$E$2004='Analítico Cx.'!$B153),-('Diário 3o PA'!$P$5:$P$2004=K$1),('Diário 3o PA'!$F$5:$F$2004))+
SUMPRODUCT(-('Diário 4º PA'!$E$5:$E$2004='Analítico Cx.'!$B153),-('Diário 4º PA'!$P$5:$P$2004=K$1),('Diário 4º PA'!$F$5:$F$2004))+
SUMPRODUCT(-('Diário 5º PA'!$E$5:$E$2004='Analítico Cx.'!$B153),-('Diário 5º PA'!$P$5:$P$2004=K$1),('Diário 5º PA'!$F$5:$F$2004))</f>
        <v>0</v>
      </c>
      <c r="L153" s="218">
        <f>SUMPRODUCT(-('Diário 2o PA'!$E$5:$E$1412='Analítico Cx.'!$B153),-('Diário 2o PA'!$P$5:$P$1412=L$1),('Diário 2o PA'!$F$5:$F$1412))+
SUMPRODUCT(-('Diário 3o PA'!$E$5:$E$2004='Analítico Cx.'!$B153),-('Diário 3o PA'!$P$5:$P$2004=L$1),('Diário 3o PA'!$F$5:$F$2004))+
SUMPRODUCT(-('Diário 4º PA'!$E$5:$E$2004='Analítico Cx.'!$B153),-('Diário 4º PA'!$P$5:$P$2004=L$1),('Diário 4º PA'!$F$5:$F$2004))+
SUMPRODUCT(-('Diário 5º PA'!$E$5:$E$2004='Analítico Cx.'!$B153),-('Diário 5º PA'!$P$5:$P$2004=L$1),('Diário 5º PA'!$F$5:$F$2004))</f>
        <v>0</v>
      </c>
      <c r="M153" s="218">
        <f>SUMPRODUCT(-('Diário 2o PA'!$E$5:$E$1412='Analítico Cx.'!$B153),-('Diário 2o PA'!$P$5:$P$1412=M$1),('Diário 2o PA'!$F$5:$F$1412))+
SUMPRODUCT(-('Diário 3o PA'!$E$5:$E$2004='Analítico Cx.'!$B153),-('Diário 3o PA'!$P$5:$P$2004=M$1),('Diário 3o PA'!$F$5:$F$2004))+
SUMPRODUCT(-('Diário 4º PA'!$E$5:$E$2004='Analítico Cx.'!$B153),-('Diário 4º PA'!$P$5:$P$2004=M$1),('Diário 4º PA'!$F$5:$F$2004))+
SUMPRODUCT(-('Diário 5º PA'!$E$5:$E$2004='Analítico Cx.'!$B153),-('Diário 5º PA'!$P$5:$P$2004=M$1),('Diário 5º PA'!$F$5:$F$2004))</f>
        <v>0</v>
      </c>
      <c r="N153" s="218">
        <f>SUMPRODUCT(-('Diário 2o PA'!$E$5:$E$1412='Analítico Cx.'!$B153),-('Diário 2o PA'!$P$5:$P$1412=N$1),('Diário 2o PA'!$F$5:$F$1412))+
SUMPRODUCT(-('Diário 3o PA'!$E$5:$E$2004='Analítico Cx.'!$B153),-('Diário 3o PA'!$P$5:$P$2004=N$1),('Diário 3o PA'!$F$5:$F$2004))+
SUMPRODUCT(-('Diário 4º PA'!$E$5:$E$2004='Analítico Cx.'!$B153),-('Diário 4º PA'!$P$5:$P$2004=N$1),('Diário 4º PA'!$F$5:$F$2004))+
SUMPRODUCT(-('Diário 5º PA'!$E$5:$E$2004='Analítico Cx.'!$B153),-('Diário 5º PA'!$P$5:$P$2004=N$1),('Diário 5º PA'!$F$5:$F$2004))</f>
        <v>0</v>
      </c>
      <c r="O153" s="219">
        <f t="shared" si="18"/>
        <v>7176.78</v>
      </c>
      <c r="P153" s="193">
        <f t="shared" si="19"/>
        <v>7.8547823217737177E-4</v>
      </c>
    </row>
    <row r="154" spans="1:16" ht="23.25" customHeight="1" x14ac:dyDescent="0.25">
      <c r="A154" s="68" t="s">
        <v>678</v>
      </c>
      <c r="B154" s="115" t="s">
        <v>726</v>
      </c>
      <c r="C154" s="218">
        <f>SUMPRODUCT(-('Diário 2o PA'!$E$5:$E$1412='Analítico Cx.'!$B154),-('Diário 2o PA'!$P$5:$P$1412=C$1),('Diário 2o PA'!$F$5:$F$1412))+
SUMPRODUCT(-('Diário 3o PA'!$E$5:$E$2004='Analítico Cx.'!$B154),-('Diário 3o PA'!$P$5:$P$2004=C$1),('Diário 3o PA'!$F$5:$F$2004))+
SUMPRODUCT(-('Diário 4º PA'!$E$5:$E$2004='Analítico Cx.'!$B154),-('Diário 4º PA'!$P$5:$P$2004=C$1),('Diário 4º PA'!$F$5:$F$2004))+
SUMPRODUCT(-('Diário 5º PA'!$E$5:$E$2004='Analítico Cx.'!$B154),-('Diário 5º PA'!$P$5:$P$2004=C$1),('Diário 5º PA'!$F$5:$F$2004))</f>
        <v>0</v>
      </c>
      <c r="D154" s="218">
        <f>SUMPRODUCT(-('Diário 2o PA'!$E$5:$E$1412='Analítico Cx.'!$B154),-('Diário 2o PA'!$P$5:$P$1412=D$1),('Diário 2o PA'!$F$5:$F$1412))+
SUMPRODUCT(-('Diário 3o PA'!$E$5:$E$2004='Analítico Cx.'!$B154),-('Diário 3o PA'!$P$5:$P$2004=D$1),('Diário 3o PA'!$F$5:$F$2004))+
SUMPRODUCT(-('Diário 4º PA'!$E$5:$E$2004='Analítico Cx.'!$B154),-('Diário 4º PA'!$P$5:$P$2004=D$1),('Diário 4º PA'!$F$5:$F$2004))+
SUMPRODUCT(-('Diário 5º PA'!$E$5:$E$2004='Analítico Cx.'!$B154),-('Diário 5º PA'!$P$5:$P$2004=D$1),('Diário 5º PA'!$F$5:$F$2004))</f>
        <v>282.3</v>
      </c>
      <c r="E154" s="218">
        <f>SUMPRODUCT(-('Diário 2o PA'!$E$5:$E$1412='Analítico Cx.'!$B154),-('Diário 2o PA'!$P$5:$P$1412=E$1),('Diário 2o PA'!$F$5:$F$1412))+
SUMPRODUCT(-('Diário 3o PA'!$E$5:$E$2004='Analítico Cx.'!$B154),-('Diário 3o PA'!$P$5:$P$2004=E$1),('Diário 3o PA'!$F$5:$F$2004))+
SUMPRODUCT(-('Diário 4º PA'!$E$5:$E$2004='Analítico Cx.'!$B154),-('Diário 4º PA'!$P$5:$P$2004=E$1),('Diário 4º PA'!$F$5:$F$2004))+
SUMPRODUCT(-('Diário 5º PA'!$E$5:$E$2004='Analítico Cx.'!$B154),-('Diário 5º PA'!$P$5:$P$2004=E$1),('Diário 5º PA'!$F$5:$F$2004))</f>
        <v>0</v>
      </c>
      <c r="F154" s="218">
        <f>SUMPRODUCT(-('Diário 2o PA'!$E$5:$E$1412='Analítico Cx.'!$B154),-('Diário 2o PA'!$P$5:$P$1412=F$1),('Diário 2o PA'!$F$5:$F$1412))+
SUMPRODUCT(-('Diário 3o PA'!$E$5:$E$2004='Analítico Cx.'!$B154),-('Diário 3o PA'!$P$5:$P$2004=F$1),('Diário 3o PA'!$F$5:$F$2004))+
SUMPRODUCT(-('Diário 4º PA'!$E$5:$E$2004='Analítico Cx.'!$B154),-('Diário 4º PA'!$P$5:$P$2004=F$1),('Diário 4º PA'!$F$5:$F$2004))+
SUMPRODUCT(-('Diário 5º PA'!$E$5:$E$2004='Analítico Cx.'!$B154),-('Diário 5º PA'!$P$5:$P$2004=F$1),('Diário 5º PA'!$F$5:$F$2004))</f>
        <v>0</v>
      </c>
      <c r="G154" s="218">
        <f>SUMPRODUCT(-('Diário 2o PA'!$E$5:$E$1412='Analítico Cx.'!$B154),-('Diário 2o PA'!$P$5:$P$1412=G$1),('Diário 2o PA'!$F$5:$F$1412))+
SUMPRODUCT(-('Diário 3o PA'!$E$5:$E$2004='Analítico Cx.'!$B154),-('Diário 3o PA'!$P$5:$P$2004=G$1),('Diário 3o PA'!$F$5:$F$2004))+
SUMPRODUCT(-('Diário 4º PA'!$E$5:$E$2004='Analítico Cx.'!$B154),-('Diário 4º PA'!$P$5:$P$2004=G$1),('Diário 4º PA'!$F$5:$F$2004))+
SUMPRODUCT(-('Diário 5º PA'!$E$5:$E$2004='Analítico Cx.'!$B154),-('Diário 5º PA'!$P$5:$P$2004=G$1),('Diário 5º PA'!$F$5:$F$2004))</f>
        <v>0</v>
      </c>
      <c r="H154" s="218">
        <f>SUMPRODUCT(-('Diário 2o PA'!$E$5:$E$1412='Analítico Cx.'!$B154),-('Diário 2o PA'!$P$5:$P$1412=H$1),('Diário 2o PA'!$F$5:$F$1412))+
SUMPRODUCT(-('Diário 3o PA'!$E$5:$E$2004='Analítico Cx.'!$B154),-('Diário 3o PA'!$P$5:$P$2004=H$1),('Diário 3o PA'!$F$5:$F$2004))+
SUMPRODUCT(-('Diário 4º PA'!$E$5:$E$2004='Analítico Cx.'!$B154),-('Diário 4º PA'!$P$5:$P$2004=H$1),('Diário 4º PA'!$F$5:$F$2004))+
SUMPRODUCT(-('Diário 5º PA'!$E$5:$E$2004='Analítico Cx.'!$B154),-('Diário 5º PA'!$P$5:$P$2004=H$1),('Diário 5º PA'!$F$5:$F$2004))</f>
        <v>0</v>
      </c>
      <c r="I154" s="218">
        <f>SUMPRODUCT(-('Diário 2o PA'!$E$5:$E$1412='Analítico Cx.'!$B154),-('Diário 2o PA'!$P$5:$P$1412=I$1),('Diário 2o PA'!$F$5:$F$1412))+
SUMPRODUCT(-('Diário 3o PA'!$E$5:$E$2004='Analítico Cx.'!$B154),-('Diário 3o PA'!$P$5:$P$2004=I$1),('Diário 3o PA'!$F$5:$F$2004))+
SUMPRODUCT(-('Diário 4º PA'!$E$5:$E$2004='Analítico Cx.'!$B154),-('Diário 4º PA'!$P$5:$P$2004=I$1),('Diário 4º PA'!$F$5:$F$2004))+
SUMPRODUCT(-('Diário 5º PA'!$E$5:$E$2004='Analítico Cx.'!$B154),-('Diário 5º PA'!$P$5:$P$2004=I$1),('Diário 5º PA'!$F$5:$F$2004))</f>
        <v>0</v>
      </c>
      <c r="J154" s="218">
        <f>SUMPRODUCT(-('Diário 2o PA'!$E$5:$E$1412='Analítico Cx.'!$B154),-('Diário 2o PA'!$P$5:$P$1412=J$1),('Diário 2o PA'!$F$5:$F$1412))+
SUMPRODUCT(-('Diário 3o PA'!$E$5:$E$2004='Analítico Cx.'!$B154),-('Diário 3o PA'!$P$5:$P$2004=J$1),('Diário 3o PA'!$F$5:$F$2004))+
SUMPRODUCT(-('Diário 4º PA'!$E$5:$E$2004='Analítico Cx.'!$B154),-('Diário 4º PA'!$P$5:$P$2004=J$1),('Diário 4º PA'!$F$5:$F$2004))+
SUMPRODUCT(-('Diário 5º PA'!$E$5:$E$2004='Analítico Cx.'!$B154),-('Diário 5º PA'!$P$5:$P$2004=J$1),('Diário 5º PA'!$F$5:$F$2004))</f>
        <v>0</v>
      </c>
      <c r="K154" s="218">
        <f>SUMPRODUCT(-('Diário 2o PA'!$E$5:$E$1412='Analítico Cx.'!$B154),-('Diário 2o PA'!$P$5:$P$1412=K$1),('Diário 2o PA'!$F$5:$F$1412))+
SUMPRODUCT(-('Diário 3o PA'!$E$5:$E$2004='Analítico Cx.'!$B154),-('Diário 3o PA'!$P$5:$P$2004=K$1),('Diário 3o PA'!$F$5:$F$2004))+
SUMPRODUCT(-('Diário 4º PA'!$E$5:$E$2004='Analítico Cx.'!$B154),-('Diário 4º PA'!$P$5:$P$2004=K$1),('Diário 4º PA'!$F$5:$F$2004))+
SUMPRODUCT(-('Diário 5º PA'!$E$5:$E$2004='Analítico Cx.'!$B154),-('Diário 5º PA'!$P$5:$P$2004=K$1),('Diário 5º PA'!$F$5:$F$2004))</f>
        <v>0</v>
      </c>
      <c r="L154" s="218">
        <f>SUMPRODUCT(-('Diário 2o PA'!$E$5:$E$1412='Analítico Cx.'!$B154),-('Diário 2o PA'!$P$5:$P$1412=L$1),('Diário 2o PA'!$F$5:$F$1412))+
SUMPRODUCT(-('Diário 3o PA'!$E$5:$E$2004='Analítico Cx.'!$B154),-('Diário 3o PA'!$P$5:$P$2004=L$1),('Diário 3o PA'!$F$5:$F$2004))+
SUMPRODUCT(-('Diário 4º PA'!$E$5:$E$2004='Analítico Cx.'!$B154),-('Diário 4º PA'!$P$5:$P$2004=L$1),('Diário 4º PA'!$F$5:$F$2004))+
SUMPRODUCT(-('Diário 5º PA'!$E$5:$E$2004='Analítico Cx.'!$B154),-('Diário 5º PA'!$P$5:$P$2004=L$1),('Diário 5º PA'!$F$5:$F$2004))</f>
        <v>0</v>
      </c>
      <c r="M154" s="218">
        <f>SUMPRODUCT(-('Diário 2o PA'!$E$5:$E$1412='Analítico Cx.'!$B154),-('Diário 2o PA'!$P$5:$P$1412=M$1),('Diário 2o PA'!$F$5:$F$1412))+
SUMPRODUCT(-('Diário 3o PA'!$E$5:$E$2004='Analítico Cx.'!$B154),-('Diário 3o PA'!$P$5:$P$2004=M$1),('Diário 3o PA'!$F$5:$F$2004))+
SUMPRODUCT(-('Diário 4º PA'!$E$5:$E$2004='Analítico Cx.'!$B154),-('Diário 4º PA'!$P$5:$P$2004=M$1),('Diário 4º PA'!$F$5:$F$2004))+
SUMPRODUCT(-('Diário 5º PA'!$E$5:$E$2004='Analítico Cx.'!$B154),-('Diário 5º PA'!$P$5:$P$2004=M$1),('Diário 5º PA'!$F$5:$F$2004))</f>
        <v>0</v>
      </c>
      <c r="N154" s="218">
        <f>SUMPRODUCT(-('Diário 2o PA'!$E$5:$E$1412='Analítico Cx.'!$B154),-('Diário 2o PA'!$P$5:$P$1412=N$1),('Diário 2o PA'!$F$5:$F$1412))+
SUMPRODUCT(-('Diário 3o PA'!$E$5:$E$2004='Analítico Cx.'!$B154),-('Diário 3o PA'!$P$5:$P$2004=N$1),('Diário 3o PA'!$F$5:$F$2004))+
SUMPRODUCT(-('Diário 4º PA'!$E$5:$E$2004='Analítico Cx.'!$B154),-('Diário 4º PA'!$P$5:$P$2004=N$1),('Diário 4º PA'!$F$5:$F$2004))+
SUMPRODUCT(-('Diário 5º PA'!$E$5:$E$2004='Analítico Cx.'!$B154),-('Diário 5º PA'!$P$5:$P$2004=N$1),('Diário 5º PA'!$F$5:$F$2004))</f>
        <v>0</v>
      </c>
      <c r="O154" s="219">
        <f t="shared" si="18"/>
        <v>282.3</v>
      </c>
      <c r="P154" s="193">
        <f t="shared" ref="P154:P167" si="20">IF($O$185=0,0,O154/$O$185)</f>
        <v>3.0896934968561398E-5</v>
      </c>
    </row>
    <row r="155" spans="1:16" ht="23.25" customHeight="1" x14ac:dyDescent="0.25">
      <c r="A155" s="228" t="s">
        <v>679</v>
      </c>
      <c r="B155" s="115" t="s">
        <v>727</v>
      </c>
      <c r="C155" s="218">
        <f>SUMPRODUCT(-('Diário 2o PA'!$E$5:$E$1412='Analítico Cx.'!$B155),-('Diário 2o PA'!$P$5:$P$1412=C$1),('Diário 2o PA'!$F$5:$F$1412))+
SUMPRODUCT(-('Diário 3o PA'!$E$5:$E$2004='Analítico Cx.'!$B155),-('Diário 3o PA'!$P$5:$P$2004=C$1),('Diário 3o PA'!$F$5:$F$2004))+
SUMPRODUCT(-('Diário 4º PA'!$E$5:$E$2004='Analítico Cx.'!$B155),-('Diário 4º PA'!$P$5:$P$2004=C$1),('Diário 4º PA'!$F$5:$F$2004))+
SUMPRODUCT(-('Diário 5º PA'!$E$5:$E$2004='Analítico Cx.'!$B155),-('Diário 5º PA'!$P$5:$P$2004=C$1),('Diário 5º PA'!$F$5:$F$2004))</f>
        <v>562.54999999999995</v>
      </c>
      <c r="D155" s="218">
        <f>SUMPRODUCT(-('Diário 2o PA'!$E$5:$E$1412='Analítico Cx.'!$B155),-('Diário 2o PA'!$P$5:$P$1412=D$1),('Diário 2o PA'!$F$5:$F$1412))+
SUMPRODUCT(-('Diário 3o PA'!$E$5:$E$2004='Analítico Cx.'!$B155),-('Diário 3o PA'!$P$5:$P$2004=D$1),('Diário 3o PA'!$F$5:$F$2004))+
SUMPRODUCT(-('Diário 4º PA'!$E$5:$E$2004='Analítico Cx.'!$B155),-('Diário 4º PA'!$P$5:$P$2004=D$1),('Diário 4º PA'!$F$5:$F$2004))+
SUMPRODUCT(-('Diário 5º PA'!$E$5:$E$2004='Analítico Cx.'!$B155),-('Diário 5º PA'!$P$5:$P$2004=D$1),('Diário 5º PA'!$F$5:$F$2004))</f>
        <v>743.91</v>
      </c>
      <c r="E155" s="218">
        <f>SUMPRODUCT(-('Diário 2o PA'!$E$5:$E$1412='Analítico Cx.'!$B155),-('Diário 2o PA'!$P$5:$P$1412=E$1),('Diário 2o PA'!$F$5:$F$1412))+
SUMPRODUCT(-('Diário 3o PA'!$E$5:$E$2004='Analítico Cx.'!$B155),-('Diário 3o PA'!$P$5:$P$2004=E$1),('Diário 3o PA'!$F$5:$F$2004))+
SUMPRODUCT(-('Diário 4º PA'!$E$5:$E$2004='Analítico Cx.'!$B155),-('Diário 4º PA'!$P$5:$P$2004=E$1),('Diário 4º PA'!$F$5:$F$2004))+
SUMPRODUCT(-('Diário 5º PA'!$E$5:$E$2004='Analítico Cx.'!$B155),-('Diário 5º PA'!$P$5:$P$2004=E$1),('Diário 5º PA'!$F$5:$F$2004))</f>
        <v>0</v>
      </c>
      <c r="F155" s="218">
        <f>SUMPRODUCT(-('Diário 2o PA'!$E$5:$E$1412='Analítico Cx.'!$B155),-('Diário 2o PA'!$P$5:$P$1412=F$1),('Diário 2o PA'!$F$5:$F$1412))+
SUMPRODUCT(-('Diário 3o PA'!$E$5:$E$2004='Analítico Cx.'!$B155),-('Diário 3o PA'!$P$5:$P$2004=F$1),('Diário 3o PA'!$F$5:$F$2004))+
SUMPRODUCT(-('Diário 4º PA'!$E$5:$E$2004='Analítico Cx.'!$B155),-('Diário 4º PA'!$P$5:$P$2004=F$1),('Diário 4º PA'!$F$5:$F$2004))+
SUMPRODUCT(-('Diário 5º PA'!$E$5:$E$2004='Analítico Cx.'!$B155),-('Diário 5º PA'!$P$5:$P$2004=F$1),('Diário 5º PA'!$F$5:$F$2004))</f>
        <v>0</v>
      </c>
      <c r="G155" s="218">
        <f>SUMPRODUCT(-('Diário 2o PA'!$E$5:$E$1412='Analítico Cx.'!$B155),-('Diário 2o PA'!$P$5:$P$1412=G$1),('Diário 2o PA'!$F$5:$F$1412))+
SUMPRODUCT(-('Diário 3o PA'!$E$5:$E$2004='Analítico Cx.'!$B155),-('Diário 3o PA'!$P$5:$P$2004=G$1),('Diário 3o PA'!$F$5:$F$2004))+
SUMPRODUCT(-('Diário 4º PA'!$E$5:$E$2004='Analítico Cx.'!$B155),-('Diário 4º PA'!$P$5:$P$2004=G$1),('Diário 4º PA'!$F$5:$F$2004))+
SUMPRODUCT(-('Diário 5º PA'!$E$5:$E$2004='Analítico Cx.'!$B155),-('Diário 5º PA'!$P$5:$P$2004=G$1),('Diário 5º PA'!$F$5:$F$2004))</f>
        <v>0</v>
      </c>
      <c r="H155" s="218">
        <f>SUMPRODUCT(-('Diário 2o PA'!$E$5:$E$1412='Analítico Cx.'!$B155),-('Diário 2o PA'!$P$5:$P$1412=H$1),('Diário 2o PA'!$F$5:$F$1412))+
SUMPRODUCT(-('Diário 3o PA'!$E$5:$E$2004='Analítico Cx.'!$B155),-('Diário 3o PA'!$P$5:$P$2004=H$1),('Diário 3o PA'!$F$5:$F$2004))+
SUMPRODUCT(-('Diário 4º PA'!$E$5:$E$2004='Analítico Cx.'!$B155),-('Diário 4º PA'!$P$5:$P$2004=H$1),('Diário 4º PA'!$F$5:$F$2004))+
SUMPRODUCT(-('Diário 5º PA'!$E$5:$E$2004='Analítico Cx.'!$B155),-('Diário 5º PA'!$P$5:$P$2004=H$1),('Diário 5º PA'!$F$5:$F$2004))</f>
        <v>0</v>
      </c>
      <c r="I155" s="218">
        <f>SUMPRODUCT(-('Diário 2o PA'!$E$5:$E$1412='Analítico Cx.'!$B155),-('Diário 2o PA'!$P$5:$P$1412=I$1),('Diário 2o PA'!$F$5:$F$1412))+
SUMPRODUCT(-('Diário 3o PA'!$E$5:$E$2004='Analítico Cx.'!$B155),-('Diário 3o PA'!$P$5:$P$2004=I$1),('Diário 3o PA'!$F$5:$F$2004))+
SUMPRODUCT(-('Diário 4º PA'!$E$5:$E$2004='Analítico Cx.'!$B155),-('Diário 4º PA'!$P$5:$P$2004=I$1),('Diário 4º PA'!$F$5:$F$2004))+
SUMPRODUCT(-('Diário 5º PA'!$E$5:$E$2004='Analítico Cx.'!$B155),-('Diário 5º PA'!$P$5:$P$2004=I$1),('Diário 5º PA'!$F$5:$F$2004))</f>
        <v>0</v>
      </c>
      <c r="J155" s="218">
        <f>SUMPRODUCT(-('Diário 2o PA'!$E$5:$E$1412='Analítico Cx.'!$B155),-('Diário 2o PA'!$P$5:$P$1412=J$1),('Diário 2o PA'!$F$5:$F$1412))+
SUMPRODUCT(-('Diário 3o PA'!$E$5:$E$2004='Analítico Cx.'!$B155),-('Diário 3o PA'!$P$5:$P$2004=J$1),('Diário 3o PA'!$F$5:$F$2004))+
SUMPRODUCT(-('Diário 4º PA'!$E$5:$E$2004='Analítico Cx.'!$B155),-('Diário 4º PA'!$P$5:$P$2004=J$1),('Diário 4º PA'!$F$5:$F$2004))+
SUMPRODUCT(-('Diário 5º PA'!$E$5:$E$2004='Analítico Cx.'!$B155),-('Diário 5º PA'!$P$5:$P$2004=J$1),('Diário 5º PA'!$F$5:$F$2004))</f>
        <v>0</v>
      </c>
      <c r="K155" s="218">
        <f>SUMPRODUCT(-('Diário 2o PA'!$E$5:$E$1412='Analítico Cx.'!$B155),-('Diário 2o PA'!$P$5:$P$1412=K$1),('Diário 2o PA'!$F$5:$F$1412))+
SUMPRODUCT(-('Diário 3o PA'!$E$5:$E$2004='Analítico Cx.'!$B155),-('Diário 3o PA'!$P$5:$P$2004=K$1),('Diário 3o PA'!$F$5:$F$2004))+
SUMPRODUCT(-('Diário 4º PA'!$E$5:$E$2004='Analítico Cx.'!$B155),-('Diário 4º PA'!$P$5:$P$2004=K$1),('Diário 4º PA'!$F$5:$F$2004))+
SUMPRODUCT(-('Diário 5º PA'!$E$5:$E$2004='Analítico Cx.'!$B155),-('Diário 5º PA'!$P$5:$P$2004=K$1),('Diário 5º PA'!$F$5:$F$2004))</f>
        <v>0</v>
      </c>
      <c r="L155" s="218">
        <f>SUMPRODUCT(-('Diário 2o PA'!$E$5:$E$1412='Analítico Cx.'!$B155),-('Diário 2o PA'!$P$5:$P$1412=L$1),('Diário 2o PA'!$F$5:$F$1412))+
SUMPRODUCT(-('Diário 3o PA'!$E$5:$E$2004='Analítico Cx.'!$B155),-('Diário 3o PA'!$P$5:$P$2004=L$1),('Diário 3o PA'!$F$5:$F$2004))+
SUMPRODUCT(-('Diário 4º PA'!$E$5:$E$2004='Analítico Cx.'!$B155),-('Diário 4º PA'!$P$5:$P$2004=L$1),('Diário 4º PA'!$F$5:$F$2004))+
SUMPRODUCT(-('Diário 5º PA'!$E$5:$E$2004='Analítico Cx.'!$B155),-('Diário 5º PA'!$P$5:$P$2004=L$1),('Diário 5º PA'!$F$5:$F$2004))</f>
        <v>0</v>
      </c>
      <c r="M155" s="218">
        <f>SUMPRODUCT(-('Diário 2o PA'!$E$5:$E$1412='Analítico Cx.'!$B155),-('Diário 2o PA'!$P$5:$P$1412=M$1),('Diário 2o PA'!$F$5:$F$1412))+
SUMPRODUCT(-('Diário 3o PA'!$E$5:$E$2004='Analítico Cx.'!$B155),-('Diário 3o PA'!$P$5:$P$2004=M$1),('Diário 3o PA'!$F$5:$F$2004))+
SUMPRODUCT(-('Diário 4º PA'!$E$5:$E$2004='Analítico Cx.'!$B155),-('Diário 4º PA'!$P$5:$P$2004=M$1),('Diário 4º PA'!$F$5:$F$2004))+
SUMPRODUCT(-('Diário 5º PA'!$E$5:$E$2004='Analítico Cx.'!$B155),-('Diário 5º PA'!$P$5:$P$2004=M$1),('Diário 5º PA'!$F$5:$F$2004))</f>
        <v>0</v>
      </c>
      <c r="N155" s="218">
        <f>SUMPRODUCT(-('Diário 2o PA'!$E$5:$E$1412='Analítico Cx.'!$B155),-('Diário 2o PA'!$P$5:$P$1412=N$1),('Diário 2o PA'!$F$5:$F$1412))+
SUMPRODUCT(-('Diário 3o PA'!$E$5:$E$2004='Analítico Cx.'!$B155),-('Diário 3o PA'!$P$5:$P$2004=N$1),('Diário 3o PA'!$F$5:$F$2004))+
SUMPRODUCT(-('Diário 4º PA'!$E$5:$E$2004='Analítico Cx.'!$B155),-('Diário 4º PA'!$P$5:$P$2004=N$1),('Diário 4º PA'!$F$5:$F$2004))+
SUMPRODUCT(-('Diário 5º PA'!$E$5:$E$2004='Analítico Cx.'!$B155),-('Diário 5º PA'!$P$5:$P$2004=N$1),('Diário 5º PA'!$F$5:$F$2004))</f>
        <v>0</v>
      </c>
      <c r="O155" s="219">
        <f t="shared" si="18"/>
        <v>1306.46</v>
      </c>
      <c r="P155" s="193">
        <f t="shared" si="20"/>
        <v>1.4298834452365115E-4</v>
      </c>
    </row>
    <row r="156" spans="1:16" ht="23.25" customHeight="1" x14ac:dyDescent="0.25">
      <c r="A156" s="68" t="s">
        <v>680</v>
      </c>
      <c r="B156" s="115" t="s">
        <v>728</v>
      </c>
      <c r="C156" s="218">
        <f>SUMPRODUCT(-('Diário 2o PA'!$E$5:$E$1412='Analítico Cx.'!$B156),-('Diário 2o PA'!$P$5:$P$1412=C$1),('Diário 2o PA'!$F$5:$F$1412))+
SUMPRODUCT(-('Diário 3o PA'!$E$5:$E$2004='Analítico Cx.'!$B156),-('Diário 3o PA'!$P$5:$P$2004=C$1),('Diário 3o PA'!$F$5:$F$2004))+
SUMPRODUCT(-('Diário 4º PA'!$E$5:$E$2004='Analítico Cx.'!$B156),-('Diário 4º PA'!$P$5:$P$2004=C$1),('Diário 4º PA'!$F$5:$F$2004))+
SUMPRODUCT(-('Diário 5º PA'!$E$5:$E$2004='Analítico Cx.'!$B156),-('Diário 5º PA'!$P$5:$P$2004=C$1),('Diário 5º PA'!$F$5:$F$2004))</f>
        <v>1920.0500000000002</v>
      </c>
      <c r="D156" s="218">
        <f>SUMPRODUCT(-('Diário 2o PA'!$E$5:$E$1412='Analítico Cx.'!$B156),-('Diário 2o PA'!$P$5:$P$1412=D$1),('Diário 2o PA'!$F$5:$F$1412))+
SUMPRODUCT(-('Diário 3o PA'!$E$5:$E$2004='Analítico Cx.'!$B156),-('Diário 3o PA'!$P$5:$P$2004=D$1),('Diário 3o PA'!$F$5:$F$2004))+
SUMPRODUCT(-('Diário 4º PA'!$E$5:$E$2004='Analítico Cx.'!$B156),-('Diário 4º PA'!$P$5:$P$2004=D$1),('Diário 4º PA'!$F$5:$F$2004))+
SUMPRODUCT(-('Diário 5º PA'!$E$5:$E$2004='Analítico Cx.'!$B156),-('Diário 5º PA'!$P$5:$P$2004=D$1),('Diário 5º PA'!$F$5:$F$2004))</f>
        <v>948.7</v>
      </c>
      <c r="E156" s="218">
        <f>SUMPRODUCT(-('Diário 2o PA'!$E$5:$E$1412='Analítico Cx.'!$B156),-('Diário 2o PA'!$P$5:$P$1412=E$1),('Diário 2o PA'!$F$5:$F$1412))+
SUMPRODUCT(-('Diário 3o PA'!$E$5:$E$2004='Analítico Cx.'!$B156),-('Diário 3o PA'!$P$5:$P$2004=E$1),('Diário 3o PA'!$F$5:$F$2004))+
SUMPRODUCT(-('Diário 4º PA'!$E$5:$E$2004='Analítico Cx.'!$B156),-('Diário 4º PA'!$P$5:$P$2004=E$1),('Diário 4º PA'!$F$5:$F$2004))+
SUMPRODUCT(-('Diário 5º PA'!$E$5:$E$2004='Analítico Cx.'!$B156),-('Diário 5º PA'!$P$5:$P$2004=E$1),('Diário 5º PA'!$F$5:$F$2004))</f>
        <v>6692.0699999999988</v>
      </c>
      <c r="F156" s="218">
        <f>SUMPRODUCT(-('Diário 2o PA'!$E$5:$E$1412='Analítico Cx.'!$B156),-('Diário 2o PA'!$P$5:$P$1412=F$1),('Diário 2o PA'!$F$5:$F$1412))+
SUMPRODUCT(-('Diário 3o PA'!$E$5:$E$2004='Analítico Cx.'!$B156),-('Diário 3o PA'!$P$5:$P$2004=F$1),('Diário 3o PA'!$F$5:$F$2004))+
SUMPRODUCT(-('Diário 4º PA'!$E$5:$E$2004='Analítico Cx.'!$B156),-('Diário 4º PA'!$P$5:$P$2004=F$1),('Diário 4º PA'!$F$5:$F$2004))+
SUMPRODUCT(-('Diário 5º PA'!$E$5:$E$2004='Analítico Cx.'!$B156),-('Diário 5º PA'!$P$5:$P$2004=F$1),('Diário 5º PA'!$F$5:$F$2004))</f>
        <v>0</v>
      </c>
      <c r="G156" s="218">
        <f>SUMPRODUCT(-('Diário 2o PA'!$E$5:$E$1412='Analítico Cx.'!$B156),-('Diário 2o PA'!$P$5:$P$1412=G$1),('Diário 2o PA'!$F$5:$F$1412))+
SUMPRODUCT(-('Diário 3o PA'!$E$5:$E$2004='Analítico Cx.'!$B156),-('Diário 3o PA'!$P$5:$P$2004=G$1),('Diário 3o PA'!$F$5:$F$2004))+
SUMPRODUCT(-('Diário 4º PA'!$E$5:$E$2004='Analítico Cx.'!$B156),-('Diário 4º PA'!$P$5:$P$2004=G$1),('Diário 4º PA'!$F$5:$F$2004))+
SUMPRODUCT(-('Diário 5º PA'!$E$5:$E$2004='Analítico Cx.'!$B156),-('Diário 5º PA'!$P$5:$P$2004=G$1),('Diário 5º PA'!$F$5:$F$2004))</f>
        <v>0</v>
      </c>
      <c r="H156" s="218">
        <f>SUMPRODUCT(-('Diário 2o PA'!$E$5:$E$1412='Analítico Cx.'!$B156),-('Diário 2o PA'!$P$5:$P$1412=H$1),('Diário 2o PA'!$F$5:$F$1412))+
SUMPRODUCT(-('Diário 3o PA'!$E$5:$E$2004='Analítico Cx.'!$B156),-('Diário 3o PA'!$P$5:$P$2004=H$1),('Diário 3o PA'!$F$5:$F$2004))+
SUMPRODUCT(-('Diário 4º PA'!$E$5:$E$2004='Analítico Cx.'!$B156),-('Diário 4º PA'!$P$5:$P$2004=H$1),('Diário 4º PA'!$F$5:$F$2004))+
SUMPRODUCT(-('Diário 5º PA'!$E$5:$E$2004='Analítico Cx.'!$B156),-('Diário 5º PA'!$P$5:$P$2004=H$1),('Diário 5º PA'!$F$5:$F$2004))</f>
        <v>0</v>
      </c>
      <c r="I156" s="218">
        <f>SUMPRODUCT(-('Diário 2o PA'!$E$5:$E$1412='Analítico Cx.'!$B156),-('Diário 2o PA'!$P$5:$P$1412=I$1),('Diário 2o PA'!$F$5:$F$1412))+
SUMPRODUCT(-('Diário 3o PA'!$E$5:$E$2004='Analítico Cx.'!$B156),-('Diário 3o PA'!$P$5:$P$2004=I$1),('Diário 3o PA'!$F$5:$F$2004))+
SUMPRODUCT(-('Diário 4º PA'!$E$5:$E$2004='Analítico Cx.'!$B156),-('Diário 4º PA'!$P$5:$P$2004=I$1),('Diário 4º PA'!$F$5:$F$2004))+
SUMPRODUCT(-('Diário 5º PA'!$E$5:$E$2004='Analítico Cx.'!$B156),-('Diário 5º PA'!$P$5:$P$2004=I$1),('Diário 5º PA'!$F$5:$F$2004))</f>
        <v>0</v>
      </c>
      <c r="J156" s="218">
        <f>SUMPRODUCT(-('Diário 2o PA'!$E$5:$E$1412='Analítico Cx.'!$B156),-('Diário 2o PA'!$P$5:$P$1412=J$1),('Diário 2o PA'!$F$5:$F$1412))+
SUMPRODUCT(-('Diário 3o PA'!$E$5:$E$2004='Analítico Cx.'!$B156),-('Diário 3o PA'!$P$5:$P$2004=J$1),('Diário 3o PA'!$F$5:$F$2004))+
SUMPRODUCT(-('Diário 4º PA'!$E$5:$E$2004='Analítico Cx.'!$B156),-('Diário 4º PA'!$P$5:$P$2004=J$1),('Diário 4º PA'!$F$5:$F$2004))+
SUMPRODUCT(-('Diário 5º PA'!$E$5:$E$2004='Analítico Cx.'!$B156),-('Diário 5º PA'!$P$5:$P$2004=J$1),('Diário 5º PA'!$F$5:$F$2004))</f>
        <v>0</v>
      </c>
      <c r="K156" s="218">
        <f>SUMPRODUCT(-('Diário 2o PA'!$E$5:$E$1412='Analítico Cx.'!$B156),-('Diário 2o PA'!$P$5:$P$1412=K$1),('Diário 2o PA'!$F$5:$F$1412))+
SUMPRODUCT(-('Diário 3o PA'!$E$5:$E$2004='Analítico Cx.'!$B156),-('Diário 3o PA'!$P$5:$P$2004=K$1),('Diário 3o PA'!$F$5:$F$2004))+
SUMPRODUCT(-('Diário 4º PA'!$E$5:$E$2004='Analítico Cx.'!$B156),-('Diário 4º PA'!$P$5:$P$2004=K$1),('Diário 4º PA'!$F$5:$F$2004))+
SUMPRODUCT(-('Diário 5º PA'!$E$5:$E$2004='Analítico Cx.'!$B156),-('Diário 5º PA'!$P$5:$P$2004=K$1),('Diário 5º PA'!$F$5:$F$2004))</f>
        <v>0</v>
      </c>
      <c r="L156" s="218">
        <f>SUMPRODUCT(-('Diário 2o PA'!$E$5:$E$1412='Analítico Cx.'!$B156),-('Diário 2o PA'!$P$5:$P$1412=L$1),('Diário 2o PA'!$F$5:$F$1412))+
SUMPRODUCT(-('Diário 3o PA'!$E$5:$E$2004='Analítico Cx.'!$B156),-('Diário 3o PA'!$P$5:$P$2004=L$1),('Diário 3o PA'!$F$5:$F$2004))+
SUMPRODUCT(-('Diário 4º PA'!$E$5:$E$2004='Analítico Cx.'!$B156),-('Diário 4º PA'!$P$5:$P$2004=L$1),('Diário 4º PA'!$F$5:$F$2004))+
SUMPRODUCT(-('Diário 5º PA'!$E$5:$E$2004='Analítico Cx.'!$B156),-('Diário 5º PA'!$P$5:$P$2004=L$1),('Diário 5º PA'!$F$5:$F$2004))</f>
        <v>0</v>
      </c>
      <c r="M156" s="218">
        <f>SUMPRODUCT(-('Diário 2o PA'!$E$5:$E$1412='Analítico Cx.'!$B156),-('Diário 2o PA'!$P$5:$P$1412=M$1),('Diário 2o PA'!$F$5:$F$1412))+
SUMPRODUCT(-('Diário 3o PA'!$E$5:$E$2004='Analítico Cx.'!$B156),-('Diário 3o PA'!$P$5:$P$2004=M$1),('Diário 3o PA'!$F$5:$F$2004))+
SUMPRODUCT(-('Diário 4º PA'!$E$5:$E$2004='Analítico Cx.'!$B156),-('Diário 4º PA'!$P$5:$P$2004=M$1),('Diário 4º PA'!$F$5:$F$2004))+
SUMPRODUCT(-('Diário 5º PA'!$E$5:$E$2004='Analítico Cx.'!$B156),-('Diário 5º PA'!$P$5:$P$2004=M$1),('Diário 5º PA'!$F$5:$F$2004))</f>
        <v>0</v>
      </c>
      <c r="N156" s="218">
        <f>SUMPRODUCT(-('Diário 2o PA'!$E$5:$E$1412='Analítico Cx.'!$B156),-('Diário 2o PA'!$P$5:$P$1412=N$1),('Diário 2o PA'!$F$5:$F$1412))+
SUMPRODUCT(-('Diário 3o PA'!$E$5:$E$2004='Analítico Cx.'!$B156),-('Diário 3o PA'!$P$5:$P$2004=N$1),('Diário 3o PA'!$F$5:$F$2004))+
SUMPRODUCT(-('Diário 4º PA'!$E$5:$E$2004='Analítico Cx.'!$B156),-('Diário 4º PA'!$P$5:$P$2004=N$1),('Diário 4º PA'!$F$5:$F$2004))+
SUMPRODUCT(-('Diário 5º PA'!$E$5:$E$2004='Analítico Cx.'!$B156),-('Diário 5º PA'!$P$5:$P$2004=N$1),('Diário 5º PA'!$F$5:$F$2004))</f>
        <v>0</v>
      </c>
      <c r="O156" s="219">
        <f t="shared" si="18"/>
        <v>9560.82</v>
      </c>
      <c r="P156" s="193">
        <f t="shared" si="20"/>
        <v>1.0464046538651121E-3</v>
      </c>
    </row>
    <row r="157" spans="1:16" ht="23.25" customHeight="1" x14ac:dyDescent="0.25">
      <c r="A157" s="228" t="s">
        <v>681</v>
      </c>
      <c r="B157" s="115" t="s">
        <v>729</v>
      </c>
      <c r="C157" s="218">
        <f>SUMPRODUCT(-('Diário 2o PA'!$E$5:$E$1412='Analítico Cx.'!$B157),-('Diário 2o PA'!$P$5:$P$1412=C$1),('Diário 2o PA'!$F$5:$F$1412))+
SUMPRODUCT(-('Diário 3o PA'!$E$5:$E$2004='Analítico Cx.'!$B157),-('Diário 3o PA'!$P$5:$P$2004=C$1),('Diário 3o PA'!$F$5:$F$2004))+
SUMPRODUCT(-('Diário 4º PA'!$E$5:$E$2004='Analítico Cx.'!$B157),-('Diário 4º PA'!$P$5:$P$2004=C$1),('Diário 4º PA'!$F$5:$F$2004))+
SUMPRODUCT(-('Diário 5º PA'!$E$5:$E$2004='Analítico Cx.'!$B157),-('Diário 5º PA'!$P$5:$P$2004=C$1),('Diário 5º PA'!$F$5:$F$2004))</f>
        <v>3255</v>
      </c>
      <c r="D157" s="218">
        <f>SUMPRODUCT(-('Diário 2o PA'!$E$5:$E$1412='Analítico Cx.'!$B157),-('Diário 2o PA'!$P$5:$P$1412=D$1),('Diário 2o PA'!$F$5:$F$1412))+
SUMPRODUCT(-('Diário 3o PA'!$E$5:$E$2004='Analítico Cx.'!$B157),-('Diário 3o PA'!$P$5:$P$2004=D$1),('Diário 3o PA'!$F$5:$F$2004))+
SUMPRODUCT(-('Diário 4º PA'!$E$5:$E$2004='Analítico Cx.'!$B157),-('Diário 4º PA'!$P$5:$P$2004=D$1),('Diário 4º PA'!$F$5:$F$2004))+
SUMPRODUCT(-('Diário 5º PA'!$E$5:$E$2004='Analítico Cx.'!$B157),-('Diário 5º PA'!$P$5:$P$2004=D$1),('Diário 5º PA'!$F$5:$F$2004))</f>
        <v>2883</v>
      </c>
      <c r="E157" s="218">
        <f>SUMPRODUCT(-('Diário 2o PA'!$E$5:$E$1412='Analítico Cx.'!$B157),-('Diário 2o PA'!$P$5:$P$1412=E$1),('Diário 2o PA'!$F$5:$F$1412))+
SUMPRODUCT(-('Diário 3o PA'!$E$5:$E$2004='Analítico Cx.'!$B157),-('Diário 3o PA'!$P$5:$P$2004=E$1),('Diário 3o PA'!$F$5:$F$2004))+
SUMPRODUCT(-('Diário 4º PA'!$E$5:$E$2004='Analítico Cx.'!$B157),-('Diário 4º PA'!$P$5:$P$2004=E$1),('Diário 4º PA'!$F$5:$F$2004))+
SUMPRODUCT(-('Diário 5º PA'!$E$5:$E$2004='Analítico Cx.'!$B157),-('Diário 5º PA'!$P$5:$P$2004=E$1),('Diário 5º PA'!$F$5:$F$2004))</f>
        <v>2694.88</v>
      </c>
      <c r="F157" s="218">
        <f>SUMPRODUCT(-('Diário 2o PA'!$E$5:$E$1412='Analítico Cx.'!$B157),-('Diário 2o PA'!$P$5:$P$1412=F$1),('Diário 2o PA'!$F$5:$F$1412))+
SUMPRODUCT(-('Diário 3o PA'!$E$5:$E$2004='Analítico Cx.'!$B157),-('Diário 3o PA'!$P$5:$P$2004=F$1),('Diário 3o PA'!$F$5:$F$2004))+
SUMPRODUCT(-('Diário 4º PA'!$E$5:$E$2004='Analítico Cx.'!$B157),-('Diário 4º PA'!$P$5:$P$2004=F$1),('Diário 4º PA'!$F$5:$F$2004))+
SUMPRODUCT(-('Diário 5º PA'!$E$5:$E$2004='Analítico Cx.'!$B157),-('Diário 5º PA'!$P$5:$P$2004=F$1),('Diário 5º PA'!$F$5:$F$2004))</f>
        <v>0</v>
      </c>
      <c r="G157" s="218">
        <f>SUMPRODUCT(-('Diário 2o PA'!$E$5:$E$1412='Analítico Cx.'!$B157),-('Diário 2o PA'!$P$5:$P$1412=G$1),('Diário 2o PA'!$F$5:$F$1412))+
SUMPRODUCT(-('Diário 3o PA'!$E$5:$E$2004='Analítico Cx.'!$B157),-('Diário 3o PA'!$P$5:$P$2004=G$1),('Diário 3o PA'!$F$5:$F$2004))+
SUMPRODUCT(-('Diário 4º PA'!$E$5:$E$2004='Analítico Cx.'!$B157),-('Diário 4º PA'!$P$5:$P$2004=G$1),('Diário 4º PA'!$F$5:$F$2004))+
SUMPRODUCT(-('Diário 5º PA'!$E$5:$E$2004='Analítico Cx.'!$B157),-('Diário 5º PA'!$P$5:$P$2004=G$1),('Diário 5º PA'!$F$5:$F$2004))</f>
        <v>0</v>
      </c>
      <c r="H157" s="218">
        <f>SUMPRODUCT(-('Diário 2o PA'!$E$5:$E$1412='Analítico Cx.'!$B157),-('Diário 2o PA'!$P$5:$P$1412=H$1),('Diário 2o PA'!$F$5:$F$1412))+
SUMPRODUCT(-('Diário 3o PA'!$E$5:$E$2004='Analítico Cx.'!$B157),-('Diário 3o PA'!$P$5:$P$2004=H$1),('Diário 3o PA'!$F$5:$F$2004))+
SUMPRODUCT(-('Diário 4º PA'!$E$5:$E$2004='Analítico Cx.'!$B157),-('Diário 4º PA'!$P$5:$P$2004=H$1),('Diário 4º PA'!$F$5:$F$2004))+
SUMPRODUCT(-('Diário 5º PA'!$E$5:$E$2004='Analítico Cx.'!$B157),-('Diário 5º PA'!$P$5:$P$2004=H$1),('Diário 5º PA'!$F$5:$F$2004))</f>
        <v>0</v>
      </c>
      <c r="I157" s="218">
        <f>SUMPRODUCT(-('Diário 2o PA'!$E$5:$E$1412='Analítico Cx.'!$B157),-('Diário 2o PA'!$P$5:$P$1412=I$1),('Diário 2o PA'!$F$5:$F$1412))+
SUMPRODUCT(-('Diário 3o PA'!$E$5:$E$2004='Analítico Cx.'!$B157),-('Diário 3o PA'!$P$5:$P$2004=I$1),('Diário 3o PA'!$F$5:$F$2004))+
SUMPRODUCT(-('Diário 4º PA'!$E$5:$E$2004='Analítico Cx.'!$B157),-('Diário 4º PA'!$P$5:$P$2004=I$1),('Diário 4º PA'!$F$5:$F$2004))+
SUMPRODUCT(-('Diário 5º PA'!$E$5:$E$2004='Analítico Cx.'!$B157),-('Diário 5º PA'!$P$5:$P$2004=I$1),('Diário 5º PA'!$F$5:$F$2004))</f>
        <v>0</v>
      </c>
      <c r="J157" s="218">
        <f>SUMPRODUCT(-('Diário 2o PA'!$E$5:$E$1412='Analítico Cx.'!$B157),-('Diário 2o PA'!$P$5:$P$1412=J$1),('Diário 2o PA'!$F$5:$F$1412))+
SUMPRODUCT(-('Diário 3o PA'!$E$5:$E$2004='Analítico Cx.'!$B157),-('Diário 3o PA'!$P$5:$P$2004=J$1),('Diário 3o PA'!$F$5:$F$2004))+
SUMPRODUCT(-('Diário 4º PA'!$E$5:$E$2004='Analítico Cx.'!$B157),-('Diário 4º PA'!$P$5:$P$2004=J$1),('Diário 4º PA'!$F$5:$F$2004))+
SUMPRODUCT(-('Diário 5º PA'!$E$5:$E$2004='Analítico Cx.'!$B157),-('Diário 5º PA'!$P$5:$P$2004=J$1),('Diário 5º PA'!$F$5:$F$2004))</f>
        <v>0</v>
      </c>
      <c r="K157" s="218">
        <f>SUMPRODUCT(-('Diário 2o PA'!$E$5:$E$1412='Analítico Cx.'!$B157),-('Diário 2o PA'!$P$5:$P$1412=K$1),('Diário 2o PA'!$F$5:$F$1412))+
SUMPRODUCT(-('Diário 3o PA'!$E$5:$E$2004='Analítico Cx.'!$B157),-('Diário 3o PA'!$P$5:$P$2004=K$1),('Diário 3o PA'!$F$5:$F$2004))+
SUMPRODUCT(-('Diário 4º PA'!$E$5:$E$2004='Analítico Cx.'!$B157),-('Diário 4º PA'!$P$5:$P$2004=K$1),('Diário 4º PA'!$F$5:$F$2004))+
SUMPRODUCT(-('Diário 5º PA'!$E$5:$E$2004='Analítico Cx.'!$B157),-('Diário 5º PA'!$P$5:$P$2004=K$1),('Diário 5º PA'!$F$5:$F$2004))</f>
        <v>0</v>
      </c>
      <c r="L157" s="218">
        <f>SUMPRODUCT(-('Diário 2o PA'!$E$5:$E$1412='Analítico Cx.'!$B157),-('Diário 2o PA'!$P$5:$P$1412=L$1),('Diário 2o PA'!$F$5:$F$1412))+
SUMPRODUCT(-('Diário 3o PA'!$E$5:$E$2004='Analítico Cx.'!$B157),-('Diário 3o PA'!$P$5:$P$2004=L$1),('Diário 3o PA'!$F$5:$F$2004))+
SUMPRODUCT(-('Diário 4º PA'!$E$5:$E$2004='Analítico Cx.'!$B157),-('Diário 4º PA'!$P$5:$P$2004=L$1),('Diário 4º PA'!$F$5:$F$2004))+
SUMPRODUCT(-('Diário 5º PA'!$E$5:$E$2004='Analítico Cx.'!$B157),-('Diário 5º PA'!$P$5:$P$2004=L$1),('Diário 5º PA'!$F$5:$F$2004))</f>
        <v>0</v>
      </c>
      <c r="M157" s="218">
        <f>SUMPRODUCT(-('Diário 2o PA'!$E$5:$E$1412='Analítico Cx.'!$B157),-('Diário 2o PA'!$P$5:$P$1412=M$1),('Diário 2o PA'!$F$5:$F$1412))+
SUMPRODUCT(-('Diário 3o PA'!$E$5:$E$2004='Analítico Cx.'!$B157),-('Diário 3o PA'!$P$5:$P$2004=M$1),('Diário 3o PA'!$F$5:$F$2004))+
SUMPRODUCT(-('Diário 4º PA'!$E$5:$E$2004='Analítico Cx.'!$B157),-('Diário 4º PA'!$P$5:$P$2004=M$1),('Diário 4º PA'!$F$5:$F$2004))+
SUMPRODUCT(-('Diário 5º PA'!$E$5:$E$2004='Analítico Cx.'!$B157),-('Diário 5º PA'!$P$5:$P$2004=M$1),('Diário 5º PA'!$F$5:$F$2004))</f>
        <v>0</v>
      </c>
      <c r="N157" s="218">
        <f>SUMPRODUCT(-('Diário 2o PA'!$E$5:$E$1412='Analítico Cx.'!$B157),-('Diário 2o PA'!$P$5:$P$1412=N$1),('Diário 2o PA'!$F$5:$F$1412))+
SUMPRODUCT(-('Diário 3o PA'!$E$5:$E$2004='Analítico Cx.'!$B157),-('Diário 3o PA'!$P$5:$P$2004=N$1),('Diário 3o PA'!$F$5:$F$2004))+
SUMPRODUCT(-('Diário 4º PA'!$E$5:$E$2004='Analítico Cx.'!$B157),-('Diário 4º PA'!$P$5:$P$2004=N$1),('Diário 4º PA'!$F$5:$F$2004))+
SUMPRODUCT(-('Diário 5º PA'!$E$5:$E$2004='Analítico Cx.'!$B157),-('Diário 5º PA'!$P$5:$P$2004=N$1),('Diário 5º PA'!$F$5:$F$2004))</f>
        <v>0</v>
      </c>
      <c r="O157" s="219">
        <f t="shared" si="18"/>
        <v>8832.880000000001</v>
      </c>
      <c r="P157" s="193">
        <f t="shared" si="20"/>
        <v>9.6673368382963734E-4</v>
      </c>
    </row>
    <row r="158" spans="1:16" ht="23.25" customHeight="1" x14ac:dyDescent="0.25">
      <c r="A158" s="68" t="s">
        <v>682</v>
      </c>
      <c r="B158" s="115" t="s">
        <v>408</v>
      </c>
      <c r="C158" s="218">
        <f>SUMPRODUCT(-('Diário 2o PA'!$E$5:$E$1412='Analítico Cx.'!$B158),-('Diário 2o PA'!$P$5:$P$1412=C$1),('Diário 2o PA'!$F$5:$F$1412))+
SUMPRODUCT(-('Diário 3o PA'!$E$5:$E$2004='Analítico Cx.'!$B158),-('Diário 3o PA'!$P$5:$P$2004=C$1),('Diário 3o PA'!$F$5:$F$2004))+
SUMPRODUCT(-('Diário 4º PA'!$E$5:$E$2004='Analítico Cx.'!$B158),-('Diário 4º PA'!$P$5:$P$2004=C$1),('Diário 4º PA'!$F$5:$F$2004))+
SUMPRODUCT(-('Diário 5º PA'!$E$5:$E$2004='Analítico Cx.'!$B158),-('Diário 5º PA'!$P$5:$P$2004=C$1),('Diário 5º PA'!$F$5:$F$2004))</f>
        <v>696.2</v>
      </c>
      <c r="D158" s="218">
        <f>SUMPRODUCT(-('Diário 2o PA'!$E$5:$E$1412='Analítico Cx.'!$B158),-('Diário 2o PA'!$P$5:$P$1412=D$1),('Diário 2o PA'!$F$5:$F$1412))+
SUMPRODUCT(-('Diário 3o PA'!$E$5:$E$2004='Analítico Cx.'!$B158),-('Diário 3o PA'!$P$5:$P$2004=D$1),('Diário 3o PA'!$F$5:$F$2004))+
SUMPRODUCT(-('Diário 4º PA'!$E$5:$E$2004='Analítico Cx.'!$B158),-('Diário 4º PA'!$P$5:$P$2004=D$1),('Diário 4º PA'!$F$5:$F$2004))+
SUMPRODUCT(-('Diário 5º PA'!$E$5:$E$2004='Analítico Cx.'!$B158),-('Diário 5º PA'!$P$5:$P$2004=D$1),('Diário 5º PA'!$F$5:$F$2004))</f>
        <v>1334.72</v>
      </c>
      <c r="E158" s="218">
        <f>SUMPRODUCT(-('Diário 2o PA'!$E$5:$E$1412='Analítico Cx.'!$B158),-('Diário 2o PA'!$P$5:$P$1412=E$1),('Diário 2o PA'!$F$5:$F$1412))+
SUMPRODUCT(-('Diário 3o PA'!$E$5:$E$2004='Analítico Cx.'!$B158),-('Diário 3o PA'!$P$5:$P$2004=E$1),('Diário 3o PA'!$F$5:$F$2004))+
SUMPRODUCT(-('Diário 4º PA'!$E$5:$E$2004='Analítico Cx.'!$B158),-('Diário 4º PA'!$P$5:$P$2004=E$1),('Diário 4º PA'!$F$5:$F$2004))+
SUMPRODUCT(-('Diário 5º PA'!$E$5:$E$2004='Analítico Cx.'!$B158),-('Diário 5º PA'!$P$5:$P$2004=E$1),('Diário 5º PA'!$F$5:$F$2004))</f>
        <v>2737.9599999999996</v>
      </c>
      <c r="F158" s="218">
        <f>SUMPRODUCT(-('Diário 2o PA'!$E$5:$E$1412='Analítico Cx.'!$B158),-('Diário 2o PA'!$P$5:$P$1412=F$1),('Diário 2o PA'!$F$5:$F$1412))+
SUMPRODUCT(-('Diário 3o PA'!$E$5:$E$2004='Analítico Cx.'!$B158),-('Diário 3o PA'!$P$5:$P$2004=F$1),('Diário 3o PA'!$F$5:$F$2004))+
SUMPRODUCT(-('Diário 4º PA'!$E$5:$E$2004='Analítico Cx.'!$B158),-('Diário 4º PA'!$P$5:$P$2004=F$1),('Diário 4º PA'!$F$5:$F$2004))+
SUMPRODUCT(-('Diário 5º PA'!$E$5:$E$2004='Analítico Cx.'!$B158),-('Diário 5º PA'!$P$5:$P$2004=F$1),('Diário 5º PA'!$F$5:$F$2004))</f>
        <v>0</v>
      </c>
      <c r="G158" s="218">
        <f>SUMPRODUCT(-('Diário 2o PA'!$E$5:$E$1412='Analítico Cx.'!$B158),-('Diário 2o PA'!$P$5:$P$1412=G$1),('Diário 2o PA'!$F$5:$F$1412))+
SUMPRODUCT(-('Diário 3o PA'!$E$5:$E$2004='Analítico Cx.'!$B158),-('Diário 3o PA'!$P$5:$P$2004=G$1),('Diário 3o PA'!$F$5:$F$2004))+
SUMPRODUCT(-('Diário 4º PA'!$E$5:$E$2004='Analítico Cx.'!$B158),-('Diário 4º PA'!$P$5:$P$2004=G$1),('Diário 4º PA'!$F$5:$F$2004))+
SUMPRODUCT(-('Diário 5º PA'!$E$5:$E$2004='Analítico Cx.'!$B158),-('Diário 5º PA'!$P$5:$P$2004=G$1),('Diário 5º PA'!$F$5:$F$2004))</f>
        <v>0</v>
      </c>
      <c r="H158" s="218">
        <f>SUMPRODUCT(-('Diário 2o PA'!$E$5:$E$1412='Analítico Cx.'!$B158),-('Diário 2o PA'!$P$5:$P$1412=H$1),('Diário 2o PA'!$F$5:$F$1412))+
SUMPRODUCT(-('Diário 3o PA'!$E$5:$E$2004='Analítico Cx.'!$B158),-('Diário 3o PA'!$P$5:$P$2004=H$1),('Diário 3o PA'!$F$5:$F$2004))+
SUMPRODUCT(-('Diário 4º PA'!$E$5:$E$2004='Analítico Cx.'!$B158),-('Diário 4º PA'!$P$5:$P$2004=H$1),('Diário 4º PA'!$F$5:$F$2004))+
SUMPRODUCT(-('Diário 5º PA'!$E$5:$E$2004='Analítico Cx.'!$B158),-('Diário 5º PA'!$P$5:$P$2004=H$1),('Diário 5º PA'!$F$5:$F$2004))</f>
        <v>0</v>
      </c>
      <c r="I158" s="218">
        <f>SUMPRODUCT(-('Diário 2o PA'!$E$5:$E$1412='Analítico Cx.'!$B158),-('Diário 2o PA'!$P$5:$P$1412=I$1),('Diário 2o PA'!$F$5:$F$1412))+
SUMPRODUCT(-('Diário 3o PA'!$E$5:$E$2004='Analítico Cx.'!$B158),-('Diário 3o PA'!$P$5:$P$2004=I$1),('Diário 3o PA'!$F$5:$F$2004))+
SUMPRODUCT(-('Diário 4º PA'!$E$5:$E$2004='Analítico Cx.'!$B158),-('Diário 4º PA'!$P$5:$P$2004=I$1),('Diário 4º PA'!$F$5:$F$2004))+
SUMPRODUCT(-('Diário 5º PA'!$E$5:$E$2004='Analítico Cx.'!$B158),-('Diário 5º PA'!$P$5:$P$2004=I$1),('Diário 5º PA'!$F$5:$F$2004))</f>
        <v>0</v>
      </c>
      <c r="J158" s="218">
        <f>SUMPRODUCT(-('Diário 2o PA'!$E$5:$E$1412='Analítico Cx.'!$B158),-('Diário 2o PA'!$P$5:$P$1412=J$1),('Diário 2o PA'!$F$5:$F$1412))+
SUMPRODUCT(-('Diário 3o PA'!$E$5:$E$2004='Analítico Cx.'!$B158),-('Diário 3o PA'!$P$5:$P$2004=J$1),('Diário 3o PA'!$F$5:$F$2004))+
SUMPRODUCT(-('Diário 4º PA'!$E$5:$E$2004='Analítico Cx.'!$B158),-('Diário 4º PA'!$P$5:$P$2004=J$1),('Diário 4º PA'!$F$5:$F$2004))+
SUMPRODUCT(-('Diário 5º PA'!$E$5:$E$2004='Analítico Cx.'!$B158),-('Diário 5º PA'!$P$5:$P$2004=J$1),('Diário 5º PA'!$F$5:$F$2004))</f>
        <v>0</v>
      </c>
      <c r="K158" s="218">
        <f>SUMPRODUCT(-('Diário 2o PA'!$E$5:$E$1412='Analítico Cx.'!$B158),-('Diário 2o PA'!$P$5:$P$1412=K$1),('Diário 2o PA'!$F$5:$F$1412))+
SUMPRODUCT(-('Diário 3o PA'!$E$5:$E$2004='Analítico Cx.'!$B158),-('Diário 3o PA'!$P$5:$P$2004=K$1),('Diário 3o PA'!$F$5:$F$2004))+
SUMPRODUCT(-('Diário 4º PA'!$E$5:$E$2004='Analítico Cx.'!$B158),-('Diário 4º PA'!$P$5:$P$2004=K$1),('Diário 4º PA'!$F$5:$F$2004))+
SUMPRODUCT(-('Diário 5º PA'!$E$5:$E$2004='Analítico Cx.'!$B158),-('Diário 5º PA'!$P$5:$P$2004=K$1),('Diário 5º PA'!$F$5:$F$2004))</f>
        <v>0</v>
      </c>
      <c r="L158" s="218">
        <f>SUMPRODUCT(-('Diário 2o PA'!$E$5:$E$1412='Analítico Cx.'!$B158),-('Diário 2o PA'!$P$5:$P$1412=L$1),('Diário 2o PA'!$F$5:$F$1412))+
SUMPRODUCT(-('Diário 3o PA'!$E$5:$E$2004='Analítico Cx.'!$B158),-('Diário 3o PA'!$P$5:$P$2004=L$1),('Diário 3o PA'!$F$5:$F$2004))+
SUMPRODUCT(-('Diário 4º PA'!$E$5:$E$2004='Analítico Cx.'!$B158),-('Diário 4º PA'!$P$5:$P$2004=L$1),('Diário 4º PA'!$F$5:$F$2004))+
SUMPRODUCT(-('Diário 5º PA'!$E$5:$E$2004='Analítico Cx.'!$B158),-('Diário 5º PA'!$P$5:$P$2004=L$1),('Diário 5º PA'!$F$5:$F$2004))</f>
        <v>0</v>
      </c>
      <c r="M158" s="218">
        <f>SUMPRODUCT(-('Diário 2o PA'!$E$5:$E$1412='Analítico Cx.'!$B158),-('Diário 2o PA'!$P$5:$P$1412=M$1),('Diário 2o PA'!$F$5:$F$1412))+
SUMPRODUCT(-('Diário 3o PA'!$E$5:$E$2004='Analítico Cx.'!$B158),-('Diário 3o PA'!$P$5:$P$2004=M$1),('Diário 3o PA'!$F$5:$F$2004))+
SUMPRODUCT(-('Diário 4º PA'!$E$5:$E$2004='Analítico Cx.'!$B158),-('Diário 4º PA'!$P$5:$P$2004=M$1),('Diário 4º PA'!$F$5:$F$2004))+
SUMPRODUCT(-('Diário 5º PA'!$E$5:$E$2004='Analítico Cx.'!$B158),-('Diário 5º PA'!$P$5:$P$2004=M$1),('Diário 5º PA'!$F$5:$F$2004))</f>
        <v>0</v>
      </c>
      <c r="N158" s="218">
        <f>SUMPRODUCT(-('Diário 2o PA'!$E$5:$E$1412='Analítico Cx.'!$B158),-('Diário 2o PA'!$P$5:$P$1412=N$1),('Diário 2o PA'!$F$5:$F$1412))+
SUMPRODUCT(-('Diário 3o PA'!$E$5:$E$2004='Analítico Cx.'!$B158),-('Diário 3o PA'!$P$5:$P$2004=N$1),('Diário 3o PA'!$F$5:$F$2004))+
SUMPRODUCT(-('Diário 4º PA'!$E$5:$E$2004='Analítico Cx.'!$B158),-('Diário 4º PA'!$P$5:$P$2004=N$1),('Diário 4º PA'!$F$5:$F$2004))+
SUMPRODUCT(-('Diário 5º PA'!$E$5:$E$2004='Analítico Cx.'!$B158),-('Diário 5º PA'!$P$5:$P$2004=N$1),('Diário 5º PA'!$F$5:$F$2004))</f>
        <v>0</v>
      </c>
      <c r="O158" s="219">
        <f t="shared" si="18"/>
        <v>4768.8799999999992</v>
      </c>
      <c r="P158" s="193">
        <f t="shared" si="20"/>
        <v>5.2194040110829982E-4</v>
      </c>
    </row>
    <row r="159" spans="1:16" ht="23.25" customHeight="1" x14ac:dyDescent="0.25">
      <c r="A159" s="228" t="s">
        <v>683</v>
      </c>
      <c r="B159" s="115" t="s">
        <v>730</v>
      </c>
      <c r="C159" s="218">
        <f>SUMPRODUCT(-('Diário 2o PA'!$E$5:$E$1412='Analítico Cx.'!$B159),-('Diário 2o PA'!$P$5:$P$1412=C$1),('Diário 2o PA'!$F$5:$F$1412))+
SUMPRODUCT(-('Diário 3o PA'!$E$5:$E$2004='Analítico Cx.'!$B159),-('Diário 3o PA'!$P$5:$P$2004=C$1),('Diário 3o PA'!$F$5:$F$2004))+
SUMPRODUCT(-('Diário 4º PA'!$E$5:$E$2004='Analítico Cx.'!$B159),-('Diário 4º PA'!$P$5:$P$2004=C$1),('Diário 4º PA'!$F$5:$F$2004))+
SUMPRODUCT(-('Diário 5º PA'!$E$5:$E$2004='Analítico Cx.'!$B159),-('Diário 5º PA'!$P$5:$P$2004=C$1),('Diário 5º PA'!$F$5:$F$2004))</f>
        <v>0</v>
      </c>
      <c r="D159" s="218">
        <f>SUMPRODUCT(-('Diário 2o PA'!$E$5:$E$1412='Analítico Cx.'!$B159),-('Diário 2o PA'!$P$5:$P$1412=D$1),('Diário 2o PA'!$F$5:$F$1412))+
SUMPRODUCT(-('Diário 3o PA'!$E$5:$E$2004='Analítico Cx.'!$B159),-('Diário 3o PA'!$P$5:$P$2004=D$1),('Diário 3o PA'!$F$5:$F$2004))+
SUMPRODUCT(-('Diário 4º PA'!$E$5:$E$2004='Analítico Cx.'!$B159),-('Diário 4º PA'!$P$5:$P$2004=D$1),('Diário 4º PA'!$F$5:$F$2004))+
SUMPRODUCT(-('Diário 5º PA'!$E$5:$E$2004='Analítico Cx.'!$B159),-('Diário 5º PA'!$P$5:$P$2004=D$1),('Diário 5º PA'!$F$5:$F$2004))</f>
        <v>0</v>
      </c>
      <c r="E159" s="218">
        <f>SUMPRODUCT(-('Diário 2o PA'!$E$5:$E$1412='Analítico Cx.'!$B159),-('Diário 2o PA'!$P$5:$P$1412=E$1),('Diário 2o PA'!$F$5:$F$1412))+
SUMPRODUCT(-('Diário 3o PA'!$E$5:$E$2004='Analítico Cx.'!$B159),-('Diário 3o PA'!$P$5:$P$2004=E$1),('Diário 3o PA'!$F$5:$F$2004))+
SUMPRODUCT(-('Diário 4º PA'!$E$5:$E$2004='Analítico Cx.'!$B159),-('Diário 4º PA'!$P$5:$P$2004=E$1),('Diário 4º PA'!$F$5:$F$2004))+
SUMPRODUCT(-('Diário 5º PA'!$E$5:$E$2004='Analítico Cx.'!$B159),-('Diário 5º PA'!$P$5:$P$2004=E$1),('Diário 5º PA'!$F$5:$F$2004))</f>
        <v>0</v>
      </c>
      <c r="F159" s="218">
        <f>SUMPRODUCT(-('Diário 2o PA'!$E$5:$E$1412='Analítico Cx.'!$B159),-('Diário 2o PA'!$P$5:$P$1412=F$1),('Diário 2o PA'!$F$5:$F$1412))+
SUMPRODUCT(-('Diário 3o PA'!$E$5:$E$2004='Analítico Cx.'!$B159),-('Diário 3o PA'!$P$5:$P$2004=F$1),('Diário 3o PA'!$F$5:$F$2004))+
SUMPRODUCT(-('Diário 4º PA'!$E$5:$E$2004='Analítico Cx.'!$B159),-('Diário 4º PA'!$P$5:$P$2004=F$1),('Diário 4º PA'!$F$5:$F$2004))+
SUMPRODUCT(-('Diário 5º PA'!$E$5:$E$2004='Analítico Cx.'!$B159),-('Diário 5º PA'!$P$5:$P$2004=F$1),('Diário 5º PA'!$F$5:$F$2004))</f>
        <v>0</v>
      </c>
      <c r="G159" s="218">
        <f>SUMPRODUCT(-('Diário 2o PA'!$E$5:$E$1412='Analítico Cx.'!$B159),-('Diário 2o PA'!$P$5:$P$1412=G$1),('Diário 2o PA'!$F$5:$F$1412))+
SUMPRODUCT(-('Diário 3o PA'!$E$5:$E$2004='Analítico Cx.'!$B159),-('Diário 3o PA'!$P$5:$P$2004=G$1),('Diário 3o PA'!$F$5:$F$2004))+
SUMPRODUCT(-('Diário 4º PA'!$E$5:$E$2004='Analítico Cx.'!$B159),-('Diário 4º PA'!$P$5:$P$2004=G$1),('Diário 4º PA'!$F$5:$F$2004))+
SUMPRODUCT(-('Diário 5º PA'!$E$5:$E$2004='Analítico Cx.'!$B159),-('Diário 5º PA'!$P$5:$P$2004=G$1),('Diário 5º PA'!$F$5:$F$2004))</f>
        <v>0</v>
      </c>
      <c r="H159" s="218">
        <f>SUMPRODUCT(-('Diário 2o PA'!$E$5:$E$1412='Analítico Cx.'!$B159),-('Diário 2o PA'!$P$5:$P$1412=H$1),('Diário 2o PA'!$F$5:$F$1412))+
SUMPRODUCT(-('Diário 3o PA'!$E$5:$E$2004='Analítico Cx.'!$B159),-('Diário 3o PA'!$P$5:$P$2004=H$1),('Diário 3o PA'!$F$5:$F$2004))+
SUMPRODUCT(-('Diário 4º PA'!$E$5:$E$2004='Analítico Cx.'!$B159),-('Diário 4º PA'!$P$5:$P$2004=H$1),('Diário 4º PA'!$F$5:$F$2004))+
SUMPRODUCT(-('Diário 5º PA'!$E$5:$E$2004='Analítico Cx.'!$B159),-('Diário 5º PA'!$P$5:$P$2004=H$1),('Diário 5º PA'!$F$5:$F$2004))</f>
        <v>0</v>
      </c>
      <c r="I159" s="218">
        <f>SUMPRODUCT(-('Diário 2o PA'!$E$5:$E$1412='Analítico Cx.'!$B159),-('Diário 2o PA'!$P$5:$P$1412=I$1),('Diário 2o PA'!$F$5:$F$1412))+
SUMPRODUCT(-('Diário 3o PA'!$E$5:$E$2004='Analítico Cx.'!$B159),-('Diário 3o PA'!$P$5:$P$2004=I$1),('Diário 3o PA'!$F$5:$F$2004))+
SUMPRODUCT(-('Diário 4º PA'!$E$5:$E$2004='Analítico Cx.'!$B159),-('Diário 4º PA'!$P$5:$P$2004=I$1),('Diário 4º PA'!$F$5:$F$2004))+
SUMPRODUCT(-('Diário 5º PA'!$E$5:$E$2004='Analítico Cx.'!$B159),-('Diário 5º PA'!$P$5:$P$2004=I$1),('Diário 5º PA'!$F$5:$F$2004))</f>
        <v>0</v>
      </c>
      <c r="J159" s="218">
        <f>SUMPRODUCT(-('Diário 2o PA'!$E$5:$E$1412='Analítico Cx.'!$B159),-('Diário 2o PA'!$P$5:$P$1412=J$1),('Diário 2o PA'!$F$5:$F$1412))+
SUMPRODUCT(-('Diário 3o PA'!$E$5:$E$2004='Analítico Cx.'!$B159),-('Diário 3o PA'!$P$5:$P$2004=J$1),('Diário 3o PA'!$F$5:$F$2004))+
SUMPRODUCT(-('Diário 4º PA'!$E$5:$E$2004='Analítico Cx.'!$B159),-('Diário 4º PA'!$P$5:$P$2004=J$1),('Diário 4º PA'!$F$5:$F$2004))+
SUMPRODUCT(-('Diário 5º PA'!$E$5:$E$2004='Analítico Cx.'!$B159),-('Diário 5º PA'!$P$5:$P$2004=J$1),('Diário 5º PA'!$F$5:$F$2004))</f>
        <v>0</v>
      </c>
      <c r="K159" s="218">
        <f>SUMPRODUCT(-('Diário 2o PA'!$E$5:$E$1412='Analítico Cx.'!$B159),-('Diário 2o PA'!$P$5:$P$1412=K$1),('Diário 2o PA'!$F$5:$F$1412))+
SUMPRODUCT(-('Diário 3o PA'!$E$5:$E$2004='Analítico Cx.'!$B159),-('Diário 3o PA'!$P$5:$P$2004=K$1),('Diário 3o PA'!$F$5:$F$2004))+
SUMPRODUCT(-('Diário 4º PA'!$E$5:$E$2004='Analítico Cx.'!$B159),-('Diário 4º PA'!$P$5:$P$2004=K$1),('Diário 4º PA'!$F$5:$F$2004))+
SUMPRODUCT(-('Diário 5º PA'!$E$5:$E$2004='Analítico Cx.'!$B159),-('Diário 5º PA'!$P$5:$P$2004=K$1),('Diário 5º PA'!$F$5:$F$2004))</f>
        <v>0</v>
      </c>
      <c r="L159" s="218">
        <f>SUMPRODUCT(-('Diário 2o PA'!$E$5:$E$1412='Analítico Cx.'!$B159),-('Diário 2o PA'!$P$5:$P$1412=L$1),('Diário 2o PA'!$F$5:$F$1412))+
SUMPRODUCT(-('Diário 3o PA'!$E$5:$E$2004='Analítico Cx.'!$B159),-('Diário 3o PA'!$P$5:$P$2004=L$1),('Diário 3o PA'!$F$5:$F$2004))+
SUMPRODUCT(-('Diário 4º PA'!$E$5:$E$2004='Analítico Cx.'!$B159),-('Diário 4º PA'!$P$5:$P$2004=L$1),('Diário 4º PA'!$F$5:$F$2004))+
SUMPRODUCT(-('Diário 5º PA'!$E$5:$E$2004='Analítico Cx.'!$B159),-('Diário 5º PA'!$P$5:$P$2004=L$1),('Diário 5º PA'!$F$5:$F$2004))</f>
        <v>0</v>
      </c>
      <c r="M159" s="218">
        <f>SUMPRODUCT(-('Diário 2o PA'!$E$5:$E$1412='Analítico Cx.'!$B159),-('Diário 2o PA'!$P$5:$P$1412=M$1),('Diário 2o PA'!$F$5:$F$1412))+
SUMPRODUCT(-('Diário 3o PA'!$E$5:$E$2004='Analítico Cx.'!$B159),-('Diário 3o PA'!$P$5:$P$2004=M$1),('Diário 3o PA'!$F$5:$F$2004))+
SUMPRODUCT(-('Diário 4º PA'!$E$5:$E$2004='Analítico Cx.'!$B159),-('Diário 4º PA'!$P$5:$P$2004=M$1),('Diário 4º PA'!$F$5:$F$2004))+
SUMPRODUCT(-('Diário 5º PA'!$E$5:$E$2004='Analítico Cx.'!$B159),-('Diário 5º PA'!$P$5:$P$2004=M$1),('Diário 5º PA'!$F$5:$F$2004))</f>
        <v>0</v>
      </c>
      <c r="N159" s="218">
        <f>SUMPRODUCT(-('Diário 2o PA'!$E$5:$E$1412='Analítico Cx.'!$B159),-('Diário 2o PA'!$P$5:$P$1412=N$1),('Diário 2o PA'!$F$5:$F$1412))+
SUMPRODUCT(-('Diário 3o PA'!$E$5:$E$2004='Analítico Cx.'!$B159),-('Diário 3o PA'!$P$5:$P$2004=N$1),('Diário 3o PA'!$F$5:$F$2004))+
SUMPRODUCT(-('Diário 4º PA'!$E$5:$E$2004='Analítico Cx.'!$B159),-('Diário 4º PA'!$P$5:$P$2004=N$1),('Diário 4º PA'!$F$5:$F$2004))+
SUMPRODUCT(-('Diário 5º PA'!$E$5:$E$2004='Analítico Cx.'!$B159),-('Diário 5º PA'!$P$5:$P$2004=N$1),('Diário 5º PA'!$F$5:$F$2004))</f>
        <v>0</v>
      </c>
      <c r="O159" s="219">
        <f t="shared" si="18"/>
        <v>0</v>
      </c>
      <c r="P159" s="193">
        <f t="shared" si="20"/>
        <v>0</v>
      </c>
    </row>
    <row r="160" spans="1:16" ht="23.25" customHeight="1" x14ac:dyDescent="0.25">
      <c r="A160" s="68" t="s">
        <v>684</v>
      </c>
      <c r="B160" s="115" t="s">
        <v>731</v>
      </c>
      <c r="C160" s="218">
        <f>SUMPRODUCT(-('Diário 2o PA'!$E$5:$E$1412='Analítico Cx.'!$B160),-('Diário 2o PA'!$P$5:$P$1412=C$1),('Diário 2o PA'!$F$5:$F$1412))+
SUMPRODUCT(-('Diário 3o PA'!$E$5:$E$2004='Analítico Cx.'!$B160),-('Diário 3o PA'!$P$5:$P$2004=C$1),('Diário 3o PA'!$F$5:$F$2004))+
SUMPRODUCT(-('Diário 4º PA'!$E$5:$E$2004='Analítico Cx.'!$B160),-('Diário 4º PA'!$P$5:$P$2004=C$1),('Diário 4º PA'!$F$5:$F$2004))+
SUMPRODUCT(-('Diário 5º PA'!$E$5:$E$2004='Analítico Cx.'!$B160),-('Diário 5º PA'!$P$5:$P$2004=C$1),('Diário 5º PA'!$F$5:$F$2004))</f>
        <v>68.419999999999987</v>
      </c>
      <c r="D160" s="218">
        <f>SUMPRODUCT(-('Diário 2o PA'!$E$5:$E$1412='Analítico Cx.'!$B160),-('Diário 2o PA'!$P$5:$P$1412=D$1),('Diário 2o PA'!$F$5:$F$1412))+
SUMPRODUCT(-('Diário 3o PA'!$E$5:$E$2004='Analítico Cx.'!$B160),-('Diário 3o PA'!$P$5:$P$2004=D$1),('Diário 3o PA'!$F$5:$F$2004))+
SUMPRODUCT(-('Diário 4º PA'!$E$5:$E$2004='Analítico Cx.'!$B160),-('Diário 4º PA'!$P$5:$P$2004=D$1),('Diário 4º PA'!$F$5:$F$2004))+
SUMPRODUCT(-('Diário 5º PA'!$E$5:$E$2004='Analítico Cx.'!$B160),-('Diário 5º PA'!$P$5:$P$2004=D$1),('Diário 5º PA'!$F$5:$F$2004))</f>
        <v>489.9</v>
      </c>
      <c r="E160" s="218">
        <f>SUMPRODUCT(-('Diário 2o PA'!$E$5:$E$1412='Analítico Cx.'!$B160),-('Diário 2o PA'!$P$5:$P$1412=E$1),('Diário 2o PA'!$F$5:$F$1412))+
SUMPRODUCT(-('Diário 3o PA'!$E$5:$E$2004='Analítico Cx.'!$B160),-('Diário 3o PA'!$P$5:$P$2004=E$1),('Diário 3o PA'!$F$5:$F$2004))+
SUMPRODUCT(-('Diário 4º PA'!$E$5:$E$2004='Analítico Cx.'!$B160),-('Diário 4º PA'!$P$5:$P$2004=E$1),('Diário 4º PA'!$F$5:$F$2004))+
SUMPRODUCT(-('Diário 5º PA'!$E$5:$E$2004='Analítico Cx.'!$B160),-('Diário 5º PA'!$P$5:$P$2004=E$1),('Diário 5º PA'!$F$5:$F$2004))</f>
        <v>2960</v>
      </c>
      <c r="F160" s="218">
        <f>SUMPRODUCT(-('Diário 2o PA'!$E$5:$E$1412='Analítico Cx.'!$B160),-('Diário 2o PA'!$P$5:$P$1412=F$1),('Diário 2o PA'!$F$5:$F$1412))+
SUMPRODUCT(-('Diário 3o PA'!$E$5:$E$2004='Analítico Cx.'!$B160),-('Diário 3o PA'!$P$5:$P$2004=F$1),('Diário 3o PA'!$F$5:$F$2004))+
SUMPRODUCT(-('Diário 4º PA'!$E$5:$E$2004='Analítico Cx.'!$B160),-('Diário 4º PA'!$P$5:$P$2004=F$1),('Diário 4º PA'!$F$5:$F$2004))+
SUMPRODUCT(-('Diário 5º PA'!$E$5:$E$2004='Analítico Cx.'!$B160),-('Diário 5º PA'!$P$5:$P$2004=F$1),('Diário 5º PA'!$F$5:$F$2004))</f>
        <v>0</v>
      </c>
      <c r="G160" s="218">
        <f>SUMPRODUCT(-('Diário 2o PA'!$E$5:$E$1412='Analítico Cx.'!$B160),-('Diário 2o PA'!$P$5:$P$1412=G$1),('Diário 2o PA'!$F$5:$F$1412))+
SUMPRODUCT(-('Diário 3o PA'!$E$5:$E$2004='Analítico Cx.'!$B160),-('Diário 3o PA'!$P$5:$P$2004=G$1),('Diário 3o PA'!$F$5:$F$2004))+
SUMPRODUCT(-('Diário 4º PA'!$E$5:$E$2004='Analítico Cx.'!$B160),-('Diário 4º PA'!$P$5:$P$2004=G$1),('Diário 4º PA'!$F$5:$F$2004))+
SUMPRODUCT(-('Diário 5º PA'!$E$5:$E$2004='Analítico Cx.'!$B160),-('Diário 5º PA'!$P$5:$P$2004=G$1),('Diário 5º PA'!$F$5:$F$2004))</f>
        <v>0</v>
      </c>
      <c r="H160" s="218">
        <f>SUMPRODUCT(-('Diário 2o PA'!$E$5:$E$1412='Analítico Cx.'!$B160),-('Diário 2o PA'!$P$5:$P$1412=H$1),('Diário 2o PA'!$F$5:$F$1412))+
SUMPRODUCT(-('Diário 3o PA'!$E$5:$E$2004='Analítico Cx.'!$B160),-('Diário 3o PA'!$P$5:$P$2004=H$1),('Diário 3o PA'!$F$5:$F$2004))+
SUMPRODUCT(-('Diário 4º PA'!$E$5:$E$2004='Analítico Cx.'!$B160),-('Diário 4º PA'!$P$5:$P$2004=H$1),('Diário 4º PA'!$F$5:$F$2004))+
SUMPRODUCT(-('Diário 5º PA'!$E$5:$E$2004='Analítico Cx.'!$B160),-('Diário 5º PA'!$P$5:$P$2004=H$1),('Diário 5º PA'!$F$5:$F$2004))</f>
        <v>0</v>
      </c>
      <c r="I160" s="218">
        <f>SUMPRODUCT(-('Diário 2o PA'!$E$5:$E$1412='Analítico Cx.'!$B160),-('Diário 2o PA'!$P$5:$P$1412=I$1),('Diário 2o PA'!$F$5:$F$1412))+
SUMPRODUCT(-('Diário 3o PA'!$E$5:$E$2004='Analítico Cx.'!$B160),-('Diário 3o PA'!$P$5:$P$2004=I$1),('Diário 3o PA'!$F$5:$F$2004))+
SUMPRODUCT(-('Diário 4º PA'!$E$5:$E$2004='Analítico Cx.'!$B160),-('Diário 4º PA'!$P$5:$P$2004=I$1),('Diário 4º PA'!$F$5:$F$2004))+
SUMPRODUCT(-('Diário 5º PA'!$E$5:$E$2004='Analítico Cx.'!$B160),-('Diário 5º PA'!$P$5:$P$2004=I$1),('Diário 5º PA'!$F$5:$F$2004))</f>
        <v>0</v>
      </c>
      <c r="J160" s="218">
        <f>SUMPRODUCT(-('Diário 2o PA'!$E$5:$E$1412='Analítico Cx.'!$B160),-('Diário 2o PA'!$P$5:$P$1412=J$1),('Diário 2o PA'!$F$5:$F$1412))+
SUMPRODUCT(-('Diário 3o PA'!$E$5:$E$2004='Analítico Cx.'!$B160),-('Diário 3o PA'!$P$5:$P$2004=J$1),('Diário 3o PA'!$F$5:$F$2004))+
SUMPRODUCT(-('Diário 4º PA'!$E$5:$E$2004='Analítico Cx.'!$B160),-('Diário 4º PA'!$P$5:$P$2004=J$1),('Diário 4º PA'!$F$5:$F$2004))+
SUMPRODUCT(-('Diário 5º PA'!$E$5:$E$2004='Analítico Cx.'!$B160),-('Diário 5º PA'!$P$5:$P$2004=J$1),('Diário 5º PA'!$F$5:$F$2004))</f>
        <v>0</v>
      </c>
      <c r="K160" s="218">
        <f>SUMPRODUCT(-('Diário 2o PA'!$E$5:$E$1412='Analítico Cx.'!$B160),-('Diário 2o PA'!$P$5:$P$1412=K$1),('Diário 2o PA'!$F$5:$F$1412))+
SUMPRODUCT(-('Diário 3o PA'!$E$5:$E$2004='Analítico Cx.'!$B160),-('Diário 3o PA'!$P$5:$P$2004=K$1),('Diário 3o PA'!$F$5:$F$2004))+
SUMPRODUCT(-('Diário 4º PA'!$E$5:$E$2004='Analítico Cx.'!$B160),-('Diário 4º PA'!$P$5:$P$2004=K$1),('Diário 4º PA'!$F$5:$F$2004))+
SUMPRODUCT(-('Diário 5º PA'!$E$5:$E$2004='Analítico Cx.'!$B160),-('Diário 5º PA'!$P$5:$P$2004=K$1),('Diário 5º PA'!$F$5:$F$2004))</f>
        <v>0</v>
      </c>
      <c r="L160" s="218">
        <f>SUMPRODUCT(-('Diário 2o PA'!$E$5:$E$1412='Analítico Cx.'!$B160),-('Diário 2o PA'!$P$5:$P$1412=L$1),('Diário 2o PA'!$F$5:$F$1412))+
SUMPRODUCT(-('Diário 3o PA'!$E$5:$E$2004='Analítico Cx.'!$B160),-('Diário 3o PA'!$P$5:$P$2004=L$1),('Diário 3o PA'!$F$5:$F$2004))+
SUMPRODUCT(-('Diário 4º PA'!$E$5:$E$2004='Analítico Cx.'!$B160),-('Diário 4º PA'!$P$5:$P$2004=L$1),('Diário 4º PA'!$F$5:$F$2004))+
SUMPRODUCT(-('Diário 5º PA'!$E$5:$E$2004='Analítico Cx.'!$B160),-('Diário 5º PA'!$P$5:$P$2004=L$1),('Diário 5º PA'!$F$5:$F$2004))</f>
        <v>0</v>
      </c>
      <c r="M160" s="218">
        <f>SUMPRODUCT(-('Diário 2o PA'!$E$5:$E$1412='Analítico Cx.'!$B160),-('Diário 2o PA'!$P$5:$P$1412=M$1),('Diário 2o PA'!$F$5:$F$1412))+
SUMPRODUCT(-('Diário 3o PA'!$E$5:$E$2004='Analítico Cx.'!$B160),-('Diário 3o PA'!$P$5:$P$2004=M$1),('Diário 3o PA'!$F$5:$F$2004))+
SUMPRODUCT(-('Diário 4º PA'!$E$5:$E$2004='Analítico Cx.'!$B160),-('Diário 4º PA'!$P$5:$P$2004=M$1),('Diário 4º PA'!$F$5:$F$2004))+
SUMPRODUCT(-('Diário 5º PA'!$E$5:$E$2004='Analítico Cx.'!$B160),-('Diário 5º PA'!$P$5:$P$2004=M$1),('Diário 5º PA'!$F$5:$F$2004))</f>
        <v>0</v>
      </c>
      <c r="N160" s="218">
        <f>SUMPRODUCT(-('Diário 2o PA'!$E$5:$E$1412='Analítico Cx.'!$B160),-('Diário 2o PA'!$P$5:$P$1412=N$1),('Diário 2o PA'!$F$5:$F$1412))+
SUMPRODUCT(-('Diário 3o PA'!$E$5:$E$2004='Analítico Cx.'!$B160),-('Diário 3o PA'!$P$5:$P$2004=N$1),('Diário 3o PA'!$F$5:$F$2004))+
SUMPRODUCT(-('Diário 4º PA'!$E$5:$E$2004='Analítico Cx.'!$B160),-('Diário 4º PA'!$P$5:$P$2004=N$1),('Diário 4º PA'!$F$5:$F$2004))+
SUMPRODUCT(-('Diário 5º PA'!$E$5:$E$2004='Analítico Cx.'!$B160),-('Diário 5º PA'!$P$5:$P$2004=N$1),('Diário 5º PA'!$F$5:$F$2004))</f>
        <v>0</v>
      </c>
      <c r="O160" s="219">
        <f t="shared" si="18"/>
        <v>3518.3199999999997</v>
      </c>
      <c r="P160" s="193">
        <f t="shared" si="20"/>
        <v>3.850701531653876E-4</v>
      </c>
    </row>
    <row r="161" spans="1:16" ht="23.25" customHeight="1" x14ac:dyDescent="0.25">
      <c r="A161" s="228" t="s">
        <v>685</v>
      </c>
      <c r="B161" s="115" t="s">
        <v>732</v>
      </c>
      <c r="C161" s="218">
        <f>SUMPRODUCT(-('Diário 2o PA'!$E$5:$E$1412='Analítico Cx.'!$B161),-('Diário 2o PA'!$P$5:$P$1412=C$1),('Diário 2o PA'!$F$5:$F$1412))+
SUMPRODUCT(-('Diário 3o PA'!$E$5:$E$2004='Analítico Cx.'!$B161),-('Diário 3o PA'!$P$5:$P$2004=C$1),('Diário 3o PA'!$F$5:$F$2004))+
SUMPRODUCT(-('Diário 4º PA'!$E$5:$E$2004='Analítico Cx.'!$B161),-('Diário 4º PA'!$P$5:$P$2004=C$1),('Diário 4º PA'!$F$5:$F$2004))+
SUMPRODUCT(-('Diário 5º PA'!$E$5:$E$2004='Analítico Cx.'!$B161),-('Diário 5º PA'!$P$5:$P$2004=C$1),('Diário 5º PA'!$F$5:$F$2004))</f>
        <v>0</v>
      </c>
      <c r="D161" s="218">
        <f>SUMPRODUCT(-('Diário 2o PA'!$E$5:$E$1412='Analítico Cx.'!$B161),-('Diário 2o PA'!$P$5:$P$1412=D$1),('Diário 2o PA'!$F$5:$F$1412))+
SUMPRODUCT(-('Diário 3o PA'!$E$5:$E$2004='Analítico Cx.'!$B161),-('Diário 3o PA'!$P$5:$P$2004=D$1),('Diário 3o PA'!$F$5:$F$2004))+
SUMPRODUCT(-('Diário 4º PA'!$E$5:$E$2004='Analítico Cx.'!$B161),-('Diário 4º PA'!$P$5:$P$2004=D$1),('Diário 4º PA'!$F$5:$F$2004))+
SUMPRODUCT(-('Diário 5º PA'!$E$5:$E$2004='Analítico Cx.'!$B161),-('Diário 5º PA'!$P$5:$P$2004=D$1),('Diário 5º PA'!$F$5:$F$2004))</f>
        <v>0</v>
      </c>
      <c r="E161" s="218">
        <f>SUMPRODUCT(-('Diário 2o PA'!$E$5:$E$1412='Analítico Cx.'!$B161),-('Diário 2o PA'!$P$5:$P$1412=E$1),('Diário 2o PA'!$F$5:$F$1412))+
SUMPRODUCT(-('Diário 3o PA'!$E$5:$E$2004='Analítico Cx.'!$B161),-('Diário 3o PA'!$P$5:$P$2004=E$1),('Diário 3o PA'!$F$5:$F$2004))+
SUMPRODUCT(-('Diário 4º PA'!$E$5:$E$2004='Analítico Cx.'!$B161),-('Diário 4º PA'!$P$5:$P$2004=E$1),('Diário 4º PA'!$F$5:$F$2004))+
SUMPRODUCT(-('Diário 5º PA'!$E$5:$E$2004='Analítico Cx.'!$B161),-('Diário 5º PA'!$P$5:$P$2004=E$1),('Diário 5º PA'!$F$5:$F$2004))</f>
        <v>0</v>
      </c>
      <c r="F161" s="218">
        <f>SUMPRODUCT(-('Diário 2o PA'!$E$5:$E$1412='Analítico Cx.'!$B161),-('Diário 2o PA'!$P$5:$P$1412=F$1),('Diário 2o PA'!$F$5:$F$1412))+
SUMPRODUCT(-('Diário 3o PA'!$E$5:$E$2004='Analítico Cx.'!$B161),-('Diário 3o PA'!$P$5:$P$2004=F$1),('Diário 3o PA'!$F$5:$F$2004))+
SUMPRODUCT(-('Diário 4º PA'!$E$5:$E$2004='Analítico Cx.'!$B161),-('Diário 4º PA'!$P$5:$P$2004=F$1),('Diário 4º PA'!$F$5:$F$2004))+
SUMPRODUCT(-('Diário 5º PA'!$E$5:$E$2004='Analítico Cx.'!$B161),-('Diário 5º PA'!$P$5:$P$2004=F$1),('Diário 5º PA'!$F$5:$F$2004))</f>
        <v>0</v>
      </c>
      <c r="G161" s="218">
        <f>SUMPRODUCT(-('Diário 2o PA'!$E$5:$E$1412='Analítico Cx.'!$B161),-('Diário 2o PA'!$P$5:$P$1412=G$1),('Diário 2o PA'!$F$5:$F$1412))+
SUMPRODUCT(-('Diário 3o PA'!$E$5:$E$2004='Analítico Cx.'!$B161),-('Diário 3o PA'!$P$5:$P$2004=G$1),('Diário 3o PA'!$F$5:$F$2004))+
SUMPRODUCT(-('Diário 4º PA'!$E$5:$E$2004='Analítico Cx.'!$B161),-('Diário 4º PA'!$P$5:$P$2004=G$1),('Diário 4º PA'!$F$5:$F$2004))+
SUMPRODUCT(-('Diário 5º PA'!$E$5:$E$2004='Analítico Cx.'!$B161),-('Diário 5º PA'!$P$5:$P$2004=G$1),('Diário 5º PA'!$F$5:$F$2004))</f>
        <v>0</v>
      </c>
      <c r="H161" s="218">
        <f>SUMPRODUCT(-('Diário 2o PA'!$E$5:$E$1412='Analítico Cx.'!$B161),-('Diário 2o PA'!$P$5:$P$1412=H$1),('Diário 2o PA'!$F$5:$F$1412))+
SUMPRODUCT(-('Diário 3o PA'!$E$5:$E$2004='Analítico Cx.'!$B161),-('Diário 3o PA'!$P$5:$P$2004=H$1),('Diário 3o PA'!$F$5:$F$2004))+
SUMPRODUCT(-('Diário 4º PA'!$E$5:$E$2004='Analítico Cx.'!$B161),-('Diário 4º PA'!$P$5:$P$2004=H$1),('Diário 4º PA'!$F$5:$F$2004))+
SUMPRODUCT(-('Diário 5º PA'!$E$5:$E$2004='Analítico Cx.'!$B161),-('Diário 5º PA'!$P$5:$P$2004=H$1),('Diário 5º PA'!$F$5:$F$2004))</f>
        <v>0</v>
      </c>
      <c r="I161" s="218">
        <f>SUMPRODUCT(-('Diário 2o PA'!$E$5:$E$1412='Analítico Cx.'!$B161),-('Diário 2o PA'!$P$5:$P$1412=I$1),('Diário 2o PA'!$F$5:$F$1412))+
SUMPRODUCT(-('Diário 3o PA'!$E$5:$E$2004='Analítico Cx.'!$B161),-('Diário 3o PA'!$P$5:$P$2004=I$1),('Diário 3o PA'!$F$5:$F$2004))+
SUMPRODUCT(-('Diário 4º PA'!$E$5:$E$2004='Analítico Cx.'!$B161),-('Diário 4º PA'!$P$5:$P$2004=I$1),('Diário 4º PA'!$F$5:$F$2004))+
SUMPRODUCT(-('Diário 5º PA'!$E$5:$E$2004='Analítico Cx.'!$B161),-('Diário 5º PA'!$P$5:$P$2004=I$1),('Diário 5º PA'!$F$5:$F$2004))</f>
        <v>0</v>
      </c>
      <c r="J161" s="218">
        <f>SUMPRODUCT(-('Diário 2o PA'!$E$5:$E$1412='Analítico Cx.'!$B161),-('Diário 2o PA'!$P$5:$P$1412=J$1),('Diário 2o PA'!$F$5:$F$1412))+
SUMPRODUCT(-('Diário 3o PA'!$E$5:$E$2004='Analítico Cx.'!$B161),-('Diário 3o PA'!$P$5:$P$2004=J$1),('Diário 3o PA'!$F$5:$F$2004))+
SUMPRODUCT(-('Diário 4º PA'!$E$5:$E$2004='Analítico Cx.'!$B161),-('Diário 4º PA'!$P$5:$P$2004=J$1),('Diário 4º PA'!$F$5:$F$2004))+
SUMPRODUCT(-('Diário 5º PA'!$E$5:$E$2004='Analítico Cx.'!$B161),-('Diário 5º PA'!$P$5:$P$2004=J$1),('Diário 5º PA'!$F$5:$F$2004))</f>
        <v>0</v>
      </c>
      <c r="K161" s="218">
        <f>SUMPRODUCT(-('Diário 2o PA'!$E$5:$E$1412='Analítico Cx.'!$B161),-('Diário 2o PA'!$P$5:$P$1412=K$1),('Diário 2o PA'!$F$5:$F$1412))+
SUMPRODUCT(-('Diário 3o PA'!$E$5:$E$2004='Analítico Cx.'!$B161),-('Diário 3o PA'!$P$5:$P$2004=K$1),('Diário 3o PA'!$F$5:$F$2004))+
SUMPRODUCT(-('Diário 4º PA'!$E$5:$E$2004='Analítico Cx.'!$B161),-('Diário 4º PA'!$P$5:$P$2004=K$1),('Diário 4º PA'!$F$5:$F$2004))+
SUMPRODUCT(-('Diário 5º PA'!$E$5:$E$2004='Analítico Cx.'!$B161),-('Diário 5º PA'!$P$5:$P$2004=K$1),('Diário 5º PA'!$F$5:$F$2004))</f>
        <v>0</v>
      </c>
      <c r="L161" s="218">
        <f>SUMPRODUCT(-('Diário 2o PA'!$E$5:$E$1412='Analítico Cx.'!$B161),-('Diário 2o PA'!$P$5:$P$1412=L$1),('Diário 2o PA'!$F$5:$F$1412))+
SUMPRODUCT(-('Diário 3o PA'!$E$5:$E$2004='Analítico Cx.'!$B161),-('Diário 3o PA'!$P$5:$P$2004=L$1),('Diário 3o PA'!$F$5:$F$2004))+
SUMPRODUCT(-('Diário 4º PA'!$E$5:$E$2004='Analítico Cx.'!$B161),-('Diário 4º PA'!$P$5:$P$2004=L$1),('Diário 4º PA'!$F$5:$F$2004))+
SUMPRODUCT(-('Diário 5º PA'!$E$5:$E$2004='Analítico Cx.'!$B161),-('Diário 5º PA'!$P$5:$P$2004=L$1),('Diário 5º PA'!$F$5:$F$2004))</f>
        <v>0</v>
      </c>
      <c r="M161" s="218">
        <f>SUMPRODUCT(-('Diário 2o PA'!$E$5:$E$1412='Analítico Cx.'!$B161),-('Diário 2o PA'!$P$5:$P$1412=M$1),('Diário 2o PA'!$F$5:$F$1412))+
SUMPRODUCT(-('Diário 3o PA'!$E$5:$E$2004='Analítico Cx.'!$B161),-('Diário 3o PA'!$P$5:$P$2004=M$1),('Diário 3o PA'!$F$5:$F$2004))+
SUMPRODUCT(-('Diário 4º PA'!$E$5:$E$2004='Analítico Cx.'!$B161),-('Diário 4º PA'!$P$5:$P$2004=M$1),('Diário 4º PA'!$F$5:$F$2004))+
SUMPRODUCT(-('Diário 5º PA'!$E$5:$E$2004='Analítico Cx.'!$B161),-('Diário 5º PA'!$P$5:$P$2004=M$1),('Diário 5º PA'!$F$5:$F$2004))</f>
        <v>0</v>
      </c>
      <c r="N161" s="218">
        <f>SUMPRODUCT(-('Diário 2o PA'!$E$5:$E$1412='Analítico Cx.'!$B161),-('Diário 2o PA'!$P$5:$P$1412=N$1),('Diário 2o PA'!$F$5:$F$1412))+
SUMPRODUCT(-('Diário 3o PA'!$E$5:$E$2004='Analítico Cx.'!$B161),-('Diário 3o PA'!$P$5:$P$2004=N$1),('Diário 3o PA'!$F$5:$F$2004))+
SUMPRODUCT(-('Diário 4º PA'!$E$5:$E$2004='Analítico Cx.'!$B161),-('Diário 4º PA'!$P$5:$P$2004=N$1),('Diário 4º PA'!$F$5:$F$2004))+
SUMPRODUCT(-('Diário 5º PA'!$E$5:$E$2004='Analítico Cx.'!$B161),-('Diário 5º PA'!$P$5:$P$2004=N$1),('Diário 5º PA'!$F$5:$F$2004))</f>
        <v>0</v>
      </c>
      <c r="O161" s="219">
        <f t="shared" si="18"/>
        <v>0</v>
      </c>
      <c r="P161" s="193">
        <f t="shared" si="20"/>
        <v>0</v>
      </c>
    </row>
    <row r="162" spans="1:16" ht="23.25" customHeight="1" x14ac:dyDescent="0.25">
      <c r="A162" s="68" t="s">
        <v>686</v>
      </c>
      <c r="B162" s="115" t="s">
        <v>733</v>
      </c>
      <c r="C162" s="218">
        <f>SUMPRODUCT(-('Diário 2o PA'!$E$5:$E$1412='Analítico Cx.'!$B162),-('Diário 2o PA'!$P$5:$P$1412=C$1),('Diário 2o PA'!$F$5:$F$1412))+
SUMPRODUCT(-('Diário 3o PA'!$E$5:$E$2004='Analítico Cx.'!$B162),-('Diário 3o PA'!$P$5:$P$2004=C$1),('Diário 3o PA'!$F$5:$F$2004))+
SUMPRODUCT(-('Diário 4º PA'!$E$5:$E$2004='Analítico Cx.'!$B162),-('Diário 4º PA'!$P$5:$P$2004=C$1),('Diário 4º PA'!$F$5:$F$2004))+
SUMPRODUCT(-('Diário 5º PA'!$E$5:$E$2004='Analítico Cx.'!$B162),-('Diário 5º PA'!$P$5:$P$2004=C$1),('Diário 5º PA'!$F$5:$F$2004))</f>
        <v>12216.25</v>
      </c>
      <c r="D162" s="218">
        <f>SUMPRODUCT(-('Diário 2o PA'!$E$5:$E$1412='Analítico Cx.'!$B162),-('Diário 2o PA'!$P$5:$P$1412=D$1),('Diário 2o PA'!$F$5:$F$1412))+
SUMPRODUCT(-('Diário 3o PA'!$E$5:$E$2004='Analítico Cx.'!$B162),-('Diário 3o PA'!$P$5:$P$2004=D$1),('Diário 3o PA'!$F$5:$F$2004))+
SUMPRODUCT(-('Diário 4º PA'!$E$5:$E$2004='Analítico Cx.'!$B162),-('Diário 4º PA'!$P$5:$P$2004=D$1),('Diário 4º PA'!$F$5:$F$2004))+
SUMPRODUCT(-('Diário 5º PA'!$E$5:$E$2004='Analítico Cx.'!$B162),-('Diário 5º PA'!$P$5:$P$2004=D$1),('Diário 5º PA'!$F$5:$F$2004))</f>
        <v>14051.7</v>
      </c>
      <c r="E162" s="218">
        <f>SUMPRODUCT(-('Diário 2o PA'!$E$5:$E$1412='Analítico Cx.'!$B162),-('Diário 2o PA'!$P$5:$P$1412=E$1),('Diário 2o PA'!$F$5:$F$1412))+
SUMPRODUCT(-('Diário 3o PA'!$E$5:$E$2004='Analítico Cx.'!$B162),-('Diário 3o PA'!$P$5:$P$2004=E$1),('Diário 3o PA'!$F$5:$F$2004))+
SUMPRODUCT(-('Diário 4º PA'!$E$5:$E$2004='Analítico Cx.'!$B162),-('Diário 4º PA'!$P$5:$P$2004=E$1),('Diário 4º PA'!$F$5:$F$2004))+
SUMPRODUCT(-('Diário 5º PA'!$E$5:$E$2004='Analítico Cx.'!$B162),-('Diário 5º PA'!$P$5:$P$2004=E$1),('Diário 5º PA'!$F$5:$F$2004))</f>
        <v>15735</v>
      </c>
      <c r="F162" s="218">
        <f>SUMPRODUCT(-('Diário 2o PA'!$E$5:$E$1412='Analítico Cx.'!$B162),-('Diário 2o PA'!$P$5:$P$1412=F$1),('Diário 2o PA'!$F$5:$F$1412))+
SUMPRODUCT(-('Diário 3o PA'!$E$5:$E$2004='Analítico Cx.'!$B162),-('Diário 3o PA'!$P$5:$P$2004=F$1),('Diário 3o PA'!$F$5:$F$2004))+
SUMPRODUCT(-('Diário 4º PA'!$E$5:$E$2004='Analítico Cx.'!$B162),-('Diário 4º PA'!$P$5:$P$2004=F$1),('Diário 4º PA'!$F$5:$F$2004))+
SUMPRODUCT(-('Diário 5º PA'!$E$5:$E$2004='Analítico Cx.'!$B162),-('Diário 5º PA'!$P$5:$P$2004=F$1),('Diário 5º PA'!$F$5:$F$2004))</f>
        <v>0</v>
      </c>
      <c r="G162" s="218">
        <f>SUMPRODUCT(-('Diário 2o PA'!$E$5:$E$1412='Analítico Cx.'!$B162),-('Diário 2o PA'!$P$5:$P$1412=G$1),('Diário 2o PA'!$F$5:$F$1412))+
SUMPRODUCT(-('Diário 3o PA'!$E$5:$E$2004='Analítico Cx.'!$B162),-('Diário 3o PA'!$P$5:$P$2004=G$1),('Diário 3o PA'!$F$5:$F$2004))+
SUMPRODUCT(-('Diário 4º PA'!$E$5:$E$2004='Analítico Cx.'!$B162),-('Diário 4º PA'!$P$5:$P$2004=G$1),('Diário 4º PA'!$F$5:$F$2004))+
SUMPRODUCT(-('Diário 5º PA'!$E$5:$E$2004='Analítico Cx.'!$B162),-('Diário 5º PA'!$P$5:$P$2004=G$1),('Diário 5º PA'!$F$5:$F$2004))</f>
        <v>0</v>
      </c>
      <c r="H162" s="218">
        <f>SUMPRODUCT(-('Diário 2o PA'!$E$5:$E$1412='Analítico Cx.'!$B162),-('Diário 2o PA'!$P$5:$P$1412=H$1),('Diário 2o PA'!$F$5:$F$1412))+
SUMPRODUCT(-('Diário 3o PA'!$E$5:$E$2004='Analítico Cx.'!$B162),-('Diário 3o PA'!$P$5:$P$2004=H$1),('Diário 3o PA'!$F$5:$F$2004))+
SUMPRODUCT(-('Diário 4º PA'!$E$5:$E$2004='Analítico Cx.'!$B162),-('Diário 4º PA'!$P$5:$P$2004=H$1),('Diário 4º PA'!$F$5:$F$2004))+
SUMPRODUCT(-('Diário 5º PA'!$E$5:$E$2004='Analítico Cx.'!$B162),-('Diário 5º PA'!$P$5:$P$2004=H$1),('Diário 5º PA'!$F$5:$F$2004))</f>
        <v>0</v>
      </c>
      <c r="I162" s="218">
        <f>SUMPRODUCT(-('Diário 2o PA'!$E$5:$E$1412='Analítico Cx.'!$B162),-('Diário 2o PA'!$P$5:$P$1412=I$1),('Diário 2o PA'!$F$5:$F$1412))+
SUMPRODUCT(-('Diário 3o PA'!$E$5:$E$2004='Analítico Cx.'!$B162),-('Diário 3o PA'!$P$5:$P$2004=I$1),('Diário 3o PA'!$F$5:$F$2004))+
SUMPRODUCT(-('Diário 4º PA'!$E$5:$E$2004='Analítico Cx.'!$B162),-('Diário 4º PA'!$P$5:$P$2004=I$1),('Diário 4º PA'!$F$5:$F$2004))+
SUMPRODUCT(-('Diário 5º PA'!$E$5:$E$2004='Analítico Cx.'!$B162),-('Diário 5º PA'!$P$5:$P$2004=I$1),('Diário 5º PA'!$F$5:$F$2004))</f>
        <v>0</v>
      </c>
      <c r="J162" s="218">
        <f>SUMPRODUCT(-('Diário 2o PA'!$E$5:$E$1412='Analítico Cx.'!$B162),-('Diário 2o PA'!$P$5:$P$1412=J$1),('Diário 2o PA'!$F$5:$F$1412))+
SUMPRODUCT(-('Diário 3o PA'!$E$5:$E$2004='Analítico Cx.'!$B162),-('Diário 3o PA'!$P$5:$P$2004=J$1),('Diário 3o PA'!$F$5:$F$2004))+
SUMPRODUCT(-('Diário 4º PA'!$E$5:$E$2004='Analítico Cx.'!$B162),-('Diário 4º PA'!$P$5:$P$2004=J$1),('Diário 4º PA'!$F$5:$F$2004))+
SUMPRODUCT(-('Diário 5º PA'!$E$5:$E$2004='Analítico Cx.'!$B162),-('Diário 5º PA'!$P$5:$P$2004=J$1),('Diário 5º PA'!$F$5:$F$2004))</f>
        <v>0</v>
      </c>
      <c r="K162" s="218">
        <f>SUMPRODUCT(-('Diário 2o PA'!$E$5:$E$1412='Analítico Cx.'!$B162),-('Diário 2o PA'!$P$5:$P$1412=K$1),('Diário 2o PA'!$F$5:$F$1412))+
SUMPRODUCT(-('Diário 3o PA'!$E$5:$E$2004='Analítico Cx.'!$B162),-('Diário 3o PA'!$P$5:$P$2004=K$1),('Diário 3o PA'!$F$5:$F$2004))+
SUMPRODUCT(-('Diário 4º PA'!$E$5:$E$2004='Analítico Cx.'!$B162),-('Diário 4º PA'!$P$5:$P$2004=K$1),('Diário 4º PA'!$F$5:$F$2004))+
SUMPRODUCT(-('Diário 5º PA'!$E$5:$E$2004='Analítico Cx.'!$B162),-('Diário 5º PA'!$P$5:$P$2004=K$1),('Diário 5º PA'!$F$5:$F$2004))</f>
        <v>0</v>
      </c>
      <c r="L162" s="218">
        <f>SUMPRODUCT(-('Diário 2o PA'!$E$5:$E$1412='Analítico Cx.'!$B162),-('Diário 2o PA'!$P$5:$P$1412=L$1),('Diário 2o PA'!$F$5:$F$1412))+
SUMPRODUCT(-('Diário 3o PA'!$E$5:$E$2004='Analítico Cx.'!$B162),-('Diário 3o PA'!$P$5:$P$2004=L$1),('Diário 3o PA'!$F$5:$F$2004))+
SUMPRODUCT(-('Diário 4º PA'!$E$5:$E$2004='Analítico Cx.'!$B162),-('Diário 4º PA'!$P$5:$P$2004=L$1),('Diário 4º PA'!$F$5:$F$2004))+
SUMPRODUCT(-('Diário 5º PA'!$E$5:$E$2004='Analítico Cx.'!$B162),-('Diário 5º PA'!$P$5:$P$2004=L$1),('Diário 5º PA'!$F$5:$F$2004))</f>
        <v>0</v>
      </c>
      <c r="M162" s="218">
        <f>SUMPRODUCT(-('Diário 2o PA'!$E$5:$E$1412='Analítico Cx.'!$B162),-('Diário 2o PA'!$P$5:$P$1412=M$1),('Diário 2o PA'!$F$5:$F$1412))+
SUMPRODUCT(-('Diário 3o PA'!$E$5:$E$2004='Analítico Cx.'!$B162),-('Diário 3o PA'!$P$5:$P$2004=M$1),('Diário 3o PA'!$F$5:$F$2004))+
SUMPRODUCT(-('Diário 4º PA'!$E$5:$E$2004='Analítico Cx.'!$B162),-('Diário 4º PA'!$P$5:$P$2004=M$1),('Diário 4º PA'!$F$5:$F$2004))+
SUMPRODUCT(-('Diário 5º PA'!$E$5:$E$2004='Analítico Cx.'!$B162),-('Diário 5º PA'!$P$5:$P$2004=M$1),('Diário 5º PA'!$F$5:$F$2004))</f>
        <v>0</v>
      </c>
      <c r="N162" s="218">
        <f>SUMPRODUCT(-('Diário 2o PA'!$E$5:$E$1412='Analítico Cx.'!$B162),-('Diário 2o PA'!$P$5:$P$1412=N$1),('Diário 2o PA'!$F$5:$F$1412))+
SUMPRODUCT(-('Diário 3o PA'!$E$5:$E$2004='Analítico Cx.'!$B162),-('Diário 3o PA'!$P$5:$P$2004=N$1),('Diário 3o PA'!$F$5:$F$2004))+
SUMPRODUCT(-('Diário 4º PA'!$E$5:$E$2004='Analítico Cx.'!$B162),-('Diário 4º PA'!$P$5:$P$2004=N$1),('Diário 4º PA'!$F$5:$F$2004))+
SUMPRODUCT(-('Diário 5º PA'!$E$5:$E$2004='Analítico Cx.'!$B162),-('Diário 5º PA'!$P$5:$P$2004=N$1),('Diário 5º PA'!$F$5:$F$2004))</f>
        <v>0</v>
      </c>
      <c r="O162" s="219">
        <f t="shared" si="18"/>
        <v>42002.95</v>
      </c>
      <c r="P162" s="193">
        <f t="shared" si="20"/>
        <v>4.5971038421457168E-3</v>
      </c>
    </row>
    <row r="163" spans="1:16" ht="23.25" customHeight="1" x14ac:dyDescent="0.25">
      <c r="A163" s="228" t="s">
        <v>687</v>
      </c>
      <c r="B163" s="115" t="s">
        <v>734</v>
      </c>
      <c r="C163" s="218">
        <f>SUMPRODUCT(-('Diário 2o PA'!$E$5:$E$1412='Analítico Cx.'!$B163),-('Diário 2o PA'!$P$5:$P$1412=C$1),('Diário 2o PA'!$F$5:$F$1412))+
SUMPRODUCT(-('Diário 3o PA'!$E$5:$E$2004='Analítico Cx.'!$B163),-('Diário 3o PA'!$P$5:$P$2004=C$1),('Diário 3o PA'!$F$5:$F$2004))+
SUMPRODUCT(-('Diário 4º PA'!$E$5:$E$2004='Analítico Cx.'!$B163),-('Diário 4º PA'!$P$5:$P$2004=C$1),('Diário 4º PA'!$F$5:$F$2004))+
SUMPRODUCT(-('Diário 5º PA'!$E$5:$E$2004='Analítico Cx.'!$B163),-('Diário 5º PA'!$P$5:$P$2004=C$1),('Diário 5º PA'!$F$5:$F$2004))</f>
        <v>0</v>
      </c>
      <c r="D163" s="218">
        <f>SUMPRODUCT(-('Diário 2o PA'!$E$5:$E$1412='Analítico Cx.'!$B163),-('Diário 2o PA'!$P$5:$P$1412=D$1),('Diário 2o PA'!$F$5:$F$1412))+
SUMPRODUCT(-('Diário 3o PA'!$E$5:$E$2004='Analítico Cx.'!$B163),-('Diário 3o PA'!$P$5:$P$2004=D$1),('Diário 3o PA'!$F$5:$F$2004))+
SUMPRODUCT(-('Diário 4º PA'!$E$5:$E$2004='Analítico Cx.'!$B163),-('Diário 4º PA'!$P$5:$P$2004=D$1),('Diário 4º PA'!$F$5:$F$2004))+
SUMPRODUCT(-('Diário 5º PA'!$E$5:$E$2004='Analítico Cx.'!$B163),-('Diário 5º PA'!$P$5:$P$2004=D$1),('Diário 5º PA'!$F$5:$F$2004))</f>
        <v>0</v>
      </c>
      <c r="E163" s="218">
        <f>SUMPRODUCT(-('Diário 2o PA'!$E$5:$E$1412='Analítico Cx.'!$B163),-('Diário 2o PA'!$P$5:$P$1412=E$1),('Diário 2o PA'!$F$5:$F$1412))+
SUMPRODUCT(-('Diário 3o PA'!$E$5:$E$2004='Analítico Cx.'!$B163),-('Diário 3o PA'!$P$5:$P$2004=E$1),('Diário 3o PA'!$F$5:$F$2004))+
SUMPRODUCT(-('Diário 4º PA'!$E$5:$E$2004='Analítico Cx.'!$B163),-('Diário 4º PA'!$P$5:$P$2004=E$1),('Diário 4º PA'!$F$5:$F$2004))+
SUMPRODUCT(-('Diário 5º PA'!$E$5:$E$2004='Analítico Cx.'!$B163),-('Diário 5º PA'!$P$5:$P$2004=E$1),('Diário 5º PA'!$F$5:$F$2004))</f>
        <v>0</v>
      </c>
      <c r="F163" s="218">
        <f>SUMPRODUCT(-('Diário 2o PA'!$E$5:$E$1412='Analítico Cx.'!$B163),-('Diário 2o PA'!$P$5:$P$1412=F$1),('Diário 2o PA'!$F$5:$F$1412))+
SUMPRODUCT(-('Diário 3o PA'!$E$5:$E$2004='Analítico Cx.'!$B163),-('Diário 3o PA'!$P$5:$P$2004=F$1),('Diário 3o PA'!$F$5:$F$2004))+
SUMPRODUCT(-('Diário 4º PA'!$E$5:$E$2004='Analítico Cx.'!$B163),-('Diário 4º PA'!$P$5:$P$2004=F$1),('Diário 4º PA'!$F$5:$F$2004))+
SUMPRODUCT(-('Diário 5º PA'!$E$5:$E$2004='Analítico Cx.'!$B163),-('Diário 5º PA'!$P$5:$P$2004=F$1),('Diário 5º PA'!$F$5:$F$2004))</f>
        <v>0</v>
      </c>
      <c r="G163" s="218">
        <f>SUMPRODUCT(-('Diário 2o PA'!$E$5:$E$1412='Analítico Cx.'!$B163),-('Diário 2o PA'!$P$5:$P$1412=G$1),('Diário 2o PA'!$F$5:$F$1412))+
SUMPRODUCT(-('Diário 3o PA'!$E$5:$E$2004='Analítico Cx.'!$B163),-('Diário 3o PA'!$P$5:$P$2004=G$1),('Diário 3o PA'!$F$5:$F$2004))+
SUMPRODUCT(-('Diário 4º PA'!$E$5:$E$2004='Analítico Cx.'!$B163),-('Diário 4º PA'!$P$5:$P$2004=G$1),('Diário 4º PA'!$F$5:$F$2004))+
SUMPRODUCT(-('Diário 5º PA'!$E$5:$E$2004='Analítico Cx.'!$B163),-('Diário 5º PA'!$P$5:$P$2004=G$1),('Diário 5º PA'!$F$5:$F$2004))</f>
        <v>0</v>
      </c>
      <c r="H163" s="218">
        <f>SUMPRODUCT(-('Diário 2o PA'!$E$5:$E$1412='Analítico Cx.'!$B163),-('Diário 2o PA'!$P$5:$P$1412=H$1),('Diário 2o PA'!$F$5:$F$1412))+
SUMPRODUCT(-('Diário 3o PA'!$E$5:$E$2004='Analítico Cx.'!$B163),-('Diário 3o PA'!$P$5:$P$2004=H$1),('Diário 3o PA'!$F$5:$F$2004))+
SUMPRODUCT(-('Diário 4º PA'!$E$5:$E$2004='Analítico Cx.'!$B163),-('Diário 4º PA'!$P$5:$P$2004=H$1),('Diário 4º PA'!$F$5:$F$2004))+
SUMPRODUCT(-('Diário 5º PA'!$E$5:$E$2004='Analítico Cx.'!$B163),-('Diário 5º PA'!$P$5:$P$2004=H$1),('Diário 5º PA'!$F$5:$F$2004))</f>
        <v>0</v>
      </c>
      <c r="I163" s="218">
        <f>SUMPRODUCT(-('Diário 2o PA'!$E$5:$E$1412='Analítico Cx.'!$B163),-('Diário 2o PA'!$P$5:$P$1412=I$1),('Diário 2o PA'!$F$5:$F$1412))+
SUMPRODUCT(-('Diário 3o PA'!$E$5:$E$2004='Analítico Cx.'!$B163),-('Diário 3o PA'!$P$5:$P$2004=I$1),('Diário 3o PA'!$F$5:$F$2004))+
SUMPRODUCT(-('Diário 4º PA'!$E$5:$E$2004='Analítico Cx.'!$B163),-('Diário 4º PA'!$P$5:$P$2004=I$1),('Diário 4º PA'!$F$5:$F$2004))+
SUMPRODUCT(-('Diário 5º PA'!$E$5:$E$2004='Analítico Cx.'!$B163),-('Diário 5º PA'!$P$5:$P$2004=I$1),('Diário 5º PA'!$F$5:$F$2004))</f>
        <v>0</v>
      </c>
      <c r="J163" s="218">
        <f>SUMPRODUCT(-('Diário 2o PA'!$E$5:$E$1412='Analítico Cx.'!$B163),-('Diário 2o PA'!$P$5:$P$1412=J$1),('Diário 2o PA'!$F$5:$F$1412))+
SUMPRODUCT(-('Diário 3o PA'!$E$5:$E$2004='Analítico Cx.'!$B163),-('Diário 3o PA'!$P$5:$P$2004=J$1),('Diário 3o PA'!$F$5:$F$2004))+
SUMPRODUCT(-('Diário 4º PA'!$E$5:$E$2004='Analítico Cx.'!$B163),-('Diário 4º PA'!$P$5:$P$2004=J$1),('Diário 4º PA'!$F$5:$F$2004))+
SUMPRODUCT(-('Diário 5º PA'!$E$5:$E$2004='Analítico Cx.'!$B163),-('Diário 5º PA'!$P$5:$P$2004=J$1),('Diário 5º PA'!$F$5:$F$2004))</f>
        <v>0</v>
      </c>
      <c r="K163" s="218">
        <f>SUMPRODUCT(-('Diário 2o PA'!$E$5:$E$1412='Analítico Cx.'!$B163),-('Diário 2o PA'!$P$5:$P$1412=K$1),('Diário 2o PA'!$F$5:$F$1412))+
SUMPRODUCT(-('Diário 3o PA'!$E$5:$E$2004='Analítico Cx.'!$B163),-('Diário 3o PA'!$P$5:$P$2004=K$1),('Diário 3o PA'!$F$5:$F$2004))+
SUMPRODUCT(-('Diário 4º PA'!$E$5:$E$2004='Analítico Cx.'!$B163),-('Diário 4º PA'!$P$5:$P$2004=K$1),('Diário 4º PA'!$F$5:$F$2004))+
SUMPRODUCT(-('Diário 5º PA'!$E$5:$E$2004='Analítico Cx.'!$B163),-('Diário 5º PA'!$P$5:$P$2004=K$1),('Diário 5º PA'!$F$5:$F$2004))</f>
        <v>0</v>
      </c>
      <c r="L163" s="218">
        <f>SUMPRODUCT(-('Diário 2o PA'!$E$5:$E$1412='Analítico Cx.'!$B163),-('Diário 2o PA'!$P$5:$P$1412=L$1),('Diário 2o PA'!$F$5:$F$1412))+
SUMPRODUCT(-('Diário 3o PA'!$E$5:$E$2004='Analítico Cx.'!$B163),-('Diário 3o PA'!$P$5:$P$2004=L$1),('Diário 3o PA'!$F$5:$F$2004))+
SUMPRODUCT(-('Diário 4º PA'!$E$5:$E$2004='Analítico Cx.'!$B163),-('Diário 4º PA'!$P$5:$P$2004=L$1),('Diário 4º PA'!$F$5:$F$2004))+
SUMPRODUCT(-('Diário 5º PA'!$E$5:$E$2004='Analítico Cx.'!$B163),-('Diário 5º PA'!$P$5:$P$2004=L$1),('Diário 5º PA'!$F$5:$F$2004))</f>
        <v>0</v>
      </c>
      <c r="M163" s="218">
        <f>SUMPRODUCT(-('Diário 2o PA'!$E$5:$E$1412='Analítico Cx.'!$B163),-('Diário 2o PA'!$P$5:$P$1412=M$1),('Diário 2o PA'!$F$5:$F$1412))+
SUMPRODUCT(-('Diário 3o PA'!$E$5:$E$2004='Analítico Cx.'!$B163),-('Diário 3o PA'!$P$5:$P$2004=M$1),('Diário 3o PA'!$F$5:$F$2004))+
SUMPRODUCT(-('Diário 4º PA'!$E$5:$E$2004='Analítico Cx.'!$B163),-('Diário 4º PA'!$P$5:$P$2004=M$1),('Diário 4º PA'!$F$5:$F$2004))+
SUMPRODUCT(-('Diário 5º PA'!$E$5:$E$2004='Analítico Cx.'!$B163),-('Diário 5º PA'!$P$5:$P$2004=M$1),('Diário 5º PA'!$F$5:$F$2004))</f>
        <v>0</v>
      </c>
      <c r="N163" s="218">
        <f>SUMPRODUCT(-('Diário 2o PA'!$E$5:$E$1412='Analítico Cx.'!$B163),-('Diário 2o PA'!$P$5:$P$1412=N$1),('Diário 2o PA'!$F$5:$F$1412))+
SUMPRODUCT(-('Diário 3o PA'!$E$5:$E$2004='Analítico Cx.'!$B163),-('Diário 3o PA'!$P$5:$P$2004=N$1),('Diário 3o PA'!$F$5:$F$2004))+
SUMPRODUCT(-('Diário 4º PA'!$E$5:$E$2004='Analítico Cx.'!$B163),-('Diário 4º PA'!$P$5:$P$2004=N$1),('Diário 4º PA'!$F$5:$F$2004))+
SUMPRODUCT(-('Diário 5º PA'!$E$5:$E$2004='Analítico Cx.'!$B163),-('Diário 5º PA'!$P$5:$P$2004=N$1),('Diário 5º PA'!$F$5:$F$2004))</f>
        <v>0</v>
      </c>
      <c r="O163" s="219">
        <f t="shared" si="18"/>
        <v>0</v>
      </c>
      <c r="P163" s="193">
        <f t="shared" si="20"/>
        <v>0</v>
      </c>
    </row>
    <row r="164" spans="1:16" ht="23.25" customHeight="1" x14ac:dyDescent="0.25">
      <c r="A164" s="68" t="s">
        <v>688</v>
      </c>
      <c r="B164" s="115" t="s">
        <v>735</v>
      </c>
      <c r="C164" s="218">
        <f>SUMPRODUCT(-('Diário 2o PA'!$E$5:$E$1412='Analítico Cx.'!$B164),-('Diário 2o PA'!$P$5:$P$1412=C$1),('Diário 2o PA'!$F$5:$F$1412))+
SUMPRODUCT(-('Diário 3o PA'!$E$5:$E$2004='Analítico Cx.'!$B164),-('Diário 3o PA'!$P$5:$P$2004=C$1),('Diário 3o PA'!$F$5:$F$2004))+
SUMPRODUCT(-('Diário 4º PA'!$E$5:$E$2004='Analítico Cx.'!$B164),-('Diário 4º PA'!$P$5:$P$2004=C$1),('Diário 4º PA'!$F$5:$F$2004))+
SUMPRODUCT(-('Diário 5º PA'!$E$5:$E$2004='Analítico Cx.'!$B164),-('Diário 5º PA'!$P$5:$P$2004=C$1),('Diário 5º PA'!$F$5:$F$2004))</f>
        <v>1477.01</v>
      </c>
      <c r="D164" s="218">
        <f>SUMPRODUCT(-('Diário 2o PA'!$E$5:$E$1412='Analítico Cx.'!$B164),-('Diário 2o PA'!$P$5:$P$1412=D$1),('Diário 2o PA'!$F$5:$F$1412))+
SUMPRODUCT(-('Diário 3o PA'!$E$5:$E$2004='Analítico Cx.'!$B164),-('Diário 3o PA'!$P$5:$P$2004=D$1),('Diário 3o PA'!$F$5:$F$2004))+
SUMPRODUCT(-('Diário 4º PA'!$E$5:$E$2004='Analítico Cx.'!$B164),-('Diário 4º PA'!$P$5:$P$2004=D$1),('Diário 4º PA'!$F$5:$F$2004))+
SUMPRODUCT(-('Diário 5º PA'!$E$5:$E$2004='Analítico Cx.'!$B164),-('Diário 5º PA'!$P$5:$P$2004=D$1),('Diário 5º PA'!$F$5:$F$2004))</f>
        <v>2039</v>
      </c>
      <c r="E164" s="218">
        <f>SUMPRODUCT(-('Diário 2o PA'!$E$5:$E$1412='Analítico Cx.'!$B164),-('Diário 2o PA'!$P$5:$P$1412=E$1),('Diário 2o PA'!$F$5:$F$1412))+
SUMPRODUCT(-('Diário 3o PA'!$E$5:$E$2004='Analítico Cx.'!$B164),-('Diário 3o PA'!$P$5:$P$2004=E$1),('Diário 3o PA'!$F$5:$F$2004))+
SUMPRODUCT(-('Diário 4º PA'!$E$5:$E$2004='Analítico Cx.'!$B164),-('Diário 4º PA'!$P$5:$P$2004=E$1),('Diário 4º PA'!$F$5:$F$2004))+
SUMPRODUCT(-('Diário 5º PA'!$E$5:$E$2004='Analítico Cx.'!$B164),-('Diário 5º PA'!$P$5:$P$2004=E$1),('Diário 5º PA'!$F$5:$F$2004))</f>
        <v>2106.7600000000002</v>
      </c>
      <c r="F164" s="218">
        <f>SUMPRODUCT(-('Diário 2o PA'!$E$5:$E$1412='Analítico Cx.'!$B164),-('Diário 2o PA'!$P$5:$P$1412=F$1),('Diário 2o PA'!$F$5:$F$1412))+
SUMPRODUCT(-('Diário 3o PA'!$E$5:$E$2004='Analítico Cx.'!$B164),-('Diário 3o PA'!$P$5:$P$2004=F$1),('Diário 3o PA'!$F$5:$F$2004))+
SUMPRODUCT(-('Diário 4º PA'!$E$5:$E$2004='Analítico Cx.'!$B164),-('Diário 4º PA'!$P$5:$P$2004=F$1),('Diário 4º PA'!$F$5:$F$2004))+
SUMPRODUCT(-('Diário 5º PA'!$E$5:$E$2004='Analítico Cx.'!$B164),-('Diário 5º PA'!$P$5:$P$2004=F$1),('Diário 5º PA'!$F$5:$F$2004))</f>
        <v>0</v>
      </c>
      <c r="G164" s="218">
        <f>SUMPRODUCT(-('Diário 2o PA'!$E$5:$E$1412='Analítico Cx.'!$B164),-('Diário 2o PA'!$P$5:$P$1412=G$1),('Diário 2o PA'!$F$5:$F$1412))+
SUMPRODUCT(-('Diário 3o PA'!$E$5:$E$2004='Analítico Cx.'!$B164),-('Diário 3o PA'!$P$5:$P$2004=G$1),('Diário 3o PA'!$F$5:$F$2004))+
SUMPRODUCT(-('Diário 4º PA'!$E$5:$E$2004='Analítico Cx.'!$B164),-('Diário 4º PA'!$P$5:$P$2004=G$1),('Diário 4º PA'!$F$5:$F$2004))+
SUMPRODUCT(-('Diário 5º PA'!$E$5:$E$2004='Analítico Cx.'!$B164),-('Diário 5º PA'!$P$5:$P$2004=G$1),('Diário 5º PA'!$F$5:$F$2004))</f>
        <v>0</v>
      </c>
      <c r="H164" s="218">
        <f>SUMPRODUCT(-('Diário 2o PA'!$E$5:$E$1412='Analítico Cx.'!$B164),-('Diário 2o PA'!$P$5:$P$1412=H$1),('Diário 2o PA'!$F$5:$F$1412))+
SUMPRODUCT(-('Diário 3o PA'!$E$5:$E$2004='Analítico Cx.'!$B164),-('Diário 3o PA'!$P$5:$P$2004=H$1),('Diário 3o PA'!$F$5:$F$2004))+
SUMPRODUCT(-('Diário 4º PA'!$E$5:$E$2004='Analítico Cx.'!$B164),-('Diário 4º PA'!$P$5:$P$2004=H$1),('Diário 4º PA'!$F$5:$F$2004))+
SUMPRODUCT(-('Diário 5º PA'!$E$5:$E$2004='Analítico Cx.'!$B164),-('Diário 5º PA'!$P$5:$P$2004=H$1),('Diário 5º PA'!$F$5:$F$2004))</f>
        <v>0</v>
      </c>
      <c r="I164" s="218">
        <f>SUMPRODUCT(-('Diário 2o PA'!$E$5:$E$1412='Analítico Cx.'!$B164),-('Diário 2o PA'!$P$5:$P$1412=I$1),('Diário 2o PA'!$F$5:$F$1412))+
SUMPRODUCT(-('Diário 3o PA'!$E$5:$E$2004='Analítico Cx.'!$B164),-('Diário 3o PA'!$P$5:$P$2004=I$1),('Diário 3o PA'!$F$5:$F$2004))+
SUMPRODUCT(-('Diário 4º PA'!$E$5:$E$2004='Analítico Cx.'!$B164),-('Diário 4º PA'!$P$5:$P$2004=I$1),('Diário 4º PA'!$F$5:$F$2004))+
SUMPRODUCT(-('Diário 5º PA'!$E$5:$E$2004='Analítico Cx.'!$B164),-('Diário 5º PA'!$P$5:$P$2004=I$1),('Diário 5º PA'!$F$5:$F$2004))</f>
        <v>0</v>
      </c>
      <c r="J164" s="218">
        <f>SUMPRODUCT(-('Diário 2o PA'!$E$5:$E$1412='Analítico Cx.'!$B164),-('Diário 2o PA'!$P$5:$P$1412=J$1),('Diário 2o PA'!$F$5:$F$1412))+
SUMPRODUCT(-('Diário 3o PA'!$E$5:$E$2004='Analítico Cx.'!$B164),-('Diário 3o PA'!$P$5:$P$2004=J$1),('Diário 3o PA'!$F$5:$F$2004))+
SUMPRODUCT(-('Diário 4º PA'!$E$5:$E$2004='Analítico Cx.'!$B164),-('Diário 4º PA'!$P$5:$P$2004=J$1),('Diário 4º PA'!$F$5:$F$2004))+
SUMPRODUCT(-('Diário 5º PA'!$E$5:$E$2004='Analítico Cx.'!$B164),-('Diário 5º PA'!$P$5:$P$2004=J$1),('Diário 5º PA'!$F$5:$F$2004))</f>
        <v>0</v>
      </c>
      <c r="K164" s="218">
        <f>SUMPRODUCT(-('Diário 2o PA'!$E$5:$E$1412='Analítico Cx.'!$B164),-('Diário 2o PA'!$P$5:$P$1412=K$1),('Diário 2o PA'!$F$5:$F$1412))+
SUMPRODUCT(-('Diário 3o PA'!$E$5:$E$2004='Analítico Cx.'!$B164),-('Diário 3o PA'!$P$5:$P$2004=K$1),('Diário 3o PA'!$F$5:$F$2004))+
SUMPRODUCT(-('Diário 4º PA'!$E$5:$E$2004='Analítico Cx.'!$B164),-('Diário 4º PA'!$P$5:$P$2004=K$1),('Diário 4º PA'!$F$5:$F$2004))+
SUMPRODUCT(-('Diário 5º PA'!$E$5:$E$2004='Analítico Cx.'!$B164),-('Diário 5º PA'!$P$5:$P$2004=K$1),('Diário 5º PA'!$F$5:$F$2004))</f>
        <v>0</v>
      </c>
      <c r="L164" s="218">
        <f>SUMPRODUCT(-('Diário 2o PA'!$E$5:$E$1412='Analítico Cx.'!$B164),-('Diário 2o PA'!$P$5:$P$1412=L$1),('Diário 2o PA'!$F$5:$F$1412))+
SUMPRODUCT(-('Diário 3o PA'!$E$5:$E$2004='Analítico Cx.'!$B164),-('Diário 3o PA'!$P$5:$P$2004=L$1),('Diário 3o PA'!$F$5:$F$2004))+
SUMPRODUCT(-('Diário 4º PA'!$E$5:$E$2004='Analítico Cx.'!$B164),-('Diário 4º PA'!$P$5:$P$2004=L$1),('Diário 4º PA'!$F$5:$F$2004))+
SUMPRODUCT(-('Diário 5º PA'!$E$5:$E$2004='Analítico Cx.'!$B164),-('Diário 5º PA'!$P$5:$P$2004=L$1),('Diário 5º PA'!$F$5:$F$2004))</f>
        <v>0</v>
      </c>
      <c r="M164" s="218">
        <f>SUMPRODUCT(-('Diário 2o PA'!$E$5:$E$1412='Analítico Cx.'!$B164),-('Diário 2o PA'!$P$5:$P$1412=M$1),('Diário 2o PA'!$F$5:$F$1412))+
SUMPRODUCT(-('Diário 3o PA'!$E$5:$E$2004='Analítico Cx.'!$B164),-('Diário 3o PA'!$P$5:$P$2004=M$1),('Diário 3o PA'!$F$5:$F$2004))+
SUMPRODUCT(-('Diário 4º PA'!$E$5:$E$2004='Analítico Cx.'!$B164),-('Diário 4º PA'!$P$5:$P$2004=M$1),('Diário 4º PA'!$F$5:$F$2004))+
SUMPRODUCT(-('Diário 5º PA'!$E$5:$E$2004='Analítico Cx.'!$B164),-('Diário 5º PA'!$P$5:$P$2004=M$1),('Diário 5º PA'!$F$5:$F$2004))</f>
        <v>0</v>
      </c>
      <c r="N164" s="218">
        <f>SUMPRODUCT(-('Diário 2o PA'!$E$5:$E$1412='Analítico Cx.'!$B164),-('Diário 2o PA'!$P$5:$P$1412=N$1),('Diário 2o PA'!$F$5:$F$1412))+
SUMPRODUCT(-('Diário 3o PA'!$E$5:$E$2004='Analítico Cx.'!$B164),-('Diário 3o PA'!$P$5:$P$2004=N$1),('Diário 3o PA'!$F$5:$F$2004))+
SUMPRODUCT(-('Diário 4º PA'!$E$5:$E$2004='Analítico Cx.'!$B164),-('Diário 4º PA'!$P$5:$P$2004=N$1),('Diário 4º PA'!$F$5:$F$2004))+
SUMPRODUCT(-('Diário 5º PA'!$E$5:$E$2004='Analítico Cx.'!$B164),-('Diário 5º PA'!$P$5:$P$2004=N$1),('Diário 5º PA'!$F$5:$F$2004))</f>
        <v>0</v>
      </c>
      <c r="O164" s="219">
        <f t="shared" si="18"/>
        <v>5622.77</v>
      </c>
      <c r="P164" s="193">
        <f t="shared" si="20"/>
        <v>6.1539624170449164E-4</v>
      </c>
    </row>
    <row r="165" spans="1:16" ht="23.25" customHeight="1" x14ac:dyDescent="0.25">
      <c r="A165" s="228" t="s">
        <v>689</v>
      </c>
      <c r="B165" s="115" t="s">
        <v>736</v>
      </c>
      <c r="C165" s="218">
        <f>SUMPRODUCT(-('Diário 2o PA'!$E$5:$E$1412='Analítico Cx.'!$B165),-('Diário 2o PA'!$P$5:$P$1412=C$1),('Diário 2o PA'!$F$5:$F$1412))+
SUMPRODUCT(-('Diário 3o PA'!$E$5:$E$2004='Analítico Cx.'!$B165),-('Diário 3o PA'!$P$5:$P$2004=C$1),('Diário 3o PA'!$F$5:$F$2004))+
SUMPRODUCT(-('Diário 4º PA'!$E$5:$E$2004='Analítico Cx.'!$B165),-('Diário 4º PA'!$P$5:$P$2004=C$1),('Diário 4º PA'!$F$5:$F$2004))+
SUMPRODUCT(-('Diário 5º PA'!$E$5:$E$2004='Analítico Cx.'!$B165),-('Diário 5º PA'!$P$5:$P$2004=C$1),('Diário 5º PA'!$F$5:$F$2004))</f>
        <v>4164.09</v>
      </c>
      <c r="D165" s="218">
        <f>SUMPRODUCT(-('Diário 2o PA'!$E$5:$E$1412='Analítico Cx.'!$B165),-('Diário 2o PA'!$P$5:$P$1412=D$1),('Diário 2o PA'!$F$5:$F$1412))+
SUMPRODUCT(-('Diário 3o PA'!$E$5:$E$2004='Analítico Cx.'!$B165),-('Diário 3o PA'!$P$5:$P$2004=D$1),('Diário 3o PA'!$F$5:$F$2004))+
SUMPRODUCT(-('Diário 4º PA'!$E$5:$E$2004='Analítico Cx.'!$B165),-('Diário 4º PA'!$P$5:$P$2004=D$1),('Diário 4º PA'!$F$5:$F$2004))+
SUMPRODUCT(-('Diário 5º PA'!$E$5:$E$2004='Analítico Cx.'!$B165),-('Diário 5º PA'!$P$5:$P$2004=D$1),('Diário 5º PA'!$F$5:$F$2004))</f>
        <v>3753.9800000000005</v>
      </c>
      <c r="E165" s="218">
        <f>SUMPRODUCT(-('Diário 2o PA'!$E$5:$E$1412='Analítico Cx.'!$B165),-('Diário 2o PA'!$P$5:$P$1412=E$1),('Diário 2o PA'!$F$5:$F$1412))+
SUMPRODUCT(-('Diário 3o PA'!$E$5:$E$2004='Analítico Cx.'!$B165),-('Diário 3o PA'!$P$5:$P$2004=E$1),('Diário 3o PA'!$F$5:$F$2004))+
SUMPRODUCT(-('Diário 4º PA'!$E$5:$E$2004='Analítico Cx.'!$B165),-('Diário 4º PA'!$P$5:$P$2004=E$1),('Diário 4º PA'!$F$5:$F$2004))+
SUMPRODUCT(-('Diário 5º PA'!$E$5:$E$2004='Analítico Cx.'!$B165),-('Diário 5º PA'!$P$5:$P$2004=E$1),('Diário 5º PA'!$F$5:$F$2004))</f>
        <v>3842.02</v>
      </c>
      <c r="F165" s="218">
        <f>SUMPRODUCT(-('Diário 2o PA'!$E$5:$E$1412='Analítico Cx.'!$B165),-('Diário 2o PA'!$P$5:$P$1412=F$1),('Diário 2o PA'!$F$5:$F$1412))+
SUMPRODUCT(-('Diário 3o PA'!$E$5:$E$2004='Analítico Cx.'!$B165),-('Diário 3o PA'!$P$5:$P$2004=F$1),('Diário 3o PA'!$F$5:$F$2004))+
SUMPRODUCT(-('Diário 4º PA'!$E$5:$E$2004='Analítico Cx.'!$B165),-('Diário 4º PA'!$P$5:$P$2004=F$1),('Diário 4º PA'!$F$5:$F$2004))+
SUMPRODUCT(-('Diário 5º PA'!$E$5:$E$2004='Analítico Cx.'!$B165),-('Diário 5º PA'!$P$5:$P$2004=F$1),('Diário 5º PA'!$F$5:$F$2004))</f>
        <v>0</v>
      </c>
      <c r="G165" s="218">
        <f>SUMPRODUCT(-('Diário 2o PA'!$E$5:$E$1412='Analítico Cx.'!$B165),-('Diário 2o PA'!$P$5:$P$1412=G$1),('Diário 2o PA'!$F$5:$F$1412))+
SUMPRODUCT(-('Diário 3o PA'!$E$5:$E$2004='Analítico Cx.'!$B165),-('Diário 3o PA'!$P$5:$P$2004=G$1),('Diário 3o PA'!$F$5:$F$2004))+
SUMPRODUCT(-('Diário 4º PA'!$E$5:$E$2004='Analítico Cx.'!$B165),-('Diário 4º PA'!$P$5:$P$2004=G$1),('Diário 4º PA'!$F$5:$F$2004))+
SUMPRODUCT(-('Diário 5º PA'!$E$5:$E$2004='Analítico Cx.'!$B165),-('Diário 5º PA'!$P$5:$P$2004=G$1),('Diário 5º PA'!$F$5:$F$2004))</f>
        <v>0</v>
      </c>
      <c r="H165" s="218">
        <f>SUMPRODUCT(-('Diário 2o PA'!$E$5:$E$1412='Analítico Cx.'!$B165),-('Diário 2o PA'!$P$5:$P$1412=H$1),('Diário 2o PA'!$F$5:$F$1412))+
SUMPRODUCT(-('Diário 3o PA'!$E$5:$E$2004='Analítico Cx.'!$B165),-('Diário 3o PA'!$P$5:$P$2004=H$1),('Diário 3o PA'!$F$5:$F$2004))+
SUMPRODUCT(-('Diário 4º PA'!$E$5:$E$2004='Analítico Cx.'!$B165),-('Diário 4º PA'!$P$5:$P$2004=H$1),('Diário 4º PA'!$F$5:$F$2004))+
SUMPRODUCT(-('Diário 5º PA'!$E$5:$E$2004='Analítico Cx.'!$B165),-('Diário 5º PA'!$P$5:$P$2004=H$1),('Diário 5º PA'!$F$5:$F$2004))</f>
        <v>0</v>
      </c>
      <c r="I165" s="218">
        <f>SUMPRODUCT(-('Diário 2o PA'!$E$5:$E$1412='Analítico Cx.'!$B165),-('Diário 2o PA'!$P$5:$P$1412=I$1),('Diário 2o PA'!$F$5:$F$1412))+
SUMPRODUCT(-('Diário 3o PA'!$E$5:$E$2004='Analítico Cx.'!$B165),-('Diário 3o PA'!$P$5:$P$2004=I$1),('Diário 3o PA'!$F$5:$F$2004))+
SUMPRODUCT(-('Diário 4º PA'!$E$5:$E$2004='Analítico Cx.'!$B165),-('Diário 4º PA'!$P$5:$P$2004=I$1),('Diário 4º PA'!$F$5:$F$2004))+
SUMPRODUCT(-('Diário 5º PA'!$E$5:$E$2004='Analítico Cx.'!$B165),-('Diário 5º PA'!$P$5:$P$2004=I$1),('Diário 5º PA'!$F$5:$F$2004))</f>
        <v>0</v>
      </c>
      <c r="J165" s="218">
        <f>SUMPRODUCT(-('Diário 2o PA'!$E$5:$E$1412='Analítico Cx.'!$B165),-('Diário 2o PA'!$P$5:$P$1412=J$1),('Diário 2o PA'!$F$5:$F$1412))+
SUMPRODUCT(-('Diário 3o PA'!$E$5:$E$2004='Analítico Cx.'!$B165),-('Diário 3o PA'!$P$5:$P$2004=J$1),('Diário 3o PA'!$F$5:$F$2004))+
SUMPRODUCT(-('Diário 4º PA'!$E$5:$E$2004='Analítico Cx.'!$B165),-('Diário 4º PA'!$P$5:$P$2004=J$1),('Diário 4º PA'!$F$5:$F$2004))+
SUMPRODUCT(-('Diário 5º PA'!$E$5:$E$2004='Analítico Cx.'!$B165),-('Diário 5º PA'!$P$5:$P$2004=J$1),('Diário 5º PA'!$F$5:$F$2004))</f>
        <v>0</v>
      </c>
      <c r="K165" s="218">
        <f>SUMPRODUCT(-('Diário 2o PA'!$E$5:$E$1412='Analítico Cx.'!$B165),-('Diário 2o PA'!$P$5:$P$1412=K$1),('Diário 2o PA'!$F$5:$F$1412))+
SUMPRODUCT(-('Diário 3o PA'!$E$5:$E$2004='Analítico Cx.'!$B165),-('Diário 3o PA'!$P$5:$P$2004=K$1),('Diário 3o PA'!$F$5:$F$2004))+
SUMPRODUCT(-('Diário 4º PA'!$E$5:$E$2004='Analítico Cx.'!$B165),-('Diário 4º PA'!$P$5:$P$2004=K$1),('Diário 4º PA'!$F$5:$F$2004))+
SUMPRODUCT(-('Diário 5º PA'!$E$5:$E$2004='Analítico Cx.'!$B165),-('Diário 5º PA'!$P$5:$P$2004=K$1),('Diário 5º PA'!$F$5:$F$2004))</f>
        <v>0</v>
      </c>
      <c r="L165" s="218">
        <f>SUMPRODUCT(-('Diário 2o PA'!$E$5:$E$1412='Analítico Cx.'!$B165),-('Diário 2o PA'!$P$5:$P$1412=L$1),('Diário 2o PA'!$F$5:$F$1412))+
SUMPRODUCT(-('Diário 3o PA'!$E$5:$E$2004='Analítico Cx.'!$B165),-('Diário 3o PA'!$P$5:$P$2004=L$1),('Diário 3o PA'!$F$5:$F$2004))+
SUMPRODUCT(-('Diário 4º PA'!$E$5:$E$2004='Analítico Cx.'!$B165),-('Diário 4º PA'!$P$5:$P$2004=L$1),('Diário 4º PA'!$F$5:$F$2004))+
SUMPRODUCT(-('Diário 5º PA'!$E$5:$E$2004='Analítico Cx.'!$B165),-('Diário 5º PA'!$P$5:$P$2004=L$1),('Diário 5º PA'!$F$5:$F$2004))</f>
        <v>0</v>
      </c>
      <c r="M165" s="218">
        <f>SUMPRODUCT(-('Diário 2o PA'!$E$5:$E$1412='Analítico Cx.'!$B165),-('Diário 2o PA'!$P$5:$P$1412=M$1),('Diário 2o PA'!$F$5:$F$1412))+
SUMPRODUCT(-('Diário 3o PA'!$E$5:$E$2004='Analítico Cx.'!$B165),-('Diário 3o PA'!$P$5:$P$2004=M$1),('Diário 3o PA'!$F$5:$F$2004))+
SUMPRODUCT(-('Diário 4º PA'!$E$5:$E$2004='Analítico Cx.'!$B165),-('Diário 4º PA'!$P$5:$P$2004=M$1),('Diário 4º PA'!$F$5:$F$2004))+
SUMPRODUCT(-('Diário 5º PA'!$E$5:$E$2004='Analítico Cx.'!$B165),-('Diário 5º PA'!$P$5:$P$2004=M$1),('Diário 5º PA'!$F$5:$F$2004))</f>
        <v>0</v>
      </c>
      <c r="N165" s="218">
        <f>SUMPRODUCT(-('Diário 2o PA'!$E$5:$E$1412='Analítico Cx.'!$B165),-('Diário 2o PA'!$P$5:$P$1412=N$1),('Diário 2o PA'!$F$5:$F$1412))+
SUMPRODUCT(-('Diário 3o PA'!$E$5:$E$2004='Analítico Cx.'!$B165),-('Diário 3o PA'!$P$5:$P$2004=N$1),('Diário 3o PA'!$F$5:$F$2004))+
SUMPRODUCT(-('Diário 4º PA'!$E$5:$E$2004='Analítico Cx.'!$B165),-('Diário 4º PA'!$P$5:$P$2004=N$1),('Diário 4º PA'!$F$5:$F$2004))+
SUMPRODUCT(-('Diário 5º PA'!$E$5:$E$2004='Analítico Cx.'!$B165),-('Diário 5º PA'!$P$5:$P$2004=N$1),('Diário 5º PA'!$F$5:$F$2004))</f>
        <v>0</v>
      </c>
      <c r="O165" s="219">
        <f t="shared" si="18"/>
        <v>11760.09</v>
      </c>
      <c r="P165" s="193">
        <f t="shared" si="20"/>
        <v>1.2871085226866072E-3</v>
      </c>
    </row>
    <row r="166" spans="1:16" ht="23.25" customHeight="1" x14ac:dyDescent="0.25">
      <c r="A166" s="68" t="s">
        <v>690</v>
      </c>
      <c r="B166" s="115" t="s">
        <v>737</v>
      </c>
      <c r="C166" s="218">
        <f>SUMPRODUCT(-('Diário 2o PA'!$E$5:$E$1412='Analítico Cx.'!$B166),-('Diário 2o PA'!$P$5:$P$1412=C$1),('Diário 2o PA'!$F$5:$F$1412))+
SUMPRODUCT(-('Diário 3o PA'!$E$5:$E$2004='Analítico Cx.'!$B166),-('Diário 3o PA'!$P$5:$P$2004=C$1),('Diário 3o PA'!$F$5:$F$2004))+
SUMPRODUCT(-('Diário 4º PA'!$E$5:$E$2004='Analítico Cx.'!$B166),-('Diário 4º PA'!$P$5:$P$2004=C$1),('Diário 4º PA'!$F$5:$F$2004))+
SUMPRODUCT(-('Diário 5º PA'!$E$5:$E$2004='Analítico Cx.'!$B166),-('Diário 5º PA'!$P$5:$P$2004=C$1),('Diário 5º PA'!$F$5:$F$2004))</f>
        <v>32</v>
      </c>
      <c r="D166" s="218">
        <f>SUMPRODUCT(-('Diário 2o PA'!$E$5:$E$1412='Analítico Cx.'!$B166),-('Diário 2o PA'!$P$5:$P$1412=D$1),('Diário 2o PA'!$F$5:$F$1412))+
SUMPRODUCT(-('Diário 3o PA'!$E$5:$E$2004='Analítico Cx.'!$B166),-('Diário 3o PA'!$P$5:$P$2004=D$1),('Diário 3o PA'!$F$5:$F$2004))+
SUMPRODUCT(-('Diário 4º PA'!$E$5:$E$2004='Analítico Cx.'!$B166),-('Diário 4º PA'!$P$5:$P$2004=D$1),('Diário 4º PA'!$F$5:$F$2004))+
SUMPRODUCT(-('Diário 5º PA'!$E$5:$E$2004='Analítico Cx.'!$B166),-('Diário 5º PA'!$P$5:$P$2004=D$1),('Diário 5º PA'!$F$5:$F$2004))</f>
        <v>11227.24</v>
      </c>
      <c r="E166" s="218">
        <f>SUMPRODUCT(-('Diário 2o PA'!$E$5:$E$1412='Analítico Cx.'!$B166),-('Diário 2o PA'!$P$5:$P$1412=E$1),('Diário 2o PA'!$F$5:$F$1412))+
SUMPRODUCT(-('Diário 3o PA'!$E$5:$E$2004='Analítico Cx.'!$B166),-('Diário 3o PA'!$P$5:$P$2004=E$1),('Diário 3o PA'!$F$5:$F$2004))+
SUMPRODUCT(-('Diário 4º PA'!$E$5:$E$2004='Analítico Cx.'!$B166),-('Diário 4º PA'!$P$5:$P$2004=E$1),('Diário 4º PA'!$F$5:$F$2004))+
SUMPRODUCT(-('Diário 5º PA'!$E$5:$E$2004='Analítico Cx.'!$B166),-('Diário 5º PA'!$P$5:$P$2004=E$1),('Diário 5º PA'!$F$5:$F$2004))</f>
        <v>1508.7500000000002</v>
      </c>
      <c r="F166" s="218">
        <f>SUMPRODUCT(-('Diário 2o PA'!$E$5:$E$1412='Analítico Cx.'!$B166),-('Diário 2o PA'!$P$5:$P$1412=F$1),('Diário 2o PA'!$F$5:$F$1412))+
SUMPRODUCT(-('Diário 3o PA'!$E$5:$E$2004='Analítico Cx.'!$B166),-('Diário 3o PA'!$P$5:$P$2004=F$1),('Diário 3o PA'!$F$5:$F$2004))+
SUMPRODUCT(-('Diário 4º PA'!$E$5:$E$2004='Analítico Cx.'!$B166),-('Diário 4º PA'!$P$5:$P$2004=F$1),('Diário 4º PA'!$F$5:$F$2004))+
SUMPRODUCT(-('Diário 5º PA'!$E$5:$E$2004='Analítico Cx.'!$B166),-('Diário 5º PA'!$P$5:$P$2004=F$1),('Diário 5º PA'!$F$5:$F$2004))</f>
        <v>0</v>
      </c>
      <c r="G166" s="218">
        <f>SUMPRODUCT(-('Diário 2o PA'!$E$5:$E$1412='Analítico Cx.'!$B166),-('Diário 2o PA'!$P$5:$P$1412=G$1),('Diário 2o PA'!$F$5:$F$1412))+
SUMPRODUCT(-('Diário 3o PA'!$E$5:$E$2004='Analítico Cx.'!$B166),-('Diário 3o PA'!$P$5:$P$2004=G$1),('Diário 3o PA'!$F$5:$F$2004))+
SUMPRODUCT(-('Diário 4º PA'!$E$5:$E$2004='Analítico Cx.'!$B166),-('Diário 4º PA'!$P$5:$P$2004=G$1),('Diário 4º PA'!$F$5:$F$2004))+
SUMPRODUCT(-('Diário 5º PA'!$E$5:$E$2004='Analítico Cx.'!$B166),-('Diário 5º PA'!$P$5:$P$2004=G$1),('Diário 5º PA'!$F$5:$F$2004))</f>
        <v>0</v>
      </c>
      <c r="H166" s="218">
        <f>SUMPRODUCT(-('Diário 2o PA'!$E$5:$E$1412='Analítico Cx.'!$B166),-('Diário 2o PA'!$P$5:$P$1412=H$1),('Diário 2o PA'!$F$5:$F$1412))+
SUMPRODUCT(-('Diário 3o PA'!$E$5:$E$2004='Analítico Cx.'!$B166),-('Diário 3o PA'!$P$5:$P$2004=H$1),('Diário 3o PA'!$F$5:$F$2004))+
SUMPRODUCT(-('Diário 4º PA'!$E$5:$E$2004='Analítico Cx.'!$B166),-('Diário 4º PA'!$P$5:$P$2004=H$1),('Diário 4º PA'!$F$5:$F$2004))+
SUMPRODUCT(-('Diário 5º PA'!$E$5:$E$2004='Analítico Cx.'!$B166),-('Diário 5º PA'!$P$5:$P$2004=H$1),('Diário 5º PA'!$F$5:$F$2004))</f>
        <v>0</v>
      </c>
      <c r="I166" s="218">
        <f>SUMPRODUCT(-('Diário 2o PA'!$E$5:$E$1412='Analítico Cx.'!$B166),-('Diário 2o PA'!$P$5:$P$1412=I$1),('Diário 2o PA'!$F$5:$F$1412))+
SUMPRODUCT(-('Diário 3o PA'!$E$5:$E$2004='Analítico Cx.'!$B166),-('Diário 3o PA'!$P$5:$P$2004=I$1),('Diário 3o PA'!$F$5:$F$2004))+
SUMPRODUCT(-('Diário 4º PA'!$E$5:$E$2004='Analítico Cx.'!$B166),-('Diário 4º PA'!$P$5:$P$2004=I$1),('Diário 4º PA'!$F$5:$F$2004))+
SUMPRODUCT(-('Diário 5º PA'!$E$5:$E$2004='Analítico Cx.'!$B166),-('Diário 5º PA'!$P$5:$P$2004=I$1),('Diário 5º PA'!$F$5:$F$2004))</f>
        <v>0</v>
      </c>
      <c r="J166" s="218">
        <f>SUMPRODUCT(-('Diário 2o PA'!$E$5:$E$1412='Analítico Cx.'!$B166),-('Diário 2o PA'!$P$5:$P$1412=J$1),('Diário 2o PA'!$F$5:$F$1412))+
SUMPRODUCT(-('Diário 3o PA'!$E$5:$E$2004='Analítico Cx.'!$B166),-('Diário 3o PA'!$P$5:$P$2004=J$1),('Diário 3o PA'!$F$5:$F$2004))+
SUMPRODUCT(-('Diário 4º PA'!$E$5:$E$2004='Analítico Cx.'!$B166),-('Diário 4º PA'!$P$5:$P$2004=J$1),('Diário 4º PA'!$F$5:$F$2004))+
SUMPRODUCT(-('Diário 5º PA'!$E$5:$E$2004='Analítico Cx.'!$B166),-('Diário 5º PA'!$P$5:$P$2004=J$1),('Diário 5º PA'!$F$5:$F$2004))</f>
        <v>0</v>
      </c>
      <c r="K166" s="218">
        <f>SUMPRODUCT(-('Diário 2o PA'!$E$5:$E$1412='Analítico Cx.'!$B166),-('Diário 2o PA'!$P$5:$P$1412=K$1),('Diário 2o PA'!$F$5:$F$1412))+
SUMPRODUCT(-('Diário 3o PA'!$E$5:$E$2004='Analítico Cx.'!$B166),-('Diário 3o PA'!$P$5:$P$2004=K$1),('Diário 3o PA'!$F$5:$F$2004))+
SUMPRODUCT(-('Diário 4º PA'!$E$5:$E$2004='Analítico Cx.'!$B166),-('Diário 4º PA'!$P$5:$P$2004=K$1),('Diário 4º PA'!$F$5:$F$2004))+
SUMPRODUCT(-('Diário 5º PA'!$E$5:$E$2004='Analítico Cx.'!$B166),-('Diário 5º PA'!$P$5:$P$2004=K$1),('Diário 5º PA'!$F$5:$F$2004))</f>
        <v>0</v>
      </c>
      <c r="L166" s="218">
        <f>SUMPRODUCT(-('Diário 2o PA'!$E$5:$E$1412='Analítico Cx.'!$B166),-('Diário 2o PA'!$P$5:$P$1412=L$1),('Diário 2o PA'!$F$5:$F$1412))+
SUMPRODUCT(-('Diário 3o PA'!$E$5:$E$2004='Analítico Cx.'!$B166),-('Diário 3o PA'!$P$5:$P$2004=L$1),('Diário 3o PA'!$F$5:$F$2004))+
SUMPRODUCT(-('Diário 4º PA'!$E$5:$E$2004='Analítico Cx.'!$B166),-('Diário 4º PA'!$P$5:$P$2004=L$1),('Diário 4º PA'!$F$5:$F$2004))+
SUMPRODUCT(-('Diário 5º PA'!$E$5:$E$2004='Analítico Cx.'!$B166),-('Diário 5º PA'!$P$5:$P$2004=L$1),('Diário 5º PA'!$F$5:$F$2004))</f>
        <v>0</v>
      </c>
      <c r="M166" s="218">
        <f>SUMPRODUCT(-('Diário 2o PA'!$E$5:$E$1412='Analítico Cx.'!$B166),-('Diário 2o PA'!$P$5:$P$1412=M$1),('Diário 2o PA'!$F$5:$F$1412))+
SUMPRODUCT(-('Diário 3o PA'!$E$5:$E$2004='Analítico Cx.'!$B166),-('Diário 3o PA'!$P$5:$P$2004=M$1),('Diário 3o PA'!$F$5:$F$2004))+
SUMPRODUCT(-('Diário 4º PA'!$E$5:$E$2004='Analítico Cx.'!$B166),-('Diário 4º PA'!$P$5:$P$2004=M$1),('Diário 4º PA'!$F$5:$F$2004))+
SUMPRODUCT(-('Diário 5º PA'!$E$5:$E$2004='Analítico Cx.'!$B166),-('Diário 5º PA'!$P$5:$P$2004=M$1),('Diário 5º PA'!$F$5:$F$2004))</f>
        <v>0</v>
      </c>
      <c r="N166" s="218">
        <f>SUMPRODUCT(-('Diário 2o PA'!$E$5:$E$1412='Analítico Cx.'!$B166),-('Diário 2o PA'!$P$5:$P$1412=N$1),('Diário 2o PA'!$F$5:$F$1412))+
SUMPRODUCT(-('Diário 3o PA'!$E$5:$E$2004='Analítico Cx.'!$B166),-('Diário 3o PA'!$P$5:$P$2004=N$1),('Diário 3o PA'!$F$5:$F$2004))+
SUMPRODUCT(-('Diário 4º PA'!$E$5:$E$2004='Analítico Cx.'!$B166),-('Diário 4º PA'!$P$5:$P$2004=N$1),('Diário 4º PA'!$F$5:$F$2004))+
SUMPRODUCT(-('Diário 5º PA'!$E$5:$E$2004='Analítico Cx.'!$B166),-('Diário 5º PA'!$P$5:$P$2004=N$1),('Diário 5º PA'!$F$5:$F$2004))</f>
        <v>0</v>
      </c>
      <c r="O166" s="219">
        <f t="shared" si="16"/>
        <v>12767.99</v>
      </c>
      <c r="P166" s="193">
        <f t="shared" si="20"/>
        <v>1.3974203213221474E-3</v>
      </c>
    </row>
    <row r="167" spans="1:16" ht="23.25" customHeight="1" thickBot="1" x14ac:dyDescent="0.3">
      <c r="A167" s="243"/>
      <c r="B167" s="244" t="s">
        <v>47</v>
      </c>
      <c r="C167" s="245">
        <f t="shared" ref="C167:O167" si="21">SUBTOTAL(109,C58:C166)</f>
        <v>419676.19000000006</v>
      </c>
      <c r="D167" s="245">
        <f t="shared" si="21"/>
        <v>361064.38999999996</v>
      </c>
      <c r="E167" s="245">
        <f t="shared" si="21"/>
        <v>765147.80999999994</v>
      </c>
      <c r="F167" s="245">
        <f t="shared" si="21"/>
        <v>0</v>
      </c>
      <c r="G167" s="245">
        <f t="shared" si="21"/>
        <v>0</v>
      </c>
      <c r="H167" s="245">
        <f t="shared" si="21"/>
        <v>0</v>
      </c>
      <c r="I167" s="245">
        <f t="shared" si="21"/>
        <v>0</v>
      </c>
      <c r="J167" s="245">
        <f t="shared" si="21"/>
        <v>0</v>
      </c>
      <c r="K167" s="245">
        <f t="shared" si="21"/>
        <v>0</v>
      </c>
      <c r="L167" s="245">
        <f t="shared" si="21"/>
        <v>0</v>
      </c>
      <c r="M167" s="245">
        <f t="shared" si="21"/>
        <v>0</v>
      </c>
      <c r="N167" s="245">
        <f t="shared" si="21"/>
        <v>0</v>
      </c>
      <c r="O167" s="245">
        <f t="shared" si="21"/>
        <v>1545888.3900000001</v>
      </c>
      <c r="P167" s="200">
        <f t="shared" si="20"/>
        <v>0.16919310327482848</v>
      </c>
    </row>
    <row r="168" spans="1:16" ht="23.25" customHeight="1" thickBot="1" x14ac:dyDescent="0.3">
      <c r="A168" s="246" t="s">
        <v>42</v>
      </c>
      <c r="B168" s="223" t="s">
        <v>142</v>
      </c>
      <c r="C168" s="238"/>
      <c r="D168" s="238"/>
      <c r="E168" s="238"/>
      <c r="F168" s="238"/>
      <c r="G168" s="238"/>
      <c r="H168" s="238"/>
      <c r="I168" s="238"/>
      <c r="J168" s="238"/>
      <c r="K168" s="238"/>
      <c r="L168" s="238"/>
      <c r="M168" s="238"/>
      <c r="N168" s="238"/>
      <c r="O168" s="238"/>
      <c r="P168" s="191"/>
    </row>
    <row r="169" spans="1:16" ht="23.25" customHeight="1" x14ac:dyDescent="0.25">
      <c r="A169" s="228" t="s">
        <v>30</v>
      </c>
      <c r="B169" s="229" t="s">
        <v>221</v>
      </c>
      <c r="C169" s="218">
        <f>SUMPRODUCT(-('Diário 2o PA'!$E$5:$E$1412='Analítico Cx.'!$B169),-('Diário 2o PA'!$P$5:$P$1412=C$1),('Diário 2o PA'!$F$5:$F$1412))+
SUMPRODUCT(-('Diário 3o PA'!$E$5:$E$2004='Analítico Cx.'!$B169),-('Diário 3o PA'!$P$5:$P$2004=C$1),('Diário 3o PA'!$F$5:$F$2004))+
SUMPRODUCT(-('Diário 4º PA'!$E$5:$E$2004='Analítico Cx.'!$B169),-('Diário 4º PA'!$P$5:$P$2004=C$1),('Diário 4º PA'!$F$5:$F$2004))+
SUMPRODUCT(-('Diário 5º PA'!$E$5:$E$2004='Analítico Cx.'!$B169),-('Diário 5º PA'!$P$5:$P$2004=C$1),('Diário 5º PA'!$F$5:$F$2004))</f>
        <v>0</v>
      </c>
      <c r="D169" s="218">
        <f>SUMPRODUCT(-('Diário 2o PA'!$E$5:$E$1412='Analítico Cx.'!$B169),-('Diário 2o PA'!$P$5:$P$1412=D$1),('Diário 2o PA'!$F$5:$F$1412))+
SUMPRODUCT(-('Diário 3o PA'!$E$5:$E$2004='Analítico Cx.'!$B169),-('Diário 3o PA'!$P$5:$P$2004=D$1),('Diário 3o PA'!$F$5:$F$2004))+
SUMPRODUCT(-('Diário 4º PA'!$E$5:$E$2004='Analítico Cx.'!$B169),-('Diário 4º PA'!$P$5:$P$2004=D$1),('Diário 4º PA'!$F$5:$F$2004))+
SUMPRODUCT(-('Diário 5º PA'!$E$5:$E$2004='Analítico Cx.'!$B169),-('Diário 5º PA'!$P$5:$P$2004=D$1),('Diário 5º PA'!$F$5:$F$2004))</f>
        <v>0</v>
      </c>
      <c r="E169" s="218">
        <f>SUMPRODUCT(-('Diário 2o PA'!$E$5:$E$1412='Analítico Cx.'!$B169),-('Diário 2o PA'!$P$5:$P$1412=E$1),('Diário 2o PA'!$F$5:$F$1412))+
SUMPRODUCT(-('Diário 3o PA'!$E$5:$E$2004='Analítico Cx.'!$B169),-('Diário 3o PA'!$P$5:$P$2004=E$1),('Diário 3o PA'!$F$5:$F$2004))+
SUMPRODUCT(-('Diário 4º PA'!$E$5:$E$2004='Analítico Cx.'!$B169),-('Diário 4º PA'!$P$5:$P$2004=E$1),('Diário 4º PA'!$F$5:$F$2004))+
SUMPRODUCT(-('Diário 5º PA'!$E$5:$E$2004='Analítico Cx.'!$B169),-('Diário 5º PA'!$P$5:$P$2004=E$1),('Diário 5º PA'!$F$5:$F$2004))</f>
        <v>0</v>
      </c>
      <c r="F169" s="218">
        <f>SUMPRODUCT(-('Diário 2o PA'!$E$5:$E$1412='Analítico Cx.'!$B169),-('Diário 2o PA'!$P$5:$P$1412=F$1),('Diário 2o PA'!$F$5:$F$1412))+
SUMPRODUCT(-('Diário 3o PA'!$E$5:$E$2004='Analítico Cx.'!$B169),-('Diário 3o PA'!$P$5:$P$2004=F$1),('Diário 3o PA'!$F$5:$F$2004))+
SUMPRODUCT(-('Diário 4º PA'!$E$5:$E$2004='Analítico Cx.'!$B169),-('Diário 4º PA'!$P$5:$P$2004=F$1),('Diário 4º PA'!$F$5:$F$2004))+
SUMPRODUCT(-('Diário 5º PA'!$E$5:$E$2004='Analítico Cx.'!$B169),-('Diário 5º PA'!$P$5:$P$2004=F$1),('Diário 5º PA'!$F$5:$F$2004))</f>
        <v>0</v>
      </c>
      <c r="G169" s="218">
        <f>SUMPRODUCT(-('Diário 2o PA'!$E$5:$E$1412='Analítico Cx.'!$B169),-('Diário 2o PA'!$P$5:$P$1412=G$1),('Diário 2o PA'!$F$5:$F$1412))+
SUMPRODUCT(-('Diário 3o PA'!$E$5:$E$2004='Analítico Cx.'!$B169),-('Diário 3o PA'!$P$5:$P$2004=G$1),('Diário 3o PA'!$F$5:$F$2004))+
SUMPRODUCT(-('Diário 4º PA'!$E$5:$E$2004='Analítico Cx.'!$B169),-('Diário 4º PA'!$P$5:$P$2004=G$1),('Diário 4º PA'!$F$5:$F$2004))+
SUMPRODUCT(-('Diário 5º PA'!$E$5:$E$2004='Analítico Cx.'!$B169),-('Diário 5º PA'!$P$5:$P$2004=G$1),('Diário 5º PA'!$F$5:$F$2004))</f>
        <v>0</v>
      </c>
      <c r="H169" s="218">
        <f>SUMPRODUCT(-('Diário 2o PA'!$E$5:$E$1412='Analítico Cx.'!$B169),-('Diário 2o PA'!$P$5:$P$1412=H$1),('Diário 2o PA'!$F$5:$F$1412))+
SUMPRODUCT(-('Diário 3o PA'!$E$5:$E$2004='Analítico Cx.'!$B169),-('Diário 3o PA'!$P$5:$P$2004=H$1),('Diário 3o PA'!$F$5:$F$2004))+
SUMPRODUCT(-('Diário 4º PA'!$E$5:$E$2004='Analítico Cx.'!$B169),-('Diário 4º PA'!$P$5:$P$2004=H$1),('Diário 4º PA'!$F$5:$F$2004))+
SUMPRODUCT(-('Diário 5º PA'!$E$5:$E$2004='Analítico Cx.'!$B169),-('Diário 5º PA'!$P$5:$P$2004=H$1),('Diário 5º PA'!$F$5:$F$2004))</f>
        <v>0</v>
      </c>
      <c r="I169" s="218">
        <f>SUMPRODUCT(-('Diário 2o PA'!$E$5:$E$1412='Analítico Cx.'!$B169),-('Diário 2o PA'!$P$5:$P$1412=I$1),('Diário 2o PA'!$F$5:$F$1412))+
SUMPRODUCT(-('Diário 3o PA'!$E$5:$E$2004='Analítico Cx.'!$B169),-('Diário 3o PA'!$P$5:$P$2004=I$1),('Diário 3o PA'!$F$5:$F$2004))+
SUMPRODUCT(-('Diário 4º PA'!$E$5:$E$2004='Analítico Cx.'!$B169),-('Diário 4º PA'!$P$5:$P$2004=I$1),('Diário 4º PA'!$F$5:$F$2004))+
SUMPRODUCT(-('Diário 5º PA'!$E$5:$E$2004='Analítico Cx.'!$B169),-('Diário 5º PA'!$P$5:$P$2004=I$1),('Diário 5º PA'!$F$5:$F$2004))</f>
        <v>0</v>
      </c>
      <c r="J169" s="218">
        <f>SUMPRODUCT(-('Diário 2o PA'!$E$5:$E$1412='Analítico Cx.'!$B169),-('Diário 2o PA'!$P$5:$P$1412=J$1),('Diário 2o PA'!$F$5:$F$1412))+
SUMPRODUCT(-('Diário 3o PA'!$E$5:$E$2004='Analítico Cx.'!$B169),-('Diário 3o PA'!$P$5:$P$2004=J$1),('Diário 3o PA'!$F$5:$F$2004))+
SUMPRODUCT(-('Diário 4º PA'!$E$5:$E$2004='Analítico Cx.'!$B169),-('Diário 4º PA'!$P$5:$P$2004=J$1),('Diário 4º PA'!$F$5:$F$2004))+
SUMPRODUCT(-('Diário 5º PA'!$E$5:$E$2004='Analítico Cx.'!$B169),-('Diário 5º PA'!$P$5:$P$2004=J$1),('Diário 5º PA'!$F$5:$F$2004))</f>
        <v>0</v>
      </c>
      <c r="K169" s="218">
        <f>SUMPRODUCT(-('Diário 2o PA'!$E$5:$E$1412='Analítico Cx.'!$B169),-('Diário 2o PA'!$P$5:$P$1412=K$1),('Diário 2o PA'!$F$5:$F$1412))+
SUMPRODUCT(-('Diário 3o PA'!$E$5:$E$2004='Analítico Cx.'!$B169),-('Diário 3o PA'!$P$5:$P$2004=K$1),('Diário 3o PA'!$F$5:$F$2004))+
SUMPRODUCT(-('Diário 4º PA'!$E$5:$E$2004='Analítico Cx.'!$B169),-('Diário 4º PA'!$P$5:$P$2004=K$1),('Diário 4º PA'!$F$5:$F$2004))+
SUMPRODUCT(-('Diário 5º PA'!$E$5:$E$2004='Analítico Cx.'!$B169),-('Diário 5º PA'!$P$5:$P$2004=K$1),('Diário 5º PA'!$F$5:$F$2004))</f>
        <v>0</v>
      </c>
      <c r="L169" s="218">
        <f>SUMPRODUCT(-('Diário 2o PA'!$E$5:$E$1412='Analítico Cx.'!$B169),-('Diário 2o PA'!$P$5:$P$1412=L$1),('Diário 2o PA'!$F$5:$F$1412))+
SUMPRODUCT(-('Diário 3o PA'!$E$5:$E$2004='Analítico Cx.'!$B169),-('Diário 3o PA'!$P$5:$P$2004=L$1),('Diário 3o PA'!$F$5:$F$2004))+
SUMPRODUCT(-('Diário 4º PA'!$E$5:$E$2004='Analítico Cx.'!$B169),-('Diário 4º PA'!$P$5:$P$2004=L$1),('Diário 4º PA'!$F$5:$F$2004))+
SUMPRODUCT(-('Diário 5º PA'!$E$5:$E$2004='Analítico Cx.'!$B169),-('Diário 5º PA'!$P$5:$P$2004=L$1),('Diário 5º PA'!$F$5:$F$2004))</f>
        <v>0</v>
      </c>
      <c r="M169" s="218">
        <f>SUMPRODUCT(-('Diário 2o PA'!$E$5:$E$1412='Analítico Cx.'!$B169),-('Diário 2o PA'!$P$5:$P$1412=M$1),('Diário 2o PA'!$F$5:$F$1412))+
SUMPRODUCT(-('Diário 3o PA'!$E$5:$E$2004='Analítico Cx.'!$B169),-('Diário 3o PA'!$P$5:$P$2004=M$1),('Diário 3o PA'!$F$5:$F$2004))+
SUMPRODUCT(-('Diário 4º PA'!$E$5:$E$2004='Analítico Cx.'!$B169),-('Diário 4º PA'!$P$5:$P$2004=M$1),('Diário 4º PA'!$F$5:$F$2004))+
SUMPRODUCT(-('Diário 5º PA'!$E$5:$E$2004='Analítico Cx.'!$B169),-('Diário 5º PA'!$P$5:$P$2004=M$1),('Diário 5º PA'!$F$5:$F$2004))</f>
        <v>0</v>
      </c>
      <c r="N169" s="218">
        <f>SUMPRODUCT(-('Diário 2o PA'!$E$5:$E$1412='Analítico Cx.'!$B169),-('Diário 2o PA'!$P$5:$P$1412=N$1),('Diário 2o PA'!$F$5:$F$1412))+
SUMPRODUCT(-('Diário 3o PA'!$E$5:$E$2004='Analítico Cx.'!$B169),-('Diário 3o PA'!$P$5:$P$2004=N$1),('Diário 3o PA'!$F$5:$F$2004))+
SUMPRODUCT(-('Diário 4º PA'!$E$5:$E$2004='Analítico Cx.'!$B169),-('Diário 4º PA'!$P$5:$P$2004=N$1),('Diário 4º PA'!$F$5:$F$2004))+
SUMPRODUCT(-('Diário 5º PA'!$E$5:$E$2004='Analítico Cx.'!$B169),-('Diário 5º PA'!$P$5:$P$2004=N$1),('Diário 5º PA'!$F$5:$F$2004))</f>
        <v>0</v>
      </c>
      <c r="O169" s="219">
        <f>SUM(C169:N169)</f>
        <v>0</v>
      </c>
      <c r="P169" s="193">
        <f t="shared" ref="P169:P180" si="22">IF($O$185=0,0,O169/$O$185)</f>
        <v>0</v>
      </c>
    </row>
    <row r="170" spans="1:16" ht="23.25" customHeight="1" x14ac:dyDescent="0.25">
      <c r="A170" s="228" t="s">
        <v>24</v>
      </c>
      <c r="B170" s="229" t="s">
        <v>215</v>
      </c>
      <c r="C170" s="218">
        <f>SUMPRODUCT(-('Diário 2o PA'!$E$5:$E$1412='Analítico Cx.'!$B170),-('Diário 2o PA'!$P$5:$P$1412=C$1),('Diário 2o PA'!$F$5:$F$1412))+
SUMPRODUCT(-('Diário 3o PA'!$E$5:$E$2004='Analítico Cx.'!$B170),-('Diário 3o PA'!$P$5:$P$2004=C$1),('Diário 3o PA'!$F$5:$F$2004))+
SUMPRODUCT(-('Diário 4º PA'!$E$5:$E$2004='Analítico Cx.'!$B170),-('Diário 4º PA'!$P$5:$P$2004=C$1),('Diário 4º PA'!$F$5:$F$2004))+
SUMPRODUCT(-('Diário 5º PA'!$E$5:$E$2004='Analítico Cx.'!$B170),-('Diário 5º PA'!$P$5:$P$2004=C$1),('Diário 5º PA'!$F$5:$F$2004))</f>
        <v>0</v>
      </c>
      <c r="D170" s="218">
        <f>SUMPRODUCT(-('Diário 2o PA'!$E$5:$E$1412='Analítico Cx.'!$B170),-('Diário 2o PA'!$P$5:$P$1412=D$1),('Diário 2o PA'!$F$5:$F$1412))+
SUMPRODUCT(-('Diário 3o PA'!$E$5:$E$2004='Analítico Cx.'!$B170),-('Diário 3o PA'!$P$5:$P$2004=D$1),('Diário 3o PA'!$F$5:$F$2004))+
SUMPRODUCT(-('Diário 4º PA'!$E$5:$E$2004='Analítico Cx.'!$B170),-('Diário 4º PA'!$P$5:$P$2004=D$1),('Diário 4º PA'!$F$5:$F$2004))+
SUMPRODUCT(-('Diário 5º PA'!$E$5:$E$2004='Analítico Cx.'!$B170),-('Diário 5º PA'!$P$5:$P$2004=D$1),('Diário 5º PA'!$F$5:$F$2004))</f>
        <v>0</v>
      </c>
      <c r="E170" s="218">
        <f>SUMPRODUCT(-('Diário 2o PA'!$E$5:$E$1412='Analítico Cx.'!$B170),-('Diário 2o PA'!$P$5:$P$1412=E$1),('Diário 2o PA'!$F$5:$F$1412))+
SUMPRODUCT(-('Diário 3o PA'!$E$5:$E$2004='Analítico Cx.'!$B170),-('Diário 3o PA'!$P$5:$P$2004=E$1),('Diário 3o PA'!$F$5:$F$2004))+
SUMPRODUCT(-('Diário 4º PA'!$E$5:$E$2004='Analítico Cx.'!$B170),-('Diário 4º PA'!$P$5:$P$2004=E$1),('Diário 4º PA'!$F$5:$F$2004))+
SUMPRODUCT(-('Diário 5º PA'!$E$5:$E$2004='Analítico Cx.'!$B170),-('Diário 5º PA'!$P$5:$P$2004=E$1),('Diário 5º PA'!$F$5:$F$2004))</f>
        <v>0</v>
      </c>
      <c r="F170" s="218">
        <f>SUMPRODUCT(-('Diário 2o PA'!$E$5:$E$1412='Analítico Cx.'!$B170),-('Diário 2o PA'!$P$5:$P$1412=F$1),('Diário 2o PA'!$F$5:$F$1412))+
SUMPRODUCT(-('Diário 3o PA'!$E$5:$E$2004='Analítico Cx.'!$B170),-('Diário 3o PA'!$P$5:$P$2004=F$1),('Diário 3o PA'!$F$5:$F$2004))+
SUMPRODUCT(-('Diário 4º PA'!$E$5:$E$2004='Analítico Cx.'!$B170),-('Diário 4º PA'!$P$5:$P$2004=F$1),('Diário 4º PA'!$F$5:$F$2004))+
SUMPRODUCT(-('Diário 5º PA'!$E$5:$E$2004='Analítico Cx.'!$B170),-('Diário 5º PA'!$P$5:$P$2004=F$1),('Diário 5º PA'!$F$5:$F$2004))</f>
        <v>0</v>
      </c>
      <c r="G170" s="218">
        <f>SUMPRODUCT(-('Diário 2o PA'!$E$5:$E$1412='Analítico Cx.'!$B170),-('Diário 2o PA'!$P$5:$P$1412=G$1),('Diário 2o PA'!$F$5:$F$1412))+
SUMPRODUCT(-('Diário 3o PA'!$E$5:$E$2004='Analítico Cx.'!$B170),-('Diário 3o PA'!$P$5:$P$2004=G$1),('Diário 3o PA'!$F$5:$F$2004))+
SUMPRODUCT(-('Diário 4º PA'!$E$5:$E$2004='Analítico Cx.'!$B170),-('Diário 4º PA'!$P$5:$P$2004=G$1),('Diário 4º PA'!$F$5:$F$2004))+
SUMPRODUCT(-('Diário 5º PA'!$E$5:$E$2004='Analítico Cx.'!$B170),-('Diário 5º PA'!$P$5:$P$2004=G$1),('Diário 5º PA'!$F$5:$F$2004))</f>
        <v>0</v>
      </c>
      <c r="H170" s="218">
        <f>SUMPRODUCT(-('Diário 2o PA'!$E$5:$E$1412='Analítico Cx.'!$B170),-('Diário 2o PA'!$P$5:$P$1412=H$1),('Diário 2o PA'!$F$5:$F$1412))+
SUMPRODUCT(-('Diário 3o PA'!$E$5:$E$2004='Analítico Cx.'!$B170),-('Diário 3o PA'!$P$5:$P$2004=H$1),('Diário 3o PA'!$F$5:$F$2004))+
SUMPRODUCT(-('Diário 4º PA'!$E$5:$E$2004='Analítico Cx.'!$B170),-('Diário 4º PA'!$P$5:$P$2004=H$1),('Diário 4º PA'!$F$5:$F$2004))+
SUMPRODUCT(-('Diário 5º PA'!$E$5:$E$2004='Analítico Cx.'!$B170),-('Diário 5º PA'!$P$5:$P$2004=H$1),('Diário 5º PA'!$F$5:$F$2004))</f>
        <v>0</v>
      </c>
      <c r="I170" s="218">
        <f>SUMPRODUCT(-('Diário 2o PA'!$E$5:$E$1412='Analítico Cx.'!$B170),-('Diário 2o PA'!$P$5:$P$1412=I$1),('Diário 2o PA'!$F$5:$F$1412))+
SUMPRODUCT(-('Diário 3o PA'!$E$5:$E$2004='Analítico Cx.'!$B170),-('Diário 3o PA'!$P$5:$P$2004=I$1),('Diário 3o PA'!$F$5:$F$2004))+
SUMPRODUCT(-('Diário 4º PA'!$E$5:$E$2004='Analítico Cx.'!$B170),-('Diário 4º PA'!$P$5:$P$2004=I$1),('Diário 4º PA'!$F$5:$F$2004))+
SUMPRODUCT(-('Diário 5º PA'!$E$5:$E$2004='Analítico Cx.'!$B170),-('Diário 5º PA'!$P$5:$P$2004=I$1),('Diário 5º PA'!$F$5:$F$2004))</f>
        <v>0</v>
      </c>
      <c r="J170" s="218">
        <f>SUMPRODUCT(-('Diário 2o PA'!$E$5:$E$1412='Analítico Cx.'!$B170),-('Diário 2o PA'!$P$5:$P$1412=J$1),('Diário 2o PA'!$F$5:$F$1412))+
SUMPRODUCT(-('Diário 3o PA'!$E$5:$E$2004='Analítico Cx.'!$B170),-('Diário 3o PA'!$P$5:$P$2004=J$1),('Diário 3o PA'!$F$5:$F$2004))+
SUMPRODUCT(-('Diário 4º PA'!$E$5:$E$2004='Analítico Cx.'!$B170),-('Diário 4º PA'!$P$5:$P$2004=J$1),('Diário 4º PA'!$F$5:$F$2004))+
SUMPRODUCT(-('Diário 5º PA'!$E$5:$E$2004='Analítico Cx.'!$B170),-('Diário 5º PA'!$P$5:$P$2004=J$1),('Diário 5º PA'!$F$5:$F$2004))</f>
        <v>0</v>
      </c>
      <c r="K170" s="218">
        <f>SUMPRODUCT(-('Diário 2o PA'!$E$5:$E$1412='Analítico Cx.'!$B170),-('Diário 2o PA'!$P$5:$P$1412=K$1),('Diário 2o PA'!$F$5:$F$1412))+
SUMPRODUCT(-('Diário 3o PA'!$E$5:$E$2004='Analítico Cx.'!$B170),-('Diário 3o PA'!$P$5:$P$2004=K$1),('Diário 3o PA'!$F$5:$F$2004))+
SUMPRODUCT(-('Diário 4º PA'!$E$5:$E$2004='Analítico Cx.'!$B170),-('Diário 4º PA'!$P$5:$P$2004=K$1),('Diário 4º PA'!$F$5:$F$2004))+
SUMPRODUCT(-('Diário 5º PA'!$E$5:$E$2004='Analítico Cx.'!$B170),-('Diário 5º PA'!$P$5:$P$2004=K$1),('Diário 5º PA'!$F$5:$F$2004))</f>
        <v>0</v>
      </c>
      <c r="L170" s="218">
        <f>SUMPRODUCT(-('Diário 2o PA'!$E$5:$E$1412='Analítico Cx.'!$B170),-('Diário 2o PA'!$P$5:$P$1412=L$1),('Diário 2o PA'!$F$5:$F$1412))+
SUMPRODUCT(-('Diário 3o PA'!$E$5:$E$2004='Analítico Cx.'!$B170),-('Diário 3o PA'!$P$5:$P$2004=L$1),('Diário 3o PA'!$F$5:$F$2004))+
SUMPRODUCT(-('Diário 4º PA'!$E$5:$E$2004='Analítico Cx.'!$B170),-('Diário 4º PA'!$P$5:$P$2004=L$1),('Diário 4º PA'!$F$5:$F$2004))+
SUMPRODUCT(-('Diário 5º PA'!$E$5:$E$2004='Analítico Cx.'!$B170),-('Diário 5º PA'!$P$5:$P$2004=L$1),('Diário 5º PA'!$F$5:$F$2004))</f>
        <v>0</v>
      </c>
      <c r="M170" s="218">
        <f>SUMPRODUCT(-('Diário 2o PA'!$E$5:$E$1412='Analítico Cx.'!$B170),-('Diário 2o PA'!$P$5:$P$1412=M$1),('Diário 2o PA'!$F$5:$F$1412))+
SUMPRODUCT(-('Diário 3o PA'!$E$5:$E$2004='Analítico Cx.'!$B170),-('Diário 3o PA'!$P$5:$P$2004=M$1),('Diário 3o PA'!$F$5:$F$2004))+
SUMPRODUCT(-('Diário 4º PA'!$E$5:$E$2004='Analítico Cx.'!$B170),-('Diário 4º PA'!$P$5:$P$2004=M$1),('Diário 4º PA'!$F$5:$F$2004))+
SUMPRODUCT(-('Diário 5º PA'!$E$5:$E$2004='Analítico Cx.'!$B170),-('Diário 5º PA'!$P$5:$P$2004=M$1),('Diário 5º PA'!$F$5:$F$2004))</f>
        <v>0</v>
      </c>
      <c r="N170" s="218">
        <f>SUMPRODUCT(-('Diário 2o PA'!$E$5:$E$1412='Analítico Cx.'!$B170),-('Diário 2o PA'!$P$5:$P$1412=N$1),('Diário 2o PA'!$F$5:$F$1412))+
SUMPRODUCT(-('Diário 3o PA'!$E$5:$E$2004='Analítico Cx.'!$B170),-('Diário 3o PA'!$P$5:$P$2004=N$1),('Diário 3o PA'!$F$5:$F$2004))+
SUMPRODUCT(-('Diário 4º PA'!$E$5:$E$2004='Analítico Cx.'!$B170),-('Diário 4º PA'!$P$5:$P$2004=N$1),('Diário 4º PA'!$F$5:$F$2004))+
SUMPRODUCT(-('Diário 5º PA'!$E$5:$E$2004='Analítico Cx.'!$B170),-('Diário 5º PA'!$P$5:$P$2004=N$1),('Diário 5º PA'!$F$5:$F$2004))</f>
        <v>0</v>
      </c>
      <c r="O170" s="219">
        <f t="shared" ref="O170:O180" si="23">SUM(C170:N170)</f>
        <v>0</v>
      </c>
      <c r="P170" s="193">
        <f t="shared" si="22"/>
        <v>0</v>
      </c>
    </row>
    <row r="171" spans="1:16" ht="23.25" customHeight="1" x14ac:dyDescent="0.25">
      <c r="A171" s="228" t="s">
        <v>25</v>
      </c>
      <c r="B171" s="229" t="s">
        <v>216</v>
      </c>
      <c r="C171" s="218">
        <f>SUMPRODUCT(-('Diário 2o PA'!$E$5:$E$1412='Analítico Cx.'!$B171),-('Diário 2o PA'!$P$5:$P$1412=C$1),('Diário 2o PA'!$F$5:$F$1412))+
SUMPRODUCT(-('Diário 3o PA'!$E$5:$E$2004='Analítico Cx.'!$B171),-('Diário 3o PA'!$P$5:$P$2004=C$1),('Diário 3o PA'!$F$5:$F$2004))+
SUMPRODUCT(-('Diário 4º PA'!$E$5:$E$2004='Analítico Cx.'!$B171),-('Diário 4º PA'!$P$5:$P$2004=C$1),('Diário 4º PA'!$F$5:$F$2004))+
SUMPRODUCT(-('Diário 5º PA'!$E$5:$E$2004='Analítico Cx.'!$B171),-('Diário 5º PA'!$P$5:$P$2004=C$1),('Diário 5º PA'!$F$5:$F$2004))</f>
        <v>0</v>
      </c>
      <c r="D171" s="218">
        <f>SUMPRODUCT(-('Diário 2o PA'!$E$5:$E$1412='Analítico Cx.'!$B171),-('Diário 2o PA'!$P$5:$P$1412=D$1),('Diário 2o PA'!$F$5:$F$1412))+
SUMPRODUCT(-('Diário 3o PA'!$E$5:$E$2004='Analítico Cx.'!$B171),-('Diário 3o PA'!$P$5:$P$2004=D$1),('Diário 3o PA'!$F$5:$F$2004))+
SUMPRODUCT(-('Diário 4º PA'!$E$5:$E$2004='Analítico Cx.'!$B171),-('Diário 4º PA'!$P$5:$P$2004=D$1),('Diário 4º PA'!$F$5:$F$2004))+
SUMPRODUCT(-('Diário 5º PA'!$E$5:$E$2004='Analítico Cx.'!$B171),-('Diário 5º PA'!$P$5:$P$2004=D$1),('Diário 5º PA'!$F$5:$F$2004))</f>
        <v>0</v>
      </c>
      <c r="E171" s="218">
        <f>SUMPRODUCT(-('Diário 2o PA'!$E$5:$E$1412='Analítico Cx.'!$B171),-('Diário 2o PA'!$P$5:$P$1412=E$1),('Diário 2o PA'!$F$5:$F$1412))+
SUMPRODUCT(-('Diário 3o PA'!$E$5:$E$2004='Analítico Cx.'!$B171),-('Diário 3o PA'!$P$5:$P$2004=E$1),('Diário 3o PA'!$F$5:$F$2004))+
SUMPRODUCT(-('Diário 4º PA'!$E$5:$E$2004='Analítico Cx.'!$B171),-('Diário 4º PA'!$P$5:$P$2004=E$1),('Diário 4º PA'!$F$5:$F$2004))+
SUMPRODUCT(-('Diário 5º PA'!$E$5:$E$2004='Analítico Cx.'!$B171),-('Diário 5º PA'!$P$5:$P$2004=E$1),('Diário 5º PA'!$F$5:$F$2004))</f>
        <v>0</v>
      </c>
      <c r="F171" s="218">
        <f>SUMPRODUCT(-('Diário 2o PA'!$E$5:$E$1412='Analítico Cx.'!$B171),-('Diário 2o PA'!$P$5:$P$1412=F$1),('Diário 2o PA'!$F$5:$F$1412))+
SUMPRODUCT(-('Diário 3o PA'!$E$5:$E$2004='Analítico Cx.'!$B171),-('Diário 3o PA'!$P$5:$P$2004=F$1),('Diário 3o PA'!$F$5:$F$2004))+
SUMPRODUCT(-('Diário 4º PA'!$E$5:$E$2004='Analítico Cx.'!$B171),-('Diário 4º PA'!$P$5:$P$2004=F$1),('Diário 4º PA'!$F$5:$F$2004))+
SUMPRODUCT(-('Diário 5º PA'!$E$5:$E$2004='Analítico Cx.'!$B171),-('Diário 5º PA'!$P$5:$P$2004=F$1),('Diário 5º PA'!$F$5:$F$2004))</f>
        <v>0</v>
      </c>
      <c r="G171" s="218">
        <f>SUMPRODUCT(-('Diário 2o PA'!$E$5:$E$1412='Analítico Cx.'!$B171),-('Diário 2o PA'!$P$5:$P$1412=G$1),('Diário 2o PA'!$F$5:$F$1412))+
SUMPRODUCT(-('Diário 3o PA'!$E$5:$E$2004='Analítico Cx.'!$B171),-('Diário 3o PA'!$P$5:$P$2004=G$1),('Diário 3o PA'!$F$5:$F$2004))+
SUMPRODUCT(-('Diário 4º PA'!$E$5:$E$2004='Analítico Cx.'!$B171),-('Diário 4º PA'!$P$5:$P$2004=G$1),('Diário 4º PA'!$F$5:$F$2004))+
SUMPRODUCT(-('Diário 5º PA'!$E$5:$E$2004='Analítico Cx.'!$B171),-('Diário 5º PA'!$P$5:$P$2004=G$1),('Diário 5º PA'!$F$5:$F$2004))</f>
        <v>0</v>
      </c>
      <c r="H171" s="218">
        <f>SUMPRODUCT(-('Diário 2o PA'!$E$5:$E$1412='Analítico Cx.'!$B171),-('Diário 2o PA'!$P$5:$P$1412=H$1),('Diário 2o PA'!$F$5:$F$1412))+
SUMPRODUCT(-('Diário 3o PA'!$E$5:$E$2004='Analítico Cx.'!$B171),-('Diário 3o PA'!$P$5:$P$2004=H$1),('Diário 3o PA'!$F$5:$F$2004))+
SUMPRODUCT(-('Diário 4º PA'!$E$5:$E$2004='Analítico Cx.'!$B171),-('Diário 4º PA'!$P$5:$P$2004=H$1),('Diário 4º PA'!$F$5:$F$2004))+
SUMPRODUCT(-('Diário 5º PA'!$E$5:$E$2004='Analítico Cx.'!$B171),-('Diário 5º PA'!$P$5:$P$2004=H$1),('Diário 5º PA'!$F$5:$F$2004))</f>
        <v>0</v>
      </c>
      <c r="I171" s="218">
        <f>SUMPRODUCT(-('Diário 2o PA'!$E$5:$E$1412='Analítico Cx.'!$B171),-('Diário 2o PA'!$P$5:$P$1412=I$1),('Diário 2o PA'!$F$5:$F$1412))+
SUMPRODUCT(-('Diário 3o PA'!$E$5:$E$2004='Analítico Cx.'!$B171),-('Diário 3o PA'!$P$5:$P$2004=I$1),('Diário 3o PA'!$F$5:$F$2004))+
SUMPRODUCT(-('Diário 4º PA'!$E$5:$E$2004='Analítico Cx.'!$B171),-('Diário 4º PA'!$P$5:$P$2004=I$1),('Diário 4º PA'!$F$5:$F$2004))+
SUMPRODUCT(-('Diário 5º PA'!$E$5:$E$2004='Analítico Cx.'!$B171),-('Diário 5º PA'!$P$5:$P$2004=I$1),('Diário 5º PA'!$F$5:$F$2004))</f>
        <v>0</v>
      </c>
      <c r="J171" s="218">
        <f>SUMPRODUCT(-('Diário 2o PA'!$E$5:$E$1412='Analítico Cx.'!$B171),-('Diário 2o PA'!$P$5:$P$1412=J$1),('Diário 2o PA'!$F$5:$F$1412))+
SUMPRODUCT(-('Diário 3o PA'!$E$5:$E$2004='Analítico Cx.'!$B171),-('Diário 3o PA'!$P$5:$P$2004=J$1),('Diário 3o PA'!$F$5:$F$2004))+
SUMPRODUCT(-('Diário 4º PA'!$E$5:$E$2004='Analítico Cx.'!$B171),-('Diário 4º PA'!$P$5:$P$2004=J$1),('Diário 4º PA'!$F$5:$F$2004))+
SUMPRODUCT(-('Diário 5º PA'!$E$5:$E$2004='Analítico Cx.'!$B171),-('Diário 5º PA'!$P$5:$P$2004=J$1),('Diário 5º PA'!$F$5:$F$2004))</f>
        <v>0</v>
      </c>
      <c r="K171" s="218">
        <f>SUMPRODUCT(-('Diário 2o PA'!$E$5:$E$1412='Analítico Cx.'!$B171),-('Diário 2o PA'!$P$5:$P$1412=K$1),('Diário 2o PA'!$F$5:$F$1412))+
SUMPRODUCT(-('Diário 3o PA'!$E$5:$E$2004='Analítico Cx.'!$B171),-('Diário 3o PA'!$P$5:$P$2004=K$1),('Diário 3o PA'!$F$5:$F$2004))+
SUMPRODUCT(-('Diário 4º PA'!$E$5:$E$2004='Analítico Cx.'!$B171),-('Diário 4º PA'!$P$5:$P$2004=K$1),('Diário 4º PA'!$F$5:$F$2004))+
SUMPRODUCT(-('Diário 5º PA'!$E$5:$E$2004='Analítico Cx.'!$B171),-('Diário 5º PA'!$P$5:$P$2004=K$1),('Diário 5º PA'!$F$5:$F$2004))</f>
        <v>0</v>
      </c>
      <c r="L171" s="218">
        <f>SUMPRODUCT(-('Diário 2o PA'!$E$5:$E$1412='Analítico Cx.'!$B171),-('Diário 2o PA'!$P$5:$P$1412=L$1),('Diário 2o PA'!$F$5:$F$1412))+
SUMPRODUCT(-('Diário 3o PA'!$E$5:$E$2004='Analítico Cx.'!$B171),-('Diário 3o PA'!$P$5:$P$2004=L$1),('Diário 3o PA'!$F$5:$F$2004))+
SUMPRODUCT(-('Diário 4º PA'!$E$5:$E$2004='Analítico Cx.'!$B171),-('Diário 4º PA'!$P$5:$P$2004=L$1),('Diário 4º PA'!$F$5:$F$2004))+
SUMPRODUCT(-('Diário 5º PA'!$E$5:$E$2004='Analítico Cx.'!$B171),-('Diário 5º PA'!$P$5:$P$2004=L$1),('Diário 5º PA'!$F$5:$F$2004))</f>
        <v>0</v>
      </c>
      <c r="M171" s="218">
        <f>SUMPRODUCT(-('Diário 2o PA'!$E$5:$E$1412='Analítico Cx.'!$B171),-('Diário 2o PA'!$P$5:$P$1412=M$1),('Diário 2o PA'!$F$5:$F$1412))+
SUMPRODUCT(-('Diário 3o PA'!$E$5:$E$2004='Analítico Cx.'!$B171),-('Diário 3o PA'!$P$5:$P$2004=M$1),('Diário 3o PA'!$F$5:$F$2004))+
SUMPRODUCT(-('Diário 4º PA'!$E$5:$E$2004='Analítico Cx.'!$B171),-('Diário 4º PA'!$P$5:$P$2004=M$1),('Diário 4º PA'!$F$5:$F$2004))+
SUMPRODUCT(-('Diário 5º PA'!$E$5:$E$2004='Analítico Cx.'!$B171),-('Diário 5º PA'!$P$5:$P$2004=M$1),('Diário 5º PA'!$F$5:$F$2004))</f>
        <v>0</v>
      </c>
      <c r="N171" s="218">
        <f>SUMPRODUCT(-('Diário 2o PA'!$E$5:$E$1412='Analítico Cx.'!$B171),-('Diário 2o PA'!$P$5:$P$1412=N$1),('Diário 2o PA'!$F$5:$F$1412))+
SUMPRODUCT(-('Diário 3o PA'!$E$5:$E$2004='Analítico Cx.'!$B171),-('Diário 3o PA'!$P$5:$P$2004=N$1),('Diário 3o PA'!$F$5:$F$2004))+
SUMPRODUCT(-('Diário 4º PA'!$E$5:$E$2004='Analítico Cx.'!$B171),-('Diário 4º PA'!$P$5:$P$2004=N$1),('Diário 4º PA'!$F$5:$F$2004))+
SUMPRODUCT(-('Diário 5º PA'!$E$5:$E$2004='Analítico Cx.'!$B171),-('Diário 5º PA'!$P$5:$P$2004=N$1),('Diário 5º PA'!$F$5:$F$2004))</f>
        <v>0</v>
      </c>
      <c r="O171" s="219">
        <f t="shared" si="23"/>
        <v>0</v>
      </c>
      <c r="P171" s="193">
        <f t="shared" si="22"/>
        <v>0</v>
      </c>
    </row>
    <row r="172" spans="1:16" ht="23.25" customHeight="1" x14ac:dyDescent="0.25">
      <c r="A172" s="228" t="s">
        <v>26</v>
      </c>
      <c r="B172" s="229" t="s">
        <v>218</v>
      </c>
      <c r="C172" s="218">
        <f>SUMPRODUCT(-('Diário 2o PA'!$E$5:$E$1412='Analítico Cx.'!$B172),-('Diário 2o PA'!$P$5:$P$1412=C$1),('Diário 2o PA'!$F$5:$F$1412))+
SUMPRODUCT(-('Diário 3o PA'!$E$5:$E$2004='Analítico Cx.'!$B172),-('Diário 3o PA'!$P$5:$P$2004=C$1),('Diário 3o PA'!$F$5:$F$2004))+
SUMPRODUCT(-('Diário 4º PA'!$E$5:$E$2004='Analítico Cx.'!$B172),-('Diário 4º PA'!$P$5:$P$2004=C$1),('Diário 4º PA'!$F$5:$F$2004))+
SUMPRODUCT(-('Diário 5º PA'!$E$5:$E$2004='Analítico Cx.'!$B172),-('Diário 5º PA'!$P$5:$P$2004=C$1),('Diário 5º PA'!$F$5:$F$2004))</f>
        <v>0</v>
      </c>
      <c r="D172" s="218">
        <f>SUMPRODUCT(-('Diário 2o PA'!$E$5:$E$1412='Analítico Cx.'!$B172),-('Diário 2o PA'!$P$5:$P$1412=D$1),('Diário 2o PA'!$F$5:$F$1412))+
SUMPRODUCT(-('Diário 3o PA'!$E$5:$E$2004='Analítico Cx.'!$B172),-('Diário 3o PA'!$P$5:$P$2004=D$1),('Diário 3o PA'!$F$5:$F$2004))+
SUMPRODUCT(-('Diário 4º PA'!$E$5:$E$2004='Analítico Cx.'!$B172),-('Diário 4º PA'!$P$5:$P$2004=D$1),('Diário 4º PA'!$F$5:$F$2004))+
SUMPRODUCT(-('Diário 5º PA'!$E$5:$E$2004='Analítico Cx.'!$B172),-('Diário 5º PA'!$P$5:$P$2004=D$1),('Diário 5º PA'!$F$5:$F$2004))</f>
        <v>0</v>
      </c>
      <c r="E172" s="218">
        <f>SUMPRODUCT(-('Diário 2o PA'!$E$5:$E$1412='Analítico Cx.'!$B172),-('Diário 2o PA'!$P$5:$P$1412=E$1),('Diário 2o PA'!$F$5:$F$1412))+
SUMPRODUCT(-('Diário 3o PA'!$E$5:$E$2004='Analítico Cx.'!$B172),-('Diário 3o PA'!$P$5:$P$2004=E$1),('Diário 3o PA'!$F$5:$F$2004))+
SUMPRODUCT(-('Diário 4º PA'!$E$5:$E$2004='Analítico Cx.'!$B172),-('Diário 4º PA'!$P$5:$P$2004=E$1),('Diário 4º PA'!$F$5:$F$2004))+
SUMPRODUCT(-('Diário 5º PA'!$E$5:$E$2004='Analítico Cx.'!$B172),-('Diário 5º PA'!$P$5:$P$2004=E$1),('Diário 5º PA'!$F$5:$F$2004))</f>
        <v>0</v>
      </c>
      <c r="F172" s="218">
        <f>SUMPRODUCT(-('Diário 2o PA'!$E$5:$E$1412='Analítico Cx.'!$B172),-('Diário 2o PA'!$P$5:$P$1412=F$1),('Diário 2o PA'!$F$5:$F$1412))+
SUMPRODUCT(-('Diário 3o PA'!$E$5:$E$2004='Analítico Cx.'!$B172),-('Diário 3o PA'!$P$5:$P$2004=F$1),('Diário 3o PA'!$F$5:$F$2004))+
SUMPRODUCT(-('Diário 4º PA'!$E$5:$E$2004='Analítico Cx.'!$B172),-('Diário 4º PA'!$P$5:$P$2004=F$1),('Diário 4º PA'!$F$5:$F$2004))+
SUMPRODUCT(-('Diário 5º PA'!$E$5:$E$2004='Analítico Cx.'!$B172),-('Diário 5º PA'!$P$5:$P$2004=F$1),('Diário 5º PA'!$F$5:$F$2004))</f>
        <v>0</v>
      </c>
      <c r="G172" s="218">
        <f>SUMPRODUCT(-('Diário 2o PA'!$E$5:$E$1412='Analítico Cx.'!$B172),-('Diário 2o PA'!$P$5:$P$1412=G$1),('Diário 2o PA'!$F$5:$F$1412))+
SUMPRODUCT(-('Diário 3o PA'!$E$5:$E$2004='Analítico Cx.'!$B172),-('Diário 3o PA'!$P$5:$P$2004=G$1),('Diário 3o PA'!$F$5:$F$2004))+
SUMPRODUCT(-('Diário 4º PA'!$E$5:$E$2004='Analítico Cx.'!$B172),-('Diário 4º PA'!$P$5:$P$2004=G$1),('Diário 4º PA'!$F$5:$F$2004))+
SUMPRODUCT(-('Diário 5º PA'!$E$5:$E$2004='Analítico Cx.'!$B172),-('Diário 5º PA'!$P$5:$P$2004=G$1),('Diário 5º PA'!$F$5:$F$2004))</f>
        <v>0</v>
      </c>
      <c r="H172" s="218">
        <f>SUMPRODUCT(-('Diário 2o PA'!$E$5:$E$1412='Analítico Cx.'!$B172),-('Diário 2o PA'!$P$5:$P$1412=H$1),('Diário 2o PA'!$F$5:$F$1412))+
SUMPRODUCT(-('Diário 3o PA'!$E$5:$E$2004='Analítico Cx.'!$B172),-('Diário 3o PA'!$P$5:$P$2004=H$1),('Diário 3o PA'!$F$5:$F$2004))+
SUMPRODUCT(-('Diário 4º PA'!$E$5:$E$2004='Analítico Cx.'!$B172),-('Diário 4º PA'!$P$5:$P$2004=H$1),('Diário 4º PA'!$F$5:$F$2004))+
SUMPRODUCT(-('Diário 5º PA'!$E$5:$E$2004='Analítico Cx.'!$B172),-('Diário 5º PA'!$P$5:$P$2004=H$1),('Diário 5º PA'!$F$5:$F$2004))</f>
        <v>0</v>
      </c>
      <c r="I172" s="218">
        <f>SUMPRODUCT(-('Diário 2o PA'!$E$5:$E$1412='Analítico Cx.'!$B172),-('Diário 2o PA'!$P$5:$P$1412=I$1),('Diário 2o PA'!$F$5:$F$1412))+
SUMPRODUCT(-('Diário 3o PA'!$E$5:$E$2004='Analítico Cx.'!$B172),-('Diário 3o PA'!$P$5:$P$2004=I$1),('Diário 3o PA'!$F$5:$F$2004))+
SUMPRODUCT(-('Diário 4º PA'!$E$5:$E$2004='Analítico Cx.'!$B172),-('Diário 4º PA'!$P$5:$P$2004=I$1),('Diário 4º PA'!$F$5:$F$2004))+
SUMPRODUCT(-('Diário 5º PA'!$E$5:$E$2004='Analítico Cx.'!$B172),-('Diário 5º PA'!$P$5:$P$2004=I$1),('Diário 5º PA'!$F$5:$F$2004))</f>
        <v>0</v>
      </c>
      <c r="J172" s="218">
        <f>SUMPRODUCT(-('Diário 2o PA'!$E$5:$E$1412='Analítico Cx.'!$B172),-('Diário 2o PA'!$P$5:$P$1412=J$1),('Diário 2o PA'!$F$5:$F$1412))+
SUMPRODUCT(-('Diário 3o PA'!$E$5:$E$2004='Analítico Cx.'!$B172),-('Diário 3o PA'!$P$5:$P$2004=J$1),('Diário 3o PA'!$F$5:$F$2004))+
SUMPRODUCT(-('Diário 4º PA'!$E$5:$E$2004='Analítico Cx.'!$B172),-('Diário 4º PA'!$P$5:$P$2004=J$1),('Diário 4º PA'!$F$5:$F$2004))+
SUMPRODUCT(-('Diário 5º PA'!$E$5:$E$2004='Analítico Cx.'!$B172),-('Diário 5º PA'!$P$5:$P$2004=J$1),('Diário 5º PA'!$F$5:$F$2004))</f>
        <v>0</v>
      </c>
      <c r="K172" s="218">
        <f>SUMPRODUCT(-('Diário 2o PA'!$E$5:$E$1412='Analítico Cx.'!$B172),-('Diário 2o PA'!$P$5:$P$1412=K$1),('Diário 2o PA'!$F$5:$F$1412))+
SUMPRODUCT(-('Diário 3o PA'!$E$5:$E$2004='Analítico Cx.'!$B172),-('Diário 3o PA'!$P$5:$P$2004=K$1),('Diário 3o PA'!$F$5:$F$2004))+
SUMPRODUCT(-('Diário 4º PA'!$E$5:$E$2004='Analítico Cx.'!$B172),-('Diário 4º PA'!$P$5:$P$2004=K$1),('Diário 4º PA'!$F$5:$F$2004))+
SUMPRODUCT(-('Diário 5º PA'!$E$5:$E$2004='Analítico Cx.'!$B172),-('Diário 5º PA'!$P$5:$P$2004=K$1),('Diário 5º PA'!$F$5:$F$2004))</f>
        <v>0</v>
      </c>
      <c r="L172" s="218">
        <f>SUMPRODUCT(-('Diário 2o PA'!$E$5:$E$1412='Analítico Cx.'!$B172),-('Diário 2o PA'!$P$5:$P$1412=L$1),('Diário 2o PA'!$F$5:$F$1412))+
SUMPRODUCT(-('Diário 3o PA'!$E$5:$E$2004='Analítico Cx.'!$B172),-('Diário 3o PA'!$P$5:$P$2004=L$1),('Diário 3o PA'!$F$5:$F$2004))+
SUMPRODUCT(-('Diário 4º PA'!$E$5:$E$2004='Analítico Cx.'!$B172),-('Diário 4º PA'!$P$5:$P$2004=L$1),('Diário 4º PA'!$F$5:$F$2004))+
SUMPRODUCT(-('Diário 5º PA'!$E$5:$E$2004='Analítico Cx.'!$B172),-('Diário 5º PA'!$P$5:$P$2004=L$1),('Diário 5º PA'!$F$5:$F$2004))</f>
        <v>0</v>
      </c>
      <c r="M172" s="218">
        <f>SUMPRODUCT(-('Diário 2o PA'!$E$5:$E$1412='Analítico Cx.'!$B172),-('Diário 2o PA'!$P$5:$P$1412=M$1),('Diário 2o PA'!$F$5:$F$1412))+
SUMPRODUCT(-('Diário 3o PA'!$E$5:$E$2004='Analítico Cx.'!$B172),-('Diário 3o PA'!$P$5:$P$2004=M$1),('Diário 3o PA'!$F$5:$F$2004))+
SUMPRODUCT(-('Diário 4º PA'!$E$5:$E$2004='Analítico Cx.'!$B172),-('Diário 4º PA'!$P$5:$P$2004=M$1),('Diário 4º PA'!$F$5:$F$2004))+
SUMPRODUCT(-('Diário 5º PA'!$E$5:$E$2004='Analítico Cx.'!$B172),-('Diário 5º PA'!$P$5:$P$2004=M$1),('Diário 5º PA'!$F$5:$F$2004))</f>
        <v>0</v>
      </c>
      <c r="N172" s="218">
        <f>SUMPRODUCT(-('Diário 2o PA'!$E$5:$E$1412='Analítico Cx.'!$B172),-('Diário 2o PA'!$P$5:$P$1412=N$1),('Diário 2o PA'!$F$5:$F$1412))+
SUMPRODUCT(-('Diário 3o PA'!$E$5:$E$2004='Analítico Cx.'!$B172),-('Diário 3o PA'!$P$5:$P$2004=N$1),('Diário 3o PA'!$F$5:$F$2004))+
SUMPRODUCT(-('Diário 4º PA'!$E$5:$E$2004='Analítico Cx.'!$B172),-('Diário 4º PA'!$P$5:$P$2004=N$1),('Diário 4º PA'!$F$5:$F$2004))+
SUMPRODUCT(-('Diário 5º PA'!$E$5:$E$2004='Analítico Cx.'!$B172),-('Diário 5º PA'!$P$5:$P$2004=N$1),('Diário 5º PA'!$F$5:$F$2004))</f>
        <v>0</v>
      </c>
      <c r="O172" s="219">
        <f t="shared" si="23"/>
        <v>0</v>
      </c>
      <c r="P172" s="193">
        <f t="shared" si="22"/>
        <v>0</v>
      </c>
    </row>
    <row r="173" spans="1:16" ht="23.25" customHeight="1" x14ac:dyDescent="0.25">
      <c r="A173" s="228" t="s">
        <v>27</v>
      </c>
      <c r="B173" s="229" t="s">
        <v>220</v>
      </c>
      <c r="C173" s="218">
        <f>SUMPRODUCT(-('Diário 2o PA'!$E$5:$E$1412='Analítico Cx.'!$B173),-('Diário 2o PA'!$P$5:$P$1412=C$1),('Diário 2o PA'!$F$5:$F$1412))+
SUMPRODUCT(-('Diário 3o PA'!$E$5:$E$2004='Analítico Cx.'!$B173),-('Diário 3o PA'!$P$5:$P$2004=C$1),('Diário 3o PA'!$F$5:$F$2004))+
SUMPRODUCT(-('Diário 4º PA'!$E$5:$E$2004='Analítico Cx.'!$B173),-('Diário 4º PA'!$P$5:$P$2004=C$1),('Diário 4º PA'!$F$5:$F$2004))+
SUMPRODUCT(-('Diário 5º PA'!$E$5:$E$2004='Analítico Cx.'!$B173),-('Diário 5º PA'!$P$5:$P$2004=C$1),('Diário 5º PA'!$F$5:$F$2004))</f>
        <v>0</v>
      </c>
      <c r="D173" s="218">
        <f>SUMPRODUCT(-('Diário 2o PA'!$E$5:$E$1412='Analítico Cx.'!$B173),-('Diário 2o PA'!$P$5:$P$1412=D$1),('Diário 2o PA'!$F$5:$F$1412))+
SUMPRODUCT(-('Diário 3o PA'!$E$5:$E$2004='Analítico Cx.'!$B173),-('Diário 3o PA'!$P$5:$P$2004=D$1),('Diário 3o PA'!$F$5:$F$2004))+
SUMPRODUCT(-('Diário 4º PA'!$E$5:$E$2004='Analítico Cx.'!$B173),-('Diário 4º PA'!$P$5:$P$2004=D$1),('Diário 4º PA'!$F$5:$F$2004))+
SUMPRODUCT(-('Diário 5º PA'!$E$5:$E$2004='Analítico Cx.'!$B173),-('Diário 5º PA'!$P$5:$P$2004=D$1),('Diário 5º PA'!$F$5:$F$2004))</f>
        <v>0</v>
      </c>
      <c r="E173" s="218">
        <f>SUMPRODUCT(-('Diário 2o PA'!$E$5:$E$1412='Analítico Cx.'!$B173),-('Diário 2o PA'!$P$5:$P$1412=E$1),('Diário 2o PA'!$F$5:$F$1412))+
SUMPRODUCT(-('Diário 3o PA'!$E$5:$E$2004='Analítico Cx.'!$B173),-('Diário 3o PA'!$P$5:$P$2004=E$1),('Diário 3o PA'!$F$5:$F$2004))+
SUMPRODUCT(-('Diário 4º PA'!$E$5:$E$2004='Analítico Cx.'!$B173),-('Diário 4º PA'!$P$5:$P$2004=E$1),('Diário 4º PA'!$F$5:$F$2004))+
SUMPRODUCT(-('Diário 5º PA'!$E$5:$E$2004='Analítico Cx.'!$B173),-('Diário 5º PA'!$P$5:$P$2004=E$1),('Diário 5º PA'!$F$5:$F$2004))</f>
        <v>0</v>
      </c>
      <c r="F173" s="218">
        <f>SUMPRODUCT(-('Diário 2o PA'!$E$5:$E$1412='Analítico Cx.'!$B173),-('Diário 2o PA'!$P$5:$P$1412=F$1),('Diário 2o PA'!$F$5:$F$1412))+
SUMPRODUCT(-('Diário 3o PA'!$E$5:$E$2004='Analítico Cx.'!$B173),-('Diário 3o PA'!$P$5:$P$2004=F$1),('Diário 3o PA'!$F$5:$F$2004))+
SUMPRODUCT(-('Diário 4º PA'!$E$5:$E$2004='Analítico Cx.'!$B173),-('Diário 4º PA'!$P$5:$P$2004=F$1),('Diário 4º PA'!$F$5:$F$2004))+
SUMPRODUCT(-('Diário 5º PA'!$E$5:$E$2004='Analítico Cx.'!$B173),-('Diário 5º PA'!$P$5:$P$2004=F$1),('Diário 5º PA'!$F$5:$F$2004))</f>
        <v>0</v>
      </c>
      <c r="G173" s="218">
        <f>SUMPRODUCT(-('Diário 2o PA'!$E$5:$E$1412='Analítico Cx.'!$B173),-('Diário 2o PA'!$P$5:$P$1412=G$1),('Diário 2o PA'!$F$5:$F$1412))+
SUMPRODUCT(-('Diário 3o PA'!$E$5:$E$2004='Analítico Cx.'!$B173),-('Diário 3o PA'!$P$5:$P$2004=G$1),('Diário 3o PA'!$F$5:$F$2004))+
SUMPRODUCT(-('Diário 4º PA'!$E$5:$E$2004='Analítico Cx.'!$B173),-('Diário 4º PA'!$P$5:$P$2004=G$1),('Diário 4º PA'!$F$5:$F$2004))+
SUMPRODUCT(-('Diário 5º PA'!$E$5:$E$2004='Analítico Cx.'!$B173),-('Diário 5º PA'!$P$5:$P$2004=G$1),('Diário 5º PA'!$F$5:$F$2004))</f>
        <v>0</v>
      </c>
      <c r="H173" s="218">
        <f>SUMPRODUCT(-('Diário 2o PA'!$E$5:$E$1412='Analítico Cx.'!$B173),-('Diário 2o PA'!$P$5:$P$1412=H$1),('Diário 2o PA'!$F$5:$F$1412))+
SUMPRODUCT(-('Diário 3o PA'!$E$5:$E$2004='Analítico Cx.'!$B173),-('Diário 3o PA'!$P$5:$P$2004=H$1),('Diário 3o PA'!$F$5:$F$2004))+
SUMPRODUCT(-('Diário 4º PA'!$E$5:$E$2004='Analítico Cx.'!$B173),-('Diário 4º PA'!$P$5:$P$2004=H$1),('Diário 4º PA'!$F$5:$F$2004))+
SUMPRODUCT(-('Diário 5º PA'!$E$5:$E$2004='Analítico Cx.'!$B173),-('Diário 5º PA'!$P$5:$P$2004=H$1),('Diário 5º PA'!$F$5:$F$2004))</f>
        <v>0</v>
      </c>
      <c r="I173" s="218">
        <f>SUMPRODUCT(-('Diário 2o PA'!$E$5:$E$1412='Analítico Cx.'!$B173),-('Diário 2o PA'!$P$5:$P$1412=I$1),('Diário 2o PA'!$F$5:$F$1412))+
SUMPRODUCT(-('Diário 3o PA'!$E$5:$E$2004='Analítico Cx.'!$B173),-('Diário 3o PA'!$P$5:$P$2004=I$1),('Diário 3o PA'!$F$5:$F$2004))+
SUMPRODUCT(-('Diário 4º PA'!$E$5:$E$2004='Analítico Cx.'!$B173),-('Diário 4º PA'!$P$5:$P$2004=I$1),('Diário 4º PA'!$F$5:$F$2004))+
SUMPRODUCT(-('Diário 5º PA'!$E$5:$E$2004='Analítico Cx.'!$B173),-('Diário 5º PA'!$P$5:$P$2004=I$1),('Diário 5º PA'!$F$5:$F$2004))</f>
        <v>0</v>
      </c>
      <c r="J173" s="218">
        <f>SUMPRODUCT(-('Diário 2o PA'!$E$5:$E$1412='Analítico Cx.'!$B173),-('Diário 2o PA'!$P$5:$P$1412=J$1),('Diário 2o PA'!$F$5:$F$1412))+
SUMPRODUCT(-('Diário 3o PA'!$E$5:$E$2004='Analítico Cx.'!$B173),-('Diário 3o PA'!$P$5:$P$2004=J$1),('Diário 3o PA'!$F$5:$F$2004))+
SUMPRODUCT(-('Diário 4º PA'!$E$5:$E$2004='Analítico Cx.'!$B173),-('Diário 4º PA'!$P$5:$P$2004=J$1),('Diário 4º PA'!$F$5:$F$2004))+
SUMPRODUCT(-('Diário 5º PA'!$E$5:$E$2004='Analítico Cx.'!$B173),-('Diário 5º PA'!$P$5:$P$2004=J$1),('Diário 5º PA'!$F$5:$F$2004))</f>
        <v>0</v>
      </c>
      <c r="K173" s="218">
        <f>SUMPRODUCT(-('Diário 2o PA'!$E$5:$E$1412='Analítico Cx.'!$B173),-('Diário 2o PA'!$P$5:$P$1412=K$1),('Diário 2o PA'!$F$5:$F$1412))+
SUMPRODUCT(-('Diário 3o PA'!$E$5:$E$2004='Analítico Cx.'!$B173),-('Diário 3o PA'!$P$5:$P$2004=K$1),('Diário 3o PA'!$F$5:$F$2004))+
SUMPRODUCT(-('Diário 4º PA'!$E$5:$E$2004='Analítico Cx.'!$B173),-('Diário 4º PA'!$P$5:$P$2004=K$1),('Diário 4º PA'!$F$5:$F$2004))+
SUMPRODUCT(-('Diário 5º PA'!$E$5:$E$2004='Analítico Cx.'!$B173),-('Diário 5º PA'!$P$5:$P$2004=K$1),('Diário 5º PA'!$F$5:$F$2004))</f>
        <v>0</v>
      </c>
      <c r="L173" s="218">
        <f>SUMPRODUCT(-('Diário 2o PA'!$E$5:$E$1412='Analítico Cx.'!$B173),-('Diário 2o PA'!$P$5:$P$1412=L$1),('Diário 2o PA'!$F$5:$F$1412))+
SUMPRODUCT(-('Diário 3o PA'!$E$5:$E$2004='Analítico Cx.'!$B173),-('Diário 3o PA'!$P$5:$P$2004=L$1),('Diário 3o PA'!$F$5:$F$2004))+
SUMPRODUCT(-('Diário 4º PA'!$E$5:$E$2004='Analítico Cx.'!$B173),-('Diário 4º PA'!$P$5:$P$2004=L$1),('Diário 4º PA'!$F$5:$F$2004))+
SUMPRODUCT(-('Diário 5º PA'!$E$5:$E$2004='Analítico Cx.'!$B173),-('Diário 5º PA'!$P$5:$P$2004=L$1),('Diário 5º PA'!$F$5:$F$2004))</f>
        <v>0</v>
      </c>
      <c r="M173" s="218">
        <f>SUMPRODUCT(-('Diário 2o PA'!$E$5:$E$1412='Analítico Cx.'!$B173),-('Diário 2o PA'!$P$5:$P$1412=M$1),('Diário 2o PA'!$F$5:$F$1412))+
SUMPRODUCT(-('Diário 3o PA'!$E$5:$E$2004='Analítico Cx.'!$B173),-('Diário 3o PA'!$P$5:$P$2004=M$1),('Diário 3o PA'!$F$5:$F$2004))+
SUMPRODUCT(-('Diário 4º PA'!$E$5:$E$2004='Analítico Cx.'!$B173),-('Diário 4º PA'!$P$5:$P$2004=M$1),('Diário 4º PA'!$F$5:$F$2004))+
SUMPRODUCT(-('Diário 5º PA'!$E$5:$E$2004='Analítico Cx.'!$B173),-('Diário 5º PA'!$P$5:$P$2004=M$1),('Diário 5º PA'!$F$5:$F$2004))</f>
        <v>0</v>
      </c>
      <c r="N173" s="218">
        <f>SUMPRODUCT(-('Diário 2o PA'!$E$5:$E$1412='Analítico Cx.'!$B173),-('Diário 2o PA'!$P$5:$P$1412=N$1),('Diário 2o PA'!$F$5:$F$1412))+
SUMPRODUCT(-('Diário 3o PA'!$E$5:$E$2004='Analítico Cx.'!$B173),-('Diário 3o PA'!$P$5:$P$2004=N$1),('Diário 3o PA'!$F$5:$F$2004))+
SUMPRODUCT(-('Diário 4º PA'!$E$5:$E$2004='Analítico Cx.'!$B173),-('Diário 4º PA'!$P$5:$P$2004=N$1),('Diário 4º PA'!$F$5:$F$2004))+
SUMPRODUCT(-('Diário 5º PA'!$E$5:$E$2004='Analítico Cx.'!$B173),-('Diário 5º PA'!$P$5:$P$2004=N$1),('Diário 5º PA'!$F$5:$F$2004))</f>
        <v>0</v>
      </c>
      <c r="O173" s="219">
        <f t="shared" si="23"/>
        <v>0</v>
      </c>
      <c r="P173" s="193">
        <f t="shared" si="22"/>
        <v>0</v>
      </c>
    </row>
    <row r="174" spans="1:16" ht="23.25" customHeight="1" x14ac:dyDescent="0.25">
      <c r="A174" s="228" t="s">
        <v>28</v>
      </c>
      <c r="B174" s="229" t="s">
        <v>223</v>
      </c>
      <c r="C174" s="218">
        <f>SUMPRODUCT(-('Diário 2o PA'!$E$5:$E$1412='Analítico Cx.'!$B174),-('Diário 2o PA'!$P$5:$P$1412=C$1),('Diário 2o PA'!$F$5:$F$1412))+
SUMPRODUCT(-('Diário 3o PA'!$E$5:$E$2004='Analítico Cx.'!$B174),-('Diário 3o PA'!$P$5:$P$2004=C$1),('Diário 3o PA'!$F$5:$F$2004))+
SUMPRODUCT(-('Diário 4º PA'!$E$5:$E$2004='Analítico Cx.'!$B174),-('Diário 4º PA'!$P$5:$P$2004=C$1),('Diário 4º PA'!$F$5:$F$2004))+
SUMPRODUCT(-('Diário 5º PA'!$E$5:$E$2004='Analítico Cx.'!$B174),-('Diário 5º PA'!$P$5:$P$2004=C$1),('Diário 5º PA'!$F$5:$F$2004))</f>
        <v>0</v>
      </c>
      <c r="D174" s="218">
        <f>SUMPRODUCT(-('Diário 2o PA'!$E$5:$E$1412='Analítico Cx.'!$B174),-('Diário 2o PA'!$P$5:$P$1412=D$1),('Diário 2o PA'!$F$5:$F$1412))+
SUMPRODUCT(-('Diário 3o PA'!$E$5:$E$2004='Analítico Cx.'!$B174),-('Diário 3o PA'!$P$5:$P$2004=D$1),('Diário 3o PA'!$F$5:$F$2004))+
SUMPRODUCT(-('Diário 4º PA'!$E$5:$E$2004='Analítico Cx.'!$B174),-('Diário 4º PA'!$P$5:$P$2004=D$1),('Diário 4º PA'!$F$5:$F$2004))+
SUMPRODUCT(-('Diário 5º PA'!$E$5:$E$2004='Analítico Cx.'!$B174),-('Diário 5º PA'!$P$5:$P$2004=D$1),('Diário 5º PA'!$F$5:$F$2004))</f>
        <v>0</v>
      </c>
      <c r="E174" s="218">
        <f>SUMPRODUCT(-('Diário 2o PA'!$E$5:$E$1412='Analítico Cx.'!$B174),-('Diário 2o PA'!$P$5:$P$1412=E$1),('Diário 2o PA'!$F$5:$F$1412))+
SUMPRODUCT(-('Diário 3o PA'!$E$5:$E$2004='Analítico Cx.'!$B174),-('Diário 3o PA'!$P$5:$P$2004=E$1),('Diário 3o PA'!$F$5:$F$2004))+
SUMPRODUCT(-('Diário 4º PA'!$E$5:$E$2004='Analítico Cx.'!$B174),-('Diário 4º PA'!$P$5:$P$2004=E$1),('Diário 4º PA'!$F$5:$F$2004))+
SUMPRODUCT(-('Diário 5º PA'!$E$5:$E$2004='Analítico Cx.'!$B174),-('Diário 5º PA'!$P$5:$P$2004=E$1),('Diário 5º PA'!$F$5:$F$2004))</f>
        <v>0</v>
      </c>
      <c r="F174" s="218">
        <f>SUMPRODUCT(-('Diário 2o PA'!$E$5:$E$1412='Analítico Cx.'!$B174),-('Diário 2o PA'!$P$5:$P$1412=F$1),('Diário 2o PA'!$F$5:$F$1412))+
SUMPRODUCT(-('Diário 3o PA'!$E$5:$E$2004='Analítico Cx.'!$B174),-('Diário 3o PA'!$P$5:$P$2004=F$1),('Diário 3o PA'!$F$5:$F$2004))+
SUMPRODUCT(-('Diário 4º PA'!$E$5:$E$2004='Analítico Cx.'!$B174),-('Diário 4º PA'!$P$5:$P$2004=F$1),('Diário 4º PA'!$F$5:$F$2004))+
SUMPRODUCT(-('Diário 5º PA'!$E$5:$E$2004='Analítico Cx.'!$B174),-('Diário 5º PA'!$P$5:$P$2004=F$1),('Diário 5º PA'!$F$5:$F$2004))</f>
        <v>0</v>
      </c>
      <c r="G174" s="218">
        <f>SUMPRODUCT(-('Diário 2o PA'!$E$5:$E$1412='Analítico Cx.'!$B174),-('Diário 2o PA'!$P$5:$P$1412=G$1),('Diário 2o PA'!$F$5:$F$1412))+
SUMPRODUCT(-('Diário 3o PA'!$E$5:$E$2004='Analítico Cx.'!$B174),-('Diário 3o PA'!$P$5:$P$2004=G$1),('Diário 3o PA'!$F$5:$F$2004))+
SUMPRODUCT(-('Diário 4º PA'!$E$5:$E$2004='Analítico Cx.'!$B174),-('Diário 4º PA'!$P$5:$P$2004=G$1),('Diário 4º PA'!$F$5:$F$2004))+
SUMPRODUCT(-('Diário 5º PA'!$E$5:$E$2004='Analítico Cx.'!$B174),-('Diário 5º PA'!$P$5:$P$2004=G$1),('Diário 5º PA'!$F$5:$F$2004))</f>
        <v>0</v>
      </c>
      <c r="H174" s="218">
        <f>SUMPRODUCT(-('Diário 2o PA'!$E$5:$E$1412='Analítico Cx.'!$B174),-('Diário 2o PA'!$P$5:$P$1412=H$1),('Diário 2o PA'!$F$5:$F$1412))+
SUMPRODUCT(-('Diário 3o PA'!$E$5:$E$2004='Analítico Cx.'!$B174),-('Diário 3o PA'!$P$5:$P$2004=H$1),('Diário 3o PA'!$F$5:$F$2004))+
SUMPRODUCT(-('Diário 4º PA'!$E$5:$E$2004='Analítico Cx.'!$B174),-('Diário 4º PA'!$P$5:$P$2004=H$1),('Diário 4º PA'!$F$5:$F$2004))+
SUMPRODUCT(-('Diário 5º PA'!$E$5:$E$2004='Analítico Cx.'!$B174),-('Diário 5º PA'!$P$5:$P$2004=H$1),('Diário 5º PA'!$F$5:$F$2004))</f>
        <v>0</v>
      </c>
      <c r="I174" s="218">
        <f>SUMPRODUCT(-('Diário 2o PA'!$E$5:$E$1412='Analítico Cx.'!$B174),-('Diário 2o PA'!$P$5:$P$1412=I$1),('Diário 2o PA'!$F$5:$F$1412))+
SUMPRODUCT(-('Diário 3o PA'!$E$5:$E$2004='Analítico Cx.'!$B174),-('Diário 3o PA'!$P$5:$P$2004=I$1),('Diário 3o PA'!$F$5:$F$2004))+
SUMPRODUCT(-('Diário 4º PA'!$E$5:$E$2004='Analítico Cx.'!$B174),-('Diário 4º PA'!$P$5:$P$2004=I$1),('Diário 4º PA'!$F$5:$F$2004))+
SUMPRODUCT(-('Diário 5º PA'!$E$5:$E$2004='Analítico Cx.'!$B174),-('Diário 5º PA'!$P$5:$P$2004=I$1),('Diário 5º PA'!$F$5:$F$2004))</f>
        <v>0</v>
      </c>
      <c r="J174" s="218">
        <f>SUMPRODUCT(-('Diário 2o PA'!$E$5:$E$1412='Analítico Cx.'!$B174),-('Diário 2o PA'!$P$5:$P$1412=J$1),('Diário 2o PA'!$F$5:$F$1412))+
SUMPRODUCT(-('Diário 3o PA'!$E$5:$E$2004='Analítico Cx.'!$B174),-('Diário 3o PA'!$P$5:$P$2004=J$1),('Diário 3o PA'!$F$5:$F$2004))+
SUMPRODUCT(-('Diário 4º PA'!$E$5:$E$2004='Analítico Cx.'!$B174),-('Diário 4º PA'!$P$5:$P$2004=J$1),('Diário 4º PA'!$F$5:$F$2004))+
SUMPRODUCT(-('Diário 5º PA'!$E$5:$E$2004='Analítico Cx.'!$B174),-('Diário 5º PA'!$P$5:$P$2004=J$1),('Diário 5º PA'!$F$5:$F$2004))</f>
        <v>0</v>
      </c>
      <c r="K174" s="218">
        <f>SUMPRODUCT(-('Diário 2o PA'!$E$5:$E$1412='Analítico Cx.'!$B174),-('Diário 2o PA'!$P$5:$P$1412=K$1),('Diário 2o PA'!$F$5:$F$1412))+
SUMPRODUCT(-('Diário 3o PA'!$E$5:$E$2004='Analítico Cx.'!$B174),-('Diário 3o PA'!$P$5:$P$2004=K$1),('Diário 3o PA'!$F$5:$F$2004))+
SUMPRODUCT(-('Diário 4º PA'!$E$5:$E$2004='Analítico Cx.'!$B174),-('Diário 4º PA'!$P$5:$P$2004=K$1),('Diário 4º PA'!$F$5:$F$2004))+
SUMPRODUCT(-('Diário 5º PA'!$E$5:$E$2004='Analítico Cx.'!$B174),-('Diário 5º PA'!$P$5:$P$2004=K$1),('Diário 5º PA'!$F$5:$F$2004))</f>
        <v>0</v>
      </c>
      <c r="L174" s="218">
        <f>SUMPRODUCT(-('Diário 2o PA'!$E$5:$E$1412='Analítico Cx.'!$B174),-('Diário 2o PA'!$P$5:$P$1412=L$1),('Diário 2o PA'!$F$5:$F$1412))+
SUMPRODUCT(-('Diário 3o PA'!$E$5:$E$2004='Analítico Cx.'!$B174),-('Diário 3o PA'!$P$5:$P$2004=L$1),('Diário 3o PA'!$F$5:$F$2004))+
SUMPRODUCT(-('Diário 4º PA'!$E$5:$E$2004='Analítico Cx.'!$B174),-('Diário 4º PA'!$P$5:$P$2004=L$1),('Diário 4º PA'!$F$5:$F$2004))+
SUMPRODUCT(-('Diário 5º PA'!$E$5:$E$2004='Analítico Cx.'!$B174),-('Diário 5º PA'!$P$5:$P$2004=L$1),('Diário 5º PA'!$F$5:$F$2004))</f>
        <v>0</v>
      </c>
      <c r="M174" s="218">
        <f>SUMPRODUCT(-('Diário 2o PA'!$E$5:$E$1412='Analítico Cx.'!$B174),-('Diário 2o PA'!$P$5:$P$1412=M$1),('Diário 2o PA'!$F$5:$F$1412))+
SUMPRODUCT(-('Diário 3o PA'!$E$5:$E$2004='Analítico Cx.'!$B174),-('Diário 3o PA'!$P$5:$P$2004=M$1),('Diário 3o PA'!$F$5:$F$2004))+
SUMPRODUCT(-('Diário 4º PA'!$E$5:$E$2004='Analítico Cx.'!$B174),-('Diário 4º PA'!$P$5:$P$2004=M$1),('Diário 4º PA'!$F$5:$F$2004))+
SUMPRODUCT(-('Diário 5º PA'!$E$5:$E$2004='Analítico Cx.'!$B174),-('Diário 5º PA'!$P$5:$P$2004=M$1),('Diário 5º PA'!$F$5:$F$2004))</f>
        <v>0</v>
      </c>
      <c r="N174" s="218">
        <f>SUMPRODUCT(-('Diário 2o PA'!$E$5:$E$1412='Analítico Cx.'!$B174),-('Diário 2o PA'!$P$5:$P$1412=N$1),('Diário 2o PA'!$F$5:$F$1412))+
SUMPRODUCT(-('Diário 3o PA'!$E$5:$E$2004='Analítico Cx.'!$B174),-('Diário 3o PA'!$P$5:$P$2004=N$1),('Diário 3o PA'!$F$5:$F$2004))+
SUMPRODUCT(-('Diário 4º PA'!$E$5:$E$2004='Analítico Cx.'!$B174),-('Diário 4º PA'!$P$5:$P$2004=N$1),('Diário 4º PA'!$F$5:$F$2004))+
SUMPRODUCT(-('Diário 5º PA'!$E$5:$E$2004='Analítico Cx.'!$B174),-('Diário 5º PA'!$P$5:$P$2004=N$1),('Diário 5º PA'!$F$5:$F$2004))</f>
        <v>0</v>
      </c>
      <c r="O174" s="219">
        <f t="shared" si="23"/>
        <v>0</v>
      </c>
      <c r="P174" s="193">
        <f t="shared" si="22"/>
        <v>0</v>
      </c>
    </row>
    <row r="175" spans="1:16" ht="23.25" customHeight="1" x14ac:dyDescent="0.25">
      <c r="A175" s="228" t="s">
        <v>29</v>
      </c>
      <c r="B175" s="229" t="s">
        <v>224</v>
      </c>
      <c r="C175" s="218">
        <f>SUMPRODUCT(-('Diário 2o PA'!$E$5:$E$1412='Analítico Cx.'!$B175),-('Diário 2o PA'!$P$5:$P$1412=C$1),('Diário 2o PA'!$F$5:$F$1412))+
SUMPRODUCT(-('Diário 3o PA'!$E$5:$E$2004='Analítico Cx.'!$B175),-('Diário 3o PA'!$P$5:$P$2004=C$1),('Diário 3o PA'!$F$5:$F$2004))+
SUMPRODUCT(-('Diário 4º PA'!$E$5:$E$2004='Analítico Cx.'!$B175),-('Diário 4º PA'!$P$5:$P$2004=C$1),('Diário 4º PA'!$F$5:$F$2004))+
SUMPRODUCT(-('Diário 5º PA'!$E$5:$E$2004='Analítico Cx.'!$B175),-('Diário 5º PA'!$P$5:$P$2004=C$1),('Diário 5º PA'!$F$5:$F$2004))</f>
        <v>0</v>
      </c>
      <c r="D175" s="218">
        <f>SUMPRODUCT(-('Diário 2o PA'!$E$5:$E$1412='Analítico Cx.'!$B175),-('Diário 2o PA'!$P$5:$P$1412=D$1),('Diário 2o PA'!$F$5:$F$1412))+
SUMPRODUCT(-('Diário 3o PA'!$E$5:$E$2004='Analítico Cx.'!$B175),-('Diário 3o PA'!$P$5:$P$2004=D$1),('Diário 3o PA'!$F$5:$F$2004))+
SUMPRODUCT(-('Diário 4º PA'!$E$5:$E$2004='Analítico Cx.'!$B175),-('Diário 4º PA'!$P$5:$P$2004=D$1),('Diário 4º PA'!$F$5:$F$2004))+
SUMPRODUCT(-('Diário 5º PA'!$E$5:$E$2004='Analítico Cx.'!$B175),-('Diário 5º PA'!$P$5:$P$2004=D$1),('Diário 5º PA'!$F$5:$F$2004))</f>
        <v>0</v>
      </c>
      <c r="E175" s="218">
        <f>SUMPRODUCT(-('Diário 2o PA'!$E$5:$E$1412='Analítico Cx.'!$B175),-('Diário 2o PA'!$P$5:$P$1412=E$1),('Diário 2o PA'!$F$5:$F$1412))+
SUMPRODUCT(-('Diário 3o PA'!$E$5:$E$2004='Analítico Cx.'!$B175),-('Diário 3o PA'!$P$5:$P$2004=E$1),('Diário 3o PA'!$F$5:$F$2004))+
SUMPRODUCT(-('Diário 4º PA'!$E$5:$E$2004='Analítico Cx.'!$B175),-('Diário 4º PA'!$P$5:$P$2004=E$1),('Diário 4º PA'!$F$5:$F$2004))+
SUMPRODUCT(-('Diário 5º PA'!$E$5:$E$2004='Analítico Cx.'!$B175),-('Diário 5º PA'!$P$5:$P$2004=E$1),('Diário 5º PA'!$F$5:$F$2004))</f>
        <v>0</v>
      </c>
      <c r="F175" s="218">
        <f>SUMPRODUCT(-('Diário 2o PA'!$E$5:$E$1412='Analítico Cx.'!$B175),-('Diário 2o PA'!$P$5:$P$1412=F$1),('Diário 2o PA'!$F$5:$F$1412))+
SUMPRODUCT(-('Diário 3o PA'!$E$5:$E$2004='Analítico Cx.'!$B175),-('Diário 3o PA'!$P$5:$P$2004=F$1),('Diário 3o PA'!$F$5:$F$2004))+
SUMPRODUCT(-('Diário 4º PA'!$E$5:$E$2004='Analítico Cx.'!$B175),-('Diário 4º PA'!$P$5:$P$2004=F$1),('Diário 4º PA'!$F$5:$F$2004))+
SUMPRODUCT(-('Diário 5º PA'!$E$5:$E$2004='Analítico Cx.'!$B175),-('Diário 5º PA'!$P$5:$P$2004=F$1),('Diário 5º PA'!$F$5:$F$2004))</f>
        <v>0</v>
      </c>
      <c r="G175" s="218">
        <f>SUMPRODUCT(-('Diário 2o PA'!$E$5:$E$1412='Analítico Cx.'!$B175),-('Diário 2o PA'!$P$5:$P$1412=G$1),('Diário 2o PA'!$F$5:$F$1412))+
SUMPRODUCT(-('Diário 3o PA'!$E$5:$E$2004='Analítico Cx.'!$B175),-('Diário 3o PA'!$P$5:$P$2004=G$1),('Diário 3o PA'!$F$5:$F$2004))+
SUMPRODUCT(-('Diário 4º PA'!$E$5:$E$2004='Analítico Cx.'!$B175),-('Diário 4º PA'!$P$5:$P$2004=G$1),('Diário 4º PA'!$F$5:$F$2004))+
SUMPRODUCT(-('Diário 5º PA'!$E$5:$E$2004='Analítico Cx.'!$B175),-('Diário 5º PA'!$P$5:$P$2004=G$1),('Diário 5º PA'!$F$5:$F$2004))</f>
        <v>0</v>
      </c>
      <c r="H175" s="218">
        <f>SUMPRODUCT(-('Diário 2o PA'!$E$5:$E$1412='Analítico Cx.'!$B175),-('Diário 2o PA'!$P$5:$P$1412=H$1),('Diário 2o PA'!$F$5:$F$1412))+
SUMPRODUCT(-('Diário 3o PA'!$E$5:$E$2004='Analítico Cx.'!$B175),-('Diário 3o PA'!$P$5:$P$2004=H$1),('Diário 3o PA'!$F$5:$F$2004))+
SUMPRODUCT(-('Diário 4º PA'!$E$5:$E$2004='Analítico Cx.'!$B175),-('Diário 4º PA'!$P$5:$P$2004=H$1),('Diário 4º PA'!$F$5:$F$2004))+
SUMPRODUCT(-('Diário 5º PA'!$E$5:$E$2004='Analítico Cx.'!$B175),-('Diário 5º PA'!$P$5:$P$2004=H$1),('Diário 5º PA'!$F$5:$F$2004))</f>
        <v>0</v>
      </c>
      <c r="I175" s="218">
        <f>SUMPRODUCT(-('Diário 2o PA'!$E$5:$E$1412='Analítico Cx.'!$B175),-('Diário 2o PA'!$P$5:$P$1412=I$1),('Diário 2o PA'!$F$5:$F$1412))+
SUMPRODUCT(-('Diário 3o PA'!$E$5:$E$2004='Analítico Cx.'!$B175),-('Diário 3o PA'!$P$5:$P$2004=I$1),('Diário 3o PA'!$F$5:$F$2004))+
SUMPRODUCT(-('Diário 4º PA'!$E$5:$E$2004='Analítico Cx.'!$B175),-('Diário 4º PA'!$P$5:$P$2004=I$1),('Diário 4º PA'!$F$5:$F$2004))+
SUMPRODUCT(-('Diário 5º PA'!$E$5:$E$2004='Analítico Cx.'!$B175),-('Diário 5º PA'!$P$5:$P$2004=I$1),('Diário 5º PA'!$F$5:$F$2004))</f>
        <v>0</v>
      </c>
      <c r="J175" s="218">
        <f>SUMPRODUCT(-('Diário 2o PA'!$E$5:$E$1412='Analítico Cx.'!$B175),-('Diário 2o PA'!$P$5:$P$1412=J$1),('Diário 2o PA'!$F$5:$F$1412))+
SUMPRODUCT(-('Diário 3o PA'!$E$5:$E$2004='Analítico Cx.'!$B175),-('Diário 3o PA'!$P$5:$P$2004=J$1),('Diário 3o PA'!$F$5:$F$2004))+
SUMPRODUCT(-('Diário 4º PA'!$E$5:$E$2004='Analítico Cx.'!$B175),-('Diário 4º PA'!$P$5:$P$2004=J$1),('Diário 4º PA'!$F$5:$F$2004))+
SUMPRODUCT(-('Diário 5º PA'!$E$5:$E$2004='Analítico Cx.'!$B175),-('Diário 5º PA'!$P$5:$P$2004=J$1),('Diário 5º PA'!$F$5:$F$2004))</f>
        <v>0</v>
      </c>
      <c r="K175" s="218">
        <f>SUMPRODUCT(-('Diário 2o PA'!$E$5:$E$1412='Analítico Cx.'!$B175),-('Diário 2o PA'!$P$5:$P$1412=K$1),('Diário 2o PA'!$F$5:$F$1412))+
SUMPRODUCT(-('Diário 3o PA'!$E$5:$E$2004='Analítico Cx.'!$B175),-('Diário 3o PA'!$P$5:$P$2004=K$1),('Diário 3o PA'!$F$5:$F$2004))+
SUMPRODUCT(-('Diário 4º PA'!$E$5:$E$2004='Analítico Cx.'!$B175),-('Diário 4º PA'!$P$5:$P$2004=K$1),('Diário 4º PA'!$F$5:$F$2004))+
SUMPRODUCT(-('Diário 5º PA'!$E$5:$E$2004='Analítico Cx.'!$B175),-('Diário 5º PA'!$P$5:$P$2004=K$1),('Diário 5º PA'!$F$5:$F$2004))</f>
        <v>0</v>
      </c>
      <c r="L175" s="218">
        <f>SUMPRODUCT(-('Diário 2o PA'!$E$5:$E$1412='Analítico Cx.'!$B175),-('Diário 2o PA'!$P$5:$P$1412=L$1),('Diário 2o PA'!$F$5:$F$1412))+
SUMPRODUCT(-('Diário 3o PA'!$E$5:$E$2004='Analítico Cx.'!$B175),-('Diário 3o PA'!$P$5:$P$2004=L$1),('Diário 3o PA'!$F$5:$F$2004))+
SUMPRODUCT(-('Diário 4º PA'!$E$5:$E$2004='Analítico Cx.'!$B175),-('Diário 4º PA'!$P$5:$P$2004=L$1),('Diário 4º PA'!$F$5:$F$2004))+
SUMPRODUCT(-('Diário 5º PA'!$E$5:$E$2004='Analítico Cx.'!$B175),-('Diário 5º PA'!$P$5:$P$2004=L$1),('Diário 5º PA'!$F$5:$F$2004))</f>
        <v>0</v>
      </c>
      <c r="M175" s="218">
        <f>SUMPRODUCT(-('Diário 2o PA'!$E$5:$E$1412='Analítico Cx.'!$B175),-('Diário 2o PA'!$P$5:$P$1412=M$1),('Diário 2o PA'!$F$5:$F$1412))+
SUMPRODUCT(-('Diário 3o PA'!$E$5:$E$2004='Analítico Cx.'!$B175),-('Diário 3o PA'!$P$5:$P$2004=M$1),('Diário 3o PA'!$F$5:$F$2004))+
SUMPRODUCT(-('Diário 4º PA'!$E$5:$E$2004='Analítico Cx.'!$B175),-('Diário 4º PA'!$P$5:$P$2004=M$1),('Diário 4º PA'!$F$5:$F$2004))+
SUMPRODUCT(-('Diário 5º PA'!$E$5:$E$2004='Analítico Cx.'!$B175),-('Diário 5º PA'!$P$5:$P$2004=M$1),('Diário 5º PA'!$F$5:$F$2004))</f>
        <v>0</v>
      </c>
      <c r="N175" s="218">
        <f>SUMPRODUCT(-('Diário 2o PA'!$E$5:$E$1412='Analítico Cx.'!$B175),-('Diário 2o PA'!$P$5:$P$1412=N$1),('Diário 2o PA'!$F$5:$F$1412))+
SUMPRODUCT(-('Diário 3o PA'!$E$5:$E$2004='Analítico Cx.'!$B175),-('Diário 3o PA'!$P$5:$P$2004=N$1),('Diário 3o PA'!$F$5:$F$2004))+
SUMPRODUCT(-('Diário 4º PA'!$E$5:$E$2004='Analítico Cx.'!$B175),-('Diário 4º PA'!$P$5:$P$2004=N$1),('Diário 4º PA'!$F$5:$F$2004))+
SUMPRODUCT(-('Diário 5º PA'!$E$5:$E$2004='Analítico Cx.'!$B175),-('Diário 5º PA'!$P$5:$P$2004=N$1),('Diário 5º PA'!$F$5:$F$2004))</f>
        <v>0</v>
      </c>
      <c r="O175" s="219">
        <f t="shared" si="23"/>
        <v>0</v>
      </c>
      <c r="P175" s="193">
        <f t="shared" si="22"/>
        <v>0</v>
      </c>
    </row>
    <row r="176" spans="1:16" ht="23.25" customHeight="1" x14ac:dyDescent="0.25">
      <c r="A176" s="228" t="s">
        <v>135</v>
      </c>
      <c r="B176" s="229" t="s">
        <v>71</v>
      </c>
      <c r="C176" s="218">
        <f>SUMPRODUCT(-('Diário 2o PA'!$E$5:$E$1412='Analítico Cx.'!$B176),-('Diário 2o PA'!$P$5:$P$1412=C$1),('Diário 2o PA'!$F$5:$F$1412))+
SUMPRODUCT(-('Diário 3o PA'!$E$5:$E$2004='Analítico Cx.'!$B176),-('Diário 3o PA'!$P$5:$P$2004=C$1),('Diário 3o PA'!$F$5:$F$2004))+
SUMPRODUCT(-('Diário 4º PA'!$E$5:$E$2004='Analítico Cx.'!$B176),-('Diário 4º PA'!$P$5:$P$2004=C$1),('Diário 4º PA'!$F$5:$F$2004))+
SUMPRODUCT(-('Diário 5º PA'!$E$5:$E$2004='Analítico Cx.'!$B176),-('Diário 5º PA'!$P$5:$P$2004=C$1),('Diário 5º PA'!$F$5:$F$2004))</f>
        <v>0</v>
      </c>
      <c r="D176" s="218">
        <f>SUMPRODUCT(-('Diário 2o PA'!$E$5:$E$1412='Analítico Cx.'!$B176),-('Diário 2o PA'!$P$5:$P$1412=D$1),('Diário 2o PA'!$F$5:$F$1412))+
SUMPRODUCT(-('Diário 3o PA'!$E$5:$E$2004='Analítico Cx.'!$B176),-('Diário 3o PA'!$P$5:$P$2004=D$1),('Diário 3o PA'!$F$5:$F$2004))+
SUMPRODUCT(-('Diário 4º PA'!$E$5:$E$2004='Analítico Cx.'!$B176),-('Diário 4º PA'!$P$5:$P$2004=D$1),('Diário 4º PA'!$F$5:$F$2004))+
SUMPRODUCT(-('Diário 5º PA'!$E$5:$E$2004='Analítico Cx.'!$B176),-('Diário 5º PA'!$P$5:$P$2004=D$1),('Diário 5º PA'!$F$5:$F$2004))</f>
        <v>0</v>
      </c>
      <c r="E176" s="218">
        <f>SUMPRODUCT(-('Diário 2o PA'!$E$5:$E$1412='Analítico Cx.'!$B176),-('Diário 2o PA'!$P$5:$P$1412=E$1),('Diário 2o PA'!$F$5:$F$1412))+
SUMPRODUCT(-('Diário 3o PA'!$E$5:$E$2004='Analítico Cx.'!$B176),-('Diário 3o PA'!$P$5:$P$2004=E$1),('Diário 3o PA'!$F$5:$F$2004))+
SUMPRODUCT(-('Diário 4º PA'!$E$5:$E$2004='Analítico Cx.'!$B176),-('Diário 4º PA'!$P$5:$P$2004=E$1),('Diário 4º PA'!$F$5:$F$2004))+
SUMPRODUCT(-('Diário 5º PA'!$E$5:$E$2004='Analítico Cx.'!$B176),-('Diário 5º PA'!$P$5:$P$2004=E$1),('Diário 5º PA'!$F$5:$F$2004))</f>
        <v>0</v>
      </c>
      <c r="F176" s="218">
        <f>SUMPRODUCT(-('Diário 2o PA'!$E$5:$E$1412='Analítico Cx.'!$B176),-('Diário 2o PA'!$P$5:$P$1412=F$1),('Diário 2o PA'!$F$5:$F$1412))+
SUMPRODUCT(-('Diário 3o PA'!$E$5:$E$2004='Analítico Cx.'!$B176),-('Diário 3o PA'!$P$5:$P$2004=F$1),('Diário 3o PA'!$F$5:$F$2004))+
SUMPRODUCT(-('Diário 4º PA'!$E$5:$E$2004='Analítico Cx.'!$B176),-('Diário 4º PA'!$P$5:$P$2004=F$1),('Diário 4º PA'!$F$5:$F$2004))+
SUMPRODUCT(-('Diário 5º PA'!$E$5:$E$2004='Analítico Cx.'!$B176),-('Diário 5º PA'!$P$5:$P$2004=F$1),('Diário 5º PA'!$F$5:$F$2004))</f>
        <v>0</v>
      </c>
      <c r="G176" s="218">
        <f>SUMPRODUCT(-('Diário 2o PA'!$E$5:$E$1412='Analítico Cx.'!$B176),-('Diário 2o PA'!$P$5:$P$1412=G$1),('Diário 2o PA'!$F$5:$F$1412))+
SUMPRODUCT(-('Diário 3o PA'!$E$5:$E$2004='Analítico Cx.'!$B176),-('Diário 3o PA'!$P$5:$P$2004=G$1),('Diário 3o PA'!$F$5:$F$2004))+
SUMPRODUCT(-('Diário 4º PA'!$E$5:$E$2004='Analítico Cx.'!$B176),-('Diário 4º PA'!$P$5:$P$2004=G$1),('Diário 4º PA'!$F$5:$F$2004))+
SUMPRODUCT(-('Diário 5º PA'!$E$5:$E$2004='Analítico Cx.'!$B176),-('Diário 5º PA'!$P$5:$P$2004=G$1),('Diário 5º PA'!$F$5:$F$2004))</f>
        <v>0</v>
      </c>
      <c r="H176" s="218">
        <f>SUMPRODUCT(-('Diário 2o PA'!$E$5:$E$1412='Analítico Cx.'!$B176),-('Diário 2o PA'!$P$5:$P$1412=H$1),('Diário 2o PA'!$F$5:$F$1412))+
SUMPRODUCT(-('Diário 3o PA'!$E$5:$E$2004='Analítico Cx.'!$B176),-('Diário 3o PA'!$P$5:$P$2004=H$1),('Diário 3o PA'!$F$5:$F$2004))+
SUMPRODUCT(-('Diário 4º PA'!$E$5:$E$2004='Analítico Cx.'!$B176),-('Diário 4º PA'!$P$5:$P$2004=H$1),('Diário 4º PA'!$F$5:$F$2004))+
SUMPRODUCT(-('Diário 5º PA'!$E$5:$E$2004='Analítico Cx.'!$B176),-('Diário 5º PA'!$P$5:$P$2004=H$1),('Diário 5º PA'!$F$5:$F$2004))</f>
        <v>0</v>
      </c>
      <c r="I176" s="218">
        <f>SUMPRODUCT(-('Diário 2o PA'!$E$5:$E$1412='Analítico Cx.'!$B176),-('Diário 2o PA'!$P$5:$P$1412=I$1),('Diário 2o PA'!$F$5:$F$1412))+
SUMPRODUCT(-('Diário 3o PA'!$E$5:$E$2004='Analítico Cx.'!$B176),-('Diário 3o PA'!$P$5:$P$2004=I$1),('Diário 3o PA'!$F$5:$F$2004))+
SUMPRODUCT(-('Diário 4º PA'!$E$5:$E$2004='Analítico Cx.'!$B176),-('Diário 4º PA'!$P$5:$P$2004=I$1),('Diário 4º PA'!$F$5:$F$2004))+
SUMPRODUCT(-('Diário 5º PA'!$E$5:$E$2004='Analítico Cx.'!$B176),-('Diário 5º PA'!$P$5:$P$2004=I$1),('Diário 5º PA'!$F$5:$F$2004))</f>
        <v>0</v>
      </c>
      <c r="J176" s="218">
        <f>SUMPRODUCT(-('Diário 2o PA'!$E$5:$E$1412='Analítico Cx.'!$B176),-('Diário 2o PA'!$P$5:$P$1412=J$1),('Diário 2o PA'!$F$5:$F$1412))+
SUMPRODUCT(-('Diário 3o PA'!$E$5:$E$2004='Analítico Cx.'!$B176),-('Diário 3o PA'!$P$5:$P$2004=J$1),('Diário 3o PA'!$F$5:$F$2004))+
SUMPRODUCT(-('Diário 4º PA'!$E$5:$E$2004='Analítico Cx.'!$B176),-('Diário 4º PA'!$P$5:$P$2004=J$1),('Diário 4º PA'!$F$5:$F$2004))+
SUMPRODUCT(-('Diário 5º PA'!$E$5:$E$2004='Analítico Cx.'!$B176),-('Diário 5º PA'!$P$5:$P$2004=J$1),('Diário 5º PA'!$F$5:$F$2004))</f>
        <v>0</v>
      </c>
      <c r="K176" s="218">
        <f>SUMPRODUCT(-('Diário 2o PA'!$E$5:$E$1412='Analítico Cx.'!$B176),-('Diário 2o PA'!$P$5:$P$1412=K$1),('Diário 2o PA'!$F$5:$F$1412))+
SUMPRODUCT(-('Diário 3o PA'!$E$5:$E$2004='Analítico Cx.'!$B176),-('Diário 3o PA'!$P$5:$P$2004=K$1),('Diário 3o PA'!$F$5:$F$2004))+
SUMPRODUCT(-('Diário 4º PA'!$E$5:$E$2004='Analítico Cx.'!$B176),-('Diário 4º PA'!$P$5:$P$2004=K$1),('Diário 4º PA'!$F$5:$F$2004))+
SUMPRODUCT(-('Diário 5º PA'!$E$5:$E$2004='Analítico Cx.'!$B176),-('Diário 5º PA'!$P$5:$P$2004=K$1),('Diário 5º PA'!$F$5:$F$2004))</f>
        <v>0</v>
      </c>
      <c r="L176" s="218">
        <f>SUMPRODUCT(-('Diário 2o PA'!$E$5:$E$1412='Analítico Cx.'!$B176),-('Diário 2o PA'!$P$5:$P$1412=L$1),('Diário 2o PA'!$F$5:$F$1412))+
SUMPRODUCT(-('Diário 3o PA'!$E$5:$E$2004='Analítico Cx.'!$B176),-('Diário 3o PA'!$P$5:$P$2004=L$1),('Diário 3o PA'!$F$5:$F$2004))+
SUMPRODUCT(-('Diário 4º PA'!$E$5:$E$2004='Analítico Cx.'!$B176),-('Diário 4º PA'!$P$5:$P$2004=L$1),('Diário 4º PA'!$F$5:$F$2004))+
SUMPRODUCT(-('Diário 5º PA'!$E$5:$E$2004='Analítico Cx.'!$B176),-('Diário 5º PA'!$P$5:$P$2004=L$1),('Diário 5º PA'!$F$5:$F$2004))</f>
        <v>0</v>
      </c>
      <c r="M176" s="218">
        <f>SUMPRODUCT(-('Diário 2o PA'!$E$5:$E$1412='Analítico Cx.'!$B176),-('Diário 2o PA'!$P$5:$P$1412=M$1),('Diário 2o PA'!$F$5:$F$1412))+
SUMPRODUCT(-('Diário 3o PA'!$E$5:$E$2004='Analítico Cx.'!$B176),-('Diário 3o PA'!$P$5:$P$2004=M$1),('Diário 3o PA'!$F$5:$F$2004))+
SUMPRODUCT(-('Diário 4º PA'!$E$5:$E$2004='Analítico Cx.'!$B176),-('Diário 4º PA'!$P$5:$P$2004=M$1),('Diário 4º PA'!$F$5:$F$2004))+
SUMPRODUCT(-('Diário 5º PA'!$E$5:$E$2004='Analítico Cx.'!$B176),-('Diário 5º PA'!$P$5:$P$2004=M$1),('Diário 5º PA'!$F$5:$F$2004))</f>
        <v>0</v>
      </c>
      <c r="N176" s="218">
        <f>SUMPRODUCT(-('Diário 2o PA'!$E$5:$E$1412='Analítico Cx.'!$B176),-('Diário 2o PA'!$P$5:$P$1412=N$1),('Diário 2o PA'!$F$5:$F$1412))+
SUMPRODUCT(-('Diário 3o PA'!$E$5:$E$2004='Analítico Cx.'!$B176),-('Diário 3o PA'!$P$5:$P$2004=N$1),('Diário 3o PA'!$F$5:$F$2004))+
SUMPRODUCT(-('Diário 4º PA'!$E$5:$E$2004='Analítico Cx.'!$B176),-('Diário 4º PA'!$P$5:$P$2004=N$1),('Diário 4º PA'!$F$5:$F$2004))+
SUMPRODUCT(-('Diário 5º PA'!$E$5:$E$2004='Analítico Cx.'!$B176),-('Diário 5º PA'!$P$5:$P$2004=N$1),('Diário 5º PA'!$F$5:$F$2004))</f>
        <v>0</v>
      </c>
      <c r="O176" s="219">
        <f t="shared" si="23"/>
        <v>0</v>
      </c>
      <c r="P176" s="193">
        <f t="shared" si="22"/>
        <v>0</v>
      </c>
    </row>
    <row r="177" spans="1:16" ht="23.25" customHeight="1" x14ac:dyDescent="0.25">
      <c r="A177" s="228" t="s">
        <v>136</v>
      </c>
      <c r="B177" s="229" t="s">
        <v>214</v>
      </c>
      <c r="C177" s="218">
        <f>SUMPRODUCT(-('Diário 2o PA'!$E$5:$E$1412='Analítico Cx.'!$B177),-('Diário 2o PA'!$P$5:$P$1412=C$1),('Diário 2o PA'!$F$5:$F$1412))+
SUMPRODUCT(-('Diário 3o PA'!$E$5:$E$2004='Analítico Cx.'!$B177),-('Diário 3o PA'!$P$5:$P$2004=C$1),('Diário 3o PA'!$F$5:$F$2004))+
SUMPRODUCT(-('Diário 4º PA'!$E$5:$E$2004='Analítico Cx.'!$B177),-('Diário 4º PA'!$P$5:$P$2004=C$1),('Diário 4º PA'!$F$5:$F$2004))+
SUMPRODUCT(-('Diário 5º PA'!$E$5:$E$2004='Analítico Cx.'!$B177),-('Diário 5º PA'!$P$5:$P$2004=C$1),('Diário 5º PA'!$F$5:$F$2004))</f>
        <v>0</v>
      </c>
      <c r="D177" s="218">
        <f>SUMPRODUCT(-('Diário 2o PA'!$E$5:$E$1412='Analítico Cx.'!$B177),-('Diário 2o PA'!$P$5:$P$1412=D$1),('Diário 2o PA'!$F$5:$F$1412))+
SUMPRODUCT(-('Diário 3o PA'!$E$5:$E$2004='Analítico Cx.'!$B177),-('Diário 3o PA'!$P$5:$P$2004=D$1),('Diário 3o PA'!$F$5:$F$2004))+
SUMPRODUCT(-('Diário 4º PA'!$E$5:$E$2004='Analítico Cx.'!$B177),-('Diário 4º PA'!$P$5:$P$2004=D$1),('Diário 4º PA'!$F$5:$F$2004))+
SUMPRODUCT(-('Diário 5º PA'!$E$5:$E$2004='Analítico Cx.'!$B177),-('Diário 5º PA'!$P$5:$P$2004=D$1),('Diário 5º PA'!$F$5:$F$2004))</f>
        <v>0</v>
      </c>
      <c r="E177" s="218">
        <f>SUMPRODUCT(-('Diário 2o PA'!$E$5:$E$1412='Analítico Cx.'!$B177),-('Diário 2o PA'!$P$5:$P$1412=E$1),('Diário 2o PA'!$F$5:$F$1412))+
SUMPRODUCT(-('Diário 3o PA'!$E$5:$E$2004='Analítico Cx.'!$B177),-('Diário 3o PA'!$P$5:$P$2004=E$1),('Diário 3o PA'!$F$5:$F$2004))+
SUMPRODUCT(-('Diário 4º PA'!$E$5:$E$2004='Analítico Cx.'!$B177),-('Diário 4º PA'!$P$5:$P$2004=E$1),('Diário 4º PA'!$F$5:$F$2004))+
SUMPRODUCT(-('Diário 5º PA'!$E$5:$E$2004='Analítico Cx.'!$B177),-('Diário 5º PA'!$P$5:$P$2004=E$1),('Diário 5º PA'!$F$5:$F$2004))</f>
        <v>0</v>
      </c>
      <c r="F177" s="218">
        <f>SUMPRODUCT(-('Diário 2o PA'!$E$5:$E$1412='Analítico Cx.'!$B177),-('Diário 2o PA'!$P$5:$P$1412=F$1),('Diário 2o PA'!$F$5:$F$1412))+
SUMPRODUCT(-('Diário 3o PA'!$E$5:$E$2004='Analítico Cx.'!$B177),-('Diário 3o PA'!$P$5:$P$2004=F$1),('Diário 3o PA'!$F$5:$F$2004))+
SUMPRODUCT(-('Diário 4º PA'!$E$5:$E$2004='Analítico Cx.'!$B177),-('Diário 4º PA'!$P$5:$P$2004=F$1),('Diário 4º PA'!$F$5:$F$2004))+
SUMPRODUCT(-('Diário 5º PA'!$E$5:$E$2004='Analítico Cx.'!$B177),-('Diário 5º PA'!$P$5:$P$2004=F$1),('Diário 5º PA'!$F$5:$F$2004))</f>
        <v>0</v>
      </c>
      <c r="G177" s="218">
        <f>SUMPRODUCT(-('Diário 2o PA'!$E$5:$E$1412='Analítico Cx.'!$B177),-('Diário 2o PA'!$P$5:$P$1412=G$1),('Diário 2o PA'!$F$5:$F$1412))+
SUMPRODUCT(-('Diário 3o PA'!$E$5:$E$2004='Analítico Cx.'!$B177),-('Diário 3o PA'!$P$5:$P$2004=G$1),('Diário 3o PA'!$F$5:$F$2004))+
SUMPRODUCT(-('Diário 4º PA'!$E$5:$E$2004='Analítico Cx.'!$B177),-('Diário 4º PA'!$P$5:$P$2004=G$1),('Diário 4º PA'!$F$5:$F$2004))+
SUMPRODUCT(-('Diário 5º PA'!$E$5:$E$2004='Analítico Cx.'!$B177),-('Diário 5º PA'!$P$5:$P$2004=G$1),('Diário 5º PA'!$F$5:$F$2004))</f>
        <v>0</v>
      </c>
      <c r="H177" s="218">
        <f>SUMPRODUCT(-('Diário 2o PA'!$E$5:$E$1412='Analítico Cx.'!$B177),-('Diário 2o PA'!$P$5:$P$1412=H$1),('Diário 2o PA'!$F$5:$F$1412))+
SUMPRODUCT(-('Diário 3o PA'!$E$5:$E$2004='Analítico Cx.'!$B177),-('Diário 3o PA'!$P$5:$P$2004=H$1),('Diário 3o PA'!$F$5:$F$2004))+
SUMPRODUCT(-('Diário 4º PA'!$E$5:$E$2004='Analítico Cx.'!$B177),-('Diário 4º PA'!$P$5:$P$2004=H$1),('Diário 4º PA'!$F$5:$F$2004))+
SUMPRODUCT(-('Diário 5º PA'!$E$5:$E$2004='Analítico Cx.'!$B177),-('Diário 5º PA'!$P$5:$P$2004=H$1),('Diário 5º PA'!$F$5:$F$2004))</f>
        <v>0</v>
      </c>
      <c r="I177" s="218">
        <f>SUMPRODUCT(-('Diário 2o PA'!$E$5:$E$1412='Analítico Cx.'!$B177),-('Diário 2o PA'!$P$5:$P$1412=I$1),('Diário 2o PA'!$F$5:$F$1412))+
SUMPRODUCT(-('Diário 3o PA'!$E$5:$E$2004='Analítico Cx.'!$B177),-('Diário 3o PA'!$P$5:$P$2004=I$1),('Diário 3o PA'!$F$5:$F$2004))+
SUMPRODUCT(-('Diário 4º PA'!$E$5:$E$2004='Analítico Cx.'!$B177),-('Diário 4º PA'!$P$5:$P$2004=I$1),('Diário 4º PA'!$F$5:$F$2004))+
SUMPRODUCT(-('Diário 5º PA'!$E$5:$E$2004='Analítico Cx.'!$B177),-('Diário 5º PA'!$P$5:$P$2004=I$1),('Diário 5º PA'!$F$5:$F$2004))</f>
        <v>0</v>
      </c>
      <c r="J177" s="218">
        <f>SUMPRODUCT(-('Diário 2o PA'!$E$5:$E$1412='Analítico Cx.'!$B177),-('Diário 2o PA'!$P$5:$P$1412=J$1),('Diário 2o PA'!$F$5:$F$1412))+
SUMPRODUCT(-('Diário 3o PA'!$E$5:$E$2004='Analítico Cx.'!$B177),-('Diário 3o PA'!$P$5:$P$2004=J$1),('Diário 3o PA'!$F$5:$F$2004))+
SUMPRODUCT(-('Diário 4º PA'!$E$5:$E$2004='Analítico Cx.'!$B177),-('Diário 4º PA'!$P$5:$P$2004=J$1),('Diário 4º PA'!$F$5:$F$2004))+
SUMPRODUCT(-('Diário 5º PA'!$E$5:$E$2004='Analítico Cx.'!$B177),-('Diário 5º PA'!$P$5:$P$2004=J$1),('Diário 5º PA'!$F$5:$F$2004))</f>
        <v>0</v>
      </c>
      <c r="K177" s="218">
        <f>SUMPRODUCT(-('Diário 2o PA'!$E$5:$E$1412='Analítico Cx.'!$B177),-('Diário 2o PA'!$P$5:$P$1412=K$1),('Diário 2o PA'!$F$5:$F$1412))+
SUMPRODUCT(-('Diário 3o PA'!$E$5:$E$2004='Analítico Cx.'!$B177),-('Diário 3o PA'!$P$5:$P$2004=K$1),('Diário 3o PA'!$F$5:$F$2004))+
SUMPRODUCT(-('Diário 4º PA'!$E$5:$E$2004='Analítico Cx.'!$B177),-('Diário 4º PA'!$P$5:$P$2004=K$1),('Diário 4º PA'!$F$5:$F$2004))+
SUMPRODUCT(-('Diário 5º PA'!$E$5:$E$2004='Analítico Cx.'!$B177),-('Diário 5º PA'!$P$5:$P$2004=K$1),('Diário 5º PA'!$F$5:$F$2004))</f>
        <v>0</v>
      </c>
      <c r="L177" s="218">
        <f>SUMPRODUCT(-('Diário 2o PA'!$E$5:$E$1412='Analítico Cx.'!$B177),-('Diário 2o PA'!$P$5:$P$1412=L$1),('Diário 2o PA'!$F$5:$F$1412))+
SUMPRODUCT(-('Diário 3o PA'!$E$5:$E$2004='Analítico Cx.'!$B177),-('Diário 3o PA'!$P$5:$P$2004=L$1),('Diário 3o PA'!$F$5:$F$2004))+
SUMPRODUCT(-('Diário 4º PA'!$E$5:$E$2004='Analítico Cx.'!$B177),-('Diário 4º PA'!$P$5:$P$2004=L$1),('Diário 4º PA'!$F$5:$F$2004))+
SUMPRODUCT(-('Diário 5º PA'!$E$5:$E$2004='Analítico Cx.'!$B177),-('Diário 5º PA'!$P$5:$P$2004=L$1),('Diário 5º PA'!$F$5:$F$2004))</f>
        <v>0</v>
      </c>
      <c r="M177" s="218">
        <f>SUMPRODUCT(-('Diário 2o PA'!$E$5:$E$1412='Analítico Cx.'!$B177),-('Diário 2o PA'!$P$5:$P$1412=M$1),('Diário 2o PA'!$F$5:$F$1412))+
SUMPRODUCT(-('Diário 3o PA'!$E$5:$E$2004='Analítico Cx.'!$B177),-('Diário 3o PA'!$P$5:$P$2004=M$1),('Diário 3o PA'!$F$5:$F$2004))+
SUMPRODUCT(-('Diário 4º PA'!$E$5:$E$2004='Analítico Cx.'!$B177),-('Diário 4º PA'!$P$5:$P$2004=M$1),('Diário 4º PA'!$F$5:$F$2004))+
SUMPRODUCT(-('Diário 5º PA'!$E$5:$E$2004='Analítico Cx.'!$B177),-('Diário 5º PA'!$P$5:$P$2004=M$1),('Diário 5º PA'!$F$5:$F$2004))</f>
        <v>0</v>
      </c>
      <c r="N177" s="218">
        <f>SUMPRODUCT(-('Diário 2o PA'!$E$5:$E$1412='Analítico Cx.'!$B177),-('Diário 2o PA'!$P$5:$P$1412=N$1),('Diário 2o PA'!$F$5:$F$1412))+
SUMPRODUCT(-('Diário 3o PA'!$E$5:$E$2004='Analítico Cx.'!$B177),-('Diário 3o PA'!$P$5:$P$2004=N$1),('Diário 3o PA'!$F$5:$F$2004))+
SUMPRODUCT(-('Diário 4º PA'!$E$5:$E$2004='Analítico Cx.'!$B177),-('Diário 4º PA'!$P$5:$P$2004=N$1),('Diário 4º PA'!$F$5:$F$2004))+
SUMPRODUCT(-('Diário 5º PA'!$E$5:$E$2004='Analítico Cx.'!$B177),-('Diário 5º PA'!$P$5:$P$2004=N$1),('Diário 5º PA'!$F$5:$F$2004))</f>
        <v>0</v>
      </c>
      <c r="O177" s="219">
        <f t="shared" si="23"/>
        <v>0</v>
      </c>
      <c r="P177" s="193">
        <f t="shared" si="22"/>
        <v>0</v>
      </c>
    </row>
    <row r="178" spans="1:16" ht="23.25" customHeight="1" x14ac:dyDescent="0.25">
      <c r="A178" s="228" t="s">
        <v>137</v>
      </c>
      <c r="B178" s="229" t="s">
        <v>219</v>
      </c>
      <c r="C178" s="218">
        <f>SUMPRODUCT(-('Diário 2o PA'!$E$5:$E$1412='Analítico Cx.'!$B178),-('Diário 2o PA'!$P$5:$P$1412=C$1),('Diário 2o PA'!$F$5:$F$1412))+
SUMPRODUCT(-('Diário 3o PA'!$E$5:$E$2004='Analítico Cx.'!$B178),-('Diário 3o PA'!$P$5:$P$2004=C$1),('Diário 3o PA'!$F$5:$F$2004))+
SUMPRODUCT(-('Diário 4º PA'!$E$5:$E$2004='Analítico Cx.'!$B178),-('Diário 4º PA'!$P$5:$P$2004=C$1),('Diário 4º PA'!$F$5:$F$2004))+
SUMPRODUCT(-('Diário 5º PA'!$E$5:$E$2004='Analítico Cx.'!$B178),-('Diário 5º PA'!$P$5:$P$2004=C$1),('Diário 5º PA'!$F$5:$F$2004))</f>
        <v>0</v>
      </c>
      <c r="D178" s="218">
        <f>SUMPRODUCT(-('Diário 2o PA'!$E$5:$E$1412='Analítico Cx.'!$B178),-('Diário 2o PA'!$P$5:$P$1412=D$1),('Diário 2o PA'!$F$5:$F$1412))+
SUMPRODUCT(-('Diário 3o PA'!$E$5:$E$2004='Analítico Cx.'!$B178),-('Diário 3o PA'!$P$5:$P$2004=D$1),('Diário 3o PA'!$F$5:$F$2004))+
SUMPRODUCT(-('Diário 4º PA'!$E$5:$E$2004='Analítico Cx.'!$B178),-('Diário 4º PA'!$P$5:$P$2004=D$1),('Diário 4º PA'!$F$5:$F$2004))+
SUMPRODUCT(-('Diário 5º PA'!$E$5:$E$2004='Analítico Cx.'!$B178),-('Diário 5º PA'!$P$5:$P$2004=D$1),('Diário 5º PA'!$F$5:$F$2004))</f>
        <v>0</v>
      </c>
      <c r="E178" s="218">
        <f>SUMPRODUCT(-('Diário 2o PA'!$E$5:$E$1412='Analítico Cx.'!$B178),-('Diário 2o PA'!$P$5:$P$1412=E$1),('Diário 2o PA'!$F$5:$F$1412))+
SUMPRODUCT(-('Diário 3o PA'!$E$5:$E$2004='Analítico Cx.'!$B178),-('Diário 3o PA'!$P$5:$P$2004=E$1),('Diário 3o PA'!$F$5:$F$2004))+
SUMPRODUCT(-('Diário 4º PA'!$E$5:$E$2004='Analítico Cx.'!$B178),-('Diário 4º PA'!$P$5:$P$2004=E$1),('Diário 4º PA'!$F$5:$F$2004))+
SUMPRODUCT(-('Diário 5º PA'!$E$5:$E$2004='Analítico Cx.'!$B178),-('Diário 5º PA'!$P$5:$P$2004=E$1),('Diário 5º PA'!$F$5:$F$2004))</f>
        <v>0</v>
      </c>
      <c r="F178" s="218">
        <f>SUMPRODUCT(-('Diário 2o PA'!$E$5:$E$1412='Analítico Cx.'!$B178),-('Diário 2o PA'!$P$5:$P$1412=F$1),('Diário 2o PA'!$F$5:$F$1412))+
SUMPRODUCT(-('Diário 3o PA'!$E$5:$E$2004='Analítico Cx.'!$B178),-('Diário 3o PA'!$P$5:$P$2004=F$1),('Diário 3o PA'!$F$5:$F$2004))+
SUMPRODUCT(-('Diário 4º PA'!$E$5:$E$2004='Analítico Cx.'!$B178),-('Diário 4º PA'!$P$5:$P$2004=F$1),('Diário 4º PA'!$F$5:$F$2004))+
SUMPRODUCT(-('Diário 5º PA'!$E$5:$E$2004='Analítico Cx.'!$B178),-('Diário 5º PA'!$P$5:$P$2004=F$1),('Diário 5º PA'!$F$5:$F$2004))</f>
        <v>0</v>
      </c>
      <c r="G178" s="218">
        <f>SUMPRODUCT(-('Diário 2o PA'!$E$5:$E$1412='Analítico Cx.'!$B178),-('Diário 2o PA'!$P$5:$P$1412=G$1),('Diário 2o PA'!$F$5:$F$1412))+
SUMPRODUCT(-('Diário 3o PA'!$E$5:$E$2004='Analítico Cx.'!$B178),-('Diário 3o PA'!$P$5:$P$2004=G$1),('Diário 3o PA'!$F$5:$F$2004))+
SUMPRODUCT(-('Diário 4º PA'!$E$5:$E$2004='Analítico Cx.'!$B178),-('Diário 4º PA'!$P$5:$P$2004=G$1),('Diário 4º PA'!$F$5:$F$2004))+
SUMPRODUCT(-('Diário 5º PA'!$E$5:$E$2004='Analítico Cx.'!$B178),-('Diário 5º PA'!$P$5:$P$2004=G$1),('Diário 5º PA'!$F$5:$F$2004))</f>
        <v>0</v>
      </c>
      <c r="H178" s="218">
        <f>SUMPRODUCT(-('Diário 2o PA'!$E$5:$E$1412='Analítico Cx.'!$B178),-('Diário 2o PA'!$P$5:$P$1412=H$1),('Diário 2o PA'!$F$5:$F$1412))+
SUMPRODUCT(-('Diário 3o PA'!$E$5:$E$2004='Analítico Cx.'!$B178),-('Diário 3o PA'!$P$5:$P$2004=H$1),('Diário 3o PA'!$F$5:$F$2004))+
SUMPRODUCT(-('Diário 4º PA'!$E$5:$E$2004='Analítico Cx.'!$B178),-('Diário 4º PA'!$P$5:$P$2004=H$1),('Diário 4º PA'!$F$5:$F$2004))+
SUMPRODUCT(-('Diário 5º PA'!$E$5:$E$2004='Analítico Cx.'!$B178),-('Diário 5º PA'!$P$5:$P$2004=H$1),('Diário 5º PA'!$F$5:$F$2004))</f>
        <v>0</v>
      </c>
      <c r="I178" s="218">
        <f>SUMPRODUCT(-('Diário 2o PA'!$E$5:$E$1412='Analítico Cx.'!$B178),-('Diário 2o PA'!$P$5:$P$1412=I$1),('Diário 2o PA'!$F$5:$F$1412))+
SUMPRODUCT(-('Diário 3o PA'!$E$5:$E$2004='Analítico Cx.'!$B178),-('Diário 3o PA'!$P$5:$P$2004=I$1),('Diário 3o PA'!$F$5:$F$2004))+
SUMPRODUCT(-('Diário 4º PA'!$E$5:$E$2004='Analítico Cx.'!$B178),-('Diário 4º PA'!$P$5:$P$2004=I$1),('Diário 4º PA'!$F$5:$F$2004))+
SUMPRODUCT(-('Diário 5º PA'!$E$5:$E$2004='Analítico Cx.'!$B178),-('Diário 5º PA'!$P$5:$P$2004=I$1),('Diário 5º PA'!$F$5:$F$2004))</f>
        <v>0</v>
      </c>
      <c r="J178" s="218">
        <f>SUMPRODUCT(-('Diário 2o PA'!$E$5:$E$1412='Analítico Cx.'!$B178),-('Diário 2o PA'!$P$5:$P$1412=J$1),('Diário 2o PA'!$F$5:$F$1412))+
SUMPRODUCT(-('Diário 3o PA'!$E$5:$E$2004='Analítico Cx.'!$B178),-('Diário 3o PA'!$P$5:$P$2004=J$1),('Diário 3o PA'!$F$5:$F$2004))+
SUMPRODUCT(-('Diário 4º PA'!$E$5:$E$2004='Analítico Cx.'!$B178),-('Diário 4º PA'!$P$5:$P$2004=J$1),('Diário 4º PA'!$F$5:$F$2004))+
SUMPRODUCT(-('Diário 5º PA'!$E$5:$E$2004='Analítico Cx.'!$B178),-('Diário 5º PA'!$P$5:$P$2004=J$1),('Diário 5º PA'!$F$5:$F$2004))</f>
        <v>0</v>
      </c>
      <c r="K178" s="218">
        <f>SUMPRODUCT(-('Diário 2o PA'!$E$5:$E$1412='Analítico Cx.'!$B178),-('Diário 2o PA'!$P$5:$P$1412=K$1),('Diário 2o PA'!$F$5:$F$1412))+
SUMPRODUCT(-('Diário 3o PA'!$E$5:$E$2004='Analítico Cx.'!$B178),-('Diário 3o PA'!$P$5:$P$2004=K$1),('Diário 3o PA'!$F$5:$F$2004))+
SUMPRODUCT(-('Diário 4º PA'!$E$5:$E$2004='Analítico Cx.'!$B178),-('Diário 4º PA'!$P$5:$P$2004=K$1),('Diário 4º PA'!$F$5:$F$2004))+
SUMPRODUCT(-('Diário 5º PA'!$E$5:$E$2004='Analítico Cx.'!$B178),-('Diário 5º PA'!$P$5:$P$2004=K$1),('Diário 5º PA'!$F$5:$F$2004))</f>
        <v>0</v>
      </c>
      <c r="L178" s="218">
        <f>SUMPRODUCT(-('Diário 2o PA'!$E$5:$E$1412='Analítico Cx.'!$B178),-('Diário 2o PA'!$P$5:$P$1412=L$1),('Diário 2o PA'!$F$5:$F$1412))+
SUMPRODUCT(-('Diário 3o PA'!$E$5:$E$2004='Analítico Cx.'!$B178),-('Diário 3o PA'!$P$5:$P$2004=L$1),('Diário 3o PA'!$F$5:$F$2004))+
SUMPRODUCT(-('Diário 4º PA'!$E$5:$E$2004='Analítico Cx.'!$B178),-('Diário 4º PA'!$P$5:$P$2004=L$1),('Diário 4º PA'!$F$5:$F$2004))+
SUMPRODUCT(-('Diário 5º PA'!$E$5:$E$2004='Analítico Cx.'!$B178),-('Diário 5º PA'!$P$5:$P$2004=L$1),('Diário 5º PA'!$F$5:$F$2004))</f>
        <v>0</v>
      </c>
      <c r="M178" s="218">
        <f>SUMPRODUCT(-('Diário 2o PA'!$E$5:$E$1412='Analítico Cx.'!$B178),-('Diário 2o PA'!$P$5:$P$1412=M$1),('Diário 2o PA'!$F$5:$F$1412))+
SUMPRODUCT(-('Diário 3o PA'!$E$5:$E$2004='Analítico Cx.'!$B178),-('Diário 3o PA'!$P$5:$P$2004=M$1),('Diário 3o PA'!$F$5:$F$2004))+
SUMPRODUCT(-('Diário 4º PA'!$E$5:$E$2004='Analítico Cx.'!$B178),-('Diário 4º PA'!$P$5:$P$2004=M$1),('Diário 4º PA'!$F$5:$F$2004))+
SUMPRODUCT(-('Diário 5º PA'!$E$5:$E$2004='Analítico Cx.'!$B178),-('Diário 5º PA'!$P$5:$P$2004=M$1),('Diário 5º PA'!$F$5:$F$2004))</f>
        <v>0</v>
      </c>
      <c r="N178" s="218">
        <f>SUMPRODUCT(-('Diário 2o PA'!$E$5:$E$1412='Analítico Cx.'!$B178),-('Diário 2o PA'!$P$5:$P$1412=N$1),('Diário 2o PA'!$F$5:$F$1412))+
SUMPRODUCT(-('Diário 3o PA'!$E$5:$E$2004='Analítico Cx.'!$B178),-('Diário 3o PA'!$P$5:$P$2004=N$1),('Diário 3o PA'!$F$5:$F$2004))+
SUMPRODUCT(-('Diário 4º PA'!$E$5:$E$2004='Analítico Cx.'!$B178),-('Diário 4º PA'!$P$5:$P$2004=N$1),('Diário 4º PA'!$F$5:$F$2004))+
SUMPRODUCT(-('Diário 5º PA'!$E$5:$E$2004='Analítico Cx.'!$B178),-('Diário 5º PA'!$P$5:$P$2004=N$1),('Diário 5º PA'!$F$5:$F$2004))</f>
        <v>0</v>
      </c>
      <c r="O178" s="219">
        <f t="shared" si="23"/>
        <v>0</v>
      </c>
      <c r="P178" s="193">
        <f t="shared" si="22"/>
        <v>0</v>
      </c>
    </row>
    <row r="179" spans="1:16" ht="23.25" customHeight="1" x14ac:dyDescent="0.25">
      <c r="A179" s="228" t="s">
        <v>138</v>
      </c>
      <c r="B179" s="229" t="s">
        <v>217</v>
      </c>
      <c r="C179" s="218">
        <f>SUMPRODUCT(-('Diário 2o PA'!$E$5:$E$1412='Analítico Cx.'!$B179),-('Diário 2o PA'!$P$5:$P$1412=C$1),('Diário 2o PA'!$F$5:$F$1412))+
SUMPRODUCT(-('Diário 3o PA'!$E$5:$E$2004='Analítico Cx.'!$B179),-('Diário 3o PA'!$P$5:$P$2004=C$1),('Diário 3o PA'!$F$5:$F$2004))+
SUMPRODUCT(-('Diário 4º PA'!$E$5:$E$2004='Analítico Cx.'!$B179),-('Diário 4º PA'!$P$5:$P$2004=C$1),('Diário 4º PA'!$F$5:$F$2004))+
SUMPRODUCT(-('Diário 5º PA'!$E$5:$E$2004='Analítico Cx.'!$B179),-('Diário 5º PA'!$P$5:$P$2004=C$1),('Diário 5º PA'!$F$5:$F$2004))</f>
        <v>0</v>
      </c>
      <c r="D179" s="218">
        <f>SUMPRODUCT(-('Diário 2o PA'!$E$5:$E$1412='Analítico Cx.'!$B179),-('Diário 2o PA'!$P$5:$P$1412=D$1),('Diário 2o PA'!$F$5:$F$1412))+
SUMPRODUCT(-('Diário 3o PA'!$E$5:$E$2004='Analítico Cx.'!$B179),-('Diário 3o PA'!$P$5:$P$2004=D$1),('Diário 3o PA'!$F$5:$F$2004))+
SUMPRODUCT(-('Diário 4º PA'!$E$5:$E$2004='Analítico Cx.'!$B179),-('Diário 4º PA'!$P$5:$P$2004=D$1),('Diário 4º PA'!$F$5:$F$2004))+
SUMPRODUCT(-('Diário 5º PA'!$E$5:$E$2004='Analítico Cx.'!$B179),-('Diário 5º PA'!$P$5:$P$2004=D$1),('Diário 5º PA'!$F$5:$F$2004))</f>
        <v>0</v>
      </c>
      <c r="E179" s="218">
        <f>SUMPRODUCT(-('Diário 2o PA'!$E$5:$E$1412='Analítico Cx.'!$B179),-('Diário 2o PA'!$P$5:$P$1412=E$1),('Diário 2o PA'!$F$5:$F$1412))+
SUMPRODUCT(-('Diário 3o PA'!$E$5:$E$2004='Analítico Cx.'!$B179),-('Diário 3o PA'!$P$5:$P$2004=E$1),('Diário 3o PA'!$F$5:$F$2004))+
SUMPRODUCT(-('Diário 4º PA'!$E$5:$E$2004='Analítico Cx.'!$B179),-('Diário 4º PA'!$P$5:$P$2004=E$1),('Diário 4º PA'!$F$5:$F$2004))+
SUMPRODUCT(-('Diário 5º PA'!$E$5:$E$2004='Analítico Cx.'!$B179),-('Diário 5º PA'!$P$5:$P$2004=E$1),('Diário 5º PA'!$F$5:$F$2004))</f>
        <v>0</v>
      </c>
      <c r="F179" s="218">
        <f>SUMPRODUCT(-('Diário 2o PA'!$E$5:$E$1412='Analítico Cx.'!$B179),-('Diário 2o PA'!$P$5:$P$1412=F$1),('Diário 2o PA'!$F$5:$F$1412))+
SUMPRODUCT(-('Diário 3o PA'!$E$5:$E$2004='Analítico Cx.'!$B179),-('Diário 3o PA'!$P$5:$P$2004=F$1),('Diário 3o PA'!$F$5:$F$2004))+
SUMPRODUCT(-('Diário 4º PA'!$E$5:$E$2004='Analítico Cx.'!$B179),-('Diário 4º PA'!$P$5:$P$2004=F$1),('Diário 4º PA'!$F$5:$F$2004))+
SUMPRODUCT(-('Diário 5º PA'!$E$5:$E$2004='Analítico Cx.'!$B179),-('Diário 5º PA'!$P$5:$P$2004=F$1),('Diário 5º PA'!$F$5:$F$2004))</f>
        <v>0</v>
      </c>
      <c r="G179" s="218">
        <f>SUMPRODUCT(-('Diário 2o PA'!$E$5:$E$1412='Analítico Cx.'!$B179),-('Diário 2o PA'!$P$5:$P$1412=G$1),('Diário 2o PA'!$F$5:$F$1412))+
SUMPRODUCT(-('Diário 3o PA'!$E$5:$E$2004='Analítico Cx.'!$B179),-('Diário 3o PA'!$P$5:$P$2004=G$1),('Diário 3o PA'!$F$5:$F$2004))+
SUMPRODUCT(-('Diário 4º PA'!$E$5:$E$2004='Analítico Cx.'!$B179),-('Diário 4º PA'!$P$5:$P$2004=G$1),('Diário 4º PA'!$F$5:$F$2004))+
SUMPRODUCT(-('Diário 5º PA'!$E$5:$E$2004='Analítico Cx.'!$B179),-('Diário 5º PA'!$P$5:$P$2004=G$1),('Diário 5º PA'!$F$5:$F$2004))</f>
        <v>0</v>
      </c>
      <c r="H179" s="218">
        <f>SUMPRODUCT(-('Diário 2o PA'!$E$5:$E$1412='Analítico Cx.'!$B179),-('Diário 2o PA'!$P$5:$P$1412=H$1),('Diário 2o PA'!$F$5:$F$1412))+
SUMPRODUCT(-('Diário 3o PA'!$E$5:$E$2004='Analítico Cx.'!$B179),-('Diário 3o PA'!$P$5:$P$2004=H$1),('Diário 3o PA'!$F$5:$F$2004))+
SUMPRODUCT(-('Diário 4º PA'!$E$5:$E$2004='Analítico Cx.'!$B179),-('Diário 4º PA'!$P$5:$P$2004=H$1),('Diário 4º PA'!$F$5:$F$2004))+
SUMPRODUCT(-('Diário 5º PA'!$E$5:$E$2004='Analítico Cx.'!$B179),-('Diário 5º PA'!$P$5:$P$2004=H$1),('Diário 5º PA'!$F$5:$F$2004))</f>
        <v>0</v>
      </c>
      <c r="I179" s="218">
        <f>SUMPRODUCT(-('Diário 2o PA'!$E$5:$E$1412='Analítico Cx.'!$B179),-('Diário 2o PA'!$P$5:$P$1412=I$1),('Diário 2o PA'!$F$5:$F$1412))+
SUMPRODUCT(-('Diário 3o PA'!$E$5:$E$2004='Analítico Cx.'!$B179),-('Diário 3o PA'!$P$5:$P$2004=I$1),('Diário 3o PA'!$F$5:$F$2004))+
SUMPRODUCT(-('Diário 4º PA'!$E$5:$E$2004='Analítico Cx.'!$B179),-('Diário 4º PA'!$P$5:$P$2004=I$1),('Diário 4º PA'!$F$5:$F$2004))+
SUMPRODUCT(-('Diário 5º PA'!$E$5:$E$2004='Analítico Cx.'!$B179),-('Diário 5º PA'!$P$5:$P$2004=I$1),('Diário 5º PA'!$F$5:$F$2004))</f>
        <v>0</v>
      </c>
      <c r="J179" s="218">
        <f>SUMPRODUCT(-('Diário 2o PA'!$E$5:$E$1412='Analítico Cx.'!$B179),-('Diário 2o PA'!$P$5:$P$1412=J$1),('Diário 2o PA'!$F$5:$F$1412))+
SUMPRODUCT(-('Diário 3o PA'!$E$5:$E$2004='Analítico Cx.'!$B179),-('Diário 3o PA'!$P$5:$P$2004=J$1),('Diário 3o PA'!$F$5:$F$2004))+
SUMPRODUCT(-('Diário 4º PA'!$E$5:$E$2004='Analítico Cx.'!$B179),-('Diário 4º PA'!$P$5:$P$2004=J$1),('Diário 4º PA'!$F$5:$F$2004))+
SUMPRODUCT(-('Diário 5º PA'!$E$5:$E$2004='Analítico Cx.'!$B179),-('Diário 5º PA'!$P$5:$P$2004=J$1),('Diário 5º PA'!$F$5:$F$2004))</f>
        <v>0</v>
      </c>
      <c r="K179" s="218">
        <f>SUMPRODUCT(-('Diário 2o PA'!$E$5:$E$1412='Analítico Cx.'!$B179),-('Diário 2o PA'!$P$5:$P$1412=K$1),('Diário 2o PA'!$F$5:$F$1412))+
SUMPRODUCT(-('Diário 3o PA'!$E$5:$E$2004='Analítico Cx.'!$B179),-('Diário 3o PA'!$P$5:$P$2004=K$1),('Diário 3o PA'!$F$5:$F$2004))+
SUMPRODUCT(-('Diário 4º PA'!$E$5:$E$2004='Analítico Cx.'!$B179),-('Diário 4º PA'!$P$5:$P$2004=K$1),('Diário 4º PA'!$F$5:$F$2004))+
SUMPRODUCT(-('Diário 5º PA'!$E$5:$E$2004='Analítico Cx.'!$B179),-('Diário 5º PA'!$P$5:$P$2004=K$1),('Diário 5º PA'!$F$5:$F$2004))</f>
        <v>0</v>
      </c>
      <c r="L179" s="218">
        <f>SUMPRODUCT(-('Diário 2o PA'!$E$5:$E$1412='Analítico Cx.'!$B179),-('Diário 2o PA'!$P$5:$P$1412=L$1),('Diário 2o PA'!$F$5:$F$1412))+
SUMPRODUCT(-('Diário 3o PA'!$E$5:$E$2004='Analítico Cx.'!$B179),-('Diário 3o PA'!$P$5:$P$2004=L$1),('Diário 3o PA'!$F$5:$F$2004))+
SUMPRODUCT(-('Diário 4º PA'!$E$5:$E$2004='Analítico Cx.'!$B179),-('Diário 4º PA'!$P$5:$P$2004=L$1),('Diário 4º PA'!$F$5:$F$2004))+
SUMPRODUCT(-('Diário 5º PA'!$E$5:$E$2004='Analítico Cx.'!$B179),-('Diário 5º PA'!$P$5:$P$2004=L$1),('Diário 5º PA'!$F$5:$F$2004))</f>
        <v>0</v>
      </c>
      <c r="M179" s="218">
        <f>SUMPRODUCT(-('Diário 2o PA'!$E$5:$E$1412='Analítico Cx.'!$B179),-('Diário 2o PA'!$P$5:$P$1412=M$1),('Diário 2o PA'!$F$5:$F$1412))+
SUMPRODUCT(-('Diário 3o PA'!$E$5:$E$2004='Analítico Cx.'!$B179),-('Diário 3o PA'!$P$5:$P$2004=M$1),('Diário 3o PA'!$F$5:$F$2004))+
SUMPRODUCT(-('Diário 4º PA'!$E$5:$E$2004='Analítico Cx.'!$B179),-('Diário 4º PA'!$P$5:$P$2004=M$1),('Diário 4º PA'!$F$5:$F$2004))+
SUMPRODUCT(-('Diário 5º PA'!$E$5:$E$2004='Analítico Cx.'!$B179),-('Diário 5º PA'!$P$5:$P$2004=M$1),('Diário 5º PA'!$F$5:$F$2004))</f>
        <v>0</v>
      </c>
      <c r="N179" s="218">
        <f>SUMPRODUCT(-('Diário 2o PA'!$E$5:$E$1412='Analítico Cx.'!$B179),-('Diário 2o PA'!$P$5:$P$1412=N$1),('Diário 2o PA'!$F$5:$F$1412))+
SUMPRODUCT(-('Diário 3o PA'!$E$5:$E$2004='Analítico Cx.'!$B179),-('Diário 3o PA'!$P$5:$P$2004=N$1),('Diário 3o PA'!$F$5:$F$2004))+
SUMPRODUCT(-('Diário 4º PA'!$E$5:$E$2004='Analítico Cx.'!$B179),-('Diário 4º PA'!$P$5:$P$2004=N$1),('Diário 4º PA'!$F$5:$F$2004))+
SUMPRODUCT(-('Diário 5º PA'!$E$5:$E$2004='Analítico Cx.'!$B179),-('Diário 5º PA'!$P$5:$P$2004=N$1),('Diário 5º PA'!$F$5:$F$2004))</f>
        <v>0</v>
      </c>
      <c r="O179" s="219">
        <f t="shared" si="23"/>
        <v>0</v>
      </c>
      <c r="P179" s="193">
        <f t="shared" si="22"/>
        <v>0</v>
      </c>
    </row>
    <row r="180" spans="1:16" ht="23.25" customHeight="1" x14ac:dyDescent="0.25">
      <c r="A180" s="228" t="s">
        <v>140</v>
      </c>
      <c r="B180" s="229" t="s">
        <v>222</v>
      </c>
      <c r="C180" s="218">
        <f>SUMPRODUCT(-('Diário 2o PA'!$E$5:$E$1412='Analítico Cx.'!$B180),-('Diário 2o PA'!$P$5:$P$1412=C$1),('Diário 2o PA'!$F$5:$F$1412))+
SUMPRODUCT(-('Diário 3o PA'!$E$5:$E$2004='Analítico Cx.'!$B180),-('Diário 3o PA'!$P$5:$P$2004=C$1),('Diário 3o PA'!$F$5:$F$2004))+
SUMPRODUCT(-('Diário 4º PA'!$E$5:$E$2004='Analítico Cx.'!$B180),-('Diário 4º PA'!$P$5:$P$2004=C$1),('Diário 4º PA'!$F$5:$F$2004))+
SUMPRODUCT(-('Diário 5º PA'!$E$5:$E$2004='Analítico Cx.'!$B180),-('Diário 5º PA'!$P$5:$P$2004=C$1),('Diário 5º PA'!$F$5:$F$2004))</f>
        <v>0</v>
      </c>
      <c r="D180" s="218">
        <f>SUMPRODUCT(-('Diário 2o PA'!$E$5:$E$1412='Analítico Cx.'!$B180),-('Diário 2o PA'!$P$5:$P$1412=D$1),('Diário 2o PA'!$F$5:$F$1412))+
SUMPRODUCT(-('Diário 3o PA'!$E$5:$E$2004='Analítico Cx.'!$B180),-('Diário 3o PA'!$P$5:$P$2004=D$1),('Diário 3o PA'!$F$5:$F$2004))+
SUMPRODUCT(-('Diário 4º PA'!$E$5:$E$2004='Analítico Cx.'!$B180),-('Diário 4º PA'!$P$5:$P$2004=D$1),('Diário 4º PA'!$F$5:$F$2004))+
SUMPRODUCT(-('Diário 5º PA'!$E$5:$E$2004='Analítico Cx.'!$B180),-('Diário 5º PA'!$P$5:$P$2004=D$1),('Diário 5º PA'!$F$5:$F$2004))</f>
        <v>0</v>
      </c>
      <c r="E180" s="218">
        <f>SUMPRODUCT(-('Diário 2o PA'!$E$5:$E$1412='Analítico Cx.'!$B180),-('Diário 2o PA'!$P$5:$P$1412=E$1),('Diário 2o PA'!$F$5:$F$1412))+
SUMPRODUCT(-('Diário 3o PA'!$E$5:$E$2004='Analítico Cx.'!$B180),-('Diário 3o PA'!$P$5:$P$2004=E$1),('Diário 3o PA'!$F$5:$F$2004))+
SUMPRODUCT(-('Diário 4º PA'!$E$5:$E$2004='Analítico Cx.'!$B180),-('Diário 4º PA'!$P$5:$P$2004=E$1),('Diário 4º PA'!$F$5:$F$2004))+
SUMPRODUCT(-('Diário 5º PA'!$E$5:$E$2004='Analítico Cx.'!$B180),-('Diário 5º PA'!$P$5:$P$2004=E$1),('Diário 5º PA'!$F$5:$F$2004))</f>
        <v>0</v>
      </c>
      <c r="F180" s="218">
        <f>SUMPRODUCT(-('Diário 2o PA'!$E$5:$E$1412='Analítico Cx.'!$B180),-('Diário 2o PA'!$P$5:$P$1412=F$1),('Diário 2o PA'!$F$5:$F$1412))+
SUMPRODUCT(-('Diário 3o PA'!$E$5:$E$2004='Analítico Cx.'!$B180),-('Diário 3o PA'!$P$5:$P$2004=F$1),('Diário 3o PA'!$F$5:$F$2004))+
SUMPRODUCT(-('Diário 4º PA'!$E$5:$E$2004='Analítico Cx.'!$B180),-('Diário 4º PA'!$P$5:$P$2004=F$1),('Diário 4º PA'!$F$5:$F$2004))+
SUMPRODUCT(-('Diário 5º PA'!$E$5:$E$2004='Analítico Cx.'!$B180),-('Diário 5º PA'!$P$5:$P$2004=F$1),('Diário 5º PA'!$F$5:$F$2004))</f>
        <v>0</v>
      </c>
      <c r="G180" s="218">
        <f>SUMPRODUCT(-('Diário 2o PA'!$E$5:$E$1412='Analítico Cx.'!$B180),-('Diário 2o PA'!$P$5:$P$1412=G$1),('Diário 2o PA'!$F$5:$F$1412))+
SUMPRODUCT(-('Diário 3o PA'!$E$5:$E$2004='Analítico Cx.'!$B180),-('Diário 3o PA'!$P$5:$P$2004=G$1),('Diário 3o PA'!$F$5:$F$2004))+
SUMPRODUCT(-('Diário 4º PA'!$E$5:$E$2004='Analítico Cx.'!$B180),-('Diário 4º PA'!$P$5:$P$2004=G$1),('Diário 4º PA'!$F$5:$F$2004))+
SUMPRODUCT(-('Diário 5º PA'!$E$5:$E$2004='Analítico Cx.'!$B180),-('Diário 5º PA'!$P$5:$P$2004=G$1),('Diário 5º PA'!$F$5:$F$2004))</f>
        <v>0</v>
      </c>
      <c r="H180" s="218">
        <f>SUMPRODUCT(-('Diário 2o PA'!$E$5:$E$1412='Analítico Cx.'!$B180),-('Diário 2o PA'!$P$5:$P$1412=H$1),('Diário 2o PA'!$F$5:$F$1412))+
SUMPRODUCT(-('Diário 3o PA'!$E$5:$E$2004='Analítico Cx.'!$B180),-('Diário 3o PA'!$P$5:$P$2004=H$1),('Diário 3o PA'!$F$5:$F$2004))+
SUMPRODUCT(-('Diário 4º PA'!$E$5:$E$2004='Analítico Cx.'!$B180),-('Diário 4º PA'!$P$5:$P$2004=H$1),('Diário 4º PA'!$F$5:$F$2004))+
SUMPRODUCT(-('Diário 5º PA'!$E$5:$E$2004='Analítico Cx.'!$B180),-('Diário 5º PA'!$P$5:$P$2004=H$1),('Diário 5º PA'!$F$5:$F$2004))</f>
        <v>0</v>
      </c>
      <c r="I180" s="218">
        <f>SUMPRODUCT(-('Diário 2o PA'!$E$5:$E$1412='Analítico Cx.'!$B180),-('Diário 2o PA'!$P$5:$P$1412=I$1),('Diário 2o PA'!$F$5:$F$1412))+
SUMPRODUCT(-('Diário 3o PA'!$E$5:$E$2004='Analítico Cx.'!$B180),-('Diário 3o PA'!$P$5:$P$2004=I$1),('Diário 3o PA'!$F$5:$F$2004))+
SUMPRODUCT(-('Diário 4º PA'!$E$5:$E$2004='Analítico Cx.'!$B180),-('Diário 4º PA'!$P$5:$P$2004=I$1),('Diário 4º PA'!$F$5:$F$2004))+
SUMPRODUCT(-('Diário 5º PA'!$E$5:$E$2004='Analítico Cx.'!$B180),-('Diário 5º PA'!$P$5:$P$2004=I$1),('Diário 5º PA'!$F$5:$F$2004))</f>
        <v>0</v>
      </c>
      <c r="J180" s="218">
        <f>SUMPRODUCT(-('Diário 2o PA'!$E$5:$E$1412='Analítico Cx.'!$B180),-('Diário 2o PA'!$P$5:$P$1412=J$1),('Diário 2o PA'!$F$5:$F$1412))+
SUMPRODUCT(-('Diário 3o PA'!$E$5:$E$2004='Analítico Cx.'!$B180),-('Diário 3o PA'!$P$5:$P$2004=J$1),('Diário 3o PA'!$F$5:$F$2004))+
SUMPRODUCT(-('Diário 4º PA'!$E$5:$E$2004='Analítico Cx.'!$B180),-('Diário 4º PA'!$P$5:$P$2004=J$1),('Diário 4º PA'!$F$5:$F$2004))+
SUMPRODUCT(-('Diário 5º PA'!$E$5:$E$2004='Analítico Cx.'!$B180),-('Diário 5º PA'!$P$5:$P$2004=J$1),('Diário 5º PA'!$F$5:$F$2004))</f>
        <v>0</v>
      </c>
      <c r="K180" s="218">
        <f>SUMPRODUCT(-('Diário 2o PA'!$E$5:$E$1412='Analítico Cx.'!$B180),-('Diário 2o PA'!$P$5:$P$1412=K$1),('Diário 2o PA'!$F$5:$F$1412))+
SUMPRODUCT(-('Diário 3o PA'!$E$5:$E$2004='Analítico Cx.'!$B180),-('Diário 3o PA'!$P$5:$P$2004=K$1),('Diário 3o PA'!$F$5:$F$2004))+
SUMPRODUCT(-('Diário 4º PA'!$E$5:$E$2004='Analítico Cx.'!$B180),-('Diário 4º PA'!$P$5:$P$2004=K$1),('Diário 4º PA'!$F$5:$F$2004))+
SUMPRODUCT(-('Diário 5º PA'!$E$5:$E$2004='Analítico Cx.'!$B180),-('Diário 5º PA'!$P$5:$P$2004=K$1),('Diário 5º PA'!$F$5:$F$2004))</f>
        <v>0</v>
      </c>
      <c r="L180" s="218">
        <f>SUMPRODUCT(-('Diário 2o PA'!$E$5:$E$1412='Analítico Cx.'!$B180),-('Diário 2o PA'!$P$5:$P$1412=L$1),('Diário 2o PA'!$F$5:$F$1412))+
SUMPRODUCT(-('Diário 3o PA'!$E$5:$E$2004='Analítico Cx.'!$B180),-('Diário 3o PA'!$P$5:$P$2004=L$1),('Diário 3o PA'!$F$5:$F$2004))+
SUMPRODUCT(-('Diário 4º PA'!$E$5:$E$2004='Analítico Cx.'!$B180),-('Diário 4º PA'!$P$5:$P$2004=L$1),('Diário 4º PA'!$F$5:$F$2004))+
SUMPRODUCT(-('Diário 5º PA'!$E$5:$E$2004='Analítico Cx.'!$B180),-('Diário 5º PA'!$P$5:$P$2004=L$1),('Diário 5º PA'!$F$5:$F$2004))</f>
        <v>0</v>
      </c>
      <c r="M180" s="218">
        <f>SUMPRODUCT(-('Diário 2o PA'!$E$5:$E$1412='Analítico Cx.'!$B180),-('Diário 2o PA'!$P$5:$P$1412=M$1),('Diário 2o PA'!$F$5:$F$1412))+
SUMPRODUCT(-('Diário 3o PA'!$E$5:$E$2004='Analítico Cx.'!$B180),-('Diário 3o PA'!$P$5:$P$2004=M$1),('Diário 3o PA'!$F$5:$F$2004))+
SUMPRODUCT(-('Diário 4º PA'!$E$5:$E$2004='Analítico Cx.'!$B180),-('Diário 4º PA'!$P$5:$P$2004=M$1),('Diário 4º PA'!$F$5:$F$2004))+
SUMPRODUCT(-('Diário 5º PA'!$E$5:$E$2004='Analítico Cx.'!$B180),-('Diário 5º PA'!$P$5:$P$2004=M$1),('Diário 5º PA'!$F$5:$F$2004))</f>
        <v>0</v>
      </c>
      <c r="N180" s="218">
        <f>SUMPRODUCT(-('Diário 2o PA'!$E$5:$E$1412='Analítico Cx.'!$B180),-('Diário 2o PA'!$P$5:$P$1412=N$1),('Diário 2o PA'!$F$5:$F$1412))+
SUMPRODUCT(-('Diário 3o PA'!$E$5:$E$2004='Analítico Cx.'!$B180),-('Diário 3o PA'!$P$5:$P$2004=N$1),('Diário 3o PA'!$F$5:$F$2004))+
SUMPRODUCT(-('Diário 4º PA'!$E$5:$E$2004='Analítico Cx.'!$B180),-('Diário 4º PA'!$P$5:$P$2004=N$1),('Diário 4º PA'!$F$5:$F$2004))+
SUMPRODUCT(-('Diário 5º PA'!$E$5:$E$2004='Analítico Cx.'!$B180),-('Diário 5º PA'!$P$5:$P$2004=N$1),('Diário 5º PA'!$F$5:$F$2004))</f>
        <v>0</v>
      </c>
      <c r="O180" s="219">
        <f t="shared" si="23"/>
        <v>0</v>
      </c>
      <c r="P180" s="193">
        <f t="shared" si="22"/>
        <v>0</v>
      </c>
    </row>
    <row r="181" spans="1:16" ht="23.25" customHeight="1" x14ac:dyDescent="0.25">
      <c r="A181" s="228" t="s">
        <v>141</v>
      </c>
      <c r="B181" s="229" t="s">
        <v>225</v>
      </c>
      <c r="C181" s="218">
        <f>SUMPRODUCT(-('Diário 2o PA'!$E$5:$E$1412='Analítico Cx.'!$B181),-('Diário 2o PA'!$P$5:$P$1412=C$1),('Diário 2o PA'!$F$5:$F$1412))+
SUMPRODUCT(-('Diário 3o PA'!$E$5:$E$2004='Analítico Cx.'!$B181),-('Diário 3o PA'!$P$5:$P$2004=C$1),('Diário 3o PA'!$F$5:$F$2004))+
SUMPRODUCT(-('Diário 4º PA'!$E$5:$E$2004='Analítico Cx.'!$B181),-('Diário 4º PA'!$P$5:$P$2004=C$1),('Diário 4º PA'!$F$5:$F$2004))+
SUMPRODUCT(-('Diário 5º PA'!$E$5:$E$2004='Analítico Cx.'!$B181),-('Diário 5º PA'!$P$5:$P$2004=C$1),('Diário 5º PA'!$F$5:$F$2004))</f>
        <v>0</v>
      </c>
      <c r="D181" s="218">
        <f>SUMPRODUCT(-('Diário 2o PA'!$E$5:$E$1412='Analítico Cx.'!$B181),-('Diário 2o PA'!$P$5:$P$1412=D$1),('Diário 2o PA'!$F$5:$F$1412))+
SUMPRODUCT(-('Diário 3o PA'!$E$5:$E$2004='Analítico Cx.'!$B181),-('Diário 3o PA'!$P$5:$P$2004=D$1),('Diário 3o PA'!$F$5:$F$2004))+
SUMPRODUCT(-('Diário 4º PA'!$E$5:$E$2004='Analítico Cx.'!$B181),-('Diário 4º PA'!$P$5:$P$2004=D$1),('Diário 4º PA'!$F$5:$F$2004))+
SUMPRODUCT(-('Diário 5º PA'!$E$5:$E$2004='Analítico Cx.'!$B181),-('Diário 5º PA'!$P$5:$P$2004=D$1),('Diário 5º PA'!$F$5:$F$2004))</f>
        <v>0</v>
      </c>
      <c r="E181" s="218">
        <f>SUMPRODUCT(-('Diário 2o PA'!$E$5:$E$1412='Analítico Cx.'!$B181),-('Diário 2o PA'!$P$5:$P$1412=E$1),('Diário 2o PA'!$F$5:$F$1412))+
SUMPRODUCT(-('Diário 3o PA'!$E$5:$E$2004='Analítico Cx.'!$B181),-('Diário 3o PA'!$P$5:$P$2004=E$1),('Diário 3o PA'!$F$5:$F$2004))+
SUMPRODUCT(-('Diário 4º PA'!$E$5:$E$2004='Analítico Cx.'!$B181),-('Diário 4º PA'!$P$5:$P$2004=E$1),('Diário 4º PA'!$F$5:$F$2004))+
SUMPRODUCT(-('Diário 5º PA'!$E$5:$E$2004='Analítico Cx.'!$B181),-('Diário 5º PA'!$P$5:$P$2004=E$1),('Diário 5º PA'!$F$5:$F$2004))</f>
        <v>0</v>
      </c>
      <c r="F181" s="218">
        <f>SUMPRODUCT(-('Diário 2o PA'!$E$5:$E$1412='Analítico Cx.'!$B181),-('Diário 2o PA'!$P$5:$P$1412=F$1),('Diário 2o PA'!$F$5:$F$1412))+
SUMPRODUCT(-('Diário 3o PA'!$E$5:$E$2004='Analítico Cx.'!$B181),-('Diário 3o PA'!$P$5:$P$2004=F$1),('Diário 3o PA'!$F$5:$F$2004))+
SUMPRODUCT(-('Diário 4º PA'!$E$5:$E$2004='Analítico Cx.'!$B181),-('Diário 4º PA'!$P$5:$P$2004=F$1),('Diário 4º PA'!$F$5:$F$2004))+
SUMPRODUCT(-('Diário 5º PA'!$E$5:$E$2004='Analítico Cx.'!$B181),-('Diário 5º PA'!$P$5:$P$2004=F$1),('Diário 5º PA'!$F$5:$F$2004))</f>
        <v>0</v>
      </c>
      <c r="G181" s="218">
        <f>SUMPRODUCT(-('Diário 2o PA'!$E$5:$E$1412='Analítico Cx.'!$B181),-('Diário 2o PA'!$P$5:$P$1412=G$1),('Diário 2o PA'!$F$5:$F$1412))+
SUMPRODUCT(-('Diário 3o PA'!$E$5:$E$2004='Analítico Cx.'!$B181),-('Diário 3o PA'!$P$5:$P$2004=G$1),('Diário 3o PA'!$F$5:$F$2004))+
SUMPRODUCT(-('Diário 4º PA'!$E$5:$E$2004='Analítico Cx.'!$B181),-('Diário 4º PA'!$P$5:$P$2004=G$1),('Diário 4º PA'!$F$5:$F$2004))+
SUMPRODUCT(-('Diário 5º PA'!$E$5:$E$2004='Analítico Cx.'!$B181),-('Diário 5º PA'!$P$5:$P$2004=G$1),('Diário 5º PA'!$F$5:$F$2004))</f>
        <v>0</v>
      </c>
      <c r="H181" s="218">
        <f>SUMPRODUCT(-('Diário 2o PA'!$E$5:$E$1412='Analítico Cx.'!$B181),-('Diário 2o PA'!$P$5:$P$1412=H$1),('Diário 2o PA'!$F$5:$F$1412))+
SUMPRODUCT(-('Diário 3o PA'!$E$5:$E$2004='Analítico Cx.'!$B181),-('Diário 3o PA'!$P$5:$P$2004=H$1),('Diário 3o PA'!$F$5:$F$2004))+
SUMPRODUCT(-('Diário 4º PA'!$E$5:$E$2004='Analítico Cx.'!$B181),-('Diário 4º PA'!$P$5:$P$2004=H$1),('Diário 4º PA'!$F$5:$F$2004))+
SUMPRODUCT(-('Diário 5º PA'!$E$5:$E$2004='Analítico Cx.'!$B181),-('Diário 5º PA'!$P$5:$P$2004=H$1),('Diário 5º PA'!$F$5:$F$2004))</f>
        <v>0</v>
      </c>
      <c r="I181" s="218">
        <f>SUMPRODUCT(-('Diário 2o PA'!$E$5:$E$1412='Analítico Cx.'!$B181),-('Diário 2o PA'!$P$5:$P$1412=I$1),('Diário 2o PA'!$F$5:$F$1412))+
SUMPRODUCT(-('Diário 3o PA'!$E$5:$E$2004='Analítico Cx.'!$B181),-('Diário 3o PA'!$P$5:$P$2004=I$1),('Diário 3o PA'!$F$5:$F$2004))+
SUMPRODUCT(-('Diário 4º PA'!$E$5:$E$2004='Analítico Cx.'!$B181),-('Diário 4º PA'!$P$5:$P$2004=I$1),('Diário 4º PA'!$F$5:$F$2004))+
SUMPRODUCT(-('Diário 5º PA'!$E$5:$E$2004='Analítico Cx.'!$B181),-('Diário 5º PA'!$P$5:$P$2004=I$1),('Diário 5º PA'!$F$5:$F$2004))</f>
        <v>0</v>
      </c>
      <c r="J181" s="218">
        <f>SUMPRODUCT(-('Diário 2o PA'!$E$5:$E$1412='Analítico Cx.'!$B181),-('Diário 2o PA'!$P$5:$P$1412=J$1),('Diário 2o PA'!$F$5:$F$1412))+
SUMPRODUCT(-('Diário 3o PA'!$E$5:$E$2004='Analítico Cx.'!$B181),-('Diário 3o PA'!$P$5:$P$2004=J$1),('Diário 3o PA'!$F$5:$F$2004))+
SUMPRODUCT(-('Diário 4º PA'!$E$5:$E$2004='Analítico Cx.'!$B181),-('Diário 4º PA'!$P$5:$P$2004=J$1),('Diário 4º PA'!$F$5:$F$2004))+
SUMPRODUCT(-('Diário 5º PA'!$E$5:$E$2004='Analítico Cx.'!$B181),-('Diário 5º PA'!$P$5:$P$2004=J$1),('Diário 5º PA'!$F$5:$F$2004))</f>
        <v>0</v>
      </c>
      <c r="K181" s="218">
        <f>SUMPRODUCT(-('Diário 2o PA'!$E$5:$E$1412='Analítico Cx.'!$B181),-('Diário 2o PA'!$P$5:$P$1412=K$1),('Diário 2o PA'!$F$5:$F$1412))+
SUMPRODUCT(-('Diário 3o PA'!$E$5:$E$2004='Analítico Cx.'!$B181),-('Diário 3o PA'!$P$5:$P$2004=K$1),('Diário 3o PA'!$F$5:$F$2004))+
SUMPRODUCT(-('Diário 4º PA'!$E$5:$E$2004='Analítico Cx.'!$B181),-('Diário 4º PA'!$P$5:$P$2004=K$1),('Diário 4º PA'!$F$5:$F$2004))+
SUMPRODUCT(-('Diário 5º PA'!$E$5:$E$2004='Analítico Cx.'!$B181),-('Diário 5º PA'!$P$5:$P$2004=K$1),('Diário 5º PA'!$F$5:$F$2004))</f>
        <v>0</v>
      </c>
      <c r="L181" s="218">
        <f>SUMPRODUCT(-('Diário 2o PA'!$E$5:$E$1412='Analítico Cx.'!$B181),-('Diário 2o PA'!$P$5:$P$1412=L$1),('Diário 2o PA'!$F$5:$F$1412))+
SUMPRODUCT(-('Diário 3o PA'!$E$5:$E$2004='Analítico Cx.'!$B181),-('Diário 3o PA'!$P$5:$P$2004=L$1),('Diário 3o PA'!$F$5:$F$2004))+
SUMPRODUCT(-('Diário 4º PA'!$E$5:$E$2004='Analítico Cx.'!$B181),-('Diário 4º PA'!$P$5:$P$2004=L$1),('Diário 4º PA'!$F$5:$F$2004))+
SUMPRODUCT(-('Diário 5º PA'!$E$5:$E$2004='Analítico Cx.'!$B181),-('Diário 5º PA'!$P$5:$P$2004=L$1),('Diário 5º PA'!$F$5:$F$2004))</f>
        <v>0</v>
      </c>
      <c r="M181" s="218">
        <f>SUMPRODUCT(-('Diário 2o PA'!$E$5:$E$1412='Analítico Cx.'!$B181),-('Diário 2o PA'!$P$5:$P$1412=M$1),('Diário 2o PA'!$F$5:$F$1412))+
SUMPRODUCT(-('Diário 3o PA'!$E$5:$E$2004='Analítico Cx.'!$B181),-('Diário 3o PA'!$P$5:$P$2004=M$1),('Diário 3o PA'!$F$5:$F$2004))+
SUMPRODUCT(-('Diário 4º PA'!$E$5:$E$2004='Analítico Cx.'!$B181),-('Diário 4º PA'!$P$5:$P$2004=M$1),('Diário 4º PA'!$F$5:$F$2004))+
SUMPRODUCT(-('Diário 5º PA'!$E$5:$E$2004='Analítico Cx.'!$B181),-('Diário 5º PA'!$P$5:$P$2004=M$1),('Diário 5º PA'!$F$5:$F$2004))</f>
        <v>0</v>
      </c>
      <c r="N181" s="218">
        <f>SUMPRODUCT(-('Diário 2o PA'!$E$5:$E$1412='Analítico Cx.'!$B181),-('Diário 2o PA'!$P$5:$P$1412=N$1),('Diário 2o PA'!$F$5:$F$1412))+
SUMPRODUCT(-('Diário 3o PA'!$E$5:$E$2004='Analítico Cx.'!$B181),-('Diário 3o PA'!$P$5:$P$2004=N$1),('Diário 3o PA'!$F$5:$F$2004))+
SUMPRODUCT(-('Diário 4º PA'!$E$5:$E$2004='Analítico Cx.'!$B181),-('Diário 4º PA'!$P$5:$P$2004=N$1),('Diário 4º PA'!$F$5:$F$2004))+
SUMPRODUCT(-('Diário 5º PA'!$E$5:$E$2004='Analítico Cx.'!$B181),-('Diário 5º PA'!$P$5:$P$2004=N$1),('Diário 5º PA'!$F$5:$F$2004))</f>
        <v>0</v>
      </c>
      <c r="O181" s="219">
        <f t="shared" ref="O181:O182" si="24">SUM(C181:N181)</f>
        <v>0</v>
      </c>
      <c r="P181" s="193">
        <f t="shared" ref="P181:P182" si="25">IF($O$185=0,0,O181/$O$185)</f>
        <v>0</v>
      </c>
    </row>
    <row r="182" spans="1:16" ht="23.25" customHeight="1" x14ac:dyDescent="0.25">
      <c r="A182" s="228" t="s">
        <v>739</v>
      </c>
      <c r="B182" s="229" t="s">
        <v>738</v>
      </c>
      <c r="C182" s="218">
        <f>SUMPRODUCT(-('Diário 2o PA'!$E$5:$E$1412='Analítico Cx.'!$B182),-('Diário 2o PA'!$P$5:$P$1412=C$1),('Diário 2o PA'!$F$5:$F$1412))+
SUMPRODUCT(-('Diário 3o PA'!$E$5:$E$2004='Analítico Cx.'!$B182),-('Diário 3o PA'!$P$5:$P$2004=C$1),('Diário 3o PA'!$F$5:$F$2004))+
SUMPRODUCT(-('Diário 4º PA'!$E$5:$E$2004='Analítico Cx.'!$B182),-('Diário 4º PA'!$P$5:$P$2004=C$1),('Diário 4º PA'!$F$5:$F$2004))+
SUMPRODUCT(-('Diário 5º PA'!$E$5:$E$2004='Analítico Cx.'!$B182),-('Diário 5º PA'!$P$5:$P$2004=C$1),('Diário 5º PA'!$F$5:$F$2004))</f>
        <v>4350.5</v>
      </c>
      <c r="D182" s="218">
        <f>SUMPRODUCT(-('Diário 2o PA'!$E$5:$E$1412='Analítico Cx.'!$B182),-('Diário 2o PA'!$P$5:$P$1412=D$1),('Diário 2o PA'!$F$5:$F$1412))+
SUMPRODUCT(-('Diário 3o PA'!$E$5:$E$2004='Analítico Cx.'!$B182),-('Diário 3o PA'!$P$5:$P$2004=D$1),('Diário 3o PA'!$F$5:$F$2004))+
SUMPRODUCT(-('Diário 4º PA'!$E$5:$E$2004='Analítico Cx.'!$B182),-('Diário 4º PA'!$P$5:$P$2004=D$1),('Diário 4º PA'!$F$5:$F$2004))+
SUMPRODUCT(-('Diário 5º PA'!$E$5:$E$2004='Analítico Cx.'!$B182),-('Diário 5º PA'!$P$5:$P$2004=D$1),('Diário 5º PA'!$F$5:$F$2004))</f>
        <v>0</v>
      </c>
      <c r="E182" s="218">
        <f>SUMPRODUCT(-('Diário 2o PA'!$E$5:$E$1412='Analítico Cx.'!$B182),-('Diário 2o PA'!$P$5:$P$1412=E$1),('Diário 2o PA'!$F$5:$F$1412))+
SUMPRODUCT(-('Diário 3o PA'!$E$5:$E$2004='Analítico Cx.'!$B182),-('Diário 3o PA'!$P$5:$P$2004=E$1),('Diário 3o PA'!$F$5:$F$2004))+
SUMPRODUCT(-('Diário 4º PA'!$E$5:$E$2004='Analítico Cx.'!$B182),-('Diário 4º PA'!$P$5:$P$2004=E$1),('Diário 4º PA'!$F$5:$F$2004))+
SUMPRODUCT(-('Diário 5º PA'!$E$5:$E$2004='Analítico Cx.'!$B182),-('Diário 5º PA'!$P$5:$P$2004=E$1),('Diário 5º PA'!$F$5:$F$2004))</f>
        <v>405</v>
      </c>
      <c r="F182" s="218">
        <f>SUMPRODUCT(-('Diário 2o PA'!$E$5:$E$1412='Analítico Cx.'!$B182),-('Diário 2o PA'!$P$5:$P$1412=F$1),('Diário 2o PA'!$F$5:$F$1412))+
SUMPRODUCT(-('Diário 3o PA'!$E$5:$E$2004='Analítico Cx.'!$B182),-('Diário 3o PA'!$P$5:$P$2004=F$1),('Diário 3o PA'!$F$5:$F$2004))+
SUMPRODUCT(-('Diário 4º PA'!$E$5:$E$2004='Analítico Cx.'!$B182),-('Diário 4º PA'!$P$5:$P$2004=F$1),('Diário 4º PA'!$F$5:$F$2004))+
SUMPRODUCT(-('Diário 5º PA'!$E$5:$E$2004='Analítico Cx.'!$B182),-('Diário 5º PA'!$P$5:$P$2004=F$1),('Diário 5º PA'!$F$5:$F$2004))</f>
        <v>0</v>
      </c>
      <c r="G182" s="218">
        <f>SUMPRODUCT(-('Diário 2o PA'!$E$5:$E$1412='Analítico Cx.'!$B182),-('Diário 2o PA'!$P$5:$P$1412=G$1),('Diário 2o PA'!$F$5:$F$1412))+
SUMPRODUCT(-('Diário 3o PA'!$E$5:$E$2004='Analítico Cx.'!$B182),-('Diário 3o PA'!$P$5:$P$2004=G$1),('Diário 3o PA'!$F$5:$F$2004))+
SUMPRODUCT(-('Diário 4º PA'!$E$5:$E$2004='Analítico Cx.'!$B182),-('Diário 4º PA'!$P$5:$P$2004=G$1),('Diário 4º PA'!$F$5:$F$2004))+
SUMPRODUCT(-('Diário 5º PA'!$E$5:$E$2004='Analítico Cx.'!$B182),-('Diário 5º PA'!$P$5:$P$2004=G$1),('Diário 5º PA'!$F$5:$F$2004))</f>
        <v>0</v>
      </c>
      <c r="H182" s="218">
        <f>SUMPRODUCT(-('Diário 2o PA'!$E$5:$E$1412='Analítico Cx.'!$B182),-('Diário 2o PA'!$P$5:$P$1412=H$1),('Diário 2o PA'!$F$5:$F$1412))+
SUMPRODUCT(-('Diário 3o PA'!$E$5:$E$2004='Analítico Cx.'!$B182),-('Diário 3o PA'!$P$5:$P$2004=H$1),('Diário 3o PA'!$F$5:$F$2004))+
SUMPRODUCT(-('Diário 4º PA'!$E$5:$E$2004='Analítico Cx.'!$B182),-('Diário 4º PA'!$P$5:$P$2004=H$1),('Diário 4º PA'!$F$5:$F$2004))+
SUMPRODUCT(-('Diário 5º PA'!$E$5:$E$2004='Analítico Cx.'!$B182),-('Diário 5º PA'!$P$5:$P$2004=H$1),('Diário 5º PA'!$F$5:$F$2004))</f>
        <v>0</v>
      </c>
      <c r="I182" s="218">
        <f>SUMPRODUCT(-('Diário 2o PA'!$E$5:$E$1412='Analítico Cx.'!$B182),-('Diário 2o PA'!$P$5:$P$1412=I$1),('Diário 2o PA'!$F$5:$F$1412))+
SUMPRODUCT(-('Diário 3o PA'!$E$5:$E$2004='Analítico Cx.'!$B182),-('Diário 3o PA'!$P$5:$P$2004=I$1),('Diário 3o PA'!$F$5:$F$2004))+
SUMPRODUCT(-('Diário 4º PA'!$E$5:$E$2004='Analítico Cx.'!$B182),-('Diário 4º PA'!$P$5:$P$2004=I$1),('Diário 4º PA'!$F$5:$F$2004))+
SUMPRODUCT(-('Diário 5º PA'!$E$5:$E$2004='Analítico Cx.'!$B182),-('Diário 5º PA'!$P$5:$P$2004=I$1),('Diário 5º PA'!$F$5:$F$2004))</f>
        <v>0</v>
      </c>
      <c r="J182" s="218">
        <f>SUMPRODUCT(-('Diário 2o PA'!$E$5:$E$1412='Analítico Cx.'!$B182),-('Diário 2o PA'!$P$5:$P$1412=J$1),('Diário 2o PA'!$F$5:$F$1412))+
SUMPRODUCT(-('Diário 3o PA'!$E$5:$E$2004='Analítico Cx.'!$B182),-('Diário 3o PA'!$P$5:$P$2004=J$1),('Diário 3o PA'!$F$5:$F$2004))+
SUMPRODUCT(-('Diário 4º PA'!$E$5:$E$2004='Analítico Cx.'!$B182),-('Diário 4º PA'!$P$5:$P$2004=J$1),('Diário 4º PA'!$F$5:$F$2004))+
SUMPRODUCT(-('Diário 5º PA'!$E$5:$E$2004='Analítico Cx.'!$B182),-('Diário 5º PA'!$P$5:$P$2004=J$1),('Diário 5º PA'!$F$5:$F$2004))</f>
        <v>0</v>
      </c>
      <c r="K182" s="218">
        <f>SUMPRODUCT(-('Diário 2o PA'!$E$5:$E$1412='Analítico Cx.'!$B182),-('Diário 2o PA'!$P$5:$P$1412=K$1),('Diário 2o PA'!$F$5:$F$1412))+
SUMPRODUCT(-('Diário 3o PA'!$E$5:$E$2004='Analítico Cx.'!$B182),-('Diário 3o PA'!$P$5:$P$2004=K$1),('Diário 3o PA'!$F$5:$F$2004))+
SUMPRODUCT(-('Diário 4º PA'!$E$5:$E$2004='Analítico Cx.'!$B182),-('Diário 4º PA'!$P$5:$P$2004=K$1),('Diário 4º PA'!$F$5:$F$2004))+
SUMPRODUCT(-('Diário 5º PA'!$E$5:$E$2004='Analítico Cx.'!$B182),-('Diário 5º PA'!$P$5:$P$2004=K$1),('Diário 5º PA'!$F$5:$F$2004))</f>
        <v>0</v>
      </c>
      <c r="L182" s="218">
        <f>SUMPRODUCT(-('Diário 2o PA'!$E$5:$E$1412='Analítico Cx.'!$B182),-('Diário 2o PA'!$P$5:$P$1412=L$1),('Diário 2o PA'!$F$5:$F$1412))+
SUMPRODUCT(-('Diário 3o PA'!$E$5:$E$2004='Analítico Cx.'!$B182),-('Diário 3o PA'!$P$5:$P$2004=L$1),('Diário 3o PA'!$F$5:$F$2004))+
SUMPRODUCT(-('Diário 4º PA'!$E$5:$E$2004='Analítico Cx.'!$B182),-('Diário 4º PA'!$P$5:$P$2004=L$1),('Diário 4º PA'!$F$5:$F$2004))+
SUMPRODUCT(-('Diário 5º PA'!$E$5:$E$2004='Analítico Cx.'!$B182),-('Diário 5º PA'!$P$5:$P$2004=L$1),('Diário 5º PA'!$F$5:$F$2004))</f>
        <v>0</v>
      </c>
      <c r="M182" s="218">
        <f>SUMPRODUCT(-('Diário 2o PA'!$E$5:$E$1412='Analítico Cx.'!$B182),-('Diário 2o PA'!$P$5:$P$1412=M$1),('Diário 2o PA'!$F$5:$F$1412))+
SUMPRODUCT(-('Diário 3o PA'!$E$5:$E$2004='Analítico Cx.'!$B182),-('Diário 3o PA'!$P$5:$P$2004=M$1),('Diário 3o PA'!$F$5:$F$2004))+
SUMPRODUCT(-('Diário 4º PA'!$E$5:$E$2004='Analítico Cx.'!$B182),-('Diário 4º PA'!$P$5:$P$2004=M$1),('Diário 4º PA'!$F$5:$F$2004))+
SUMPRODUCT(-('Diário 5º PA'!$E$5:$E$2004='Analítico Cx.'!$B182),-('Diário 5º PA'!$P$5:$P$2004=M$1),('Diário 5º PA'!$F$5:$F$2004))</f>
        <v>0</v>
      </c>
      <c r="N182" s="218">
        <f>SUMPRODUCT(-('Diário 2o PA'!$E$5:$E$1412='Analítico Cx.'!$B182),-('Diário 2o PA'!$P$5:$P$1412=N$1),('Diário 2o PA'!$F$5:$F$1412))+
SUMPRODUCT(-('Diário 3o PA'!$E$5:$E$2004='Analítico Cx.'!$B182),-('Diário 3o PA'!$P$5:$P$2004=N$1),('Diário 3o PA'!$F$5:$F$2004))+
SUMPRODUCT(-('Diário 4º PA'!$E$5:$E$2004='Analítico Cx.'!$B182),-('Diário 4º PA'!$P$5:$P$2004=N$1),('Diário 4º PA'!$F$5:$F$2004))+
SUMPRODUCT(-('Diário 5º PA'!$E$5:$E$2004='Analítico Cx.'!$B182),-('Diário 5º PA'!$P$5:$P$2004=N$1),('Diário 5º PA'!$F$5:$F$2004))</f>
        <v>0</v>
      </c>
      <c r="O182" s="219">
        <f t="shared" si="24"/>
        <v>4755.5</v>
      </c>
      <c r="P182" s="193">
        <f t="shared" si="25"/>
        <v>5.2047599802689947E-4</v>
      </c>
    </row>
    <row r="183" spans="1:16" ht="23.25" customHeight="1" thickBot="1" x14ac:dyDescent="0.3">
      <c r="A183" s="243"/>
      <c r="B183" s="244" t="s">
        <v>47</v>
      </c>
      <c r="C183" s="245">
        <f t="shared" ref="C183:O183" si="26">SUBTOTAL(109,C169:C182)</f>
        <v>4350.5</v>
      </c>
      <c r="D183" s="245">
        <f t="shared" si="26"/>
        <v>0</v>
      </c>
      <c r="E183" s="245">
        <f t="shared" si="26"/>
        <v>405</v>
      </c>
      <c r="F183" s="245">
        <f t="shared" si="26"/>
        <v>0</v>
      </c>
      <c r="G183" s="245">
        <f t="shared" si="26"/>
        <v>0</v>
      </c>
      <c r="H183" s="245">
        <f t="shared" si="26"/>
        <v>0</v>
      </c>
      <c r="I183" s="245">
        <f t="shared" ref="I183:N183" si="27">SUBTOTAL(109,I169:I182)</f>
        <v>0</v>
      </c>
      <c r="J183" s="245">
        <f t="shared" si="27"/>
        <v>0</v>
      </c>
      <c r="K183" s="245">
        <f t="shared" si="27"/>
        <v>0</v>
      </c>
      <c r="L183" s="245">
        <f t="shared" si="27"/>
        <v>0</v>
      </c>
      <c r="M183" s="245">
        <f t="shared" si="27"/>
        <v>0</v>
      </c>
      <c r="N183" s="245">
        <f t="shared" si="27"/>
        <v>0</v>
      </c>
      <c r="O183" s="245">
        <f t="shared" si="26"/>
        <v>4755.5</v>
      </c>
      <c r="P183" s="200">
        <f>IF($O$185=0,0,O183/$O$185)</f>
        <v>5.2047599802689947E-4</v>
      </c>
    </row>
    <row r="184" spans="1:16" ht="23.25" customHeight="1" thickBot="1" x14ac:dyDescent="0.3">
      <c r="A184" s="246" t="s">
        <v>316</v>
      </c>
      <c r="B184" s="223" t="s">
        <v>311</v>
      </c>
      <c r="C184" s="218">
        <f>SUMPRODUCT(-('Diário 2o PA'!$E$5:$E$1412='Analítico Cx.'!$B184),-('Diário 2o PA'!$P$5:$P$1412=C$1),('Diário 2o PA'!$F$5:$F$1412))+
SUMPRODUCT(-('Diário 3o PA'!$E$5:$E$2004='Analítico Cx.'!$B184),-('Diário 3o PA'!$P$5:$P$2004=C$1),('Diário 3o PA'!$F$5:$F$2004))+
SUMPRODUCT(-('Diário 4º PA'!$E$5:$E$2004='Analítico Cx.'!$B184),-('Diário 4º PA'!$P$5:$P$2004=C$1),('Diário 4º PA'!$F$5:$F$2004))+
SUMPRODUCT(-('Diário 5º PA'!$E$5:$E$2004='Analítico Cx.'!$B184),-('Diário 5º PA'!$P$5:$P$2004=C$1),('Diário 5º PA'!$F$5:$F$2004))</f>
        <v>0</v>
      </c>
      <c r="D184" s="218">
        <f>SUMPRODUCT(-('Diário 2o PA'!$E$5:$E$1412='Analítico Cx.'!$B184),-('Diário 2o PA'!$P$5:$P$1412=D$1),('Diário 2o PA'!$F$5:$F$1412))+
SUMPRODUCT(-('Diário 3o PA'!$E$5:$E$2004='Analítico Cx.'!$B184),-('Diário 3o PA'!$P$5:$P$2004=D$1),('Diário 3o PA'!$F$5:$F$2004))+
SUMPRODUCT(-('Diário 4º PA'!$E$5:$E$2004='Analítico Cx.'!$B184),-('Diário 4º PA'!$P$5:$P$2004=D$1),('Diário 4º PA'!$F$5:$F$2004))+
SUMPRODUCT(-('Diário 5º PA'!$E$5:$E$2004='Analítico Cx.'!$B184),-('Diário 5º PA'!$P$5:$P$2004=D$1),('Diário 5º PA'!$F$5:$F$2004))</f>
        <v>0</v>
      </c>
      <c r="E184" s="218">
        <f>SUMPRODUCT(-('Diário 2o PA'!$E$5:$E$1412='Analítico Cx.'!$B184),-('Diário 2o PA'!$P$5:$P$1412=E$1),('Diário 2o PA'!$F$5:$F$1412))+
SUMPRODUCT(-('Diário 3o PA'!$E$5:$E$2004='Analítico Cx.'!$B184),-('Diário 3o PA'!$P$5:$P$2004=E$1),('Diário 3o PA'!$F$5:$F$2004))+
SUMPRODUCT(-('Diário 4º PA'!$E$5:$E$2004='Analítico Cx.'!$B184),-('Diário 4º PA'!$P$5:$P$2004=E$1),('Diário 4º PA'!$F$5:$F$2004))+
SUMPRODUCT(-('Diário 5º PA'!$E$5:$E$2004='Analítico Cx.'!$B184),-('Diário 5º PA'!$P$5:$P$2004=E$1),('Diário 5º PA'!$F$5:$F$2004))</f>
        <v>0</v>
      </c>
      <c r="F184" s="218">
        <f>SUMPRODUCT(-('Diário 2o PA'!$E$5:$E$1412='Analítico Cx.'!$B184),-('Diário 2o PA'!$P$5:$P$1412=F$1),('Diário 2o PA'!$F$5:$F$1412))+
SUMPRODUCT(-('Diário 3o PA'!$E$5:$E$2004='Analítico Cx.'!$B184),-('Diário 3o PA'!$P$5:$P$2004=F$1),('Diário 3o PA'!$F$5:$F$2004))+
SUMPRODUCT(-('Diário 4º PA'!$E$5:$E$2004='Analítico Cx.'!$B184),-('Diário 4º PA'!$P$5:$P$2004=F$1),('Diário 4º PA'!$F$5:$F$2004))+
SUMPRODUCT(-('Diário 5º PA'!$E$5:$E$2004='Analítico Cx.'!$B184),-('Diário 5º PA'!$P$5:$P$2004=F$1),('Diário 5º PA'!$F$5:$F$2004))</f>
        <v>0</v>
      </c>
      <c r="G184" s="218">
        <f>SUMPRODUCT(-('Diário 2o PA'!$E$5:$E$1412='Analítico Cx.'!$B184),-('Diário 2o PA'!$P$5:$P$1412=G$1),('Diário 2o PA'!$F$5:$F$1412))+
SUMPRODUCT(-('Diário 3o PA'!$E$5:$E$2004='Analítico Cx.'!$B184),-('Diário 3o PA'!$P$5:$P$2004=G$1),('Diário 3o PA'!$F$5:$F$2004))+
SUMPRODUCT(-('Diário 4º PA'!$E$5:$E$2004='Analítico Cx.'!$B184),-('Diário 4º PA'!$P$5:$P$2004=G$1),('Diário 4º PA'!$F$5:$F$2004))+
SUMPRODUCT(-('Diário 5º PA'!$E$5:$E$2004='Analítico Cx.'!$B184),-('Diário 5º PA'!$P$5:$P$2004=G$1),('Diário 5º PA'!$F$5:$F$2004))</f>
        <v>0</v>
      </c>
      <c r="H184" s="218">
        <f>SUMPRODUCT(-('Diário 2o PA'!$E$5:$E$1412='Analítico Cx.'!$B184),-('Diário 2o PA'!$P$5:$P$1412=H$1),('Diário 2o PA'!$F$5:$F$1412))+
SUMPRODUCT(-('Diário 3o PA'!$E$5:$E$2004='Analítico Cx.'!$B184),-('Diário 3o PA'!$P$5:$P$2004=H$1),('Diário 3o PA'!$F$5:$F$2004))+
SUMPRODUCT(-('Diário 4º PA'!$E$5:$E$2004='Analítico Cx.'!$B184),-('Diário 4º PA'!$P$5:$P$2004=H$1),('Diário 4º PA'!$F$5:$F$2004))+
SUMPRODUCT(-('Diário 5º PA'!$E$5:$E$2004='Analítico Cx.'!$B184),-('Diário 5º PA'!$P$5:$P$2004=H$1),('Diário 5º PA'!$F$5:$F$2004))</f>
        <v>0</v>
      </c>
      <c r="I184" s="218">
        <f>SUMPRODUCT(-('Diário 2o PA'!$E$5:$E$1412='Analítico Cx.'!$B184),-('Diário 2o PA'!$P$5:$P$1412=I$1),('Diário 2o PA'!$F$5:$F$1412))+
SUMPRODUCT(-('Diário 3o PA'!$E$5:$E$2004='Analítico Cx.'!$B184),-('Diário 3o PA'!$P$5:$P$2004=I$1),('Diário 3o PA'!$F$5:$F$2004))+
SUMPRODUCT(-('Diário 4º PA'!$E$5:$E$2004='Analítico Cx.'!$B184),-('Diário 4º PA'!$P$5:$P$2004=I$1),('Diário 4º PA'!$F$5:$F$2004))+
SUMPRODUCT(-('Diário 5º PA'!$E$5:$E$2004='Analítico Cx.'!$B184),-('Diário 5º PA'!$P$5:$P$2004=I$1),('Diário 5º PA'!$F$5:$F$2004))</f>
        <v>0</v>
      </c>
      <c r="J184" s="218">
        <f>SUMPRODUCT(-('Diário 2o PA'!$E$5:$E$1412='Analítico Cx.'!$B184),-('Diário 2o PA'!$P$5:$P$1412=J$1),('Diário 2o PA'!$F$5:$F$1412))+
SUMPRODUCT(-('Diário 3o PA'!$E$5:$E$2004='Analítico Cx.'!$B184),-('Diário 3o PA'!$P$5:$P$2004=J$1),('Diário 3o PA'!$F$5:$F$2004))+
SUMPRODUCT(-('Diário 4º PA'!$E$5:$E$2004='Analítico Cx.'!$B184),-('Diário 4º PA'!$P$5:$P$2004=J$1),('Diário 4º PA'!$F$5:$F$2004))+
SUMPRODUCT(-('Diário 5º PA'!$E$5:$E$2004='Analítico Cx.'!$B184),-('Diário 5º PA'!$P$5:$P$2004=J$1),('Diário 5º PA'!$F$5:$F$2004))</f>
        <v>0</v>
      </c>
      <c r="K184" s="218">
        <f>SUMPRODUCT(-('Diário 2o PA'!$E$5:$E$1412='Analítico Cx.'!$B184),-('Diário 2o PA'!$P$5:$P$1412=K$1),('Diário 2o PA'!$F$5:$F$1412))+
SUMPRODUCT(-('Diário 3o PA'!$E$5:$E$2004='Analítico Cx.'!$B184),-('Diário 3o PA'!$P$5:$P$2004=K$1),('Diário 3o PA'!$F$5:$F$2004))+
SUMPRODUCT(-('Diário 4º PA'!$E$5:$E$2004='Analítico Cx.'!$B184),-('Diário 4º PA'!$P$5:$P$2004=K$1),('Diário 4º PA'!$F$5:$F$2004))+
SUMPRODUCT(-('Diário 5º PA'!$E$5:$E$2004='Analítico Cx.'!$B184),-('Diário 5º PA'!$P$5:$P$2004=K$1),('Diário 5º PA'!$F$5:$F$2004))</f>
        <v>0</v>
      </c>
      <c r="L184" s="218">
        <f>SUMPRODUCT(-('Diário 2o PA'!$E$5:$E$1412='Analítico Cx.'!$B184),-('Diário 2o PA'!$P$5:$P$1412=L$1),('Diário 2o PA'!$F$5:$F$1412))+
SUMPRODUCT(-('Diário 3o PA'!$E$5:$E$2004='Analítico Cx.'!$B184),-('Diário 3o PA'!$P$5:$P$2004=L$1),('Diário 3o PA'!$F$5:$F$2004))+
SUMPRODUCT(-('Diário 4º PA'!$E$5:$E$2004='Analítico Cx.'!$B184),-('Diário 4º PA'!$P$5:$P$2004=L$1),('Diário 4º PA'!$F$5:$F$2004))+
SUMPRODUCT(-('Diário 5º PA'!$E$5:$E$2004='Analítico Cx.'!$B184),-('Diário 5º PA'!$P$5:$P$2004=L$1),('Diário 5º PA'!$F$5:$F$2004))</f>
        <v>0</v>
      </c>
      <c r="M184" s="218">
        <f>SUMPRODUCT(-('Diário 2o PA'!$E$5:$E$1412='Analítico Cx.'!$B184),-('Diário 2o PA'!$P$5:$P$1412=M$1),('Diário 2o PA'!$F$5:$F$1412))+
SUMPRODUCT(-('Diário 3o PA'!$E$5:$E$2004='Analítico Cx.'!$B184),-('Diário 3o PA'!$P$5:$P$2004=M$1),('Diário 3o PA'!$F$5:$F$2004))+
SUMPRODUCT(-('Diário 4º PA'!$E$5:$E$2004='Analítico Cx.'!$B184),-('Diário 4º PA'!$P$5:$P$2004=M$1),('Diário 4º PA'!$F$5:$F$2004))+
SUMPRODUCT(-('Diário 5º PA'!$E$5:$E$2004='Analítico Cx.'!$B184),-('Diário 5º PA'!$P$5:$P$2004=M$1),('Diário 5º PA'!$F$5:$F$2004))</f>
        <v>0</v>
      </c>
      <c r="N184" s="218">
        <f>SUMPRODUCT(-('Diário 2o PA'!$E$5:$E$1412='Analítico Cx.'!$B184),-('Diário 2o PA'!$P$5:$P$1412=N$1),('Diário 2o PA'!$F$5:$F$1412))+
SUMPRODUCT(-('Diário 3o PA'!$E$5:$E$2004='Analítico Cx.'!$B184),-('Diário 3o PA'!$P$5:$P$2004=N$1),('Diário 3o PA'!$F$5:$F$2004))+
SUMPRODUCT(-('Diário 4º PA'!$E$5:$E$2004='Analítico Cx.'!$B184),-('Diário 4º PA'!$P$5:$P$2004=N$1),('Diário 4º PA'!$F$5:$F$2004))+
SUMPRODUCT(-('Diário 5º PA'!$E$5:$E$2004='Analítico Cx.'!$B184),-('Diário 5º PA'!$P$5:$P$2004=N$1),('Diário 5º PA'!$F$5:$F$2004))</f>
        <v>0</v>
      </c>
      <c r="O184" s="237">
        <f>SUM(C184:N184)</f>
        <v>0</v>
      </c>
      <c r="P184" s="370">
        <f>IF($O$185=0,0,O184/$O$185)</f>
        <v>0</v>
      </c>
    </row>
    <row r="185" spans="1:16" ht="23.25" customHeight="1" thickBot="1" x14ac:dyDescent="0.3">
      <c r="A185" s="76" t="s">
        <v>251</v>
      </c>
      <c r="B185" s="146"/>
      <c r="C185" s="221">
        <f t="shared" ref="C185:H185" si="28">SUBTOTAL(109,C23:C184)</f>
        <v>2329569.1399999992</v>
      </c>
      <c r="D185" s="221">
        <f t="shared" si="28"/>
        <v>2747095.0100000016</v>
      </c>
      <c r="E185" s="221">
        <f t="shared" si="28"/>
        <v>4060164.4799999991</v>
      </c>
      <c r="F185" s="221">
        <f t="shared" si="28"/>
        <v>0</v>
      </c>
      <c r="G185" s="221">
        <f t="shared" si="28"/>
        <v>0</v>
      </c>
      <c r="H185" s="221">
        <f t="shared" si="28"/>
        <v>0</v>
      </c>
      <c r="I185" s="221">
        <f t="shared" ref="I185:N185" si="29">SUBTOTAL(109,I23:I184)</f>
        <v>0</v>
      </c>
      <c r="J185" s="221">
        <f t="shared" si="29"/>
        <v>0</v>
      </c>
      <c r="K185" s="221">
        <f t="shared" si="29"/>
        <v>0</v>
      </c>
      <c r="L185" s="221">
        <f t="shared" si="29"/>
        <v>0</v>
      </c>
      <c r="M185" s="221">
        <f t="shared" si="29"/>
        <v>0</v>
      </c>
      <c r="N185" s="221">
        <f t="shared" si="29"/>
        <v>0</v>
      </c>
      <c r="O185" s="237">
        <f>SUBTOTAL(109,O23:O184)</f>
        <v>9136828.6300000027</v>
      </c>
      <c r="P185" s="194">
        <f>IF($O$185=0,0,O185/$O$185)</f>
        <v>1</v>
      </c>
    </row>
    <row r="186" spans="1:16" x14ac:dyDescent="0.25">
      <c r="A186" s="188"/>
      <c r="B186" s="189"/>
      <c r="C186" s="219"/>
      <c r="D186" s="219"/>
      <c r="E186" s="219"/>
      <c r="F186" s="219"/>
      <c r="G186" s="219"/>
      <c r="H186" s="219"/>
      <c r="I186" s="219"/>
      <c r="J186" s="219"/>
      <c r="K186" s="219"/>
      <c r="L186" s="219"/>
      <c r="M186" s="219"/>
      <c r="N186" s="219"/>
      <c r="O186" s="219"/>
      <c r="P186" s="209"/>
    </row>
  </sheetData>
  <sheetProtection algorithmName="SHA-512" hashValue="22dEhzzazNgh2HVyZ22JO6EMK8eHJfZpjpBi9fNvunZJOuzfotxY4Sc5a29K9aXUaMGmmY1JkZm5U3igsSQO0w==" saltValue="JKrEevuCeQ9qbh6mJjlOAg==" spinCount="100000" sheet="1" formatColumns="0"/>
  <dataConsolidate link="1"/>
  <mergeCells count="5">
    <mergeCell ref="O5:O8"/>
    <mergeCell ref="P5:P8"/>
    <mergeCell ref="A2:P2"/>
    <mergeCell ref="A3:P3"/>
    <mergeCell ref="A4:P4"/>
  </mergeCells>
  <phoneticPr fontId="0" type="noConversion"/>
  <pageMargins left="0.19685039370078741" right="0.19685039370078741" top="0.59055118110236227" bottom="0.59055118110236227" header="0" footer="0"/>
  <pageSetup paperSize="9" scale="71" fitToHeight="0" pageOrder="overThenDown" orientation="landscape" r:id="rId1"/>
  <headerFooter>
    <oddFooter>Página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39997558519241921"/>
    <pageSetUpPr fitToPage="1"/>
  </sheetPr>
  <dimension ref="A1:P182"/>
  <sheetViews>
    <sheetView showGridLines="0" topLeftCell="A2" zoomScaleNormal="100" zoomScaleSheetLayoutView="85" workbookViewId="0">
      <pane xSplit="2" ySplit="7" topLeftCell="C9" activePane="bottomRight" state="frozen"/>
      <selection activeCell="A2" sqref="A2"/>
      <selection pane="topRight" activeCell="C2" sqref="C2"/>
      <selection pane="bottomLeft" activeCell="A9" sqref="A9"/>
      <selection pane="bottomRight" activeCell="D11" sqref="D11"/>
    </sheetView>
  </sheetViews>
  <sheetFormatPr defaultColWidth="9.109375" defaultRowHeight="13.2" x14ac:dyDescent="0.25"/>
  <cols>
    <col min="1" max="1" width="7.44140625" style="22" customWidth="1"/>
    <col min="2" max="2" width="25.6640625" style="22" customWidth="1"/>
    <col min="3" max="5" width="12.44140625" style="22" bestFit="1" customWidth="1"/>
    <col min="6" max="14" width="12.44140625" style="22" hidden="1" customWidth="1"/>
    <col min="15" max="15" width="12.6640625" style="22" customWidth="1"/>
    <col min="16" max="16" width="12" style="22" bestFit="1" customWidth="1"/>
    <col min="17" max="16384" width="9.109375" style="22"/>
  </cols>
  <sheetData>
    <row r="1" spans="1:16" ht="15.6" hidden="1" x14ac:dyDescent="0.2">
      <c r="A1" s="42"/>
      <c r="B1" s="43" t="s">
        <v>143</v>
      </c>
      <c r="C1" s="44">
        <v>1</v>
      </c>
      <c r="D1" s="44">
        <v>2</v>
      </c>
      <c r="E1" s="44">
        <v>3</v>
      </c>
      <c r="F1" s="44">
        <v>4</v>
      </c>
      <c r="G1" s="44">
        <v>5</v>
      </c>
      <c r="H1" s="44">
        <v>6</v>
      </c>
      <c r="I1" s="44">
        <v>7</v>
      </c>
      <c r="J1" s="44">
        <v>8</v>
      </c>
      <c r="K1" s="44">
        <v>9</v>
      </c>
      <c r="L1" s="44">
        <v>10</v>
      </c>
      <c r="M1" s="44">
        <v>11</v>
      </c>
      <c r="N1" s="44">
        <v>12</v>
      </c>
      <c r="O1" s="42"/>
    </row>
    <row r="2" spans="1:16" ht="54" customHeight="1" x14ac:dyDescent="0.25">
      <c r="A2" s="596" t="str">
        <f>Capa!A1</f>
        <v>Contrato de Gestão nº.06/2020 celebrado entre a Secretaria de Estado de Cultura e Turismo de Minas Gerais e o Instituto Cultural Filarmônica</v>
      </c>
      <c r="B2" s="596"/>
      <c r="C2" s="596"/>
      <c r="D2" s="596"/>
      <c r="E2" s="596"/>
      <c r="F2" s="596"/>
      <c r="G2" s="596"/>
      <c r="H2" s="596"/>
      <c r="I2" s="596"/>
      <c r="J2" s="596"/>
      <c r="K2" s="596"/>
      <c r="L2" s="596"/>
      <c r="M2" s="596"/>
      <c r="N2" s="596"/>
      <c r="O2" s="596"/>
      <c r="P2" s="596"/>
    </row>
    <row r="3" spans="1:16" ht="21.75" customHeight="1" x14ac:dyDescent="0.25">
      <c r="A3" s="596" t="str">
        <f>Capa!A3</f>
        <v>2º Relatório Gerencial Financeiro</v>
      </c>
      <c r="B3" s="596"/>
      <c r="C3" s="596"/>
      <c r="D3" s="596"/>
      <c r="E3" s="596"/>
      <c r="F3" s="596"/>
      <c r="G3" s="596"/>
      <c r="H3" s="596"/>
      <c r="I3" s="596"/>
      <c r="J3" s="596"/>
      <c r="K3" s="596"/>
      <c r="L3" s="596"/>
      <c r="M3" s="596"/>
      <c r="N3" s="596"/>
      <c r="O3" s="596"/>
      <c r="P3" s="596"/>
    </row>
    <row r="4" spans="1:16" ht="21" customHeight="1" thickBot="1" x14ac:dyDescent="0.3">
      <c r="A4" s="647" t="s">
        <v>313</v>
      </c>
      <c r="B4" s="647"/>
      <c r="C4" s="647"/>
      <c r="D4" s="647"/>
      <c r="E4" s="647"/>
      <c r="F4" s="647"/>
      <c r="G4" s="647"/>
      <c r="H4" s="647"/>
      <c r="I4" s="647"/>
      <c r="J4" s="647"/>
      <c r="K4" s="647"/>
      <c r="L4" s="647"/>
      <c r="M4" s="647"/>
      <c r="N4" s="647"/>
      <c r="O4" s="647"/>
      <c r="P4" s="647"/>
    </row>
    <row r="5" spans="1:16" ht="13.8" x14ac:dyDescent="0.25">
      <c r="A5" s="46"/>
      <c r="B5" s="46"/>
      <c r="C5" s="47" t="str">
        <f>Resumo!C4</f>
        <v>Mês 1</v>
      </c>
      <c r="D5" s="47" t="str">
        <f>Resumo!D4</f>
        <v>Mês 2</v>
      </c>
      <c r="E5" s="47" t="str">
        <f>Resumo!E4</f>
        <v>Mês 3</v>
      </c>
      <c r="F5" s="47" t="str">
        <f>Resumo!F4</f>
        <v>Mês 4</v>
      </c>
      <c r="G5" s="47" t="str">
        <f>Resumo!G4</f>
        <v>Mês 5</v>
      </c>
      <c r="H5" s="47" t="str">
        <f>Resumo!H4</f>
        <v>Mês 6</v>
      </c>
      <c r="I5" s="47" t="str">
        <f>Resumo!I4</f>
        <v>Mês 7</v>
      </c>
      <c r="J5" s="47" t="str">
        <f>Resumo!J4</f>
        <v>Mês 8</v>
      </c>
      <c r="K5" s="47" t="str">
        <f>Resumo!K4</f>
        <v>Mês 9</v>
      </c>
      <c r="L5" s="47" t="str">
        <f>Resumo!L4</f>
        <v>Mês 10</v>
      </c>
      <c r="M5" s="47" t="str">
        <f>Resumo!M4</f>
        <v>Mês 11</v>
      </c>
      <c r="N5" s="47" t="str">
        <f>Resumo!N4</f>
        <v>Mês 12</v>
      </c>
      <c r="O5" s="641" t="s">
        <v>6</v>
      </c>
      <c r="P5" s="644" t="s">
        <v>285</v>
      </c>
    </row>
    <row r="6" spans="1:16" ht="13.8" x14ac:dyDescent="0.25">
      <c r="A6" s="399"/>
      <c r="B6" s="399"/>
      <c r="C6" s="415">
        <f>Resumo!C5</f>
        <v>44105</v>
      </c>
      <c r="D6" s="415">
        <f>Resumo!D5</f>
        <v>44136</v>
      </c>
      <c r="E6" s="415">
        <f>Resumo!E5</f>
        <v>44166</v>
      </c>
      <c r="F6" s="415" t="str">
        <f>Resumo!F5</f>
        <v>dd/mm/aaaa</v>
      </c>
      <c r="G6" s="415" t="str">
        <f>Resumo!G5</f>
        <v>dd/mm/aaaa</v>
      </c>
      <c r="H6" s="415" t="str">
        <f>Resumo!H5</f>
        <v>dd/mm/aaaa</v>
      </c>
      <c r="I6" s="415" t="str">
        <f>Resumo!I5</f>
        <v>dd/mm/aaaa</v>
      </c>
      <c r="J6" s="415" t="str">
        <f>Resumo!J5</f>
        <v>dd/mm/aaaa</v>
      </c>
      <c r="K6" s="415" t="str">
        <f>Resumo!K5</f>
        <v>dd/mm/aaaa</v>
      </c>
      <c r="L6" s="415" t="str">
        <f>Resumo!L5</f>
        <v>dd/mm/aaaa</v>
      </c>
      <c r="M6" s="415" t="str">
        <f>Resumo!M5</f>
        <v>dd/mm/aaaa</v>
      </c>
      <c r="N6" s="415" t="str">
        <f>Resumo!N5</f>
        <v>dd/mm/aaaa</v>
      </c>
      <c r="O6" s="642"/>
      <c r="P6" s="645"/>
    </row>
    <row r="7" spans="1:16" ht="13.8" x14ac:dyDescent="0.25">
      <c r="A7" s="399"/>
      <c r="B7" s="399"/>
      <c r="C7" s="417" t="str">
        <f>Resumo!C6</f>
        <v>a</v>
      </c>
      <c r="D7" s="417" t="str">
        <f>Resumo!D6</f>
        <v>a</v>
      </c>
      <c r="E7" s="417" t="str">
        <f>Resumo!E6</f>
        <v>a</v>
      </c>
      <c r="F7" s="417" t="str">
        <f>Resumo!F6</f>
        <v>a</v>
      </c>
      <c r="G7" s="417" t="str">
        <f>Resumo!G6</f>
        <v>a</v>
      </c>
      <c r="H7" s="417" t="str">
        <f>Resumo!H6</f>
        <v>a</v>
      </c>
      <c r="I7" s="417" t="str">
        <f>Resumo!I6</f>
        <v>a</v>
      </c>
      <c r="J7" s="417" t="str">
        <f>Resumo!J6</f>
        <v>a</v>
      </c>
      <c r="K7" s="417" t="str">
        <f>Resumo!K6</f>
        <v>a</v>
      </c>
      <c r="L7" s="417" t="str">
        <f>Resumo!L6</f>
        <v>a</v>
      </c>
      <c r="M7" s="417" t="str">
        <f>Resumo!M6</f>
        <v>a</v>
      </c>
      <c r="N7" s="417" t="str">
        <f>Resumo!N6</f>
        <v>a</v>
      </c>
      <c r="O7" s="642"/>
      <c r="P7" s="645"/>
    </row>
    <row r="8" spans="1:16" ht="14.4" thickBot="1" x14ac:dyDescent="0.3">
      <c r="A8" s="45"/>
      <c r="B8" s="45"/>
      <c r="C8" s="416">
        <f>Resumo!C7</f>
        <v>44135</v>
      </c>
      <c r="D8" s="416">
        <f>Resumo!D7</f>
        <v>44165</v>
      </c>
      <c r="E8" s="416">
        <f>Resumo!E7</f>
        <v>44196</v>
      </c>
      <c r="F8" s="416" t="str">
        <f>Resumo!F7</f>
        <v>dd/mm/aaaa</v>
      </c>
      <c r="G8" s="416" t="str">
        <f>Resumo!G7</f>
        <v>dd/mm/aaaa</v>
      </c>
      <c r="H8" s="416" t="str">
        <f>Resumo!H7</f>
        <v>dd/mm/aaaa</v>
      </c>
      <c r="I8" s="416" t="str">
        <f>Resumo!I7</f>
        <v>dd/mm/aaaa</v>
      </c>
      <c r="J8" s="416" t="str">
        <f>Resumo!J7</f>
        <v>dd/mm/aaaa</v>
      </c>
      <c r="K8" s="416" t="str">
        <f>Resumo!K7</f>
        <v>dd/mm/aaaa</v>
      </c>
      <c r="L8" s="416" t="str">
        <f>Resumo!L7</f>
        <v>dd/mm/aaaa</v>
      </c>
      <c r="M8" s="416" t="str">
        <f>Resumo!M7</f>
        <v>dd/mm/aaaa</v>
      </c>
      <c r="N8" s="416" t="str">
        <f>Resumo!N7</f>
        <v>dd/mm/aaaa</v>
      </c>
      <c r="O8" s="643"/>
      <c r="P8" s="646"/>
    </row>
    <row r="9" spans="1:16" ht="23.25" customHeight="1" thickBot="1" x14ac:dyDescent="0.3">
      <c r="A9" s="40">
        <v>1</v>
      </c>
      <c r="B9" s="40" t="s">
        <v>155</v>
      </c>
      <c r="C9" s="75"/>
      <c r="D9" s="75"/>
      <c r="E9" s="75"/>
      <c r="F9" s="75"/>
      <c r="G9" s="75"/>
      <c r="H9" s="75"/>
      <c r="I9" s="75"/>
      <c r="J9" s="75"/>
      <c r="K9" s="75"/>
      <c r="L9" s="75"/>
      <c r="M9" s="75"/>
      <c r="N9" s="75"/>
      <c r="O9" s="75"/>
      <c r="P9" s="191"/>
    </row>
    <row r="10" spans="1:16" ht="23.25" customHeight="1" x14ac:dyDescent="0.25">
      <c r="A10" s="24" t="s">
        <v>16</v>
      </c>
      <c r="B10" s="24" t="s">
        <v>35</v>
      </c>
      <c r="C10" s="72"/>
      <c r="D10" s="72"/>
      <c r="E10" s="72"/>
      <c r="F10" s="72"/>
      <c r="G10" s="72"/>
      <c r="H10" s="72"/>
      <c r="I10" s="72"/>
      <c r="J10" s="72"/>
      <c r="K10" s="72"/>
      <c r="L10" s="72"/>
      <c r="M10" s="72"/>
      <c r="N10" s="72"/>
      <c r="O10" s="72"/>
      <c r="P10" s="192"/>
    </row>
    <row r="11" spans="1:16" ht="23.25" customHeight="1" x14ac:dyDescent="0.25">
      <c r="A11" s="25" t="s">
        <v>43</v>
      </c>
      <c r="B11" s="67" t="s">
        <v>332</v>
      </c>
      <c r="C11" s="15">
        <f>SUMPRODUCT(-('Diário 2o PA'!$E$5:$E$1412='Analítico Cp.'!$B11),-('Diário 2o PA'!$Q$5:$Q$1412=C$1),('Diário 2o PA'!$F$5:$F$1412))
+SUMPRODUCT(-('Diário 3o PA'!$E$5:$E$2004='Analítico Cp.'!$B11),-('Diário 3o PA'!$Q$5:$Q$2004=C$1),('Diário 3o PA'!$F$5:$F$2004))
+SUMPRODUCT(-('Diário 4º PA'!$E$5:$E$2004='Analítico Cp.'!$B11),-('Diário 4º PA'!$Q$5:$Q$2004=C$1),('Diário 4º PA'!$F$5:$F$2004))
+SUMPRODUCT(-('Diário 5º PA'!$E$5:$E$2004='Analítico Cp.'!$B11),-('Diário 5º PA'!$Q$5:$Q$2004=C$1),('Diário 5º PA'!$F$5:$F$2004))
+SUMPRODUCT(-('Comp.'!$D$5:$D$253='Analítico Cp.'!$B11),-('Comp.'!$L$5:$L$253=C$1),('Comp.'!$E$5:$E$253))</f>
        <v>0</v>
      </c>
      <c r="D11" s="15">
        <f>SUMPRODUCT(-('Diário 2o PA'!$E$5:$E$1412='Analítico Cp.'!$B11),-('Diário 2o PA'!$Q$5:$Q$1412=D$1),('Diário 2o PA'!$F$5:$F$1412))
+SUMPRODUCT(-('Diário 3o PA'!$E$5:$E$2004='Analítico Cp.'!$B11),-('Diário 3o PA'!$Q$5:$Q$2004=D$1),('Diário 3o PA'!$F$5:$F$2004))
+SUMPRODUCT(-('Diário 4º PA'!$E$5:$E$2004='Analítico Cp.'!$B11),-('Diário 4º PA'!$Q$5:$Q$2004=D$1),('Diário 4º PA'!$F$5:$F$2004))
+SUMPRODUCT(-('Diário 5º PA'!$E$5:$E$2004='Analítico Cp.'!$B11),-('Diário 5º PA'!$Q$5:$Q$2004=D$1),('Diário 5º PA'!$F$5:$F$2004))
+SUMPRODUCT(-('Comp.'!$D$5:$D$253='Analítico Cp.'!$B11),-('Comp.'!$L$5:$L$253=D$1),('Comp.'!$E$5:$E$253))</f>
        <v>2250000</v>
      </c>
      <c r="E11" s="15">
        <f>SUMPRODUCT(-('Diário 2o PA'!$E$5:$E$1412='Analítico Cp.'!$B11),-('Diário 2o PA'!$Q$5:$Q$1412=E$1),('Diário 2o PA'!$F$5:$F$1412))
+SUMPRODUCT(-('Diário 3o PA'!$E$5:$E$2004='Analítico Cp.'!$B11),-('Diário 3o PA'!$Q$5:$Q$2004=E$1),('Diário 3o PA'!$F$5:$F$2004))
+SUMPRODUCT(-('Diário 4º PA'!$E$5:$E$2004='Analítico Cp.'!$B11),-('Diário 4º PA'!$Q$5:$Q$2004=E$1),('Diário 4º PA'!$F$5:$F$2004))
+SUMPRODUCT(-('Diário 5º PA'!$E$5:$E$2004='Analítico Cp.'!$B11),-('Diário 5º PA'!$Q$5:$Q$2004=E$1),('Diário 5º PA'!$F$5:$F$2004))
+SUMPRODUCT(-('Comp.'!$D$5:$D$253='Analítico Cp.'!$B11),-('Comp.'!$L$5:$L$253=E$1),('Comp.'!$E$5:$E$253))</f>
        <v>0</v>
      </c>
      <c r="F11" s="15">
        <f>SUMPRODUCT(-('Diário 2o PA'!$E$5:$E$1412='Analítico Cp.'!$B11),-('Diário 2o PA'!$Q$5:$Q$1412=F$1),('Diário 2o PA'!$F$5:$F$1412))
+SUMPRODUCT(-('Diário 3o PA'!$E$5:$E$2004='Analítico Cp.'!$B11),-('Diário 3o PA'!$Q$5:$Q$2004=F$1),('Diário 3o PA'!$F$5:$F$2004))
+SUMPRODUCT(-('Diário 4º PA'!$E$5:$E$2004='Analítico Cp.'!$B11),-('Diário 4º PA'!$Q$5:$Q$2004=F$1),('Diário 4º PA'!$F$5:$F$2004))
+SUMPRODUCT(-('Diário 5º PA'!$E$5:$E$2004='Analítico Cp.'!$B11),-('Diário 5º PA'!$Q$5:$Q$2004=F$1),('Diário 5º PA'!$F$5:$F$2004))
+SUMPRODUCT(-('Comp.'!$D$5:$D$253='Analítico Cp.'!$B11),-('Comp.'!$L$5:$L$253=F$1),('Comp.'!$E$5:$E$253))</f>
        <v>0</v>
      </c>
      <c r="G11" s="15">
        <f>SUMPRODUCT(-('Diário 2o PA'!$E$5:$E$1412='Analítico Cp.'!$B11),-('Diário 2o PA'!$Q$5:$Q$1412=G$1),('Diário 2o PA'!$F$5:$F$1412))
+SUMPRODUCT(-('Diário 3o PA'!$E$5:$E$2004='Analítico Cp.'!$B11),-('Diário 3o PA'!$Q$5:$Q$2004=G$1),('Diário 3o PA'!$F$5:$F$2004))
+SUMPRODUCT(-('Diário 4º PA'!$E$5:$E$2004='Analítico Cp.'!$B11),-('Diário 4º PA'!$Q$5:$Q$2004=G$1),('Diário 4º PA'!$F$5:$F$2004))
+SUMPRODUCT(-('Diário 5º PA'!$E$5:$E$2004='Analítico Cp.'!$B11),-('Diário 5º PA'!$Q$5:$Q$2004=G$1),('Diário 5º PA'!$F$5:$F$2004))
+SUMPRODUCT(-('Comp.'!$D$5:$D$253='Analítico Cp.'!$B11),-('Comp.'!$L$5:$L$253=G$1),('Comp.'!$E$5:$E$253))</f>
        <v>0</v>
      </c>
      <c r="H11" s="15">
        <f>SUMPRODUCT(-('Diário 2o PA'!$E$5:$E$1412='Analítico Cp.'!$B11),-('Diário 2o PA'!$Q$5:$Q$1412=H$1),('Diário 2o PA'!$F$5:$F$1412))
+SUMPRODUCT(-('Diário 3o PA'!$E$5:$E$2004='Analítico Cp.'!$B11),-('Diário 3o PA'!$Q$5:$Q$2004=H$1),('Diário 3o PA'!$F$5:$F$2004))
+SUMPRODUCT(-('Diário 4º PA'!$E$5:$E$2004='Analítico Cp.'!$B11),-('Diário 4º PA'!$Q$5:$Q$2004=H$1),('Diário 4º PA'!$F$5:$F$2004))
+SUMPRODUCT(-('Diário 5º PA'!$E$5:$E$2004='Analítico Cp.'!$B11),-('Diário 5º PA'!$Q$5:$Q$2004=H$1),('Diário 5º PA'!$F$5:$F$2004))
+SUMPRODUCT(-('Comp.'!$D$5:$D$253='Analítico Cp.'!$B11),-('Comp.'!$L$5:$L$253=H$1),('Comp.'!$E$5:$E$253))</f>
        <v>0</v>
      </c>
      <c r="I11" s="15">
        <f>SUMPRODUCT(-('Diário 2o PA'!$E$5:$E$1412='Analítico Cp.'!$B11),-('Diário 2o PA'!$Q$5:$Q$1412=I$1),('Diário 2o PA'!$F$5:$F$1412))
+SUMPRODUCT(-('Diário 3o PA'!$E$5:$E$2004='Analítico Cp.'!$B11),-('Diário 3o PA'!$Q$5:$Q$2004=I$1),('Diário 3o PA'!$F$5:$F$2004))
+SUMPRODUCT(-('Diário 4º PA'!$E$5:$E$2004='Analítico Cp.'!$B11),-('Diário 4º PA'!$Q$5:$Q$2004=I$1),('Diário 4º PA'!$F$5:$F$2004))
+SUMPRODUCT(-('Diário 5º PA'!$E$5:$E$2004='Analítico Cp.'!$B11),-('Diário 5º PA'!$Q$5:$Q$2004=I$1),('Diário 5º PA'!$F$5:$F$2004))
+SUMPRODUCT(-('Comp.'!$D$5:$D$253='Analítico Cp.'!$B11),-('Comp.'!$L$5:$L$253=I$1),('Comp.'!$E$5:$E$253))</f>
        <v>0</v>
      </c>
      <c r="J11" s="15">
        <f>SUMPRODUCT(-('Diário 2o PA'!$E$5:$E$1412='Analítico Cp.'!$B11),-('Diário 2o PA'!$Q$5:$Q$1412=J$1),('Diário 2o PA'!$F$5:$F$1412))
+SUMPRODUCT(-('Diário 3o PA'!$E$5:$E$2004='Analítico Cp.'!$B11),-('Diário 3o PA'!$Q$5:$Q$2004=J$1),('Diário 3o PA'!$F$5:$F$2004))
+SUMPRODUCT(-('Diário 4º PA'!$E$5:$E$2004='Analítico Cp.'!$B11),-('Diário 4º PA'!$Q$5:$Q$2004=J$1),('Diário 4º PA'!$F$5:$F$2004))
+SUMPRODUCT(-('Diário 5º PA'!$E$5:$E$2004='Analítico Cp.'!$B11),-('Diário 5º PA'!$Q$5:$Q$2004=J$1),('Diário 5º PA'!$F$5:$F$2004))
+SUMPRODUCT(-('Comp.'!$D$5:$D$253='Analítico Cp.'!$B11),-('Comp.'!$L$5:$L$253=J$1),('Comp.'!$E$5:$E$253))</f>
        <v>0</v>
      </c>
      <c r="K11" s="15">
        <f>SUMPRODUCT(-('Diário 2o PA'!$E$5:$E$1412='Analítico Cp.'!$B11),-('Diário 2o PA'!$Q$5:$Q$1412=K$1),('Diário 2o PA'!$F$5:$F$1412))
+SUMPRODUCT(-('Diário 3o PA'!$E$5:$E$2004='Analítico Cp.'!$B11),-('Diário 3o PA'!$Q$5:$Q$2004=K$1),('Diário 3o PA'!$F$5:$F$2004))
+SUMPRODUCT(-('Diário 4º PA'!$E$5:$E$2004='Analítico Cp.'!$B11),-('Diário 4º PA'!$Q$5:$Q$2004=K$1),('Diário 4º PA'!$F$5:$F$2004))
+SUMPRODUCT(-('Diário 5º PA'!$E$5:$E$2004='Analítico Cp.'!$B11),-('Diário 5º PA'!$Q$5:$Q$2004=K$1),('Diário 5º PA'!$F$5:$F$2004))
+SUMPRODUCT(-('Comp.'!$D$5:$D$253='Analítico Cp.'!$B11),-('Comp.'!$L$5:$L$253=K$1),('Comp.'!$E$5:$E$253))</f>
        <v>0</v>
      </c>
      <c r="L11" s="15">
        <f>SUMPRODUCT(-('Diário 2o PA'!$E$5:$E$1412='Analítico Cp.'!$B11),-('Diário 2o PA'!$Q$5:$Q$1412=L$1),('Diário 2o PA'!$F$5:$F$1412))
+SUMPRODUCT(-('Diário 3o PA'!$E$5:$E$2004='Analítico Cp.'!$B11),-('Diário 3o PA'!$Q$5:$Q$2004=L$1),('Diário 3o PA'!$F$5:$F$2004))
+SUMPRODUCT(-('Diário 4º PA'!$E$5:$E$2004='Analítico Cp.'!$B11),-('Diário 4º PA'!$Q$5:$Q$2004=L$1),('Diário 4º PA'!$F$5:$F$2004))
+SUMPRODUCT(-('Diário 5º PA'!$E$5:$E$2004='Analítico Cp.'!$B11),-('Diário 5º PA'!$Q$5:$Q$2004=L$1),('Diário 5º PA'!$F$5:$F$2004))
+SUMPRODUCT(-('Comp.'!$D$5:$D$253='Analítico Cp.'!$B11),-('Comp.'!$L$5:$L$253=L$1),('Comp.'!$E$5:$E$253))</f>
        <v>0</v>
      </c>
      <c r="M11" s="15">
        <f>SUMPRODUCT(-('Diário 2o PA'!$E$5:$E$1412='Analítico Cp.'!$B11),-('Diário 2o PA'!$Q$5:$Q$1412=M$1),('Diário 2o PA'!$F$5:$F$1412))
+SUMPRODUCT(-('Diário 3o PA'!$E$5:$E$2004='Analítico Cp.'!$B11),-('Diário 3o PA'!$Q$5:$Q$2004=M$1),('Diário 3o PA'!$F$5:$F$2004))
+SUMPRODUCT(-('Diário 4º PA'!$E$5:$E$2004='Analítico Cp.'!$B11),-('Diário 4º PA'!$Q$5:$Q$2004=M$1),('Diário 4º PA'!$F$5:$F$2004))
+SUMPRODUCT(-('Diário 5º PA'!$E$5:$E$2004='Analítico Cp.'!$B11),-('Diário 5º PA'!$Q$5:$Q$2004=M$1),('Diário 5º PA'!$F$5:$F$2004))
+SUMPRODUCT(-('Comp.'!$D$5:$D$253='Analítico Cp.'!$B11),-('Comp.'!$L$5:$L$253=M$1),('Comp.'!$E$5:$E$253))</f>
        <v>0</v>
      </c>
      <c r="N11" s="15">
        <f>SUMPRODUCT(-('Diário 2o PA'!$E$5:$E$1412='Analítico Cp.'!$B11),-('Diário 2o PA'!$Q$5:$Q$1412=N$1),('Diário 2o PA'!$F$5:$F$1412))
+SUMPRODUCT(-('Diário 3o PA'!$E$5:$E$2004='Analítico Cp.'!$B11),-('Diário 3o PA'!$Q$5:$Q$2004=N$1),('Diário 3o PA'!$F$5:$F$2004))
+SUMPRODUCT(-('Diário 4º PA'!$E$5:$E$2004='Analítico Cp.'!$B11),-('Diário 4º PA'!$Q$5:$Q$2004=N$1),('Diário 4º PA'!$F$5:$F$2004))
+SUMPRODUCT(-('Diário 5º PA'!$E$5:$E$2004='Analítico Cp.'!$B11),-('Diário 5º PA'!$Q$5:$Q$2004=N$1),('Diário 5º PA'!$F$5:$F$2004))
+SUMPRODUCT(-('Comp.'!$D$5:$D$253='Analítico Cp.'!$B11),-('Comp.'!$L$5:$L$253=N$1),('Comp.'!$E$5:$E$253))</f>
        <v>0</v>
      </c>
      <c r="O11" s="16">
        <f>SUM(C11:N11)</f>
        <v>2250000</v>
      </c>
      <c r="P11" s="193">
        <f>IF($O$15=0,0,O11/$O$15)</f>
        <v>0.75536177187594422</v>
      </c>
    </row>
    <row r="12" spans="1:16" ht="23.25" customHeight="1" x14ac:dyDescent="0.25">
      <c r="A12" s="25" t="s">
        <v>44</v>
      </c>
      <c r="B12" s="67" t="s">
        <v>333</v>
      </c>
      <c r="C12" s="15">
        <f>SUMPRODUCT(-('Diário 2o PA'!$E$5:$E$1412='Analítico Cp.'!$B12),-('Diário 2o PA'!$Q$5:$Q$1412=C$1),('Diário 2o PA'!$F$5:$F$1412))
+SUMPRODUCT(-('Diário 3o PA'!$E$5:$E$2004='Analítico Cp.'!$B12),-('Diário 3o PA'!$Q$5:$Q$2004=C$1),('Diário 3o PA'!$F$5:$F$2004))
+SUMPRODUCT(-('Diário 4º PA'!$E$5:$E$2004='Analítico Cp.'!$B12),-('Diário 4º PA'!$Q$5:$Q$2004=C$1),('Diário 4º PA'!$F$5:$F$2004))
+SUMPRODUCT(-('Diário 5º PA'!$E$5:$E$2004='Analítico Cp.'!$B12),-('Diário 5º PA'!$Q$5:$Q$2004=C$1),('Diário 5º PA'!$F$5:$F$2004))
+SUMPRODUCT(-('Comp.'!$D$5:$D$253='Analítico Cp.'!$B12),-('Comp.'!$L$5:$L$253=C$1),('Comp.'!$E$5:$E$253))</f>
        <v>28105</v>
      </c>
      <c r="D12" s="15">
        <f>SUMPRODUCT(-('Diário 2o PA'!$E$5:$E$1412='Analítico Cp.'!$B12),-('Diário 2o PA'!$Q$5:$Q$1412=D$1),('Diário 2o PA'!$F$5:$F$1412))
+SUMPRODUCT(-('Diário 3o PA'!$E$5:$E$2004='Analítico Cp.'!$B12),-('Diário 3o PA'!$Q$5:$Q$2004=D$1),('Diário 3o PA'!$F$5:$F$2004))
+SUMPRODUCT(-('Diário 4º PA'!$E$5:$E$2004='Analítico Cp.'!$B12),-('Diário 4º PA'!$Q$5:$Q$2004=D$1),('Diário 4º PA'!$F$5:$F$2004))
+SUMPRODUCT(-('Diário 5º PA'!$E$5:$E$2004='Analítico Cp.'!$B12),-('Diário 5º PA'!$Q$5:$Q$2004=D$1),('Diário 5º PA'!$F$5:$F$2004))
+SUMPRODUCT(-('Comp.'!$D$5:$D$253='Analítico Cp.'!$B12),-('Comp.'!$L$5:$L$253=D$1),('Comp.'!$E$5:$E$253))</f>
        <v>476082.34</v>
      </c>
      <c r="E12" s="15">
        <f>SUMPRODUCT(-('Diário 2o PA'!$E$5:$E$1412='Analítico Cp.'!$B12),-('Diário 2o PA'!$Q$5:$Q$1412=E$1),('Diário 2o PA'!$F$5:$F$1412))
+SUMPRODUCT(-('Diário 3o PA'!$E$5:$E$2004='Analítico Cp.'!$B12),-('Diário 3o PA'!$Q$5:$Q$2004=E$1),('Diário 3o PA'!$F$5:$F$2004))
+SUMPRODUCT(-('Diário 4º PA'!$E$5:$E$2004='Analítico Cp.'!$B12),-('Diário 4º PA'!$Q$5:$Q$2004=E$1),('Diário 4º PA'!$F$5:$F$2004))
+SUMPRODUCT(-('Diário 5º PA'!$E$5:$E$2004='Analítico Cp.'!$B12),-('Diário 5º PA'!$Q$5:$Q$2004=E$1),('Diário 5º PA'!$F$5:$F$2004))
+SUMPRODUCT(-('Comp.'!$D$5:$D$253='Analítico Cp.'!$B12),-('Comp.'!$L$5:$L$253=E$1),('Comp.'!$E$5:$E$253))</f>
        <v>0</v>
      </c>
      <c r="F12" s="15">
        <f>SUMPRODUCT(-('Diário 2o PA'!$E$5:$E$1412='Analítico Cp.'!$B12),-('Diário 2o PA'!$Q$5:$Q$1412=F$1),('Diário 2o PA'!$F$5:$F$1412))
+SUMPRODUCT(-('Diário 3o PA'!$E$5:$E$2004='Analítico Cp.'!$B12),-('Diário 3o PA'!$Q$5:$Q$2004=F$1),('Diário 3o PA'!$F$5:$F$2004))
+SUMPRODUCT(-('Diário 4º PA'!$E$5:$E$2004='Analítico Cp.'!$B12),-('Diário 4º PA'!$Q$5:$Q$2004=F$1),('Diário 4º PA'!$F$5:$F$2004))
+SUMPRODUCT(-('Diário 5º PA'!$E$5:$E$2004='Analítico Cp.'!$B12),-('Diário 5º PA'!$Q$5:$Q$2004=F$1),('Diário 5º PA'!$F$5:$F$2004))
+SUMPRODUCT(-('Comp.'!$D$5:$D$253='Analítico Cp.'!$B12),-('Comp.'!$L$5:$L$253=F$1),('Comp.'!$E$5:$E$253))</f>
        <v>0</v>
      </c>
      <c r="G12" s="15">
        <f>SUMPRODUCT(-('Diário 2o PA'!$E$5:$E$1412='Analítico Cp.'!$B12),-('Diário 2o PA'!$Q$5:$Q$1412=G$1),('Diário 2o PA'!$F$5:$F$1412))
+SUMPRODUCT(-('Diário 3o PA'!$E$5:$E$2004='Analítico Cp.'!$B12),-('Diário 3o PA'!$Q$5:$Q$2004=G$1),('Diário 3o PA'!$F$5:$F$2004))
+SUMPRODUCT(-('Diário 4º PA'!$E$5:$E$2004='Analítico Cp.'!$B12),-('Diário 4º PA'!$Q$5:$Q$2004=G$1),('Diário 4º PA'!$F$5:$F$2004))
+SUMPRODUCT(-('Diário 5º PA'!$E$5:$E$2004='Analítico Cp.'!$B12),-('Diário 5º PA'!$Q$5:$Q$2004=G$1),('Diário 5º PA'!$F$5:$F$2004))
+SUMPRODUCT(-('Comp.'!$D$5:$D$253='Analítico Cp.'!$B12),-('Comp.'!$L$5:$L$253=G$1),('Comp.'!$E$5:$E$253))</f>
        <v>0</v>
      </c>
      <c r="H12" s="15">
        <f>SUMPRODUCT(-('Diário 2o PA'!$E$5:$E$1412='Analítico Cp.'!$B12),-('Diário 2o PA'!$Q$5:$Q$1412=H$1),('Diário 2o PA'!$F$5:$F$1412))
+SUMPRODUCT(-('Diário 3o PA'!$E$5:$E$2004='Analítico Cp.'!$B12),-('Diário 3o PA'!$Q$5:$Q$2004=H$1),('Diário 3o PA'!$F$5:$F$2004))
+SUMPRODUCT(-('Diário 4º PA'!$E$5:$E$2004='Analítico Cp.'!$B12),-('Diário 4º PA'!$Q$5:$Q$2004=H$1),('Diário 4º PA'!$F$5:$F$2004))
+SUMPRODUCT(-('Diário 5º PA'!$E$5:$E$2004='Analítico Cp.'!$B12),-('Diário 5º PA'!$Q$5:$Q$2004=H$1),('Diário 5º PA'!$F$5:$F$2004))
+SUMPRODUCT(-('Comp.'!$D$5:$D$253='Analítico Cp.'!$B12),-('Comp.'!$L$5:$L$253=H$1),('Comp.'!$E$5:$E$253))</f>
        <v>0</v>
      </c>
      <c r="I12" s="15">
        <f>SUMPRODUCT(-('Diário 2o PA'!$E$5:$E$1412='Analítico Cp.'!$B12),-('Diário 2o PA'!$Q$5:$Q$1412=I$1),('Diário 2o PA'!$F$5:$F$1412))
+SUMPRODUCT(-('Diário 3o PA'!$E$5:$E$2004='Analítico Cp.'!$B12),-('Diário 3o PA'!$Q$5:$Q$2004=I$1),('Diário 3o PA'!$F$5:$F$2004))
+SUMPRODUCT(-('Diário 4º PA'!$E$5:$E$2004='Analítico Cp.'!$B12),-('Diário 4º PA'!$Q$5:$Q$2004=I$1),('Diário 4º PA'!$F$5:$F$2004))
+SUMPRODUCT(-('Diário 5º PA'!$E$5:$E$2004='Analítico Cp.'!$B12),-('Diário 5º PA'!$Q$5:$Q$2004=I$1),('Diário 5º PA'!$F$5:$F$2004))
+SUMPRODUCT(-('Comp.'!$D$5:$D$253='Analítico Cp.'!$B12),-('Comp.'!$L$5:$L$253=I$1),('Comp.'!$E$5:$E$253))</f>
        <v>0</v>
      </c>
      <c r="J12" s="15">
        <f>SUMPRODUCT(-('Diário 2o PA'!$E$5:$E$1412='Analítico Cp.'!$B12),-('Diário 2o PA'!$Q$5:$Q$1412=J$1),('Diário 2o PA'!$F$5:$F$1412))
+SUMPRODUCT(-('Diário 3o PA'!$E$5:$E$2004='Analítico Cp.'!$B12),-('Diário 3o PA'!$Q$5:$Q$2004=J$1),('Diário 3o PA'!$F$5:$F$2004))
+SUMPRODUCT(-('Diário 4º PA'!$E$5:$E$2004='Analítico Cp.'!$B12),-('Diário 4º PA'!$Q$5:$Q$2004=J$1),('Diário 4º PA'!$F$5:$F$2004))
+SUMPRODUCT(-('Diário 5º PA'!$E$5:$E$2004='Analítico Cp.'!$B12),-('Diário 5º PA'!$Q$5:$Q$2004=J$1),('Diário 5º PA'!$F$5:$F$2004))
+SUMPRODUCT(-('Comp.'!$D$5:$D$253='Analítico Cp.'!$B12),-('Comp.'!$L$5:$L$253=J$1),('Comp.'!$E$5:$E$253))</f>
        <v>0</v>
      </c>
      <c r="K12" s="15">
        <f>SUMPRODUCT(-('Diário 2o PA'!$E$5:$E$1412='Analítico Cp.'!$B12),-('Diário 2o PA'!$Q$5:$Q$1412=K$1),('Diário 2o PA'!$F$5:$F$1412))
+SUMPRODUCT(-('Diário 3o PA'!$E$5:$E$2004='Analítico Cp.'!$B12),-('Diário 3o PA'!$Q$5:$Q$2004=K$1),('Diário 3o PA'!$F$5:$F$2004))
+SUMPRODUCT(-('Diário 4º PA'!$E$5:$E$2004='Analítico Cp.'!$B12),-('Diário 4º PA'!$Q$5:$Q$2004=K$1),('Diário 4º PA'!$F$5:$F$2004))
+SUMPRODUCT(-('Diário 5º PA'!$E$5:$E$2004='Analítico Cp.'!$B12),-('Diário 5º PA'!$Q$5:$Q$2004=K$1),('Diário 5º PA'!$F$5:$F$2004))
+SUMPRODUCT(-('Comp.'!$D$5:$D$253='Analítico Cp.'!$B12),-('Comp.'!$L$5:$L$253=K$1),('Comp.'!$E$5:$E$253))</f>
        <v>0</v>
      </c>
      <c r="L12" s="15">
        <f>SUMPRODUCT(-('Diário 2o PA'!$E$5:$E$1412='Analítico Cp.'!$B12),-('Diário 2o PA'!$Q$5:$Q$1412=L$1),('Diário 2o PA'!$F$5:$F$1412))
+SUMPRODUCT(-('Diário 3o PA'!$E$5:$E$2004='Analítico Cp.'!$B12),-('Diário 3o PA'!$Q$5:$Q$2004=L$1),('Diário 3o PA'!$F$5:$F$2004))
+SUMPRODUCT(-('Diário 4º PA'!$E$5:$E$2004='Analítico Cp.'!$B12),-('Diário 4º PA'!$Q$5:$Q$2004=L$1),('Diário 4º PA'!$F$5:$F$2004))
+SUMPRODUCT(-('Diário 5º PA'!$E$5:$E$2004='Analítico Cp.'!$B12),-('Diário 5º PA'!$Q$5:$Q$2004=L$1),('Diário 5º PA'!$F$5:$F$2004))
+SUMPRODUCT(-('Comp.'!$D$5:$D$253='Analítico Cp.'!$B12),-('Comp.'!$L$5:$L$253=L$1),('Comp.'!$E$5:$E$253))</f>
        <v>0</v>
      </c>
      <c r="M12" s="15">
        <f>SUMPRODUCT(-('Diário 2o PA'!$E$5:$E$1412='Analítico Cp.'!$B12),-('Diário 2o PA'!$Q$5:$Q$1412=M$1),('Diário 2o PA'!$F$5:$F$1412))
+SUMPRODUCT(-('Diário 3o PA'!$E$5:$E$2004='Analítico Cp.'!$B12),-('Diário 3o PA'!$Q$5:$Q$2004=M$1),('Diário 3o PA'!$F$5:$F$2004))
+SUMPRODUCT(-('Diário 4º PA'!$E$5:$E$2004='Analítico Cp.'!$B12),-('Diário 4º PA'!$Q$5:$Q$2004=M$1),('Diário 4º PA'!$F$5:$F$2004))
+SUMPRODUCT(-('Diário 5º PA'!$E$5:$E$2004='Analítico Cp.'!$B12),-('Diário 5º PA'!$Q$5:$Q$2004=M$1),('Diário 5º PA'!$F$5:$F$2004))
+SUMPRODUCT(-('Comp.'!$D$5:$D$253='Analítico Cp.'!$B12),-('Comp.'!$L$5:$L$253=M$1),('Comp.'!$E$5:$E$253))</f>
        <v>0</v>
      </c>
      <c r="N12" s="15">
        <f>SUMPRODUCT(-('Diário 2o PA'!$E$5:$E$1412='Analítico Cp.'!$B12),-('Diário 2o PA'!$Q$5:$Q$1412=N$1),('Diário 2o PA'!$F$5:$F$1412))
+SUMPRODUCT(-('Diário 3o PA'!$E$5:$E$2004='Analítico Cp.'!$B12),-('Diário 3o PA'!$Q$5:$Q$2004=N$1),('Diário 3o PA'!$F$5:$F$2004))
+SUMPRODUCT(-('Diário 4º PA'!$E$5:$E$2004='Analítico Cp.'!$B12),-('Diário 4º PA'!$Q$5:$Q$2004=N$1),('Diário 4º PA'!$F$5:$F$2004))
+SUMPRODUCT(-('Diário 5º PA'!$E$5:$E$2004='Analítico Cp.'!$B12),-('Diário 5º PA'!$Q$5:$Q$2004=N$1),('Diário 5º PA'!$F$5:$F$2004))
+SUMPRODUCT(-('Comp.'!$D$5:$D$253='Analítico Cp.'!$B12),-('Comp.'!$L$5:$L$253=N$1),('Comp.'!$E$5:$E$253))</f>
        <v>0</v>
      </c>
      <c r="O12" s="16">
        <f>SUM(C12:N12)</f>
        <v>504187.34</v>
      </c>
      <c r="P12" s="193">
        <f>IF($O$15=0,0,O12/$O$15)</f>
        <v>0.1692639299999196</v>
      </c>
    </row>
    <row r="13" spans="1:16" ht="23.25" customHeight="1" x14ac:dyDescent="0.25">
      <c r="A13" s="25" t="s">
        <v>46</v>
      </c>
      <c r="B13" s="67" t="s">
        <v>164</v>
      </c>
      <c r="C13" s="15">
        <f>SUMPRODUCT(-('Diário 2o PA'!$E$5:$E$1412='Analítico Cp.'!$B13),-('Diário 2o PA'!$Q$5:$Q$1412=C$1),('Diário 2o PA'!$F$5:$F$1412))
+SUMPRODUCT(-('Diário 3o PA'!$E$5:$E$2004='Analítico Cp.'!$B13),-('Diário 3o PA'!$Q$5:$Q$2004=C$1),('Diário 3o PA'!$F$5:$F$2004))
+SUMPRODUCT(-('Diário 4º PA'!$E$5:$E$2004='Analítico Cp.'!$B13),-('Diário 4º PA'!$Q$5:$Q$2004=C$1),('Diário 4º PA'!$F$5:$F$2004))
+SUMPRODUCT(-('Diário 5º PA'!$E$5:$E$2004='Analítico Cp.'!$B13),-('Diário 5º PA'!$Q$5:$Q$2004=C$1),('Diário 5º PA'!$F$5:$F$2004))
+SUMPRODUCT(-('Comp.'!$D$5:$D$253='Analítico Cp.'!$B13),-('Comp.'!$L$5:$L$253=C$1),('Comp.'!$E$5:$E$253))</f>
        <v>57539.630000000005</v>
      </c>
      <c r="D13" s="15">
        <f>SUMPRODUCT(-('Diário 2o PA'!$E$5:$E$1412='Analítico Cp.'!$B13),-('Diário 2o PA'!$Q$5:$Q$1412=D$1),('Diário 2o PA'!$F$5:$F$1412))
+SUMPRODUCT(-('Diário 3o PA'!$E$5:$E$2004='Analítico Cp.'!$B13),-('Diário 3o PA'!$Q$5:$Q$2004=D$1),('Diário 3o PA'!$F$5:$F$2004))
+SUMPRODUCT(-('Diário 4º PA'!$E$5:$E$2004='Analítico Cp.'!$B13),-('Diário 4º PA'!$Q$5:$Q$2004=D$1),('Diário 4º PA'!$F$5:$F$2004))
+SUMPRODUCT(-('Diário 5º PA'!$E$5:$E$2004='Analítico Cp.'!$B13),-('Diário 5º PA'!$Q$5:$Q$2004=D$1),('Diário 5º PA'!$F$5:$F$2004))
+SUMPRODUCT(-('Comp.'!$D$5:$D$253='Analítico Cp.'!$B13),-('Comp.'!$L$5:$L$253=D$1),('Comp.'!$E$5:$E$253))</f>
        <v>66612.639999999999</v>
      </c>
      <c r="E13" s="15">
        <f>SUMPRODUCT(-('Diário 2o PA'!$E$5:$E$1412='Analítico Cp.'!$B13),-('Diário 2o PA'!$Q$5:$Q$1412=E$1),('Diário 2o PA'!$F$5:$F$1412))
+SUMPRODUCT(-('Diário 3o PA'!$E$5:$E$2004='Analítico Cp.'!$B13),-('Diário 3o PA'!$Q$5:$Q$2004=E$1),('Diário 3o PA'!$F$5:$F$2004))
+SUMPRODUCT(-('Diário 4º PA'!$E$5:$E$2004='Analítico Cp.'!$B13),-('Diário 4º PA'!$Q$5:$Q$2004=E$1),('Diário 4º PA'!$F$5:$F$2004))
+SUMPRODUCT(-('Diário 5º PA'!$E$5:$E$2004='Analítico Cp.'!$B13),-('Diário 5º PA'!$Q$5:$Q$2004=E$1),('Diário 5º PA'!$F$5:$F$2004))
+SUMPRODUCT(-('Comp.'!$D$5:$D$253='Analítico Cp.'!$B13),-('Comp.'!$L$5:$L$253=E$1),('Comp.'!$E$5:$E$253))</f>
        <v>46910.19</v>
      </c>
      <c r="F13" s="15">
        <f>SUMPRODUCT(-('Diário 2o PA'!$E$5:$E$1412='Analítico Cp.'!$B13),-('Diário 2o PA'!$Q$5:$Q$1412=F$1),('Diário 2o PA'!$F$5:$F$1412))
+SUMPRODUCT(-('Diário 3o PA'!$E$5:$E$2004='Analítico Cp.'!$B13),-('Diário 3o PA'!$Q$5:$Q$2004=F$1),('Diário 3o PA'!$F$5:$F$2004))
+SUMPRODUCT(-('Diário 4º PA'!$E$5:$E$2004='Analítico Cp.'!$B13),-('Diário 4º PA'!$Q$5:$Q$2004=F$1),('Diário 4º PA'!$F$5:$F$2004))
+SUMPRODUCT(-('Diário 5º PA'!$E$5:$E$2004='Analítico Cp.'!$B13),-('Diário 5º PA'!$Q$5:$Q$2004=F$1),('Diário 5º PA'!$F$5:$F$2004))
+SUMPRODUCT(-('Comp.'!$D$5:$D$253='Analítico Cp.'!$B13),-('Comp.'!$L$5:$L$253=F$1),('Comp.'!$E$5:$E$253))</f>
        <v>0</v>
      </c>
      <c r="G13" s="15">
        <f>SUMPRODUCT(-('Diário 2o PA'!$E$5:$E$1412='Analítico Cp.'!$B13),-('Diário 2o PA'!$Q$5:$Q$1412=G$1),('Diário 2o PA'!$F$5:$F$1412))
+SUMPRODUCT(-('Diário 3o PA'!$E$5:$E$2004='Analítico Cp.'!$B13),-('Diário 3o PA'!$Q$5:$Q$2004=G$1),('Diário 3o PA'!$F$5:$F$2004))
+SUMPRODUCT(-('Diário 4º PA'!$E$5:$E$2004='Analítico Cp.'!$B13),-('Diário 4º PA'!$Q$5:$Q$2004=G$1),('Diário 4º PA'!$F$5:$F$2004))
+SUMPRODUCT(-('Diário 5º PA'!$E$5:$E$2004='Analítico Cp.'!$B13),-('Diário 5º PA'!$Q$5:$Q$2004=G$1),('Diário 5º PA'!$F$5:$F$2004))
+SUMPRODUCT(-('Comp.'!$D$5:$D$253='Analítico Cp.'!$B13),-('Comp.'!$L$5:$L$253=G$1),('Comp.'!$E$5:$E$253))</f>
        <v>0</v>
      </c>
      <c r="H13" s="15">
        <f>SUMPRODUCT(-('Diário 2o PA'!$E$5:$E$1412='Analítico Cp.'!$B13),-('Diário 2o PA'!$Q$5:$Q$1412=H$1),('Diário 2o PA'!$F$5:$F$1412))
+SUMPRODUCT(-('Diário 3o PA'!$E$5:$E$2004='Analítico Cp.'!$B13),-('Diário 3o PA'!$Q$5:$Q$2004=H$1),('Diário 3o PA'!$F$5:$F$2004))
+SUMPRODUCT(-('Diário 4º PA'!$E$5:$E$2004='Analítico Cp.'!$B13),-('Diário 4º PA'!$Q$5:$Q$2004=H$1),('Diário 4º PA'!$F$5:$F$2004))
+SUMPRODUCT(-('Diário 5º PA'!$E$5:$E$2004='Analítico Cp.'!$B13),-('Diário 5º PA'!$Q$5:$Q$2004=H$1),('Diário 5º PA'!$F$5:$F$2004))
+SUMPRODUCT(-('Comp.'!$D$5:$D$253='Analítico Cp.'!$B13),-('Comp.'!$L$5:$L$253=H$1),('Comp.'!$E$5:$E$253))</f>
        <v>0</v>
      </c>
      <c r="I13" s="15">
        <f>SUMPRODUCT(-('Diário 2o PA'!$E$5:$E$1412='Analítico Cp.'!$B13),-('Diário 2o PA'!$Q$5:$Q$1412=I$1),('Diário 2o PA'!$F$5:$F$1412))
+SUMPRODUCT(-('Diário 3o PA'!$E$5:$E$2004='Analítico Cp.'!$B13),-('Diário 3o PA'!$Q$5:$Q$2004=I$1),('Diário 3o PA'!$F$5:$F$2004))
+SUMPRODUCT(-('Diário 4º PA'!$E$5:$E$2004='Analítico Cp.'!$B13),-('Diário 4º PA'!$Q$5:$Q$2004=I$1),('Diário 4º PA'!$F$5:$F$2004))
+SUMPRODUCT(-('Diário 5º PA'!$E$5:$E$2004='Analítico Cp.'!$B13),-('Diário 5º PA'!$Q$5:$Q$2004=I$1),('Diário 5º PA'!$F$5:$F$2004))
+SUMPRODUCT(-('Comp.'!$D$5:$D$253='Analítico Cp.'!$B13),-('Comp.'!$L$5:$L$253=I$1),('Comp.'!$E$5:$E$253))</f>
        <v>0</v>
      </c>
      <c r="J13" s="15">
        <f>SUMPRODUCT(-('Diário 2o PA'!$E$5:$E$1412='Analítico Cp.'!$B13),-('Diário 2o PA'!$Q$5:$Q$1412=J$1),('Diário 2o PA'!$F$5:$F$1412))
+SUMPRODUCT(-('Diário 3o PA'!$E$5:$E$2004='Analítico Cp.'!$B13),-('Diário 3o PA'!$Q$5:$Q$2004=J$1),('Diário 3o PA'!$F$5:$F$2004))
+SUMPRODUCT(-('Diário 4º PA'!$E$5:$E$2004='Analítico Cp.'!$B13),-('Diário 4º PA'!$Q$5:$Q$2004=J$1),('Diário 4º PA'!$F$5:$F$2004))
+SUMPRODUCT(-('Diário 5º PA'!$E$5:$E$2004='Analítico Cp.'!$B13),-('Diário 5º PA'!$Q$5:$Q$2004=J$1),('Diário 5º PA'!$F$5:$F$2004))
+SUMPRODUCT(-('Comp.'!$D$5:$D$253='Analítico Cp.'!$B13),-('Comp.'!$L$5:$L$253=J$1),('Comp.'!$E$5:$E$253))</f>
        <v>0</v>
      </c>
      <c r="K13" s="15">
        <f>SUMPRODUCT(-('Diário 2o PA'!$E$5:$E$1412='Analítico Cp.'!$B13),-('Diário 2o PA'!$Q$5:$Q$1412=K$1),('Diário 2o PA'!$F$5:$F$1412))
+SUMPRODUCT(-('Diário 3o PA'!$E$5:$E$2004='Analítico Cp.'!$B13),-('Diário 3o PA'!$Q$5:$Q$2004=K$1),('Diário 3o PA'!$F$5:$F$2004))
+SUMPRODUCT(-('Diário 4º PA'!$E$5:$E$2004='Analítico Cp.'!$B13),-('Diário 4º PA'!$Q$5:$Q$2004=K$1),('Diário 4º PA'!$F$5:$F$2004))
+SUMPRODUCT(-('Diário 5º PA'!$E$5:$E$2004='Analítico Cp.'!$B13),-('Diário 5º PA'!$Q$5:$Q$2004=K$1),('Diário 5º PA'!$F$5:$F$2004))
+SUMPRODUCT(-('Comp.'!$D$5:$D$253='Analítico Cp.'!$B13),-('Comp.'!$L$5:$L$253=K$1),('Comp.'!$E$5:$E$253))</f>
        <v>0</v>
      </c>
      <c r="L13" s="15">
        <f>SUMPRODUCT(-('Diário 2o PA'!$E$5:$E$1412='Analítico Cp.'!$B13),-('Diário 2o PA'!$Q$5:$Q$1412=L$1),('Diário 2o PA'!$F$5:$F$1412))
+SUMPRODUCT(-('Diário 3o PA'!$E$5:$E$2004='Analítico Cp.'!$B13),-('Diário 3o PA'!$Q$5:$Q$2004=L$1),('Diário 3o PA'!$F$5:$F$2004))
+SUMPRODUCT(-('Diário 4º PA'!$E$5:$E$2004='Analítico Cp.'!$B13),-('Diário 4º PA'!$Q$5:$Q$2004=L$1),('Diário 4º PA'!$F$5:$F$2004))
+SUMPRODUCT(-('Diário 5º PA'!$E$5:$E$2004='Analítico Cp.'!$B13),-('Diário 5º PA'!$Q$5:$Q$2004=L$1),('Diário 5º PA'!$F$5:$F$2004))
+SUMPRODUCT(-('Comp.'!$D$5:$D$253='Analítico Cp.'!$B13),-('Comp.'!$L$5:$L$253=L$1),('Comp.'!$E$5:$E$253))</f>
        <v>0</v>
      </c>
      <c r="M13" s="15">
        <f>SUMPRODUCT(-('Diário 2o PA'!$E$5:$E$1412='Analítico Cp.'!$B13),-('Diário 2o PA'!$Q$5:$Q$1412=M$1),('Diário 2o PA'!$F$5:$F$1412))
+SUMPRODUCT(-('Diário 3o PA'!$E$5:$E$2004='Analítico Cp.'!$B13),-('Diário 3o PA'!$Q$5:$Q$2004=M$1),('Diário 3o PA'!$F$5:$F$2004))
+SUMPRODUCT(-('Diário 4º PA'!$E$5:$E$2004='Analítico Cp.'!$B13),-('Diário 4º PA'!$Q$5:$Q$2004=M$1),('Diário 4º PA'!$F$5:$F$2004))
+SUMPRODUCT(-('Diário 5º PA'!$E$5:$E$2004='Analítico Cp.'!$B13),-('Diário 5º PA'!$Q$5:$Q$2004=M$1),('Diário 5º PA'!$F$5:$F$2004))
+SUMPRODUCT(-('Comp.'!$D$5:$D$253='Analítico Cp.'!$B13),-('Comp.'!$L$5:$L$253=M$1),('Comp.'!$E$5:$E$253))</f>
        <v>0</v>
      </c>
      <c r="N13" s="15">
        <f>SUMPRODUCT(-('Diário 2o PA'!$E$5:$E$1412='Analítico Cp.'!$B13),-('Diário 2o PA'!$Q$5:$Q$1412=N$1),('Diário 2o PA'!$F$5:$F$1412))
+SUMPRODUCT(-('Diário 3o PA'!$E$5:$E$2004='Analítico Cp.'!$B13),-('Diário 3o PA'!$Q$5:$Q$2004=N$1),('Diário 3o PA'!$F$5:$F$2004))
+SUMPRODUCT(-('Diário 4º PA'!$E$5:$E$2004='Analítico Cp.'!$B13),-('Diário 4º PA'!$Q$5:$Q$2004=N$1),('Diário 4º PA'!$F$5:$F$2004))
+SUMPRODUCT(-('Diário 5º PA'!$E$5:$E$2004='Analítico Cp.'!$B13),-('Diário 5º PA'!$Q$5:$Q$2004=N$1),('Diário 5º PA'!$F$5:$F$2004))
+SUMPRODUCT(-('Comp.'!$D$5:$D$253='Analítico Cp.'!$B13),-('Comp.'!$L$5:$L$253=N$1),('Comp.'!$E$5:$E$253))</f>
        <v>0</v>
      </c>
      <c r="O13" s="16">
        <f>SUM(C13:N13)</f>
        <v>171062.46000000002</v>
      </c>
      <c r="P13" s="193">
        <f>IF($O$15=0,0,O13/$O$15)</f>
        <v>5.7428463505359038E-2</v>
      </c>
    </row>
    <row r="14" spans="1:16" ht="23.25" customHeight="1" thickBot="1" x14ac:dyDescent="0.3">
      <c r="A14" s="373" t="s">
        <v>317</v>
      </c>
      <c r="B14" s="374" t="s">
        <v>288</v>
      </c>
      <c r="C14" s="375">
        <f>SUMPRODUCT(-('Diário 2o PA'!$E$5:$E$1412='Analítico Cp.'!$B14),-('Diário 2o PA'!$Q$5:$Q$1412=C$1),('Diário 2o PA'!$F$5:$F$1412))
+SUMPRODUCT(-('Diário 3o PA'!$E$5:$E$2004='Analítico Cp.'!$B14),-('Diário 3o PA'!$Q$5:$Q$2004=C$1),('Diário 3o PA'!$F$5:$F$2004))
+SUMPRODUCT(-('Diário 4º PA'!$E$5:$E$2004='Analítico Cp.'!$B14),-('Diário 4º PA'!$Q$5:$Q$2004=C$1),('Diário 4º PA'!$F$5:$F$2004))
+SUMPRODUCT(-('Diário 5º PA'!$E$5:$E$2004='Analítico Cp.'!$B14),-('Diário 5º PA'!$Q$5:$Q$2004=C$1),('Diário 5º PA'!$F$5:$F$2004))
+SUMPRODUCT(-('Comp.'!$D$5:$D$253='Analítico Cp.'!$B14),-('Comp.'!$L$5:$L$253=C$1),('Comp.'!$E$5:$E$253))</f>
        <v>18412.89</v>
      </c>
      <c r="D14" s="375">
        <f>SUMPRODUCT(-('Diário 2o PA'!$E$5:$E$1412='Analítico Cp.'!$B14),-('Diário 2o PA'!$Q$5:$Q$1412=D$1),('Diário 2o PA'!$F$5:$F$1412))
+SUMPRODUCT(-('Diário 3o PA'!$E$5:$E$2004='Analítico Cp.'!$B14),-('Diário 3o PA'!$Q$5:$Q$2004=D$1),('Diário 3o PA'!$F$5:$F$2004))
+SUMPRODUCT(-('Diário 4º PA'!$E$5:$E$2004='Analítico Cp.'!$B14),-('Diário 4º PA'!$Q$5:$Q$2004=D$1),('Diário 4º PA'!$F$5:$F$2004))
+SUMPRODUCT(-('Diário 5º PA'!$E$5:$E$2004='Analítico Cp.'!$B14),-('Diário 5º PA'!$Q$5:$Q$2004=D$1),('Diário 5º PA'!$F$5:$F$2004))
+SUMPRODUCT(-('Comp.'!$D$5:$D$253='Analítico Cp.'!$B14),-('Comp.'!$L$5:$L$253=D$1),('Comp.'!$E$5:$E$253))</f>
        <v>17470.23</v>
      </c>
      <c r="E14" s="375">
        <f>SUMPRODUCT(-('Diário 2o PA'!$E$5:$E$1412='Analítico Cp.'!$B14),-('Diário 2o PA'!$Q$5:$Q$1412=E$1),('Diário 2o PA'!$F$5:$F$1412))
+SUMPRODUCT(-('Diário 3o PA'!$E$5:$E$2004='Analítico Cp.'!$B14),-('Diário 3o PA'!$Q$5:$Q$2004=E$1),('Diário 3o PA'!$F$5:$F$2004))
+SUMPRODUCT(-('Diário 4º PA'!$E$5:$E$2004='Analítico Cp.'!$B14),-('Diário 4º PA'!$Q$5:$Q$2004=E$1),('Diário 4º PA'!$F$5:$F$2004))
+SUMPRODUCT(-('Diário 5º PA'!$E$5:$E$2004='Analítico Cp.'!$B14),-('Diário 5º PA'!$Q$5:$Q$2004=E$1),('Diário 5º PA'!$F$5:$F$2004))
+SUMPRODUCT(-('Comp.'!$D$5:$D$253='Analítico Cp.'!$B14),-('Comp.'!$L$5:$L$253=E$1),('Comp.'!$E$5:$E$253))</f>
        <v>17572.23</v>
      </c>
      <c r="F14" s="375">
        <f>SUMPRODUCT(-('Diário 2o PA'!$E$5:$E$1412='Analítico Cp.'!$B14),-('Diário 2o PA'!$Q$5:$Q$1412=F$1),('Diário 2o PA'!$F$5:$F$1412))
+SUMPRODUCT(-('Diário 3o PA'!$E$5:$E$2004='Analítico Cp.'!$B14),-('Diário 3o PA'!$Q$5:$Q$2004=F$1),('Diário 3o PA'!$F$5:$F$2004))
+SUMPRODUCT(-('Diário 4º PA'!$E$5:$E$2004='Analítico Cp.'!$B14),-('Diário 4º PA'!$Q$5:$Q$2004=F$1),('Diário 4º PA'!$F$5:$F$2004))
+SUMPRODUCT(-('Diário 5º PA'!$E$5:$E$2004='Analítico Cp.'!$B14),-('Diário 5º PA'!$Q$5:$Q$2004=F$1),('Diário 5º PA'!$F$5:$F$2004))
+SUMPRODUCT(-('Comp.'!$D$5:$D$253='Analítico Cp.'!$B14),-('Comp.'!$L$5:$L$253=F$1),('Comp.'!$E$5:$E$253))</f>
        <v>0</v>
      </c>
      <c r="G14" s="375">
        <f>SUMPRODUCT(-('Diário 2o PA'!$E$5:$E$1412='Analítico Cp.'!$B14),-('Diário 2o PA'!$Q$5:$Q$1412=G$1),('Diário 2o PA'!$F$5:$F$1412))
+SUMPRODUCT(-('Diário 3o PA'!$E$5:$E$2004='Analítico Cp.'!$B14),-('Diário 3o PA'!$Q$5:$Q$2004=G$1),('Diário 3o PA'!$F$5:$F$2004))
+SUMPRODUCT(-('Diário 4º PA'!$E$5:$E$2004='Analítico Cp.'!$B14),-('Diário 4º PA'!$Q$5:$Q$2004=G$1),('Diário 4º PA'!$F$5:$F$2004))
+SUMPRODUCT(-('Diário 5º PA'!$E$5:$E$2004='Analítico Cp.'!$B14),-('Diário 5º PA'!$Q$5:$Q$2004=G$1),('Diário 5º PA'!$F$5:$F$2004))
+SUMPRODUCT(-('Comp.'!$D$5:$D$253='Analítico Cp.'!$B14),-('Comp.'!$L$5:$L$253=G$1),('Comp.'!$E$5:$E$253))</f>
        <v>0</v>
      </c>
      <c r="H14" s="375">
        <f>SUMPRODUCT(-('Diário 2o PA'!$E$5:$E$1412='Analítico Cp.'!$B14),-('Diário 2o PA'!$Q$5:$Q$1412=H$1),('Diário 2o PA'!$F$5:$F$1412))
+SUMPRODUCT(-('Diário 3o PA'!$E$5:$E$2004='Analítico Cp.'!$B14),-('Diário 3o PA'!$Q$5:$Q$2004=H$1),('Diário 3o PA'!$F$5:$F$2004))
+SUMPRODUCT(-('Diário 4º PA'!$E$5:$E$2004='Analítico Cp.'!$B14),-('Diário 4º PA'!$Q$5:$Q$2004=H$1),('Diário 4º PA'!$F$5:$F$2004))
+SUMPRODUCT(-('Diário 5º PA'!$E$5:$E$2004='Analítico Cp.'!$B14),-('Diário 5º PA'!$Q$5:$Q$2004=H$1),('Diário 5º PA'!$F$5:$F$2004))
+SUMPRODUCT(-('Comp.'!$D$5:$D$253='Analítico Cp.'!$B14),-('Comp.'!$L$5:$L$253=H$1),('Comp.'!$E$5:$E$253))</f>
        <v>0</v>
      </c>
      <c r="I14" s="375">
        <f>SUMPRODUCT(-('Diário 2o PA'!$E$5:$E$1412='Analítico Cp.'!$B14),-('Diário 2o PA'!$Q$5:$Q$1412=I$1),('Diário 2o PA'!$F$5:$F$1412))
+SUMPRODUCT(-('Diário 3o PA'!$E$5:$E$2004='Analítico Cp.'!$B14),-('Diário 3o PA'!$Q$5:$Q$2004=I$1),('Diário 3o PA'!$F$5:$F$2004))
+SUMPRODUCT(-('Diário 4º PA'!$E$5:$E$2004='Analítico Cp.'!$B14),-('Diário 4º PA'!$Q$5:$Q$2004=I$1),('Diário 4º PA'!$F$5:$F$2004))
+SUMPRODUCT(-('Diário 5º PA'!$E$5:$E$2004='Analítico Cp.'!$B14),-('Diário 5º PA'!$Q$5:$Q$2004=I$1),('Diário 5º PA'!$F$5:$F$2004))
+SUMPRODUCT(-('Comp.'!$D$5:$D$253='Analítico Cp.'!$B14),-('Comp.'!$L$5:$L$253=I$1),('Comp.'!$E$5:$E$253))</f>
        <v>0</v>
      </c>
      <c r="J14" s="375">
        <f>SUMPRODUCT(-('Diário 2o PA'!$E$5:$E$1412='Analítico Cp.'!$B14),-('Diário 2o PA'!$Q$5:$Q$1412=J$1),('Diário 2o PA'!$F$5:$F$1412))
+SUMPRODUCT(-('Diário 3o PA'!$E$5:$E$2004='Analítico Cp.'!$B14),-('Diário 3o PA'!$Q$5:$Q$2004=J$1),('Diário 3o PA'!$F$5:$F$2004))
+SUMPRODUCT(-('Diário 4º PA'!$E$5:$E$2004='Analítico Cp.'!$B14),-('Diário 4º PA'!$Q$5:$Q$2004=J$1),('Diário 4º PA'!$F$5:$F$2004))
+SUMPRODUCT(-('Diário 5º PA'!$E$5:$E$2004='Analítico Cp.'!$B14),-('Diário 5º PA'!$Q$5:$Q$2004=J$1),('Diário 5º PA'!$F$5:$F$2004))
+SUMPRODUCT(-('Comp.'!$D$5:$D$253='Analítico Cp.'!$B14),-('Comp.'!$L$5:$L$253=J$1),('Comp.'!$E$5:$E$253))</f>
        <v>0</v>
      </c>
      <c r="K14" s="375">
        <f>SUMPRODUCT(-('Diário 2o PA'!$E$5:$E$1412='Analítico Cp.'!$B14),-('Diário 2o PA'!$Q$5:$Q$1412=K$1),('Diário 2o PA'!$F$5:$F$1412))
+SUMPRODUCT(-('Diário 3o PA'!$E$5:$E$2004='Analítico Cp.'!$B14),-('Diário 3o PA'!$Q$5:$Q$2004=K$1),('Diário 3o PA'!$F$5:$F$2004))
+SUMPRODUCT(-('Diário 4º PA'!$E$5:$E$2004='Analítico Cp.'!$B14),-('Diário 4º PA'!$Q$5:$Q$2004=K$1),('Diário 4º PA'!$F$5:$F$2004))
+SUMPRODUCT(-('Diário 5º PA'!$E$5:$E$2004='Analítico Cp.'!$B14),-('Diário 5º PA'!$Q$5:$Q$2004=K$1),('Diário 5º PA'!$F$5:$F$2004))
+SUMPRODUCT(-('Comp.'!$D$5:$D$253='Analítico Cp.'!$B14),-('Comp.'!$L$5:$L$253=K$1),('Comp.'!$E$5:$E$253))</f>
        <v>0</v>
      </c>
      <c r="L14" s="375">
        <f>SUMPRODUCT(-('Diário 2o PA'!$E$5:$E$1412='Analítico Cp.'!$B14),-('Diário 2o PA'!$Q$5:$Q$1412=L$1),('Diário 2o PA'!$F$5:$F$1412))
+SUMPRODUCT(-('Diário 3o PA'!$E$5:$E$2004='Analítico Cp.'!$B14),-('Diário 3o PA'!$Q$5:$Q$2004=L$1),('Diário 3o PA'!$F$5:$F$2004))
+SUMPRODUCT(-('Diário 4º PA'!$E$5:$E$2004='Analítico Cp.'!$B14),-('Diário 4º PA'!$Q$5:$Q$2004=L$1),('Diário 4º PA'!$F$5:$F$2004))
+SUMPRODUCT(-('Diário 5º PA'!$E$5:$E$2004='Analítico Cp.'!$B14),-('Diário 5º PA'!$Q$5:$Q$2004=L$1),('Diário 5º PA'!$F$5:$F$2004))
+SUMPRODUCT(-('Comp.'!$D$5:$D$253='Analítico Cp.'!$B14),-('Comp.'!$L$5:$L$253=L$1),('Comp.'!$E$5:$E$253))</f>
        <v>0</v>
      </c>
      <c r="M14" s="375">
        <f>SUMPRODUCT(-('Diário 2o PA'!$E$5:$E$1412='Analítico Cp.'!$B14),-('Diário 2o PA'!$Q$5:$Q$1412=M$1),('Diário 2o PA'!$F$5:$F$1412))
+SUMPRODUCT(-('Diário 3o PA'!$E$5:$E$2004='Analítico Cp.'!$B14),-('Diário 3o PA'!$Q$5:$Q$2004=M$1),('Diário 3o PA'!$F$5:$F$2004))
+SUMPRODUCT(-('Diário 4º PA'!$E$5:$E$2004='Analítico Cp.'!$B14),-('Diário 4º PA'!$Q$5:$Q$2004=M$1),('Diário 4º PA'!$F$5:$F$2004))
+SUMPRODUCT(-('Diário 5º PA'!$E$5:$E$2004='Analítico Cp.'!$B14),-('Diário 5º PA'!$Q$5:$Q$2004=M$1),('Diário 5º PA'!$F$5:$F$2004))
+SUMPRODUCT(-('Comp.'!$D$5:$D$253='Analítico Cp.'!$B14),-('Comp.'!$L$5:$L$253=M$1),('Comp.'!$E$5:$E$253))</f>
        <v>0</v>
      </c>
      <c r="N14" s="375">
        <f>SUMPRODUCT(-('Diário 2o PA'!$E$5:$E$1412='Analítico Cp.'!$B14),-('Diário 2o PA'!$Q$5:$Q$1412=N$1),('Diário 2o PA'!$F$5:$F$1412))
+SUMPRODUCT(-('Diário 3o PA'!$E$5:$E$2004='Analítico Cp.'!$B14),-('Diário 3o PA'!$Q$5:$Q$2004=N$1),('Diário 3o PA'!$F$5:$F$2004))
+SUMPRODUCT(-('Diário 4º PA'!$E$5:$E$2004='Analítico Cp.'!$B14),-('Diário 4º PA'!$Q$5:$Q$2004=N$1),('Diário 4º PA'!$F$5:$F$2004))
+SUMPRODUCT(-('Diário 5º PA'!$E$5:$E$2004='Analítico Cp.'!$B14),-('Diário 5º PA'!$Q$5:$Q$2004=N$1),('Diário 5º PA'!$F$5:$F$2004))
+SUMPRODUCT(-('Comp.'!$D$5:$D$253='Analítico Cp.'!$B14),-('Comp.'!$L$5:$L$253=N$1),('Comp.'!$E$5:$E$253))</f>
        <v>0</v>
      </c>
      <c r="O14" s="18">
        <f>SUM(C14:N14)</f>
        <v>53455.349999999991</v>
      </c>
      <c r="P14" s="369">
        <f>IF($O$15=0,0,O14/$O$15)</f>
        <v>1.7945834618777221E-2</v>
      </c>
    </row>
    <row r="15" spans="1:16" ht="23.25" customHeight="1" thickBot="1" x14ac:dyDescent="0.3">
      <c r="A15" s="30" t="s">
        <v>253</v>
      </c>
      <c r="B15" s="31"/>
      <c r="C15" s="19">
        <f>SUBTOTAL(109,C11:C14)</f>
        <v>104057.52</v>
      </c>
      <c r="D15" s="19">
        <f>SUBTOTAL(109,D11:D14)</f>
        <v>2810165.21</v>
      </c>
      <c r="E15" s="19">
        <f>SUBTOTAL(109,E11:E14)</f>
        <v>64482.42</v>
      </c>
      <c r="F15" s="19">
        <f t="shared" ref="F15:N15" si="0">SUBTOTAL(109,F11:F14)</f>
        <v>0</v>
      </c>
      <c r="G15" s="19">
        <f t="shared" si="0"/>
        <v>0</v>
      </c>
      <c r="H15" s="19">
        <f t="shared" si="0"/>
        <v>0</v>
      </c>
      <c r="I15" s="19">
        <f t="shared" si="0"/>
        <v>0</v>
      </c>
      <c r="J15" s="19">
        <f t="shared" si="0"/>
        <v>0</v>
      </c>
      <c r="K15" s="19">
        <f t="shared" si="0"/>
        <v>0</v>
      </c>
      <c r="L15" s="19">
        <f t="shared" si="0"/>
        <v>0</v>
      </c>
      <c r="M15" s="19">
        <f t="shared" si="0"/>
        <v>0</v>
      </c>
      <c r="N15" s="19">
        <f t="shared" si="0"/>
        <v>0</v>
      </c>
      <c r="O15" s="19">
        <f>SUBTOTAL(109,O11:O14)</f>
        <v>2978705.15</v>
      </c>
      <c r="P15" s="190">
        <f>IF($O$15=0,0,O15/$O$15)</f>
        <v>1</v>
      </c>
    </row>
    <row r="16" spans="1:16" ht="23.25" customHeight="1" thickBot="1" x14ac:dyDescent="0.3">
      <c r="A16" s="32"/>
      <c r="B16" s="23"/>
      <c r="C16" s="33"/>
      <c r="D16" s="33"/>
      <c r="E16" s="33"/>
      <c r="F16" s="33"/>
      <c r="G16" s="33"/>
      <c r="H16" s="33"/>
      <c r="I16" s="33"/>
      <c r="J16" s="33"/>
      <c r="K16" s="33"/>
      <c r="L16" s="33"/>
      <c r="M16" s="33"/>
      <c r="N16" s="33"/>
      <c r="O16" s="33"/>
    </row>
    <row r="17" spans="1:16" ht="23.25" customHeight="1" thickBot="1" x14ac:dyDescent="0.3">
      <c r="A17" s="34">
        <v>2</v>
      </c>
      <c r="B17" s="23" t="s">
        <v>156</v>
      </c>
      <c r="C17" s="75"/>
      <c r="D17" s="75"/>
      <c r="E17" s="75"/>
      <c r="F17" s="75"/>
      <c r="G17" s="75"/>
      <c r="H17" s="75"/>
      <c r="I17" s="75"/>
      <c r="J17" s="75"/>
      <c r="K17" s="75"/>
      <c r="L17" s="75"/>
      <c r="M17" s="75"/>
      <c r="N17" s="75"/>
      <c r="O17" s="75"/>
      <c r="P17" s="75"/>
    </row>
    <row r="18" spans="1:16" ht="23.25" customHeight="1" x14ac:dyDescent="0.25">
      <c r="A18" s="24" t="s">
        <v>40</v>
      </c>
      <c r="B18" s="113" t="s">
        <v>178</v>
      </c>
      <c r="C18" s="74"/>
      <c r="D18" s="74"/>
      <c r="E18" s="74"/>
      <c r="F18" s="74"/>
      <c r="G18" s="74"/>
      <c r="H18" s="74"/>
      <c r="I18" s="74"/>
      <c r="J18" s="74"/>
      <c r="K18" s="74"/>
      <c r="L18" s="74"/>
      <c r="M18" s="74"/>
      <c r="N18" s="74"/>
      <c r="O18" s="74"/>
      <c r="P18" s="195"/>
    </row>
    <row r="19" spans="1:16" ht="23.25" customHeight="1" x14ac:dyDescent="0.25">
      <c r="A19" s="35" t="s">
        <v>12</v>
      </c>
      <c r="B19" s="36" t="s">
        <v>92</v>
      </c>
      <c r="C19" s="72"/>
      <c r="D19" s="72"/>
      <c r="E19" s="72"/>
      <c r="F19" s="72"/>
      <c r="G19" s="72"/>
      <c r="H19" s="72"/>
      <c r="I19" s="72"/>
      <c r="J19" s="72"/>
      <c r="K19" s="72"/>
      <c r="L19" s="72"/>
      <c r="M19" s="72"/>
      <c r="N19" s="72"/>
      <c r="O19" s="72"/>
      <c r="P19" s="196"/>
    </row>
    <row r="20" spans="1:16" ht="23.25" customHeight="1" x14ac:dyDescent="0.25">
      <c r="A20" s="68" t="s">
        <v>99</v>
      </c>
      <c r="B20" s="67" t="s">
        <v>3</v>
      </c>
      <c r="C20" s="15">
        <f>SUMPRODUCT(-('Diário 2o PA'!$E$5:$E$1412='Analítico Cp.'!$B20),-('Diário 2o PA'!$Q$5:$Q$1412=C$1),('Diário 2o PA'!$F$5:$F$1412))
+SUMPRODUCT(-('Diário 3o PA'!$E$5:$E$2004='Analítico Cp.'!$B20),-('Diário 3o PA'!$Q$5:$Q$2004=C$1),('Diário 3o PA'!$F$5:$F$2004))
+SUMPRODUCT(-('Diário 4º PA'!$E$5:$E$2004='Analítico Cp.'!$B20),-('Diário 4º PA'!$Q$5:$Q$2004=C$1),('Diário 4º PA'!$F$5:$F$2004))
+SUMPRODUCT(-('Diário 5º PA'!$E$5:$E$2004='Analítico Cp.'!$B20),-('Diário 5º PA'!$Q$5:$Q$2004=C$1),('Diário 5º PA'!$F$5:$F$2004))
+SUMPRODUCT(-('Comp.'!$D$5:$D$253='Analítico Cp.'!$B20),-('Comp.'!$L$5:$L$253=C$1),('Comp.'!$E$5:$E$253))</f>
        <v>997661.4800000001</v>
      </c>
      <c r="D20" s="15">
        <f>SUMPRODUCT(-('Diário 2o PA'!$E$5:$E$1412='Analítico Cp.'!$B20),-('Diário 2o PA'!$Q$5:$Q$1412=D$1),('Diário 2o PA'!$F$5:$F$1412))
+SUMPRODUCT(-('Diário 3o PA'!$E$5:$E$2004='Analítico Cp.'!$B20),-('Diário 3o PA'!$Q$5:$Q$2004=D$1),('Diário 3o PA'!$F$5:$F$2004))
+SUMPRODUCT(-('Diário 4º PA'!$E$5:$E$2004='Analítico Cp.'!$B20),-('Diário 4º PA'!$Q$5:$Q$2004=D$1),('Diário 4º PA'!$F$5:$F$2004))
+SUMPRODUCT(-('Diário 5º PA'!$E$5:$E$2004='Analítico Cp.'!$B20),-('Diário 5º PA'!$Q$5:$Q$2004=D$1),('Diário 5º PA'!$F$5:$F$2004))
+SUMPRODUCT(-('Comp.'!$D$5:$D$253='Analítico Cp.'!$B20),-('Comp.'!$L$5:$L$253=D$1),('Comp.'!$E$5:$E$253))</f>
        <v>998981.25</v>
      </c>
      <c r="E20" s="15">
        <f>SUMPRODUCT(-('Diário 2o PA'!$E$5:$E$1412='Analítico Cp.'!$B20),-('Diário 2o PA'!$Q$5:$Q$1412=E$1),('Diário 2o PA'!$F$5:$F$1412))
+SUMPRODUCT(-('Diário 3o PA'!$E$5:$E$2004='Analítico Cp.'!$B20),-('Diário 3o PA'!$Q$5:$Q$2004=E$1),('Diário 3o PA'!$F$5:$F$2004))
+SUMPRODUCT(-('Diário 4º PA'!$E$5:$E$2004='Analítico Cp.'!$B20),-('Diário 4º PA'!$Q$5:$Q$2004=E$1),('Diário 4º PA'!$F$5:$F$2004))
+SUMPRODUCT(-('Diário 5º PA'!$E$5:$E$2004='Analítico Cp.'!$B20),-('Diário 5º PA'!$Q$5:$Q$2004=E$1),('Diário 5º PA'!$F$5:$F$2004))
+SUMPRODUCT(-('Comp.'!$D$5:$D$253='Analítico Cp.'!$B20),-('Comp.'!$L$5:$L$253=E$1),('Comp.'!$E$5:$E$253))</f>
        <v>971708.88</v>
      </c>
      <c r="F20" s="15">
        <f>SUMPRODUCT(-('Diário 2o PA'!$E$5:$E$1412='Analítico Cp.'!$B20),-('Diário 2o PA'!$Q$5:$Q$1412=F$1),('Diário 2o PA'!$F$5:$F$1412))
+SUMPRODUCT(-('Diário 3o PA'!$E$5:$E$2004='Analítico Cp.'!$B20),-('Diário 3o PA'!$Q$5:$Q$2004=F$1),('Diário 3o PA'!$F$5:$F$2004))
+SUMPRODUCT(-('Diário 4º PA'!$E$5:$E$2004='Analítico Cp.'!$B20),-('Diário 4º PA'!$Q$5:$Q$2004=F$1),('Diário 4º PA'!$F$5:$F$2004))
+SUMPRODUCT(-('Diário 5º PA'!$E$5:$E$2004='Analítico Cp.'!$B20),-('Diário 5º PA'!$Q$5:$Q$2004=F$1),('Diário 5º PA'!$F$5:$F$2004))
+SUMPRODUCT(-('Comp.'!$D$5:$D$253='Analítico Cp.'!$B20),-('Comp.'!$L$5:$L$253=F$1),('Comp.'!$E$5:$E$253))</f>
        <v>0</v>
      </c>
      <c r="G20" s="15">
        <f>SUMPRODUCT(-('Diário 2o PA'!$E$5:$E$1412='Analítico Cp.'!$B20),-('Diário 2o PA'!$Q$5:$Q$1412=G$1),('Diário 2o PA'!$F$5:$F$1412))
+SUMPRODUCT(-('Diário 3o PA'!$E$5:$E$2004='Analítico Cp.'!$B20),-('Diário 3o PA'!$Q$5:$Q$2004=G$1),('Diário 3o PA'!$F$5:$F$2004))
+SUMPRODUCT(-('Diário 4º PA'!$E$5:$E$2004='Analítico Cp.'!$B20),-('Diário 4º PA'!$Q$5:$Q$2004=G$1),('Diário 4º PA'!$F$5:$F$2004))
+SUMPRODUCT(-('Diário 5º PA'!$E$5:$E$2004='Analítico Cp.'!$B20),-('Diário 5º PA'!$Q$5:$Q$2004=G$1),('Diário 5º PA'!$F$5:$F$2004))
+SUMPRODUCT(-('Comp.'!$D$5:$D$253='Analítico Cp.'!$B20),-('Comp.'!$L$5:$L$253=G$1),('Comp.'!$E$5:$E$253))</f>
        <v>0</v>
      </c>
      <c r="H20" s="15">
        <f>SUMPRODUCT(-('Diário 2o PA'!$E$5:$E$1412='Analítico Cp.'!$B20),-('Diário 2o PA'!$Q$5:$Q$1412=H$1),('Diário 2o PA'!$F$5:$F$1412))
+SUMPRODUCT(-('Diário 3o PA'!$E$5:$E$2004='Analítico Cp.'!$B20),-('Diário 3o PA'!$Q$5:$Q$2004=H$1),('Diário 3o PA'!$F$5:$F$2004))
+SUMPRODUCT(-('Diário 4º PA'!$E$5:$E$2004='Analítico Cp.'!$B20),-('Diário 4º PA'!$Q$5:$Q$2004=H$1),('Diário 4º PA'!$F$5:$F$2004))
+SUMPRODUCT(-('Diário 5º PA'!$E$5:$E$2004='Analítico Cp.'!$B20),-('Diário 5º PA'!$Q$5:$Q$2004=H$1),('Diário 5º PA'!$F$5:$F$2004))
+SUMPRODUCT(-('Comp.'!$D$5:$D$253='Analítico Cp.'!$B20),-('Comp.'!$L$5:$L$253=H$1),('Comp.'!$E$5:$E$253))</f>
        <v>0</v>
      </c>
      <c r="I20" s="15">
        <f>SUMPRODUCT(-('Diário 2o PA'!$E$5:$E$1412='Analítico Cp.'!$B20),-('Diário 2o PA'!$Q$5:$Q$1412=I$1),('Diário 2o PA'!$F$5:$F$1412))
+SUMPRODUCT(-('Diário 3o PA'!$E$5:$E$2004='Analítico Cp.'!$B20),-('Diário 3o PA'!$Q$5:$Q$2004=I$1),('Diário 3o PA'!$F$5:$F$2004))
+SUMPRODUCT(-('Diário 4º PA'!$E$5:$E$2004='Analítico Cp.'!$B20),-('Diário 4º PA'!$Q$5:$Q$2004=I$1),('Diário 4º PA'!$F$5:$F$2004))
+SUMPRODUCT(-('Diário 5º PA'!$E$5:$E$2004='Analítico Cp.'!$B20),-('Diário 5º PA'!$Q$5:$Q$2004=I$1),('Diário 5º PA'!$F$5:$F$2004))
+SUMPRODUCT(-('Comp.'!$D$5:$D$253='Analítico Cp.'!$B20),-('Comp.'!$L$5:$L$253=I$1),('Comp.'!$E$5:$E$253))</f>
        <v>0</v>
      </c>
      <c r="J20" s="15">
        <f>SUMPRODUCT(-('Diário 2o PA'!$E$5:$E$1412='Analítico Cp.'!$B20),-('Diário 2o PA'!$Q$5:$Q$1412=J$1),('Diário 2o PA'!$F$5:$F$1412))
+SUMPRODUCT(-('Diário 3o PA'!$E$5:$E$2004='Analítico Cp.'!$B20),-('Diário 3o PA'!$Q$5:$Q$2004=J$1),('Diário 3o PA'!$F$5:$F$2004))
+SUMPRODUCT(-('Diário 4º PA'!$E$5:$E$2004='Analítico Cp.'!$B20),-('Diário 4º PA'!$Q$5:$Q$2004=J$1),('Diário 4º PA'!$F$5:$F$2004))
+SUMPRODUCT(-('Diário 5º PA'!$E$5:$E$2004='Analítico Cp.'!$B20),-('Diário 5º PA'!$Q$5:$Q$2004=J$1),('Diário 5º PA'!$F$5:$F$2004))
+SUMPRODUCT(-('Comp.'!$D$5:$D$253='Analítico Cp.'!$B20),-('Comp.'!$L$5:$L$253=J$1),('Comp.'!$E$5:$E$253))</f>
        <v>0</v>
      </c>
      <c r="K20" s="15">
        <f>SUMPRODUCT(-('Diário 2o PA'!$E$5:$E$1412='Analítico Cp.'!$B20),-('Diário 2o PA'!$Q$5:$Q$1412=K$1),('Diário 2o PA'!$F$5:$F$1412))
+SUMPRODUCT(-('Diário 3o PA'!$E$5:$E$2004='Analítico Cp.'!$B20),-('Diário 3o PA'!$Q$5:$Q$2004=K$1),('Diário 3o PA'!$F$5:$F$2004))
+SUMPRODUCT(-('Diário 4º PA'!$E$5:$E$2004='Analítico Cp.'!$B20),-('Diário 4º PA'!$Q$5:$Q$2004=K$1),('Diário 4º PA'!$F$5:$F$2004))
+SUMPRODUCT(-('Diário 5º PA'!$E$5:$E$2004='Analítico Cp.'!$B20),-('Diário 5º PA'!$Q$5:$Q$2004=K$1),('Diário 5º PA'!$F$5:$F$2004))
+SUMPRODUCT(-('Comp.'!$D$5:$D$253='Analítico Cp.'!$B20),-('Comp.'!$L$5:$L$253=K$1),('Comp.'!$E$5:$E$253))</f>
        <v>0</v>
      </c>
      <c r="L20" s="15">
        <f>SUMPRODUCT(-('Diário 2o PA'!$E$5:$E$1412='Analítico Cp.'!$B20),-('Diário 2o PA'!$Q$5:$Q$1412=L$1),('Diário 2o PA'!$F$5:$F$1412))
+SUMPRODUCT(-('Diário 3o PA'!$E$5:$E$2004='Analítico Cp.'!$B20),-('Diário 3o PA'!$Q$5:$Q$2004=L$1),('Diário 3o PA'!$F$5:$F$2004))
+SUMPRODUCT(-('Diário 4º PA'!$E$5:$E$2004='Analítico Cp.'!$B20),-('Diário 4º PA'!$Q$5:$Q$2004=L$1),('Diário 4º PA'!$F$5:$F$2004))
+SUMPRODUCT(-('Diário 5º PA'!$E$5:$E$2004='Analítico Cp.'!$B20),-('Diário 5º PA'!$Q$5:$Q$2004=L$1),('Diário 5º PA'!$F$5:$F$2004))
+SUMPRODUCT(-('Comp.'!$D$5:$D$253='Analítico Cp.'!$B20),-('Comp.'!$L$5:$L$253=L$1),('Comp.'!$E$5:$E$253))</f>
        <v>0</v>
      </c>
      <c r="M20" s="15">
        <f>SUMPRODUCT(-('Diário 2o PA'!$E$5:$E$1412='Analítico Cp.'!$B20),-('Diário 2o PA'!$Q$5:$Q$1412=M$1),('Diário 2o PA'!$F$5:$F$1412))
+SUMPRODUCT(-('Diário 3o PA'!$E$5:$E$2004='Analítico Cp.'!$B20),-('Diário 3o PA'!$Q$5:$Q$2004=M$1),('Diário 3o PA'!$F$5:$F$2004))
+SUMPRODUCT(-('Diário 4º PA'!$E$5:$E$2004='Analítico Cp.'!$B20),-('Diário 4º PA'!$Q$5:$Q$2004=M$1),('Diário 4º PA'!$F$5:$F$2004))
+SUMPRODUCT(-('Diário 5º PA'!$E$5:$E$2004='Analítico Cp.'!$B20),-('Diário 5º PA'!$Q$5:$Q$2004=M$1),('Diário 5º PA'!$F$5:$F$2004))
+SUMPRODUCT(-('Comp.'!$D$5:$D$253='Analítico Cp.'!$B20),-('Comp.'!$L$5:$L$253=M$1),('Comp.'!$E$5:$E$253))</f>
        <v>0</v>
      </c>
      <c r="N20" s="15">
        <f>SUMPRODUCT(-('Diário 2o PA'!$E$5:$E$1412='Analítico Cp.'!$B20),-('Diário 2o PA'!$Q$5:$Q$1412=N$1),('Diário 2o PA'!$F$5:$F$1412))
+SUMPRODUCT(-('Diário 3o PA'!$E$5:$E$2004='Analítico Cp.'!$B20),-('Diário 3o PA'!$Q$5:$Q$2004=N$1),('Diário 3o PA'!$F$5:$F$2004))
+SUMPRODUCT(-('Diário 4º PA'!$E$5:$E$2004='Analítico Cp.'!$B20),-('Diário 4º PA'!$Q$5:$Q$2004=N$1),('Diário 4º PA'!$F$5:$F$2004))
+SUMPRODUCT(-('Diário 5º PA'!$E$5:$E$2004='Analítico Cp.'!$B20),-('Diário 5º PA'!$Q$5:$Q$2004=N$1),('Diário 5º PA'!$F$5:$F$2004))
+SUMPRODUCT(-('Comp.'!$D$5:$D$253='Analítico Cp.'!$B20),-('Comp.'!$L$5:$L$253=N$1),('Comp.'!$E$5:$E$253))</f>
        <v>0</v>
      </c>
      <c r="O20" s="16">
        <f>SUM(C20:N20)</f>
        <v>2968351.61</v>
      </c>
      <c r="P20" s="193">
        <f t="shared" ref="P20:P25" si="1">IF($O$182=0,0,O20/$O$182)</f>
        <v>0.41675997867474995</v>
      </c>
    </row>
    <row r="21" spans="1:16" ht="23.25" customHeight="1" x14ac:dyDescent="0.25">
      <c r="A21" s="68" t="s">
        <v>100</v>
      </c>
      <c r="B21" s="66" t="s">
        <v>167</v>
      </c>
      <c r="C21" s="15">
        <f>SUMPRODUCT(-('Diário 2o PA'!$E$5:$E$1412='Analítico Cp.'!$B21),-('Diário 2o PA'!$Q$5:$Q$1412=C$1),('Diário 2o PA'!$F$5:$F$1412))
+SUMPRODUCT(-('Diário 3o PA'!$E$5:$E$2004='Analítico Cp.'!$B21),-('Diário 3o PA'!$Q$5:$Q$2004=C$1),('Diário 3o PA'!$F$5:$F$2004))
+SUMPRODUCT(-('Diário 4º PA'!$E$5:$E$2004='Analítico Cp.'!$B21),-('Diário 4º PA'!$Q$5:$Q$2004=C$1),('Diário 4º PA'!$F$5:$F$2004))
+SUMPRODUCT(-('Diário 5º PA'!$E$5:$E$2004='Analítico Cp.'!$B21),-('Diário 5º PA'!$Q$5:$Q$2004=C$1),('Diário 5º PA'!$F$5:$F$2004))
+SUMPRODUCT(-('Comp.'!$D$5:$D$253='Analítico Cp.'!$B21),-('Comp.'!$L$5:$L$253=C$1),('Comp.'!$E$5:$E$253))</f>
        <v>0</v>
      </c>
      <c r="D21" s="15">
        <f>SUMPRODUCT(-('Diário 2o PA'!$E$5:$E$1412='Analítico Cp.'!$B21),-('Diário 2o PA'!$Q$5:$Q$1412=D$1),('Diário 2o PA'!$F$5:$F$1412))
+SUMPRODUCT(-('Diário 3o PA'!$E$5:$E$2004='Analítico Cp.'!$B21),-('Diário 3o PA'!$Q$5:$Q$2004=D$1),('Diário 3o PA'!$F$5:$F$2004))
+SUMPRODUCT(-('Diário 4º PA'!$E$5:$E$2004='Analítico Cp.'!$B21),-('Diário 4º PA'!$Q$5:$Q$2004=D$1),('Diário 4º PA'!$F$5:$F$2004))
+SUMPRODUCT(-('Diário 5º PA'!$E$5:$E$2004='Analítico Cp.'!$B21),-('Diário 5º PA'!$Q$5:$Q$2004=D$1),('Diário 5º PA'!$F$5:$F$2004))
+SUMPRODUCT(-('Comp.'!$D$5:$D$253='Analítico Cp.'!$B21),-('Comp.'!$L$5:$L$253=D$1),('Comp.'!$E$5:$E$253))</f>
        <v>0</v>
      </c>
      <c r="E21" s="15">
        <f>SUMPRODUCT(-('Diário 2o PA'!$E$5:$E$1412='Analítico Cp.'!$B21),-('Diário 2o PA'!$Q$5:$Q$1412=E$1),('Diário 2o PA'!$F$5:$F$1412))
+SUMPRODUCT(-('Diário 3o PA'!$E$5:$E$2004='Analítico Cp.'!$B21),-('Diário 3o PA'!$Q$5:$Q$2004=E$1),('Diário 3o PA'!$F$5:$F$2004))
+SUMPRODUCT(-('Diário 4º PA'!$E$5:$E$2004='Analítico Cp.'!$B21),-('Diário 4º PA'!$Q$5:$Q$2004=E$1),('Diário 4º PA'!$F$5:$F$2004))
+SUMPRODUCT(-('Diário 5º PA'!$E$5:$E$2004='Analítico Cp.'!$B21),-('Diário 5º PA'!$Q$5:$Q$2004=E$1),('Diário 5º PA'!$F$5:$F$2004))
+SUMPRODUCT(-('Comp.'!$D$5:$D$253='Analítico Cp.'!$B21),-('Comp.'!$L$5:$L$253=E$1),('Comp.'!$E$5:$E$253))</f>
        <v>0</v>
      </c>
      <c r="F21" s="15">
        <f>SUMPRODUCT(-('Diário 2o PA'!$E$5:$E$1412='Analítico Cp.'!$B21),-('Diário 2o PA'!$Q$5:$Q$1412=F$1),('Diário 2o PA'!$F$5:$F$1412))
+SUMPRODUCT(-('Diário 3o PA'!$E$5:$E$2004='Analítico Cp.'!$B21),-('Diário 3o PA'!$Q$5:$Q$2004=F$1),('Diário 3o PA'!$F$5:$F$2004))
+SUMPRODUCT(-('Diário 4º PA'!$E$5:$E$2004='Analítico Cp.'!$B21),-('Diário 4º PA'!$Q$5:$Q$2004=F$1),('Diário 4º PA'!$F$5:$F$2004))
+SUMPRODUCT(-('Diário 5º PA'!$E$5:$E$2004='Analítico Cp.'!$B21),-('Diário 5º PA'!$Q$5:$Q$2004=F$1),('Diário 5º PA'!$F$5:$F$2004))
+SUMPRODUCT(-('Comp.'!$D$5:$D$253='Analítico Cp.'!$B21),-('Comp.'!$L$5:$L$253=F$1),('Comp.'!$E$5:$E$253))</f>
        <v>0</v>
      </c>
      <c r="G21" s="15">
        <f>SUMPRODUCT(-('Diário 2o PA'!$E$5:$E$1412='Analítico Cp.'!$B21),-('Diário 2o PA'!$Q$5:$Q$1412=G$1),('Diário 2o PA'!$F$5:$F$1412))
+SUMPRODUCT(-('Diário 3o PA'!$E$5:$E$2004='Analítico Cp.'!$B21),-('Diário 3o PA'!$Q$5:$Q$2004=G$1),('Diário 3o PA'!$F$5:$F$2004))
+SUMPRODUCT(-('Diário 4º PA'!$E$5:$E$2004='Analítico Cp.'!$B21),-('Diário 4º PA'!$Q$5:$Q$2004=G$1),('Diário 4º PA'!$F$5:$F$2004))
+SUMPRODUCT(-('Diário 5º PA'!$E$5:$E$2004='Analítico Cp.'!$B21),-('Diário 5º PA'!$Q$5:$Q$2004=G$1),('Diário 5º PA'!$F$5:$F$2004))
+SUMPRODUCT(-('Comp.'!$D$5:$D$253='Analítico Cp.'!$B21),-('Comp.'!$L$5:$L$253=G$1),('Comp.'!$E$5:$E$253))</f>
        <v>0</v>
      </c>
      <c r="H21" s="15">
        <f>SUMPRODUCT(-('Diário 2o PA'!$E$5:$E$1412='Analítico Cp.'!$B21),-('Diário 2o PA'!$Q$5:$Q$1412=H$1),('Diário 2o PA'!$F$5:$F$1412))
+SUMPRODUCT(-('Diário 3o PA'!$E$5:$E$2004='Analítico Cp.'!$B21),-('Diário 3o PA'!$Q$5:$Q$2004=H$1),('Diário 3o PA'!$F$5:$F$2004))
+SUMPRODUCT(-('Diário 4º PA'!$E$5:$E$2004='Analítico Cp.'!$B21),-('Diário 4º PA'!$Q$5:$Q$2004=H$1),('Diário 4º PA'!$F$5:$F$2004))
+SUMPRODUCT(-('Diário 5º PA'!$E$5:$E$2004='Analítico Cp.'!$B21),-('Diário 5º PA'!$Q$5:$Q$2004=H$1),('Diário 5º PA'!$F$5:$F$2004))
+SUMPRODUCT(-('Comp.'!$D$5:$D$253='Analítico Cp.'!$B21),-('Comp.'!$L$5:$L$253=H$1),('Comp.'!$E$5:$E$253))</f>
        <v>0</v>
      </c>
      <c r="I21" s="15">
        <f>SUMPRODUCT(-('Diário 2o PA'!$E$5:$E$1412='Analítico Cp.'!$B21),-('Diário 2o PA'!$Q$5:$Q$1412=I$1),('Diário 2o PA'!$F$5:$F$1412))
+SUMPRODUCT(-('Diário 3o PA'!$E$5:$E$2004='Analítico Cp.'!$B21),-('Diário 3o PA'!$Q$5:$Q$2004=I$1),('Diário 3o PA'!$F$5:$F$2004))
+SUMPRODUCT(-('Diário 4º PA'!$E$5:$E$2004='Analítico Cp.'!$B21),-('Diário 4º PA'!$Q$5:$Q$2004=I$1),('Diário 4º PA'!$F$5:$F$2004))
+SUMPRODUCT(-('Diário 5º PA'!$E$5:$E$2004='Analítico Cp.'!$B21),-('Diário 5º PA'!$Q$5:$Q$2004=I$1),('Diário 5º PA'!$F$5:$F$2004))
+SUMPRODUCT(-('Comp.'!$D$5:$D$253='Analítico Cp.'!$B21),-('Comp.'!$L$5:$L$253=I$1),('Comp.'!$E$5:$E$253))</f>
        <v>0</v>
      </c>
      <c r="J21" s="15">
        <f>SUMPRODUCT(-('Diário 2o PA'!$E$5:$E$1412='Analítico Cp.'!$B21),-('Diário 2o PA'!$Q$5:$Q$1412=J$1),('Diário 2o PA'!$F$5:$F$1412))
+SUMPRODUCT(-('Diário 3o PA'!$E$5:$E$2004='Analítico Cp.'!$B21),-('Diário 3o PA'!$Q$5:$Q$2004=J$1),('Diário 3o PA'!$F$5:$F$2004))
+SUMPRODUCT(-('Diário 4º PA'!$E$5:$E$2004='Analítico Cp.'!$B21),-('Diário 4º PA'!$Q$5:$Q$2004=J$1),('Diário 4º PA'!$F$5:$F$2004))
+SUMPRODUCT(-('Diário 5º PA'!$E$5:$E$2004='Analítico Cp.'!$B21),-('Diário 5º PA'!$Q$5:$Q$2004=J$1),('Diário 5º PA'!$F$5:$F$2004))
+SUMPRODUCT(-('Comp.'!$D$5:$D$253='Analítico Cp.'!$B21),-('Comp.'!$L$5:$L$253=J$1),('Comp.'!$E$5:$E$253))</f>
        <v>0</v>
      </c>
      <c r="K21" s="15">
        <f>SUMPRODUCT(-('Diário 2o PA'!$E$5:$E$1412='Analítico Cp.'!$B21),-('Diário 2o PA'!$Q$5:$Q$1412=K$1),('Diário 2o PA'!$F$5:$F$1412))
+SUMPRODUCT(-('Diário 3o PA'!$E$5:$E$2004='Analítico Cp.'!$B21),-('Diário 3o PA'!$Q$5:$Q$2004=K$1),('Diário 3o PA'!$F$5:$F$2004))
+SUMPRODUCT(-('Diário 4º PA'!$E$5:$E$2004='Analítico Cp.'!$B21),-('Diário 4º PA'!$Q$5:$Q$2004=K$1),('Diário 4º PA'!$F$5:$F$2004))
+SUMPRODUCT(-('Diário 5º PA'!$E$5:$E$2004='Analítico Cp.'!$B21),-('Diário 5º PA'!$Q$5:$Q$2004=K$1),('Diário 5º PA'!$F$5:$F$2004))
+SUMPRODUCT(-('Comp.'!$D$5:$D$253='Analítico Cp.'!$B21),-('Comp.'!$L$5:$L$253=K$1),('Comp.'!$E$5:$E$253))</f>
        <v>0</v>
      </c>
      <c r="L21" s="15">
        <f>SUMPRODUCT(-('Diário 2o PA'!$E$5:$E$1412='Analítico Cp.'!$B21),-('Diário 2o PA'!$Q$5:$Q$1412=L$1),('Diário 2o PA'!$F$5:$F$1412))
+SUMPRODUCT(-('Diário 3o PA'!$E$5:$E$2004='Analítico Cp.'!$B21),-('Diário 3o PA'!$Q$5:$Q$2004=L$1),('Diário 3o PA'!$F$5:$F$2004))
+SUMPRODUCT(-('Diário 4º PA'!$E$5:$E$2004='Analítico Cp.'!$B21),-('Diário 4º PA'!$Q$5:$Q$2004=L$1),('Diário 4º PA'!$F$5:$F$2004))
+SUMPRODUCT(-('Diário 5º PA'!$E$5:$E$2004='Analítico Cp.'!$B21),-('Diário 5º PA'!$Q$5:$Q$2004=L$1),('Diário 5º PA'!$F$5:$F$2004))
+SUMPRODUCT(-('Comp.'!$D$5:$D$253='Analítico Cp.'!$B21),-('Comp.'!$L$5:$L$253=L$1),('Comp.'!$E$5:$E$253))</f>
        <v>0</v>
      </c>
      <c r="M21" s="15">
        <f>SUMPRODUCT(-('Diário 2o PA'!$E$5:$E$1412='Analítico Cp.'!$B21),-('Diário 2o PA'!$Q$5:$Q$1412=M$1),('Diário 2o PA'!$F$5:$F$1412))
+SUMPRODUCT(-('Diário 3o PA'!$E$5:$E$2004='Analítico Cp.'!$B21),-('Diário 3o PA'!$Q$5:$Q$2004=M$1),('Diário 3o PA'!$F$5:$F$2004))
+SUMPRODUCT(-('Diário 4º PA'!$E$5:$E$2004='Analítico Cp.'!$B21),-('Diário 4º PA'!$Q$5:$Q$2004=M$1),('Diário 4º PA'!$F$5:$F$2004))
+SUMPRODUCT(-('Diário 5º PA'!$E$5:$E$2004='Analítico Cp.'!$B21),-('Diário 5º PA'!$Q$5:$Q$2004=M$1),('Diário 5º PA'!$F$5:$F$2004))
+SUMPRODUCT(-('Comp.'!$D$5:$D$253='Analítico Cp.'!$B21),-('Comp.'!$L$5:$L$253=M$1),('Comp.'!$E$5:$E$253))</f>
        <v>0</v>
      </c>
      <c r="N21" s="15">
        <f>SUMPRODUCT(-('Diário 2o PA'!$E$5:$E$1412='Analítico Cp.'!$B21),-('Diário 2o PA'!$Q$5:$Q$1412=N$1),('Diário 2o PA'!$F$5:$F$1412))
+SUMPRODUCT(-('Diário 3o PA'!$E$5:$E$2004='Analítico Cp.'!$B21),-('Diário 3o PA'!$Q$5:$Q$2004=N$1),('Diário 3o PA'!$F$5:$F$2004))
+SUMPRODUCT(-('Diário 4º PA'!$E$5:$E$2004='Analítico Cp.'!$B21),-('Diário 4º PA'!$Q$5:$Q$2004=N$1),('Diário 4º PA'!$F$5:$F$2004))
+SUMPRODUCT(-('Diário 5º PA'!$E$5:$E$2004='Analítico Cp.'!$B21),-('Diário 5º PA'!$Q$5:$Q$2004=N$1),('Diário 5º PA'!$F$5:$F$2004))
+SUMPRODUCT(-('Comp.'!$D$5:$D$253='Analítico Cp.'!$B21),-('Comp.'!$L$5:$L$253=N$1),('Comp.'!$E$5:$E$253))</f>
        <v>0</v>
      </c>
      <c r="O21" s="16">
        <f>SUM(C21:N21)</f>
        <v>0</v>
      </c>
      <c r="P21" s="193">
        <f t="shared" si="1"/>
        <v>0</v>
      </c>
    </row>
    <row r="22" spans="1:16" ht="23.25" customHeight="1" x14ac:dyDescent="0.25">
      <c r="A22" s="68" t="s">
        <v>101</v>
      </c>
      <c r="B22" s="66" t="s">
        <v>171</v>
      </c>
      <c r="C22" s="15">
        <f>SUMPRODUCT(-('Diário 2o PA'!$E$5:$E$1412='Analítico Cp.'!$B22),-('Diário 2o PA'!$Q$5:$Q$1412=C$1),('Diário 2o PA'!$F$5:$F$1412))
+SUMPRODUCT(-('Diário 3o PA'!$E$5:$E$2004='Analítico Cp.'!$B22),-('Diário 3o PA'!$Q$5:$Q$2004=C$1),('Diário 3o PA'!$F$5:$F$2004))
+SUMPRODUCT(-('Diário 4º PA'!$E$5:$E$2004='Analítico Cp.'!$B22),-('Diário 4º PA'!$Q$5:$Q$2004=C$1),('Diário 4º PA'!$F$5:$F$2004))
+SUMPRODUCT(-('Diário 5º PA'!$E$5:$E$2004='Analítico Cp.'!$B22),-('Diário 5º PA'!$Q$5:$Q$2004=C$1),('Diário 5º PA'!$F$5:$F$2004))
+SUMPRODUCT(-('Comp.'!$D$5:$D$253='Analítico Cp.'!$B22),-('Comp.'!$L$5:$L$253=C$1),('Comp.'!$E$5:$E$253))</f>
        <v>0</v>
      </c>
      <c r="D22" s="15">
        <f>SUMPRODUCT(-('Diário 2o PA'!$E$5:$E$1412='Analítico Cp.'!$B22),-('Diário 2o PA'!$Q$5:$Q$1412=D$1),('Diário 2o PA'!$F$5:$F$1412))
+SUMPRODUCT(-('Diário 3o PA'!$E$5:$E$2004='Analítico Cp.'!$B22),-('Diário 3o PA'!$Q$5:$Q$2004=D$1),('Diário 3o PA'!$F$5:$F$2004))
+SUMPRODUCT(-('Diário 4º PA'!$E$5:$E$2004='Analítico Cp.'!$B22),-('Diário 4º PA'!$Q$5:$Q$2004=D$1),('Diário 4º PA'!$F$5:$F$2004))
+SUMPRODUCT(-('Diário 5º PA'!$E$5:$E$2004='Analítico Cp.'!$B22),-('Diário 5º PA'!$Q$5:$Q$2004=D$1),('Diário 5º PA'!$F$5:$F$2004))
+SUMPRODUCT(-('Comp.'!$D$5:$D$253='Analítico Cp.'!$B22),-('Comp.'!$L$5:$L$253=D$1),('Comp.'!$E$5:$E$253))</f>
        <v>0</v>
      </c>
      <c r="E22" s="15">
        <f>SUMPRODUCT(-('Diário 2o PA'!$E$5:$E$1412='Analítico Cp.'!$B22),-('Diário 2o PA'!$Q$5:$Q$1412=E$1),('Diário 2o PA'!$F$5:$F$1412))
+SUMPRODUCT(-('Diário 3o PA'!$E$5:$E$2004='Analítico Cp.'!$B22),-('Diário 3o PA'!$Q$5:$Q$2004=E$1),('Diário 3o PA'!$F$5:$F$2004))
+SUMPRODUCT(-('Diário 4º PA'!$E$5:$E$2004='Analítico Cp.'!$B22),-('Diário 4º PA'!$Q$5:$Q$2004=E$1),('Diário 4º PA'!$F$5:$F$2004))
+SUMPRODUCT(-('Diário 5º PA'!$E$5:$E$2004='Analítico Cp.'!$B22),-('Diário 5º PA'!$Q$5:$Q$2004=E$1),('Diário 5º PA'!$F$5:$F$2004))
+SUMPRODUCT(-('Comp.'!$D$5:$D$253='Analítico Cp.'!$B22),-('Comp.'!$L$5:$L$253=E$1),('Comp.'!$E$5:$E$253))</f>
        <v>0</v>
      </c>
      <c r="F22" s="15">
        <f>SUMPRODUCT(-('Diário 2o PA'!$E$5:$E$1412='Analítico Cp.'!$B22),-('Diário 2o PA'!$Q$5:$Q$1412=F$1),('Diário 2o PA'!$F$5:$F$1412))
+SUMPRODUCT(-('Diário 3o PA'!$E$5:$E$2004='Analítico Cp.'!$B22),-('Diário 3o PA'!$Q$5:$Q$2004=F$1),('Diário 3o PA'!$F$5:$F$2004))
+SUMPRODUCT(-('Diário 4º PA'!$E$5:$E$2004='Analítico Cp.'!$B22),-('Diário 4º PA'!$Q$5:$Q$2004=F$1),('Diário 4º PA'!$F$5:$F$2004))
+SUMPRODUCT(-('Diário 5º PA'!$E$5:$E$2004='Analítico Cp.'!$B22),-('Diário 5º PA'!$Q$5:$Q$2004=F$1),('Diário 5º PA'!$F$5:$F$2004))
+SUMPRODUCT(-('Comp.'!$D$5:$D$253='Analítico Cp.'!$B22),-('Comp.'!$L$5:$L$253=F$1),('Comp.'!$E$5:$E$253))</f>
        <v>0</v>
      </c>
      <c r="G22" s="15">
        <f>SUMPRODUCT(-('Diário 2o PA'!$E$5:$E$1412='Analítico Cp.'!$B22),-('Diário 2o PA'!$Q$5:$Q$1412=G$1),('Diário 2o PA'!$F$5:$F$1412))
+SUMPRODUCT(-('Diário 3o PA'!$E$5:$E$2004='Analítico Cp.'!$B22),-('Diário 3o PA'!$Q$5:$Q$2004=G$1),('Diário 3o PA'!$F$5:$F$2004))
+SUMPRODUCT(-('Diário 4º PA'!$E$5:$E$2004='Analítico Cp.'!$B22),-('Diário 4º PA'!$Q$5:$Q$2004=G$1),('Diário 4º PA'!$F$5:$F$2004))
+SUMPRODUCT(-('Diário 5º PA'!$E$5:$E$2004='Analítico Cp.'!$B22),-('Diário 5º PA'!$Q$5:$Q$2004=G$1),('Diário 5º PA'!$F$5:$F$2004))
+SUMPRODUCT(-('Comp.'!$D$5:$D$253='Analítico Cp.'!$B22),-('Comp.'!$L$5:$L$253=G$1),('Comp.'!$E$5:$E$253))</f>
        <v>0</v>
      </c>
      <c r="H22" s="15">
        <f>SUMPRODUCT(-('Diário 2o PA'!$E$5:$E$1412='Analítico Cp.'!$B22),-('Diário 2o PA'!$Q$5:$Q$1412=H$1),('Diário 2o PA'!$F$5:$F$1412))
+SUMPRODUCT(-('Diário 3o PA'!$E$5:$E$2004='Analítico Cp.'!$B22),-('Diário 3o PA'!$Q$5:$Q$2004=H$1),('Diário 3o PA'!$F$5:$F$2004))
+SUMPRODUCT(-('Diário 4º PA'!$E$5:$E$2004='Analítico Cp.'!$B22),-('Diário 4º PA'!$Q$5:$Q$2004=H$1),('Diário 4º PA'!$F$5:$F$2004))
+SUMPRODUCT(-('Diário 5º PA'!$E$5:$E$2004='Analítico Cp.'!$B22),-('Diário 5º PA'!$Q$5:$Q$2004=H$1),('Diário 5º PA'!$F$5:$F$2004))
+SUMPRODUCT(-('Comp.'!$D$5:$D$253='Analítico Cp.'!$B22),-('Comp.'!$L$5:$L$253=H$1),('Comp.'!$E$5:$E$253))</f>
        <v>0</v>
      </c>
      <c r="I22" s="15">
        <f>SUMPRODUCT(-('Diário 2o PA'!$E$5:$E$1412='Analítico Cp.'!$B22),-('Diário 2o PA'!$Q$5:$Q$1412=I$1),('Diário 2o PA'!$F$5:$F$1412))
+SUMPRODUCT(-('Diário 3o PA'!$E$5:$E$2004='Analítico Cp.'!$B22),-('Diário 3o PA'!$Q$5:$Q$2004=I$1),('Diário 3o PA'!$F$5:$F$2004))
+SUMPRODUCT(-('Diário 4º PA'!$E$5:$E$2004='Analítico Cp.'!$B22),-('Diário 4º PA'!$Q$5:$Q$2004=I$1),('Diário 4º PA'!$F$5:$F$2004))
+SUMPRODUCT(-('Diário 5º PA'!$E$5:$E$2004='Analítico Cp.'!$B22),-('Diário 5º PA'!$Q$5:$Q$2004=I$1),('Diário 5º PA'!$F$5:$F$2004))
+SUMPRODUCT(-('Comp.'!$D$5:$D$253='Analítico Cp.'!$B22),-('Comp.'!$L$5:$L$253=I$1),('Comp.'!$E$5:$E$253))</f>
        <v>0</v>
      </c>
      <c r="J22" s="15">
        <f>SUMPRODUCT(-('Diário 2o PA'!$E$5:$E$1412='Analítico Cp.'!$B22),-('Diário 2o PA'!$Q$5:$Q$1412=J$1),('Diário 2o PA'!$F$5:$F$1412))
+SUMPRODUCT(-('Diário 3o PA'!$E$5:$E$2004='Analítico Cp.'!$B22),-('Diário 3o PA'!$Q$5:$Q$2004=J$1),('Diário 3o PA'!$F$5:$F$2004))
+SUMPRODUCT(-('Diário 4º PA'!$E$5:$E$2004='Analítico Cp.'!$B22),-('Diário 4º PA'!$Q$5:$Q$2004=J$1),('Diário 4º PA'!$F$5:$F$2004))
+SUMPRODUCT(-('Diário 5º PA'!$E$5:$E$2004='Analítico Cp.'!$B22),-('Diário 5º PA'!$Q$5:$Q$2004=J$1),('Diário 5º PA'!$F$5:$F$2004))
+SUMPRODUCT(-('Comp.'!$D$5:$D$253='Analítico Cp.'!$B22),-('Comp.'!$L$5:$L$253=J$1),('Comp.'!$E$5:$E$253))</f>
        <v>0</v>
      </c>
      <c r="K22" s="15">
        <f>SUMPRODUCT(-('Diário 2o PA'!$E$5:$E$1412='Analítico Cp.'!$B22),-('Diário 2o PA'!$Q$5:$Q$1412=K$1),('Diário 2o PA'!$F$5:$F$1412))
+SUMPRODUCT(-('Diário 3o PA'!$E$5:$E$2004='Analítico Cp.'!$B22),-('Diário 3o PA'!$Q$5:$Q$2004=K$1),('Diário 3o PA'!$F$5:$F$2004))
+SUMPRODUCT(-('Diário 4º PA'!$E$5:$E$2004='Analítico Cp.'!$B22),-('Diário 4º PA'!$Q$5:$Q$2004=K$1),('Diário 4º PA'!$F$5:$F$2004))
+SUMPRODUCT(-('Diário 5º PA'!$E$5:$E$2004='Analítico Cp.'!$B22),-('Diário 5º PA'!$Q$5:$Q$2004=K$1),('Diário 5º PA'!$F$5:$F$2004))
+SUMPRODUCT(-('Comp.'!$D$5:$D$253='Analítico Cp.'!$B22),-('Comp.'!$L$5:$L$253=K$1),('Comp.'!$E$5:$E$253))</f>
        <v>0</v>
      </c>
      <c r="L22" s="15">
        <f>SUMPRODUCT(-('Diário 2o PA'!$E$5:$E$1412='Analítico Cp.'!$B22),-('Diário 2o PA'!$Q$5:$Q$1412=L$1),('Diário 2o PA'!$F$5:$F$1412))
+SUMPRODUCT(-('Diário 3o PA'!$E$5:$E$2004='Analítico Cp.'!$B22),-('Diário 3o PA'!$Q$5:$Q$2004=L$1),('Diário 3o PA'!$F$5:$F$2004))
+SUMPRODUCT(-('Diário 4º PA'!$E$5:$E$2004='Analítico Cp.'!$B22),-('Diário 4º PA'!$Q$5:$Q$2004=L$1),('Diário 4º PA'!$F$5:$F$2004))
+SUMPRODUCT(-('Diário 5º PA'!$E$5:$E$2004='Analítico Cp.'!$B22),-('Diário 5º PA'!$Q$5:$Q$2004=L$1),('Diário 5º PA'!$F$5:$F$2004))
+SUMPRODUCT(-('Comp.'!$D$5:$D$253='Analítico Cp.'!$B22),-('Comp.'!$L$5:$L$253=L$1),('Comp.'!$E$5:$E$253))</f>
        <v>0</v>
      </c>
      <c r="M22" s="15">
        <f>SUMPRODUCT(-('Diário 2o PA'!$E$5:$E$1412='Analítico Cp.'!$B22),-('Diário 2o PA'!$Q$5:$Q$1412=M$1),('Diário 2o PA'!$F$5:$F$1412))
+SUMPRODUCT(-('Diário 3o PA'!$E$5:$E$2004='Analítico Cp.'!$B22),-('Diário 3o PA'!$Q$5:$Q$2004=M$1),('Diário 3o PA'!$F$5:$F$2004))
+SUMPRODUCT(-('Diário 4º PA'!$E$5:$E$2004='Analítico Cp.'!$B22),-('Diário 4º PA'!$Q$5:$Q$2004=M$1),('Diário 4º PA'!$F$5:$F$2004))
+SUMPRODUCT(-('Diário 5º PA'!$E$5:$E$2004='Analítico Cp.'!$B22),-('Diário 5º PA'!$Q$5:$Q$2004=M$1),('Diário 5º PA'!$F$5:$F$2004))
+SUMPRODUCT(-('Comp.'!$D$5:$D$253='Analítico Cp.'!$B22),-('Comp.'!$L$5:$L$253=M$1),('Comp.'!$E$5:$E$253))</f>
        <v>0</v>
      </c>
      <c r="N22" s="15">
        <f>SUMPRODUCT(-('Diário 2o PA'!$E$5:$E$1412='Analítico Cp.'!$B22),-('Diário 2o PA'!$Q$5:$Q$1412=N$1),('Diário 2o PA'!$F$5:$F$1412))
+SUMPRODUCT(-('Diário 3o PA'!$E$5:$E$2004='Analítico Cp.'!$B22),-('Diário 3o PA'!$Q$5:$Q$2004=N$1),('Diário 3o PA'!$F$5:$F$2004))
+SUMPRODUCT(-('Diário 4º PA'!$E$5:$E$2004='Analítico Cp.'!$B22),-('Diário 4º PA'!$Q$5:$Q$2004=N$1),('Diário 4º PA'!$F$5:$F$2004))
+SUMPRODUCT(-('Diário 5º PA'!$E$5:$E$2004='Analítico Cp.'!$B22),-('Diário 5º PA'!$Q$5:$Q$2004=N$1),('Diário 5º PA'!$F$5:$F$2004))
+SUMPRODUCT(-('Comp.'!$D$5:$D$253='Analítico Cp.'!$B22),-('Comp.'!$L$5:$L$253=N$1),('Comp.'!$E$5:$E$253))</f>
        <v>0</v>
      </c>
      <c r="O22" s="16">
        <f>SUM(C22:N22)</f>
        <v>0</v>
      </c>
      <c r="P22" s="193">
        <f t="shared" si="1"/>
        <v>0</v>
      </c>
    </row>
    <row r="23" spans="1:16" ht="23.25" customHeight="1" x14ac:dyDescent="0.25">
      <c r="A23" s="68" t="s">
        <v>102</v>
      </c>
      <c r="B23" s="66" t="s">
        <v>172</v>
      </c>
      <c r="C23" s="15">
        <f>SUMPRODUCT(-('Diário 2o PA'!$E$5:$E$1412='Analítico Cp.'!$B23),-('Diário 2o PA'!$Q$5:$Q$1412=C$1),('Diário 2o PA'!$F$5:$F$1412))
+SUMPRODUCT(-('Diário 3o PA'!$E$5:$E$2004='Analítico Cp.'!$B23),-('Diário 3o PA'!$Q$5:$Q$2004=C$1),('Diário 3o PA'!$F$5:$F$2004))
+SUMPRODUCT(-('Diário 4º PA'!$E$5:$E$2004='Analítico Cp.'!$B23),-('Diário 4º PA'!$Q$5:$Q$2004=C$1),('Diário 4º PA'!$F$5:$F$2004))
+SUMPRODUCT(-('Diário 5º PA'!$E$5:$E$2004='Analítico Cp.'!$B23),-('Diário 5º PA'!$Q$5:$Q$2004=C$1),('Diário 5º PA'!$F$5:$F$2004))
+SUMPRODUCT(-('Comp.'!$D$5:$D$253='Analítico Cp.'!$B23),-('Comp.'!$L$5:$L$253=C$1),('Comp.'!$E$5:$E$253))</f>
        <v>0</v>
      </c>
      <c r="D23" s="15">
        <f>SUMPRODUCT(-('Diário 2o PA'!$E$5:$E$1412='Analítico Cp.'!$B23),-('Diário 2o PA'!$Q$5:$Q$1412=D$1),('Diário 2o PA'!$F$5:$F$1412))
+SUMPRODUCT(-('Diário 3o PA'!$E$5:$E$2004='Analítico Cp.'!$B23),-('Diário 3o PA'!$Q$5:$Q$2004=D$1),('Diário 3o PA'!$F$5:$F$2004))
+SUMPRODUCT(-('Diário 4º PA'!$E$5:$E$2004='Analítico Cp.'!$B23),-('Diário 4º PA'!$Q$5:$Q$2004=D$1),('Diário 4º PA'!$F$5:$F$2004))
+SUMPRODUCT(-('Diário 5º PA'!$E$5:$E$2004='Analítico Cp.'!$B23),-('Diário 5º PA'!$Q$5:$Q$2004=D$1),('Diário 5º PA'!$F$5:$F$2004))
+SUMPRODUCT(-('Comp.'!$D$5:$D$253='Analítico Cp.'!$B23),-('Comp.'!$L$5:$L$253=D$1),('Comp.'!$E$5:$E$253))</f>
        <v>0</v>
      </c>
      <c r="E23" s="15">
        <f>SUMPRODUCT(-('Diário 2o PA'!$E$5:$E$1412='Analítico Cp.'!$B23),-('Diário 2o PA'!$Q$5:$Q$1412=E$1),('Diário 2o PA'!$F$5:$F$1412))
+SUMPRODUCT(-('Diário 3o PA'!$E$5:$E$2004='Analítico Cp.'!$B23),-('Diário 3o PA'!$Q$5:$Q$2004=E$1),('Diário 3o PA'!$F$5:$F$2004))
+SUMPRODUCT(-('Diário 4º PA'!$E$5:$E$2004='Analítico Cp.'!$B23),-('Diário 4º PA'!$Q$5:$Q$2004=E$1),('Diário 4º PA'!$F$5:$F$2004))
+SUMPRODUCT(-('Diário 5º PA'!$E$5:$E$2004='Analítico Cp.'!$B23),-('Diário 5º PA'!$Q$5:$Q$2004=E$1),('Diário 5º PA'!$F$5:$F$2004))
+SUMPRODUCT(-('Comp.'!$D$5:$D$253='Analítico Cp.'!$B23),-('Comp.'!$L$5:$L$253=E$1),('Comp.'!$E$5:$E$253))</f>
        <v>0</v>
      </c>
      <c r="F23" s="15">
        <f>SUMPRODUCT(-('Diário 2o PA'!$E$5:$E$1412='Analítico Cp.'!$B23),-('Diário 2o PA'!$Q$5:$Q$1412=F$1),('Diário 2o PA'!$F$5:$F$1412))
+SUMPRODUCT(-('Diário 3o PA'!$E$5:$E$2004='Analítico Cp.'!$B23),-('Diário 3o PA'!$Q$5:$Q$2004=F$1),('Diário 3o PA'!$F$5:$F$2004))
+SUMPRODUCT(-('Diário 4º PA'!$E$5:$E$2004='Analítico Cp.'!$B23),-('Diário 4º PA'!$Q$5:$Q$2004=F$1),('Diário 4º PA'!$F$5:$F$2004))
+SUMPRODUCT(-('Diário 5º PA'!$E$5:$E$2004='Analítico Cp.'!$B23),-('Diário 5º PA'!$Q$5:$Q$2004=F$1),('Diário 5º PA'!$F$5:$F$2004))
+SUMPRODUCT(-('Comp.'!$D$5:$D$253='Analítico Cp.'!$B23),-('Comp.'!$L$5:$L$253=F$1),('Comp.'!$E$5:$E$253))</f>
        <v>0</v>
      </c>
      <c r="G23" s="15">
        <f>SUMPRODUCT(-('Diário 2o PA'!$E$5:$E$1412='Analítico Cp.'!$B23),-('Diário 2o PA'!$Q$5:$Q$1412=G$1),('Diário 2o PA'!$F$5:$F$1412))
+SUMPRODUCT(-('Diário 3o PA'!$E$5:$E$2004='Analítico Cp.'!$B23),-('Diário 3o PA'!$Q$5:$Q$2004=G$1),('Diário 3o PA'!$F$5:$F$2004))
+SUMPRODUCT(-('Diário 4º PA'!$E$5:$E$2004='Analítico Cp.'!$B23),-('Diário 4º PA'!$Q$5:$Q$2004=G$1),('Diário 4º PA'!$F$5:$F$2004))
+SUMPRODUCT(-('Diário 5º PA'!$E$5:$E$2004='Analítico Cp.'!$B23),-('Diário 5º PA'!$Q$5:$Q$2004=G$1),('Diário 5º PA'!$F$5:$F$2004))
+SUMPRODUCT(-('Comp.'!$D$5:$D$253='Analítico Cp.'!$B23),-('Comp.'!$L$5:$L$253=G$1),('Comp.'!$E$5:$E$253))</f>
        <v>0</v>
      </c>
      <c r="H23" s="15">
        <f>SUMPRODUCT(-('Diário 2o PA'!$E$5:$E$1412='Analítico Cp.'!$B23),-('Diário 2o PA'!$Q$5:$Q$1412=H$1),('Diário 2o PA'!$F$5:$F$1412))
+SUMPRODUCT(-('Diário 3o PA'!$E$5:$E$2004='Analítico Cp.'!$B23),-('Diário 3o PA'!$Q$5:$Q$2004=H$1),('Diário 3o PA'!$F$5:$F$2004))
+SUMPRODUCT(-('Diário 4º PA'!$E$5:$E$2004='Analítico Cp.'!$B23),-('Diário 4º PA'!$Q$5:$Q$2004=H$1),('Diário 4º PA'!$F$5:$F$2004))
+SUMPRODUCT(-('Diário 5º PA'!$E$5:$E$2004='Analítico Cp.'!$B23),-('Diário 5º PA'!$Q$5:$Q$2004=H$1),('Diário 5º PA'!$F$5:$F$2004))
+SUMPRODUCT(-('Comp.'!$D$5:$D$253='Analítico Cp.'!$B23),-('Comp.'!$L$5:$L$253=H$1),('Comp.'!$E$5:$E$253))</f>
        <v>0</v>
      </c>
      <c r="I23" s="15">
        <f>SUMPRODUCT(-('Diário 2o PA'!$E$5:$E$1412='Analítico Cp.'!$B23),-('Diário 2o PA'!$Q$5:$Q$1412=I$1),('Diário 2o PA'!$F$5:$F$1412))
+SUMPRODUCT(-('Diário 3o PA'!$E$5:$E$2004='Analítico Cp.'!$B23),-('Diário 3o PA'!$Q$5:$Q$2004=I$1),('Diário 3o PA'!$F$5:$F$2004))
+SUMPRODUCT(-('Diário 4º PA'!$E$5:$E$2004='Analítico Cp.'!$B23),-('Diário 4º PA'!$Q$5:$Q$2004=I$1),('Diário 4º PA'!$F$5:$F$2004))
+SUMPRODUCT(-('Diário 5º PA'!$E$5:$E$2004='Analítico Cp.'!$B23),-('Diário 5º PA'!$Q$5:$Q$2004=I$1),('Diário 5º PA'!$F$5:$F$2004))
+SUMPRODUCT(-('Comp.'!$D$5:$D$253='Analítico Cp.'!$B23),-('Comp.'!$L$5:$L$253=I$1),('Comp.'!$E$5:$E$253))</f>
        <v>0</v>
      </c>
      <c r="J23" s="15">
        <f>SUMPRODUCT(-('Diário 2o PA'!$E$5:$E$1412='Analítico Cp.'!$B23),-('Diário 2o PA'!$Q$5:$Q$1412=J$1),('Diário 2o PA'!$F$5:$F$1412))
+SUMPRODUCT(-('Diário 3o PA'!$E$5:$E$2004='Analítico Cp.'!$B23),-('Diário 3o PA'!$Q$5:$Q$2004=J$1),('Diário 3o PA'!$F$5:$F$2004))
+SUMPRODUCT(-('Diário 4º PA'!$E$5:$E$2004='Analítico Cp.'!$B23),-('Diário 4º PA'!$Q$5:$Q$2004=J$1),('Diário 4º PA'!$F$5:$F$2004))
+SUMPRODUCT(-('Diário 5º PA'!$E$5:$E$2004='Analítico Cp.'!$B23),-('Diário 5º PA'!$Q$5:$Q$2004=J$1),('Diário 5º PA'!$F$5:$F$2004))
+SUMPRODUCT(-('Comp.'!$D$5:$D$253='Analítico Cp.'!$B23),-('Comp.'!$L$5:$L$253=J$1),('Comp.'!$E$5:$E$253))</f>
        <v>0</v>
      </c>
      <c r="K23" s="15">
        <f>SUMPRODUCT(-('Diário 2o PA'!$E$5:$E$1412='Analítico Cp.'!$B23),-('Diário 2o PA'!$Q$5:$Q$1412=K$1),('Diário 2o PA'!$F$5:$F$1412))
+SUMPRODUCT(-('Diário 3o PA'!$E$5:$E$2004='Analítico Cp.'!$B23),-('Diário 3o PA'!$Q$5:$Q$2004=K$1),('Diário 3o PA'!$F$5:$F$2004))
+SUMPRODUCT(-('Diário 4º PA'!$E$5:$E$2004='Analítico Cp.'!$B23),-('Diário 4º PA'!$Q$5:$Q$2004=K$1),('Diário 4º PA'!$F$5:$F$2004))
+SUMPRODUCT(-('Diário 5º PA'!$E$5:$E$2004='Analítico Cp.'!$B23),-('Diário 5º PA'!$Q$5:$Q$2004=K$1),('Diário 5º PA'!$F$5:$F$2004))
+SUMPRODUCT(-('Comp.'!$D$5:$D$253='Analítico Cp.'!$B23),-('Comp.'!$L$5:$L$253=K$1),('Comp.'!$E$5:$E$253))</f>
        <v>0</v>
      </c>
      <c r="L23" s="15">
        <f>SUMPRODUCT(-('Diário 2o PA'!$E$5:$E$1412='Analítico Cp.'!$B23),-('Diário 2o PA'!$Q$5:$Q$1412=L$1),('Diário 2o PA'!$F$5:$F$1412))
+SUMPRODUCT(-('Diário 3o PA'!$E$5:$E$2004='Analítico Cp.'!$B23),-('Diário 3o PA'!$Q$5:$Q$2004=L$1),('Diário 3o PA'!$F$5:$F$2004))
+SUMPRODUCT(-('Diário 4º PA'!$E$5:$E$2004='Analítico Cp.'!$B23),-('Diário 4º PA'!$Q$5:$Q$2004=L$1),('Diário 4º PA'!$F$5:$F$2004))
+SUMPRODUCT(-('Diário 5º PA'!$E$5:$E$2004='Analítico Cp.'!$B23),-('Diário 5º PA'!$Q$5:$Q$2004=L$1),('Diário 5º PA'!$F$5:$F$2004))
+SUMPRODUCT(-('Comp.'!$D$5:$D$253='Analítico Cp.'!$B23),-('Comp.'!$L$5:$L$253=L$1),('Comp.'!$E$5:$E$253))</f>
        <v>0</v>
      </c>
      <c r="M23" s="15">
        <f>SUMPRODUCT(-('Diário 2o PA'!$E$5:$E$1412='Analítico Cp.'!$B23),-('Diário 2o PA'!$Q$5:$Q$1412=M$1),('Diário 2o PA'!$F$5:$F$1412))
+SUMPRODUCT(-('Diário 3o PA'!$E$5:$E$2004='Analítico Cp.'!$B23),-('Diário 3o PA'!$Q$5:$Q$2004=M$1),('Diário 3o PA'!$F$5:$F$2004))
+SUMPRODUCT(-('Diário 4º PA'!$E$5:$E$2004='Analítico Cp.'!$B23),-('Diário 4º PA'!$Q$5:$Q$2004=M$1),('Diário 4º PA'!$F$5:$F$2004))
+SUMPRODUCT(-('Diário 5º PA'!$E$5:$E$2004='Analítico Cp.'!$B23),-('Diário 5º PA'!$Q$5:$Q$2004=M$1),('Diário 5º PA'!$F$5:$F$2004))
+SUMPRODUCT(-('Comp.'!$D$5:$D$253='Analítico Cp.'!$B23),-('Comp.'!$L$5:$L$253=M$1),('Comp.'!$E$5:$E$253))</f>
        <v>0</v>
      </c>
      <c r="N23" s="15">
        <f>SUMPRODUCT(-('Diário 2o PA'!$E$5:$E$1412='Analítico Cp.'!$B23),-('Diário 2o PA'!$Q$5:$Q$1412=N$1),('Diário 2o PA'!$F$5:$F$1412))
+SUMPRODUCT(-('Diário 3o PA'!$E$5:$E$2004='Analítico Cp.'!$B23),-('Diário 3o PA'!$Q$5:$Q$2004=N$1),('Diário 3o PA'!$F$5:$F$2004))
+SUMPRODUCT(-('Diário 4º PA'!$E$5:$E$2004='Analítico Cp.'!$B23),-('Diário 4º PA'!$Q$5:$Q$2004=N$1),('Diário 4º PA'!$F$5:$F$2004))
+SUMPRODUCT(-('Diário 5º PA'!$E$5:$E$2004='Analítico Cp.'!$B23),-('Diário 5º PA'!$Q$5:$Q$2004=N$1),('Diário 5º PA'!$F$5:$F$2004))
+SUMPRODUCT(-('Comp.'!$D$5:$D$253='Analítico Cp.'!$B23),-('Comp.'!$L$5:$L$253=N$1),('Comp.'!$E$5:$E$253))</f>
        <v>0</v>
      </c>
      <c r="O23" s="16">
        <f>SUM(C23:N23)</f>
        <v>0</v>
      </c>
      <c r="P23" s="193">
        <f t="shared" si="1"/>
        <v>0</v>
      </c>
    </row>
    <row r="24" spans="1:16" ht="23.25" customHeight="1" x14ac:dyDescent="0.25">
      <c r="A24" s="68" t="s">
        <v>103</v>
      </c>
      <c r="B24" s="66" t="s">
        <v>93</v>
      </c>
      <c r="C24" s="15">
        <f>SUMPRODUCT(-('Diário 2o PA'!$E$5:$E$1412='Analítico Cp.'!$B24),-('Diário 2o PA'!$Q$5:$Q$1412=C$1),('Diário 2o PA'!$F$5:$F$1412))
+SUMPRODUCT(-('Diário 3o PA'!$E$5:$E$2004='Analítico Cp.'!$B24),-('Diário 3o PA'!$Q$5:$Q$2004=C$1),('Diário 3o PA'!$F$5:$F$2004))
+SUMPRODUCT(-('Diário 4º PA'!$E$5:$E$2004='Analítico Cp.'!$B24),-('Diário 4º PA'!$Q$5:$Q$2004=C$1),('Diário 4º PA'!$F$5:$F$2004))
+SUMPRODUCT(-('Diário 5º PA'!$E$5:$E$2004='Analítico Cp.'!$B24),-('Diário 5º PA'!$Q$5:$Q$2004=C$1),('Diário 5º PA'!$F$5:$F$2004))
+SUMPRODUCT(-('Comp.'!$D$5:$D$253='Analítico Cp.'!$B24),-('Comp.'!$L$5:$L$253=C$1),('Comp.'!$E$5:$E$253))</f>
        <v>0</v>
      </c>
      <c r="D24" s="15">
        <f>SUMPRODUCT(-('Diário 2o PA'!$E$5:$E$1412='Analítico Cp.'!$B24),-('Diário 2o PA'!$Q$5:$Q$1412=D$1),('Diário 2o PA'!$F$5:$F$1412))
+SUMPRODUCT(-('Diário 3o PA'!$E$5:$E$2004='Analítico Cp.'!$B24),-('Diário 3o PA'!$Q$5:$Q$2004=D$1),('Diário 3o PA'!$F$5:$F$2004))
+SUMPRODUCT(-('Diário 4º PA'!$E$5:$E$2004='Analítico Cp.'!$B24),-('Diário 4º PA'!$Q$5:$Q$2004=D$1),('Diário 4º PA'!$F$5:$F$2004))
+SUMPRODUCT(-('Diário 5º PA'!$E$5:$E$2004='Analítico Cp.'!$B24),-('Diário 5º PA'!$Q$5:$Q$2004=D$1),('Diário 5º PA'!$F$5:$F$2004))
+SUMPRODUCT(-('Comp.'!$D$5:$D$253='Analítico Cp.'!$B24),-('Comp.'!$L$5:$L$253=D$1),('Comp.'!$E$5:$E$253))</f>
        <v>0</v>
      </c>
      <c r="E24" s="15">
        <f>SUMPRODUCT(-('Diário 2o PA'!$E$5:$E$1412='Analítico Cp.'!$B24),-('Diário 2o PA'!$Q$5:$Q$1412=E$1),('Diário 2o PA'!$F$5:$F$1412))
+SUMPRODUCT(-('Diário 3o PA'!$E$5:$E$2004='Analítico Cp.'!$B24),-('Diário 3o PA'!$Q$5:$Q$2004=E$1),('Diário 3o PA'!$F$5:$F$2004))
+SUMPRODUCT(-('Diário 4º PA'!$E$5:$E$2004='Analítico Cp.'!$B24),-('Diário 4º PA'!$Q$5:$Q$2004=E$1),('Diário 4º PA'!$F$5:$F$2004))
+SUMPRODUCT(-('Diário 5º PA'!$E$5:$E$2004='Analítico Cp.'!$B24),-('Diário 5º PA'!$Q$5:$Q$2004=E$1),('Diário 5º PA'!$F$5:$F$2004))
+SUMPRODUCT(-('Comp.'!$D$5:$D$253='Analítico Cp.'!$B24),-('Comp.'!$L$5:$L$253=E$1),('Comp.'!$E$5:$E$253))</f>
        <v>0</v>
      </c>
      <c r="F24" s="15">
        <f>SUMPRODUCT(-('Diário 2o PA'!$E$5:$E$1412='Analítico Cp.'!$B24),-('Diário 2o PA'!$Q$5:$Q$1412=F$1),('Diário 2o PA'!$F$5:$F$1412))
+SUMPRODUCT(-('Diário 3o PA'!$E$5:$E$2004='Analítico Cp.'!$B24),-('Diário 3o PA'!$Q$5:$Q$2004=F$1),('Diário 3o PA'!$F$5:$F$2004))
+SUMPRODUCT(-('Diário 4º PA'!$E$5:$E$2004='Analítico Cp.'!$B24),-('Diário 4º PA'!$Q$5:$Q$2004=F$1),('Diário 4º PA'!$F$5:$F$2004))
+SUMPRODUCT(-('Diário 5º PA'!$E$5:$E$2004='Analítico Cp.'!$B24),-('Diário 5º PA'!$Q$5:$Q$2004=F$1),('Diário 5º PA'!$F$5:$F$2004))
+SUMPRODUCT(-('Comp.'!$D$5:$D$253='Analítico Cp.'!$B24),-('Comp.'!$L$5:$L$253=F$1),('Comp.'!$E$5:$E$253))</f>
        <v>0</v>
      </c>
      <c r="G24" s="15">
        <f>SUMPRODUCT(-('Diário 2o PA'!$E$5:$E$1412='Analítico Cp.'!$B24),-('Diário 2o PA'!$Q$5:$Q$1412=G$1),('Diário 2o PA'!$F$5:$F$1412))
+SUMPRODUCT(-('Diário 3o PA'!$E$5:$E$2004='Analítico Cp.'!$B24),-('Diário 3o PA'!$Q$5:$Q$2004=G$1),('Diário 3o PA'!$F$5:$F$2004))
+SUMPRODUCT(-('Diário 4º PA'!$E$5:$E$2004='Analítico Cp.'!$B24),-('Diário 4º PA'!$Q$5:$Q$2004=G$1),('Diário 4º PA'!$F$5:$F$2004))
+SUMPRODUCT(-('Diário 5º PA'!$E$5:$E$2004='Analítico Cp.'!$B24),-('Diário 5º PA'!$Q$5:$Q$2004=G$1),('Diário 5º PA'!$F$5:$F$2004))
+SUMPRODUCT(-('Comp.'!$D$5:$D$253='Analítico Cp.'!$B24),-('Comp.'!$L$5:$L$253=G$1),('Comp.'!$E$5:$E$253))</f>
        <v>0</v>
      </c>
      <c r="H24" s="15">
        <f>SUMPRODUCT(-('Diário 2o PA'!$E$5:$E$1412='Analítico Cp.'!$B24),-('Diário 2o PA'!$Q$5:$Q$1412=H$1),('Diário 2o PA'!$F$5:$F$1412))
+SUMPRODUCT(-('Diário 3o PA'!$E$5:$E$2004='Analítico Cp.'!$B24),-('Diário 3o PA'!$Q$5:$Q$2004=H$1),('Diário 3o PA'!$F$5:$F$2004))
+SUMPRODUCT(-('Diário 4º PA'!$E$5:$E$2004='Analítico Cp.'!$B24),-('Diário 4º PA'!$Q$5:$Q$2004=H$1),('Diário 4º PA'!$F$5:$F$2004))
+SUMPRODUCT(-('Diário 5º PA'!$E$5:$E$2004='Analítico Cp.'!$B24),-('Diário 5º PA'!$Q$5:$Q$2004=H$1),('Diário 5º PA'!$F$5:$F$2004))
+SUMPRODUCT(-('Comp.'!$D$5:$D$253='Analítico Cp.'!$B24),-('Comp.'!$L$5:$L$253=H$1),('Comp.'!$E$5:$E$253))</f>
        <v>0</v>
      </c>
      <c r="I24" s="15">
        <f>SUMPRODUCT(-('Diário 2o PA'!$E$5:$E$1412='Analítico Cp.'!$B24),-('Diário 2o PA'!$Q$5:$Q$1412=I$1),('Diário 2o PA'!$F$5:$F$1412))
+SUMPRODUCT(-('Diário 3o PA'!$E$5:$E$2004='Analítico Cp.'!$B24),-('Diário 3o PA'!$Q$5:$Q$2004=I$1),('Diário 3o PA'!$F$5:$F$2004))
+SUMPRODUCT(-('Diário 4º PA'!$E$5:$E$2004='Analítico Cp.'!$B24),-('Diário 4º PA'!$Q$5:$Q$2004=I$1),('Diário 4º PA'!$F$5:$F$2004))
+SUMPRODUCT(-('Diário 5º PA'!$E$5:$E$2004='Analítico Cp.'!$B24),-('Diário 5º PA'!$Q$5:$Q$2004=I$1),('Diário 5º PA'!$F$5:$F$2004))
+SUMPRODUCT(-('Comp.'!$D$5:$D$253='Analítico Cp.'!$B24),-('Comp.'!$L$5:$L$253=I$1),('Comp.'!$E$5:$E$253))</f>
        <v>0</v>
      </c>
      <c r="J24" s="15">
        <f>SUMPRODUCT(-('Diário 2o PA'!$E$5:$E$1412='Analítico Cp.'!$B24),-('Diário 2o PA'!$Q$5:$Q$1412=J$1),('Diário 2o PA'!$F$5:$F$1412))
+SUMPRODUCT(-('Diário 3o PA'!$E$5:$E$2004='Analítico Cp.'!$B24),-('Diário 3o PA'!$Q$5:$Q$2004=J$1),('Diário 3o PA'!$F$5:$F$2004))
+SUMPRODUCT(-('Diário 4º PA'!$E$5:$E$2004='Analítico Cp.'!$B24),-('Diário 4º PA'!$Q$5:$Q$2004=J$1),('Diário 4º PA'!$F$5:$F$2004))
+SUMPRODUCT(-('Diário 5º PA'!$E$5:$E$2004='Analítico Cp.'!$B24),-('Diário 5º PA'!$Q$5:$Q$2004=J$1),('Diário 5º PA'!$F$5:$F$2004))
+SUMPRODUCT(-('Comp.'!$D$5:$D$253='Analítico Cp.'!$B24),-('Comp.'!$L$5:$L$253=J$1),('Comp.'!$E$5:$E$253))</f>
        <v>0</v>
      </c>
      <c r="K24" s="15">
        <f>SUMPRODUCT(-('Diário 2o PA'!$E$5:$E$1412='Analítico Cp.'!$B24),-('Diário 2o PA'!$Q$5:$Q$1412=K$1),('Diário 2o PA'!$F$5:$F$1412))
+SUMPRODUCT(-('Diário 3o PA'!$E$5:$E$2004='Analítico Cp.'!$B24),-('Diário 3o PA'!$Q$5:$Q$2004=K$1),('Diário 3o PA'!$F$5:$F$2004))
+SUMPRODUCT(-('Diário 4º PA'!$E$5:$E$2004='Analítico Cp.'!$B24),-('Diário 4º PA'!$Q$5:$Q$2004=K$1),('Diário 4º PA'!$F$5:$F$2004))
+SUMPRODUCT(-('Diário 5º PA'!$E$5:$E$2004='Analítico Cp.'!$B24),-('Diário 5º PA'!$Q$5:$Q$2004=K$1),('Diário 5º PA'!$F$5:$F$2004))
+SUMPRODUCT(-('Comp.'!$D$5:$D$253='Analítico Cp.'!$B24),-('Comp.'!$L$5:$L$253=K$1),('Comp.'!$E$5:$E$253))</f>
        <v>0</v>
      </c>
      <c r="L24" s="15">
        <f>SUMPRODUCT(-('Diário 2o PA'!$E$5:$E$1412='Analítico Cp.'!$B24),-('Diário 2o PA'!$Q$5:$Q$1412=L$1),('Diário 2o PA'!$F$5:$F$1412))
+SUMPRODUCT(-('Diário 3o PA'!$E$5:$E$2004='Analítico Cp.'!$B24),-('Diário 3o PA'!$Q$5:$Q$2004=L$1),('Diário 3o PA'!$F$5:$F$2004))
+SUMPRODUCT(-('Diário 4º PA'!$E$5:$E$2004='Analítico Cp.'!$B24),-('Diário 4º PA'!$Q$5:$Q$2004=L$1),('Diário 4º PA'!$F$5:$F$2004))
+SUMPRODUCT(-('Diário 5º PA'!$E$5:$E$2004='Analítico Cp.'!$B24),-('Diário 5º PA'!$Q$5:$Q$2004=L$1),('Diário 5º PA'!$F$5:$F$2004))
+SUMPRODUCT(-('Comp.'!$D$5:$D$253='Analítico Cp.'!$B24),-('Comp.'!$L$5:$L$253=L$1),('Comp.'!$E$5:$E$253))</f>
        <v>0</v>
      </c>
      <c r="M24" s="15">
        <f>SUMPRODUCT(-('Diário 2o PA'!$E$5:$E$1412='Analítico Cp.'!$B24),-('Diário 2o PA'!$Q$5:$Q$1412=M$1),('Diário 2o PA'!$F$5:$F$1412))
+SUMPRODUCT(-('Diário 3o PA'!$E$5:$E$2004='Analítico Cp.'!$B24),-('Diário 3o PA'!$Q$5:$Q$2004=M$1),('Diário 3o PA'!$F$5:$F$2004))
+SUMPRODUCT(-('Diário 4º PA'!$E$5:$E$2004='Analítico Cp.'!$B24),-('Diário 4º PA'!$Q$5:$Q$2004=M$1),('Diário 4º PA'!$F$5:$F$2004))
+SUMPRODUCT(-('Diário 5º PA'!$E$5:$E$2004='Analítico Cp.'!$B24),-('Diário 5º PA'!$Q$5:$Q$2004=M$1),('Diário 5º PA'!$F$5:$F$2004))
+SUMPRODUCT(-('Comp.'!$D$5:$D$253='Analítico Cp.'!$B24),-('Comp.'!$L$5:$L$253=M$1),('Comp.'!$E$5:$E$253))</f>
        <v>0</v>
      </c>
      <c r="N24" s="15">
        <f>SUMPRODUCT(-('Diário 2o PA'!$E$5:$E$1412='Analítico Cp.'!$B24),-('Diário 2o PA'!$Q$5:$Q$1412=N$1),('Diário 2o PA'!$F$5:$F$1412))
+SUMPRODUCT(-('Diário 3o PA'!$E$5:$E$2004='Analítico Cp.'!$B24),-('Diário 3o PA'!$Q$5:$Q$2004=N$1),('Diário 3o PA'!$F$5:$F$2004))
+SUMPRODUCT(-('Diário 4º PA'!$E$5:$E$2004='Analítico Cp.'!$B24),-('Diário 4º PA'!$Q$5:$Q$2004=N$1),('Diário 4º PA'!$F$5:$F$2004))
+SUMPRODUCT(-('Diário 5º PA'!$E$5:$E$2004='Analítico Cp.'!$B24),-('Diário 5º PA'!$Q$5:$Q$2004=N$1),('Diário 5º PA'!$F$5:$F$2004))
+SUMPRODUCT(-('Comp.'!$D$5:$D$253='Analítico Cp.'!$B24),-('Comp.'!$L$5:$L$253=N$1),('Comp.'!$E$5:$E$253))</f>
        <v>0</v>
      </c>
      <c r="O24" s="16">
        <f>SUM(C24:N24)</f>
        <v>0</v>
      </c>
      <c r="P24" s="193">
        <f t="shared" si="1"/>
        <v>0</v>
      </c>
    </row>
    <row r="25" spans="1:16" ht="23.25" customHeight="1" x14ac:dyDescent="0.25">
      <c r="A25" s="26"/>
      <c r="B25" s="27" t="s">
        <v>104</v>
      </c>
      <c r="C25" s="17">
        <f t="shared" ref="C25:O25" si="2">SUBTOTAL(109,C20:C24)</f>
        <v>997661.4800000001</v>
      </c>
      <c r="D25" s="17">
        <f t="shared" si="2"/>
        <v>998981.25</v>
      </c>
      <c r="E25" s="17">
        <f t="shared" si="2"/>
        <v>971708.88</v>
      </c>
      <c r="F25" s="17">
        <f t="shared" si="2"/>
        <v>0</v>
      </c>
      <c r="G25" s="17">
        <f t="shared" si="2"/>
        <v>0</v>
      </c>
      <c r="H25" s="17">
        <f t="shared" si="2"/>
        <v>0</v>
      </c>
      <c r="I25" s="17">
        <f t="shared" si="2"/>
        <v>0</v>
      </c>
      <c r="J25" s="17">
        <f t="shared" si="2"/>
        <v>0</v>
      </c>
      <c r="K25" s="17">
        <f t="shared" si="2"/>
        <v>0</v>
      </c>
      <c r="L25" s="17">
        <f t="shared" si="2"/>
        <v>0</v>
      </c>
      <c r="M25" s="17">
        <f t="shared" si="2"/>
        <v>0</v>
      </c>
      <c r="N25" s="17">
        <f t="shared" si="2"/>
        <v>0</v>
      </c>
      <c r="O25" s="17">
        <f t="shared" si="2"/>
        <v>2968351.61</v>
      </c>
      <c r="P25" s="197">
        <f t="shared" si="1"/>
        <v>0.41675997867474995</v>
      </c>
    </row>
    <row r="26" spans="1:16" s="37" customFormat="1" ht="23.25" customHeight="1" x14ac:dyDescent="0.25">
      <c r="A26" s="111" t="s">
        <v>13</v>
      </c>
      <c r="B26" s="112" t="s">
        <v>8</v>
      </c>
      <c r="C26" s="73"/>
      <c r="D26" s="73"/>
      <c r="E26" s="73"/>
      <c r="F26" s="73"/>
      <c r="G26" s="73"/>
      <c r="H26" s="73"/>
      <c r="I26" s="73"/>
      <c r="J26" s="73"/>
      <c r="K26" s="73"/>
      <c r="L26" s="73"/>
      <c r="M26" s="73"/>
      <c r="N26" s="73"/>
      <c r="O26" s="73"/>
      <c r="P26" s="198"/>
    </row>
    <row r="27" spans="1:16" ht="23.25" customHeight="1" x14ac:dyDescent="0.25">
      <c r="A27" s="68" t="s">
        <v>105</v>
      </c>
      <c r="B27" s="67" t="s">
        <v>239</v>
      </c>
      <c r="C27" s="15">
        <f>SUMPRODUCT(-('Diário 2o PA'!$E$5:$E$1412='Analítico Cp.'!$B27),-('Diário 2o PA'!$Q$5:$Q$1412=C$1),('Diário 2o PA'!$F$5:$F$1412))
+SUMPRODUCT(-('Diário 3o PA'!$E$5:$E$2004='Analítico Cp.'!$B27),-('Diário 3o PA'!$Q$5:$Q$2004=C$1),('Diário 3o PA'!$F$5:$F$2004))
+SUMPRODUCT(-('Diário 4º PA'!$E$5:$E$2004='Analítico Cp.'!$B27),-('Diário 4º PA'!$Q$5:$Q$2004=C$1),('Diário 4º PA'!$F$5:$F$2004))
+SUMPRODUCT(-('Diário 5º PA'!$E$5:$E$2004='Analítico Cp.'!$B27),-('Diário 5º PA'!$Q$5:$Q$2004=C$1),('Diário 5º PA'!$F$5:$F$2004))
+SUMPRODUCT(-('Comp.'!$D$5:$D$253='Analítico Cp.'!$B27),-('Comp.'!$L$5:$L$253=C$1),('Comp.'!$E$5:$E$253))</f>
        <v>0</v>
      </c>
      <c r="D27" s="15">
        <f>SUMPRODUCT(-('Diário 2o PA'!$E$5:$E$1412='Analítico Cp.'!$B27),-('Diário 2o PA'!$Q$5:$Q$1412=D$1),('Diário 2o PA'!$F$5:$F$1412))
+SUMPRODUCT(-('Diário 3o PA'!$E$5:$E$2004='Analítico Cp.'!$B27),-('Diário 3o PA'!$Q$5:$Q$2004=D$1),('Diário 3o PA'!$F$5:$F$2004))
+SUMPRODUCT(-('Diário 4º PA'!$E$5:$E$2004='Analítico Cp.'!$B27),-('Diário 4º PA'!$Q$5:$Q$2004=D$1),('Diário 4º PA'!$F$5:$F$2004))
+SUMPRODUCT(-('Diário 5º PA'!$E$5:$E$2004='Analítico Cp.'!$B27),-('Diário 5º PA'!$Q$5:$Q$2004=D$1),('Diário 5º PA'!$F$5:$F$2004))
+SUMPRODUCT(-('Comp.'!$D$5:$D$253='Analítico Cp.'!$B27),-('Comp.'!$L$5:$L$253=D$1),('Comp.'!$E$5:$E$253))</f>
        <v>0</v>
      </c>
      <c r="E27" s="15">
        <f>SUMPRODUCT(-('Diário 2o PA'!$E$5:$E$1412='Analítico Cp.'!$B27),-('Diário 2o PA'!$Q$5:$Q$1412=E$1),('Diário 2o PA'!$F$5:$F$1412))
+SUMPRODUCT(-('Diário 3o PA'!$E$5:$E$2004='Analítico Cp.'!$B27),-('Diário 3o PA'!$Q$5:$Q$2004=E$1),('Diário 3o PA'!$F$5:$F$2004))
+SUMPRODUCT(-('Diário 4º PA'!$E$5:$E$2004='Analítico Cp.'!$B27),-('Diário 4º PA'!$Q$5:$Q$2004=E$1),('Diário 4º PA'!$F$5:$F$2004))
+SUMPRODUCT(-('Diário 5º PA'!$E$5:$E$2004='Analítico Cp.'!$B27),-('Diário 5º PA'!$Q$5:$Q$2004=E$1),('Diário 5º PA'!$F$5:$F$2004))
+SUMPRODUCT(-('Comp.'!$D$5:$D$253='Analítico Cp.'!$B27),-('Comp.'!$L$5:$L$253=E$1),('Comp.'!$E$5:$E$253))</f>
        <v>0</v>
      </c>
      <c r="F27" s="15">
        <f>SUMPRODUCT(-('Diário 2o PA'!$E$5:$E$1412='Analítico Cp.'!$B27),-('Diário 2o PA'!$Q$5:$Q$1412=F$1),('Diário 2o PA'!$F$5:$F$1412))
+SUMPRODUCT(-('Diário 3o PA'!$E$5:$E$2004='Analítico Cp.'!$B27),-('Diário 3o PA'!$Q$5:$Q$2004=F$1),('Diário 3o PA'!$F$5:$F$2004))
+SUMPRODUCT(-('Diário 4º PA'!$E$5:$E$2004='Analítico Cp.'!$B27),-('Diário 4º PA'!$Q$5:$Q$2004=F$1),('Diário 4º PA'!$F$5:$F$2004))
+SUMPRODUCT(-('Diário 5º PA'!$E$5:$E$2004='Analítico Cp.'!$B27),-('Diário 5º PA'!$Q$5:$Q$2004=F$1),('Diário 5º PA'!$F$5:$F$2004))
+SUMPRODUCT(-('Comp.'!$D$5:$D$253='Analítico Cp.'!$B27),-('Comp.'!$L$5:$L$253=F$1),('Comp.'!$E$5:$E$253))</f>
        <v>0</v>
      </c>
      <c r="G27" s="15">
        <f>SUMPRODUCT(-('Diário 2o PA'!$E$5:$E$1412='Analítico Cp.'!$B27),-('Diário 2o PA'!$Q$5:$Q$1412=G$1),('Diário 2o PA'!$F$5:$F$1412))
+SUMPRODUCT(-('Diário 3o PA'!$E$5:$E$2004='Analítico Cp.'!$B27),-('Diário 3o PA'!$Q$5:$Q$2004=G$1),('Diário 3o PA'!$F$5:$F$2004))
+SUMPRODUCT(-('Diário 4º PA'!$E$5:$E$2004='Analítico Cp.'!$B27),-('Diário 4º PA'!$Q$5:$Q$2004=G$1),('Diário 4º PA'!$F$5:$F$2004))
+SUMPRODUCT(-('Diário 5º PA'!$E$5:$E$2004='Analítico Cp.'!$B27),-('Diário 5º PA'!$Q$5:$Q$2004=G$1),('Diário 5º PA'!$F$5:$F$2004))
+SUMPRODUCT(-('Comp.'!$D$5:$D$253='Analítico Cp.'!$B27),-('Comp.'!$L$5:$L$253=G$1),('Comp.'!$E$5:$E$253))</f>
        <v>0</v>
      </c>
      <c r="H27" s="15">
        <f>SUMPRODUCT(-('Diário 2o PA'!$E$5:$E$1412='Analítico Cp.'!$B27),-('Diário 2o PA'!$Q$5:$Q$1412=H$1),('Diário 2o PA'!$F$5:$F$1412))
+SUMPRODUCT(-('Diário 3o PA'!$E$5:$E$2004='Analítico Cp.'!$B27),-('Diário 3o PA'!$Q$5:$Q$2004=H$1),('Diário 3o PA'!$F$5:$F$2004))
+SUMPRODUCT(-('Diário 4º PA'!$E$5:$E$2004='Analítico Cp.'!$B27),-('Diário 4º PA'!$Q$5:$Q$2004=H$1),('Diário 4º PA'!$F$5:$F$2004))
+SUMPRODUCT(-('Diário 5º PA'!$E$5:$E$2004='Analítico Cp.'!$B27),-('Diário 5º PA'!$Q$5:$Q$2004=H$1),('Diário 5º PA'!$F$5:$F$2004))
+SUMPRODUCT(-('Comp.'!$D$5:$D$253='Analítico Cp.'!$B27),-('Comp.'!$L$5:$L$253=H$1),('Comp.'!$E$5:$E$253))</f>
        <v>0</v>
      </c>
      <c r="I27" s="15">
        <f>SUMPRODUCT(-('Diário 2o PA'!$E$5:$E$1412='Analítico Cp.'!$B27),-('Diário 2o PA'!$Q$5:$Q$1412=I$1),('Diário 2o PA'!$F$5:$F$1412))
+SUMPRODUCT(-('Diário 3o PA'!$E$5:$E$2004='Analítico Cp.'!$B27),-('Diário 3o PA'!$Q$5:$Q$2004=I$1),('Diário 3o PA'!$F$5:$F$2004))
+SUMPRODUCT(-('Diário 4º PA'!$E$5:$E$2004='Analítico Cp.'!$B27),-('Diário 4º PA'!$Q$5:$Q$2004=I$1),('Diário 4º PA'!$F$5:$F$2004))
+SUMPRODUCT(-('Diário 5º PA'!$E$5:$E$2004='Analítico Cp.'!$B27),-('Diário 5º PA'!$Q$5:$Q$2004=I$1),('Diário 5º PA'!$F$5:$F$2004))
+SUMPRODUCT(-('Comp.'!$D$5:$D$253='Analítico Cp.'!$B27),-('Comp.'!$L$5:$L$253=I$1),('Comp.'!$E$5:$E$253))</f>
        <v>0</v>
      </c>
      <c r="J27" s="15">
        <f>SUMPRODUCT(-('Diário 2o PA'!$E$5:$E$1412='Analítico Cp.'!$B27),-('Diário 2o PA'!$Q$5:$Q$1412=J$1),('Diário 2o PA'!$F$5:$F$1412))
+SUMPRODUCT(-('Diário 3o PA'!$E$5:$E$2004='Analítico Cp.'!$B27),-('Diário 3o PA'!$Q$5:$Q$2004=J$1),('Diário 3o PA'!$F$5:$F$2004))
+SUMPRODUCT(-('Diário 4º PA'!$E$5:$E$2004='Analítico Cp.'!$B27),-('Diário 4º PA'!$Q$5:$Q$2004=J$1),('Diário 4º PA'!$F$5:$F$2004))
+SUMPRODUCT(-('Diário 5º PA'!$E$5:$E$2004='Analítico Cp.'!$B27),-('Diário 5º PA'!$Q$5:$Q$2004=J$1),('Diário 5º PA'!$F$5:$F$2004))
+SUMPRODUCT(-('Comp.'!$D$5:$D$253='Analítico Cp.'!$B27),-('Comp.'!$L$5:$L$253=J$1),('Comp.'!$E$5:$E$253))</f>
        <v>0</v>
      </c>
      <c r="K27" s="15">
        <f>SUMPRODUCT(-('Diário 2o PA'!$E$5:$E$1412='Analítico Cp.'!$B27),-('Diário 2o PA'!$Q$5:$Q$1412=K$1),('Diário 2o PA'!$F$5:$F$1412))
+SUMPRODUCT(-('Diário 3o PA'!$E$5:$E$2004='Analítico Cp.'!$B27),-('Diário 3o PA'!$Q$5:$Q$2004=K$1),('Diário 3o PA'!$F$5:$F$2004))
+SUMPRODUCT(-('Diário 4º PA'!$E$5:$E$2004='Analítico Cp.'!$B27),-('Diário 4º PA'!$Q$5:$Q$2004=K$1),('Diário 4º PA'!$F$5:$F$2004))
+SUMPRODUCT(-('Diário 5º PA'!$E$5:$E$2004='Analítico Cp.'!$B27),-('Diário 5º PA'!$Q$5:$Q$2004=K$1),('Diário 5º PA'!$F$5:$F$2004))
+SUMPRODUCT(-('Comp.'!$D$5:$D$253='Analítico Cp.'!$B27),-('Comp.'!$L$5:$L$253=K$1),('Comp.'!$E$5:$E$253))</f>
        <v>0</v>
      </c>
      <c r="L27" s="15">
        <f>SUMPRODUCT(-('Diário 2o PA'!$E$5:$E$1412='Analítico Cp.'!$B27),-('Diário 2o PA'!$Q$5:$Q$1412=L$1),('Diário 2o PA'!$F$5:$F$1412))
+SUMPRODUCT(-('Diário 3o PA'!$E$5:$E$2004='Analítico Cp.'!$B27),-('Diário 3o PA'!$Q$5:$Q$2004=L$1),('Diário 3o PA'!$F$5:$F$2004))
+SUMPRODUCT(-('Diário 4º PA'!$E$5:$E$2004='Analítico Cp.'!$B27),-('Diário 4º PA'!$Q$5:$Q$2004=L$1),('Diário 4º PA'!$F$5:$F$2004))
+SUMPRODUCT(-('Diário 5º PA'!$E$5:$E$2004='Analítico Cp.'!$B27),-('Diário 5º PA'!$Q$5:$Q$2004=L$1),('Diário 5º PA'!$F$5:$F$2004))
+SUMPRODUCT(-('Comp.'!$D$5:$D$253='Analítico Cp.'!$B27),-('Comp.'!$L$5:$L$253=L$1),('Comp.'!$E$5:$E$253))</f>
        <v>0</v>
      </c>
      <c r="M27" s="15">
        <f>SUMPRODUCT(-('Diário 2o PA'!$E$5:$E$1412='Analítico Cp.'!$B27),-('Diário 2o PA'!$Q$5:$Q$1412=M$1),('Diário 2o PA'!$F$5:$F$1412))
+SUMPRODUCT(-('Diário 3o PA'!$E$5:$E$2004='Analítico Cp.'!$B27),-('Diário 3o PA'!$Q$5:$Q$2004=M$1),('Diário 3o PA'!$F$5:$F$2004))
+SUMPRODUCT(-('Diário 4º PA'!$E$5:$E$2004='Analítico Cp.'!$B27),-('Diário 4º PA'!$Q$5:$Q$2004=M$1),('Diário 4º PA'!$F$5:$F$2004))
+SUMPRODUCT(-('Diário 5º PA'!$E$5:$E$2004='Analítico Cp.'!$B27),-('Diário 5º PA'!$Q$5:$Q$2004=M$1),('Diário 5º PA'!$F$5:$F$2004))
+SUMPRODUCT(-('Comp.'!$D$5:$D$253='Analítico Cp.'!$B27),-('Comp.'!$L$5:$L$253=M$1),('Comp.'!$E$5:$E$253))</f>
        <v>0</v>
      </c>
      <c r="N27" s="15">
        <f>SUMPRODUCT(-('Diário 2o PA'!$E$5:$E$1412='Analítico Cp.'!$B27),-('Diário 2o PA'!$Q$5:$Q$1412=N$1),('Diário 2o PA'!$F$5:$F$1412))
+SUMPRODUCT(-('Diário 3o PA'!$E$5:$E$2004='Analítico Cp.'!$B27),-('Diário 3o PA'!$Q$5:$Q$2004=N$1),('Diário 3o PA'!$F$5:$F$2004))
+SUMPRODUCT(-('Diário 4º PA'!$E$5:$E$2004='Analítico Cp.'!$B27),-('Diário 4º PA'!$Q$5:$Q$2004=N$1),('Diário 4º PA'!$F$5:$F$2004))
+SUMPRODUCT(-('Diário 5º PA'!$E$5:$E$2004='Analítico Cp.'!$B27),-('Diário 5º PA'!$Q$5:$Q$2004=N$1),('Diário 5º PA'!$F$5:$F$2004))
+SUMPRODUCT(-('Comp.'!$D$5:$D$253='Analítico Cp.'!$B27),-('Comp.'!$L$5:$L$253=N$1),('Comp.'!$E$5:$E$253))</f>
        <v>0</v>
      </c>
      <c r="O27" s="16">
        <f>SUM(C27:N27)</f>
        <v>0</v>
      </c>
      <c r="P27" s="193">
        <f>IF($O$182=0,0,O27/$O$182)</f>
        <v>0</v>
      </c>
    </row>
    <row r="28" spans="1:16" ht="23.25" customHeight="1" x14ac:dyDescent="0.25">
      <c r="A28" s="68" t="s">
        <v>240</v>
      </c>
      <c r="B28" s="67" t="s">
        <v>241</v>
      </c>
      <c r="C28" s="15">
        <f>SUMPRODUCT(-('Diário 2o PA'!$E$5:$E$1412='Analítico Cp.'!$B28),-('Diário 2o PA'!$Q$5:$Q$1412=C$1),('Diário 2o PA'!$F$5:$F$1412))
+SUMPRODUCT(-('Diário 3o PA'!$E$5:$E$2004='Analítico Cp.'!$B28),-('Diário 3o PA'!$Q$5:$Q$2004=C$1),('Diário 3o PA'!$F$5:$F$2004))
+SUMPRODUCT(-('Diário 4º PA'!$E$5:$E$2004='Analítico Cp.'!$B28),-('Diário 4º PA'!$Q$5:$Q$2004=C$1),('Diário 4º PA'!$F$5:$F$2004))
+SUMPRODUCT(-('Diário 5º PA'!$E$5:$E$2004='Analítico Cp.'!$B28),-('Diário 5º PA'!$Q$5:$Q$2004=C$1),('Diário 5º PA'!$F$5:$F$2004))
+SUMPRODUCT(-('Comp.'!$D$5:$D$253='Analítico Cp.'!$B28),-('Comp.'!$L$5:$L$253=C$1),('Comp.'!$E$5:$E$253))</f>
        <v>0</v>
      </c>
      <c r="D28" s="15">
        <f>SUMPRODUCT(-('Diário 2o PA'!$E$5:$E$1412='Analítico Cp.'!$B28),-('Diário 2o PA'!$Q$5:$Q$1412=D$1),('Diário 2o PA'!$F$5:$F$1412))
+SUMPRODUCT(-('Diário 3o PA'!$E$5:$E$2004='Analítico Cp.'!$B28),-('Diário 3o PA'!$Q$5:$Q$2004=D$1),('Diário 3o PA'!$F$5:$F$2004))
+SUMPRODUCT(-('Diário 4º PA'!$E$5:$E$2004='Analítico Cp.'!$B28),-('Diário 4º PA'!$Q$5:$Q$2004=D$1),('Diário 4º PA'!$F$5:$F$2004))
+SUMPRODUCT(-('Diário 5º PA'!$E$5:$E$2004='Analítico Cp.'!$B28),-('Diário 5º PA'!$Q$5:$Q$2004=D$1),('Diário 5º PA'!$F$5:$F$2004))
+SUMPRODUCT(-('Comp.'!$D$5:$D$253='Analítico Cp.'!$B28),-('Comp.'!$L$5:$L$253=D$1),('Comp.'!$E$5:$E$253))</f>
        <v>0</v>
      </c>
      <c r="E28" s="15">
        <f>SUMPRODUCT(-('Diário 2o PA'!$E$5:$E$1412='Analítico Cp.'!$B28),-('Diário 2o PA'!$Q$5:$Q$1412=E$1),('Diário 2o PA'!$F$5:$F$1412))
+SUMPRODUCT(-('Diário 3o PA'!$E$5:$E$2004='Analítico Cp.'!$B28),-('Diário 3o PA'!$Q$5:$Q$2004=E$1),('Diário 3o PA'!$F$5:$F$2004))
+SUMPRODUCT(-('Diário 4º PA'!$E$5:$E$2004='Analítico Cp.'!$B28),-('Diário 4º PA'!$Q$5:$Q$2004=E$1),('Diário 4º PA'!$F$5:$F$2004))
+SUMPRODUCT(-('Diário 5º PA'!$E$5:$E$2004='Analítico Cp.'!$B28),-('Diário 5º PA'!$Q$5:$Q$2004=E$1),('Diário 5º PA'!$F$5:$F$2004))
+SUMPRODUCT(-('Comp.'!$D$5:$D$253='Analítico Cp.'!$B28),-('Comp.'!$L$5:$L$253=E$1),('Comp.'!$E$5:$E$253))</f>
        <v>0</v>
      </c>
      <c r="F28" s="15">
        <f>SUMPRODUCT(-('Diário 2o PA'!$E$5:$E$1412='Analítico Cp.'!$B28),-('Diário 2o PA'!$Q$5:$Q$1412=F$1),('Diário 2o PA'!$F$5:$F$1412))
+SUMPRODUCT(-('Diário 3o PA'!$E$5:$E$2004='Analítico Cp.'!$B28),-('Diário 3o PA'!$Q$5:$Q$2004=F$1),('Diário 3o PA'!$F$5:$F$2004))
+SUMPRODUCT(-('Diário 4º PA'!$E$5:$E$2004='Analítico Cp.'!$B28),-('Diário 4º PA'!$Q$5:$Q$2004=F$1),('Diário 4º PA'!$F$5:$F$2004))
+SUMPRODUCT(-('Diário 5º PA'!$E$5:$E$2004='Analítico Cp.'!$B28),-('Diário 5º PA'!$Q$5:$Q$2004=F$1),('Diário 5º PA'!$F$5:$F$2004))
+SUMPRODUCT(-('Comp.'!$D$5:$D$253='Analítico Cp.'!$B28),-('Comp.'!$L$5:$L$253=F$1),('Comp.'!$E$5:$E$253))</f>
        <v>0</v>
      </c>
      <c r="G28" s="15">
        <f>SUMPRODUCT(-('Diário 2o PA'!$E$5:$E$1412='Analítico Cp.'!$B28),-('Diário 2o PA'!$Q$5:$Q$1412=G$1),('Diário 2o PA'!$F$5:$F$1412))
+SUMPRODUCT(-('Diário 3o PA'!$E$5:$E$2004='Analítico Cp.'!$B28),-('Diário 3o PA'!$Q$5:$Q$2004=G$1),('Diário 3o PA'!$F$5:$F$2004))
+SUMPRODUCT(-('Diário 4º PA'!$E$5:$E$2004='Analítico Cp.'!$B28),-('Diário 4º PA'!$Q$5:$Q$2004=G$1),('Diário 4º PA'!$F$5:$F$2004))
+SUMPRODUCT(-('Diário 5º PA'!$E$5:$E$2004='Analítico Cp.'!$B28),-('Diário 5º PA'!$Q$5:$Q$2004=G$1),('Diário 5º PA'!$F$5:$F$2004))
+SUMPRODUCT(-('Comp.'!$D$5:$D$253='Analítico Cp.'!$B28),-('Comp.'!$L$5:$L$253=G$1),('Comp.'!$E$5:$E$253))</f>
        <v>0</v>
      </c>
      <c r="H28" s="15">
        <f>SUMPRODUCT(-('Diário 2o PA'!$E$5:$E$1412='Analítico Cp.'!$B28),-('Diário 2o PA'!$Q$5:$Q$1412=H$1),('Diário 2o PA'!$F$5:$F$1412))
+SUMPRODUCT(-('Diário 3o PA'!$E$5:$E$2004='Analítico Cp.'!$B28),-('Diário 3o PA'!$Q$5:$Q$2004=H$1),('Diário 3o PA'!$F$5:$F$2004))
+SUMPRODUCT(-('Diário 4º PA'!$E$5:$E$2004='Analítico Cp.'!$B28),-('Diário 4º PA'!$Q$5:$Q$2004=H$1),('Diário 4º PA'!$F$5:$F$2004))
+SUMPRODUCT(-('Diário 5º PA'!$E$5:$E$2004='Analítico Cp.'!$B28),-('Diário 5º PA'!$Q$5:$Q$2004=H$1),('Diário 5º PA'!$F$5:$F$2004))
+SUMPRODUCT(-('Comp.'!$D$5:$D$253='Analítico Cp.'!$B28),-('Comp.'!$L$5:$L$253=H$1),('Comp.'!$E$5:$E$253))</f>
        <v>0</v>
      </c>
      <c r="I28" s="15">
        <f>SUMPRODUCT(-('Diário 2o PA'!$E$5:$E$1412='Analítico Cp.'!$B28),-('Diário 2o PA'!$Q$5:$Q$1412=I$1),('Diário 2o PA'!$F$5:$F$1412))
+SUMPRODUCT(-('Diário 3o PA'!$E$5:$E$2004='Analítico Cp.'!$B28),-('Diário 3o PA'!$Q$5:$Q$2004=I$1),('Diário 3o PA'!$F$5:$F$2004))
+SUMPRODUCT(-('Diário 4º PA'!$E$5:$E$2004='Analítico Cp.'!$B28),-('Diário 4º PA'!$Q$5:$Q$2004=I$1),('Diário 4º PA'!$F$5:$F$2004))
+SUMPRODUCT(-('Diário 5º PA'!$E$5:$E$2004='Analítico Cp.'!$B28),-('Diário 5º PA'!$Q$5:$Q$2004=I$1),('Diário 5º PA'!$F$5:$F$2004))
+SUMPRODUCT(-('Comp.'!$D$5:$D$253='Analítico Cp.'!$B28),-('Comp.'!$L$5:$L$253=I$1),('Comp.'!$E$5:$E$253))</f>
        <v>0</v>
      </c>
      <c r="J28" s="15">
        <f>SUMPRODUCT(-('Diário 2o PA'!$E$5:$E$1412='Analítico Cp.'!$B28),-('Diário 2o PA'!$Q$5:$Q$1412=J$1),('Diário 2o PA'!$F$5:$F$1412))
+SUMPRODUCT(-('Diário 3o PA'!$E$5:$E$2004='Analítico Cp.'!$B28),-('Diário 3o PA'!$Q$5:$Q$2004=J$1),('Diário 3o PA'!$F$5:$F$2004))
+SUMPRODUCT(-('Diário 4º PA'!$E$5:$E$2004='Analítico Cp.'!$B28),-('Diário 4º PA'!$Q$5:$Q$2004=J$1),('Diário 4º PA'!$F$5:$F$2004))
+SUMPRODUCT(-('Diário 5º PA'!$E$5:$E$2004='Analítico Cp.'!$B28),-('Diário 5º PA'!$Q$5:$Q$2004=J$1),('Diário 5º PA'!$F$5:$F$2004))
+SUMPRODUCT(-('Comp.'!$D$5:$D$253='Analítico Cp.'!$B28),-('Comp.'!$L$5:$L$253=J$1),('Comp.'!$E$5:$E$253))</f>
        <v>0</v>
      </c>
      <c r="K28" s="15">
        <f>SUMPRODUCT(-('Diário 2o PA'!$E$5:$E$1412='Analítico Cp.'!$B28),-('Diário 2o PA'!$Q$5:$Q$1412=K$1),('Diário 2o PA'!$F$5:$F$1412))
+SUMPRODUCT(-('Diário 3o PA'!$E$5:$E$2004='Analítico Cp.'!$B28),-('Diário 3o PA'!$Q$5:$Q$2004=K$1),('Diário 3o PA'!$F$5:$F$2004))
+SUMPRODUCT(-('Diário 4º PA'!$E$5:$E$2004='Analítico Cp.'!$B28),-('Diário 4º PA'!$Q$5:$Q$2004=K$1),('Diário 4º PA'!$F$5:$F$2004))
+SUMPRODUCT(-('Diário 5º PA'!$E$5:$E$2004='Analítico Cp.'!$B28),-('Diário 5º PA'!$Q$5:$Q$2004=K$1),('Diário 5º PA'!$F$5:$F$2004))
+SUMPRODUCT(-('Comp.'!$D$5:$D$253='Analítico Cp.'!$B28),-('Comp.'!$L$5:$L$253=K$1),('Comp.'!$E$5:$E$253))</f>
        <v>0</v>
      </c>
      <c r="L28" s="15">
        <f>SUMPRODUCT(-('Diário 2o PA'!$E$5:$E$1412='Analítico Cp.'!$B28),-('Diário 2o PA'!$Q$5:$Q$1412=L$1),('Diário 2o PA'!$F$5:$F$1412))
+SUMPRODUCT(-('Diário 3o PA'!$E$5:$E$2004='Analítico Cp.'!$B28),-('Diário 3o PA'!$Q$5:$Q$2004=L$1),('Diário 3o PA'!$F$5:$F$2004))
+SUMPRODUCT(-('Diário 4º PA'!$E$5:$E$2004='Analítico Cp.'!$B28),-('Diário 4º PA'!$Q$5:$Q$2004=L$1),('Diário 4º PA'!$F$5:$F$2004))
+SUMPRODUCT(-('Diário 5º PA'!$E$5:$E$2004='Analítico Cp.'!$B28),-('Diário 5º PA'!$Q$5:$Q$2004=L$1),('Diário 5º PA'!$F$5:$F$2004))
+SUMPRODUCT(-('Comp.'!$D$5:$D$253='Analítico Cp.'!$B28),-('Comp.'!$L$5:$L$253=L$1),('Comp.'!$E$5:$E$253))</f>
        <v>0</v>
      </c>
      <c r="M28" s="15">
        <f>SUMPRODUCT(-('Diário 2o PA'!$E$5:$E$1412='Analítico Cp.'!$B28),-('Diário 2o PA'!$Q$5:$Q$1412=M$1),('Diário 2o PA'!$F$5:$F$1412))
+SUMPRODUCT(-('Diário 3o PA'!$E$5:$E$2004='Analítico Cp.'!$B28),-('Diário 3o PA'!$Q$5:$Q$2004=M$1),('Diário 3o PA'!$F$5:$F$2004))
+SUMPRODUCT(-('Diário 4º PA'!$E$5:$E$2004='Analítico Cp.'!$B28),-('Diário 4º PA'!$Q$5:$Q$2004=M$1),('Diário 4º PA'!$F$5:$F$2004))
+SUMPRODUCT(-('Diário 5º PA'!$E$5:$E$2004='Analítico Cp.'!$B28),-('Diário 5º PA'!$Q$5:$Q$2004=M$1),('Diário 5º PA'!$F$5:$F$2004))
+SUMPRODUCT(-('Comp.'!$D$5:$D$253='Analítico Cp.'!$B28),-('Comp.'!$L$5:$L$253=M$1),('Comp.'!$E$5:$E$253))</f>
        <v>0</v>
      </c>
      <c r="N28" s="15">
        <f>SUMPRODUCT(-('Diário 2o PA'!$E$5:$E$1412='Analítico Cp.'!$B28),-('Diário 2o PA'!$Q$5:$Q$1412=N$1),('Diário 2o PA'!$F$5:$F$1412))
+SUMPRODUCT(-('Diário 3o PA'!$E$5:$E$2004='Analítico Cp.'!$B28),-('Diário 3o PA'!$Q$5:$Q$2004=N$1),('Diário 3o PA'!$F$5:$F$2004))
+SUMPRODUCT(-('Diário 4º PA'!$E$5:$E$2004='Analítico Cp.'!$B28),-('Diário 4º PA'!$Q$5:$Q$2004=N$1),('Diário 4º PA'!$F$5:$F$2004))
+SUMPRODUCT(-('Diário 5º PA'!$E$5:$E$2004='Analítico Cp.'!$B28),-('Diário 5º PA'!$Q$5:$Q$2004=N$1),('Diário 5º PA'!$F$5:$F$2004))
+SUMPRODUCT(-('Comp.'!$D$5:$D$253='Analítico Cp.'!$B28),-('Comp.'!$L$5:$L$253=N$1),('Comp.'!$E$5:$E$253))</f>
        <v>0</v>
      </c>
      <c r="O28" s="16">
        <f>SUM(C28:N28)</f>
        <v>0</v>
      </c>
      <c r="P28" s="193">
        <f>IF($O$182=0,0,O28/$O$182)</f>
        <v>0</v>
      </c>
    </row>
    <row r="29" spans="1:16" ht="23.25" customHeight="1" x14ac:dyDescent="0.25">
      <c r="A29" s="26"/>
      <c r="B29" s="27" t="s">
        <v>106</v>
      </c>
      <c r="C29" s="17">
        <f>SUBTOTAL(109,C27:C28)</f>
        <v>0</v>
      </c>
      <c r="D29" s="17">
        <f>SUBTOTAL(109,D27:D28)</f>
        <v>0</v>
      </c>
      <c r="E29" s="17">
        <f>SUBTOTAL(109,E27:E28)</f>
        <v>0</v>
      </c>
      <c r="F29" s="17">
        <f t="shared" ref="F29:N29" si="3">SUBTOTAL(109,F27:F28)</f>
        <v>0</v>
      </c>
      <c r="G29" s="17">
        <f t="shared" si="3"/>
        <v>0</v>
      </c>
      <c r="H29" s="17">
        <f t="shared" si="3"/>
        <v>0</v>
      </c>
      <c r="I29" s="17">
        <f t="shared" si="3"/>
        <v>0</v>
      </c>
      <c r="J29" s="17">
        <f t="shared" si="3"/>
        <v>0</v>
      </c>
      <c r="K29" s="17">
        <f t="shared" si="3"/>
        <v>0</v>
      </c>
      <c r="L29" s="17">
        <f t="shared" si="3"/>
        <v>0</v>
      </c>
      <c r="M29" s="17">
        <f t="shared" si="3"/>
        <v>0</v>
      </c>
      <c r="N29" s="17">
        <f t="shared" si="3"/>
        <v>0</v>
      </c>
      <c r="O29" s="17">
        <f>SUBTOTAL(109,O27:O28)</f>
        <v>0</v>
      </c>
      <c r="P29" s="197">
        <f>IF($O$182=0,0,O29/$O$182)</f>
        <v>0</v>
      </c>
    </row>
    <row r="30" spans="1:16" ht="23.25" customHeight="1" x14ac:dyDescent="0.25">
      <c r="A30" s="24" t="s">
        <v>14</v>
      </c>
      <c r="B30" s="36" t="s">
        <v>38</v>
      </c>
      <c r="C30" s="73"/>
      <c r="D30" s="73"/>
      <c r="E30" s="73"/>
      <c r="F30" s="73"/>
      <c r="G30" s="73"/>
      <c r="H30" s="73"/>
      <c r="I30" s="73"/>
      <c r="J30" s="73"/>
      <c r="K30" s="73"/>
      <c r="L30" s="73"/>
      <c r="M30" s="73"/>
      <c r="N30" s="73"/>
      <c r="O30" s="73"/>
      <c r="P30" s="198"/>
    </row>
    <row r="31" spans="1:16" ht="23.25" customHeight="1" x14ac:dyDescent="0.25">
      <c r="A31" s="68" t="s">
        <v>107</v>
      </c>
      <c r="B31" s="67" t="s">
        <v>242</v>
      </c>
      <c r="C31" s="15">
        <f>'Prov. Pessoal'!C10-'Prov. Pessoal'!C20</f>
        <v>643716.06999999995</v>
      </c>
      <c r="D31" s="15">
        <f>'Prov. Pessoal'!D10-'Prov. Pessoal'!D20</f>
        <v>596661.62</v>
      </c>
      <c r="E31" s="15">
        <f>'Prov. Pessoal'!E10-'Prov. Pessoal'!E20</f>
        <v>47215.25</v>
      </c>
      <c r="F31" s="15">
        <f>'Prov. Pessoal'!F10-'Prov. Pessoal'!F20</f>
        <v>0</v>
      </c>
      <c r="G31" s="15">
        <f>'Prov. Pessoal'!G10-'Prov. Pessoal'!G20</f>
        <v>0</v>
      </c>
      <c r="H31" s="15">
        <f>'Prov. Pessoal'!H10-'Prov. Pessoal'!H20</f>
        <v>0</v>
      </c>
      <c r="I31" s="15">
        <f>'Prov. Pessoal'!I10-'Prov. Pessoal'!I20</f>
        <v>0</v>
      </c>
      <c r="J31" s="15">
        <f>'Prov. Pessoal'!J10-'Prov. Pessoal'!J20</f>
        <v>0</v>
      </c>
      <c r="K31" s="15">
        <f>'Prov. Pessoal'!K10-'Prov. Pessoal'!K20</f>
        <v>0</v>
      </c>
      <c r="L31" s="15">
        <f>'Prov. Pessoal'!L10-'Prov. Pessoal'!L20</f>
        <v>0</v>
      </c>
      <c r="M31" s="15">
        <f>'Prov. Pessoal'!M10-'Prov. Pessoal'!M20</f>
        <v>0</v>
      </c>
      <c r="N31" s="15">
        <f>'Prov. Pessoal'!N10-'Prov. Pessoal'!N20</f>
        <v>0</v>
      </c>
      <c r="O31" s="16">
        <f t="shared" ref="O31:O41" si="4">SUM(C31:N31)</f>
        <v>1287592.94</v>
      </c>
      <c r="P31" s="193">
        <f t="shared" ref="P31:P43" si="5">IF($O$182=0,0,O31/$O$182)</f>
        <v>0.18077952908555822</v>
      </c>
    </row>
    <row r="32" spans="1:16" ht="23.25" customHeight="1" x14ac:dyDescent="0.25">
      <c r="A32" s="68" t="s">
        <v>170</v>
      </c>
      <c r="B32" s="67" t="s">
        <v>257</v>
      </c>
      <c r="C32" s="15">
        <f>'Prov. Pessoal'!C11-'Prov. Pessoal'!C21</f>
        <v>23702.959999999999</v>
      </c>
      <c r="D32" s="15">
        <f>'Prov. Pessoal'!D11-'Prov. Pessoal'!D21</f>
        <v>21155.84</v>
      </c>
      <c r="E32" s="15">
        <f>'Prov. Pessoal'!E11-'Prov. Pessoal'!E21</f>
        <v>11386.77</v>
      </c>
      <c r="F32" s="15">
        <f>'Prov. Pessoal'!F11-'Prov. Pessoal'!F21</f>
        <v>0</v>
      </c>
      <c r="G32" s="15">
        <f>'Prov. Pessoal'!G11-'Prov. Pessoal'!G21</f>
        <v>0</v>
      </c>
      <c r="H32" s="15">
        <f>'Prov. Pessoal'!H11-'Prov. Pessoal'!H21</f>
        <v>0</v>
      </c>
      <c r="I32" s="15">
        <f>'Prov. Pessoal'!I11-'Prov. Pessoal'!I21</f>
        <v>0</v>
      </c>
      <c r="J32" s="15">
        <f>'Prov. Pessoal'!J11-'Prov. Pessoal'!J21</f>
        <v>0</v>
      </c>
      <c r="K32" s="15">
        <f>'Prov. Pessoal'!K11-'Prov. Pessoal'!K21</f>
        <v>0</v>
      </c>
      <c r="L32" s="15">
        <f>'Prov. Pessoal'!L11-'Prov. Pessoal'!L21</f>
        <v>0</v>
      </c>
      <c r="M32" s="15">
        <f>'Prov. Pessoal'!M11-'Prov. Pessoal'!M21</f>
        <v>0</v>
      </c>
      <c r="N32" s="15">
        <f>'Prov. Pessoal'!N11-'Prov. Pessoal'!N21</f>
        <v>0</v>
      </c>
      <c r="O32" s="16">
        <f t="shared" si="4"/>
        <v>56245.570000000007</v>
      </c>
      <c r="P32" s="193">
        <f t="shared" si="5"/>
        <v>7.8969426919572906E-3</v>
      </c>
    </row>
    <row r="33" spans="1:16" ht="23.25" customHeight="1" x14ac:dyDescent="0.25">
      <c r="A33" s="68" t="s">
        <v>229</v>
      </c>
      <c r="B33" s="67" t="s">
        <v>5</v>
      </c>
      <c r="C33" s="15">
        <f>'Prov. Pessoal'!C12-'Prov. Pessoal'!C22</f>
        <v>135174.39000000001</v>
      </c>
      <c r="D33" s="15">
        <f>'Prov. Pessoal'!D12-'Prov. Pessoal'!D22</f>
        <v>135130.71</v>
      </c>
      <c r="E33" s="15">
        <f>'Prov. Pessoal'!E12-'Prov. Pessoal'!E22</f>
        <v>79440.23</v>
      </c>
      <c r="F33" s="15">
        <f>'Prov. Pessoal'!F12-'Prov. Pessoal'!F22</f>
        <v>0</v>
      </c>
      <c r="G33" s="15">
        <f>'Prov. Pessoal'!G12-'Prov. Pessoal'!G22</f>
        <v>0</v>
      </c>
      <c r="H33" s="15">
        <f>'Prov. Pessoal'!H12-'Prov. Pessoal'!H22</f>
        <v>0</v>
      </c>
      <c r="I33" s="15">
        <f>'Prov. Pessoal'!I12-'Prov. Pessoal'!I22</f>
        <v>0</v>
      </c>
      <c r="J33" s="15">
        <f>'Prov. Pessoal'!J12-'Prov. Pessoal'!J22</f>
        <v>0</v>
      </c>
      <c r="K33" s="15">
        <f>'Prov. Pessoal'!K12-'Prov. Pessoal'!K22</f>
        <v>0</v>
      </c>
      <c r="L33" s="15">
        <f>'Prov. Pessoal'!L12-'Prov. Pessoal'!L22</f>
        <v>0</v>
      </c>
      <c r="M33" s="15">
        <f>'Prov. Pessoal'!M12-'Prov. Pessoal'!M22</f>
        <v>0</v>
      </c>
      <c r="N33" s="15">
        <f>'Prov. Pessoal'!N12-'Prov. Pessoal'!N22</f>
        <v>0</v>
      </c>
      <c r="O33" s="16">
        <f t="shared" si="4"/>
        <v>349745.32999999996</v>
      </c>
      <c r="P33" s="193">
        <f t="shared" si="5"/>
        <v>4.9104646424415123E-2</v>
      </c>
    </row>
    <row r="34" spans="1:16" ht="23.25" customHeight="1" x14ac:dyDescent="0.25">
      <c r="A34" s="68" t="s">
        <v>230</v>
      </c>
      <c r="B34" s="67" t="s">
        <v>11</v>
      </c>
      <c r="C34" s="15">
        <f>'Prov. Pessoal'!C13-'Prov. Pessoal'!C23</f>
        <v>36915.03</v>
      </c>
      <c r="D34" s="15">
        <f>'Prov. Pessoal'!D13-'Prov. Pessoal'!D23</f>
        <v>53912.88</v>
      </c>
      <c r="E34" s="15">
        <f>'Prov. Pessoal'!E13-'Prov. Pessoal'!E23</f>
        <v>43139.76</v>
      </c>
      <c r="F34" s="15">
        <f>'Prov. Pessoal'!F13-'Prov. Pessoal'!F23</f>
        <v>0</v>
      </c>
      <c r="G34" s="15">
        <f>'Prov. Pessoal'!G13-'Prov. Pessoal'!G23</f>
        <v>0</v>
      </c>
      <c r="H34" s="15">
        <f>'Prov. Pessoal'!H13-'Prov. Pessoal'!H23</f>
        <v>0</v>
      </c>
      <c r="I34" s="15">
        <f>'Prov. Pessoal'!I13-'Prov. Pessoal'!I23</f>
        <v>0</v>
      </c>
      <c r="J34" s="15">
        <f>'Prov. Pessoal'!J13-'Prov. Pessoal'!J23</f>
        <v>0</v>
      </c>
      <c r="K34" s="15">
        <f>'Prov. Pessoal'!K13-'Prov. Pessoal'!K23</f>
        <v>0</v>
      </c>
      <c r="L34" s="15">
        <f>'Prov. Pessoal'!L13-'Prov. Pessoal'!L23</f>
        <v>0</v>
      </c>
      <c r="M34" s="15">
        <f>'Prov. Pessoal'!M13-'Prov. Pessoal'!M23</f>
        <v>0</v>
      </c>
      <c r="N34" s="15">
        <f>'Prov. Pessoal'!N13-'Prov. Pessoal'!N23</f>
        <v>0</v>
      </c>
      <c r="O34" s="16">
        <f t="shared" si="4"/>
        <v>133967.67000000001</v>
      </c>
      <c r="P34" s="193">
        <f t="shared" si="5"/>
        <v>1.8809214886879911E-2</v>
      </c>
    </row>
    <row r="35" spans="1:16" ht="23.25" customHeight="1" x14ac:dyDescent="0.25">
      <c r="A35" s="68" t="s">
        <v>231</v>
      </c>
      <c r="B35" s="67" t="s">
        <v>258</v>
      </c>
      <c r="C35" s="15">
        <f>'Prov. Pessoal'!C14-'Prov. Pessoal'!C24</f>
        <v>87100.72</v>
      </c>
      <c r="D35" s="15">
        <f>'Prov. Pessoal'!D14-'Prov. Pessoal'!D24</f>
        <v>609971.08999999985</v>
      </c>
      <c r="E35" s="15">
        <f>'Prov. Pessoal'!E14-'Prov. Pessoal'!E24</f>
        <v>-483414.88000000012</v>
      </c>
      <c r="F35" s="15">
        <f>'Prov. Pessoal'!F14-'Prov. Pessoal'!F24</f>
        <v>0</v>
      </c>
      <c r="G35" s="15">
        <f>'Prov. Pessoal'!G14-'Prov. Pessoal'!G24</f>
        <v>0</v>
      </c>
      <c r="H35" s="15">
        <f>'Prov. Pessoal'!H14-'Prov. Pessoal'!H24</f>
        <v>0</v>
      </c>
      <c r="I35" s="15">
        <f>'Prov. Pessoal'!I14-'Prov. Pessoal'!I24</f>
        <v>0</v>
      </c>
      <c r="J35" s="15">
        <f>'Prov. Pessoal'!J14-'Prov. Pessoal'!J24</f>
        <v>0</v>
      </c>
      <c r="K35" s="15">
        <f>'Prov. Pessoal'!K14-'Prov. Pessoal'!K24</f>
        <v>0</v>
      </c>
      <c r="L35" s="15">
        <f>'Prov. Pessoal'!L14-'Prov. Pessoal'!L24</f>
        <v>0</v>
      </c>
      <c r="M35" s="15">
        <f>'Prov. Pessoal'!M14-'Prov. Pessoal'!M24</f>
        <v>0</v>
      </c>
      <c r="N35" s="15">
        <f>'Prov. Pessoal'!N14-'Prov. Pessoal'!N24</f>
        <v>0</v>
      </c>
      <c r="O35" s="16">
        <f t="shared" si="4"/>
        <v>213656.9299999997</v>
      </c>
      <c r="P35" s="193">
        <f t="shared" si="5"/>
        <v>2.9997678607391266E-2</v>
      </c>
    </row>
    <row r="36" spans="1:16" ht="23.25" customHeight="1" x14ac:dyDescent="0.25">
      <c r="A36" s="68" t="s">
        <v>232</v>
      </c>
      <c r="B36" s="67" t="s">
        <v>279</v>
      </c>
      <c r="C36" s="15">
        <f>'Prov. Pessoal'!C15-'Prov. Pessoal'!C25</f>
        <v>34863.800000000003</v>
      </c>
      <c r="D36" s="15">
        <f>'Prov. Pessoal'!D15-'Prov. Pessoal'!D25</f>
        <v>30774.309999999998</v>
      </c>
      <c r="E36" s="15">
        <f>'Prov. Pessoal'!E15-'Prov. Pessoal'!E25</f>
        <v>21996.679999999997</v>
      </c>
      <c r="F36" s="15">
        <f>'Prov. Pessoal'!F15-'Prov. Pessoal'!F25</f>
        <v>0</v>
      </c>
      <c r="G36" s="15">
        <f>'Prov. Pessoal'!G15-'Prov. Pessoal'!G25</f>
        <v>0</v>
      </c>
      <c r="H36" s="15">
        <f>'Prov. Pessoal'!H15-'Prov. Pessoal'!H25</f>
        <v>0</v>
      </c>
      <c r="I36" s="15">
        <f>'Prov. Pessoal'!I15-'Prov. Pessoal'!I25</f>
        <v>0</v>
      </c>
      <c r="J36" s="15">
        <f>'Prov. Pessoal'!J15-'Prov. Pessoal'!J25</f>
        <v>0</v>
      </c>
      <c r="K36" s="15">
        <f>'Prov. Pessoal'!K15-'Prov. Pessoal'!K25</f>
        <v>0</v>
      </c>
      <c r="L36" s="15">
        <f>'Prov. Pessoal'!L15-'Prov. Pessoal'!L25</f>
        <v>0</v>
      </c>
      <c r="M36" s="15">
        <f>'Prov. Pessoal'!M15-'Prov. Pessoal'!M25</f>
        <v>0</v>
      </c>
      <c r="N36" s="15">
        <f>'Prov. Pessoal'!N15-'Prov. Pessoal'!N25</f>
        <v>0</v>
      </c>
      <c r="O36" s="16">
        <f>SUM(C36:N36)</f>
        <v>87634.79</v>
      </c>
      <c r="P36" s="193">
        <f t="shared" si="5"/>
        <v>1.2304025267264814E-2</v>
      </c>
    </row>
    <row r="37" spans="1:16" ht="23.25" customHeight="1" x14ac:dyDescent="0.25">
      <c r="A37" s="68" t="s">
        <v>233</v>
      </c>
      <c r="B37" s="67" t="s">
        <v>259</v>
      </c>
      <c r="C37" s="15">
        <f>'Prov. Pessoal'!C16-'Prov. Pessoal'!C26</f>
        <v>0</v>
      </c>
      <c r="D37" s="15">
        <f>'Prov. Pessoal'!D16-'Prov. Pessoal'!D26</f>
        <v>0</v>
      </c>
      <c r="E37" s="15">
        <f>'Prov. Pessoal'!E16-'Prov. Pessoal'!E26</f>
        <v>0</v>
      </c>
      <c r="F37" s="15">
        <f>'Prov. Pessoal'!F16-'Prov. Pessoal'!F26</f>
        <v>0</v>
      </c>
      <c r="G37" s="15">
        <f>'Prov. Pessoal'!G16-'Prov. Pessoal'!G26</f>
        <v>0</v>
      </c>
      <c r="H37" s="15">
        <f>'Prov. Pessoal'!H16-'Prov. Pessoal'!H26</f>
        <v>0</v>
      </c>
      <c r="I37" s="15">
        <f>'Prov. Pessoal'!I16-'Prov. Pessoal'!I26</f>
        <v>0</v>
      </c>
      <c r="J37" s="15">
        <f>'Prov. Pessoal'!J16-'Prov. Pessoal'!J26</f>
        <v>0</v>
      </c>
      <c r="K37" s="15">
        <f>'Prov. Pessoal'!K16-'Prov. Pessoal'!K26</f>
        <v>0</v>
      </c>
      <c r="L37" s="15">
        <f>'Prov. Pessoal'!L16-'Prov. Pessoal'!L26</f>
        <v>0</v>
      </c>
      <c r="M37" s="15">
        <f>'Prov. Pessoal'!M16-'Prov. Pessoal'!M26</f>
        <v>0</v>
      </c>
      <c r="N37" s="15">
        <f>'Prov. Pessoal'!N16-'Prov. Pessoal'!N26</f>
        <v>0</v>
      </c>
      <c r="O37" s="16">
        <f t="shared" si="4"/>
        <v>0</v>
      </c>
      <c r="P37" s="193">
        <f t="shared" si="5"/>
        <v>0</v>
      </c>
    </row>
    <row r="38" spans="1:16" ht="23.25" customHeight="1" x14ac:dyDescent="0.25">
      <c r="A38" s="68" t="s">
        <v>234</v>
      </c>
      <c r="B38" s="67" t="s">
        <v>173</v>
      </c>
      <c r="C38" s="15">
        <f>'Prov. Pessoal'!C17-'Prov. Pessoal'!C27</f>
        <v>3173.25</v>
      </c>
      <c r="D38" s="15">
        <f>'Prov. Pessoal'!D17-'Prov. Pessoal'!D27</f>
        <v>8426.6</v>
      </c>
      <c r="E38" s="15">
        <f>'Prov. Pessoal'!E17-'Prov. Pessoal'!E27</f>
        <v>37497.589999999997</v>
      </c>
      <c r="F38" s="15">
        <f>'Prov. Pessoal'!F17-'Prov. Pessoal'!F27</f>
        <v>0</v>
      </c>
      <c r="G38" s="15">
        <f>'Prov. Pessoal'!G17-'Prov. Pessoal'!G27</f>
        <v>0</v>
      </c>
      <c r="H38" s="15">
        <f>'Prov. Pessoal'!H17-'Prov. Pessoal'!H27</f>
        <v>0</v>
      </c>
      <c r="I38" s="15">
        <f>'Prov. Pessoal'!I17-'Prov. Pessoal'!I27</f>
        <v>0</v>
      </c>
      <c r="J38" s="15">
        <f>'Prov. Pessoal'!J17-'Prov. Pessoal'!J27</f>
        <v>0</v>
      </c>
      <c r="K38" s="15">
        <f>'Prov. Pessoal'!K17-'Prov. Pessoal'!K27</f>
        <v>0</v>
      </c>
      <c r="L38" s="15">
        <f>'Prov. Pessoal'!L17-'Prov. Pessoal'!L27</f>
        <v>0</v>
      </c>
      <c r="M38" s="15">
        <f>'Prov. Pessoal'!M17-'Prov. Pessoal'!M27</f>
        <v>0</v>
      </c>
      <c r="N38" s="15">
        <f>'Prov. Pessoal'!N17-'Prov. Pessoal'!N27</f>
        <v>0</v>
      </c>
      <c r="O38" s="16">
        <f t="shared" si="4"/>
        <v>49097.439999999995</v>
      </c>
      <c r="P38" s="193">
        <f t="shared" si="5"/>
        <v>6.8933370219523334E-3</v>
      </c>
    </row>
    <row r="39" spans="1:16" ht="23.25" customHeight="1" x14ac:dyDescent="0.25">
      <c r="A39" s="68" t="s">
        <v>235</v>
      </c>
      <c r="B39" s="67" t="s">
        <v>176</v>
      </c>
      <c r="C39" s="15">
        <f>SUMPRODUCT(-('Diário 2o PA'!$E$5:$E$1412='Analítico Cp.'!$B39),-('Diário 2o PA'!$Q$5:$Q$1412=C$1),('Diário 2o PA'!$F$5:$F$1412))
+SUMPRODUCT(-('Diário 3o PA'!$E$5:$E$2004='Analítico Cp.'!$B39),-('Diário 3o PA'!$Q$5:$Q$2004=C$1),('Diário 3o PA'!$F$5:$F$2004))
+SUMPRODUCT(-('Diário 4º PA'!$E$5:$E$2004='Analítico Cp.'!$B39),-('Diário 4º PA'!$Q$5:$Q$2004=C$1),('Diário 4º PA'!$F$5:$F$2004))
+SUMPRODUCT(-('Diário 5º PA'!$E$5:$E$2004='Analítico Cp.'!$B39),-('Diário 5º PA'!$Q$5:$Q$2004=C$1),('Diário 5º PA'!$F$5:$F$2004))
+SUMPRODUCT(-('Comp.'!$D$5:$D$253='Analítico Cp.'!$B39),-('Comp.'!$L$5:$L$253=C$1),('Comp.'!$E$5:$E$253))</f>
        <v>871</v>
      </c>
      <c r="D39" s="15">
        <f>SUMPRODUCT(-('Diário 2o PA'!$E$5:$E$1412='Analítico Cp.'!$B39),-('Diário 2o PA'!$Q$5:$Q$1412=D$1),('Diário 2o PA'!$F$5:$F$1412))
+SUMPRODUCT(-('Diário 3o PA'!$E$5:$E$2004='Analítico Cp.'!$B39),-('Diário 3o PA'!$Q$5:$Q$2004=D$1),('Diário 3o PA'!$F$5:$F$2004))
+SUMPRODUCT(-('Diário 4º PA'!$E$5:$E$2004='Analítico Cp.'!$B39),-('Diário 4º PA'!$Q$5:$Q$2004=D$1),('Diário 4º PA'!$F$5:$F$2004))
+SUMPRODUCT(-('Diário 5º PA'!$E$5:$E$2004='Analítico Cp.'!$B39),-('Diário 5º PA'!$Q$5:$Q$2004=D$1),('Diário 5º PA'!$F$5:$F$2004))
+SUMPRODUCT(-('Comp.'!$D$5:$D$253='Analítico Cp.'!$B39),-('Comp.'!$L$5:$L$253=D$1),('Comp.'!$E$5:$E$253))</f>
        <v>1918.7999999999997</v>
      </c>
      <c r="E39" s="15">
        <f>SUMPRODUCT(-('Diário 2o PA'!$E$5:$E$1412='Analítico Cp.'!$B39),-('Diário 2o PA'!$Q$5:$Q$1412=E$1),('Diário 2o PA'!$F$5:$F$1412))
+SUMPRODUCT(-('Diário 3o PA'!$E$5:$E$2004='Analítico Cp.'!$B39),-('Diário 3o PA'!$Q$5:$Q$2004=E$1),('Diário 3o PA'!$F$5:$F$2004))
+SUMPRODUCT(-('Diário 4º PA'!$E$5:$E$2004='Analítico Cp.'!$B39),-('Diário 4º PA'!$Q$5:$Q$2004=E$1),('Diário 4º PA'!$F$5:$F$2004))
+SUMPRODUCT(-('Diário 5º PA'!$E$5:$E$2004='Analítico Cp.'!$B39),-('Diário 5º PA'!$Q$5:$Q$2004=E$1),('Diário 5º PA'!$F$5:$F$2004))
+SUMPRODUCT(-('Comp.'!$D$5:$D$253='Analítico Cp.'!$B39),-('Comp.'!$L$5:$L$253=E$1),('Comp.'!$E$5:$E$253))</f>
        <v>2410.44</v>
      </c>
      <c r="F39" s="15">
        <f>SUMPRODUCT(-('Diário 2o PA'!$E$5:$E$1412='Analítico Cp.'!$B39),-('Diário 2o PA'!$Q$5:$Q$1412=F$1),('Diário 2o PA'!$F$5:$F$1412))
+SUMPRODUCT(-('Diário 3o PA'!$E$5:$E$2004='Analítico Cp.'!$B39),-('Diário 3o PA'!$Q$5:$Q$2004=F$1),('Diário 3o PA'!$F$5:$F$2004))
+SUMPRODUCT(-('Diário 4º PA'!$E$5:$E$2004='Analítico Cp.'!$B39),-('Diário 4º PA'!$Q$5:$Q$2004=F$1),('Diário 4º PA'!$F$5:$F$2004))
+SUMPRODUCT(-('Diário 5º PA'!$E$5:$E$2004='Analítico Cp.'!$B39),-('Diário 5º PA'!$Q$5:$Q$2004=F$1),('Diário 5º PA'!$F$5:$F$2004))
+SUMPRODUCT(-('Comp.'!$D$5:$D$253='Analítico Cp.'!$B39),-('Comp.'!$L$5:$L$253=F$1),('Comp.'!$E$5:$E$253))</f>
        <v>0</v>
      </c>
      <c r="G39" s="15">
        <f>SUMPRODUCT(-('Diário 2o PA'!$E$5:$E$1412='Analítico Cp.'!$B39),-('Diário 2o PA'!$Q$5:$Q$1412=G$1),('Diário 2o PA'!$F$5:$F$1412))
+SUMPRODUCT(-('Diário 3o PA'!$E$5:$E$2004='Analítico Cp.'!$B39),-('Diário 3o PA'!$Q$5:$Q$2004=G$1),('Diário 3o PA'!$F$5:$F$2004))
+SUMPRODUCT(-('Diário 4º PA'!$E$5:$E$2004='Analítico Cp.'!$B39),-('Diário 4º PA'!$Q$5:$Q$2004=G$1),('Diário 4º PA'!$F$5:$F$2004))
+SUMPRODUCT(-('Diário 5º PA'!$E$5:$E$2004='Analítico Cp.'!$B39),-('Diário 5º PA'!$Q$5:$Q$2004=G$1),('Diário 5º PA'!$F$5:$F$2004))
+SUMPRODUCT(-('Comp.'!$D$5:$D$253='Analítico Cp.'!$B39),-('Comp.'!$L$5:$L$253=G$1),('Comp.'!$E$5:$E$253))</f>
        <v>0</v>
      </c>
      <c r="H39" s="15">
        <f>SUMPRODUCT(-('Diário 2o PA'!$E$5:$E$1412='Analítico Cp.'!$B39),-('Diário 2o PA'!$Q$5:$Q$1412=H$1),('Diário 2o PA'!$F$5:$F$1412))
+SUMPRODUCT(-('Diário 3o PA'!$E$5:$E$2004='Analítico Cp.'!$B39),-('Diário 3o PA'!$Q$5:$Q$2004=H$1),('Diário 3o PA'!$F$5:$F$2004))
+SUMPRODUCT(-('Diário 4º PA'!$E$5:$E$2004='Analítico Cp.'!$B39),-('Diário 4º PA'!$Q$5:$Q$2004=H$1),('Diário 4º PA'!$F$5:$F$2004))
+SUMPRODUCT(-('Diário 5º PA'!$E$5:$E$2004='Analítico Cp.'!$B39),-('Diário 5º PA'!$Q$5:$Q$2004=H$1),('Diário 5º PA'!$F$5:$F$2004))
+SUMPRODUCT(-('Comp.'!$D$5:$D$253='Analítico Cp.'!$B39),-('Comp.'!$L$5:$L$253=H$1),('Comp.'!$E$5:$E$253))</f>
        <v>0</v>
      </c>
      <c r="I39" s="15">
        <f>SUMPRODUCT(-('Diário 2o PA'!$E$5:$E$1412='Analítico Cp.'!$B39),-('Diário 2o PA'!$Q$5:$Q$1412=I$1),('Diário 2o PA'!$F$5:$F$1412))
+SUMPRODUCT(-('Diário 3o PA'!$E$5:$E$2004='Analítico Cp.'!$B39),-('Diário 3o PA'!$Q$5:$Q$2004=I$1),('Diário 3o PA'!$F$5:$F$2004))
+SUMPRODUCT(-('Diário 4º PA'!$E$5:$E$2004='Analítico Cp.'!$B39),-('Diário 4º PA'!$Q$5:$Q$2004=I$1),('Diário 4º PA'!$F$5:$F$2004))
+SUMPRODUCT(-('Diário 5º PA'!$E$5:$E$2004='Analítico Cp.'!$B39),-('Diário 5º PA'!$Q$5:$Q$2004=I$1),('Diário 5º PA'!$F$5:$F$2004))
+SUMPRODUCT(-('Comp.'!$D$5:$D$253='Analítico Cp.'!$B39),-('Comp.'!$L$5:$L$253=I$1),('Comp.'!$E$5:$E$253))</f>
        <v>0</v>
      </c>
      <c r="J39" s="15">
        <f>SUMPRODUCT(-('Diário 2o PA'!$E$5:$E$1412='Analítico Cp.'!$B39),-('Diário 2o PA'!$Q$5:$Q$1412=J$1),('Diário 2o PA'!$F$5:$F$1412))
+SUMPRODUCT(-('Diário 3o PA'!$E$5:$E$2004='Analítico Cp.'!$B39),-('Diário 3o PA'!$Q$5:$Q$2004=J$1),('Diário 3o PA'!$F$5:$F$2004))
+SUMPRODUCT(-('Diário 4º PA'!$E$5:$E$2004='Analítico Cp.'!$B39),-('Diário 4º PA'!$Q$5:$Q$2004=J$1),('Diário 4º PA'!$F$5:$F$2004))
+SUMPRODUCT(-('Diário 5º PA'!$E$5:$E$2004='Analítico Cp.'!$B39),-('Diário 5º PA'!$Q$5:$Q$2004=J$1),('Diário 5º PA'!$F$5:$F$2004))
+SUMPRODUCT(-('Comp.'!$D$5:$D$253='Analítico Cp.'!$B39),-('Comp.'!$L$5:$L$253=J$1),('Comp.'!$E$5:$E$253))</f>
        <v>0</v>
      </c>
      <c r="K39" s="15">
        <f>SUMPRODUCT(-('Diário 2o PA'!$E$5:$E$1412='Analítico Cp.'!$B39),-('Diário 2o PA'!$Q$5:$Q$1412=K$1),('Diário 2o PA'!$F$5:$F$1412))
+SUMPRODUCT(-('Diário 3o PA'!$E$5:$E$2004='Analítico Cp.'!$B39),-('Diário 3o PA'!$Q$5:$Q$2004=K$1),('Diário 3o PA'!$F$5:$F$2004))
+SUMPRODUCT(-('Diário 4º PA'!$E$5:$E$2004='Analítico Cp.'!$B39),-('Diário 4º PA'!$Q$5:$Q$2004=K$1),('Diário 4º PA'!$F$5:$F$2004))
+SUMPRODUCT(-('Diário 5º PA'!$E$5:$E$2004='Analítico Cp.'!$B39),-('Diário 5º PA'!$Q$5:$Q$2004=K$1),('Diário 5º PA'!$F$5:$F$2004))
+SUMPRODUCT(-('Comp.'!$D$5:$D$253='Analítico Cp.'!$B39),-('Comp.'!$L$5:$L$253=K$1),('Comp.'!$E$5:$E$253))</f>
        <v>0</v>
      </c>
      <c r="L39" s="15">
        <f>SUMPRODUCT(-('Diário 2o PA'!$E$5:$E$1412='Analítico Cp.'!$B39),-('Diário 2o PA'!$Q$5:$Q$1412=L$1),('Diário 2o PA'!$F$5:$F$1412))
+SUMPRODUCT(-('Diário 3o PA'!$E$5:$E$2004='Analítico Cp.'!$B39),-('Diário 3o PA'!$Q$5:$Q$2004=L$1),('Diário 3o PA'!$F$5:$F$2004))
+SUMPRODUCT(-('Diário 4º PA'!$E$5:$E$2004='Analítico Cp.'!$B39),-('Diário 4º PA'!$Q$5:$Q$2004=L$1),('Diário 4º PA'!$F$5:$F$2004))
+SUMPRODUCT(-('Diário 5º PA'!$E$5:$E$2004='Analítico Cp.'!$B39),-('Diário 5º PA'!$Q$5:$Q$2004=L$1),('Diário 5º PA'!$F$5:$F$2004))
+SUMPRODUCT(-('Comp.'!$D$5:$D$253='Analítico Cp.'!$B39),-('Comp.'!$L$5:$L$253=L$1),('Comp.'!$E$5:$E$253))</f>
        <v>0</v>
      </c>
      <c r="M39" s="15">
        <f>SUMPRODUCT(-('Diário 2o PA'!$E$5:$E$1412='Analítico Cp.'!$B39),-('Diário 2o PA'!$Q$5:$Q$1412=M$1),('Diário 2o PA'!$F$5:$F$1412))
+SUMPRODUCT(-('Diário 3o PA'!$E$5:$E$2004='Analítico Cp.'!$B39),-('Diário 3o PA'!$Q$5:$Q$2004=M$1),('Diário 3o PA'!$F$5:$F$2004))
+SUMPRODUCT(-('Diário 4º PA'!$E$5:$E$2004='Analítico Cp.'!$B39),-('Diário 4º PA'!$Q$5:$Q$2004=M$1),('Diário 4º PA'!$F$5:$F$2004))
+SUMPRODUCT(-('Diário 5º PA'!$E$5:$E$2004='Analítico Cp.'!$B39),-('Diário 5º PA'!$Q$5:$Q$2004=M$1),('Diário 5º PA'!$F$5:$F$2004))
+SUMPRODUCT(-('Comp.'!$D$5:$D$253='Analítico Cp.'!$B39),-('Comp.'!$L$5:$L$253=M$1),('Comp.'!$E$5:$E$253))</f>
        <v>0</v>
      </c>
      <c r="N39" s="15">
        <f>SUMPRODUCT(-('Diário 2o PA'!$E$5:$E$1412='Analítico Cp.'!$B39),-('Diário 2o PA'!$Q$5:$Q$1412=N$1),('Diário 2o PA'!$F$5:$F$1412))
+SUMPRODUCT(-('Diário 3o PA'!$E$5:$E$2004='Analítico Cp.'!$B39),-('Diário 3o PA'!$Q$5:$Q$2004=N$1),('Diário 3o PA'!$F$5:$F$2004))
+SUMPRODUCT(-('Diário 4º PA'!$E$5:$E$2004='Analítico Cp.'!$B39),-('Diário 4º PA'!$Q$5:$Q$2004=N$1),('Diário 4º PA'!$F$5:$F$2004))
+SUMPRODUCT(-('Diário 5º PA'!$E$5:$E$2004='Analítico Cp.'!$B39),-('Diário 5º PA'!$Q$5:$Q$2004=N$1),('Diário 5º PA'!$F$5:$F$2004))
+SUMPRODUCT(-('Comp.'!$D$5:$D$253='Analítico Cp.'!$B39),-('Comp.'!$L$5:$L$253=N$1),('Comp.'!$E$5:$E$253))</f>
        <v>0</v>
      </c>
      <c r="O39" s="16">
        <f t="shared" si="4"/>
        <v>5200.24</v>
      </c>
      <c r="P39" s="193">
        <f t="shared" si="5"/>
        <v>7.3011967457035248E-4</v>
      </c>
    </row>
    <row r="40" spans="1:16" ht="23.25" customHeight="1" x14ac:dyDescent="0.25">
      <c r="A40" s="68" t="s">
        <v>236</v>
      </c>
      <c r="B40" s="67" t="s">
        <v>278</v>
      </c>
      <c r="C40" s="15">
        <f>SUMPRODUCT(-('Diário 2o PA'!$E$5:$E$1412='Analítico Cp.'!$B40),-('Diário 2o PA'!$Q$5:$Q$1412=C$1),('Diário 2o PA'!$F$5:$F$1412))
+SUMPRODUCT(-('Diário 3o PA'!$E$5:$E$2004='Analítico Cp.'!$B40),-('Diário 3o PA'!$Q$5:$Q$2004=C$1),('Diário 3o PA'!$F$5:$F$2004))
+SUMPRODUCT(-('Diário 4º PA'!$E$5:$E$2004='Analítico Cp.'!$B40),-('Diário 4º PA'!$Q$5:$Q$2004=C$1),('Diário 4º PA'!$F$5:$F$2004))
+SUMPRODUCT(-('Diário 5º PA'!$E$5:$E$2004='Analítico Cp.'!$B40),-('Diário 5º PA'!$Q$5:$Q$2004=C$1),('Diário 5º PA'!$F$5:$F$2004))
+SUMPRODUCT(-('Comp.'!$D$5:$D$253='Analítico Cp.'!$B40),-('Comp.'!$L$5:$L$253=C$1),('Comp.'!$E$5:$E$253))</f>
        <v>0</v>
      </c>
      <c r="D40" s="15">
        <f>SUMPRODUCT(-('Diário 2o PA'!$E$5:$E$1412='Analítico Cp.'!$B40),-('Diário 2o PA'!$Q$5:$Q$1412=D$1),('Diário 2o PA'!$F$5:$F$1412))
+SUMPRODUCT(-('Diário 3o PA'!$E$5:$E$2004='Analítico Cp.'!$B40),-('Diário 3o PA'!$Q$5:$Q$2004=D$1),('Diário 3o PA'!$F$5:$F$2004))
+SUMPRODUCT(-('Diário 4º PA'!$E$5:$E$2004='Analítico Cp.'!$B40),-('Diário 4º PA'!$Q$5:$Q$2004=D$1),('Diário 4º PA'!$F$5:$F$2004))
+SUMPRODUCT(-('Diário 5º PA'!$E$5:$E$2004='Analítico Cp.'!$B40),-('Diário 5º PA'!$Q$5:$Q$2004=D$1),('Diário 5º PA'!$F$5:$F$2004))
+SUMPRODUCT(-('Comp.'!$D$5:$D$253='Analítico Cp.'!$B40),-('Comp.'!$L$5:$L$253=D$1),('Comp.'!$E$5:$E$253))</f>
        <v>0</v>
      </c>
      <c r="E40" s="15">
        <f>SUMPRODUCT(-('Diário 2o PA'!$E$5:$E$1412='Analítico Cp.'!$B40),-('Diário 2o PA'!$Q$5:$Q$1412=E$1),('Diário 2o PA'!$F$5:$F$1412))
+SUMPRODUCT(-('Diário 3o PA'!$E$5:$E$2004='Analítico Cp.'!$B40),-('Diário 3o PA'!$Q$5:$Q$2004=E$1),('Diário 3o PA'!$F$5:$F$2004))
+SUMPRODUCT(-('Diário 4º PA'!$E$5:$E$2004='Analítico Cp.'!$B40),-('Diário 4º PA'!$Q$5:$Q$2004=E$1),('Diário 4º PA'!$F$5:$F$2004))
+SUMPRODUCT(-('Diário 5º PA'!$E$5:$E$2004='Analítico Cp.'!$B40),-('Diário 5º PA'!$Q$5:$Q$2004=E$1),('Diário 5º PA'!$F$5:$F$2004))
+SUMPRODUCT(-('Comp.'!$D$5:$D$253='Analítico Cp.'!$B40),-('Comp.'!$L$5:$L$253=E$1),('Comp.'!$E$5:$E$253))</f>
        <v>0</v>
      </c>
      <c r="F40" s="15">
        <f>SUMPRODUCT(-('Diário 2o PA'!$E$5:$E$1412='Analítico Cp.'!$B40),-('Diário 2o PA'!$Q$5:$Q$1412=F$1),('Diário 2o PA'!$F$5:$F$1412))
+SUMPRODUCT(-('Diário 3o PA'!$E$5:$E$2004='Analítico Cp.'!$B40),-('Diário 3o PA'!$Q$5:$Q$2004=F$1),('Diário 3o PA'!$F$5:$F$2004))
+SUMPRODUCT(-('Diário 4º PA'!$E$5:$E$2004='Analítico Cp.'!$B40),-('Diário 4º PA'!$Q$5:$Q$2004=F$1),('Diário 4º PA'!$F$5:$F$2004))
+SUMPRODUCT(-('Diário 5º PA'!$E$5:$E$2004='Analítico Cp.'!$B40),-('Diário 5º PA'!$Q$5:$Q$2004=F$1),('Diário 5º PA'!$F$5:$F$2004))
+SUMPRODUCT(-('Comp.'!$D$5:$D$253='Analítico Cp.'!$B40),-('Comp.'!$L$5:$L$253=F$1),('Comp.'!$E$5:$E$253))</f>
        <v>0</v>
      </c>
      <c r="G40" s="15">
        <f>SUMPRODUCT(-('Diário 2o PA'!$E$5:$E$1412='Analítico Cp.'!$B40),-('Diário 2o PA'!$Q$5:$Q$1412=G$1),('Diário 2o PA'!$F$5:$F$1412))
+SUMPRODUCT(-('Diário 3o PA'!$E$5:$E$2004='Analítico Cp.'!$B40),-('Diário 3o PA'!$Q$5:$Q$2004=G$1),('Diário 3o PA'!$F$5:$F$2004))
+SUMPRODUCT(-('Diário 4º PA'!$E$5:$E$2004='Analítico Cp.'!$B40),-('Diário 4º PA'!$Q$5:$Q$2004=G$1),('Diário 4º PA'!$F$5:$F$2004))
+SUMPRODUCT(-('Diário 5º PA'!$E$5:$E$2004='Analítico Cp.'!$B40),-('Diário 5º PA'!$Q$5:$Q$2004=G$1),('Diário 5º PA'!$F$5:$F$2004))
+SUMPRODUCT(-('Comp.'!$D$5:$D$253='Analítico Cp.'!$B40),-('Comp.'!$L$5:$L$253=G$1),('Comp.'!$E$5:$E$253))</f>
        <v>0</v>
      </c>
      <c r="H40" s="15">
        <f>SUMPRODUCT(-('Diário 2o PA'!$E$5:$E$1412='Analítico Cp.'!$B40),-('Diário 2o PA'!$Q$5:$Q$1412=H$1),('Diário 2o PA'!$F$5:$F$1412))
+SUMPRODUCT(-('Diário 3o PA'!$E$5:$E$2004='Analítico Cp.'!$B40),-('Diário 3o PA'!$Q$5:$Q$2004=H$1),('Diário 3o PA'!$F$5:$F$2004))
+SUMPRODUCT(-('Diário 4º PA'!$E$5:$E$2004='Analítico Cp.'!$B40),-('Diário 4º PA'!$Q$5:$Q$2004=H$1),('Diário 4º PA'!$F$5:$F$2004))
+SUMPRODUCT(-('Diário 5º PA'!$E$5:$E$2004='Analítico Cp.'!$B40),-('Diário 5º PA'!$Q$5:$Q$2004=H$1),('Diário 5º PA'!$F$5:$F$2004))
+SUMPRODUCT(-('Comp.'!$D$5:$D$253='Analítico Cp.'!$B40),-('Comp.'!$L$5:$L$253=H$1),('Comp.'!$E$5:$E$253))</f>
        <v>0</v>
      </c>
      <c r="I40" s="15">
        <f>SUMPRODUCT(-('Diário 2o PA'!$E$5:$E$1412='Analítico Cp.'!$B40),-('Diário 2o PA'!$Q$5:$Q$1412=I$1),('Diário 2o PA'!$F$5:$F$1412))
+SUMPRODUCT(-('Diário 3o PA'!$E$5:$E$2004='Analítico Cp.'!$B40),-('Diário 3o PA'!$Q$5:$Q$2004=I$1),('Diário 3o PA'!$F$5:$F$2004))
+SUMPRODUCT(-('Diário 4º PA'!$E$5:$E$2004='Analítico Cp.'!$B40),-('Diário 4º PA'!$Q$5:$Q$2004=I$1),('Diário 4º PA'!$F$5:$F$2004))
+SUMPRODUCT(-('Diário 5º PA'!$E$5:$E$2004='Analítico Cp.'!$B40),-('Diário 5º PA'!$Q$5:$Q$2004=I$1),('Diário 5º PA'!$F$5:$F$2004))
+SUMPRODUCT(-('Comp.'!$D$5:$D$253='Analítico Cp.'!$B40),-('Comp.'!$L$5:$L$253=I$1),('Comp.'!$E$5:$E$253))</f>
        <v>0</v>
      </c>
      <c r="J40" s="15">
        <f>SUMPRODUCT(-('Diário 2o PA'!$E$5:$E$1412='Analítico Cp.'!$B40),-('Diário 2o PA'!$Q$5:$Q$1412=J$1),('Diário 2o PA'!$F$5:$F$1412))
+SUMPRODUCT(-('Diário 3o PA'!$E$5:$E$2004='Analítico Cp.'!$B40),-('Diário 3o PA'!$Q$5:$Q$2004=J$1),('Diário 3o PA'!$F$5:$F$2004))
+SUMPRODUCT(-('Diário 4º PA'!$E$5:$E$2004='Analítico Cp.'!$B40),-('Diário 4º PA'!$Q$5:$Q$2004=J$1),('Diário 4º PA'!$F$5:$F$2004))
+SUMPRODUCT(-('Diário 5º PA'!$E$5:$E$2004='Analítico Cp.'!$B40),-('Diário 5º PA'!$Q$5:$Q$2004=J$1),('Diário 5º PA'!$F$5:$F$2004))
+SUMPRODUCT(-('Comp.'!$D$5:$D$253='Analítico Cp.'!$B40),-('Comp.'!$L$5:$L$253=J$1),('Comp.'!$E$5:$E$253))</f>
        <v>0</v>
      </c>
      <c r="K40" s="15">
        <f>SUMPRODUCT(-('Diário 2o PA'!$E$5:$E$1412='Analítico Cp.'!$B40),-('Diário 2o PA'!$Q$5:$Q$1412=K$1),('Diário 2o PA'!$F$5:$F$1412))
+SUMPRODUCT(-('Diário 3o PA'!$E$5:$E$2004='Analítico Cp.'!$B40),-('Diário 3o PA'!$Q$5:$Q$2004=K$1),('Diário 3o PA'!$F$5:$F$2004))
+SUMPRODUCT(-('Diário 4º PA'!$E$5:$E$2004='Analítico Cp.'!$B40),-('Diário 4º PA'!$Q$5:$Q$2004=K$1),('Diário 4º PA'!$F$5:$F$2004))
+SUMPRODUCT(-('Diário 5º PA'!$E$5:$E$2004='Analítico Cp.'!$B40),-('Diário 5º PA'!$Q$5:$Q$2004=K$1),('Diário 5º PA'!$F$5:$F$2004))
+SUMPRODUCT(-('Comp.'!$D$5:$D$253='Analítico Cp.'!$B40),-('Comp.'!$L$5:$L$253=K$1),('Comp.'!$E$5:$E$253))</f>
        <v>0</v>
      </c>
      <c r="L40" s="15">
        <f>SUMPRODUCT(-('Diário 2o PA'!$E$5:$E$1412='Analítico Cp.'!$B40),-('Diário 2o PA'!$Q$5:$Q$1412=L$1),('Diário 2o PA'!$F$5:$F$1412))
+SUMPRODUCT(-('Diário 3o PA'!$E$5:$E$2004='Analítico Cp.'!$B40),-('Diário 3o PA'!$Q$5:$Q$2004=L$1),('Diário 3o PA'!$F$5:$F$2004))
+SUMPRODUCT(-('Diário 4º PA'!$E$5:$E$2004='Analítico Cp.'!$B40),-('Diário 4º PA'!$Q$5:$Q$2004=L$1),('Diário 4º PA'!$F$5:$F$2004))
+SUMPRODUCT(-('Diário 5º PA'!$E$5:$E$2004='Analítico Cp.'!$B40),-('Diário 5º PA'!$Q$5:$Q$2004=L$1),('Diário 5º PA'!$F$5:$F$2004))
+SUMPRODUCT(-('Comp.'!$D$5:$D$253='Analítico Cp.'!$B40),-('Comp.'!$L$5:$L$253=L$1),('Comp.'!$E$5:$E$253))</f>
        <v>0</v>
      </c>
      <c r="M40" s="15">
        <f>SUMPRODUCT(-('Diário 2o PA'!$E$5:$E$1412='Analítico Cp.'!$B40),-('Diário 2o PA'!$Q$5:$Q$1412=M$1),('Diário 2o PA'!$F$5:$F$1412))
+SUMPRODUCT(-('Diário 3o PA'!$E$5:$E$2004='Analítico Cp.'!$B40),-('Diário 3o PA'!$Q$5:$Q$2004=M$1),('Diário 3o PA'!$F$5:$F$2004))
+SUMPRODUCT(-('Diário 4º PA'!$E$5:$E$2004='Analítico Cp.'!$B40),-('Diário 4º PA'!$Q$5:$Q$2004=M$1),('Diário 4º PA'!$F$5:$F$2004))
+SUMPRODUCT(-('Diário 5º PA'!$E$5:$E$2004='Analítico Cp.'!$B40),-('Diário 5º PA'!$Q$5:$Q$2004=M$1),('Diário 5º PA'!$F$5:$F$2004))
+SUMPRODUCT(-('Comp.'!$D$5:$D$253='Analítico Cp.'!$B40),-('Comp.'!$L$5:$L$253=M$1),('Comp.'!$E$5:$E$253))</f>
        <v>0</v>
      </c>
      <c r="N40" s="15">
        <f>SUMPRODUCT(-('Diário 2o PA'!$E$5:$E$1412='Analítico Cp.'!$B40),-('Diário 2o PA'!$Q$5:$Q$1412=N$1),('Diário 2o PA'!$F$5:$F$1412))
+SUMPRODUCT(-('Diário 3o PA'!$E$5:$E$2004='Analítico Cp.'!$B40),-('Diário 3o PA'!$Q$5:$Q$2004=N$1),('Diário 3o PA'!$F$5:$F$2004))
+SUMPRODUCT(-('Diário 4º PA'!$E$5:$E$2004='Analítico Cp.'!$B40),-('Diário 4º PA'!$Q$5:$Q$2004=N$1),('Diário 4º PA'!$F$5:$F$2004))
+SUMPRODUCT(-('Diário 5º PA'!$E$5:$E$2004='Analítico Cp.'!$B40),-('Diário 5º PA'!$Q$5:$Q$2004=N$1),('Diário 5º PA'!$F$5:$F$2004))
+SUMPRODUCT(-('Comp.'!$D$5:$D$253='Analítico Cp.'!$B40),-('Comp.'!$L$5:$L$253=N$1),('Comp.'!$E$5:$E$253))</f>
        <v>0</v>
      </c>
      <c r="O40" s="16">
        <f t="shared" si="4"/>
        <v>0</v>
      </c>
      <c r="P40" s="193">
        <f t="shared" si="5"/>
        <v>0</v>
      </c>
    </row>
    <row r="41" spans="1:16" ht="23.25" customHeight="1" x14ac:dyDescent="0.25">
      <c r="A41" s="68" t="s">
        <v>237</v>
      </c>
      <c r="B41" s="67" t="s">
        <v>174</v>
      </c>
      <c r="C41" s="15">
        <f>SUMPRODUCT(-('Diário 2o PA'!$E$5:$E$1412='Analítico Cp.'!$B41),-('Diário 2o PA'!$Q$5:$Q$1412=C$1),('Diário 2o PA'!$F$5:$F$1412))
+SUMPRODUCT(-('Diário 3o PA'!$E$5:$E$2004='Analítico Cp.'!$B41),-('Diário 3o PA'!$Q$5:$Q$2004=C$1),('Diário 3o PA'!$F$5:$F$2004))
+SUMPRODUCT(-('Diário 4º PA'!$E$5:$E$2004='Analítico Cp.'!$B41),-('Diário 4º PA'!$Q$5:$Q$2004=C$1),('Diário 4º PA'!$F$5:$F$2004))
+SUMPRODUCT(-('Diário 5º PA'!$E$5:$E$2004='Analítico Cp.'!$B41),-('Diário 5º PA'!$Q$5:$Q$2004=C$1),('Diário 5º PA'!$F$5:$F$2004))
+SUMPRODUCT(-('Comp.'!$D$5:$D$253='Analítico Cp.'!$B41),-('Comp.'!$L$5:$L$253=C$1),('Comp.'!$E$5:$E$253))</f>
        <v>0</v>
      </c>
      <c r="D41" s="15">
        <f>SUMPRODUCT(-('Diário 2o PA'!$E$5:$E$1412='Analítico Cp.'!$B41),-('Diário 2o PA'!$Q$5:$Q$1412=D$1),('Diário 2o PA'!$F$5:$F$1412))
+SUMPRODUCT(-('Diário 3o PA'!$E$5:$E$2004='Analítico Cp.'!$B41),-('Diário 3o PA'!$Q$5:$Q$2004=D$1),('Diário 3o PA'!$F$5:$F$2004))
+SUMPRODUCT(-('Diário 4º PA'!$E$5:$E$2004='Analítico Cp.'!$B41),-('Diário 4º PA'!$Q$5:$Q$2004=D$1),('Diário 4º PA'!$F$5:$F$2004))
+SUMPRODUCT(-('Diário 5º PA'!$E$5:$E$2004='Analítico Cp.'!$B41),-('Diário 5º PA'!$Q$5:$Q$2004=D$1),('Diário 5º PA'!$F$5:$F$2004))
+SUMPRODUCT(-('Comp.'!$D$5:$D$253='Analítico Cp.'!$B41),-('Comp.'!$L$5:$L$253=D$1),('Comp.'!$E$5:$E$253))</f>
        <v>0</v>
      </c>
      <c r="E41" s="15">
        <f>SUMPRODUCT(-('Diário 2o PA'!$E$5:$E$1412='Analítico Cp.'!$B41),-('Diário 2o PA'!$Q$5:$Q$1412=E$1),('Diário 2o PA'!$F$5:$F$1412))
+SUMPRODUCT(-('Diário 3o PA'!$E$5:$E$2004='Analítico Cp.'!$B41),-('Diário 3o PA'!$Q$5:$Q$2004=E$1),('Diário 3o PA'!$F$5:$F$2004))
+SUMPRODUCT(-('Diário 4º PA'!$E$5:$E$2004='Analítico Cp.'!$B41),-('Diário 4º PA'!$Q$5:$Q$2004=E$1),('Diário 4º PA'!$F$5:$F$2004))
+SUMPRODUCT(-('Diário 5º PA'!$E$5:$E$2004='Analítico Cp.'!$B41),-('Diário 5º PA'!$Q$5:$Q$2004=E$1),('Diário 5º PA'!$F$5:$F$2004))
+SUMPRODUCT(-('Comp.'!$D$5:$D$253='Analítico Cp.'!$B41),-('Comp.'!$L$5:$L$253=E$1),('Comp.'!$E$5:$E$253))</f>
        <v>0</v>
      </c>
      <c r="F41" s="15">
        <f>SUMPRODUCT(-('Diário 2o PA'!$E$5:$E$1412='Analítico Cp.'!$B41),-('Diário 2o PA'!$Q$5:$Q$1412=F$1),('Diário 2o PA'!$F$5:$F$1412))
+SUMPRODUCT(-('Diário 3o PA'!$E$5:$E$2004='Analítico Cp.'!$B41),-('Diário 3o PA'!$Q$5:$Q$2004=F$1),('Diário 3o PA'!$F$5:$F$2004))
+SUMPRODUCT(-('Diário 4º PA'!$E$5:$E$2004='Analítico Cp.'!$B41),-('Diário 4º PA'!$Q$5:$Q$2004=F$1),('Diário 4º PA'!$F$5:$F$2004))
+SUMPRODUCT(-('Diário 5º PA'!$E$5:$E$2004='Analítico Cp.'!$B41),-('Diário 5º PA'!$Q$5:$Q$2004=F$1),('Diário 5º PA'!$F$5:$F$2004))
+SUMPRODUCT(-('Comp.'!$D$5:$D$253='Analítico Cp.'!$B41),-('Comp.'!$L$5:$L$253=F$1),('Comp.'!$E$5:$E$253))</f>
        <v>0</v>
      </c>
      <c r="G41" s="15">
        <f>SUMPRODUCT(-('Diário 2o PA'!$E$5:$E$1412='Analítico Cp.'!$B41),-('Diário 2o PA'!$Q$5:$Q$1412=G$1),('Diário 2o PA'!$F$5:$F$1412))
+SUMPRODUCT(-('Diário 3o PA'!$E$5:$E$2004='Analítico Cp.'!$B41),-('Diário 3o PA'!$Q$5:$Q$2004=G$1),('Diário 3o PA'!$F$5:$F$2004))
+SUMPRODUCT(-('Diário 4º PA'!$E$5:$E$2004='Analítico Cp.'!$B41),-('Diário 4º PA'!$Q$5:$Q$2004=G$1),('Diário 4º PA'!$F$5:$F$2004))
+SUMPRODUCT(-('Diário 5º PA'!$E$5:$E$2004='Analítico Cp.'!$B41),-('Diário 5º PA'!$Q$5:$Q$2004=G$1),('Diário 5º PA'!$F$5:$F$2004))
+SUMPRODUCT(-('Comp.'!$D$5:$D$253='Analítico Cp.'!$B41),-('Comp.'!$L$5:$L$253=G$1),('Comp.'!$E$5:$E$253))</f>
        <v>0</v>
      </c>
      <c r="H41" s="15">
        <f>SUMPRODUCT(-('Diário 2o PA'!$E$5:$E$1412='Analítico Cp.'!$B41),-('Diário 2o PA'!$Q$5:$Q$1412=H$1),('Diário 2o PA'!$F$5:$F$1412))
+SUMPRODUCT(-('Diário 3o PA'!$E$5:$E$2004='Analítico Cp.'!$B41),-('Diário 3o PA'!$Q$5:$Q$2004=H$1),('Diário 3o PA'!$F$5:$F$2004))
+SUMPRODUCT(-('Diário 4º PA'!$E$5:$E$2004='Analítico Cp.'!$B41),-('Diário 4º PA'!$Q$5:$Q$2004=H$1),('Diário 4º PA'!$F$5:$F$2004))
+SUMPRODUCT(-('Diário 5º PA'!$E$5:$E$2004='Analítico Cp.'!$B41),-('Diário 5º PA'!$Q$5:$Q$2004=H$1),('Diário 5º PA'!$F$5:$F$2004))
+SUMPRODUCT(-('Comp.'!$D$5:$D$253='Analítico Cp.'!$B41),-('Comp.'!$L$5:$L$253=H$1),('Comp.'!$E$5:$E$253))</f>
        <v>0</v>
      </c>
      <c r="I41" s="15">
        <f>SUMPRODUCT(-('Diário 2o PA'!$E$5:$E$1412='Analítico Cp.'!$B41),-('Diário 2o PA'!$Q$5:$Q$1412=I$1),('Diário 2o PA'!$F$5:$F$1412))
+SUMPRODUCT(-('Diário 3o PA'!$E$5:$E$2004='Analítico Cp.'!$B41),-('Diário 3o PA'!$Q$5:$Q$2004=I$1),('Diário 3o PA'!$F$5:$F$2004))
+SUMPRODUCT(-('Diário 4º PA'!$E$5:$E$2004='Analítico Cp.'!$B41),-('Diário 4º PA'!$Q$5:$Q$2004=I$1),('Diário 4º PA'!$F$5:$F$2004))
+SUMPRODUCT(-('Diário 5º PA'!$E$5:$E$2004='Analítico Cp.'!$B41),-('Diário 5º PA'!$Q$5:$Q$2004=I$1),('Diário 5º PA'!$F$5:$F$2004))
+SUMPRODUCT(-('Comp.'!$D$5:$D$253='Analítico Cp.'!$B41),-('Comp.'!$L$5:$L$253=I$1),('Comp.'!$E$5:$E$253))</f>
        <v>0</v>
      </c>
      <c r="J41" s="15">
        <f>SUMPRODUCT(-('Diário 2o PA'!$E$5:$E$1412='Analítico Cp.'!$B41),-('Diário 2o PA'!$Q$5:$Q$1412=J$1),('Diário 2o PA'!$F$5:$F$1412))
+SUMPRODUCT(-('Diário 3o PA'!$E$5:$E$2004='Analítico Cp.'!$B41),-('Diário 3o PA'!$Q$5:$Q$2004=J$1),('Diário 3o PA'!$F$5:$F$2004))
+SUMPRODUCT(-('Diário 4º PA'!$E$5:$E$2004='Analítico Cp.'!$B41),-('Diário 4º PA'!$Q$5:$Q$2004=J$1),('Diário 4º PA'!$F$5:$F$2004))
+SUMPRODUCT(-('Diário 5º PA'!$E$5:$E$2004='Analítico Cp.'!$B41),-('Diário 5º PA'!$Q$5:$Q$2004=J$1),('Diário 5º PA'!$F$5:$F$2004))
+SUMPRODUCT(-('Comp.'!$D$5:$D$253='Analítico Cp.'!$B41),-('Comp.'!$L$5:$L$253=J$1),('Comp.'!$E$5:$E$253))</f>
        <v>0</v>
      </c>
      <c r="K41" s="15">
        <f>SUMPRODUCT(-('Diário 2o PA'!$E$5:$E$1412='Analítico Cp.'!$B41),-('Diário 2o PA'!$Q$5:$Q$1412=K$1),('Diário 2o PA'!$F$5:$F$1412))
+SUMPRODUCT(-('Diário 3o PA'!$E$5:$E$2004='Analítico Cp.'!$B41),-('Diário 3o PA'!$Q$5:$Q$2004=K$1),('Diário 3o PA'!$F$5:$F$2004))
+SUMPRODUCT(-('Diário 4º PA'!$E$5:$E$2004='Analítico Cp.'!$B41),-('Diário 4º PA'!$Q$5:$Q$2004=K$1),('Diário 4º PA'!$F$5:$F$2004))
+SUMPRODUCT(-('Diário 5º PA'!$E$5:$E$2004='Analítico Cp.'!$B41),-('Diário 5º PA'!$Q$5:$Q$2004=K$1),('Diário 5º PA'!$F$5:$F$2004))
+SUMPRODUCT(-('Comp.'!$D$5:$D$253='Analítico Cp.'!$B41),-('Comp.'!$L$5:$L$253=K$1),('Comp.'!$E$5:$E$253))</f>
        <v>0</v>
      </c>
      <c r="L41" s="15">
        <f>SUMPRODUCT(-('Diário 2o PA'!$E$5:$E$1412='Analítico Cp.'!$B41),-('Diário 2o PA'!$Q$5:$Q$1412=L$1),('Diário 2o PA'!$F$5:$F$1412))
+SUMPRODUCT(-('Diário 3o PA'!$E$5:$E$2004='Analítico Cp.'!$B41),-('Diário 3o PA'!$Q$5:$Q$2004=L$1),('Diário 3o PA'!$F$5:$F$2004))
+SUMPRODUCT(-('Diário 4º PA'!$E$5:$E$2004='Analítico Cp.'!$B41),-('Diário 4º PA'!$Q$5:$Q$2004=L$1),('Diário 4º PA'!$F$5:$F$2004))
+SUMPRODUCT(-('Diário 5º PA'!$E$5:$E$2004='Analítico Cp.'!$B41),-('Diário 5º PA'!$Q$5:$Q$2004=L$1),('Diário 5º PA'!$F$5:$F$2004))
+SUMPRODUCT(-('Comp.'!$D$5:$D$253='Analítico Cp.'!$B41),-('Comp.'!$L$5:$L$253=L$1),('Comp.'!$E$5:$E$253))</f>
        <v>0</v>
      </c>
      <c r="M41" s="15">
        <f>SUMPRODUCT(-('Diário 2o PA'!$E$5:$E$1412='Analítico Cp.'!$B41),-('Diário 2o PA'!$Q$5:$Q$1412=M$1),('Diário 2o PA'!$F$5:$F$1412))
+SUMPRODUCT(-('Diário 3o PA'!$E$5:$E$2004='Analítico Cp.'!$B41),-('Diário 3o PA'!$Q$5:$Q$2004=M$1),('Diário 3o PA'!$F$5:$F$2004))
+SUMPRODUCT(-('Diário 4º PA'!$E$5:$E$2004='Analítico Cp.'!$B41),-('Diário 4º PA'!$Q$5:$Q$2004=M$1),('Diário 4º PA'!$F$5:$F$2004))
+SUMPRODUCT(-('Diário 5º PA'!$E$5:$E$2004='Analítico Cp.'!$B41),-('Diário 5º PA'!$Q$5:$Q$2004=M$1),('Diário 5º PA'!$F$5:$F$2004))
+SUMPRODUCT(-('Comp.'!$D$5:$D$253='Analítico Cp.'!$B41),-('Comp.'!$L$5:$L$253=M$1),('Comp.'!$E$5:$E$253))</f>
        <v>0</v>
      </c>
      <c r="N41" s="15">
        <f>SUMPRODUCT(-('Diário 2o PA'!$E$5:$E$1412='Analítico Cp.'!$B41),-('Diário 2o PA'!$Q$5:$Q$1412=N$1),('Diário 2o PA'!$F$5:$F$1412))
+SUMPRODUCT(-('Diário 3o PA'!$E$5:$E$2004='Analítico Cp.'!$B41),-('Diário 3o PA'!$Q$5:$Q$2004=N$1),('Diário 3o PA'!$F$5:$F$2004))
+SUMPRODUCT(-('Diário 4º PA'!$E$5:$E$2004='Analítico Cp.'!$B41),-('Diário 4º PA'!$Q$5:$Q$2004=N$1),('Diário 4º PA'!$F$5:$F$2004))
+SUMPRODUCT(-('Diário 5º PA'!$E$5:$E$2004='Analítico Cp.'!$B41),-('Diário 5º PA'!$Q$5:$Q$2004=N$1),('Diário 5º PA'!$F$5:$F$2004))
+SUMPRODUCT(-('Comp.'!$D$5:$D$253='Analítico Cp.'!$B41),-('Comp.'!$L$5:$L$253=N$1),('Comp.'!$E$5:$E$253))</f>
        <v>0</v>
      </c>
      <c r="O41" s="16">
        <f t="shared" si="4"/>
        <v>0</v>
      </c>
      <c r="P41" s="193">
        <f t="shared" si="5"/>
        <v>0</v>
      </c>
    </row>
    <row r="42" spans="1:16" s="37" customFormat="1" ht="23.25" customHeight="1" x14ac:dyDescent="0.25">
      <c r="A42" s="68" t="s">
        <v>238</v>
      </c>
      <c r="B42" s="66" t="s">
        <v>289</v>
      </c>
      <c r="C42" s="15">
        <f>SUMPRODUCT(-('Diário 2o PA'!$E$5:$E$1412='Analítico Cp.'!$B42),-('Diário 2o PA'!$Q$5:$Q$1412=C$1),('Diário 2o PA'!$F$5:$F$1412))
+SUMPRODUCT(-('Diário 3o PA'!$E$5:$E$2004='Analítico Cp.'!$B42),-('Diário 3o PA'!$Q$5:$Q$2004=C$1),('Diário 3o PA'!$F$5:$F$2004))
+SUMPRODUCT(-('Diário 4º PA'!$E$5:$E$2004='Analítico Cp.'!$B42),-('Diário 4º PA'!$Q$5:$Q$2004=C$1),('Diário 4º PA'!$F$5:$F$2004))
+SUMPRODUCT(-('Diário 5º PA'!$E$5:$E$2004='Analítico Cp.'!$B42),-('Diário 5º PA'!$Q$5:$Q$2004=C$1),('Diário 5º PA'!$F$5:$F$2004))
+SUMPRODUCT(-('Comp.'!$D$5:$D$253='Analítico Cp.'!$B42),-('Comp.'!$L$5:$L$253=C$1),('Comp.'!$E$5:$E$253))</f>
        <v>0</v>
      </c>
      <c r="D42" s="15">
        <f>SUMPRODUCT(-('Diário 2o PA'!$E$5:$E$1412='Analítico Cp.'!$B42),-('Diário 2o PA'!$Q$5:$Q$1412=D$1),('Diário 2o PA'!$F$5:$F$1412))
+SUMPRODUCT(-('Diário 3o PA'!$E$5:$E$2004='Analítico Cp.'!$B42),-('Diário 3o PA'!$Q$5:$Q$2004=D$1),('Diário 3o PA'!$F$5:$F$2004))
+SUMPRODUCT(-('Diário 4º PA'!$E$5:$E$2004='Analítico Cp.'!$B42),-('Diário 4º PA'!$Q$5:$Q$2004=D$1),('Diário 4º PA'!$F$5:$F$2004))
+SUMPRODUCT(-('Diário 5º PA'!$E$5:$E$2004='Analítico Cp.'!$B42),-('Diário 5º PA'!$Q$5:$Q$2004=D$1),('Diário 5º PA'!$F$5:$F$2004))
+SUMPRODUCT(-('Comp.'!$D$5:$D$253='Analítico Cp.'!$B42),-('Comp.'!$L$5:$L$253=D$1),('Comp.'!$E$5:$E$253))</f>
        <v>0</v>
      </c>
      <c r="E42" s="15">
        <f>SUMPRODUCT(-('Diário 2o PA'!$E$5:$E$1412='Analítico Cp.'!$B42),-('Diário 2o PA'!$Q$5:$Q$1412=E$1),('Diário 2o PA'!$F$5:$F$1412))
+SUMPRODUCT(-('Diário 3o PA'!$E$5:$E$2004='Analítico Cp.'!$B42),-('Diário 3o PA'!$Q$5:$Q$2004=E$1),('Diário 3o PA'!$F$5:$F$2004))
+SUMPRODUCT(-('Diário 4º PA'!$E$5:$E$2004='Analítico Cp.'!$B42),-('Diário 4º PA'!$Q$5:$Q$2004=E$1),('Diário 4º PA'!$F$5:$F$2004))
+SUMPRODUCT(-('Diário 5º PA'!$E$5:$E$2004='Analítico Cp.'!$B42),-('Diário 5º PA'!$Q$5:$Q$2004=E$1),('Diário 5º PA'!$F$5:$F$2004))
+SUMPRODUCT(-('Comp.'!$D$5:$D$253='Analítico Cp.'!$B42),-('Comp.'!$L$5:$L$253=E$1),('Comp.'!$E$5:$E$253))</f>
        <v>0</v>
      </c>
      <c r="F42" s="15">
        <f>SUMPRODUCT(-('Diário 2o PA'!$E$5:$E$1412='Analítico Cp.'!$B42),-('Diário 2o PA'!$Q$5:$Q$1412=F$1),('Diário 2o PA'!$F$5:$F$1412))
+SUMPRODUCT(-('Diário 3o PA'!$E$5:$E$2004='Analítico Cp.'!$B42),-('Diário 3o PA'!$Q$5:$Q$2004=F$1),('Diário 3o PA'!$F$5:$F$2004))
+SUMPRODUCT(-('Diário 4º PA'!$E$5:$E$2004='Analítico Cp.'!$B42),-('Diário 4º PA'!$Q$5:$Q$2004=F$1),('Diário 4º PA'!$F$5:$F$2004))
+SUMPRODUCT(-('Diário 5º PA'!$E$5:$E$2004='Analítico Cp.'!$B42),-('Diário 5º PA'!$Q$5:$Q$2004=F$1),('Diário 5º PA'!$F$5:$F$2004))
+SUMPRODUCT(-('Comp.'!$D$5:$D$253='Analítico Cp.'!$B42),-('Comp.'!$L$5:$L$253=F$1),('Comp.'!$E$5:$E$253))</f>
        <v>0</v>
      </c>
      <c r="G42" s="15">
        <f>SUMPRODUCT(-('Diário 2o PA'!$E$5:$E$1412='Analítico Cp.'!$B42),-('Diário 2o PA'!$Q$5:$Q$1412=G$1),('Diário 2o PA'!$F$5:$F$1412))
+SUMPRODUCT(-('Diário 3o PA'!$E$5:$E$2004='Analítico Cp.'!$B42),-('Diário 3o PA'!$Q$5:$Q$2004=G$1),('Diário 3o PA'!$F$5:$F$2004))
+SUMPRODUCT(-('Diário 4º PA'!$E$5:$E$2004='Analítico Cp.'!$B42),-('Diário 4º PA'!$Q$5:$Q$2004=G$1),('Diário 4º PA'!$F$5:$F$2004))
+SUMPRODUCT(-('Diário 5º PA'!$E$5:$E$2004='Analítico Cp.'!$B42),-('Diário 5º PA'!$Q$5:$Q$2004=G$1),('Diário 5º PA'!$F$5:$F$2004))
+SUMPRODUCT(-('Comp.'!$D$5:$D$253='Analítico Cp.'!$B42),-('Comp.'!$L$5:$L$253=G$1),('Comp.'!$E$5:$E$253))</f>
        <v>0</v>
      </c>
      <c r="H42" s="15">
        <f>SUMPRODUCT(-('Diário 2o PA'!$E$5:$E$1412='Analítico Cp.'!$B42),-('Diário 2o PA'!$Q$5:$Q$1412=H$1),('Diário 2o PA'!$F$5:$F$1412))
+SUMPRODUCT(-('Diário 3o PA'!$E$5:$E$2004='Analítico Cp.'!$B42),-('Diário 3o PA'!$Q$5:$Q$2004=H$1),('Diário 3o PA'!$F$5:$F$2004))
+SUMPRODUCT(-('Diário 4º PA'!$E$5:$E$2004='Analítico Cp.'!$B42),-('Diário 4º PA'!$Q$5:$Q$2004=H$1),('Diário 4º PA'!$F$5:$F$2004))
+SUMPRODUCT(-('Diário 5º PA'!$E$5:$E$2004='Analítico Cp.'!$B42),-('Diário 5º PA'!$Q$5:$Q$2004=H$1),('Diário 5º PA'!$F$5:$F$2004))
+SUMPRODUCT(-('Comp.'!$D$5:$D$253='Analítico Cp.'!$B42),-('Comp.'!$L$5:$L$253=H$1),('Comp.'!$E$5:$E$253))</f>
        <v>0</v>
      </c>
      <c r="I42" s="15">
        <f>SUMPRODUCT(-('Diário 2o PA'!$E$5:$E$1412='Analítico Cp.'!$B42),-('Diário 2o PA'!$Q$5:$Q$1412=I$1),('Diário 2o PA'!$F$5:$F$1412))
+SUMPRODUCT(-('Diário 3o PA'!$E$5:$E$2004='Analítico Cp.'!$B42),-('Diário 3o PA'!$Q$5:$Q$2004=I$1),('Diário 3o PA'!$F$5:$F$2004))
+SUMPRODUCT(-('Diário 4º PA'!$E$5:$E$2004='Analítico Cp.'!$B42),-('Diário 4º PA'!$Q$5:$Q$2004=I$1),('Diário 4º PA'!$F$5:$F$2004))
+SUMPRODUCT(-('Diário 5º PA'!$E$5:$E$2004='Analítico Cp.'!$B42),-('Diário 5º PA'!$Q$5:$Q$2004=I$1),('Diário 5º PA'!$F$5:$F$2004))
+SUMPRODUCT(-('Comp.'!$D$5:$D$253='Analítico Cp.'!$B42),-('Comp.'!$L$5:$L$253=I$1),('Comp.'!$E$5:$E$253))</f>
        <v>0</v>
      </c>
      <c r="J42" s="15">
        <f>SUMPRODUCT(-('Diário 2o PA'!$E$5:$E$1412='Analítico Cp.'!$B42),-('Diário 2o PA'!$Q$5:$Q$1412=J$1),('Diário 2o PA'!$F$5:$F$1412))
+SUMPRODUCT(-('Diário 3o PA'!$E$5:$E$2004='Analítico Cp.'!$B42),-('Diário 3o PA'!$Q$5:$Q$2004=J$1),('Diário 3o PA'!$F$5:$F$2004))
+SUMPRODUCT(-('Diário 4º PA'!$E$5:$E$2004='Analítico Cp.'!$B42),-('Diário 4º PA'!$Q$5:$Q$2004=J$1),('Diário 4º PA'!$F$5:$F$2004))
+SUMPRODUCT(-('Diário 5º PA'!$E$5:$E$2004='Analítico Cp.'!$B42),-('Diário 5º PA'!$Q$5:$Q$2004=J$1),('Diário 5º PA'!$F$5:$F$2004))
+SUMPRODUCT(-('Comp.'!$D$5:$D$253='Analítico Cp.'!$B42),-('Comp.'!$L$5:$L$253=J$1),('Comp.'!$E$5:$E$253))</f>
        <v>0</v>
      </c>
      <c r="K42" s="15">
        <f>SUMPRODUCT(-('Diário 2o PA'!$E$5:$E$1412='Analítico Cp.'!$B42),-('Diário 2o PA'!$Q$5:$Q$1412=K$1),('Diário 2o PA'!$F$5:$F$1412))
+SUMPRODUCT(-('Diário 3o PA'!$E$5:$E$2004='Analítico Cp.'!$B42),-('Diário 3o PA'!$Q$5:$Q$2004=K$1),('Diário 3o PA'!$F$5:$F$2004))
+SUMPRODUCT(-('Diário 4º PA'!$E$5:$E$2004='Analítico Cp.'!$B42),-('Diário 4º PA'!$Q$5:$Q$2004=K$1),('Diário 4º PA'!$F$5:$F$2004))
+SUMPRODUCT(-('Diário 5º PA'!$E$5:$E$2004='Analítico Cp.'!$B42),-('Diário 5º PA'!$Q$5:$Q$2004=K$1),('Diário 5º PA'!$F$5:$F$2004))
+SUMPRODUCT(-('Comp.'!$D$5:$D$253='Analítico Cp.'!$B42),-('Comp.'!$L$5:$L$253=K$1),('Comp.'!$E$5:$E$253))</f>
        <v>0</v>
      </c>
      <c r="L42" s="15">
        <f>SUMPRODUCT(-('Diário 2o PA'!$E$5:$E$1412='Analítico Cp.'!$B42),-('Diário 2o PA'!$Q$5:$Q$1412=L$1),('Diário 2o PA'!$F$5:$F$1412))
+SUMPRODUCT(-('Diário 3o PA'!$E$5:$E$2004='Analítico Cp.'!$B42),-('Diário 3o PA'!$Q$5:$Q$2004=L$1),('Diário 3o PA'!$F$5:$F$2004))
+SUMPRODUCT(-('Diário 4º PA'!$E$5:$E$2004='Analítico Cp.'!$B42),-('Diário 4º PA'!$Q$5:$Q$2004=L$1),('Diário 4º PA'!$F$5:$F$2004))
+SUMPRODUCT(-('Diário 5º PA'!$E$5:$E$2004='Analítico Cp.'!$B42),-('Diário 5º PA'!$Q$5:$Q$2004=L$1),('Diário 5º PA'!$F$5:$F$2004))
+SUMPRODUCT(-('Comp.'!$D$5:$D$253='Analítico Cp.'!$B42),-('Comp.'!$L$5:$L$253=L$1),('Comp.'!$E$5:$E$253))</f>
        <v>0</v>
      </c>
      <c r="M42" s="15">
        <f>SUMPRODUCT(-('Diário 2o PA'!$E$5:$E$1412='Analítico Cp.'!$B42),-('Diário 2o PA'!$Q$5:$Q$1412=M$1),('Diário 2o PA'!$F$5:$F$1412))
+SUMPRODUCT(-('Diário 3o PA'!$E$5:$E$2004='Analítico Cp.'!$B42),-('Diário 3o PA'!$Q$5:$Q$2004=M$1),('Diário 3o PA'!$F$5:$F$2004))
+SUMPRODUCT(-('Diário 4º PA'!$E$5:$E$2004='Analítico Cp.'!$B42),-('Diário 4º PA'!$Q$5:$Q$2004=M$1),('Diário 4º PA'!$F$5:$F$2004))
+SUMPRODUCT(-('Diário 5º PA'!$E$5:$E$2004='Analítico Cp.'!$B42),-('Diário 5º PA'!$Q$5:$Q$2004=M$1),('Diário 5º PA'!$F$5:$F$2004))
+SUMPRODUCT(-('Comp.'!$D$5:$D$253='Analítico Cp.'!$B42),-('Comp.'!$L$5:$L$253=M$1),('Comp.'!$E$5:$E$253))</f>
        <v>0</v>
      </c>
      <c r="N42" s="15">
        <f>SUMPRODUCT(-('Diário 2o PA'!$E$5:$E$1412='Analítico Cp.'!$B42),-('Diário 2o PA'!$Q$5:$Q$1412=N$1),('Diário 2o PA'!$F$5:$F$1412))
+SUMPRODUCT(-('Diário 3o PA'!$E$5:$E$2004='Analítico Cp.'!$B42),-('Diário 3o PA'!$Q$5:$Q$2004=N$1),('Diário 3o PA'!$F$5:$F$2004))
+SUMPRODUCT(-('Diário 4º PA'!$E$5:$E$2004='Analítico Cp.'!$B42),-('Diário 4º PA'!$Q$5:$Q$2004=N$1),('Diário 4º PA'!$F$5:$F$2004))
+SUMPRODUCT(-('Diário 5º PA'!$E$5:$E$2004='Analítico Cp.'!$B42),-('Diário 5º PA'!$Q$5:$Q$2004=N$1),('Diário 5º PA'!$F$5:$F$2004))
+SUMPRODUCT(-('Comp.'!$D$5:$D$253='Analítico Cp.'!$B42),-('Comp.'!$L$5:$L$253=N$1),('Comp.'!$E$5:$E$253))</f>
        <v>0</v>
      </c>
      <c r="O42" s="16">
        <f>SUM(C42:N42)</f>
        <v>0</v>
      </c>
      <c r="P42" s="193">
        <f t="shared" si="5"/>
        <v>0</v>
      </c>
    </row>
    <row r="43" spans="1:16" ht="23.25" customHeight="1" x14ac:dyDescent="0.25">
      <c r="A43" s="26"/>
      <c r="B43" s="27" t="s">
        <v>113</v>
      </c>
      <c r="C43" s="17">
        <f>SUBTOTAL(109,C31:C42)</f>
        <v>965517.22</v>
      </c>
      <c r="D43" s="17">
        <f>SUBTOTAL(109,D31:D42)</f>
        <v>1457951.8499999999</v>
      </c>
      <c r="E43" s="17">
        <f>SUBTOTAL(109,E31:E42)</f>
        <v>-240328.16000000012</v>
      </c>
      <c r="F43" s="17">
        <f t="shared" ref="F43:N43" si="6">SUBTOTAL(109,F31:F42)</f>
        <v>0</v>
      </c>
      <c r="G43" s="17">
        <f t="shared" si="6"/>
        <v>0</v>
      </c>
      <c r="H43" s="17">
        <f t="shared" si="6"/>
        <v>0</v>
      </c>
      <c r="I43" s="17">
        <f t="shared" si="6"/>
        <v>0</v>
      </c>
      <c r="J43" s="17">
        <f t="shared" si="6"/>
        <v>0</v>
      </c>
      <c r="K43" s="17">
        <f t="shared" si="6"/>
        <v>0</v>
      </c>
      <c r="L43" s="17">
        <f t="shared" si="6"/>
        <v>0</v>
      </c>
      <c r="M43" s="17">
        <f t="shared" si="6"/>
        <v>0</v>
      </c>
      <c r="N43" s="17">
        <f t="shared" si="6"/>
        <v>0</v>
      </c>
      <c r="O43" s="17">
        <f>SUBTOTAL(109,O31:O42)</f>
        <v>2183140.9099999997</v>
      </c>
      <c r="P43" s="199">
        <f t="shared" si="5"/>
        <v>0.30651549365998931</v>
      </c>
    </row>
    <row r="44" spans="1:16" ht="23.25" customHeight="1" x14ac:dyDescent="0.25">
      <c r="A44" s="24" t="s">
        <v>15</v>
      </c>
      <c r="B44" s="36" t="s">
        <v>39</v>
      </c>
      <c r="C44" s="73"/>
      <c r="D44" s="73"/>
      <c r="E44" s="73"/>
      <c r="F44" s="73"/>
      <c r="G44" s="73"/>
      <c r="H44" s="73"/>
      <c r="I44" s="73"/>
      <c r="J44" s="73"/>
      <c r="K44" s="73"/>
      <c r="L44" s="73"/>
      <c r="M44" s="73"/>
      <c r="N44" s="73"/>
      <c r="O44" s="73"/>
      <c r="P44" s="193"/>
    </row>
    <row r="45" spans="1:16" ht="23.25" customHeight="1" x14ac:dyDescent="0.25">
      <c r="A45" s="69" t="s">
        <v>108</v>
      </c>
      <c r="B45" s="67" t="s">
        <v>160</v>
      </c>
      <c r="C45" s="426">
        <f>SUMPRODUCT(-('Diário 2o PA'!$E$5:$E$1412='Analítico Cp.'!$B45),-('Diário 2o PA'!$Q$5:$Q$1412=C$1),('Diário 2o PA'!$F$5:$F$1412))
+SUMPRODUCT(-('Diário 3o PA'!$E$5:$E$2004='Analítico Cp.'!$B45),-('Diário 3o PA'!$Q$5:$Q$2004=C$1),('Diário 3o PA'!$F$5:$F$2004))
+SUMPRODUCT(-('Diário 4º PA'!$E$5:$E$2004='Analítico Cp.'!$B45),-('Diário 4º PA'!$Q$5:$Q$2004=C$1),('Diário 4º PA'!$F$5:$F$2004))
+SUMPRODUCT(-('Diário 5º PA'!$E$5:$E$2004='Analítico Cp.'!$B45),-('Diário 5º PA'!$Q$5:$Q$2004=C$1),('Diário 5º PA'!$F$5:$F$2004))
+SUMPRODUCT(-('Comp.'!$D$5:$D$253='Analítico Cp.'!$B45),-('Comp.'!$L$5:$L$253=C$1),('Comp.'!$E$5:$E$253))</f>
        <v>0.48</v>
      </c>
      <c r="D45" s="426">
        <f>SUMPRODUCT(-('Diário 2o PA'!$E$5:$E$1412='Analítico Cp.'!$B45),-('Diário 2o PA'!$Q$5:$Q$1412=D$1),('Diário 2o PA'!$F$5:$F$1412))
+SUMPRODUCT(-('Diário 3o PA'!$E$5:$E$2004='Analítico Cp.'!$B45),-('Diário 3o PA'!$Q$5:$Q$2004=D$1),('Diário 3o PA'!$F$5:$F$2004))
+SUMPRODUCT(-('Diário 4º PA'!$E$5:$E$2004='Analítico Cp.'!$B45),-('Diário 4º PA'!$Q$5:$Q$2004=D$1),('Diário 4º PA'!$F$5:$F$2004))
+SUMPRODUCT(-('Diário 5º PA'!$E$5:$E$2004='Analítico Cp.'!$B45),-('Diário 5º PA'!$Q$5:$Q$2004=D$1),('Diário 5º PA'!$F$5:$F$2004))
+SUMPRODUCT(-('Comp.'!$D$5:$D$253='Analítico Cp.'!$B45),-('Comp.'!$L$5:$L$253=D$1),('Comp.'!$E$5:$E$253))</f>
        <v>2053.81</v>
      </c>
      <c r="E45" s="426">
        <f>SUMPRODUCT(-('Diário 2o PA'!$E$5:$E$1412='Analítico Cp.'!$B45),-('Diário 2o PA'!$Q$5:$Q$1412=E$1),('Diário 2o PA'!$F$5:$F$1412))
+SUMPRODUCT(-('Diário 3o PA'!$E$5:$E$2004='Analítico Cp.'!$B45),-('Diário 3o PA'!$Q$5:$Q$2004=E$1),('Diário 3o PA'!$F$5:$F$2004))
+SUMPRODUCT(-('Diário 4º PA'!$E$5:$E$2004='Analítico Cp.'!$B45),-('Diário 4º PA'!$Q$5:$Q$2004=E$1),('Diário 4º PA'!$F$5:$F$2004))
+SUMPRODUCT(-('Diário 5º PA'!$E$5:$E$2004='Analítico Cp.'!$B45),-('Diário 5º PA'!$Q$5:$Q$2004=E$1),('Diário 5º PA'!$F$5:$F$2004))
+SUMPRODUCT(-('Comp.'!$D$5:$D$253='Analítico Cp.'!$B45),-('Comp.'!$L$5:$L$253=E$1),('Comp.'!$E$5:$E$253))</f>
        <v>1271.6099999999999</v>
      </c>
      <c r="F45" s="426">
        <f>SUMPRODUCT(-('Diário 2o PA'!$E$5:$E$1412='Analítico Cp.'!$B45),-('Diário 2o PA'!$Q$5:$Q$1412=F$1),('Diário 2o PA'!$F$5:$F$1412))
+SUMPRODUCT(-('Diário 3o PA'!$E$5:$E$2004='Analítico Cp.'!$B45),-('Diário 3o PA'!$Q$5:$Q$2004=F$1),('Diário 3o PA'!$F$5:$F$2004))
+SUMPRODUCT(-('Diário 4º PA'!$E$5:$E$2004='Analítico Cp.'!$B45),-('Diário 4º PA'!$Q$5:$Q$2004=F$1),('Diário 4º PA'!$F$5:$F$2004))
+SUMPRODUCT(-('Diário 5º PA'!$E$5:$E$2004='Analítico Cp.'!$B45),-('Diário 5º PA'!$Q$5:$Q$2004=F$1),('Diário 5º PA'!$F$5:$F$2004))
+SUMPRODUCT(-('Comp.'!$D$5:$D$253='Analítico Cp.'!$B45),-('Comp.'!$L$5:$L$253=F$1),('Comp.'!$E$5:$E$253))</f>
        <v>1113.48</v>
      </c>
      <c r="G45" s="426">
        <f>SUMPRODUCT(-('Diário 2o PA'!$E$5:$E$1412='Analítico Cp.'!$B45),-('Diário 2o PA'!$Q$5:$Q$1412=G$1),('Diário 2o PA'!$F$5:$F$1412))
+SUMPRODUCT(-('Diário 3o PA'!$E$5:$E$2004='Analítico Cp.'!$B45),-('Diário 3o PA'!$Q$5:$Q$2004=G$1),('Diário 3o PA'!$F$5:$F$2004))
+SUMPRODUCT(-('Diário 4º PA'!$E$5:$E$2004='Analítico Cp.'!$B45),-('Diário 4º PA'!$Q$5:$Q$2004=G$1),('Diário 4º PA'!$F$5:$F$2004))
+SUMPRODUCT(-('Diário 5º PA'!$E$5:$E$2004='Analítico Cp.'!$B45),-('Diário 5º PA'!$Q$5:$Q$2004=G$1),('Diário 5º PA'!$F$5:$F$2004))
+SUMPRODUCT(-('Comp.'!$D$5:$D$253='Analítico Cp.'!$B45),-('Comp.'!$L$5:$L$253=G$1),('Comp.'!$E$5:$E$253))</f>
        <v>0</v>
      </c>
      <c r="H45" s="426">
        <f>SUMPRODUCT(-('Diário 2o PA'!$E$5:$E$1412='Analítico Cp.'!$B45),-('Diário 2o PA'!$Q$5:$Q$1412=H$1),('Diário 2o PA'!$F$5:$F$1412))
+SUMPRODUCT(-('Diário 3o PA'!$E$5:$E$2004='Analítico Cp.'!$B45),-('Diário 3o PA'!$Q$5:$Q$2004=H$1),('Diário 3o PA'!$F$5:$F$2004))
+SUMPRODUCT(-('Diário 4º PA'!$E$5:$E$2004='Analítico Cp.'!$B45),-('Diário 4º PA'!$Q$5:$Q$2004=H$1),('Diário 4º PA'!$F$5:$F$2004))
+SUMPRODUCT(-('Diário 5º PA'!$E$5:$E$2004='Analítico Cp.'!$B45),-('Diário 5º PA'!$Q$5:$Q$2004=H$1),('Diário 5º PA'!$F$5:$F$2004))
+SUMPRODUCT(-('Comp.'!$D$5:$D$253='Analítico Cp.'!$B45),-('Comp.'!$L$5:$L$253=H$1),('Comp.'!$E$5:$E$253))</f>
        <v>0</v>
      </c>
      <c r="I45" s="426">
        <f>SUMPRODUCT(-('Diário 2o PA'!$E$5:$E$1412='Analítico Cp.'!$B45),-('Diário 2o PA'!$Q$5:$Q$1412=I$1),('Diário 2o PA'!$F$5:$F$1412))
+SUMPRODUCT(-('Diário 3o PA'!$E$5:$E$2004='Analítico Cp.'!$B45),-('Diário 3o PA'!$Q$5:$Q$2004=I$1),('Diário 3o PA'!$F$5:$F$2004))
+SUMPRODUCT(-('Diário 4º PA'!$E$5:$E$2004='Analítico Cp.'!$B45),-('Diário 4º PA'!$Q$5:$Q$2004=I$1),('Diário 4º PA'!$F$5:$F$2004))
+SUMPRODUCT(-('Diário 5º PA'!$E$5:$E$2004='Analítico Cp.'!$B45),-('Diário 5º PA'!$Q$5:$Q$2004=I$1),('Diário 5º PA'!$F$5:$F$2004))
+SUMPRODUCT(-('Comp.'!$D$5:$D$253='Analítico Cp.'!$B45),-('Comp.'!$L$5:$L$253=I$1),('Comp.'!$E$5:$E$253))</f>
        <v>0</v>
      </c>
      <c r="J45" s="426">
        <f>SUMPRODUCT(-('Diário 2o PA'!$E$5:$E$1412='Analítico Cp.'!$B45),-('Diário 2o PA'!$Q$5:$Q$1412=J$1),('Diário 2o PA'!$F$5:$F$1412))
+SUMPRODUCT(-('Diário 3o PA'!$E$5:$E$2004='Analítico Cp.'!$B45),-('Diário 3o PA'!$Q$5:$Q$2004=J$1),('Diário 3o PA'!$F$5:$F$2004))
+SUMPRODUCT(-('Diário 4º PA'!$E$5:$E$2004='Analítico Cp.'!$B45),-('Diário 4º PA'!$Q$5:$Q$2004=J$1),('Diário 4º PA'!$F$5:$F$2004))
+SUMPRODUCT(-('Diário 5º PA'!$E$5:$E$2004='Analítico Cp.'!$B45),-('Diário 5º PA'!$Q$5:$Q$2004=J$1),('Diário 5º PA'!$F$5:$F$2004))
+SUMPRODUCT(-('Comp.'!$D$5:$D$253='Analítico Cp.'!$B45),-('Comp.'!$L$5:$L$253=J$1),('Comp.'!$E$5:$E$253))</f>
        <v>0</v>
      </c>
      <c r="K45" s="426">
        <f>SUMPRODUCT(-('Diário 2o PA'!$E$5:$E$1412='Analítico Cp.'!$B45),-('Diário 2o PA'!$Q$5:$Q$1412=K$1),('Diário 2o PA'!$F$5:$F$1412))
+SUMPRODUCT(-('Diário 3o PA'!$E$5:$E$2004='Analítico Cp.'!$B45),-('Diário 3o PA'!$Q$5:$Q$2004=K$1),('Diário 3o PA'!$F$5:$F$2004))
+SUMPRODUCT(-('Diário 4º PA'!$E$5:$E$2004='Analítico Cp.'!$B45),-('Diário 4º PA'!$Q$5:$Q$2004=K$1),('Diário 4º PA'!$F$5:$F$2004))
+SUMPRODUCT(-('Diário 5º PA'!$E$5:$E$2004='Analítico Cp.'!$B45),-('Diário 5º PA'!$Q$5:$Q$2004=K$1),('Diário 5º PA'!$F$5:$F$2004))
+SUMPRODUCT(-('Comp.'!$D$5:$D$253='Analítico Cp.'!$B45),-('Comp.'!$L$5:$L$253=K$1),('Comp.'!$E$5:$E$253))</f>
        <v>0</v>
      </c>
      <c r="L45" s="426">
        <f>SUMPRODUCT(-('Diário 2o PA'!$E$5:$E$1412='Analítico Cp.'!$B45),-('Diário 2o PA'!$Q$5:$Q$1412=L$1),('Diário 2o PA'!$F$5:$F$1412))
+SUMPRODUCT(-('Diário 3o PA'!$E$5:$E$2004='Analítico Cp.'!$B45),-('Diário 3o PA'!$Q$5:$Q$2004=L$1),('Diário 3o PA'!$F$5:$F$2004))
+SUMPRODUCT(-('Diário 4º PA'!$E$5:$E$2004='Analítico Cp.'!$B45),-('Diário 4º PA'!$Q$5:$Q$2004=L$1),('Diário 4º PA'!$F$5:$F$2004))
+SUMPRODUCT(-('Diário 5º PA'!$E$5:$E$2004='Analítico Cp.'!$B45),-('Diário 5º PA'!$Q$5:$Q$2004=L$1),('Diário 5º PA'!$F$5:$F$2004))
+SUMPRODUCT(-('Comp.'!$D$5:$D$253='Analítico Cp.'!$B45),-('Comp.'!$L$5:$L$253=L$1),('Comp.'!$E$5:$E$253))</f>
        <v>0</v>
      </c>
      <c r="M45" s="426">
        <f>SUMPRODUCT(-('Diário 2o PA'!$E$5:$E$1412='Analítico Cp.'!$B45),-('Diário 2o PA'!$Q$5:$Q$1412=M$1),('Diário 2o PA'!$F$5:$F$1412))
+SUMPRODUCT(-('Diário 3o PA'!$E$5:$E$2004='Analítico Cp.'!$B45),-('Diário 3o PA'!$Q$5:$Q$2004=M$1),('Diário 3o PA'!$F$5:$F$2004))
+SUMPRODUCT(-('Diário 4º PA'!$E$5:$E$2004='Analítico Cp.'!$B45),-('Diário 4º PA'!$Q$5:$Q$2004=M$1),('Diário 4º PA'!$F$5:$F$2004))
+SUMPRODUCT(-('Diário 5º PA'!$E$5:$E$2004='Analítico Cp.'!$B45),-('Diário 5º PA'!$Q$5:$Q$2004=M$1),('Diário 5º PA'!$F$5:$F$2004))
+SUMPRODUCT(-('Comp.'!$D$5:$D$253='Analítico Cp.'!$B45),-('Comp.'!$L$5:$L$253=M$1),('Comp.'!$E$5:$E$253))</f>
        <v>0</v>
      </c>
      <c r="N45" s="426">
        <f>SUMPRODUCT(-('Diário 2o PA'!$E$5:$E$1412='Analítico Cp.'!$B45),-('Diário 2o PA'!$Q$5:$Q$1412=N$1),('Diário 2o PA'!$F$5:$F$1412))
+SUMPRODUCT(-('Diário 3o PA'!$E$5:$E$2004='Analítico Cp.'!$B45),-('Diário 3o PA'!$Q$5:$Q$2004=N$1),('Diário 3o PA'!$F$5:$F$2004))
+SUMPRODUCT(-('Diário 4º PA'!$E$5:$E$2004='Analítico Cp.'!$B45),-('Diário 4º PA'!$Q$5:$Q$2004=N$1),('Diário 4º PA'!$F$5:$F$2004))
+SUMPRODUCT(-('Diário 5º PA'!$E$5:$E$2004='Analítico Cp.'!$B45),-('Diário 5º PA'!$Q$5:$Q$2004=N$1),('Diário 5º PA'!$F$5:$F$2004))
+SUMPRODUCT(-('Comp.'!$D$5:$D$253='Analítico Cp.'!$B45),-('Comp.'!$L$5:$L$253=N$1),('Comp.'!$E$5:$E$253))</f>
        <v>0</v>
      </c>
      <c r="O45" s="16">
        <f t="shared" ref="O45:O51" si="7">SUM(C45:N45)</f>
        <v>4439.3799999999992</v>
      </c>
      <c r="P45" s="193">
        <f t="shared" ref="P45:P53" si="8">IF($O$182=0,0,O45/$O$182)</f>
        <v>6.2329405583090992E-4</v>
      </c>
    </row>
    <row r="46" spans="1:16" ht="23.25" customHeight="1" x14ac:dyDescent="0.25">
      <c r="A46" s="69" t="s">
        <v>109</v>
      </c>
      <c r="B46" s="67" t="s">
        <v>7</v>
      </c>
      <c r="C46" s="426">
        <f>SUMPRODUCT(-('Diário 2o PA'!$E$5:$E$1412='Analítico Cp.'!$B46),-('Diário 2o PA'!$Q$5:$Q$1412=C$1),('Diário 2o PA'!$F$5:$F$1412))
+SUMPRODUCT(-('Diário 3o PA'!$E$5:$E$2004='Analítico Cp.'!$B46),-('Diário 3o PA'!$Q$5:$Q$2004=C$1),('Diário 3o PA'!$F$5:$F$2004))
+SUMPRODUCT(-('Diário 4º PA'!$E$5:$E$2004='Analítico Cp.'!$B46),-('Diário 4º PA'!$Q$5:$Q$2004=C$1),('Diário 4º PA'!$F$5:$F$2004))
+SUMPRODUCT(-('Diário 5º PA'!$E$5:$E$2004='Analítico Cp.'!$B46),-('Diário 5º PA'!$Q$5:$Q$2004=C$1),('Diário 5º PA'!$F$5:$F$2004))
+SUMPRODUCT(-('Comp.'!$D$5:$D$253='Analítico Cp.'!$B46),-('Comp.'!$L$5:$L$253=C$1),('Comp.'!$E$5:$E$253))</f>
        <v>0</v>
      </c>
      <c r="D46" s="426">
        <f>SUMPRODUCT(-('Diário 2o PA'!$E$5:$E$1412='Analítico Cp.'!$B46),-('Diário 2o PA'!$Q$5:$Q$1412=D$1),('Diário 2o PA'!$F$5:$F$1412))
+SUMPRODUCT(-('Diário 3o PA'!$E$5:$E$2004='Analítico Cp.'!$B46),-('Diário 3o PA'!$Q$5:$Q$2004=D$1),('Diário 3o PA'!$F$5:$F$2004))
+SUMPRODUCT(-('Diário 4º PA'!$E$5:$E$2004='Analítico Cp.'!$B46),-('Diário 4º PA'!$Q$5:$Q$2004=D$1),('Diário 4º PA'!$F$5:$F$2004))
+SUMPRODUCT(-('Diário 5º PA'!$E$5:$E$2004='Analítico Cp.'!$B46),-('Diário 5º PA'!$Q$5:$Q$2004=D$1),('Diário 5º PA'!$F$5:$F$2004))
+SUMPRODUCT(-('Comp.'!$D$5:$D$253='Analítico Cp.'!$B46),-('Comp.'!$L$5:$L$253=D$1),('Comp.'!$E$5:$E$253))</f>
        <v>55186.2</v>
      </c>
      <c r="E46" s="426">
        <f>SUMPRODUCT(-('Diário 2o PA'!$E$5:$E$1412='Analítico Cp.'!$B46),-('Diário 2o PA'!$Q$5:$Q$1412=E$1),('Diário 2o PA'!$F$5:$F$1412))
+SUMPRODUCT(-('Diário 3o PA'!$E$5:$E$2004='Analítico Cp.'!$B46),-('Diário 3o PA'!$Q$5:$Q$2004=E$1),('Diário 3o PA'!$F$5:$F$2004))
+SUMPRODUCT(-('Diário 4º PA'!$E$5:$E$2004='Analítico Cp.'!$B46),-('Diário 4º PA'!$Q$5:$Q$2004=E$1),('Diário 4º PA'!$F$5:$F$2004))
+SUMPRODUCT(-('Diário 5º PA'!$E$5:$E$2004='Analítico Cp.'!$B46),-('Diário 5º PA'!$Q$5:$Q$2004=E$1),('Diário 5º PA'!$F$5:$F$2004))
+SUMPRODUCT(-('Comp.'!$D$5:$D$253='Analítico Cp.'!$B46),-('Comp.'!$L$5:$L$253=E$1),('Comp.'!$E$5:$E$253))</f>
        <v>37296</v>
      </c>
      <c r="F46" s="426">
        <f>SUMPRODUCT(-('Diário 2o PA'!$E$5:$E$1412='Analítico Cp.'!$B46),-('Diário 2o PA'!$Q$5:$Q$1412=F$1),('Diário 2o PA'!$F$5:$F$1412))
+SUMPRODUCT(-('Diário 3o PA'!$E$5:$E$2004='Analítico Cp.'!$B46),-('Diário 3o PA'!$Q$5:$Q$2004=F$1),('Diário 3o PA'!$F$5:$F$2004))
+SUMPRODUCT(-('Diário 4º PA'!$E$5:$E$2004='Analítico Cp.'!$B46),-('Diário 4º PA'!$Q$5:$Q$2004=F$1),('Diário 4º PA'!$F$5:$F$2004))
+SUMPRODUCT(-('Diário 5º PA'!$E$5:$E$2004='Analítico Cp.'!$B46),-('Diário 5º PA'!$Q$5:$Q$2004=F$1),('Diário 5º PA'!$F$5:$F$2004))
+SUMPRODUCT(-('Comp.'!$D$5:$D$253='Analítico Cp.'!$B46),-('Comp.'!$L$5:$L$253=F$1),('Comp.'!$E$5:$E$253))</f>
        <v>53265.95</v>
      </c>
      <c r="G46" s="426">
        <f>SUMPRODUCT(-('Diário 2o PA'!$E$5:$E$1412='Analítico Cp.'!$B46),-('Diário 2o PA'!$Q$5:$Q$1412=G$1),('Diário 2o PA'!$F$5:$F$1412))
+SUMPRODUCT(-('Diário 3o PA'!$E$5:$E$2004='Analítico Cp.'!$B46),-('Diário 3o PA'!$Q$5:$Q$2004=G$1),('Diário 3o PA'!$F$5:$F$2004))
+SUMPRODUCT(-('Diário 4º PA'!$E$5:$E$2004='Analítico Cp.'!$B46),-('Diário 4º PA'!$Q$5:$Q$2004=G$1),('Diário 4º PA'!$F$5:$F$2004))
+SUMPRODUCT(-('Diário 5º PA'!$E$5:$E$2004='Analítico Cp.'!$B46),-('Diário 5º PA'!$Q$5:$Q$2004=G$1),('Diário 5º PA'!$F$5:$F$2004))
+SUMPRODUCT(-('Comp.'!$D$5:$D$253='Analítico Cp.'!$B46),-('Comp.'!$L$5:$L$253=G$1),('Comp.'!$E$5:$E$253))</f>
        <v>0</v>
      </c>
      <c r="H46" s="426">
        <f>SUMPRODUCT(-('Diário 2o PA'!$E$5:$E$1412='Analítico Cp.'!$B46),-('Diário 2o PA'!$Q$5:$Q$1412=H$1),('Diário 2o PA'!$F$5:$F$1412))
+SUMPRODUCT(-('Diário 3o PA'!$E$5:$E$2004='Analítico Cp.'!$B46),-('Diário 3o PA'!$Q$5:$Q$2004=H$1),('Diário 3o PA'!$F$5:$F$2004))
+SUMPRODUCT(-('Diário 4º PA'!$E$5:$E$2004='Analítico Cp.'!$B46),-('Diário 4º PA'!$Q$5:$Q$2004=H$1),('Diário 4º PA'!$F$5:$F$2004))
+SUMPRODUCT(-('Diário 5º PA'!$E$5:$E$2004='Analítico Cp.'!$B46),-('Diário 5º PA'!$Q$5:$Q$2004=H$1),('Diário 5º PA'!$F$5:$F$2004))
+SUMPRODUCT(-('Comp.'!$D$5:$D$253='Analítico Cp.'!$B46),-('Comp.'!$L$5:$L$253=H$1),('Comp.'!$E$5:$E$253))</f>
        <v>0</v>
      </c>
      <c r="I46" s="426">
        <f>SUMPRODUCT(-('Diário 2o PA'!$E$5:$E$1412='Analítico Cp.'!$B46),-('Diário 2o PA'!$Q$5:$Q$1412=I$1),('Diário 2o PA'!$F$5:$F$1412))
+SUMPRODUCT(-('Diário 3o PA'!$E$5:$E$2004='Analítico Cp.'!$B46),-('Diário 3o PA'!$Q$5:$Q$2004=I$1),('Diário 3o PA'!$F$5:$F$2004))
+SUMPRODUCT(-('Diário 4º PA'!$E$5:$E$2004='Analítico Cp.'!$B46),-('Diário 4º PA'!$Q$5:$Q$2004=I$1),('Diário 4º PA'!$F$5:$F$2004))
+SUMPRODUCT(-('Diário 5º PA'!$E$5:$E$2004='Analítico Cp.'!$B46),-('Diário 5º PA'!$Q$5:$Q$2004=I$1),('Diário 5º PA'!$F$5:$F$2004))
+SUMPRODUCT(-('Comp.'!$D$5:$D$253='Analítico Cp.'!$B46),-('Comp.'!$L$5:$L$253=I$1),('Comp.'!$E$5:$E$253))</f>
        <v>0</v>
      </c>
      <c r="J46" s="426">
        <f>SUMPRODUCT(-('Diário 2o PA'!$E$5:$E$1412='Analítico Cp.'!$B46),-('Diário 2o PA'!$Q$5:$Q$1412=J$1),('Diário 2o PA'!$F$5:$F$1412))
+SUMPRODUCT(-('Diário 3o PA'!$E$5:$E$2004='Analítico Cp.'!$B46),-('Diário 3o PA'!$Q$5:$Q$2004=J$1),('Diário 3o PA'!$F$5:$F$2004))
+SUMPRODUCT(-('Diário 4º PA'!$E$5:$E$2004='Analítico Cp.'!$B46),-('Diário 4º PA'!$Q$5:$Q$2004=J$1),('Diário 4º PA'!$F$5:$F$2004))
+SUMPRODUCT(-('Diário 5º PA'!$E$5:$E$2004='Analítico Cp.'!$B46),-('Diário 5º PA'!$Q$5:$Q$2004=J$1),('Diário 5º PA'!$F$5:$F$2004))
+SUMPRODUCT(-('Comp.'!$D$5:$D$253='Analítico Cp.'!$B46),-('Comp.'!$L$5:$L$253=J$1),('Comp.'!$E$5:$E$253))</f>
        <v>0</v>
      </c>
      <c r="K46" s="426">
        <f>SUMPRODUCT(-('Diário 2o PA'!$E$5:$E$1412='Analítico Cp.'!$B46),-('Diário 2o PA'!$Q$5:$Q$1412=K$1),('Diário 2o PA'!$F$5:$F$1412))
+SUMPRODUCT(-('Diário 3o PA'!$E$5:$E$2004='Analítico Cp.'!$B46),-('Diário 3o PA'!$Q$5:$Q$2004=K$1),('Diário 3o PA'!$F$5:$F$2004))
+SUMPRODUCT(-('Diário 4º PA'!$E$5:$E$2004='Analítico Cp.'!$B46),-('Diário 4º PA'!$Q$5:$Q$2004=K$1),('Diário 4º PA'!$F$5:$F$2004))
+SUMPRODUCT(-('Diário 5º PA'!$E$5:$E$2004='Analítico Cp.'!$B46),-('Diário 5º PA'!$Q$5:$Q$2004=K$1),('Diário 5º PA'!$F$5:$F$2004))
+SUMPRODUCT(-('Comp.'!$D$5:$D$253='Analítico Cp.'!$B46),-('Comp.'!$L$5:$L$253=K$1),('Comp.'!$E$5:$E$253))</f>
        <v>0</v>
      </c>
      <c r="L46" s="426">
        <f>SUMPRODUCT(-('Diário 2o PA'!$E$5:$E$1412='Analítico Cp.'!$B46),-('Diário 2o PA'!$Q$5:$Q$1412=L$1),('Diário 2o PA'!$F$5:$F$1412))
+SUMPRODUCT(-('Diário 3o PA'!$E$5:$E$2004='Analítico Cp.'!$B46),-('Diário 3o PA'!$Q$5:$Q$2004=L$1),('Diário 3o PA'!$F$5:$F$2004))
+SUMPRODUCT(-('Diário 4º PA'!$E$5:$E$2004='Analítico Cp.'!$B46),-('Diário 4º PA'!$Q$5:$Q$2004=L$1),('Diário 4º PA'!$F$5:$F$2004))
+SUMPRODUCT(-('Diário 5º PA'!$E$5:$E$2004='Analítico Cp.'!$B46),-('Diário 5º PA'!$Q$5:$Q$2004=L$1),('Diário 5º PA'!$F$5:$F$2004))
+SUMPRODUCT(-('Comp.'!$D$5:$D$253='Analítico Cp.'!$B46),-('Comp.'!$L$5:$L$253=L$1),('Comp.'!$E$5:$E$253))</f>
        <v>0</v>
      </c>
      <c r="M46" s="426">
        <f>SUMPRODUCT(-('Diário 2o PA'!$E$5:$E$1412='Analítico Cp.'!$B46),-('Diário 2o PA'!$Q$5:$Q$1412=M$1),('Diário 2o PA'!$F$5:$F$1412))
+SUMPRODUCT(-('Diário 3o PA'!$E$5:$E$2004='Analítico Cp.'!$B46),-('Diário 3o PA'!$Q$5:$Q$2004=M$1),('Diário 3o PA'!$F$5:$F$2004))
+SUMPRODUCT(-('Diário 4º PA'!$E$5:$E$2004='Analítico Cp.'!$B46),-('Diário 4º PA'!$Q$5:$Q$2004=M$1),('Diário 4º PA'!$F$5:$F$2004))
+SUMPRODUCT(-('Diário 5º PA'!$E$5:$E$2004='Analítico Cp.'!$B46),-('Diário 5º PA'!$Q$5:$Q$2004=M$1),('Diário 5º PA'!$F$5:$F$2004))
+SUMPRODUCT(-('Comp.'!$D$5:$D$253='Analítico Cp.'!$B46),-('Comp.'!$L$5:$L$253=M$1),('Comp.'!$E$5:$E$253))</f>
        <v>0</v>
      </c>
      <c r="N46" s="426">
        <f>SUMPRODUCT(-('Diário 2o PA'!$E$5:$E$1412='Analítico Cp.'!$B46),-('Diário 2o PA'!$Q$5:$Q$1412=N$1),('Diário 2o PA'!$F$5:$F$1412))
+SUMPRODUCT(-('Diário 3o PA'!$E$5:$E$2004='Analítico Cp.'!$B46),-('Diário 3o PA'!$Q$5:$Q$2004=N$1),('Diário 3o PA'!$F$5:$F$2004))
+SUMPRODUCT(-('Diário 4º PA'!$E$5:$E$2004='Analítico Cp.'!$B46),-('Diário 4º PA'!$Q$5:$Q$2004=N$1),('Diário 4º PA'!$F$5:$F$2004))
+SUMPRODUCT(-('Diário 5º PA'!$E$5:$E$2004='Analítico Cp.'!$B46),-('Diário 5º PA'!$Q$5:$Q$2004=N$1),('Diário 5º PA'!$F$5:$F$2004))
+SUMPRODUCT(-('Comp.'!$D$5:$D$253='Analítico Cp.'!$B46),-('Comp.'!$L$5:$L$253=N$1),('Comp.'!$E$5:$E$253))</f>
        <v>0</v>
      </c>
      <c r="O46" s="16">
        <f t="shared" si="7"/>
        <v>145748.15</v>
      </c>
      <c r="P46" s="193">
        <f t="shared" si="8"/>
        <v>2.046320782256798E-2</v>
      </c>
    </row>
    <row r="47" spans="1:16" ht="23.25" customHeight="1" x14ac:dyDescent="0.25">
      <c r="A47" s="69" t="s">
        <v>110</v>
      </c>
      <c r="B47" s="67" t="s">
        <v>324</v>
      </c>
      <c r="C47" s="426">
        <f>SUMPRODUCT(-('Diário 2o PA'!$E$5:$E$1412='Analítico Cp.'!$B47),-('Diário 2o PA'!$Q$5:$Q$1412=C$1),('Diário 2o PA'!$F$5:$F$1412))
+SUMPRODUCT(-('Diário 3o PA'!$E$5:$E$2004='Analítico Cp.'!$B47),-('Diário 3o PA'!$Q$5:$Q$2004=C$1),('Diário 3o PA'!$F$5:$F$2004))
+SUMPRODUCT(-('Diário 4º PA'!$E$5:$E$2004='Analítico Cp.'!$B47),-('Diário 4º PA'!$Q$5:$Q$2004=C$1),('Diário 4º PA'!$F$5:$F$2004))
+SUMPRODUCT(-('Diário 5º PA'!$E$5:$E$2004='Analítico Cp.'!$B47),-('Diário 5º PA'!$Q$5:$Q$2004=C$1),('Diário 5º PA'!$F$5:$F$2004))
+SUMPRODUCT(-('Comp.'!$D$5:$D$253='Analítico Cp.'!$B47),-('Comp.'!$L$5:$L$253=C$1),('Comp.'!$E$5:$E$253))</f>
        <v>82674.13</v>
      </c>
      <c r="D47" s="426">
        <f>SUMPRODUCT(-('Diário 2o PA'!$E$5:$E$1412='Analítico Cp.'!$B47),-('Diário 2o PA'!$Q$5:$Q$1412=D$1),('Diário 2o PA'!$F$5:$F$1412))
+SUMPRODUCT(-('Diário 3o PA'!$E$5:$E$2004='Analítico Cp.'!$B47),-('Diário 3o PA'!$Q$5:$Q$2004=D$1),('Diário 3o PA'!$F$5:$F$2004))
+SUMPRODUCT(-('Diário 4º PA'!$E$5:$E$2004='Analítico Cp.'!$B47),-('Diário 4º PA'!$Q$5:$Q$2004=D$1),('Diário 4º PA'!$F$5:$F$2004))
+SUMPRODUCT(-('Diário 5º PA'!$E$5:$E$2004='Analítico Cp.'!$B47),-('Diário 5º PA'!$Q$5:$Q$2004=D$1),('Diário 5º PA'!$F$5:$F$2004))
+SUMPRODUCT(-('Comp.'!$D$5:$D$253='Analítico Cp.'!$B47),-('Comp.'!$L$5:$L$253=D$1),('Comp.'!$E$5:$E$253))</f>
        <v>84951.69</v>
      </c>
      <c r="E47" s="426">
        <f>SUMPRODUCT(-('Diário 2o PA'!$E$5:$E$1412='Analítico Cp.'!$B47),-('Diário 2o PA'!$Q$5:$Q$1412=E$1),('Diário 2o PA'!$F$5:$F$1412))
+SUMPRODUCT(-('Diário 3o PA'!$E$5:$E$2004='Analítico Cp.'!$B47),-('Diário 3o PA'!$Q$5:$Q$2004=E$1),('Diário 3o PA'!$F$5:$F$2004))
+SUMPRODUCT(-('Diário 4º PA'!$E$5:$E$2004='Analítico Cp.'!$B47),-('Diário 4º PA'!$Q$5:$Q$2004=E$1),('Diário 4º PA'!$F$5:$F$2004))
+SUMPRODUCT(-('Diário 5º PA'!$E$5:$E$2004='Analítico Cp.'!$B47),-('Diário 5º PA'!$Q$5:$Q$2004=E$1),('Diário 5º PA'!$F$5:$F$2004))
+SUMPRODUCT(-('Comp.'!$D$5:$D$253='Analítico Cp.'!$B47),-('Comp.'!$L$5:$L$253=E$1),('Comp.'!$E$5:$E$253))</f>
        <v>83000</v>
      </c>
      <c r="F47" s="426">
        <f>SUMPRODUCT(-('Diário 2o PA'!$E$5:$E$1412='Analítico Cp.'!$B47),-('Diário 2o PA'!$Q$5:$Q$1412=F$1),('Diário 2o PA'!$F$5:$F$1412))
+SUMPRODUCT(-('Diário 3o PA'!$E$5:$E$2004='Analítico Cp.'!$B47),-('Diário 3o PA'!$Q$5:$Q$2004=F$1),('Diário 3o PA'!$F$5:$F$2004))
+SUMPRODUCT(-('Diário 4º PA'!$E$5:$E$2004='Analítico Cp.'!$B47),-('Diário 4º PA'!$Q$5:$Q$2004=F$1),('Diário 4º PA'!$F$5:$F$2004))
+SUMPRODUCT(-('Diário 5º PA'!$E$5:$E$2004='Analítico Cp.'!$B47),-('Diário 5º PA'!$Q$5:$Q$2004=F$1),('Diário 5º PA'!$F$5:$F$2004))
+SUMPRODUCT(-('Comp.'!$D$5:$D$253='Analítico Cp.'!$B47),-('Comp.'!$L$5:$L$253=F$1),('Comp.'!$E$5:$E$253))</f>
        <v>0</v>
      </c>
      <c r="G47" s="426">
        <f>SUMPRODUCT(-('Diário 2o PA'!$E$5:$E$1412='Analítico Cp.'!$B47),-('Diário 2o PA'!$Q$5:$Q$1412=G$1),('Diário 2o PA'!$F$5:$F$1412))
+SUMPRODUCT(-('Diário 3o PA'!$E$5:$E$2004='Analítico Cp.'!$B47),-('Diário 3o PA'!$Q$5:$Q$2004=G$1),('Diário 3o PA'!$F$5:$F$2004))
+SUMPRODUCT(-('Diário 4º PA'!$E$5:$E$2004='Analítico Cp.'!$B47),-('Diário 4º PA'!$Q$5:$Q$2004=G$1),('Diário 4º PA'!$F$5:$F$2004))
+SUMPRODUCT(-('Diário 5º PA'!$E$5:$E$2004='Analítico Cp.'!$B47),-('Diário 5º PA'!$Q$5:$Q$2004=G$1),('Diário 5º PA'!$F$5:$F$2004))
+SUMPRODUCT(-('Comp.'!$D$5:$D$253='Analítico Cp.'!$B47),-('Comp.'!$L$5:$L$253=G$1),('Comp.'!$E$5:$E$253))</f>
        <v>0</v>
      </c>
      <c r="H47" s="426">
        <f>SUMPRODUCT(-('Diário 2o PA'!$E$5:$E$1412='Analítico Cp.'!$B47),-('Diário 2o PA'!$Q$5:$Q$1412=H$1),('Diário 2o PA'!$F$5:$F$1412))
+SUMPRODUCT(-('Diário 3o PA'!$E$5:$E$2004='Analítico Cp.'!$B47),-('Diário 3o PA'!$Q$5:$Q$2004=H$1),('Diário 3o PA'!$F$5:$F$2004))
+SUMPRODUCT(-('Diário 4º PA'!$E$5:$E$2004='Analítico Cp.'!$B47),-('Diário 4º PA'!$Q$5:$Q$2004=H$1),('Diário 4º PA'!$F$5:$F$2004))
+SUMPRODUCT(-('Diário 5º PA'!$E$5:$E$2004='Analítico Cp.'!$B47),-('Diário 5º PA'!$Q$5:$Q$2004=H$1),('Diário 5º PA'!$F$5:$F$2004))
+SUMPRODUCT(-('Comp.'!$D$5:$D$253='Analítico Cp.'!$B47),-('Comp.'!$L$5:$L$253=H$1),('Comp.'!$E$5:$E$253))</f>
        <v>0</v>
      </c>
      <c r="I47" s="426">
        <f>SUMPRODUCT(-('Diário 2o PA'!$E$5:$E$1412='Analítico Cp.'!$B47),-('Diário 2o PA'!$Q$5:$Q$1412=I$1),('Diário 2o PA'!$F$5:$F$1412))
+SUMPRODUCT(-('Diário 3o PA'!$E$5:$E$2004='Analítico Cp.'!$B47),-('Diário 3o PA'!$Q$5:$Q$2004=I$1),('Diário 3o PA'!$F$5:$F$2004))
+SUMPRODUCT(-('Diário 4º PA'!$E$5:$E$2004='Analítico Cp.'!$B47),-('Diário 4º PA'!$Q$5:$Q$2004=I$1),('Diário 4º PA'!$F$5:$F$2004))
+SUMPRODUCT(-('Diário 5º PA'!$E$5:$E$2004='Analítico Cp.'!$B47),-('Diário 5º PA'!$Q$5:$Q$2004=I$1),('Diário 5º PA'!$F$5:$F$2004))
+SUMPRODUCT(-('Comp.'!$D$5:$D$253='Analítico Cp.'!$B47),-('Comp.'!$L$5:$L$253=I$1),('Comp.'!$E$5:$E$253))</f>
        <v>0</v>
      </c>
      <c r="J47" s="426">
        <f>SUMPRODUCT(-('Diário 2o PA'!$E$5:$E$1412='Analítico Cp.'!$B47),-('Diário 2o PA'!$Q$5:$Q$1412=J$1),('Diário 2o PA'!$F$5:$F$1412))
+SUMPRODUCT(-('Diário 3o PA'!$E$5:$E$2004='Analítico Cp.'!$B47),-('Diário 3o PA'!$Q$5:$Q$2004=J$1),('Diário 3o PA'!$F$5:$F$2004))
+SUMPRODUCT(-('Diário 4º PA'!$E$5:$E$2004='Analítico Cp.'!$B47),-('Diário 4º PA'!$Q$5:$Q$2004=J$1),('Diário 4º PA'!$F$5:$F$2004))
+SUMPRODUCT(-('Diário 5º PA'!$E$5:$E$2004='Analítico Cp.'!$B47),-('Diário 5º PA'!$Q$5:$Q$2004=J$1),('Diário 5º PA'!$F$5:$F$2004))
+SUMPRODUCT(-('Comp.'!$D$5:$D$253='Analítico Cp.'!$B47),-('Comp.'!$L$5:$L$253=J$1),('Comp.'!$E$5:$E$253))</f>
        <v>0</v>
      </c>
      <c r="K47" s="426">
        <f>SUMPRODUCT(-('Diário 2o PA'!$E$5:$E$1412='Analítico Cp.'!$B47),-('Diário 2o PA'!$Q$5:$Q$1412=K$1),('Diário 2o PA'!$F$5:$F$1412))
+SUMPRODUCT(-('Diário 3o PA'!$E$5:$E$2004='Analítico Cp.'!$B47),-('Diário 3o PA'!$Q$5:$Q$2004=K$1),('Diário 3o PA'!$F$5:$F$2004))
+SUMPRODUCT(-('Diário 4º PA'!$E$5:$E$2004='Analítico Cp.'!$B47),-('Diário 4º PA'!$Q$5:$Q$2004=K$1),('Diário 4º PA'!$F$5:$F$2004))
+SUMPRODUCT(-('Diário 5º PA'!$E$5:$E$2004='Analítico Cp.'!$B47),-('Diário 5º PA'!$Q$5:$Q$2004=K$1),('Diário 5º PA'!$F$5:$F$2004))
+SUMPRODUCT(-('Comp.'!$D$5:$D$253='Analítico Cp.'!$B47),-('Comp.'!$L$5:$L$253=K$1),('Comp.'!$E$5:$E$253))</f>
        <v>0</v>
      </c>
      <c r="L47" s="426">
        <f>SUMPRODUCT(-('Diário 2o PA'!$E$5:$E$1412='Analítico Cp.'!$B47),-('Diário 2o PA'!$Q$5:$Q$1412=L$1),('Diário 2o PA'!$F$5:$F$1412))
+SUMPRODUCT(-('Diário 3o PA'!$E$5:$E$2004='Analítico Cp.'!$B47),-('Diário 3o PA'!$Q$5:$Q$2004=L$1),('Diário 3o PA'!$F$5:$F$2004))
+SUMPRODUCT(-('Diário 4º PA'!$E$5:$E$2004='Analítico Cp.'!$B47),-('Diário 4º PA'!$Q$5:$Q$2004=L$1),('Diário 4º PA'!$F$5:$F$2004))
+SUMPRODUCT(-('Diário 5º PA'!$E$5:$E$2004='Analítico Cp.'!$B47),-('Diário 5º PA'!$Q$5:$Q$2004=L$1),('Diário 5º PA'!$F$5:$F$2004))
+SUMPRODUCT(-('Comp.'!$D$5:$D$253='Analítico Cp.'!$B47),-('Comp.'!$L$5:$L$253=L$1),('Comp.'!$E$5:$E$253))</f>
        <v>0</v>
      </c>
      <c r="M47" s="426">
        <f>SUMPRODUCT(-('Diário 2o PA'!$E$5:$E$1412='Analítico Cp.'!$B47),-('Diário 2o PA'!$Q$5:$Q$1412=M$1),('Diário 2o PA'!$F$5:$F$1412))
+SUMPRODUCT(-('Diário 3o PA'!$E$5:$E$2004='Analítico Cp.'!$B47),-('Diário 3o PA'!$Q$5:$Q$2004=M$1),('Diário 3o PA'!$F$5:$F$2004))
+SUMPRODUCT(-('Diário 4º PA'!$E$5:$E$2004='Analítico Cp.'!$B47),-('Diário 4º PA'!$Q$5:$Q$2004=M$1),('Diário 4º PA'!$F$5:$F$2004))
+SUMPRODUCT(-('Diário 5º PA'!$E$5:$E$2004='Analítico Cp.'!$B47),-('Diário 5º PA'!$Q$5:$Q$2004=M$1),('Diário 5º PA'!$F$5:$F$2004))
+SUMPRODUCT(-('Comp.'!$D$5:$D$253='Analítico Cp.'!$B47),-('Comp.'!$L$5:$L$253=M$1),('Comp.'!$E$5:$E$253))</f>
        <v>0</v>
      </c>
      <c r="N47" s="426">
        <f>SUMPRODUCT(-('Diário 2o PA'!$E$5:$E$1412='Analítico Cp.'!$B47),-('Diário 2o PA'!$Q$5:$Q$1412=N$1),('Diário 2o PA'!$F$5:$F$1412))
+SUMPRODUCT(-('Diário 3o PA'!$E$5:$E$2004='Analítico Cp.'!$B47),-('Diário 3o PA'!$Q$5:$Q$2004=N$1),('Diário 3o PA'!$F$5:$F$2004))
+SUMPRODUCT(-('Diário 4º PA'!$E$5:$E$2004='Analítico Cp.'!$B47),-('Diário 4º PA'!$Q$5:$Q$2004=N$1),('Diário 4º PA'!$F$5:$F$2004))
+SUMPRODUCT(-('Diário 5º PA'!$E$5:$E$2004='Analítico Cp.'!$B47),-('Diário 5º PA'!$Q$5:$Q$2004=N$1),('Diário 5º PA'!$F$5:$F$2004))
+SUMPRODUCT(-('Comp.'!$D$5:$D$253='Analítico Cp.'!$B47),-('Comp.'!$L$5:$L$253=N$1),('Comp.'!$E$5:$E$253))</f>
        <v>0</v>
      </c>
      <c r="O47" s="16">
        <f t="shared" si="7"/>
        <v>250625.82</v>
      </c>
      <c r="P47" s="193">
        <f t="shared" si="8"/>
        <v>3.5188153265489235E-2</v>
      </c>
    </row>
    <row r="48" spans="1:16" ht="23.25" customHeight="1" x14ac:dyDescent="0.25">
      <c r="A48" s="69" t="s">
        <v>111</v>
      </c>
      <c r="B48" s="67" t="s">
        <v>9</v>
      </c>
      <c r="C48" s="426">
        <f>SUMPRODUCT(-('Diário 2o PA'!$E$5:$E$1412='Analítico Cp.'!$B48),-('Diário 2o PA'!$Q$5:$Q$1412=C$1),('Diário 2o PA'!$F$5:$F$1412))
+SUMPRODUCT(-('Diário 3o PA'!$E$5:$E$2004='Analítico Cp.'!$B48),-('Diário 3o PA'!$Q$5:$Q$2004=C$1),('Diário 3o PA'!$F$5:$F$2004))
+SUMPRODUCT(-('Diário 4º PA'!$E$5:$E$2004='Analítico Cp.'!$B48),-('Diário 4º PA'!$Q$5:$Q$2004=C$1),('Diário 4º PA'!$F$5:$F$2004))
+SUMPRODUCT(-('Diário 5º PA'!$E$5:$E$2004='Analítico Cp.'!$B48),-('Diário 5º PA'!$Q$5:$Q$2004=C$1),('Diário 5º PA'!$F$5:$F$2004))
+SUMPRODUCT(-('Comp.'!$D$5:$D$253='Analítico Cp.'!$B48),-('Comp.'!$L$5:$L$253=C$1),('Comp.'!$E$5:$E$253))</f>
        <v>1074.74</v>
      </c>
      <c r="D48" s="426">
        <f>SUMPRODUCT(-('Diário 2o PA'!$E$5:$E$1412='Analítico Cp.'!$B48),-('Diário 2o PA'!$Q$5:$Q$1412=D$1),('Diário 2o PA'!$F$5:$F$1412))
+SUMPRODUCT(-('Diário 3o PA'!$E$5:$E$2004='Analítico Cp.'!$B48),-('Diário 3o PA'!$Q$5:$Q$2004=D$1),('Diário 3o PA'!$F$5:$F$2004))
+SUMPRODUCT(-('Diário 4º PA'!$E$5:$E$2004='Analítico Cp.'!$B48),-('Diário 4º PA'!$Q$5:$Q$2004=D$1),('Diário 4º PA'!$F$5:$F$2004))
+SUMPRODUCT(-('Diário 5º PA'!$E$5:$E$2004='Analítico Cp.'!$B48),-('Diário 5º PA'!$Q$5:$Q$2004=D$1),('Diário 5º PA'!$F$5:$F$2004))
+SUMPRODUCT(-('Comp.'!$D$5:$D$253='Analítico Cp.'!$B48),-('Comp.'!$L$5:$L$253=D$1),('Comp.'!$E$5:$E$253))</f>
        <v>0</v>
      </c>
      <c r="E48" s="426">
        <f>SUMPRODUCT(-('Diário 2o PA'!$E$5:$E$1412='Analítico Cp.'!$B48),-('Diário 2o PA'!$Q$5:$Q$1412=E$1),('Diário 2o PA'!$F$5:$F$1412))
+SUMPRODUCT(-('Diário 3o PA'!$E$5:$E$2004='Analítico Cp.'!$B48),-('Diário 3o PA'!$Q$5:$Q$2004=E$1),('Diário 3o PA'!$F$5:$F$2004))
+SUMPRODUCT(-('Diário 4º PA'!$E$5:$E$2004='Analítico Cp.'!$B48),-('Diário 4º PA'!$Q$5:$Q$2004=E$1),('Diário 4º PA'!$F$5:$F$2004))
+SUMPRODUCT(-('Diário 5º PA'!$E$5:$E$2004='Analítico Cp.'!$B48),-('Diário 5º PA'!$Q$5:$Q$2004=E$1),('Diário 5º PA'!$F$5:$F$2004))
+SUMPRODUCT(-('Comp.'!$D$5:$D$253='Analítico Cp.'!$B48),-('Comp.'!$L$5:$L$253=E$1),('Comp.'!$E$5:$E$253))</f>
        <v>1074.74</v>
      </c>
      <c r="F48" s="426">
        <f>SUMPRODUCT(-('Diário 2o PA'!$E$5:$E$1412='Analítico Cp.'!$B48),-('Diário 2o PA'!$Q$5:$Q$1412=F$1),('Diário 2o PA'!$F$5:$F$1412))
+SUMPRODUCT(-('Diário 3o PA'!$E$5:$E$2004='Analítico Cp.'!$B48),-('Diário 3o PA'!$Q$5:$Q$2004=F$1),('Diário 3o PA'!$F$5:$F$2004))
+SUMPRODUCT(-('Diário 4º PA'!$E$5:$E$2004='Analítico Cp.'!$B48),-('Diário 4º PA'!$Q$5:$Q$2004=F$1),('Diário 4º PA'!$F$5:$F$2004))
+SUMPRODUCT(-('Diário 5º PA'!$E$5:$E$2004='Analítico Cp.'!$B48),-('Diário 5º PA'!$Q$5:$Q$2004=F$1),('Diário 5º PA'!$F$5:$F$2004))
+SUMPRODUCT(-('Comp.'!$D$5:$D$253='Analítico Cp.'!$B48),-('Comp.'!$L$5:$L$253=F$1),('Comp.'!$E$5:$E$253))</f>
        <v>0</v>
      </c>
      <c r="G48" s="426">
        <f>SUMPRODUCT(-('Diário 2o PA'!$E$5:$E$1412='Analítico Cp.'!$B48),-('Diário 2o PA'!$Q$5:$Q$1412=G$1),('Diário 2o PA'!$F$5:$F$1412))
+SUMPRODUCT(-('Diário 3o PA'!$E$5:$E$2004='Analítico Cp.'!$B48),-('Diário 3o PA'!$Q$5:$Q$2004=G$1),('Diário 3o PA'!$F$5:$F$2004))
+SUMPRODUCT(-('Diário 4º PA'!$E$5:$E$2004='Analítico Cp.'!$B48),-('Diário 4º PA'!$Q$5:$Q$2004=G$1),('Diário 4º PA'!$F$5:$F$2004))
+SUMPRODUCT(-('Diário 5º PA'!$E$5:$E$2004='Analítico Cp.'!$B48),-('Diário 5º PA'!$Q$5:$Q$2004=G$1),('Diário 5º PA'!$F$5:$F$2004))
+SUMPRODUCT(-('Comp.'!$D$5:$D$253='Analítico Cp.'!$B48),-('Comp.'!$L$5:$L$253=G$1),('Comp.'!$E$5:$E$253))</f>
        <v>0</v>
      </c>
      <c r="H48" s="426">
        <f>SUMPRODUCT(-('Diário 2o PA'!$E$5:$E$1412='Analítico Cp.'!$B48),-('Diário 2o PA'!$Q$5:$Q$1412=H$1),('Diário 2o PA'!$F$5:$F$1412))
+SUMPRODUCT(-('Diário 3o PA'!$E$5:$E$2004='Analítico Cp.'!$B48),-('Diário 3o PA'!$Q$5:$Q$2004=H$1),('Diário 3o PA'!$F$5:$F$2004))
+SUMPRODUCT(-('Diário 4º PA'!$E$5:$E$2004='Analítico Cp.'!$B48),-('Diário 4º PA'!$Q$5:$Q$2004=H$1),('Diário 4º PA'!$F$5:$F$2004))
+SUMPRODUCT(-('Diário 5º PA'!$E$5:$E$2004='Analítico Cp.'!$B48),-('Diário 5º PA'!$Q$5:$Q$2004=H$1),('Diário 5º PA'!$F$5:$F$2004))
+SUMPRODUCT(-('Comp.'!$D$5:$D$253='Analítico Cp.'!$B48),-('Comp.'!$L$5:$L$253=H$1),('Comp.'!$E$5:$E$253))</f>
        <v>0</v>
      </c>
      <c r="I48" s="426">
        <f>SUMPRODUCT(-('Diário 2o PA'!$E$5:$E$1412='Analítico Cp.'!$B48),-('Diário 2o PA'!$Q$5:$Q$1412=I$1),('Diário 2o PA'!$F$5:$F$1412))
+SUMPRODUCT(-('Diário 3o PA'!$E$5:$E$2004='Analítico Cp.'!$B48),-('Diário 3o PA'!$Q$5:$Q$2004=I$1),('Diário 3o PA'!$F$5:$F$2004))
+SUMPRODUCT(-('Diário 4º PA'!$E$5:$E$2004='Analítico Cp.'!$B48),-('Diário 4º PA'!$Q$5:$Q$2004=I$1),('Diário 4º PA'!$F$5:$F$2004))
+SUMPRODUCT(-('Diário 5º PA'!$E$5:$E$2004='Analítico Cp.'!$B48),-('Diário 5º PA'!$Q$5:$Q$2004=I$1),('Diário 5º PA'!$F$5:$F$2004))
+SUMPRODUCT(-('Comp.'!$D$5:$D$253='Analítico Cp.'!$B48),-('Comp.'!$L$5:$L$253=I$1),('Comp.'!$E$5:$E$253))</f>
        <v>0</v>
      </c>
      <c r="J48" s="426">
        <f>SUMPRODUCT(-('Diário 2o PA'!$E$5:$E$1412='Analítico Cp.'!$B48),-('Diário 2o PA'!$Q$5:$Q$1412=J$1),('Diário 2o PA'!$F$5:$F$1412))
+SUMPRODUCT(-('Diário 3o PA'!$E$5:$E$2004='Analítico Cp.'!$B48),-('Diário 3o PA'!$Q$5:$Q$2004=J$1),('Diário 3o PA'!$F$5:$F$2004))
+SUMPRODUCT(-('Diário 4º PA'!$E$5:$E$2004='Analítico Cp.'!$B48),-('Diário 4º PA'!$Q$5:$Q$2004=J$1),('Diário 4º PA'!$F$5:$F$2004))
+SUMPRODUCT(-('Diário 5º PA'!$E$5:$E$2004='Analítico Cp.'!$B48),-('Diário 5º PA'!$Q$5:$Q$2004=J$1),('Diário 5º PA'!$F$5:$F$2004))
+SUMPRODUCT(-('Comp.'!$D$5:$D$253='Analítico Cp.'!$B48),-('Comp.'!$L$5:$L$253=J$1),('Comp.'!$E$5:$E$253))</f>
        <v>0</v>
      </c>
      <c r="K48" s="426">
        <f>SUMPRODUCT(-('Diário 2o PA'!$E$5:$E$1412='Analítico Cp.'!$B48),-('Diário 2o PA'!$Q$5:$Q$1412=K$1),('Diário 2o PA'!$F$5:$F$1412))
+SUMPRODUCT(-('Diário 3o PA'!$E$5:$E$2004='Analítico Cp.'!$B48),-('Diário 3o PA'!$Q$5:$Q$2004=K$1),('Diário 3o PA'!$F$5:$F$2004))
+SUMPRODUCT(-('Diário 4º PA'!$E$5:$E$2004='Analítico Cp.'!$B48),-('Diário 4º PA'!$Q$5:$Q$2004=K$1),('Diário 4º PA'!$F$5:$F$2004))
+SUMPRODUCT(-('Diário 5º PA'!$E$5:$E$2004='Analítico Cp.'!$B48),-('Diário 5º PA'!$Q$5:$Q$2004=K$1),('Diário 5º PA'!$F$5:$F$2004))
+SUMPRODUCT(-('Comp.'!$D$5:$D$253='Analítico Cp.'!$B48),-('Comp.'!$L$5:$L$253=K$1),('Comp.'!$E$5:$E$253))</f>
        <v>0</v>
      </c>
      <c r="L48" s="426">
        <f>SUMPRODUCT(-('Diário 2o PA'!$E$5:$E$1412='Analítico Cp.'!$B48),-('Diário 2o PA'!$Q$5:$Q$1412=L$1),('Diário 2o PA'!$F$5:$F$1412))
+SUMPRODUCT(-('Diário 3o PA'!$E$5:$E$2004='Analítico Cp.'!$B48),-('Diário 3o PA'!$Q$5:$Q$2004=L$1),('Diário 3o PA'!$F$5:$F$2004))
+SUMPRODUCT(-('Diário 4º PA'!$E$5:$E$2004='Analítico Cp.'!$B48),-('Diário 4º PA'!$Q$5:$Q$2004=L$1),('Diário 4º PA'!$F$5:$F$2004))
+SUMPRODUCT(-('Diário 5º PA'!$E$5:$E$2004='Analítico Cp.'!$B48),-('Diário 5º PA'!$Q$5:$Q$2004=L$1),('Diário 5º PA'!$F$5:$F$2004))
+SUMPRODUCT(-('Comp.'!$D$5:$D$253='Analítico Cp.'!$B48),-('Comp.'!$L$5:$L$253=L$1),('Comp.'!$E$5:$E$253))</f>
        <v>0</v>
      </c>
      <c r="M48" s="426">
        <f>SUMPRODUCT(-('Diário 2o PA'!$E$5:$E$1412='Analítico Cp.'!$B48),-('Diário 2o PA'!$Q$5:$Q$1412=M$1),('Diário 2o PA'!$F$5:$F$1412))
+SUMPRODUCT(-('Diário 3o PA'!$E$5:$E$2004='Analítico Cp.'!$B48),-('Diário 3o PA'!$Q$5:$Q$2004=M$1),('Diário 3o PA'!$F$5:$F$2004))
+SUMPRODUCT(-('Diário 4º PA'!$E$5:$E$2004='Analítico Cp.'!$B48),-('Diário 4º PA'!$Q$5:$Q$2004=M$1),('Diário 4º PA'!$F$5:$F$2004))
+SUMPRODUCT(-('Diário 5º PA'!$E$5:$E$2004='Analítico Cp.'!$B48),-('Diário 5º PA'!$Q$5:$Q$2004=M$1),('Diário 5º PA'!$F$5:$F$2004))
+SUMPRODUCT(-('Comp.'!$D$5:$D$253='Analítico Cp.'!$B48),-('Comp.'!$L$5:$L$253=M$1),('Comp.'!$E$5:$E$253))</f>
        <v>0</v>
      </c>
      <c r="N48" s="426">
        <f>SUMPRODUCT(-('Diário 2o PA'!$E$5:$E$1412='Analítico Cp.'!$B48),-('Diário 2o PA'!$Q$5:$Q$1412=N$1),('Diário 2o PA'!$F$5:$F$1412))
+SUMPRODUCT(-('Diário 3o PA'!$E$5:$E$2004='Analítico Cp.'!$B48),-('Diário 3o PA'!$Q$5:$Q$2004=N$1),('Diário 3o PA'!$F$5:$F$2004))
+SUMPRODUCT(-('Diário 4º PA'!$E$5:$E$2004='Analítico Cp.'!$B48),-('Diário 4º PA'!$Q$5:$Q$2004=N$1),('Diário 4º PA'!$F$5:$F$2004))
+SUMPRODUCT(-('Diário 5º PA'!$E$5:$E$2004='Analítico Cp.'!$B48),-('Diário 5º PA'!$Q$5:$Q$2004=N$1),('Diário 5º PA'!$F$5:$F$2004))
+SUMPRODUCT(-('Comp.'!$D$5:$D$253='Analítico Cp.'!$B48),-('Comp.'!$L$5:$L$253=N$1),('Comp.'!$E$5:$E$253))</f>
        <v>0</v>
      </c>
      <c r="O48" s="16">
        <f t="shared" si="7"/>
        <v>2149.48</v>
      </c>
      <c r="P48" s="193">
        <f t="shared" si="8"/>
        <v>3.0178946319698343E-4</v>
      </c>
    </row>
    <row r="49" spans="1:16" ht="23.25" customHeight="1" x14ac:dyDescent="0.25">
      <c r="A49" s="69" t="s">
        <v>112</v>
      </c>
      <c r="B49" s="67" t="s">
        <v>58</v>
      </c>
      <c r="C49" s="426">
        <f>SUMPRODUCT(-('Diário 2o PA'!$E$5:$E$1412='Analítico Cp.'!$B49),-('Diário 2o PA'!$Q$5:$Q$1412=C$1),('Diário 2o PA'!$F$5:$F$1412))
+SUMPRODUCT(-('Diário 3o PA'!$E$5:$E$2004='Analítico Cp.'!$B49),-('Diário 3o PA'!$Q$5:$Q$2004=C$1),('Diário 3o PA'!$F$5:$F$2004))
+SUMPRODUCT(-('Diário 4º PA'!$E$5:$E$2004='Analítico Cp.'!$B49),-('Diário 4º PA'!$Q$5:$Q$2004=C$1),('Diário 4º PA'!$F$5:$F$2004))
+SUMPRODUCT(-('Diário 5º PA'!$E$5:$E$2004='Analítico Cp.'!$B49),-('Diário 5º PA'!$Q$5:$Q$2004=C$1),('Diário 5º PA'!$F$5:$F$2004))
+SUMPRODUCT(-('Comp.'!$D$5:$D$253='Analítico Cp.'!$B49),-('Comp.'!$L$5:$L$253=C$1),('Comp.'!$E$5:$E$253))</f>
        <v>0</v>
      </c>
      <c r="D49" s="426">
        <f>SUMPRODUCT(-('Diário 2o PA'!$E$5:$E$1412='Analítico Cp.'!$B49),-('Diário 2o PA'!$Q$5:$Q$1412=D$1),('Diário 2o PA'!$F$5:$F$1412))
+SUMPRODUCT(-('Diário 3o PA'!$E$5:$E$2004='Analítico Cp.'!$B49),-('Diário 3o PA'!$Q$5:$Q$2004=D$1),('Diário 3o PA'!$F$5:$F$2004))
+SUMPRODUCT(-('Diário 4º PA'!$E$5:$E$2004='Analítico Cp.'!$B49),-('Diário 4º PA'!$Q$5:$Q$2004=D$1),('Diário 4º PA'!$F$5:$F$2004))
+SUMPRODUCT(-('Diário 5º PA'!$E$5:$E$2004='Analítico Cp.'!$B49),-('Diário 5º PA'!$Q$5:$Q$2004=D$1),('Diário 5º PA'!$F$5:$F$2004))
+SUMPRODUCT(-('Comp.'!$D$5:$D$253='Analítico Cp.'!$B49),-('Comp.'!$L$5:$L$253=D$1),('Comp.'!$E$5:$E$253))</f>
        <v>0</v>
      </c>
      <c r="E49" s="426">
        <f>SUMPRODUCT(-('Diário 2o PA'!$E$5:$E$1412='Analítico Cp.'!$B49),-('Diário 2o PA'!$Q$5:$Q$1412=E$1),('Diário 2o PA'!$F$5:$F$1412))
+SUMPRODUCT(-('Diário 3o PA'!$E$5:$E$2004='Analítico Cp.'!$B49),-('Diário 3o PA'!$Q$5:$Q$2004=E$1),('Diário 3o PA'!$F$5:$F$2004))
+SUMPRODUCT(-('Diário 4º PA'!$E$5:$E$2004='Analítico Cp.'!$B49),-('Diário 4º PA'!$Q$5:$Q$2004=E$1),('Diário 4º PA'!$F$5:$F$2004))
+SUMPRODUCT(-('Diário 5º PA'!$E$5:$E$2004='Analítico Cp.'!$B49),-('Diário 5º PA'!$Q$5:$Q$2004=E$1),('Diário 5º PA'!$F$5:$F$2004))
+SUMPRODUCT(-('Comp.'!$D$5:$D$253='Analítico Cp.'!$B49),-('Comp.'!$L$5:$L$253=E$1),('Comp.'!$E$5:$E$253))</f>
        <v>0</v>
      </c>
      <c r="F49" s="426">
        <f>SUMPRODUCT(-('Diário 2o PA'!$E$5:$E$1412='Analítico Cp.'!$B49),-('Diário 2o PA'!$Q$5:$Q$1412=F$1),('Diário 2o PA'!$F$5:$F$1412))
+SUMPRODUCT(-('Diário 3o PA'!$E$5:$E$2004='Analítico Cp.'!$B49),-('Diário 3o PA'!$Q$5:$Q$2004=F$1),('Diário 3o PA'!$F$5:$F$2004))
+SUMPRODUCT(-('Diário 4º PA'!$E$5:$E$2004='Analítico Cp.'!$B49),-('Diário 4º PA'!$Q$5:$Q$2004=F$1),('Diário 4º PA'!$F$5:$F$2004))
+SUMPRODUCT(-('Diário 5º PA'!$E$5:$E$2004='Analítico Cp.'!$B49),-('Diário 5º PA'!$Q$5:$Q$2004=F$1),('Diário 5º PA'!$F$5:$F$2004))
+SUMPRODUCT(-('Comp.'!$D$5:$D$253='Analítico Cp.'!$B49),-('Comp.'!$L$5:$L$253=F$1),('Comp.'!$E$5:$E$253))</f>
        <v>0</v>
      </c>
      <c r="G49" s="426">
        <f>SUMPRODUCT(-('Diário 2o PA'!$E$5:$E$1412='Analítico Cp.'!$B49),-('Diário 2o PA'!$Q$5:$Q$1412=G$1),('Diário 2o PA'!$F$5:$F$1412))
+SUMPRODUCT(-('Diário 3o PA'!$E$5:$E$2004='Analítico Cp.'!$B49),-('Diário 3o PA'!$Q$5:$Q$2004=G$1),('Diário 3o PA'!$F$5:$F$2004))
+SUMPRODUCT(-('Diário 4º PA'!$E$5:$E$2004='Analítico Cp.'!$B49),-('Diário 4º PA'!$Q$5:$Q$2004=G$1),('Diário 4º PA'!$F$5:$F$2004))
+SUMPRODUCT(-('Diário 5º PA'!$E$5:$E$2004='Analítico Cp.'!$B49),-('Diário 5º PA'!$Q$5:$Q$2004=G$1),('Diário 5º PA'!$F$5:$F$2004))
+SUMPRODUCT(-('Comp.'!$D$5:$D$253='Analítico Cp.'!$B49),-('Comp.'!$L$5:$L$253=G$1),('Comp.'!$E$5:$E$253))</f>
        <v>0</v>
      </c>
      <c r="H49" s="426">
        <f>SUMPRODUCT(-('Diário 2o PA'!$E$5:$E$1412='Analítico Cp.'!$B49),-('Diário 2o PA'!$Q$5:$Q$1412=H$1),('Diário 2o PA'!$F$5:$F$1412))
+SUMPRODUCT(-('Diário 3o PA'!$E$5:$E$2004='Analítico Cp.'!$B49),-('Diário 3o PA'!$Q$5:$Q$2004=H$1),('Diário 3o PA'!$F$5:$F$2004))
+SUMPRODUCT(-('Diário 4º PA'!$E$5:$E$2004='Analítico Cp.'!$B49),-('Diário 4º PA'!$Q$5:$Q$2004=H$1),('Diário 4º PA'!$F$5:$F$2004))
+SUMPRODUCT(-('Diário 5º PA'!$E$5:$E$2004='Analítico Cp.'!$B49),-('Diário 5º PA'!$Q$5:$Q$2004=H$1),('Diário 5º PA'!$F$5:$F$2004))
+SUMPRODUCT(-('Comp.'!$D$5:$D$253='Analítico Cp.'!$B49),-('Comp.'!$L$5:$L$253=H$1),('Comp.'!$E$5:$E$253))</f>
        <v>0</v>
      </c>
      <c r="I49" s="426">
        <f>SUMPRODUCT(-('Diário 2o PA'!$E$5:$E$1412='Analítico Cp.'!$B49),-('Diário 2o PA'!$Q$5:$Q$1412=I$1),('Diário 2o PA'!$F$5:$F$1412))
+SUMPRODUCT(-('Diário 3o PA'!$E$5:$E$2004='Analítico Cp.'!$B49),-('Diário 3o PA'!$Q$5:$Q$2004=I$1),('Diário 3o PA'!$F$5:$F$2004))
+SUMPRODUCT(-('Diário 4º PA'!$E$5:$E$2004='Analítico Cp.'!$B49),-('Diário 4º PA'!$Q$5:$Q$2004=I$1),('Diário 4º PA'!$F$5:$F$2004))
+SUMPRODUCT(-('Diário 5º PA'!$E$5:$E$2004='Analítico Cp.'!$B49),-('Diário 5º PA'!$Q$5:$Q$2004=I$1),('Diário 5º PA'!$F$5:$F$2004))
+SUMPRODUCT(-('Comp.'!$D$5:$D$253='Analítico Cp.'!$B49),-('Comp.'!$L$5:$L$253=I$1),('Comp.'!$E$5:$E$253))</f>
        <v>0</v>
      </c>
      <c r="J49" s="426">
        <f>SUMPRODUCT(-('Diário 2o PA'!$E$5:$E$1412='Analítico Cp.'!$B49),-('Diário 2o PA'!$Q$5:$Q$1412=J$1),('Diário 2o PA'!$F$5:$F$1412))
+SUMPRODUCT(-('Diário 3o PA'!$E$5:$E$2004='Analítico Cp.'!$B49),-('Diário 3o PA'!$Q$5:$Q$2004=J$1),('Diário 3o PA'!$F$5:$F$2004))
+SUMPRODUCT(-('Diário 4º PA'!$E$5:$E$2004='Analítico Cp.'!$B49),-('Diário 4º PA'!$Q$5:$Q$2004=J$1),('Diário 4º PA'!$F$5:$F$2004))
+SUMPRODUCT(-('Diário 5º PA'!$E$5:$E$2004='Analítico Cp.'!$B49),-('Diário 5º PA'!$Q$5:$Q$2004=J$1),('Diário 5º PA'!$F$5:$F$2004))
+SUMPRODUCT(-('Comp.'!$D$5:$D$253='Analítico Cp.'!$B49),-('Comp.'!$L$5:$L$253=J$1),('Comp.'!$E$5:$E$253))</f>
        <v>0</v>
      </c>
      <c r="K49" s="426">
        <f>SUMPRODUCT(-('Diário 2o PA'!$E$5:$E$1412='Analítico Cp.'!$B49),-('Diário 2o PA'!$Q$5:$Q$1412=K$1),('Diário 2o PA'!$F$5:$F$1412))
+SUMPRODUCT(-('Diário 3o PA'!$E$5:$E$2004='Analítico Cp.'!$B49),-('Diário 3o PA'!$Q$5:$Q$2004=K$1),('Diário 3o PA'!$F$5:$F$2004))
+SUMPRODUCT(-('Diário 4º PA'!$E$5:$E$2004='Analítico Cp.'!$B49),-('Diário 4º PA'!$Q$5:$Q$2004=K$1),('Diário 4º PA'!$F$5:$F$2004))
+SUMPRODUCT(-('Diário 5º PA'!$E$5:$E$2004='Analítico Cp.'!$B49),-('Diário 5º PA'!$Q$5:$Q$2004=K$1),('Diário 5º PA'!$F$5:$F$2004))
+SUMPRODUCT(-('Comp.'!$D$5:$D$253='Analítico Cp.'!$B49),-('Comp.'!$L$5:$L$253=K$1),('Comp.'!$E$5:$E$253))</f>
        <v>0</v>
      </c>
      <c r="L49" s="426">
        <f>SUMPRODUCT(-('Diário 2o PA'!$E$5:$E$1412='Analítico Cp.'!$B49),-('Diário 2o PA'!$Q$5:$Q$1412=L$1),('Diário 2o PA'!$F$5:$F$1412))
+SUMPRODUCT(-('Diário 3o PA'!$E$5:$E$2004='Analítico Cp.'!$B49),-('Diário 3o PA'!$Q$5:$Q$2004=L$1),('Diário 3o PA'!$F$5:$F$2004))
+SUMPRODUCT(-('Diário 4º PA'!$E$5:$E$2004='Analítico Cp.'!$B49),-('Diário 4º PA'!$Q$5:$Q$2004=L$1),('Diário 4º PA'!$F$5:$F$2004))
+SUMPRODUCT(-('Diário 5º PA'!$E$5:$E$2004='Analítico Cp.'!$B49),-('Diário 5º PA'!$Q$5:$Q$2004=L$1),('Diário 5º PA'!$F$5:$F$2004))
+SUMPRODUCT(-('Comp.'!$D$5:$D$253='Analítico Cp.'!$B49),-('Comp.'!$L$5:$L$253=L$1),('Comp.'!$E$5:$E$253))</f>
        <v>0</v>
      </c>
      <c r="M49" s="426">
        <f>SUMPRODUCT(-('Diário 2o PA'!$E$5:$E$1412='Analítico Cp.'!$B49),-('Diário 2o PA'!$Q$5:$Q$1412=M$1),('Diário 2o PA'!$F$5:$F$1412))
+SUMPRODUCT(-('Diário 3o PA'!$E$5:$E$2004='Analítico Cp.'!$B49),-('Diário 3o PA'!$Q$5:$Q$2004=M$1),('Diário 3o PA'!$F$5:$F$2004))
+SUMPRODUCT(-('Diário 4º PA'!$E$5:$E$2004='Analítico Cp.'!$B49),-('Diário 4º PA'!$Q$5:$Q$2004=M$1),('Diário 4º PA'!$F$5:$F$2004))
+SUMPRODUCT(-('Diário 5º PA'!$E$5:$E$2004='Analítico Cp.'!$B49),-('Diário 5º PA'!$Q$5:$Q$2004=M$1),('Diário 5º PA'!$F$5:$F$2004))
+SUMPRODUCT(-('Comp.'!$D$5:$D$253='Analítico Cp.'!$B49),-('Comp.'!$L$5:$L$253=M$1),('Comp.'!$E$5:$E$253))</f>
        <v>0</v>
      </c>
      <c r="N49" s="426">
        <f>SUMPRODUCT(-('Diário 2o PA'!$E$5:$E$1412='Analítico Cp.'!$B49),-('Diário 2o PA'!$Q$5:$Q$1412=N$1),('Diário 2o PA'!$F$5:$F$1412))
+SUMPRODUCT(-('Diário 3o PA'!$E$5:$E$2004='Analítico Cp.'!$B49),-('Diário 3o PA'!$Q$5:$Q$2004=N$1),('Diário 3o PA'!$F$5:$F$2004))
+SUMPRODUCT(-('Diário 4º PA'!$E$5:$E$2004='Analítico Cp.'!$B49),-('Diário 4º PA'!$Q$5:$Q$2004=N$1),('Diário 4º PA'!$F$5:$F$2004))
+SUMPRODUCT(-('Diário 5º PA'!$E$5:$E$2004='Analítico Cp.'!$B49),-('Diário 5º PA'!$Q$5:$Q$2004=N$1),('Diário 5º PA'!$F$5:$F$2004))
+SUMPRODUCT(-('Comp.'!$D$5:$D$253='Analítico Cp.'!$B49),-('Comp.'!$L$5:$L$253=N$1),('Comp.'!$E$5:$E$253))</f>
        <v>0</v>
      </c>
      <c r="O49" s="16">
        <f t="shared" si="7"/>
        <v>0</v>
      </c>
      <c r="P49" s="193">
        <f t="shared" si="8"/>
        <v>0</v>
      </c>
    </row>
    <row r="50" spans="1:16" ht="23.25" customHeight="1" x14ac:dyDescent="0.25">
      <c r="A50" s="69" t="s">
        <v>168</v>
      </c>
      <c r="B50" s="67" t="s">
        <v>59</v>
      </c>
      <c r="C50" s="426">
        <f>SUMPRODUCT(-('Diário 2o PA'!$E$5:$E$1412='Analítico Cp.'!$B50),-('Diário 2o PA'!$Q$5:$Q$1412=C$1),('Diário 2o PA'!$F$5:$F$1412))
+SUMPRODUCT(-('Diário 3o PA'!$E$5:$E$2004='Analítico Cp.'!$B50),-('Diário 3o PA'!$Q$5:$Q$2004=C$1),('Diário 3o PA'!$F$5:$F$2004))
+SUMPRODUCT(-('Diário 4º PA'!$E$5:$E$2004='Analítico Cp.'!$B50),-('Diário 4º PA'!$Q$5:$Q$2004=C$1),('Diário 4º PA'!$F$5:$F$2004))
+SUMPRODUCT(-('Diário 5º PA'!$E$5:$E$2004='Analítico Cp.'!$B50),-('Diário 5º PA'!$Q$5:$Q$2004=C$1),('Diário 5º PA'!$F$5:$F$2004))
+SUMPRODUCT(-('Comp.'!$D$5:$D$253='Analítico Cp.'!$B50),-('Comp.'!$L$5:$L$253=C$1),('Comp.'!$E$5:$E$253))</f>
        <v>0</v>
      </c>
      <c r="D50" s="426">
        <f>SUMPRODUCT(-('Diário 2o PA'!$E$5:$E$1412='Analítico Cp.'!$B50),-('Diário 2o PA'!$Q$5:$Q$1412=D$1),('Diário 2o PA'!$F$5:$F$1412))
+SUMPRODUCT(-('Diário 3o PA'!$E$5:$E$2004='Analítico Cp.'!$B50),-('Diário 3o PA'!$Q$5:$Q$2004=D$1),('Diário 3o PA'!$F$5:$F$2004))
+SUMPRODUCT(-('Diário 4º PA'!$E$5:$E$2004='Analítico Cp.'!$B50),-('Diário 4º PA'!$Q$5:$Q$2004=D$1),('Diário 4º PA'!$F$5:$F$2004))
+SUMPRODUCT(-('Diário 5º PA'!$E$5:$E$2004='Analítico Cp.'!$B50),-('Diário 5º PA'!$Q$5:$Q$2004=D$1),('Diário 5º PA'!$F$5:$F$2004))
+SUMPRODUCT(-('Comp.'!$D$5:$D$253='Analítico Cp.'!$B50),-('Comp.'!$L$5:$L$253=D$1),('Comp.'!$E$5:$E$253))</f>
        <v>0</v>
      </c>
      <c r="E50" s="426">
        <f>SUMPRODUCT(-('Diário 2o PA'!$E$5:$E$1412='Analítico Cp.'!$B50),-('Diário 2o PA'!$Q$5:$Q$1412=E$1),('Diário 2o PA'!$F$5:$F$1412))
+SUMPRODUCT(-('Diário 3o PA'!$E$5:$E$2004='Analítico Cp.'!$B50),-('Diário 3o PA'!$Q$5:$Q$2004=E$1),('Diário 3o PA'!$F$5:$F$2004))
+SUMPRODUCT(-('Diário 4º PA'!$E$5:$E$2004='Analítico Cp.'!$B50),-('Diário 4º PA'!$Q$5:$Q$2004=E$1),('Diário 4º PA'!$F$5:$F$2004))
+SUMPRODUCT(-('Diário 5º PA'!$E$5:$E$2004='Analítico Cp.'!$B50),-('Diário 5º PA'!$Q$5:$Q$2004=E$1),('Diário 5º PA'!$F$5:$F$2004))
+SUMPRODUCT(-('Comp.'!$D$5:$D$253='Analítico Cp.'!$B50),-('Comp.'!$L$5:$L$253=E$1),('Comp.'!$E$5:$E$253))</f>
        <v>0</v>
      </c>
      <c r="F50" s="426">
        <f>SUMPRODUCT(-('Diário 2o PA'!$E$5:$E$1412='Analítico Cp.'!$B50),-('Diário 2o PA'!$Q$5:$Q$1412=F$1),('Diário 2o PA'!$F$5:$F$1412))
+SUMPRODUCT(-('Diário 3o PA'!$E$5:$E$2004='Analítico Cp.'!$B50),-('Diário 3o PA'!$Q$5:$Q$2004=F$1),('Diário 3o PA'!$F$5:$F$2004))
+SUMPRODUCT(-('Diário 4º PA'!$E$5:$E$2004='Analítico Cp.'!$B50),-('Diário 4º PA'!$Q$5:$Q$2004=F$1),('Diário 4º PA'!$F$5:$F$2004))
+SUMPRODUCT(-('Diário 5º PA'!$E$5:$E$2004='Analítico Cp.'!$B50),-('Diário 5º PA'!$Q$5:$Q$2004=F$1),('Diário 5º PA'!$F$5:$F$2004))
+SUMPRODUCT(-('Comp.'!$D$5:$D$253='Analítico Cp.'!$B50),-('Comp.'!$L$5:$L$253=F$1),('Comp.'!$E$5:$E$253))</f>
        <v>0</v>
      </c>
      <c r="G50" s="426">
        <f>SUMPRODUCT(-('Diário 2o PA'!$E$5:$E$1412='Analítico Cp.'!$B50),-('Diário 2o PA'!$Q$5:$Q$1412=G$1),('Diário 2o PA'!$F$5:$F$1412))
+SUMPRODUCT(-('Diário 3o PA'!$E$5:$E$2004='Analítico Cp.'!$B50),-('Diário 3o PA'!$Q$5:$Q$2004=G$1),('Diário 3o PA'!$F$5:$F$2004))
+SUMPRODUCT(-('Diário 4º PA'!$E$5:$E$2004='Analítico Cp.'!$B50),-('Diário 4º PA'!$Q$5:$Q$2004=G$1),('Diário 4º PA'!$F$5:$F$2004))
+SUMPRODUCT(-('Diário 5º PA'!$E$5:$E$2004='Analítico Cp.'!$B50),-('Diário 5º PA'!$Q$5:$Q$2004=G$1),('Diário 5º PA'!$F$5:$F$2004))
+SUMPRODUCT(-('Comp.'!$D$5:$D$253='Analítico Cp.'!$B50),-('Comp.'!$L$5:$L$253=G$1),('Comp.'!$E$5:$E$253))</f>
        <v>0</v>
      </c>
      <c r="H50" s="426">
        <f>SUMPRODUCT(-('Diário 2o PA'!$E$5:$E$1412='Analítico Cp.'!$B50),-('Diário 2o PA'!$Q$5:$Q$1412=H$1),('Diário 2o PA'!$F$5:$F$1412))
+SUMPRODUCT(-('Diário 3o PA'!$E$5:$E$2004='Analítico Cp.'!$B50),-('Diário 3o PA'!$Q$5:$Q$2004=H$1),('Diário 3o PA'!$F$5:$F$2004))
+SUMPRODUCT(-('Diário 4º PA'!$E$5:$E$2004='Analítico Cp.'!$B50),-('Diário 4º PA'!$Q$5:$Q$2004=H$1),('Diário 4º PA'!$F$5:$F$2004))
+SUMPRODUCT(-('Diário 5º PA'!$E$5:$E$2004='Analítico Cp.'!$B50),-('Diário 5º PA'!$Q$5:$Q$2004=H$1),('Diário 5º PA'!$F$5:$F$2004))
+SUMPRODUCT(-('Comp.'!$D$5:$D$253='Analítico Cp.'!$B50),-('Comp.'!$L$5:$L$253=H$1),('Comp.'!$E$5:$E$253))</f>
        <v>0</v>
      </c>
      <c r="I50" s="426">
        <f>SUMPRODUCT(-('Diário 2o PA'!$E$5:$E$1412='Analítico Cp.'!$B50),-('Diário 2o PA'!$Q$5:$Q$1412=I$1),('Diário 2o PA'!$F$5:$F$1412))
+SUMPRODUCT(-('Diário 3o PA'!$E$5:$E$2004='Analítico Cp.'!$B50),-('Diário 3o PA'!$Q$5:$Q$2004=I$1),('Diário 3o PA'!$F$5:$F$2004))
+SUMPRODUCT(-('Diário 4º PA'!$E$5:$E$2004='Analítico Cp.'!$B50),-('Diário 4º PA'!$Q$5:$Q$2004=I$1),('Diário 4º PA'!$F$5:$F$2004))
+SUMPRODUCT(-('Diário 5º PA'!$E$5:$E$2004='Analítico Cp.'!$B50),-('Diário 5º PA'!$Q$5:$Q$2004=I$1),('Diário 5º PA'!$F$5:$F$2004))
+SUMPRODUCT(-('Comp.'!$D$5:$D$253='Analítico Cp.'!$B50),-('Comp.'!$L$5:$L$253=I$1),('Comp.'!$E$5:$E$253))</f>
        <v>0</v>
      </c>
      <c r="J50" s="426">
        <f>SUMPRODUCT(-('Diário 2o PA'!$E$5:$E$1412='Analítico Cp.'!$B50),-('Diário 2o PA'!$Q$5:$Q$1412=J$1),('Diário 2o PA'!$F$5:$F$1412))
+SUMPRODUCT(-('Diário 3o PA'!$E$5:$E$2004='Analítico Cp.'!$B50),-('Diário 3o PA'!$Q$5:$Q$2004=J$1),('Diário 3o PA'!$F$5:$F$2004))
+SUMPRODUCT(-('Diário 4º PA'!$E$5:$E$2004='Analítico Cp.'!$B50),-('Diário 4º PA'!$Q$5:$Q$2004=J$1),('Diário 4º PA'!$F$5:$F$2004))
+SUMPRODUCT(-('Diário 5º PA'!$E$5:$E$2004='Analítico Cp.'!$B50),-('Diário 5º PA'!$Q$5:$Q$2004=J$1),('Diário 5º PA'!$F$5:$F$2004))
+SUMPRODUCT(-('Comp.'!$D$5:$D$253='Analítico Cp.'!$B50),-('Comp.'!$L$5:$L$253=J$1),('Comp.'!$E$5:$E$253))</f>
        <v>0</v>
      </c>
      <c r="K50" s="426">
        <f>SUMPRODUCT(-('Diário 2o PA'!$E$5:$E$1412='Analítico Cp.'!$B50),-('Diário 2o PA'!$Q$5:$Q$1412=K$1),('Diário 2o PA'!$F$5:$F$1412))
+SUMPRODUCT(-('Diário 3o PA'!$E$5:$E$2004='Analítico Cp.'!$B50),-('Diário 3o PA'!$Q$5:$Q$2004=K$1),('Diário 3o PA'!$F$5:$F$2004))
+SUMPRODUCT(-('Diário 4º PA'!$E$5:$E$2004='Analítico Cp.'!$B50),-('Diário 4º PA'!$Q$5:$Q$2004=K$1),('Diário 4º PA'!$F$5:$F$2004))
+SUMPRODUCT(-('Diário 5º PA'!$E$5:$E$2004='Analítico Cp.'!$B50),-('Diário 5º PA'!$Q$5:$Q$2004=K$1),('Diário 5º PA'!$F$5:$F$2004))
+SUMPRODUCT(-('Comp.'!$D$5:$D$253='Analítico Cp.'!$B50),-('Comp.'!$L$5:$L$253=K$1),('Comp.'!$E$5:$E$253))</f>
        <v>0</v>
      </c>
      <c r="L50" s="426">
        <f>SUMPRODUCT(-('Diário 2o PA'!$E$5:$E$1412='Analítico Cp.'!$B50),-('Diário 2o PA'!$Q$5:$Q$1412=L$1),('Diário 2o PA'!$F$5:$F$1412))
+SUMPRODUCT(-('Diário 3o PA'!$E$5:$E$2004='Analítico Cp.'!$B50),-('Diário 3o PA'!$Q$5:$Q$2004=L$1),('Diário 3o PA'!$F$5:$F$2004))
+SUMPRODUCT(-('Diário 4º PA'!$E$5:$E$2004='Analítico Cp.'!$B50),-('Diário 4º PA'!$Q$5:$Q$2004=L$1),('Diário 4º PA'!$F$5:$F$2004))
+SUMPRODUCT(-('Diário 5º PA'!$E$5:$E$2004='Analítico Cp.'!$B50),-('Diário 5º PA'!$Q$5:$Q$2004=L$1),('Diário 5º PA'!$F$5:$F$2004))
+SUMPRODUCT(-('Comp.'!$D$5:$D$253='Analítico Cp.'!$B50),-('Comp.'!$L$5:$L$253=L$1),('Comp.'!$E$5:$E$253))</f>
        <v>0</v>
      </c>
      <c r="M50" s="426">
        <f>SUMPRODUCT(-('Diário 2o PA'!$E$5:$E$1412='Analítico Cp.'!$B50),-('Diário 2o PA'!$Q$5:$Q$1412=M$1),('Diário 2o PA'!$F$5:$F$1412))
+SUMPRODUCT(-('Diário 3o PA'!$E$5:$E$2004='Analítico Cp.'!$B50),-('Diário 3o PA'!$Q$5:$Q$2004=M$1),('Diário 3o PA'!$F$5:$F$2004))
+SUMPRODUCT(-('Diário 4º PA'!$E$5:$E$2004='Analítico Cp.'!$B50),-('Diário 4º PA'!$Q$5:$Q$2004=M$1),('Diário 4º PA'!$F$5:$F$2004))
+SUMPRODUCT(-('Diário 5º PA'!$E$5:$E$2004='Analítico Cp.'!$B50),-('Diário 5º PA'!$Q$5:$Q$2004=M$1),('Diário 5º PA'!$F$5:$F$2004))
+SUMPRODUCT(-('Comp.'!$D$5:$D$253='Analítico Cp.'!$B50),-('Comp.'!$L$5:$L$253=M$1),('Comp.'!$E$5:$E$253))</f>
        <v>0</v>
      </c>
      <c r="N50" s="426">
        <f>SUMPRODUCT(-('Diário 2o PA'!$E$5:$E$1412='Analítico Cp.'!$B50),-('Diário 2o PA'!$Q$5:$Q$1412=N$1),('Diário 2o PA'!$F$5:$F$1412))
+SUMPRODUCT(-('Diário 3o PA'!$E$5:$E$2004='Analítico Cp.'!$B50),-('Diário 3o PA'!$Q$5:$Q$2004=N$1),('Diário 3o PA'!$F$5:$F$2004))
+SUMPRODUCT(-('Diário 4º PA'!$E$5:$E$2004='Analítico Cp.'!$B50),-('Diário 4º PA'!$Q$5:$Q$2004=N$1),('Diário 4º PA'!$F$5:$F$2004))
+SUMPRODUCT(-('Diário 5º PA'!$E$5:$E$2004='Analítico Cp.'!$B50),-('Diário 5º PA'!$Q$5:$Q$2004=N$1),('Diário 5º PA'!$F$5:$F$2004))
+SUMPRODUCT(-('Comp.'!$D$5:$D$253='Analítico Cp.'!$B50),-('Comp.'!$L$5:$L$253=N$1),('Comp.'!$E$5:$E$253))</f>
        <v>0</v>
      </c>
      <c r="O50" s="16">
        <f t="shared" si="7"/>
        <v>0</v>
      </c>
      <c r="P50" s="193">
        <f t="shared" si="8"/>
        <v>0</v>
      </c>
    </row>
    <row r="51" spans="1:16" ht="23.25" customHeight="1" x14ac:dyDescent="0.25">
      <c r="A51" s="69" t="s">
        <v>169</v>
      </c>
      <c r="B51" s="70" t="s">
        <v>76</v>
      </c>
      <c r="C51" s="426">
        <f>SUMPRODUCT(-('Diário 2o PA'!$E$5:$E$1412='Analítico Cp.'!$B51),-('Diário 2o PA'!$Q$5:$Q$1412=C$1),('Diário 2o PA'!$F$5:$F$1412))
+SUMPRODUCT(-('Diário 3o PA'!$E$5:$E$2004='Analítico Cp.'!$B51),-('Diário 3o PA'!$Q$5:$Q$2004=C$1),('Diário 3o PA'!$F$5:$F$2004))
+SUMPRODUCT(-('Diário 4º PA'!$E$5:$E$2004='Analítico Cp.'!$B51),-('Diário 4º PA'!$Q$5:$Q$2004=C$1),('Diário 4º PA'!$F$5:$F$2004))
+SUMPRODUCT(-('Diário 5º PA'!$E$5:$E$2004='Analítico Cp.'!$B51),-('Diário 5º PA'!$Q$5:$Q$2004=C$1),('Diário 5º PA'!$F$5:$F$2004))
+SUMPRODUCT(-('Comp.'!$D$5:$D$253='Analítico Cp.'!$B51),-('Comp.'!$L$5:$L$253=C$1),('Comp.'!$E$5:$E$253))</f>
        <v>0</v>
      </c>
      <c r="D51" s="426">
        <f>SUMPRODUCT(-('Diário 2o PA'!$E$5:$E$1412='Analítico Cp.'!$B51),-('Diário 2o PA'!$Q$5:$Q$1412=D$1),('Diário 2o PA'!$F$5:$F$1412))
+SUMPRODUCT(-('Diário 3o PA'!$E$5:$E$2004='Analítico Cp.'!$B51),-('Diário 3o PA'!$Q$5:$Q$2004=D$1),('Diário 3o PA'!$F$5:$F$2004))
+SUMPRODUCT(-('Diário 4º PA'!$E$5:$E$2004='Analítico Cp.'!$B51),-('Diário 4º PA'!$Q$5:$Q$2004=D$1),('Diário 4º PA'!$F$5:$F$2004))
+SUMPRODUCT(-('Diário 5º PA'!$E$5:$E$2004='Analítico Cp.'!$B51),-('Diário 5º PA'!$Q$5:$Q$2004=D$1),('Diário 5º PA'!$F$5:$F$2004))
+SUMPRODUCT(-('Comp.'!$D$5:$D$253='Analítico Cp.'!$B51),-('Comp.'!$L$5:$L$253=D$1),('Comp.'!$E$5:$E$253))</f>
        <v>2300</v>
      </c>
      <c r="E51" s="426">
        <f>SUMPRODUCT(-('Diário 2o PA'!$E$5:$E$1412='Analítico Cp.'!$B51),-('Diário 2o PA'!$Q$5:$Q$1412=E$1),('Diário 2o PA'!$F$5:$F$1412))
+SUMPRODUCT(-('Diário 3o PA'!$E$5:$E$2004='Analítico Cp.'!$B51),-('Diário 3o PA'!$Q$5:$Q$2004=E$1),('Diário 3o PA'!$F$5:$F$2004))
+SUMPRODUCT(-('Diário 4º PA'!$E$5:$E$2004='Analítico Cp.'!$B51),-('Diário 4º PA'!$Q$5:$Q$2004=E$1),('Diário 4º PA'!$F$5:$F$2004))
+SUMPRODUCT(-('Diário 5º PA'!$E$5:$E$2004='Analítico Cp.'!$B51),-('Diário 5º PA'!$Q$5:$Q$2004=E$1),('Diário 5º PA'!$F$5:$F$2004))
+SUMPRODUCT(-('Comp.'!$D$5:$D$253='Analítico Cp.'!$B51),-('Comp.'!$L$5:$L$253=E$1),('Comp.'!$E$5:$E$253))</f>
        <v>2400</v>
      </c>
      <c r="F51" s="426">
        <f>SUMPRODUCT(-('Diário 2o PA'!$E$5:$E$1412='Analítico Cp.'!$B51),-('Diário 2o PA'!$Q$5:$Q$1412=F$1),('Diário 2o PA'!$F$5:$F$1412))
+SUMPRODUCT(-('Diário 3o PA'!$E$5:$E$2004='Analítico Cp.'!$B51),-('Diário 3o PA'!$Q$5:$Q$2004=F$1),('Diário 3o PA'!$F$5:$F$2004))
+SUMPRODUCT(-('Diário 4º PA'!$E$5:$E$2004='Analítico Cp.'!$B51),-('Diário 4º PA'!$Q$5:$Q$2004=F$1),('Diário 4º PA'!$F$5:$F$2004))
+SUMPRODUCT(-('Diário 5º PA'!$E$5:$E$2004='Analítico Cp.'!$B51),-('Diário 5º PA'!$Q$5:$Q$2004=F$1),('Diário 5º PA'!$F$5:$F$2004))
+SUMPRODUCT(-('Comp.'!$D$5:$D$253='Analítico Cp.'!$B51),-('Comp.'!$L$5:$L$253=F$1),('Comp.'!$E$5:$E$253))</f>
        <v>2350</v>
      </c>
      <c r="G51" s="426">
        <f>SUMPRODUCT(-('Diário 2o PA'!$E$5:$E$1412='Analítico Cp.'!$B51),-('Diário 2o PA'!$Q$5:$Q$1412=G$1),('Diário 2o PA'!$F$5:$F$1412))
+SUMPRODUCT(-('Diário 3o PA'!$E$5:$E$2004='Analítico Cp.'!$B51),-('Diário 3o PA'!$Q$5:$Q$2004=G$1),('Diário 3o PA'!$F$5:$F$2004))
+SUMPRODUCT(-('Diário 4º PA'!$E$5:$E$2004='Analítico Cp.'!$B51),-('Diário 4º PA'!$Q$5:$Q$2004=G$1),('Diário 4º PA'!$F$5:$F$2004))
+SUMPRODUCT(-('Diário 5º PA'!$E$5:$E$2004='Analítico Cp.'!$B51),-('Diário 5º PA'!$Q$5:$Q$2004=G$1),('Diário 5º PA'!$F$5:$F$2004))
+SUMPRODUCT(-('Comp.'!$D$5:$D$253='Analítico Cp.'!$B51),-('Comp.'!$L$5:$L$253=G$1),('Comp.'!$E$5:$E$253))</f>
        <v>0</v>
      </c>
      <c r="H51" s="426">
        <f>SUMPRODUCT(-('Diário 2o PA'!$E$5:$E$1412='Analítico Cp.'!$B51),-('Diário 2o PA'!$Q$5:$Q$1412=H$1),('Diário 2o PA'!$F$5:$F$1412))
+SUMPRODUCT(-('Diário 3o PA'!$E$5:$E$2004='Analítico Cp.'!$B51),-('Diário 3o PA'!$Q$5:$Q$2004=H$1),('Diário 3o PA'!$F$5:$F$2004))
+SUMPRODUCT(-('Diário 4º PA'!$E$5:$E$2004='Analítico Cp.'!$B51),-('Diário 4º PA'!$Q$5:$Q$2004=H$1),('Diário 4º PA'!$F$5:$F$2004))
+SUMPRODUCT(-('Diário 5º PA'!$E$5:$E$2004='Analítico Cp.'!$B51),-('Diário 5º PA'!$Q$5:$Q$2004=H$1),('Diário 5º PA'!$F$5:$F$2004))
+SUMPRODUCT(-('Comp.'!$D$5:$D$253='Analítico Cp.'!$B51),-('Comp.'!$L$5:$L$253=H$1),('Comp.'!$E$5:$E$253))</f>
        <v>0</v>
      </c>
      <c r="I51" s="426">
        <f>SUMPRODUCT(-('Diário 2o PA'!$E$5:$E$1412='Analítico Cp.'!$B51),-('Diário 2o PA'!$Q$5:$Q$1412=I$1),('Diário 2o PA'!$F$5:$F$1412))
+SUMPRODUCT(-('Diário 3o PA'!$E$5:$E$2004='Analítico Cp.'!$B51),-('Diário 3o PA'!$Q$5:$Q$2004=I$1),('Diário 3o PA'!$F$5:$F$2004))
+SUMPRODUCT(-('Diário 4º PA'!$E$5:$E$2004='Analítico Cp.'!$B51),-('Diário 4º PA'!$Q$5:$Q$2004=I$1),('Diário 4º PA'!$F$5:$F$2004))
+SUMPRODUCT(-('Diário 5º PA'!$E$5:$E$2004='Analítico Cp.'!$B51),-('Diário 5º PA'!$Q$5:$Q$2004=I$1),('Diário 5º PA'!$F$5:$F$2004))
+SUMPRODUCT(-('Comp.'!$D$5:$D$253='Analítico Cp.'!$B51),-('Comp.'!$L$5:$L$253=I$1),('Comp.'!$E$5:$E$253))</f>
        <v>0</v>
      </c>
      <c r="J51" s="426">
        <f>SUMPRODUCT(-('Diário 2o PA'!$E$5:$E$1412='Analítico Cp.'!$B51),-('Diário 2o PA'!$Q$5:$Q$1412=J$1),('Diário 2o PA'!$F$5:$F$1412))
+SUMPRODUCT(-('Diário 3o PA'!$E$5:$E$2004='Analítico Cp.'!$B51),-('Diário 3o PA'!$Q$5:$Q$2004=J$1),('Diário 3o PA'!$F$5:$F$2004))
+SUMPRODUCT(-('Diário 4º PA'!$E$5:$E$2004='Analítico Cp.'!$B51),-('Diário 4º PA'!$Q$5:$Q$2004=J$1),('Diário 4º PA'!$F$5:$F$2004))
+SUMPRODUCT(-('Diário 5º PA'!$E$5:$E$2004='Analítico Cp.'!$B51),-('Diário 5º PA'!$Q$5:$Q$2004=J$1),('Diário 5º PA'!$F$5:$F$2004))
+SUMPRODUCT(-('Comp.'!$D$5:$D$253='Analítico Cp.'!$B51),-('Comp.'!$L$5:$L$253=J$1),('Comp.'!$E$5:$E$253))</f>
        <v>0</v>
      </c>
      <c r="K51" s="426">
        <f>SUMPRODUCT(-('Diário 2o PA'!$E$5:$E$1412='Analítico Cp.'!$B51),-('Diário 2o PA'!$Q$5:$Q$1412=K$1),('Diário 2o PA'!$F$5:$F$1412))
+SUMPRODUCT(-('Diário 3o PA'!$E$5:$E$2004='Analítico Cp.'!$B51),-('Diário 3o PA'!$Q$5:$Q$2004=K$1),('Diário 3o PA'!$F$5:$F$2004))
+SUMPRODUCT(-('Diário 4º PA'!$E$5:$E$2004='Analítico Cp.'!$B51),-('Diário 4º PA'!$Q$5:$Q$2004=K$1),('Diário 4º PA'!$F$5:$F$2004))
+SUMPRODUCT(-('Diário 5º PA'!$E$5:$E$2004='Analítico Cp.'!$B51),-('Diário 5º PA'!$Q$5:$Q$2004=K$1),('Diário 5º PA'!$F$5:$F$2004))
+SUMPRODUCT(-('Comp.'!$D$5:$D$253='Analítico Cp.'!$B51),-('Comp.'!$L$5:$L$253=K$1),('Comp.'!$E$5:$E$253))</f>
        <v>0</v>
      </c>
      <c r="L51" s="426">
        <f>SUMPRODUCT(-('Diário 2o PA'!$E$5:$E$1412='Analítico Cp.'!$B51),-('Diário 2o PA'!$Q$5:$Q$1412=L$1),('Diário 2o PA'!$F$5:$F$1412))
+SUMPRODUCT(-('Diário 3o PA'!$E$5:$E$2004='Analítico Cp.'!$B51),-('Diário 3o PA'!$Q$5:$Q$2004=L$1),('Diário 3o PA'!$F$5:$F$2004))
+SUMPRODUCT(-('Diário 4º PA'!$E$5:$E$2004='Analítico Cp.'!$B51),-('Diário 4º PA'!$Q$5:$Q$2004=L$1),('Diário 4º PA'!$F$5:$F$2004))
+SUMPRODUCT(-('Diário 5º PA'!$E$5:$E$2004='Analítico Cp.'!$B51),-('Diário 5º PA'!$Q$5:$Q$2004=L$1),('Diário 5º PA'!$F$5:$F$2004))
+SUMPRODUCT(-('Comp.'!$D$5:$D$253='Analítico Cp.'!$B51),-('Comp.'!$L$5:$L$253=L$1),('Comp.'!$E$5:$E$253))</f>
        <v>0</v>
      </c>
      <c r="M51" s="426">
        <f>SUMPRODUCT(-('Diário 2o PA'!$E$5:$E$1412='Analítico Cp.'!$B51),-('Diário 2o PA'!$Q$5:$Q$1412=M$1),('Diário 2o PA'!$F$5:$F$1412))
+SUMPRODUCT(-('Diário 3o PA'!$E$5:$E$2004='Analítico Cp.'!$B51),-('Diário 3o PA'!$Q$5:$Q$2004=M$1),('Diário 3o PA'!$F$5:$F$2004))
+SUMPRODUCT(-('Diário 4º PA'!$E$5:$E$2004='Analítico Cp.'!$B51),-('Diário 4º PA'!$Q$5:$Q$2004=M$1),('Diário 4º PA'!$F$5:$F$2004))
+SUMPRODUCT(-('Diário 5º PA'!$E$5:$E$2004='Analítico Cp.'!$B51),-('Diário 5º PA'!$Q$5:$Q$2004=M$1),('Diário 5º PA'!$F$5:$F$2004))
+SUMPRODUCT(-('Comp.'!$D$5:$D$253='Analítico Cp.'!$B51),-('Comp.'!$L$5:$L$253=M$1),('Comp.'!$E$5:$E$253))</f>
        <v>0</v>
      </c>
      <c r="N51" s="426">
        <f>SUMPRODUCT(-('Diário 2o PA'!$E$5:$E$1412='Analítico Cp.'!$B51),-('Diário 2o PA'!$Q$5:$Q$1412=N$1),('Diário 2o PA'!$F$5:$F$1412))
+SUMPRODUCT(-('Diário 3o PA'!$E$5:$E$2004='Analítico Cp.'!$B51),-('Diário 3o PA'!$Q$5:$Q$2004=N$1),('Diário 3o PA'!$F$5:$F$2004))
+SUMPRODUCT(-('Diário 4º PA'!$E$5:$E$2004='Analítico Cp.'!$B51),-('Diário 4º PA'!$Q$5:$Q$2004=N$1),('Diário 4º PA'!$F$5:$F$2004))
+SUMPRODUCT(-('Diário 5º PA'!$E$5:$E$2004='Analítico Cp.'!$B51),-('Diário 5º PA'!$Q$5:$Q$2004=N$1),('Diário 5º PA'!$F$5:$F$2004))
+SUMPRODUCT(-('Comp.'!$D$5:$D$253='Analítico Cp.'!$B51),-('Comp.'!$L$5:$L$253=N$1),('Comp.'!$E$5:$E$253))</f>
        <v>0</v>
      </c>
      <c r="O51" s="20">
        <f t="shared" si="7"/>
        <v>7050</v>
      </c>
      <c r="P51" s="193">
        <f t="shared" si="8"/>
        <v>9.8982810518764234E-4</v>
      </c>
    </row>
    <row r="52" spans="1:16" ht="23.25" customHeight="1" x14ac:dyDescent="0.25">
      <c r="A52" s="26"/>
      <c r="B52" s="27" t="s">
        <v>114</v>
      </c>
      <c r="C52" s="17">
        <f>SUBTOTAL(109,C45:C51)</f>
        <v>83749.350000000006</v>
      </c>
      <c r="D52" s="17">
        <f>SUBTOTAL(109,D45:D51)</f>
        <v>144491.70000000001</v>
      </c>
      <c r="E52" s="17">
        <f>SUBTOTAL(109,E45:E51)</f>
        <v>125042.35</v>
      </c>
      <c r="F52" s="17">
        <f t="shared" ref="F52:N52" si="9">SUBTOTAL(109,F45:F51)</f>
        <v>56729.43</v>
      </c>
      <c r="G52" s="17">
        <f t="shared" si="9"/>
        <v>0</v>
      </c>
      <c r="H52" s="17">
        <f t="shared" si="9"/>
        <v>0</v>
      </c>
      <c r="I52" s="17">
        <f t="shared" si="9"/>
        <v>0</v>
      </c>
      <c r="J52" s="17">
        <f t="shared" si="9"/>
        <v>0</v>
      </c>
      <c r="K52" s="17">
        <f t="shared" si="9"/>
        <v>0</v>
      </c>
      <c r="L52" s="17">
        <f t="shared" si="9"/>
        <v>0</v>
      </c>
      <c r="M52" s="17">
        <f t="shared" si="9"/>
        <v>0</v>
      </c>
      <c r="N52" s="17">
        <f t="shared" si="9"/>
        <v>0</v>
      </c>
      <c r="O52" s="17">
        <f>SUBTOTAL(109,O45:O51)</f>
        <v>410012.82999999996</v>
      </c>
      <c r="P52" s="197">
        <f t="shared" si="8"/>
        <v>5.7566272712272742E-2</v>
      </c>
    </row>
    <row r="53" spans="1:16" ht="23.25" customHeight="1" thickBot="1" x14ac:dyDescent="0.3">
      <c r="A53" s="32"/>
      <c r="B53" s="38" t="s">
        <v>252</v>
      </c>
      <c r="C53" s="21">
        <f t="shared" ref="C53:O53" si="10">SUBTOTAL(109,C20:C52)</f>
        <v>2046928.05</v>
      </c>
      <c r="D53" s="21">
        <f t="shared" si="10"/>
        <v>2601424.7999999998</v>
      </c>
      <c r="E53" s="21">
        <f t="shared" si="10"/>
        <v>856423.07</v>
      </c>
      <c r="F53" s="21">
        <f t="shared" si="10"/>
        <v>56729.43</v>
      </c>
      <c r="G53" s="21">
        <f t="shared" si="10"/>
        <v>0</v>
      </c>
      <c r="H53" s="21">
        <f t="shared" si="10"/>
        <v>0</v>
      </c>
      <c r="I53" s="21">
        <f t="shared" si="10"/>
        <v>0</v>
      </c>
      <c r="J53" s="21">
        <f t="shared" si="10"/>
        <v>0</v>
      </c>
      <c r="K53" s="21">
        <f t="shared" si="10"/>
        <v>0</v>
      </c>
      <c r="L53" s="21">
        <f t="shared" si="10"/>
        <v>0</v>
      </c>
      <c r="M53" s="21">
        <f t="shared" si="10"/>
        <v>0</v>
      </c>
      <c r="N53" s="21">
        <f t="shared" si="10"/>
        <v>0</v>
      </c>
      <c r="O53" s="21">
        <f t="shared" si="10"/>
        <v>5561505.3500000015</v>
      </c>
      <c r="P53" s="194">
        <f t="shared" si="8"/>
        <v>0.78084174504701231</v>
      </c>
    </row>
    <row r="54" spans="1:16" ht="23.25" customHeight="1" thickBot="1" x14ac:dyDescent="0.3">
      <c r="A54" s="77" t="s">
        <v>41</v>
      </c>
      <c r="B54" s="146" t="s">
        <v>261</v>
      </c>
      <c r="C54" s="71"/>
      <c r="D54" s="71"/>
      <c r="E54" s="71"/>
      <c r="F54" s="71"/>
      <c r="G54" s="71"/>
      <c r="H54" s="71"/>
      <c r="I54" s="71"/>
      <c r="J54" s="71"/>
      <c r="K54" s="71"/>
      <c r="L54" s="71"/>
      <c r="M54" s="71"/>
      <c r="N54" s="71"/>
      <c r="O54" s="71"/>
      <c r="P54" s="191"/>
    </row>
    <row r="55" spans="1:16" ht="23.25" customHeight="1" x14ac:dyDescent="0.25">
      <c r="A55" s="68" t="s">
        <v>17</v>
      </c>
      <c r="B55" s="114" t="s">
        <v>4</v>
      </c>
      <c r="C55" s="15">
        <f>SUMPRODUCT(-('Diário 2o PA'!$E$5:$E$1412='Analítico Cp.'!$B55),-('Diário 2o PA'!$Q$5:$Q$1412=C$1),('Diário 2o PA'!$F$5:$F$1412))
+SUMPRODUCT(-('Diário 3o PA'!$E$5:$E$2004='Analítico Cp.'!$B55),-('Diário 3o PA'!$Q$5:$Q$2004=C$1),('Diário 3o PA'!$F$5:$F$2004))
+SUMPRODUCT(-('Diário 4º PA'!$E$5:$E$2004='Analítico Cp.'!$B55),-('Diário 4º PA'!$Q$5:$Q$2004=C$1),('Diário 4º PA'!$F$5:$F$2004))
+SUMPRODUCT(-('Diário 5º PA'!$E$5:$E$2004='Analítico Cp.'!$B55),-('Diário 5º PA'!$Q$5:$Q$2004=C$1),('Diário 5º PA'!$F$5:$F$2004))
+SUMPRODUCT(-('Comp.'!$D$5:$D$253='Analítico Cp.'!$B55),-('Comp.'!$L$5:$L$253=C$1),('Comp.'!$E$5:$E$253))</f>
        <v>0</v>
      </c>
      <c r="D55" s="15">
        <f>SUMPRODUCT(-('Diário 2o PA'!$E$5:$E$1412='Analítico Cp.'!$B55),-('Diário 2o PA'!$Q$5:$Q$1412=D$1),('Diário 2o PA'!$F$5:$F$1412))
+SUMPRODUCT(-('Diário 3o PA'!$E$5:$E$2004='Analítico Cp.'!$B55),-('Diário 3o PA'!$Q$5:$Q$2004=D$1),('Diário 3o PA'!$F$5:$F$2004))
+SUMPRODUCT(-('Diário 4º PA'!$E$5:$E$2004='Analítico Cp.'!$B55),-('Diário 4º PA'!$Q$5:$Q$2004=D$1),('Diário 4º PA'!$F$5:$F$2004))
+SUMPRODUCT(-('Diário 5º PA'!$E$5:$E$2004='Analítico Cp.'!$B55),-('Diário 5º PA'!$Q$5:$Q$2004=D$1),('Diário 5º PA'!$F$5:$F$2004))
+SUMPRODUCT(-('Comp.'!$D$5:$D$253='Analítico Cp.'!$B55),-('Comp.'!$L$5:$L$253=D$1),('Comp.'!$E$5:$E$253))</f>
        <v>0</v>
      </c>
      <c r="E55" s="15">
        <f>SUMPRODUCT(-('Diário 2o PA'!$E$5:$E$1412='Analítico Cp.'!$B55),-('Diário 2o PA'!$Q$5:$Q$1412=E$1),('Diário 2o PA'!$F$5:$F$1412))
+SUMPRODUCT(-('Diário 3o PA'!$E$5:$E$2004='Analítico Cp.'!$B55),-('Diário 3o PA'!$Q$5:$Q$2004=E$1),('Diário 3o PA'!$F$5:$F$2004))
+SUMPRODUCT(-('Diário 4º PA'!$E$5:$E$2004='Analítico Cp.'!$B55),-('Diário 4º PA'!$Q$5:$Q$2004=E$1),('Diário 4º PA'!$F$5:$F$2004))
+SUMPRODUCT(-('Diário 5º PA'!$E$5:$E$2004='Analítico Cp.'!$B55),-('Diário 5º PA'!$Q$5:$Q$2004=E$1),('Diário 5º PA'!$F$5:$F$2004))
+SUMPRODUCT(-('Comp.'!$D$5:$D$253='Analítico Cp.'!$B55),-('Comp.'!$L$5:$L$253=E$1),('Comp.'!$E$5:$E$253))</f>
        <v>0</v>
      </c>
      <c r="F55" s="15">
        <f>SUMPRODUCT(-('Diário 2o PA'!$E$5:$E$1412='Analítico Cp.'!$B55),-('Diário 2o PA'!$Q$5:$Q$1412=F$1),('Diário 2o PA'!$F$5:$F$1412))
+SUMPRODUCT(-('Diário 3o PA'!$E$5:$E$2004='Analítico Cp.'!$B55),-('Diário 3o PA'!$Q$5:$Q$2004=F$1),('Diário 3o PA'!$F$5:$F$2004))
+SUMPRODUCT(-('Diário 4º PA'!$E$5:$E$2004='Analítico Cp.'!$B55),-('Diário 4º PA'!$Q$5:$Q$2004=F$1),('Diário 4º PA'!$F$5:$F$2004))
+SUMPRODUCT(-('Diário 5º PA'!$E$5:$E$2004='Analítico Cp.'!$B55),-('Diário 5º PA'!$Q$5:$Q$2004=F$1),('Diário 5º PA'!$F$5:$F$2004))
+SUMPRODUCT(-('Comp.'!$D$5:$D$253='Analítico Cp.'!$B55),-('Comp.'!$L$5:$L$253=F$1),('Comp.'!$E$5:$E$253))</f>
        <v>0</v>
      </c>
      <c r="G55" s="15">
        <f>SUMPRODUCT(-('Diário 2o PA'!$E$5:$E$1412='Analítico Cp.'!$B55),-('Diário 2o PA'!$Q$5:$Q$1412=G$1),('Diário 2o PA'!$F$5:$F$1412))
+SUMPRODUCT(-('Diário 3o PA'!$E$5:$E$2004='Analítico Cp.'!$B55),-('Diário 3o PA'!$Q$5:$Q$2004=G$1),('Diário 3o PA'!$F$5:$F$2004))
+SUMPRODUCT(-('Diário 4º PA'!$E$5:$E$2004='Analítico Cp.'!$B55),-('Diário 4º PA'!$Q$5:$Q$2004=G$1),('Diário 4º PA'!$F$5:$F$2004))
+SUMPRODUCT(-('Diário 5º PA'!$E$5:$E$2004='Analítico Cp.'!$B55),-('Diário 5º PA'!$Q$5:$Q$2004=G$1),('Diário 5º PA'!$F$5:$F$2004))
+SUMPRODUCT(-('Comp.'!$D$5:$D$253='Analítico Cp.'!$B55),-('Comp.'!$L$5:$L$253=G$1),('Comp.'!$E$5:$E$253))</f>
        <v>0</v>
      </c>
      <c r="H55" s="15">
        <f>SUMPRODUCT(-('Diário 2o PA'!$E$5:$E$1412='Analítico Cp.'!$B55),-('Diário 2o PA'!$Q$5:$Q$1412=H$1),('Diário 2o PA'!$F$5:$F$1412))
+SUMPRODUCT(-('Diário 3o PA'!$E$5:$E$2004='Analítico Cp.'!$B55),-('Diário 3o PA'!$Q$5:$Q$2004=H$1),('Diário 3o PA'!$F$5:$F$2004))
+SUMPRODUCT(-('Diário 4º PA'!$E$5:$E$2004='Analítico Cp.'!$B55),-('Diário 4º PA'!$Q$5:$Q$2004=H$1),('Diário 4º PA'!$F$5:$F$2004))
+SUMPRODUCT(-('Diário 5º PA'!$E$5:$E$2004='Analítico Cp.'!$B55),-('Diário 5º PA'!$Q$5:$Q$2004=H$1),('Diário 5º PA'!$F$5:$F$2004))
+SUMPRODUCT(-('Comp.'!$D$5:$D$253='Analítico Cp.'!$B55),-('Comp.'!$L$5:$L$253=H$1),('Comp.'!$E$5:$E$253))</f>
        <v>0</v>
      </c>
      <c r="I55" s="15">
        <f>SUMPRODUCT(-('Diário 2o PA'!$E$5:$E$1412='Analítico Cp.'!$B55),-('Diário 2o PA'!$Q$5:$Q$1412=I$1),('Diário 2o PA'!$F$5:$F$1412))
+SUMPRODUCT(-('Diário 3o PA'!$E$5:$E$2004='Analítico Cp.'!$B55),-('Diário 3o PA'!$Q$5:$Q$2004=I$1),('Diário 3o PA'!$F$5:$F$2004))
+SUMPRODUCT(-('Diário 4º PA'!$E$5:$E$2004='Analítico Cp.'!$B55),-('Diário 4º PA'!$Q$5:$Q$2004=I$1),('Diário 4º PA'!$F$5:$F$2004))
+SUMPRODUCT(-('Diário 5º PA'!$E$5:$E$2004='Analítico Cp.'!$B55),-('Diário 5º PA'!$Q$5:$Q$2004=I$1),('Diário 5º PA'!$F$5:$F$2004))
+SUMPRODUCT(-('Comp.'!$D$5:$D$253='Analítico Cp.'!$B55),-('Comp.'!$L$5:$L$253=I$1),('Comp.'!$E$5:$E$253))</f>
        <v>0</v>
      </c>
      <c r="J55" s="15">
        <f>SUMPRODUCT(-('Diário 2o PA'!$E$5:$E$1412='Analítico Cp.'!$B55),-('Diário 2o PA'!$Q$5:$Q$1412=J$1),('Diário 2o PA'!$F$5:$F$1412))
+SUMPRODUCT(-('Diário 3o PA'!$E$5:$E$2004='Analítico Cp.'!$B55),-('Diário 3o PA'!$Q$5:$Q$2004=J$1),('Diário 3o PA'!$F$5:$F$2004))
+SUMPRODUCT(-('Diário 4º PA'!$E$5:$E$2004='Analítico Cp.'!$B55),-('Diário 4º PA'!$Q$5:$Q$2004=J$1),('Diário 4º PA'!$F$5:$F$2004))
+SUMPRODUCT(-('Diário 5º PA'!$E$5:$E$2004='Analítico Cp.'!$B55),-('Diário 5º PA'!$Q$5:$Q$2004=J$1),('Diário 5º PA'!$F$5:$F$2004))
+SUMPRODUCT(-('Comp.'!$D$5:$D$253='Analítico Cp.'!$B55),-('Comp.'!$L$5:$L$253=J$1),('Comp.'!$E$5:$E$253))</f>
        <v>0</v>
      </c>
      <c r="K55" s="15">
        <f>SUMPRODUCT(-('Diário 2o PA'!$E$5:$E$1412='Analítico Cp.'!$B55),-('Diário 2o PA'!$Q$5:$Q$1412=K$1),('Diário 2o PA'!$F$5:$F$1412))
+SUMPRODUCT(-('Diário 3o PA'!$E$5:$E$2004='Analítico Cp.'!$B55),-('Diário 3o PA'!$Q$5:$Q$2004=K$1),('Diário 3o PA'!$F$5:$F$2004))
+SUMPRODUCT(-('Diário 4º PA'!$E$5:$E$2004='Analítico Cp.'!$B55),-('Diário 4º PA'!$Q$5:$Q$2004=K$1),('Diário 4º PA'!$F$5:$F$2004))
+SUMPRODUCT(-('Diário 5º PA'!$E$5:$E$2004='Analítico Cp.'!$B55),-('Diário 5º PA'!$Q$5:$Q$2004=K$1),('Diário 5º PA'!$F$5:$F$2004))
+SUMPRODUCT(-('Comp.'!$D$5:$D$253='Analítico Cp.'!$B55),-('Comp.'!$L$5:$L$253=K$1),('Comp.'!$E$5:$E$253))</f>
        <v>0</v>
      </c>
      <c r="L55" s="15">
        <f>SUMPRODUCT(-('Diário 2o PA'!$E$5:$E$1412='Analítico Cp.'!$B55),-('Diário 2o PA'!$Q$5:$Q$1412=L$1),('Diário 2o PA'!$F$5:$F$1412))
+SUMPRODUCT(-('Diário 3o PA'!$E$5:$E$2004='Analítico Cp.'!$B55),-('Diário 3o PA'!$Q$5:$Q$2004=L$1),('Diário 3o PA'!$F$5:$F$2004))
+SUMPRODUCT(-('Diário 4º PA'!$E$5:$E$2004='Analítico Cp.'!$B55),-('Diário 4º PA'!$Q$5:$Q$2004=L$1),('Diário 4º PA'!$F$5:$F$2004))
+SUMPRODUCT(-('Diário 5º PA'!$E$5:$E$2004='Analítico Cp.'!$B55),-('Diário 5º PA'!$Q$5:$Q$2004=L$1),('Diário 5º PA'!$F$5:$F$2004))
+SUMPRODUCT(-('Comp.'!$D$5:$D$253='Analítico Cp.'!$B55),-('Comp.'!$L$5:$L$253=L$1),('Comp.'!$E$5:$E$253))</f>
        <v>0</v>
      </c>
      <c r="M55" s="15">
        <f>SUMPRODUCT(-('Diário 2o PA'!$E$5:$E$1412='Analítico Cp.'!$B55),-('Diário 2o PA'!$Q$5:$Q$1412=M$1),('Diário 2o PA'!$F$5:$F$1412))
+SUMPRODUCT(-('Diário 3o PA'!$E$5:$E$2004='Analítico Cp.'!$B55),-('Diário 3o PA'!$Q$5:$Q$2004=M$1),('Diário 3o PA'!$F$5:$F$2004))
+SUMPRODUCT(-('Diário 4º PA'!$E$5:$E$2004='Analítico Cp.'!$B55),-('Diário 4º PA'!$Q$5:$Q$2004=M$1),('Diário 4º PA'!$F$5:$F$2004))
+SUMPRODUCT(-('Diário 5º PA'!$E$5:$E$2004='Analítico Cp.'!$B55),-('Diário 5º PA'!$Q$5:$Q$2004=M$1),('Diário 5º PA'!$F$5:$F$2004))
+SUMPRODUCT(-('Comp.'!$D$5:$D$253='Analítico Cp.'!$B55),-('Comp.'!$L$5:$L$253=M$1),('Comp.'!$E$5:$E$253))</f>
        <v>0</v>
      </c>
      <c r="N55" s="15">
        <f>SUMPRODUCT(-('Diário 2o PA'!$E$5:$E$1412='Analítico Cp.'!$B55),-('Diário 2o PA'!$Q$5:$Q$1412=N$1),('Diário 2o PA'!$F$5:$F$1412))
+SUMPRODUCT(-('Diário 3o PA'!$E$5:$E$2004='Analítico Cp.'!$B55),-('Diário 3o PA'!$Q$5:$Q$2004=N$1),('Diário 3o PA'!$F$5:$F$2004))
+SUMPRODUCT(-('Diário 4º PA'!$E$5:$E$2004='Analítico Cp.'!$B55),-('Diário 4º PA'!$Q$5:$Q$2004=N$1),('Diário 4º PA'!$F$5:$F$2004))
+SUMPRODUCT(-('Diário 5º PA'!$E$5:$E$2004='Analítico Cp.'!$B55),-('Diário 5º PA'!$Q$5:$Q$2004=N$1),('Diário 5º PA'!$F$5:$F$2004))
+SUMPRODUCT(-('Comp.'!$D$5:$D$253='Analítico Cp.'!$B55),-('Comp.'!$L$5:$L$253=N$1),('Comp.'!$E$5:$E$253))</f>
        <v>0</v>
      </c>
      <c r="O55" s="16">
        <f>SUM(C55:N55)</f>
        <v>0</v>
      </c>
      <c r="P55" s="193">
        <f t="shared" ref="P55:P86" si="11">IF($O$182=0,0,O55/$O$182)</f>
        <v>0</v>
      </c>
    </row>
    <row r="56" spans="1:16" ht="23.25" customHeight="1" x14ac:dyDescent="0.25">
      <c r="A56" s="68" t="s">
        <v>18</v>
      </c>
      <c r="B56" s="114" t="s">
        <v>153</v>
      </c>
      <c r="C56" s="15">
        <f>SUMPRODUCT(-('Diário 2o PA'!$E$5:$E$1412='Analítico Cp.'!$B56),-('Diário 2o PA'!$Q$5:$Q$1412=C$1),('Diário 2o PA'!$F$5:$F$1412))
+SUMPRODUCT(-('Diário 3o PA'!$E$5:$E$2004='Analítico Cp.'!$B56),-('Diário 3o PA'!$Q$5:$Q$2004=C$1),('Diário 3o PA'!$F$5:$F$2004))
+SUMPRODUCT(-('Diário 4º PA'!$E$5:$E$2004='Analítico Cp.'!$B56),-('Diário 4º PA'!$Q$5:$Q$2004=C$1),('Diário 4º PA'!$F$5:$F$2004))
+SUMPRODUCT(-('Diário 5º PA'!$E$5:$E$2004='Analítico Cp.'!$B56),-('Diário 5º PA'!$Q$5:$Q$2004=C$1),('Diário 5º PA'!$F$5:$F$2004))
+SUMPRODUCT(-('Comp.'!$D$5:$D$253='Analítico Cp.'!$B56),-('Comp.'!$L$5:$L$253=C$1),('Comp.'!$E$5:$E$253))</f>
        <v>0</v>
      </c>
      <c r="D56" s="15">
        <f>SUMPRODUCT(-('Diário 2o PA'!$E$5:$E$1412='Analítico Cp.'!$B56),-('Diário 2o PA'!$Q$5:$Q$1412=D$1),('Diário 2o PA'!$F$5:$F$1412))
+SUMPRODUCT(-('Diário 3o PA'!$E$5:$E$2004='Analítico Cp.'!$B56),-('Diário 3o PA'!$Q$5:$Q$2004=D$1),('Diário 3o PA'!$F$5:$F$2004))
+SUMPRODUCT(-('Diário 4º PA'!$E$5:$E$2004='Analítico Cp.'!$B56),-('Diário 4º PA'!$Q$5:$Q$2004=D$1),('Diário 4º PA'!$F$5:$F$2004))
+SUMPRODUCT(-('Diário 5º PA'!$E$5:$E$2004='Analítico Cp.'!$B56),-('Diário 5º PA'!$Q$5:$Q$2004=D$1),('Diário 5º PA'!$F$5:$F$2004))
+SUMPRODUCT(-('Comp.'!$D$5:$D$253='Analítico Cp.'!$B56),-('Comp.'!$L$5:$L$253=D$1),('Comp.'!$E$5:$E$253))</f>
        <v>0</v>
      </c>
      <c r="E56" s="15">
        <f>SUMPRODUCT(-('Diário 2o PA'!$E$5:$E$1412='Analítico Cp.'!$B56),-('Diário 2o PA'!$Q$5:$Q$1412=E$1),('Diário 2o PA'!$F$5:$F$1412))
+SUMPRODUCT(-('Diário 3o PA'!$E$5:$E$2004='Analítico Cp.'!$B56),-('Diário 3o PA'!$Q$5:$Q$2004=E$1),('Diário 3o PA'!$F$5:$F$2004))
+SUMPRODUCT(-('Diário 4º PA'!$E$5:$E$2004='Analítico Cp.'!$B56),-('Diário 4º PA'!$Q$5:$Q$2004=E$1),('Diário 4º PA'!$F$5:$F$2004))
+SUMPRODUCT(-('Diário 5º PA'!$E$5:$E$2004='Analítico Cp.'!$B56),-('Diário 5º PA'!$Q$5:$Q$2004=E$1),('Diário 5º PA'!$F$5:$F$2004))
+SUMPRODUCT(-('Comp.'!$D$5:$D$253='Analítico Cp.'!$B56),-('Comp.'!$L$5:$L$253=E$1),('Comp.'!$E$5:$E$253))</f>
        <v>0</v>
      </c>
      <c r="F56" s="15">
        <f>SUMPRODUCT(-('Diário 2o PA'!$E$5:$E$1412='Analítico Cp.'!$B56),-('Diário 2o PA'!$Q$5:$Q$1412=F$1),('Diário 2o PA'!$F$5:$F$1412))
+SUMPRODUCT(-('Diário 3o PA'!$E$5:$E$2004='Analítico Cp.'!$B56),-('Diário 3o PA'!$Q$5:$Q$2004=F$1),('Diário 3o PA'!$F$5:$F$2004))
+SUMPRODUCT(-('Diário 4º PA'!$E$5:$E$2004='Analítico Cp.'!$B56),-('Diário 4º PA'!$Q$5:$Q$2004=F$1),('Diário 4º PA'!$F$5:$F$2004))
+SUMPRODUCT(-('Diário 5º PA'!$E$5:$E$2004='Analítico Cp.'!$B56),-('Diário 5º PA'!$Q$5:$Q$2004=F$1),('Diário 5º PA'!$F$5:$F$2004))
+SUMPRODUCT(-('Comp.'!$D$5:$D$253='Analítico Cp.'!$B56),-('Comp.'!$L$5:$L$253=F$1),('Comp.'!$E$5:$E$253))</f>
        <v>0</v>
      </c>
      <c r="G56" s="15">
        <f>SUMPRODUCT(-('Diário 2o PA'!$E$5:$E$1412='Analítico Cp.'!$B56),-('Diário 2o PA'!$Q$5:$Q$1412=G$1),('Diário 2o PA'!$F$5:$F$1412))
+SUMPRODUCT(-('Diário 3o PA'!$E$5:$E$2004='Analítico Cp.'!$B56),-('Diário 3o PA'!$Q$5:$Q$2004=G$1),('Diário 3o PA'!$F$5:$F$2004))
+SUMPRODUCT(-('Diário 4º PA'!$E$5:$E$2004='Analítico Cp.'!$B56),-('Diário 4º PA'!$Q$5:$Q$2004=G$1),('Diário 4º PA'!$F$5:$F$2004))
+SUMPRODUCT(-('Diário 5º PA'!$E$5:$E$2004='Analítico Cp.'!$B56),-('Diário 5º PA'!$Q$5:$Q$2004=G$1),('Diário 5º PA'!$F$5:$F$2004))
+SUMPRODUCT(-('Comp.'!$D$5:$D$253='Analítico Cp.'!$B56),-('Comp.'!$L$5:$L$253=G$1),('Comp.'!$E$5:$E$253))</f>
        <v>0</v>
      </c>
      <c r="H56" s="15">
        <f>SUMPRODUCT(-('Diário 2o PA'!$E$5:$E$1412='Analítico Cp.'!$B56),-('Diário 2o PA'!$Q$5:$Q$1412=H$1),('Diário 2o PA'!$F$5:$F$1412))
+SUMPRODUCT(-('Diário 3o PA'!$E$5:$E$2004='Analítico Cp.'!$B56),-('Diário 3o PA'!$Q$5:$Q$2004=H$1),('Diário 3o PA'!$F$5:$F$2004))
+SUMPRODUCT(-('Diário 4º PA'!$E$5:$E$2004='Analítico Cp.'!$B56),-('Diário 4º PA'!$Q$5:$Q$2004=H$1),('Diário 4º PA'!$F$5:$F$2004))
+SUMPRODUCT(-('Diário 5º PA'!$E$5:$E$2004='Analítico Cp.'!$B56),-('Diário 5º PA'!$Q$5:$Q$2004=H$1),('Diário 5º PA'!$F$5:$F$2004))
+SUMPRODUCT(-('Comp.'!$D$5:$D$253='Analítico Cp.'!$B56),-('Comp.'!$L$5:$L$253=H$1),('Comp.'!$E$5:$E$253))</f>
        <v>0</v>
      </c>
      <c r="I56" s="15">
        <f>SUMPRODUCT(-('Diário 2o PA'!$E$5:$E$1412='Analítico Cp.'!$B56),-('Diário 2o PA'!$Q$5:$Q$1412=I$1),('Diário 2o PA'!$F$5:$F$1412))
+SUMPRODUCT(-('Diário 3o PA'!$E$5:$E$2004='Analítico Cp.'!$B56),-('Diário 3o PA'!$Q$5:$Q$2004=I$1),('Diário 3o PA'!$F$5:$F$2004))
+SUMPRODUCT(-('Diário 4º PA'!$E$5:$E$2004='Analítico Cp.'!$B56),-('Diário 4º PA'!$Q$5:$Q$2004=I$1),('Diário 4º PA'!$F$5:$F$2004))
+SUMPRODUCT(-('Diário 5º PA'!$E$5:$E$2004='Analítico Cp.'!$B56),-('Diário 5º PA'!$Q$5:$Q$2004=I$1),('Diário 5º PA'!$F$5:$F$2004))
+SUMPRODUCT(-('Comp.'!$D$5:$D$253='Analítico Cp.'!$B56),-('Comp.'!$L$5:$L$253=I$1),('Comp.'!$E$5:$E$253))</f>
        <v>0</v>
      </c>
      <c r="J56" s="15">
        <f>SUMPRODUCT(-('Diário 2o PA'!$E$5:$E$1412='Analítico Cp.'!$B56),-('Diário 2o PA'!$Q$5:$Q$1412=J$1),('Diário 2o PA'!$F$5:$F$1412))
+SUMPRODUCT(-('Diário 3o PA'!$E$5:$E$2004='Analítico Cp.'!$B56),-('Diário 3o PA'!$Q$5:$Q$2004=J$1),('Diário 3o PA'!$F$5:$F$2004))
+SUMPRODUCT(-('Diário 4º PA'!$E$5:$E$2004='Analítico Cp.'!$B56),-('Diário 4º PA'!$Q$5:$Q$2004=J$1),('Diário 4º PA'!$F$5:$F$2004))
+SUMPRODUCT(-('Diário 5º PA'!$E$5:$E$2004='Analítico Cp.'!$B56),-('Diário 5º PA'!$Q$5:$Q$2004=J$1),('Diário 5º PA'!$F$5:$F$2004))
+SUMPRODUCT(-('Comp.'!$D$5:$D$253='Analítico Cp.'!$B56),-('Comp.'!$L$5:$L$253=J$1),('Comp.'!$E$5:$E$253))</f>
        <v>0</v>
      </c>
      <c r="K56" s="15">
        <f>SUMPRODUCT(-('Diário 2o PA'!$E$5:$E$1412='Analítico Cp.'!$B56),-('Diário 2o PA'!$Q$5:$Q$1412=K$1),('Diário 2o PA'!$F$5:$F$1412))
+SUMPRODUCT(-('Diário 3o PA'!$E$5:$E$2004='Analítico Cp.'!$B56),-('Diário 3o PA'!$Q$5:$Q$2004=K$1),('Diário 3o PA'!$F$5:$F$2004))
+SUMPRODUCT(-('Diário 4º PA'!$E$5:$E$2004='Analítico Cp.'!$B56),-('Diário 4º PA'!$Q$5:$Q$2004=K$1),('Diário 4º PA'!$F$5:$F$2004))
+SUMPRODUCT(-('Diário 5º PA'!$E$5:$E$2004='Analítico Cp.'!$B56),-('Diário 5º PA'!$Q$5:$Q$2004=K$1),('Diário 5º PA'!$F$5:$F$2004))
+SUMPRODUCT(-('Comp.'!$D$5:$D$253='Analítico Cp.'!$B56),-('Comp.'!$L$5:$L$253=K$1),('Comp.'!$E$5:$E$253))</f>
        <v>0</v>
      </c>
      <c r="L56" s="15">
        <f>SUMPRODUCT(-('Diário 2o PA'!$E$5:$E$1412='Analítico Cp.'!$B56),-('Diário 2o PA'!$Q$5:$Q$1412=L$1),('Diário 2o PA'!$F$5:$F$1412))
+SUMPRODUCT(-('Diário 3o PA'!$E$5:$E$2004='Analítico Cp.'!$B56),-('Diário 3o PA'!$Q$5:$Q$2004=L$1),('Diário 3o PA'!$F$5:$F$2004))
+SUMPRODUCT(-('Diário 4º PA'!$E$5:$E$2004='Analítico Cp.'!$B56),-('Diário 4º PA'!$Q$5:$Q$2004=L$1),('Diário 4º PA'!$F$5:$F$2004))
+SUMPRODUCT(-('Diário 5º PA'!$E$5:$E$2004='Analítico Cp.'!$B56),-('Diário 5º PA'!$Q$5:$Q$2004=L$1),('Diário 5º PA'!$F$5:$F$2004))
+SUMPRODUCT(-('Comp.'!$D$5:$D$253='Analítico Cp.'!$B56),-('Comp.'!$L$5:$L$253=L$1),('Comp.'!$E$5:$E$253))</f>
        <v>0</v>
      </c>
      <c r="M56" s="15">
        <f>SUMPRODUCT(-('Diário 2o PA'!$E$5:$E$1412='Analítico Cp.'!$B56),-('Diário 2o PA'!$Q$5:$Q$1412=M$1),('Diário 2o PA'!$F$5:$F$1412))
+SUMPRODUCT(-('Diário 3o PA'!$E$5:$E$2004='Analítico Cp.'!$B56),-('Diário 3o PA'!$Q$5:$Q$2004=M$1),('Diário 3o PA'!$F$5:$F$2004))
+SUMPRODUCT(-('Diário 4º PA'!$E$5:$E$2004='Analítico Cp.'!$B56),-('Diário 4º PA'!$Q$5:$Q$2004=M$1),('Diário 4º PA'!$F$5:$F$2004))
+SUMPRODUCT(-('Diário 5º PA'!$E$5:$E$2004='Analítico Cp.'!$B56),-('Diário 5º PA'!$Q$5:$Q$2004=M$1),('Diário 5º PA'!$F$5:$F$2004))
+SUMPRODUCT(-('Comp.'!$D$5:$D$253='Analítico Cp.'!$B56),-('Comp.'!$L$5:$L$253=M$1),('Comp.'!$E$5:$E$253))</f>
        <v>0</v>
      </c>
      <c r="N56" s="15">
        <f>SUMPRODUCT(-('Diário 2o PA'!$E$5:$E$1412='Analítico Cp.'!$B56),-('Diário 2o PA'!$Q$5:$Q$1412=N$1),('Diário 2o PA'!$F$5:$F$1412))
+SUMPRODUCT(-('Diário 3o PA'!$E$5:$E$2004='Analítico Cp.'!$B56),-('Diário 3o PA'!$Q$5:$Q$2004=N$1),('Diário 3o PA'!$F$5:$F$2004))
+SUMPRODUCT(-('Diário 4º PA'!$E$5:$E$2004='Analítico Cp.'!$B56),-('Diário 4º PA'!$Q$5:$Q$2004=N$1),('Diário 4º PA'!$F$5:$F$2004))
+SUMPRODUCT(-('Diário 5º PA'!$E$5:$E$2004='Analítico Cp.'!$B56),-('Diário 5º PA'!$Q$5:$Q$2004=N$1),('Diário 5º PA'!$F$5:$F$2004))
+SUMPRODUCT(-('Comp.'!$D$5:$D$253='Analítico Cp.'!$B56),-('Comp.'!$L$5:$L$253=N$1),('Comp.'!$E$5:$E$253))</f>
        <v>0</v>
      </c>
      <c r="O56" s="16">
        <f t="shared" ref="O56:O115" si="12">SUM(C56:N56)</f>
        <v>0</v>
      </c>
      <c r="P56" s="193">
        <f t="shared" si="11"/>
        <v>0</v>
      </c>
    </row>
    <row r="57" spans="1:16" ht="23.25" customHeight="1" x14ac:dyDescent="0.25">
      <c r="A57" s="68" t="s">
        <v>19</v>
      </c>
      <c r="B57" s="114" t="s">
        <v>743</v>
      </c>
      <c r="C57" s="15">
        <f>SUMPRODUCT(-('Diário 2o PA'!$E$5:$E$1412='Analítico Cp.'!$B57),-('Diário 2o PA'!$Q$5:$Q$1412=C$1),('Diário 2o PA'!$F$5:$F$1412))
+SUMPRODUCT(-('Diário 3o PA'!$E$5:$E$2004='Analítico Cp.'!$B57),-('Diário 3o PA'!$Q$5:$Q$2004=C$1),('Diário 3o PA'!$F$5:$F$2004))
+SUMPRODUCT(-('Diário 4º PA'!$E$5:$E$2004='Analítico Cp.'!$B57),-('Diário 4º PA'!$Q$5:$Q$2004=C$1),('Diário 4º PA'!$F$5:$F$2004))
+SUMPRODUCT(-('Diário 5º PA'!$E$5:$E$2004='Analítico Cp.'!$B57),-('Diário 5º PA'!$Q$5:$Q$2004=C$1),('Diário 5º PA'!$F$5:$F$2004))
+SUMPRODUCT(-('Comp.'!$D$5:$D$253='Analítico Cp.'!$B57),-('Comp.'!$L$5:$L$253=C$1),('Comp.'!$E$5:$E$253))</f>
        <v>0</v>
      </c>
      <c r="D57" s="15">
        <f>SUMPRODUCT(-('Diário 2o PA'!$E$5:$E$1412='Analítico Cp.'!$B57),-('Diário 2o PA'!$Q$5:$Q$1412=D$1),('Diário 2o PA'!$F$5:$F$1412))
+SUMPRODUCT(-('Diário 3o PA'!$E$5:$E$2004='Analítico Cp.'!$B57),-('Diário 3o PA'!$Q$5:$Q$2004=D$1),('Diário 3o PA'!$F$5:$F$2004))
+SUMPRODUCT(-('Diário 4º PA'!$E$5:$E$2004='Analítico Cp.'!$B57),-('Diário 4º PA'!$Q$5:$Q$2004=D$1),('Diário 4º PA'!$F$5:$F$2004))
+SUMPRODUCT(-('Diário 5º PA'!$E$5:$E$2004='Analítico Cp.'!$B57),-('Diário 5º PA'!$Q$5:$Q$2004=D$1),('Diário 5º PA'!$F$5:$F$2004))
+SUMPRODUCT(-('Comp.'!$D$5:$D$253='Analítico Cp.'!$B57),-('Comp.'!$L$5:$L$253=D$1),('Comp.'!$E$5:$E$253))</f>
        <v>0</v>
      </c>
      <c r="E57" s="15">
        <f>SUMPRODUCT(-('Diário 2o PA'!$E$5:$E$1412='Analítico Cp.'!$B57),-('Diário 2o PA'!$Q$5:$Q$1412=E$1),('Diário 2o PA'!$F$5:$F$1412))
+SUMPRODUCT(-('Diário 3o PA'!$E$5:$E$2004='Analítico Cp.'!$B57),-('Diário 3o PA'!$Q$5:$Q$2004=E$1),('Diário 3o PA'!$F$5:$F$2004))
+SUMPRODUCT(-('Diário 4º PA'!$E$5:$E$2004='Analítico Cp.'!$B57),-('Diário 4º PA'!$Q$5:$Q$2004=E$1),('Diário 4º PA'!$F$5:$F$2004))
+SUMPRODUCT(-('Diário 5º PA'!$E$5:$E$2004='Analítico Cp.'!$B57),-('Diário 5º PA'!$Q$5:$Q$2004=E$1),('Diário 5º PA'!$F$5:$F$2004))
+SUMPRODUCT(-('Comp.'!$D$5:$D$253='Analítico Cp.'!$B57),-('Comp.'!$L$5:$L$253=E$1),('Comp.'!$E$5:$E$253))</f>
        <v>80</v>
      </c>
      <c r="F57" s="15">
        <f>SUMPRODUCT(-('Diário 2o PA'!$E$5:$E$1412='Analítico Cp.'!$B57),-('Diário 2o PA'!$Q$5:$Q$1412=F$1),('Diário 2o PA'!$F$5:$F$1412))
+SUMPRODUCT(-('Diário 3o PA'!$E$5:$E$2004='Analítico Cp.'!$B57),-('Diário 3o PA'!$Q$5:$Q$2004=F$1),('Diário 3o PA'!$F$5:$F$2004))
+SUMPRODUCT(-('Diário 4º PA'!$E$5:$E$2004='Analítico Cp.'!$B57),-('Diário 4º PA'!$Q$5:$Q$2004=F$1),('Diário 4º PA'!$F$5:$F$2004))
+SUMPRODUCT(-('Diário 5º PA'!$E$5:$E$2004='Analítico Cp.'!$B57),-('Diário 5º PA'!$Q$5:$Q$2004=F$1),('Diário 5º PA'!$F$5:$F$2004))
+SUMPRODUCT(-('Comp.'!$D$5:$D$253='Analítico Cp.'!$B57),-('Comp.'!$L$5:$L$253=F$1),('Comp.'!$E$5:$E$253))</f>
        <v>0</v>
      </c>
      <c r="G57" s="15">
        <f>SUMPRODUCT(-('Diário 2o PA'!$E$5:$E$1412='Analítico Cp.'!$B57),-('Diário 2o PA'!$Q$5:$Q$1412=G$1),('Diário 2o PA'!$F$5:$F$1412))
+SUMPRODUCT(-('Diário 3o PA'!$E$5:$E$2004='Analítico Cp.'!$B57),-('Diário 3o PA'!$Q$5:$Q$2004=G$1),('Diário 3o PA'!$F$5:$F$2004))
+SUMPRODUCT(-('Diário 4º PA'!$E$5:$E$2004='Analítico Cp.'!$B57),-('Diário 4º PA'!$Q$5:$Q$2004=G$1),('Diário 4º PA'!$F$5:$F$2004))
+SUMPRODUCT(-('Diário 5º PA'!$E$5:$E$2004='Analítico Cp.'!$B57),-('Diário 5º PA'!$Q$5:$Q$2004=G$1),('Diário 5º PA'!$F$5:$F$2004))
+SUMPRODUCT(-('Comp.'!$D$5:$D$253='Analítico Cp.'!$B57),-('Comp.'!$L$5:$L$253=G$1),('Comp.'!$E$5:$E$253))</f>
        <v>0</v>
      </c>
      <c r="H57" s="15">
        <f>SUMPRODUCT(-('Diário 2o PA'!$E$5:$E$1412='Analítico Cp.'!$B57),-('Diário 2o PA'!$Q$5:$Q$1412=H$1),('Diário 2o PA'!$F$5:$F$1412))
+SUMPRODUCT(-('Diário 3o PA'!$E$5:$E$2004='Analítico Cp.'!$B57),-('Diário 3o PA'!$Q$5:$Q$2004=H$1),('Diário 3o PA'!$F$5:$F$2004))
+SUMPRODUCT(-('Diário 4º PA'!$E$5:$E$2004='Analítico Cp.'!$B57),-('Diário 4º PA'!$Q$5:$Q$2004=H$1),('Diário 4º PA'!$F$5:$F$2004))
+SUMPRODUCT(-('Diário 5º PA'!$E$5:$E$2004='Analítico Cp.'!$B57),-('Diário 5º PA'!$Q$5:$Q$2004=H$1),('Diário 5º PA'!$F$5:$F$2004))
+SUMPRODUCT(-('Comp.'!$D$5:$D$253='Analítico Cp.'!$B57),-('Comp.'!$L$5:$L$253=H$1),('Comp.'!$E$5:$E$253))</f>
        <v>0</v>
      </c>
      <c r="I57" s="15">
        <f>SUMPRODUCT(-('Diário 2o PA'!$E$5:$E$1412='Analítico Cp.'!$B57),-('Diário 2o PA'!$Q$5:$Q$1412=I$1),('Diário 2o PA'!$F$5:$F$1412))
+SUMPRODUCT(-('Diário 3o PA'!$E$5:$E$2004='Analítico Cp.'!$B57),-('Diário 3o PA'!$Q$5:$Q$2004=I$1),('Diário 3o PA'!$F$5:$F$2004))
+SUMPRODUCT(-('Diário 4º PA'!$E$5:$E$2004='Analítico Cp.'!$B57),-('Diário 4º PA'!$Q$5:$Q$2004=I$1),('Diário 4º PA'!$F$5:$F$2004))
+SUMPRODUCT(-('Diário 5º PA'!$E$5:$E$2004='Analítico Cp.'!$B57),-('Diário 5º PA'!$Q$5:$Q$2004=I$1),('Diário 5º PA'!$F$5:$F$2004))
+SUMPRODUCT(-('Comp.'!$D$5:$D$253='Analítico Cp.'!$B57),-('Comp.'!$L$5:$L$253=I$1),('Comp.'!$E$5:$E$253))</f>
        <v>0</v>
      </c>
      <c r="J57" s="15">
        <f>SUMPRODUCT(-('Diário 2o PA'!$E$5:$E$1412='Analítico Cp.'!$B57),-('Diário 2o PA'!$Q$5:$Q$1412=J$1),('Diário 2o PA'!$F$5:$F$1412))
+SUMPRODUCT(-('Diário 3o PA'!$E$5:$E$2004='Analítico Cp.'!$B57),-('Diário 3o PA'!$Q$5:$Q$2004=J$1),('Diário 3o PA'!$F$5:$F$2004))
+SUMPRODUCT(-('Diário 4º PA'!$E$5:$E$2004='Analítico Cp.'!$B57),-('Diário 4º PA'!$Q$5:$Q$2004=J$1),('Diário 4º PA'!$F$5:$F$2004))
+SUMPRODUCT(-('Diário 5º PA'!$E$5:$E$2004='Analítico Cp.'!$B57),-('Diário 5º PA'!$Q$5:$Q$2004=J$1),('Diário 5º PA'!$F$5:$F$2004))
+SUMPRODUCT(-('Comp.'!$D$5:$D$253='Analítico Cp.'!$B57),-('Comp.'!$L$5:$L$253=J$1),('Comp.'!$E$5:$E$253))</f>
        <v>0</v>
      </c>
      <c r="K57" s="15">
        <f>SUMPRODUCT(-('Diário 2o PA'!$E$5:$E$1412='Analítico Cp.'!$B57),-('Diário 2o PA'!$Q$5:$Q$1412=K$1),('Diário 2o PA'!$F$5:$F$1412))
+SUMPRODUCT(-('Diário 3o PA'!$E$5:$E$2004='Analítico Cp.'!$B57),-('Diário 3o PA'!$Q$5:$Q$2004=K$1),('Diário 3o PA'!$F$5:$F$2004))
+SUMPRODUCT(-('Diário 4º PA'!$E$5:$E$2004='Analítico Cp.'!$B57),-('Diário 4º PA'!$Q$5:$Q$2004=K$1),('Diário 4º PA'!$F$5:$F$2004))
+SUMPRODUCT(-('Diário 5º PA'!$E$5:$E$2004='Analítico Cp.'!$B57),-('Diário 5º PA'!$Q$5:$Q$2004=K$1),('Diário 5º PA'!$F$5:$F$2004))
+SUMPRODUCT(-('Comp.'!$D$5:$D$253='Analítico Cp.'!$B57),-('Comp.'!$L$5:$L$253=K$1),('Comp.'!$E$5:$E$253))</f>
        <v>0</v>
      </c>
      <c r="L57" s="15">
        <f>SUMPRODUCT(-('Diário 2o PA'!$E$5:$E$1412='Analítico Cp.'!$B57),-('Diário 2o PA'!$Q$5:$Q$1412=L$1),('Diário 2o PA'!$F$5:$F$1412))
+SUMPRODUCT(-('Diário 3o PA'!$E$5:$E$2004='Analítico Cp.'!$B57),-('Diário 3o PA'!$Q$5:$Q$2004=L$1),('Diário 3o PA'!$F$5:$F$2004))
+SUMPRODUCT(-('Diário 4º PA'!$E$5:$E$2004='Analítico Cp.'!$B57),-('Diário 4º PA'!$Q$5:$Q$2004=L$1),('Diário 4º PA'!$F$5:$F$2004))
+SUMPRODUCT(-('Diário 5º PA'!$E$5:$E$2004='Analítico Cp.'!$B57),-('Diário 5º PA'!$Q$5:$Q$2004=L$1),('Diário 5º PA'!$F$5:$F$2004))
+SUMPRODUCT(-('Comp.'!$D$5:$D$253='Analítico Cp.'!$B57),-('Comp.'!$L$5:$L$253=L$1),('Comp.'!$E$5:$E$253))</f>
        <v>0</v>
      </c>
      <c r="M57" s="15">
        <f>SUMPRODUCT(-('Diário 2o PA'!$E$5:$E$1412='Analítico Cp.'!$B57),-('Diário 2o PA'!$Q$5:$Q$1412=M$1),('Diário 2o PA'!$F$5:$F$1412))
+SUMPRODUCT(-('Diário 3o PA'!$E$5:$E$2004='Analítico Cp.'!$B57),-('Diário 3o PA'!$Q$5:$Q$2004=M$1),('Diário 3o PA'!$F$5:$F$2004))
+SUMPRODUCT(-('Diário 4º PA'!$E$5:$E$2004='Analítico Cp.'!$B57),-('Diário 4º PA'!$Q$5:$Q$2004=M$1),('Diário 4º PA'!$F$5:$F$2004))
+SUMPRODUCT(-('Diário 5º PA'!$E$5:$E$2004='Analítico Cp.'!$B57),-('Diário 5º PA'!$Q$5:$Q$2004=M$1),('Diário 5º PA'!$F$5:$F$2004))
+SUMPRODUCT(-('Comp.'!$D$5:$D$253='Analítico Cp.'!$B57),-('Comp.'!$L$5:$L$253=M$1),('Comp.'!$E$5:$E$253))</f>
        <v>0</v>
      </c>
      <c r="N57" s="15">
        <f>SUMPRODUCT(-('Diário 2o PA'!$E$5:$E$1412='Analítico Cp.'!$B57),-('Diário 2o PA'!$Q$5:$Q$1412=N$1),('Diário 2o PA'!$F$5:$F$1412))
+SUMPRODUCT(-('Diário 3o PA'!$E$5:$E$2004='Analítico Cp.'!$B57),-('Diário 3o PA'!$Q$5:$Q$2004=N$1),('Diário 3o PA'!$F$5:$F$2004))
+SUMPRODUCT(-('Diário 4º PA'!$E$5:$E$2004='Analítico Cp.'!$B57),-('Diário 4º PA'!$Q$5:$Q$2004=N$1),('Diário 4º PA'!$F$5:$F$2004))
+SUMPRODUCT(-('Diário 5º PA'!$E$5:$E$2004='Analítico Cp.'!$B57),-('Diário 5º PA'!$Q$5:$Q$2004=N$1),('Diário 5º PA'!$F$5:$F$2004))
+SUMPRODUCT(-('Comp.'!$D$5:$D$253='Analítico Cp.'!$B57),-('Comp.'!$L$5:$L$253=N$1),('Comp.'!$E$5:$E$253))</f>
        <v>0</v>
      </c>
      <c r="O57" s="16">
        <f t="shared" si="12"/>
        <v>80</v>
      </c>
      <c r="P57" s="193">
        <f t="shared" si="11"/>
        <v>1.123209197376048E-5</v>
      </c>
    </row>
    <row r="58" spans="1:16" ht="23.25" customHeight="1" x14ac:dyDescent="0.25">
      <c r="A58" s="68" t="s">
        <v>20</v>
      </c>
      <c r="B58" s="114" t="s">
        <v>744</v>
      </c>
      <c r="C58" s="15">
        <f>SUMPRODUCT(-('Diário 2o PA'!$E$5:$E$1412='Analítico Cp.'!$B58),-('Diário 2o PA'!$Q$5:$Q$1412=C$1),('Diário 2o PA'!$F$5:$F$1412))
+SUMPRODUCT(-('Diário 3o PA'!$E$5:$E$2004='Analítico Cp.'!$B58),-('Diário 3o PA'!$Q$5:$Q$2004=C$1),('Diário 3o PA'!$F$5:$F$2004))
+SUMPRODUCT(-('Diário 4º PA'!$E$5:$E$2004='Analítico Cp.'!$B58),-('Diário 4º PA'!$Q$5:$Q$2004=C$1),('Diário 4º PA'!$F$5:$F$2004))
+SUMPRODUCT(-('Diário 5º PA'!$E$5:$E$2004='Analítico Cp.'!$B58),-('Diário 5º PA'!$Q$5:$Q$2004=C$1),('Diário 5º PA'!$F$5:$F$2004))
+SUMPRODUCT(-('Comp.'!$D$5:$D$253='Analítico Cp.'!$B58),-('Comp.'!$L$5:$L$253=C$1),('Comp.'!$E$5:$E$253))</f>
        <v>0</v>
      </c>
      <c r="D58" s="15">
        <f>SUMPRODUCT(-('Diário 2o PA'!$E$5:$E$1412='Analítico Cp.'!$B58),-('Diário 2o PA'!$Q$5:$Q$1412=D$1),('Diário 2o PA'!$F$5:$F$1412))
+SUMPRODUCT(-('Diário 3o PA'!$E$5:$E$2004='Analítico Cp.'!$B58),-('Diário 3o PA'!$Q$5:$Q$2004=D$1),('Diário 3o PA'!$F$5:$F$2004))
+SUMPRODUCT(-('Diário 4º PA'!$E$5:$E$2004='Analítico Cp.'!$B58),-('Diário 4º PA'!$Q$5:$Q$2004=D$1),('Diário 4º PA'!$F$5:$F$2004))
+SUMPRODUCT(-('Diário 5º PA'!$E$5:$E$2004='Analítico Cp.'!$B58),-('Diário 5º PA'!$Q$5:$Q$2004=D$1),('Diário 5º PA'!$F$5:$F$2004))
+SUMPRODUCT(-('Comp.'!$D$5:$D$253='Analítico Cp.'!$B58),-('Comp.'!$L$5:$L$253=D$1),('Comp.'!$E$5:$E$253))</f>
        <v>0</v>
      </c>
      <c r="E58" s="15">
        <f>SUMPRODUCT(-('Diário 2o PA'!$E$5:$E$1412='Analítico Cp.'!$B58),-('Diário 2o PA'!$Q$5:$Q$1412=E$1),('Diário 2o PA'!$F$5:$F$1412))
+SUMPRODUCT(-('Diário 3o PA'!$E$5:$E$2004='Analítico Cp.'!$B58),-('Diário 3o PA'!$Q$5:$Q$2004=E$1),('Diário 3o PA'!$F$5:$F$2004))
+SUMPRODUCT(-('Diário 4º PA'!$E$5:$E$2004='Analítico Cp.'!$B58),-('Diário 4º PA'!$Q$5:$Q$2004=E$1),('Diário 4º PA'!$F$5:$F$2004))
+SUMPRODUCT(-('Diário 5º PA'!$E$5:$E$2004='Analítico Cp.'!$B58),-('Diário 5º PA'!$Q$5:$Q$2004=E$1),('Diário 5º PA'!$F$5:$F$2004))
+SUMPRODUCT(-('Comp.'!$D$5:$D$253='Analítico Cp.'!$B58),-('Comp.'!$L$5:$L$253=E$1),('Comp.'!$E$5:$E$253))</f>
        <v>0</v>
      </c>
      <c r="F58" s="15">
        <f>SUMPRODUCT(-('Diário 2o PA'!$E$5:$E$1412='Analítico Cp.'!$B58),-('Diário 2o PA'!$Q$5:$Q$1412=F$1),('Diário 2o PA'!$F$5:$F$1412))
+SUMPRODUCT(-('Diário 3o PA'!$E$5:$E$2004='Analítico Cp.'!$B58),-('Diário 3o PA'!$Q$5:$Q$2004=F$1),('Diário 3o PA'!$F$5:$F$2004))
+SUMPRODUCT(-('Diário 4º PA'!$E$5:$E$2004='Analítico Cp.'!$B58),-('Diário 4º PA'!$Q$5:$Q$2004=F$1),('Diário 4º PA'!$F$5:$F$2004))
+SUMPRODUCT(-('Diário 5º PA'!$E$5:$E$2004='Analítico Cp.'!$B58),-('Diário 5º PA'!$Q$5:$Q$2004=F$1),('Diário 5º PA'!$F$5:$F$2004))
+SUMPRODUCT(-('Comp.'!$D$5:$D$253='Analítico Cp.'!$B58),-('Comp.'!$L$5:$L$253=F$1),('Comp.'!$E$5:$E$253))</f>
        <v>0</v>
      </c>
      <c r="G58" s="15">
        <f>SUMPRODUCT(-('Diário 2o PA'!$E$5:$E$1412='Analítico Cp.'!$B58),-('Diário 2o PA'!$Q$5:$Q$1412=G$1),('Diário 2o PA'!$F$5:$F$1412))
+SUMPRODUCT(-('Diário 3o PA'!$E$5:$E$2004='Analítico Cp.'!$B58),-('Diário 3o PA'!$Q$5:$Q$2004=G$1),('Diário 3o PA'!$F$5:$F$2004))
+SUMPRODUCT(-('Diário 4º PA'!$E$5:$E$2004='Analítico Cp.'!$B58),-('Diário 4º PA'!$Q$5:$Q$2004=G$1),('Diário 4º PA'!$F$5:$F$2004))
+SUMPRODUCT(-('Diário 5º PA'!$E$5:$E$2004='Analítico Cp.'!$B58),-('Diário 5º PA'!$Q$5:$Q$2004=G$1),('Diário 5º PA'!$F$5:$F$2004))
+SUMPRODUCT(-('Comp.'!$D$5:$D$253='Analítico Cp.'!$B58),-('Comp.'!$L$5:$L$253=G$1),('Comp.'!$E$5:$E$253))</f>
        <v>0</v>
      </c>
      <c r="H58" s="15">
        <f>SUMPRODUCT(-('Diário 2o PA'!$E$5:$E$1412='Analítico Cp.'!$B58),-('Diário 2o PA'!$Q$5:$Q$1412=H$1),('Diário 2o PA'!$F$5:$F$1412))
+SUMPRODUCT(-('Diário 3o PA'!$E$5:$E$2004='Analítico Cp.'!$B58),-('Diário 3o PA'!$Q$5:$Q$2004=H$1),('Diário 3o PA'!$F$5:$F$2004))
+SUMPRODUCT(-('Diário 4º PA'!$E$5:$E$2004='Analítico Cp.'!$B58),-('Diário 4º PA'!$Q$5:$Q$2004=H$1),('Diário 4º PA'!$F$5:$F$2004))
+SUMPRODUCT(-('Diário 5º PA'!$E$5:$E$2004='Analítico Cp.'!$B58),-('Diário 5º PA'!$Q$5:$Q$2004=H$1),('Diário 5º PA'!$F$5:$F$2004))
+SUMPRODUCT(-('Comp.'!$D$5:$D$253='Analítico Cp.'!$B58),-('Comp.'!$L$5:$L$253=H$1),('Comp.'!$E$5:$E$253))</f>
        <v>0</v>
      </c>
      <c r="I58" s="15">
        <f>SUMPRODUCT(-('Diário 2o PA'!$E$5:$E$1412='Analítico Cp.'!$B58),-('Diário 2o PA'!$Q$5:$Q$1412=I$1),('Diário 2o PA'!$F$5:$F$1412))
+SUMPRODUCT(-('Diário 3o PA'!$E$5:$E$2004='Analítico Cp.'!$B58),-('Diário 3o PA'!$Q$5:$Q$2004=I$1),('Diário 3o PA'!$F$5:$F$2004))
+SUMPRODUCT(-('Diário 4º PA'!$E$5:$E$2004='Analítico Cp.'!$B58),-('Diário 4º PA'!$Q$5:$Q$2004=I$1),('Diário 4º PA'!$F$5:$F$2004))
+SUMPRODUCT(-('Diário 5º PA'!$E$5:$E$2004='Analítico Cp.'!$B58),-('Diário 5º PA'!$Q$5:$Q$2004=I$1),('Diário 5º PA'!$F$5:$F$2004))
+SUMPRODUCT(-('Comp.'!$D$5:$D$253='Analítico Cp.'!$B58),-('Comp.'!$L$5:$L$253=I$1),('Comp.'!$E$5:$E$253))</f>
        <v>0</v>
      </c>
      <c r="J58" s="15">
        <f>SUMPRODUCT(-('Diário 2o PA'!$E$5:$E$1412='Analítico Cp.'!$B58),-('Diário 2o PA'!$Q$5:$Q$1412=J$1),('Diário 2o PA'!$F$5:$F$1412))
+SUMPRODUCT(-('Diário 3o PA'!$E$5:$E$2004='Analítico Cp.'!$B58),-('Diário 3o PA'!$Q$5:$Q$2004=J$1),('Diário 3o PA'!$F$5:$F$2004))
+SUMPRODUCT(-('Diário 4º PA'!$E$5:$E$2004='Analítico Cp.'!$B58),-('Diário 4º PA'!$Q$5:$Q$2004=J$1),('Diário 4º PA'!$F$5:$F$2004))
+SUMPRODUCT(-('Diário 5º PA'!$E$5:$E$2004='Analítico Cp.'!$B58),-('Diário 5º PA'!$Q$5:$Q$2004=J$1),('Diário 5º PA'!$F$5:$F$2004))
+SUMPRODUCT(-('Comp.'!$D$5:$D$253='Analítico Cp.'!$B58),-('Comp.'!$L$5:$L$253=J$1),('Comp.'!$E$5:$E$253))</f>
        <v>0</v>
      </c>
      <c r="K58" s="15">
        <f>SUMPRODUCT(-('Diário 2o PA'!$E$5:$E$1412='Analítico Cp.'!$B58),-('Diário 2o PA'!$Q$5:$Q$1412=K$1),('Diário 2o PA'!$F$5:$F$1412))
+SUMPRODUCT(-('Diário 3o PA'!$E$5:$E$2004='Analítico Cp.'!$B58),-('Diário 3o PA'!$Q$5:$Q$2004=K$1),('Diário 3o PA'!$F$5:$F$2004))
+SUMPRODUCT(-('Diário 4º PA'!$E$5:$E$2004='Analítico Cp.'!$B58),-('Diário 4º PA'!$Q$5:$Q$2004=K$1),('Diário 4º PA'!$F$5:$F$2004))
+SUMPRODUCT(-('Diário 5º PA'!$E$5:$E$2004='Analítico Cp.'!$B58),-('Diário 5º PA'!$Q$5:$Q$2004=K$1),('Diário 5º PA'!$F$5:$F$2004))
+SUMPRODUCT(-('Comp.'!$D$5:$D$253='Analítico Cp.'!$B58),-('Comp.'!$L$5:$L$253=K$1),('Comp.'!$E$5:$E$253))</f>
        <v>0</v>
      </c>
      <c r="L58" s="15">
        <f>SUMPRODUCT(-('Diário 2o PA'!$E$5:$E$1412='Analítico Cp.'!$B58),-('Diário 2o PA'!$Q$5:$Q$1412=L$1),('Diário 2o PA'!$F$5:$F$1412))
+SUMPRODUCT(-('Diário 3o PA'!$E$5:$E$2004='Analítico Cp.'!$B58),-('Diário 3o PA'!$Q$5:$Q$2004=L$1),('Diário 3o PA'!$F$5:$F$2004))
+SUMPRODUCT(-('Diário 4º PA'!$E$5:$E$2004='Analítico Cp.'!$B58),-('Diário 4º PA'!$Q$5:$Q$2004=L$1),('Diário 4º PA'!$F$5:$F$2004))
+SUMPRODUCT(-('Diário 5º PA'!$E$5:$E$2004='Analítico Cp.'!$B58),-('Diário 5º PA'!$Q$5:$Q$2004=L$1),('Diário 5º PA'!$F$5:$F$2004))
+SUMPRODUCT(-('Comp.'!$D$5:$D$253='Analítico Cp.'!$B58),-('Comp.'!$L$5:$L$253=L$1),('Comp.'!$E$5:$E$253))</f>
        <v>0</v>
      </c>
      <c r="M58" s="15">
        <f>SUMPRODUCT(-('Diário 2o PA'!$E$5:$E$1412='Analítico Cp.'!$B58),-('Diário 2o PA'!$Q$5:$Q$1412=M$1),('Diário 2o PA'!$F$5:$F$1412))
+SUMPRODUCT(-('Diário 3o PA'!$E$5:$E$2004='Analítico Cp.'!$B58),-('Diário 3o PA'!$Q$5:$Q$2004=M$1),('Diário 3o PA'!$F$5:$F$2004))
+SUMPRODUCT(-('Diário 4º PA'!$E$5:$E$2004='Analítico Cp.'!$B58),-('Diário 4º PA'!$Q$5:$Q$2004=M$1),('Diário 4º PA'!$F$5:$F$2004))
+SUMPRODUCT(-('Diário 5º PA'!$E$5:$E$2004='Analítico Cp.'!$B58),-('Diário 5º PA'!$Q$5:$Q$2004=M$1),('Diário 5º PA'!$F$5:$F$2004))
+SUMPRODUCT(-('Comp.'!$D$5:$D$253='Analítico Cp.'!$B58),-('Comp.'!$L$5:$L$253=M$1),('Comp.'!$E$5:$E$253))</f>
        <v>0</v>
      </c>
      <c r="N58" s="15">
        <f>SUMPRODUCT(-('Diário 2o PA'!$E$5:$E$1412='Analítico Cp.'!$B58),-('Diário 2o PA'!$Q$5:$Q$1412=N$1),('Diário 2o PA'!$F$5:$F$1412))
+SUMPRODUCT(-('Diário 3o PA'!$E$5:$E$2004='Analítico Cp.'!$B58),-('Diário 3o PA'!$Q$5:$Q$2004=N$1),('Diário 3o PA'!$F$5:$F$2004))
+SUMPRODUCT(-('Diário 4º PA'!$E$5:$E$2004='Analítico Cp.'!$B58),-('Diário 4º PA'!$Q$5:$Q$2004=N$1),('Diário 4º PA'!$F$5:$F$2004))
+SUMPRODUCT(-('Diário 5º PA'!$E$5:$E$2004='Analítico Cp.'!$B58),-('Diário 5º PA'!$Q$5:$Q$2004=N$1),('Diário 5º PA'!$F$5:$F$2004))
+SUMPRODUCT(-('Comp.'!$D$5:$D$253='Analítico Cp.'!$B58),-('Comp.'!$L$5:$L$253=N$1),('Comp.'!$E$5:$E$253))</f>
        <v>0</v>
      </c>
      <c r="O58" s="16">
        <f t="shared" si="12"/>
        <v>0</v>
      </c>
      <c r="P58" s="193">
        <f t="shared" si="11"/>
        <v>0</v>
      </c>
    </row>
    <row r="59" spans="1:16" ht="23.25" customHeight="1" x14ac:dyDescent="0.25">
      <c r="A59" s="68" t="s">
        <v>21</v>
      </c>
      <c r="B59" s="114" t="s">
        <v>85</v>
      </c>
      <c r="C59" s="15">
        <f>SUMPRODUCT(-('Diário 2o PA'!$E$5:$E$1412='Analítico Cp.'!$B59),-('Diário 2o PA'!$Q$5:$Q$1412=C$1),('Diário 2o PA'!$F$5:$F$1412))
+SUMPRODUCT(-('Diário 3o PA'!$E$5:$E$2004='Analítico Cp.'!$B59),-('Diário 3o PA'!$Q$5:$Q$2004=C$1),('Diário 3o PA'!$F$5:$F$2004))
+SUMPRODUCT(-('Diário 4º PA'!$E$5:$E$2004='Analítico Cp.'!$B59),-('Diário 4º PA'!$Q$5:$Q$2004=C$1),('Diário 4º PA'!$F$5:$F$2004))
+SUMPRODUCT(-('Diário 5º PA'!$E$5:$E$2004='Analítico Cp.'!$B59),-('Diário 5º PA'!$Q$5:$Q$2004=C$1),('Diário 5º PA'!$F$5:$F$2004))
+SUMPRODUCT(-('Comp.'!$D$5:$D$253='Analítico Cp.'!$B59),-('Comp.'!$L$5:$L$253=C$1),('Comp.'!$E$5:$E$253))</f>
        <v>0</v>
      </c>
      <c r="D59" s="15">
        <f>SUMPRODUCT(-('Diário 2o PA'!$E$5:$E$1412='Analítico Cp.'!$B59),-('Diário 2o PA'!$Q$5:$Q$1412=D$1),('Diário 2o PA'!$F$5:$F$1412))
+SUMPRODUCT(-('Diário 3o PA'!$E$5:$E$2004='Analítico Cp.'!$B59),-('Diário 3o PA'!$Q$5:$Q$2004=D$1),('Diário 3o PA'!$F$5:$F$2004))
+SUMPRODUCT(-('Diário 4º PA'!$E$5:$E$2004='Analítico Cp.'!$B59),-('Diário 4º PA'!$Q$5:$Q$2004=D$1),('Diário 4º PA'!$F$5:$F$2004))
+SUMPRODUCT(-('Diário 5º PA'!$E$5:$E$2004='Analítico Cp.'!$B59),-('Diário 5º PA'!$Q$5:$Q$2004=D$1),('Diário 5º PA'!$F$5:$F$2004))
+SUMPRODUCT(-('Comp.'!$D$5:$D$253='Analítico Cp.'!$B59),-('Comp.'!$L$5:$L$253=D$1),('Comp.'!$E$5:$E$253))</f>
        <v>0</v>
      </c>
      <c r="E59" s="15">
        <f>SUMPRODUCT(-('Diário 2o PA'!$E$5:$E$1412='Analítico Cp.'!$B59),-('Diário 2o PA'!$Q$5:$Q$1412=E$1),('Diário 2o PA'!$F$5:$F$1412))
+SUMPRODUCT(-('Diário 3o PA'!$E$5:$E$2004='Analítico Cp.'!$B59),-('Diário 3o PA'!$Q$5:$Q$2004=E$1),('Diário 3o PA'!$F$5:$F$2004))
+SUMPRODUCT(-('Diário 4º PA'!$E$5:$E$2004='Analítico Cp.'!$B59),-('Diário 4º PA'!$Q$5:$Q$2004=E$1),('Diário 4º PA'!$F$5:$F$2004))
+SUMPRODUCT(-('Diário 5º PA'!$E$5:$E$2004='Analítico Cp.'!$B59),-('Diário 5º PA'!$Q$5:$Q$2004=E$1),('Diário 5º PA'!$F$5:$F$2004))
+SUMPRODUCT(-('Comp.'!$D$5:$D$253='Analítico Cp.'!$B59),-('Comp.'!$L$5:$L$253=E$1),('Comp.'!$E$5:$E$253))</f>
        <v>0</v>
      </c>
      <c r="F59" s="15">
        <f>SUMPRODUCT(-('Diário 2o PA'!$E$5:$E$1412='Analítico Cp.'!$B59),-('Diário 2o PA'!$Q$5:$Q$1412=F$1),('Diário 2o PA'!$F$5:$F$1412))
+SUMPRODUCT(-('Diário 3o PA'!$E$5:$E$2004='Analítico Cp.'!$B59),-('Diário 3o PA'!$Q$5:$Q$2004=F$1),('Diário 3o PA'!$F$5:$F$2004))
+SUMPRODUCT(-('Diário 4º PA'!$E$5:$E$2004='Analítico Cp.'!$B59),-('Diário 4º PA'!$Q$5:$Q$2004=F$1),('Diário 4º PA'!$F$5:$F$2004))
+SUMPRODUCT(-('Diário 5º PA'!$E$5:$E$2004='Analítico Cp.'!$B59),-('Diário 5º PA'!$Q$5:$Q$2004=F$1),('Diário 5º PA'!$F$5:$F$2004))
+SUMPRODUCT(-('Comp.'!$D$5:$D$253='Analítico Cp.'!$B59),-('Comp.'!$L$5:$L$253=F$1),('Comp.'!$E$5:$E$253))</f>
        <v>0</v>
      </c>
      <c r="G59" s="15">
        <f>SUMPRODUCT(-('Diário 2o PA'!$E$5:$E$1412='Analítico Cp.'!$B59),-('Diário 2o PA'!$Q$5:$Q$1412=G$1),('Diário 2o PA'!$F$5:$F$1412))
+SUMPRODUCT(-('Diário 3o PA'!$E$5:$E$2004='Analítico Cp.'!$B59),-('Diário 3o PA'!$Q$5:$Q$2004=G$1),('Diário 3o PA'!$F$5:$F$2004))
+SUMPRODUCT(-('Diário 4º PA'!$E$5:$E$2004='Analítico Cp.'!$B59),-('Diário 4º PA'!$Q$5:$Q$2004=G$1),('Diário 4º PA'!$F$5:$F$2004))
+SUMPRODUCT(-('Diário 5º PA'!$E$5:$E$2004='Analítico Cp.'!$B59),-('Diário 5º PA'!$Q$5:$Q$2004=G$1),('Diário 5º PA'!$F$5:$F$2004))
+SUMPRODUCT(-('Comp.'!$D$5:$D$253='Analítico Cp.'!$B59),-('Comp.'!$L$5:$L$253=G$1),('Comp.'!$E$5:$E$253))</f>
        <v>0</v>
      </c>
      <c r="H59" s="15">
        <f>SUMPRODUCT(-('Diário 2o PA'!$E$5:$E$1412='Analítico Cp.'!$B59),-('Diário 2o PA'!$Q$5:$Q$1412=H$1),('Diário 2o PA'!$F$5:$F$1412))
+SUMPRODUCT(-('Diário 3o PA'!$E$5:$E$2004='Analítico Cp.'!$B59),-('Diário 3o PA'!$Q$5:$Q$2004=H$1),('Diário 3o PA'!$F$5:$F$2004))
+SUMPRODUCT(-('Diário 4º PA'!$E$5:$E$2004='Analítico Cp.'!$B59),-('Diário 4º PA'!$Q$5:$Q$2004=H$1),('Diário 4º PA'!$F$5:$F$2004))
+SUMPRODUCT(-('Diário 5º PA'!$E$5:$E$2004='Analítico Cp.'!$B59),-('Diário 5º PA'!$Q$5:$Q$2004=H$1),('Diário 5º PA'!$F$5:$F$2004))
+SUMPRODUCT(-('Comp.'!$D$5:$D$253='Analítico Cp.'!$B59),-('Comp.'!$L$5:$L$253=H$1),('Comp.'!$E$5:$E$253))</f>
        <v>0</v>
      </c>
      <c r="I59" s="15">
        <f>SUMPRODUCT(-('Diário 2o PA'!$E$5:$E$1412='Analítico Cp.'!$B59),-('Diário 2o PA'!$Q$5:$Q$1412=I$1),('Diário 2o PA'!$F$5:$F$1412))
+SUMPRODUCT(-('Diário 3o PA'!$E$5:$E$2004='Analítico Cp.'!$B59),-('Diário 3o PA'!$Q$5:$Q$2004=I$1),('Diário 3o PA'!$F$5:$F$2004))
+SUMPRODUCT(-('Diário 4º PA'!$E$5:$E$2004='Analítico Cp.'!$B59),-('Diário 4º PA'!$Q$5:$Q$2004=I$1),('Diário 4º PA'!$F$5:$F$2004))
+SUMPRODUCT(-('Diário 5º PA'!$E$5:$E$2004='Analítico Cp.'!$B59),-('Diário 5º PA'!$Q$5:$Q$2004=I$1),('Diário 5º PA'!$F$5:$F$2004))
+SUMPRODUCT(-('Comp.'!$D$5:$D$253='Analítico Cp.'!$B59),-('Comp.'!$L$5:$L$253=I$1),('Comp.'!$E$5:$E$253))</f>
        <v>0</v>
      </c>
      <c r="J59" s="15">
        <f>SUMPRODUCT(-('Diário 2o PA'!$E$5:$E$1412='Analítico Cp.'!$B59),-('Diário 2o PA'!$Q$5:$Q$1412=J$1),('Diário 2o PA'!$F$5:$F$1412))
+SUMPRODUCT(-('Diário 3o PA'!$E$5:$E$2004='Analítico Cp.'!$B59),-('Diário 3o PA'!$Q$5:$Q$2004=J$1),('Diário 3o PA'!$F$5:$F$2004))
+SUMPRODUCT(-('Diário 4º PA'!$E$5:$E$2004='Analítico Cp.'!$B59),-('Diário 4º PA'!$Q$5:$Q$2004=J$1),('Diário 4º PA'!$F$5:$F$2004))
+SUMPRODUCT(-('Diário 5º PA'!$E$5:$E$2004='Analítico Cp.'!$B59),-('Diário 5º PA'!$Q$5:$Q$2004=J$1),('Diário 5º PA'!$F$5:$F$2004))
+SUMPRODUCT(-('Comp.'!$D$5:$D$253='Analítico Cp.'!$B59),-('Comp.'!$L$5:$L$253=J$1),('Comp.'!$E$5:$E$253))</f>
        <v>0</v>
      </c>
      <c r="K59" s="15">
        <f>SUMPRODUCT(-('Diário 2o PA'!$E$5:$E$1412='Analítico Cp.'!$B59),-('Diário 2o PA'!$Q$5:$Q$1412=K$1),('Diário 2o PA'!$F$5:$F$1412))
+SUMPRODUCT(-('Diário 3o PA'!$E$5:$E$2004='Analítico Cp.'!$B59),-('Diário 3o PA'!$Q$5:$Q$2004=K$1),('Diário 3o PA'!$F$5:$F$2004))
+SUMPRODUCT(-('Diário 4º PA'!$E$5:$E$2004='Analítico Cp.'!$B59),-('Diário 4º PA'!$Q$5:$Q$2004=K$1),('Diário 4º PA'!$F$5:$F$2004))
+SUMPRODUCT(-('Diário 5º PA'!$E$5:$E$2004='Analítico Cp.'!$B59),-('Diário 5º PA'!$Q$5:$Q$2004=K$1),('Diário 5º PA'!$F$5:$F$2004))
+SUMPRODUCT(-('Comp.'!$D$5:$D$253='Analítico Cp.'!$B59),-('Comp.'!$L$5:$L$253=K$1),('Comp.'!$E$5:$E$253))</f>
        <v>0</v>
      </c>
      <c r="L59" s="15">
        <f>SUMPRODUCT(-('Diário 2o PA'!$E$5:$E$1412='Analítico Cp.'!$B59),-('Diário 2o PA'!$Q$5:$Q$1412=L$1),('Diário 2o PA'!$F$5:$F$1412))
+SUMPRODUCT(-('Diário 3o PA'!$E$5:$E$2004='Analítico Cp.'!$B59),-('Diário 3o PA'!$Q$5:$Q$2004=L$1),('Diário 3o PA'!$F$5:$F$2004))
+SUMPRODUCT(-('Diário 4º PA'!$E$5:$E$2004='Analítico Cp.'!$B59),-('Diário 4º PA'!$Q$5:$Q$2004=L$1),('Diário 4º PA'!$F$5:$F$2004))
+SUMPRODUCT(-('Diário 5º PA'!$E$5:$E$2004='Analítico Cp.'!$B59),-('Diário 5º PA'!$Q$5:$Q$2004=L$1),('Diário 5º PA'!$F$5:$F$2004))
+SUMPRODUCT(-('Comp.'!$D$5:$D$253='Analítico Cp.'!$B59),-('Comp.'!$L$5:$L$253=L$1),('Comp.'!$E$5:$E$253))</f>
        <v>0</v>
      </c>
      <c r="M59" s="15">
        <f>SUMPRODUCT(-('Diário 2o PA'!$E$5:$E$1412='Analítico Cp.'!$B59),-('Diário 2o PA'!$Q$5:$Q$1412=M$1),('Diário 2o PA'!$F$5:$F$1412))
+SUMPRODUCT(-('Diário 3o PA'!$E$5:$E$2004='Analítico Cp.'!$B59),-('Diário 3o PA'!$Q$5:$Q$2004=M$1),('Diário 3o PA'!$F$5:$F$2004))
+SUMPRODUCT(-('Diário 4º PA'!$E$5:$E$2004='Analítico Cp.'!$B59),-('Diário 4º PA'!$Q$5:$Q$2004=M$1),('Diário 4º PA'!$F$5:$F$2004))
+SUMPRODUCT(-('Diário 5º PA'!$E$5:$E$2004='Analítico Cp.'!$B59),-('Diário 5º PA'!$Q$5:$Q$2004=M$1),('Diário 5º PA'!$F$5:$F$2004))
+SUMPRODUCT(-('Comp.'!$D$5:$D$253='Analítico Cp.'!$B59),-('Comp.'!$L$5:$L$253=M$1),('Comp.'!$E$5:$E$253))</f>
        <v>0</v>
      </c>
      <c r="N59" s="15">
        <f>SUMPRODUCT(-('Diário 2o PA'!$E$5:$E$1412='Analítico Cp.'!$B59),-('Diário 2o PA'!$Q$5:$Q$1412=N$1),('Diário 2o PA'!$F$5:$F$1412))
+SUMPRODUCT(-('Diário 3o PA'!$E$5:$E$2004='Analítico Cp.'!$B59),-('Diário 3o PA'!$Q$5:$Q$2004=N$1),('Diário 3o PA'!$F$5:$F$2004))
+SUMPRODUCT(-('Diário 4º PA'!$E$5:$E$2004='Analítico Cp.'!$B59),-('Diário 4º PA'!$Q$5:$Q$2004=N$1),('Diário 4º PA'!$F$5:$F$2004))
+SUMPRODUCT(-('Diário 5º PA'!$E$5:$E$2004='Analítico Cp.'!$B59),-('Diário 5º PA'!$Q$5:$Q$2004=N$1),('Diário 5º PA'!$F$5:$F$2004))
+SUMPRODUCT(-('Comp.'!$D$5:$D$253='Analítico Cp.'!$B59),-('Comp.'!$L$5:$L$253=N$1),('Comp.'!$E$5:$E$253))</f>
        <v>0</v>
      </c>
      <c r="O59" s="16">
        <f t="shared" si="12"/>
        <v>0</v>
      </c>
      <c r="P59" s="193">
        <f t="shared" si="11"/>
        <v>0</v>
      </c>
    </row>
    <row r="60" spans="1:16" ht="23.25" customHeight="1" x14ac:dyDescent="0.25">
      <c r="A60" s="68" t="s">
        <v>115</v>
      </c>
      <c r="B60" s="114" t="s">
        <v>84</v>
      </c>
      <c r="C60" s="15">
        <f>SUMPRODUCT(-('Diário 2o PA'!$E$5:$E$1412='Analítico Cp.'!$B60),-('Diário 2o PA'!$Q$5:$Q$1412=C$1),('Diário 2o PA'!$F$5:$F$1412))
+SUMPRODUCT(-('Diário 3o PA'!$E$5:$E$2004='Analítico Cp.'!$B60),-('Diário 3o PA'!$Q$5:$Q$2004=C$1),('Diário 3o PA'!$F$5:$F$2004))
+SUMPRODUCT(-('Diário 4º PA'!$E$5:$E$2004='Analítico Cp.'!$B60),-('Diário 4º PA'!$Q$5:$Q$2004=C$1),('Diário 4º PA'!$F$5:$F$2004))
+SUMPRODUCT(-('Diário 5º PA'!$E$5:$E$2004='Analítico Cp.'!$B60),-('Diário 5º PA'!$Q$5:$Q$2004=C$1),('Diário 5º PA'!$F$5:$F$2004))
+SUMPRODUCT(-('Comp.'!$D$5:$D$253='Analítico Cp.'!$B60),-('Comp.'!$L$5:$L$253=C$1),('Comp.'!$E$5:$E$253))</f>
        <v>0</v>
      </c>
      <c r="D60" s="15">
        <f>SUMPRODUCT(-('Diário 2o PA'!$E$5:$E$1412='Analítico Cp.'!$B60),-('Diário 2o PA'!$Q$5:$Q$1412=D$1),('Diário 2o PA'!$F$5:$F$1412))
+SUMPRODUCT(-('Diário 3o PA'!$E$5:$E$2004='Analítico Cp.'!$B60),-('Diário 3o PA'!$Q$5:$Q$2004=D$1),('Diário 3o PA'!$F$5:$F$2004))
+SUMPRODUCT(-('Diário 4º PA'!$E$5:$E$2004='Analítico Cp.'!$B60),-('Diário 4º PA'!$Q$5:$Q$2004=D$1),('Diário 4º PA'!$F$5:$F$2004))
+SUMPRODUCT(-('Diário 5º PA'!$E$5:$E$2004='Analítico Cp.'!$B60),-('Diário 5º PA'!$Q$5:$Q$2004=D$1),('Diário 5º PA'!$F$5:$F$2004))
+SUMPRODUCT(-('Comp.'!$D$5:$D$253='Analítico Cp.'!$B60),-('Comp.'!$L$5:$L$253=D$1),('Comp.'!$E$5:$E$253))</f>
        <v>0</v>
      </c>
      <c r="E60" s="15">
        <f>SUMPRODUCT(-('Diário 2o PA'!$E$5:$E$1412='Analítico Cp.'!$B60),-('Diário 2o PA'!$Q$5:$Q$1412=E$1),('Diário 2o PA'!$F$5:$F$1412))
+SUMPRODUCT(-('Diário 3o PA'!$E$5:$E$2004='Analítico Cp.'!$B60),-('Diário 3o PA'!$Q$5:$Q$2004=E$1),('Diário 3o PA'!$F$5:$F$2004))
+SUMPRODUCT(-('Diário 4º PA'!$E$5:$E$2004='Analítico Cp.'!$B60),-('Diário 4º PA'!$Q$5:$Q$2004=E$1),('Diário 4º PA'!$F$5:$F$2004))
+SUMPRODUCT(-('Diário 5º PA'!$E$5:$E$2004='Analítico Cp.'!$B60),-('Diário 5º PA'!$Q$5:$Q$2004=E$1),('Diário 5º PA'!$F$5:$F$2004))
+SUMPRODUCT(-('Comp.'!$D$5:$D$253='Analítico Cp.'!$B60),-('Comp.'!$L$5:$L$253=E$1),('Comp.'!$E$5:$E$253))</f>
        <v>0</v>
      </c>
      <c r="F60" s="15">
        <f>SUMPRODUCT(-('Diário 2o PA'!$E$5:$E$1412='Analítico Cp.'!$B60),-('Diário 2o PA'!$Q$5:$Q$1412=F$1),('Diário 2o PA'!$F$5:$F$1412))
+SUMPRODUCT(-('Diário 3o PA'!$E$5:$E$2004='Analítico Cp.'!$B60),-('Diário 3o PA'!$Q$5:$Q$2004=F$1),('Diário 3o PA'!$F$5:$F$2004))
+SUMPRODUCT(-('Diário 4º PA'!$E$5:$E$2004='Analítico Cp.'!$B60),-('Diário 4º PA'!$Q$5:$Q$2004=F$1),('Diário 4º PA'!$F$5:$F$2004))
+SUMPRODUCT(-('Diário 5º PA'!$E$5:$E$2004='Analítico Cp.'!$B60),-('Diário 5º PA'!$Q$5:$Q$2004=F$1),('Diário 5º PA'!$F$5:$F$2004))
+SUMPRODUCT(-('Comp.'!$D$5:$D$253='Analítico Cp.'!$B60),-('Comp.'!$L$5:$L$253=F$1),('Comp.'!$E$5:$E$253))</f>
        <v>0</v>
      </c>
      <c r="G60" s="15">
        <f>SUMPRODUCT(-('Diário 2o PA'!$E$5:$E$1412='Analítico Cp.'!$B60),-('Diário 2o PA'!$Q$5:$Q$1412=G$1),('Diário 2o PA'!$F$5:$F$1412))
+SUMPRODUCT(-('Diário 3o PA'!$E$5:$E$2004='Analítico Cp.'!$B60),-('Diário 3o PA'!$Q$5:$Q$2004=G$1),('Diário 3o PA'!$F$5:$F$2004))
+SUMPRODUCT(-('Diário 4º PA'!$E$5:$E$2004='Analítico Cp.'!$B60),-('Diário 4º PA'!$Q$5:$Q$2004=G$1),('Diário 4º PA'!$F$5:$F$2004))
+SUMPRODUCT(-('Diário 5º PA'!$E$5:$E$2004='Analítico Cp.'!$B60),-('Diário 5º PA'!$Q$5:$Q$2004=G$1),('Diário 5º PA'!$F$5:$F$2004))
+SUMPRODUCT(-('Comp.'!$D$5:$D$253='Analítico Cp.'!$B60),-('Comp.'!$L$5:$L$253=G$1),('Comp.'!$E$5:$E$253))</f>
        <v>0</v>
      </c>
      <c r="H60" s="15">
        <f>SUMPRODUCT(-('Diário 2o PA'!$E$5:$E$1412='Analítico Cp.'!$B60),-('Diário 2o PA'!$Q$5:$Q$1412=H$1),('Diário 2o PA'!$F$5:$F$1412))
+SUMPRODUCT(-('Diário 3o PA'!$E$5:$E$2004='Analítico Cp.'!$B60),-('Diário 3o PA'!$Q$5:$Q$2004=H$1),('Diário 3o PA'!$F$5:$F$2004))
+SUMPRODUCT(-('Diário 4º PA'!$E$5:$E$2004='Analítico Cp.'!$B60),-('Diário 4º PA'!$Q$5:$Q$2004=H$1),('Diário 4º PA'!$F$5:$F$2004))
+SUMPRODUCT(-('Diário 5º PA'!$E$5:$E$2004='Analítico Cp.'!$B60),-('Diário 5º PA'!$Q$5:$Q$2004=H$1),('Diário 5º PA'!$F$5:$F$2004))
+SUMPRODUCT(-('Comp.'!$D$5:$D$253='Analítico Cp.'!$B60),-('Comp.'!$L$5:$L$253=H$1),('Comp.'!$E$5:$E$253))</f>
        <v>0</v>
      </c>
      <c r="I60" s="15">
        <f>SUMPRODUCT(-('Diário 2o PA'!$E$5:$E$1412='Analítico Cp.'!$B60),-('Diário 2o PA'!$Q$5:$Q$1412=I$1),('Diário 2o PA'!$F$5:$F$1412))
+SUMPRODUCT(-('Diário 3o PA'!$E$5:$E$2004='Analítico Cp.'!$B60),-('Diário 3o PA'!$Q$5:$Q$2004=I$1),('Diário 3o PA'!$F$5:$F$2004))
+SUMPRODUCT(-('Diário 4º PA'!$E$5:$E$2004='Analítico Cp.'!$B60),-('Diário 4º PA'!$Q$5:$Q$2004=I$1),('Diário 4º PA'!$F$5:$F$2004))
+SUMPRODUCT(-('Diário 5º PA'!$E$5:$E$2004='Analítico Cp.'!$B60),-('Diário 5º PA'!$Q$5:$Q$2004=I$1),('Diário 5º PA'!$F$5:$F$2004))
+SUMPRODUCT(-('Comp.'!$D$5:$D$253='Analítico Cp.'!$B60),-('Comp.'!$L$5:$L$253=I$1),('Comp.'!$E$5:$E$253))</f>
        <v>0</v>
      </c>
      <c r="J60" s="15">
        <f>SUMPRODUCT(-('Diário 2o PA'!$E$5:$E$1412='Analítico Cp.'!$B60),-('Diário 2o PA'!$Q$5:$Q$1412=J$1),('Diário 2o PA'!$F$5:$F$1412))
+SUMPRODUCT(-('Diário 3o PA'!$E$5:$E$2004='Analítico Cp.'!$B60),-('Diário 3o PA'!$Q$5:$Q$2004=J$1),('Diário 3o PA'!$F$5:$F$2004))
+SUMPRODUCT(-('Diário 4º PA'!$E$5:$E$2004='Analítico Cp.'!$B60),-('Diário 4º PA'!$Q$5:$Q$2004=J$1),('Diário 4º PA'!$F$5:$F$2004))
+SUMPRODUCT(-('Diário 5º PA'!$E$5:$E$2004='Analítico Cp.'!$B60),-('Diário 5º PA'!$Q$5:$Q$2004=J$1),('Diário 5º PA'!$F$5:$F$2004))
+SUMPRODUCT(-('Comp.'!$D$5:$D$253='Analítico Cp.'!$B60),-('Comp.'!$L$5:$L$253=J$1),('Comp.'!$E$5:$E$253))</f>
        <v>0</v>
      </c>
      <c r="K60" s="15">
        <f>SUMPRODUCT(-('Diário 2o PA'!$E$5:$E$1412='Analítico Cp.'!$B60),-('Diário 2o PA'!$Q$5:$Q$1412=K$1),('Diário 2o PA'!$F$5:$F$1412))
+SUMPRODUCT(-('Diário 3o PA'!$E$5:$E$2004='Analítico Cp.'!$B60),-('Diário 3o PA'!$Q$5:$Q$2004=K$1),('Diário 3o PA'!$F$5:$F$2004))
+SUMPRODUCT(-('Diário 4º PA'!$E$5:$E$2004='Analítico Cp.'!$B60),-('Diário 4º PA'!$Q$5:$Q$2004=K$1),('Diário 4º PA'!$F$5:$F$2004))
+SUMPRODUCT(-('Diário 5º PA'!$E$5:$E$2004='Analítico Cp.'!$B60),-('Diário 5º PA'!$Q$5:$Q$2004=K$1),('Diário 5º PA'!$F$5:$F$2004))
+SUMPRODUCT(-('Comp.'!$D$5:$D$253='Analítico Cp.'!$B60),-('Comp.'!$L$5:$L$253=K$1),('Comp.'!$E$5:$E$253))</f>
        <v>0</v>
      </c>
      <c r="L60" s="15">
        <f>SUMPRODUCT(-('Diário 2o PA'!$E$5:$E$1412='Analítico Cp.'!$B60),-('Diário 2o PA'!$Q$5:$Q$1412=L$1),('Diário 2o PA'!$F$5:$F$1412))
+SUMPRODUCT(-('Diário 3o PA'!$E$5:$E$2004='Analítico Cp.'!$B60),-('Diário 3o PA'!$Q$5:$Q$2004=L$1),('Diário 3o PA'!$F$5:$F$2004))
+SUMPRODUCT(-('Diário 4º PA'!$E$5:$E$2004='Analítico Cp.'!$B60),-('Diário 4º PA'!$Q$5:$Q$2004=L$1),('Diário 4º PA'!$F$5:$F$2004))
+SUMPRODUCT(-('Diário 5º PA'!$E$5:$E$2004='Analítico Cp.'!$B60),-('Diário 5º PA'!$Q$5:$Q$2004=L$1),('Diário 5º PA'!$F$5:$F$2004))
+SUMPRODUCT(-('Comp.'!$D$5:$D$253='Analítico Cp.'!$B60),-('Comp.'!$L$5:$L$253=L$1),('Comp.'!$E$5:$E$253))</f>
        <v>0</v>
      </c>
      <c r="M60" s="15">
        <f>SUMPRODUCT(-('Diário 2o PA'!$E$5:$E$1412='Analítico Cp.'!$B60),-('Diário 2o PA'!$Q$5:$Q$1412=M$1),('Diário 2o PA'!$F$5:$F$1412))
+SUMPRODUCT(-('Diário 3o PA'!$E$5:$E$2004='Analítico Cp.'!$B60),-('Diário 3o PA'!$Q$5:$Q$2004=M$1),('Diário 3o PA'!$F$5:$F$2004))
+SUMPRODUCT(-('Diário 4º PA'!$E$5:$E$2004='Analítico Cp.'!$B60),-('Diário 4º PA'!$Q$5:$Q$2004=M$1),('Diário 4º PA'!$F$5:$F$2004))
+SUMPRODUCT(-('Diário 5º PA'!$E$5:$E$2004='Analítico Cp.'!$B60),-('Diário 5º PA'!$Q$5:$Q$2004=M$1),('Diário 5º PA'!$F$5:$F$2004))
+SUMPRODUCT(-('Comp.'!$D$5:$D$253='Analítico Cp.'!$B60),-('Comp.'!$L$5:$L$253=M$1),('Comp.'!$E$5:$E$253))</f>
        <v>0</v>
      </c>
      <c r="N60" s="15">
        <f>SUMPRODUCT(-('Diário 2o PA'!$E$5:$E$1412='Analítico Cp.'!$B60),-('Diário 2o PA'!$Q$5:$Q$1412=N$1),('Diário 2o PA'!$F$5:$F$1412))
+SUMPRODUCT(-('Diário 3o PA'!$E$5:$E$2004='Analítico Cp.'!$B60),-('Diário 3o PA'!$Q$5:$Q$2004=N$1),('Diário 3o PA'!$F$5:$F$2004))
+SUMPRODUCT(-('Diário 4º PA'!$E$5:$E$2004='Analítico Cp.'!$B60),-('Diário 4º PA'!$Q$5:$Q$2004=N$1),('Diário 4º PA'!$F$5:$F$2004))
+SUMPRODUCT(-('Diário 5º PA'!$E$5:$E$2004='Analítico Cp.'!$B60),-('Diário 5º PA'!$Q$5:$Q$2004=N$1),('Diário 5º PA'!$F$5:$F$2004))
+SUMPRODUCT(-('Comp.'!$D$5:$D$253='Analítico Cp.'!$B60),-('Comp.'!$L$5:$L$253=N$1),('Comp.'!$E$5:$E$253))</f>
        <v>0</v>
      </c>
      <c r="O60" s="16">
        <f t="shared" si="12"/>
        <v>0</v>
      </c>
      <c r="P60" s="193">
        <f t="shared" si="11"/>
        <v>0</v>
      </c>
    </row>
    <row r="61" spans="1:16" ht="23.25" customHeight="1" x14ac:dyDescent="0.25">
      <c r="A61" s="68" t="s">
        <v>116</v>
      </c>
      <c r="B61" s="114" t="s">
        <v>745</v>
      </c>
      <c r="C61" s="15">
        <f>SUMPRODUCT(-('Diário 2o PA'!$E$5:$E$1412='Analítico Cp.'!$B61),-('Diário 2o PA'!$Q$5:$Q$1412=C$1),('Diário 2o PA'!$F$5:$F$1412))
+SUMPRODUCT(-('Diário 3o PA'!$E$5:$E$2004='Analítico Cp.'!$B61),-('Diário 3o PA'!$Q$5:$Q$2004=C$1),('Diário 3o PA'!$F$5:$F$2004))
+SUMPRODUCT(-('Diário 4º PA'!$E$5:$E$2004='Analítico Cp.'!$B61),-('Diário 4º PA'!$Q$5:$Q$2004=C$1),('Diário 4º PA'!$F$5:$F$2004))
+SUMPRODUCT(-('Diário 5º PA'!$E$5:$E$2004='Analítico Cp.'!$B61),-('Diário 5º PA'!$Q$5:$Q$2004=C$1),('Diário 5º PA'!$F$5:$F$2004))
+SUMPRODUCT(-('Comp.'!$D$5:$D$253='Analítico Cp.'!$B61),-('Comp.'!$L$5:$L$253=C$1),('Comp.'!$E$5:$E$253))</f>
        <v>1656.5499999999997</v>
      </c>
      <c r="D61" s="15">
        <f>SUMPRODUCT(-('Diário 2o PA'!$E$5:$E$1412='Analítico Cp.'!$B61),-('Diário 2o PA'!$Q$5:$Q$1412=D$1),('Diário 2o PA'!$F$5:$F$1412))
+SUMPRODUCT(-('Diário 3o PA'!$E$5:$E$2004='Analítico Cp.'!$B61),-('Diário 3o PA'!$Q$5:$Q$2004=D$1),('Diário 3o PA'!$F$5:$F$2004))
+SUMPRODUCT(-('Diário 4º PA'!$E$5:$E$2004='Analítico Cp.'!$B61),-('Diário 4º PA'!$Q$5:$Q$2004=D$1),('Diário 4º PA'!$F$5:$F$2004))
+SUMPRODUCT(-('Diário 5º PA'!$E$5:$E$2004='Analítico Cp.'!$B61),-('Diário 5º PA'!$Q$5:$Q$2004=D$1),('Diário 5º PA'!$F$5:$F$2004))
+SUMPRODUCT(-('Comp.'!$D$5:$D$253='Analítico Cp.'!$B61),-('Comp.'!$L$5:$L$253=D$1),('Comp.'!$E$5:$E$253))</f>
        <v>2432.3500000000004</v>
      </c>
      <c r="E61" s="15">
        <f>SUMPRODUCT(-('Diário 2o PA'!$E$5:$E$1412='Analítico Cp.'!$B61),-('Diário 2o PA'!$Q$5:$Q$1412=E$1),('Diário 2o PA'!$F$5:$F$1412))
+SUMPRODUCT(-('Diário 3o PA'!$E$5:$E$2004='Analítico Cp.'!$B61),-('Diário 3o PA'!$Q$5:$Q$2004=E$1),('Diário 3o PA'!$F$5:$F$2004))
+SUMPRODUCT(-('Diário 4º PA'!$E$5:$E$2004='Analítico Cp.'!$B61),-('Diário 4º PA'!$Q$5:$Q$2004=E$1),('Diário 4º PA'!$F$5:$F$2004))
+SUMPRODUCT(-('Diário 5º PA'!$E$5:$E$2004='Analítico Cp.'!$B61),-('Diário 5º PA'!$Q$5:$Q$2004=E$1),('Diário 5º PA'!$F$5:$F$2004))
+SUMPRODUCT(-('Comp.'!$D$5:$D$253='Analítico Cp.'!$B61),-('Comp.'!$L$5:$L$253=E$1),('Comp.'!$E$5:$E$253))</f>
        <v>1715.6599999999999</v>
      </c>
      <c r="F61" s="15">
        <f>SUMPRODUCT(-('Diário 2o PA'!$E$5:$E$1412='Analítico Cp.'!$B61),-('Diário 2o PA'!$Q$5:$Q$1412=F$1),('Diário 2o PA'!$F$5:$F$1412))
+SUMPRODUCT(-('Diário 3o PA'!$E$5:$E$2004='Analítico Cp.'!$B61),-('Diário 3o PA'!$Q$5:$Q$2004=F$1),('Diário 3o PA'!$F$5:$F$2004))
+SUMPRODUCT(-('Diário 4º PA'!$E$5:$E$2004='Analítico Cp.'!$B61),-('Diário 4º PA'!$Q$5:$Q$2004=F$1),('Diário 4º PA'!$F$5:$F$2004))
+SUMPRODUCT(-('Diário 5º PA'!$E$5:$E$2004='Analítico Cp.'!$B61),-('Diário 5º PA'!$Q$5:$Q$2004=F$1),('Diário 5º PA'!$F$5:$F$2004))
+SUMPRODUCT(-('Comp.'!$D$5:$D$253='Analítico Cp.'!$B61),-('Comp.'!$L$5:$L$253=F$1),('Comp.'!$E$5:$E$253))</f>
        <v>0</v>
      </c>
      <c r="G61" s="15">
        <f>SUMPRODUCT(-('Diário 2o PA'!$E$5:$E$1412='Analítico Cp.'!$B61),-('Diário 2o PA'!$Q$5:$Q$1412=G$1),('Diário 2o PA'!$F$5:$F$1412))
+SUMPRODUCT(-('Diário 3o PA'!$E$5:$E$2004='Analítico Cp.'!$B61),-('Diário 3o PA'!$Q$5:$Q$2004=G$1),('Diário 3o PA'!$F$5:$F$2004))
+SUMPRODUCT(-('Diário 4º PA'!$E$5:$E$2004='Analítico Cp.'!$B61),-('Diário 4º PA'!$Q$5:$Q$2004=G$1),('Diário 4º PA'!$F$5:$F$2004))
+SUMPRODUCT(-('Diário 5º PA'!$E$5:$E$2004='Analítico Cp.'!$B61),-('Diário 5º PA'!$Q$5:$Q$2004=G$1),('Diário 5º PA'!$F$5:$F$2004))
+SUMPRODUCT(-('Comp.'!$D$5:$D$253='Analítico Cp.'!$B61),-('Comp.'!$L$5:$L$253=G$1),('Comp.'!$E$5:$E$253))</f>
        <v>0</v>
      </c>
      <c r="H61" s="15">
        <f>SUMPRODUCT(-('Diário 2o PA'!$E$5:$E$1412='Analítico Cp.'!$B61),-('Diário 2o PA'!$Q$5:$Q$1412=H$1),('Diário 2o PA'!$F$5:$F$1412))
+SUMPRODUCT(-('Diário 3o PA'!$E$5:$E$2004='Analítico Cp.'!$B61),-('Diário 3o PA'!$Q$5:$Q$2004=H$1),('Diário 3o PA'!$F$5:$F$2004))
+SUMPRODUCT(-('Diário 4º PA'!$E$5:$E$2004='Analítico Cp.'!$B61),-('Diário 4º PA'!$Q$5:$Q$2004=H$1),('Diário 4º PA'!$F$5:$F$2004))
+SUMPRODUCT(-('Diário 5º PA'!$E$5:$E$2004='Analítico Cp.'!$B61),-('Diário 5º PA'!$Q$5:$Q$2004=H$1),('Diário 5º PA'!$F$5:$F$2004))
+SUMPRODUCT(-('Comp.'!$D$5:$D$253='Analítico Cp.'!$B61),-('Comp.'!$L$5:$L$253=H$1),('Comp.'!$E$5:$E$253))</f>
        <v>0</v>
      </c>
      <c r="I61" s="15">
        <f>SUMPRODUCT(-('Diário 2o PA'!$E$5:$E$1412='Analítico Cp.'!$B61),-('Diário 2o PA'!$Q$5:$Q$1412=I$1),('Diário 2o PA'!$F$5:$F$1412))
+SUMPRODUCT(-('Diário 3o PA'!$E$5:$E$2004='Analítico Cp.'!$B61),-('Diário 3o PA'!$Q$5:$Q$2004=I$1),('Diário 3o PA'!$F$5:$F$2004))
+SUMPRODUCT(-('Diário 4º PA'!$E$5:$E$2004='Analítico Cp.'!$B61),-('Diário 4º PA'!$Q$5:$Q$2004=I$1),('Diário 4º PA'!$F$5:$F$2004))
+SUMPRODUCT(-('Diário 5º PA'!$E$5:$E$2004='Analítico Cp.'!$B61),-('Diário 5º PA'!$Q$5:$Q$2004=I$1),('Diário 5º PA'!$F$5:$F$2004))
+SUMPRODUCT(-('Comp.'!$D$5:$D$253='Analítico Cp.'!$B61),-('Comp.'!$L$5:$L$253=I$1),('Comp.'!$E$5:$E$253))</f>
        <v>0</v>
      </c>
      <c r="J61" s="15">
        <f>SUMPRODUCT(-('Diário 2o PA'!$E$5:$E$1412='Analítico Cp.'!$B61),-('Diário 2o PA'!$Q$5:$Q$1412=J$1),('Diário 2o PA'!$F$5:$F$1412))
+SUMPRODUCT(-('Diário 3o PA'!$E$5:$E$2004='Analítico Cp.'!$B61),-('Diário 3o PA'!$Q$5:$Q$2004=J$1),('Diário 3o PA'!$F$5:$F$2004))
+SUMPRODUCT(-('Diário 4º PA'!$E$5:$E$2004='Analítico Cp.'!$B61),-('Diário 4º PA'!$Q$5:$Q$2004=J$1),('Diário 4º PA'!$F$5:$F$2004))
+SUMPRODUCT(-('Diário 5º PA'!$E$5:$E$2004='Analítico Cp.'!$B61),-('Diário 5º PA'!$Q$5:$Q$2004=J$1),('Diário 5º PA'!$F$5:$F$2004))
+SUMPRODUCT(-('Comp.'!$D$5:$D$253='Analítico Cp.'!$B61),-('Comp.'!$L$5:$L$253=J$1),('Comp.'!$E$5:$E$253))</f>
        <v>0</v>
      </c>
      <c r="K61" s="15">
        <f>SUMPRODUCT(-('Diário 2o PA'!$E$5:$E$1412='Analítico Cp.'!$B61),-('Diário 2o PA'!$Q$5:$Q$1412=K$1),('Diário 2o PA'!$F$5:$F$1412))
+SUMPRODUCT(-('Diário 3o PA'!$E$5:$E$2004='Analítico Cp.'!$B61),-('Diário 3o PA'!$Q$5:$Q$2004=K$1),('Diário 3o PA'!$F$5:$F$2004))
+SUMPRODUCT(-('Diário 4º PA'!$E$5:$E$2004='Analítico Cp.'!$B61),-('Diário 4º PA'!$Q$5:$Q$2004=K$1),('Diário 4º PA'!$F$5:$F$2004))
+SUMPRODUCT(-('Diário 5º PA'!$E$5:$E$2004='Analítico Cp.'!$B61),-('Diário 5º PA'!$Q$5:$Q$2004=K$1),('Diário 5º PA'!$F$5:$F$2004))
+SUMPRODUCT(-('Comp.'!$D$5:$D$253='Analítico Cp.'!$B61),-('Comp.'!$L$5:$L$253=K$1),('Comp.'!$E$5:$E$253))</f>
        <v>0</v>
      </c>
      <c r="L61" s="15">
        <f>SUMPRODUCT(-('Diário 2o PA'!$E$5:$E$1412='Analítico Cp.'!$B61),-('Diário 2o PA'!$Q$5:$Q$1412=L$1),('Diário 2o PA'!$F$5:$F$1412))
+SUMPRODUCT(-('Diário 3o PA'!$E$5:$E$2004='Analítico Cp.'!$B61),-('Diário 3o PA'!$Q$5:$Q$2004=L$1),('Diário 3o PA'!$F$5:$F$2004))
+SUMPRODUCT(-('Diário 4º PA'!$E$5:$E$2004='Analítico Cp.'!$B61),-('Diário 4º PA'!$Q$5:$Q$2004=L$1),('Diário 4º PA'!$F$5:$F$2004))
+SUMPRODUCT(-('Diário 5º PA'!$E$5:$E$2004='Analítico Cp.'!$B61),-('Diário 5º PA'!$Q$5:$Q$2004=L$1),('Diário 5º PA'!$F$5:$F$2004))
+SUMPRODUCT(-('Comp.'!$D$5:$D$253='Analítico Cp.'!$B61),-('Comp.'!$L$5:$L$253=L$1),('Comp.'!$E$5:$E$253))</f>
        <v>0</v>
      </c>
      <c r="M61" s="15">
        <f>SUMPRODUCT(-('Diário 2o PA'!$E$5:$E$1412='Analítico Cp.'!$B61),-('Diário 2o PA'!$Q$5:$Q$1412=M$1),('Diário 2o PA'!$F$5:$F$1412))
+SUMPRODUCT(-('Diário 3o PA'!$E$5:$E$2004='Analítico Cp.'!$B61),-('Diário 3o PA'!$Q$5:$Q$2004=M$1),('Diário 3o PA'!$F$5:$F$2004))
+SUMPRODUCT(-('Diário 4º PA'!$E$5:$E$2004='Analítico Cp.'!$B61),-('Diário 4º PA'!$Q$5:$Q$2004=M$1),('Diário 4º PA'!$F$5:$F$2004))
+SUMPRODUCT(-('Diário 5º PA'!$E$5:$E$2004='Analítico Cp.'!$B61),-('Diário 5º PA'!$Q$5:$Q$2004=M$1),('Diário 5º PA'!$F$5:$F$2004))
+SUMPRODUCT(-('Comp.'!$D$5:$D$253='Analítico Cp.'!$B61),-('Comp.'!$L$5:$L$253=M$1),('Comp.'!$E$5:$E$253))</f>
        <v>0</v>
      </c>
      <c r="N61" s="15">
        <f>SUMPRODUCT(-('Diário 2o PA'!$E$5:$E$1412='Analítico Cp.'!$B61),-('Diário 2o PA'!$Q$5:$Q$1412=N$1),('Diário 2o PA'!$F$5:$F$1412))
+SUMPRODUCT(-('Diário 3o PA'!$E$5:$E$2004='Analítico Cp.'!$B61),-('Diário 3o PA'!$Q$5:$Q$2004=N$1),('Diário 3o PA'!$F$5:$F$2004))
+SUMPRODUCT(-('Diário 4º PA'!$E$5:$E$2004='Analítico Cp.'!$B61),-('Diário 4º PA'!$Q$5:$Q$2004=N$1),('Diário 4º PA'!$F$5:$F$2004))
+SUMPRODUCT(-('Diário 5º PA'!$E$5:$E$2004='Analítico Cp.'!$B61),-('Diário 5º PA'!$Q$5:$Q$2004=N$1),('Diário 5º PA'!$F$5:$F$2004))
+SUMPRODUCT(-('Comp.'!$D$5:$D$253='Analítico Cp.'!$B61),-('Comp.'!$L$5:$L$253=N$1),('Comp.'!$E$5:$E$253))</f>
        <v>0</v>
      </c>
      <c r="O61" s="16">
        <f t="shared" si="12"/>
        <v>5804.5599999999995</v>
      </c>
      <c r="P61" s="193">
        <f t="shared" si="11"/>
        <v>8.1496689734013902E-4</v>
      </c>
    </row>
    <row r="62" spans="1:16" ht="23.25" customHeight="1" x14ac:dyDescent="0.25">
      <c r="A62" s="68" t="s">
        <v>117</v>
      </c>
      <c r="B62" s="114" t="s">
        <v>746</v>
      </c>
      <c r="C62" s="15">
        <f>SUMPRODUCT(-('Diário 2o PA'!$E$5:$E$1412='Analítico Cp.'!$B62),-('Diário 2o PA'!$Q$5:$Q$1412=C$1),('Diário 2o PA'!$F$5:$F$1412))
+SUMPRODUCT(-('Diário 3o PA'!$E$5:$E$2004='Analítico Cp.'!$B62),-('Diário 3o PA'!$Q$5:$Q$2004=C$1),('Diário 3o PA'!$F$5:$F$2004))
+SUMPRODUCT(-('Diário 4º PA'!$E$5:$E$2004='Analítico Cp.'!$B62),-('Diário 4º PA'!$Q$5:$Q$2004=C$1),('Diário 4º PA'!$F$5:$F$2004))
+SUMPRODUCT(-('Diário 5º PA'!$E$5:$E$2004='Analítico Cp.'!$B62),-('Diário 5º PA'!$Q$5:$Q$2004=C$1),('Diário 5º PA'!$F$5:$F$2004))
+SUMPRODUCT(-('Comp.'!$D$5:$D$253='Analítico Cp.'!$B62),-('Comp.'!$L$5:$L$253=C$1),('Comp.'!$E$5:$E$253))</f>
        <v>977.27</v>
      </c>
      <c r="D62" s="15">
        <f>SUMPRODUCT(-('Diário 2o PA'!$E$5:$E$1412='Analítico Cp.'!$B62),-('Diário 2o PA'!$Q$5:$Q$1412=D$1),('Diário 2o PA'!$F$5:$F$1412))
+SUMPRODUCT(-('Diário 3o PA'!$E$5:$E$2004='Analítico Cp.'!$B62),-('Diário 3o PA'!$Q$5:$Q$2004=D$1),('Diário 3o PA'!$F$5:$F$2004))
+SUMPRODUCT(-('Diário 4º PA'!$E$5:$E$2004='Analítico Cp.'!$B62),-('Diário 4º PA'!$Q$5:$Q$2004=D$1),('Diário 4º PA'!$F$5:$F$2004))
+SUMPRODUCT(-('Diário 5º PA'!$E$5:$E$2004='Analítico Cp.'!$B62),-('Diário 5º PA'!$Q$5:$Q$2004=D$1),('Diário 5º PA'!$F$5:$F$2004))
+SUMPRODUCT(-('Comp.'!$D$5:$D$253='Analítico Cp.'!$B62),-('Comp.'!$L$5:$L$253=D$1),('Comp.'!$E$5:$E$253))</f>
        <v>932.27</v>
      </c>
      <c r="E62" s="15">
        <f>SUMPRODUCT(-('Diário 2o PA'!$E$5:$E$1412='Analítico Cp.'!$B62),-('Diário 2o PA'!$Q$5:$Q$1412=E$1),('Diário 2o PA'!$F$5:$F$1412))
+SUMPRODUCT(-('Diário 3o PA'!$E$5:$E$2004='Analítico Cp.'!$B62),-('Diário 3o PA'!$Q$5:$Q$2004=E$1),('Diário 3o PA'!$F$5:$F$2004))
+SUMPRODUCT(-('Diário 4º PA'!$E$5:$E$2004='Analítico Cp.'!$B62),-('Diário 4º PA'!$Q$5:$Q$2004=E$1),('Diário 4º PA'!$F$5:$F$2004))
+SUMPRODUCT(-('Diário 5º PA'!$E$5:$E$2004='Analítico Cp.'!$B62),-('Diário 5º PA'!$Q$5:$Q$2004=E$1),('Diário 5º PA'!$F$5:$F$2004))
+SUMPRODUCT(-('Comp.'!$D$5:$D$253='Analítico Cp.'!$B62),-('Comp.'!$L$5:$L$253=E$1),('Comp.'!$E$5:$E$253))</f>
        <v>1144.8499999999999</v>
      </c>
      <c r="F62" s="15">
        <f>SUMPRODUCT(-('Diário 2o PA'!$E$5:$E$1412='Analítico Cp.'!$B62),-('Diário 2o PA'!$Q$5:$Q$1412=F$1),('Diário 2o PA'!$F$5:$F$1412))
+SUMPRODUCT(-('Diário 3o PA'!$E$5:$E$2004='Analítico Cp.'!$B62),-('Diário 3o PA'!$Q$5:$Q$2004=F$1),('Diário 3o PA'!$F$5:$F$2004))
+SUMPRODUCT(-('Diário 4º PA'!$E$5:$E$2004='Analítico Cp.'!$B62),-('Diário 4º PA'!$Q$5:$Q$2004=F$1),('Diário 4º PA'!$F$5:$F$2004))
+SUMPRODUCT(-('Diário 5º PA'!$E$5:$E$2004='Analítico Cp.'!$B62),-('Diário 5º PA'!$Q$5:$Q$2004=F$1),('Diário 5º PA'!$F$5:$F$2004))
+SUMPRODUCT(-('Comp.'!$D$5:$D$253='Analítico Cp.'!$B62),-('Comp.'!$L$5:$L$253=F$1),('Comp.'!$E$5:$E$253))</f>
        <v>0</v>
      </c>
      <c r="G62" s="15">
        <f>SUMPRODUCT(-('Diário 2o PA'!$E$5:$E$1412='Analítico Cp.'!$B62),-('Diário 2o PA'!$Q$5:$Q$1412=G$1),('Diário 2o PA'!$F$5:$F$1412))
+SUMPRODUCT(-('Diário 3o PA'!$E$5:$E$2004='Analítico Cp.'!$B62),-('Diário 3o PA'!$Q$5:$Q$2004=G$1),('Diário 3o PA'!$F$5:$F$2004))
+SUMPRODUCT(-('Diário 4º PA'!$E$5:$E$2004='Analítico Cp.'!$B62),-('Diário 4º PA'!$Q$5:$Q$2004=G$1),('Diário 4º PA'!$F$5:$F$2004))
+SUMPRODUCT(-('Diário 5º PA'!$E$5:$E$2004='Analítico Cp.'!$B62),-('Diário 5º PA'!$Q$5:$Q$2004=G$1),('Diário 5º PA'!$F$5:$F$2004))
+SUMPRODUCT(-('Comp.'!$D$5:$D$253='Analítico Cp.'!$B62),-('Comp.'!$L$5:$L$253=G$1),('Comp.'!$E$5:$E$253))</f>
        <v>0</v>
      </c>
      <c r="H62" s="15">
        <f>SUMPRODUCT(-('Diário 2o PA'!$E$5:$E$1412='Analítico Cp.'!$B62),-('Diário 2o PA'!$Q$5:$Q$1412=H$1),('Diário 2o PA'!$F$5:$F$1412))
+SUMPRODUCT(-('Diário 3o PA'!$E$5:$E$2004='Analítico Cp.'!$B62),-('Diário 3o PA'!$Q$5:$Q$2004=H$1),('Diário 3o PA'!$F$5:$F$2004))
+SUMPRODUCT(-('Diário 4º PA'!$E$5:$E$2004='Analítico Cp.'!$B62),-('Diário 4º PA'!$Q$5:$Q$2004=H$1),('Diário 4º PA'!$F$5:$F$2004))
+SUMPRODUCT(-('Diário 5º PA'!$E$5:$E$2004='Analítico Cp.'!$B62),-('Diário 5º PA'!$Q$5:$Q$2004=H$1),('Diário 5º PA'!$F$5:$F$2004))
+SUMPRODUCT(-('Comp.'!$D$5:$D$253='Analítico Cp.'!$B62),-('Comp.'!$L$5:$L$253=H$1),('Comp.'!$E$5:$E$253))</f>
        <v>0</v>
      </c>
      <c r="I62" s="15">
        <f>SUMPRODUCT(-('Diário 2o PA'!$E$5:$E$1412='Analítico Cp.'!$B62),-('Diário 2o PA'!$Q$5:$Q$1412=I$1),('Diário 2o PA'!$F$5:$F$1412))
+SUMPRODUCT(-('Diário 3o PA'!$E$5:$E$2004='Analítico Cp.'!$B62),-('Diário 3o PA'!$Q$5:$Q$2004=I$1),('Diário 3o PA'!$F$5:$F$2004))
+SUMPRODUCT(-('Diário 4º PA'!$E$5:$E$2004='Analítico Cp.'!$B62),-('Diário 4º PA'!$Q$5:$Q$2004=I$1),('Diário 4º PA'!$F$5:$F$2004))
+SUMPRODUCT(-('Diário 5º PA'!$E$5:$E$2004='Analítico Cp.'!$B62),-('Diário 5º PA'!$Q$5:$Q$2004=I$1),('Diário 5º PA'!$F$5:$F$2004))
+SUMPRODUCT(-('Comp.'!$D$5:$D$253='Analítico Cp.'!$B62),-('Comp.'!$L$5:$L$253=I$1),('Comp.'!$E$5:$E$253))</f>
        <v>0</v>
      </c>
      <c r="J62" s="15">
        <f>SUMPRODUCT(-('Diário 2o PA'!$E$5:$E$1412='Analítico Cp.'!$B62),-('Diário 2o PA'!$Q$5:$Q$1412=J$1),('Diário 2o PA'!$F$5:$F$1412))
+SUMPRODUCT(-('Diário 3o PA'!$E$5:$E$2004='Analítico Cp.'!$B62),-('Diário 3o PA'!$Q$5:$Q$2004=J$1),('Diário 3o PA'!$F$5:$F$2004))
+SUMPRODUCT(-('Diário 4º PA'!$E$5:$E$2004='Analítico Cp.'!$B62),-('Diário 4º PA'!$Q$5:$Q$2004=J$1),('Diário 4º PA'!$F$5:$F$2004))
+SUMPRODUCT(-('Diário 5º PA'!$E$5:$E$2004='Analítico Cp.'!$B62),-('Diário 5º PA'!$Q$5:$Q$2004=J$1),('Diário 5º PA'!$F$5:$F$2004))
+SUMPRODUCT(-('Comp.'!$D$5:$D$253='Analítico Cp.'!$B62),-('Comp.'!$L$5:$L$253=J$1),('Comp.'!$E$5:$E$253))</f>
        <v>0</v>
      </c>
      <c r="K62" s="15">
        <f>SUMPRODUCT(-('Diário 2o PA'!$E$5:$E$1412='Analítico Cp.'!$B62),-('Diário 2o PA'!$Q$5:$Q$1412=K$1),('Diário 2o PA'!$F$5:$F$1412))
+SUMPRODUCT(-('Diário 3o PA'!$E$5:$E$2004='Analítico Cp.'!$B62),-('Diário 3o PA'!$Q$5:$Q$2004=K$1),('Diário 3o PA'!$F$5:$F$2004))
+SUMPRODUCT(-('Diário 4º PA'!$E$5:$E$2004='Analítico Cp.'!$B62),-('Diário 4º PA'!$Q$5:$Q$2004=K$1),('Diário 4º PA'!$F$5:$F$2004))
+SUMPRODUCT(-('Diário 5º PA'!$E$5:$E$2004='Analítico Cp.'!$B62),-('Diário 5º PA'!$Q$5:$Q$2004=K$1),('Diário 5º PA'!$F$5:$F$2004))
+SUMPRODUCT(-('Comp.'!$D$5:$D$253='Analítico Cp.'!$B62),-('Comp.'!$L$5:$L$253=K$1),('Comp.'!$E$5:$E$253))</f>
        <v>0</v>
      </c>
      <c r="L62" s="15">
        <f>SUMPRODUCT(-('Diário 2o PA'!$E$5:$E$1412='Analítico Cp.'!$B62),-('Diário 2o PA'!$Q$5:$Q$1412=L$1),('Diário 2o PA'!$F$5:$F$1412))
+SUMPRODUCT(-('Diário 3o PA'!$E$5:$E$2004='Analítico Cp.'!$B62),-('Diário 3o PA'!$Q$5:$Q$2004=L$1),('Diário 3o PA'!$F$5:$F$2004))
+SUMPRODUCT(-('Diário 4º PA'!$E$5:$E$2004='Analítico Cp.'!$B62),-('Diário 4º PA'!$Q$5:$Q$2004=L$1),('Diário 4º PA'!$F$5:$F$2004))
+SUMPRODUCT(-('Diário 5º PA'!$E$5:$E$2004='Analítico Cp.'!$B62),-('Diário 5º PA'!$Q$5:$Q$2004=L$1),('Diário 5º PA'!$F$5:$F$2004))
+SUMPRODUCT(-('Comp.'!$D$5:$D$253='Analítico Cp.'!$B62),-('Comp.'!$L$5:$L$253=L$1),('Comp.'!$E$5:$E$253))</f>
        <v>0</v>
      </c>
      <c r="M62" s="15">
        <f>SUMPRODUCT(-('Diário 2o PA'!$E$5:$E$1412='Analítico Cp.'!$B62),-('Diário 2o PA'!$Q$5:$Q$1412=M$1),('Diário 2o PA'!$F$5:$F$1412))
+SUMPRODUCT(-('Diário 3o PA'!$E$5:$E$2004='Analítico Cp.'!$B62),-('Diário 3o PA'!$Q$5:$Q$2004=M$1),('Diário 3o PA'!$F$5:$F$2004))
+SUMPRODUCT(-('Diário 4º PA'!$E$5:$E$2004='Analítico Cp.'!$B62),-('Diário 4º PA'!$Q$5:$Q$2004=M$1),('Diário 4º PA'!$F$5:$F$2004))
+SUMPRODUCT(-('Diário 5º PA'!$E$5:$E$2004='Analítico Cp.'!$B62),-('Diário 5º PA'!$Q$5:$Q$2004=M$1),('Diário 5º PA'!$F$5:$F$2004))
+SUMPRODUCT(-('Comp.'!$D$5:$D$253='Analítico Cp.'!$B62),-('Comp.'!$L$5:$L$253=M$1),('Comp.'!$E$5:$E$253))</f>
        <v>0</v>
      </c>
      <c r="N62" s="15">
        <f>SUMPRODUCT(-('Diário 2o PA'!$E$5:$E$1412='Analítico Cp.'!$B62),-('Diário 2o PA'!$Q$5:$Q$1412=N$1),('Diário 2o PA'!$F$5:$F$1412))
+SUMPRODUCT(-('Diário 3o PA'!$E$5:$E$2004='Analítico Cp.'!$B62),-('Diário 3o PA'!$Q$5:$Q$2004=N$1),('Diário 3o PA'!$F$5:$F$2004))
+SUMPRODUCT(-('Diário 4º PA'!$E$5:$E$2004='Analítico Cp.'!$B62),-('Diário 4º PA'!$Q$5:$Q$2004=N$1),('Diário 4º PA'!$F$5:$F$2004))
+SUMPRODUCT(-('Diário 5º PA'!$E$5:$E$2004='Analítico Cp.'!$B62),-('Diário 5º PA'!$Q$5:$Q$2004=N$1),('Diário 5º PA'!$F$5:$F$2004))
+SUMPRODUCT(-('Comp.'!$D$5:$D$253='Analítico Cp.'!$B62),-('Comp.'!$L$5:$L$253=N$1),('Comp.'!$E$5:$E$253))</f>
        <v>0</v>
      </c>
      <c r="O62" s="16">
        <f t="shared" si="12"/>
        <v>3054.39</v>
      </c>
      <c r="P62" s="193">
        <f t="shared" si="11"/>
        <v>4.2883986754667835E-4</v>
      </c>
    </row>
    <row r="63" spans="1:16" ht="23.25" customHeight="1" x14ac:dyDescent="0.25">
      <c r="A63" s="68" t="s">
        <v>118</v>
      </c>
      <c r="B63" s="114" t="s">
        <v>179</v>
      </c>
      <c r="C63" s="15">
        <f>SUMPRODUCT(-('Diário 2o PA'!$E$5:$E$1412='Analítico Cp.'!$B63),-('Diário 2o PA'!$Q$5:$Q$1412=C$1),('Diário 2o PA'!$F$5:$F$1412))
+SUMPRODUCT(-('Diário 3o PA'!$E$5:$E$2004='Analítico Cp.'!$B63),-('Diário 3o PA'!$Q$5:$Q$2004=C$1),('Diário 3o PA'!$F$5:$F$2004))
+SUMPRODUCT(-('Diário 4º PA'!$E$5:$E$2004='Analítico Cp.'!$B63),-('Diário 4º PA'!$Q$5:$Q$2004=C$1),('Diário 4º PA'!$F$5:$F$2004))
+SUMPRODUCT(-('Diário 5º PA'!$E$5:$E$2004='Analítico Cp.'!$B63),-('Diário 5º PA'!$Q$5:$Q$2004=C$1),('Diário 5º PA'!$F$5:$F$2004))
+SUMPRODUCT(-('Comp.'!$D$5:$D$253='Analítico Cp.'!$B63),-('Comp.'!$L$5:$L$253=C$1),('Comp.'!$E$5:$E$253))</f>
        <v>0</v>
      </c>
      <c r="D63" s="15">
        <f>SUMPRODUCT(-('Diário 2o PA'!$E$5:$E$1412='Analítico Cp.'!$B63),-('Diário 2o PA'!$Q$5:$Q$1412=D$1),('Diário 2o PA'!$F$5:$F$1412))
+SUMPRODUCT(-('Diário 3o PA'!$E$5:$E$2004='Analítico Cp.'!$B63),-('Diário 3o PA'!$Q$5:$Q$2004=D$1),('Diário 3o PA'!$F$5:$F$2004))
+SUMPRODUCT(-('Diário 4º PA'!$E$5:$E$2004='Analítico Cp.'!$B63),-('Diário 4º PA'!$Q$5:$Q$2004=D$1),('Diário 4º PA'!$F$5:$F$2004))
+SUMPRODUCT(-('Diário 5º PA'!$E$5:$E$2004='Analítico Cp.'!$B63),-('Diário 5º PA'!$Q$5:$Q$2004=D$1),('Diário 5º PA'!$F$5:$F$2004))
+SUMPRODUCT(-('Comp.'!$D$5:$D$253='Analítico Cp.'!$B63),-('Comp.'!$L$5:$L$253=D$1),('Comp.'!$E$5:$E$253))</f>
        <v>0</v>
      </c>
      <c r="E63" s="15">
        <f>SUMPRODUCT(-('Diário 2o PA'!$E$5:$E$1412='Analítico Cp.'!$B63),-('Diário 2o PA'!$Q$5:$Q$1412=E$1),('Diário 2o PA'!$F$5:$F$1412))
+SUMPRODUCT(-('Diário 3o PA'!$E$5:$E$2004='Analítico Cp.'!$B63),-('Diário 3o PA'!$Q$5:$Q$2004=E$1),('Diário 3o PA'!$F$5:$F$2004))
+SUMPRODUCT(-('Diário 4º PA'!$E$5:$E$2004='Analítico Cp.'!$B63),-('Diário 4º PA'!$Q$5:$Q$2004=E$1),('Diário 4º PA'!$F$5:$F$2004))
+SUMPRODUCT(-('Diário 5º PA'!$E$5:$E$2004='Analítico Cp.'!$B63),-('Diário 5º PA'!$Q$5:$Q$2004=E$1),('Diário 5º PA'!$F$5:$F$2004))
+SUMPRODUCT(-('Comp.'!$D$5:$D$253='Analítico Cp.'!$B63),-('Comp.'!$L$5:$L$253=E$1),('Comp.'!$E$5:$E$253))</f>
        <v>0</v>
      </c>
      <c r="F63" s="15">
        <f>SUMPRODUCT(-('Diário 2o PA'!$E$5:$E$1412='Analítico Cp.'!$B63),-('Diário 2o PA'!$Q$5:$Q$1412=F$1),('Diário 2o PA'!$F$5:$F$1412))
+SUMPRODUCT(-('Diário 3o PA'!$E$5:$E$2004='Analítico Cp.'!$B63),-('Diário 3o PA'!$Q$5:$Q$2004=F$1),('Diário 3o PA'!$F$5:$F$2004))
+SUMPRODUCT(-('Diário 4º PA'!$E$5:$E$2004='Analítico Cp.'!$B63),-('Diário 4º PA'!$Q$5:$Q$2004=F$1),('Diário 4º PA'!$F$5:$F$2004))
+SUMPRODUCT(-('Diário 5º PA'!$E$5:$E$2004='Analítico Cp.'!$B63),-('Diário 5º PA'!$Q$5:$Q$2004=F$1),('Diário 5º PA'!$F$5:$F$2004))
+SUMPRODUCT(-('Comp.'!$D$5:$D$253='Analítico Cp.'!$B63),-('Comp.'!$L$5:$L$253=F$1),('Comp.'!$E$5:$E$253))</f>
        <v>0</v>
      </c>
      <c r="G63" s="15">
        <f>SUMPRODUCT(-('Diário 2o PA'!$E$5:$E$1412='Analítico Cp.'!$B63),-('Diário 2o PA'!$Q$5:$Q$1412=G$1),('Diário 2o PA'!$F$5:$F$1412))
+SUMPRODUCT(-('Diário 3o PA'!$E$5:$E$2004='Analítico Cp.'!$B63),-('Diário 3o PA'!$Q$5:$Q$2004=G$1),('Diário 3o PA'!$F$5:$F$2004))
+SUMPRODUCT(-('Diário 4º PA'!$E$5:$E$2004='Analítico Cp.'!$B63),-('Diário 4º PA'!$Q$5:$Q$2004=G$1),('Diário 4º PA'!$F$5:$F$2004))
+SUMPRODUCT(-('Diário 5º PA'!$E$5:$E$2004='Analítico Cp.'!$B63),-('Diário 5º PA'!$Q$5:$Q$2004=G$1),('Diário 5º PA'!$F$5:$F$2004))
+SUMPRODUCT(-('Comp.'!$D$5:$D$253='Analítico Cp.'!$B63),-('Comp.'!$L$5:$L$253=G$1),('Comp.'!$E$5:$E$253))</f>
        <v>0</v>
      </c>
      <c r="H63" s="15">
        <f>SUMPRODUCT(-('Diário 2o PA'!$E$5:$E$1412='Analítico Cp.'!$B63),-('Diário 2o PA'!$Q$5:$Q$1412=H$1),('Diário 2o PA'!$F$5:$F$1412))
+SUMPRODUCT(-('Diário 3o PA'!$E$5:$E$2004='Analítico Cp.'!$B63),-('Diário 3o PA'!$Q$5:$Q$2004=H$1),('Diário 3o PA'!$F$5:$F$2004))
+SUMPRODUCT(-('Diário 4º PA'!$E$5:$E$2004='Analítico Cp.'!$B63),-('Diário 4º PA'!$Q$5:$Q$2004=H$1),('Diário 4º PA'!$F$5:$F$2004))
+SUMPRODUCT(-('Diário 5º PA'!$E$5:$E$2004='Analítico Cp.'!$B63),-('Diário 5º PA'!$Q$5:$Q$2004=H$1),('Diário 5º PA'!$F$5:$F$2004))
+SUMPRODUCT(-('Comp.'!$D$5:$D$253='Analítico Cp.'!$B63),-('Comp.'!$L$5:$L$253=H$1),('Comp.'!$E$5:$E$253))</f>
        <v>0</v>
      </c>
      <c r="I63" s="15">
        <f>SUMPRODUCT(-('Diário 2o PA'!$E$5:$E$1412='Analítico Cp.'!$B63),-('Diário 2o PA'!$Q$5:$Q$1412=I$1),('Diário 2o PA'!$F$5:$F$1412))
+SUMPRODUCT(-('Diário 3o PA'!$E$5:$E$2004='Analítico Cp.'!$B63),-('Diário 3o PA'!$Q$5:$Q$2004=I$1),('Diário 3o PA'!$F$5:$F$2004))
+SUMPRODUCT(-('Diário 4º PA'!$E$5:$E$2004='Analítico Cp.'!$B63),-('Diário 4º PA'!$Q$5:$Q$2004=I$1),('Diário 4º PA'!$F$5:$F$2004))
+SUMPRODUCT(-('Diário 5º PA'!$E$5:$E$2004='Analítico Cp.'!$B63),-('Diário 5º PA'!$Q$5:$Q$2004=I$1),('Diário 5º PA'!$F$5:$F$2004))
+SUMPRODUCT(-('Comp.'!$D$5:$D$253='Analítico Cp.'!$B63),-('Comp.'!$L$5:$L$253=I$1),('Comp.'!$E$5:$E$253))</f>
        <v>0</v>
      </c>
      <c r="J63" s="15">
        <f>SUMPRODUCT(-('Diário 2o PA'!$E$5:$E$1412='Analítico Cp.'!$B63),-('Diário 2o PA'!$Q$5:$Q$1412=J$1),('Diário 2o PA'!$F$5:$F$1412))
+SUMPRODUCT(-('Diário 3o PA'!$E$5:$E$2004='Analítico Cp.'!$B63),-('Diário 3o PA'!$Q$5:$Q$2004=J$1),('Diário 3o PA'!$F$5:$F$2004))
+SUMPRODUCT(-('Diário 4º PA'!$E$5:$E$2004='Analítico Cp.'!$B63),-('Diário 4º PA'!$Q$5:$Q$2004=J$1),('Diário 4º PA'!$F$5:$F$2004))
+SUMPRODUCT(-('Diário 5º PA'!$E$5:$E$2004='Analítico Cp.'!$B63),-('Diário 5º PA'!$Q$5:$Q$2004=J$1),('Diário 5º PA'!$F$5:$F$2004))
+SUMPRODUCT(-('Comp.'!$D$5:$D$253='Analítico Cp.'!$B63),-('Comp.'!$L$5:$L$253=J$1),('Comp.'!$E$5:$E$253))</f>
        <v>0</v>
      </c>
      <c r="K63" s="15">
        <f>SUMPRODUCT(-('Diário 2o PA'!$E$5:$E$1412='Analítico Cp.'!$B63),-('Diário 2o PA'!$Q$5:$Q$1412=K$1),('Diário 2o PA'!$F$5:$F$1412))
+SUMPRODUCT(-('Diário 3o PA'!$E$5:$E$2004='Analítico Cp.'!$B63),-('Diário 3o PA'!$Q$5:$Q$2004=K$1),('Diário 3o PA'!$F$5:$F$2004))
+SUMPRODUCT(-('Diário 4º PA'!$E$5:$E$2004='Analítico Cp.'!$B63),-('Diário 4º PA'!$Q$5:$Q$2004=K$1),('Diário 4º PA'!$F$5:$F$2004))
+SUMPRODUCT(-('Diário 5º PA'!$E$5:$E$2004='Analítico Cp.'!$B63),-('Diário 5º PA'!$Q$5:$Q$2004=K$1),('Diário 5º PA'!$F$5:$F$2004))
+SUMPRODUCT(-('Comp.'!$D$5:$D$253='Analítico Cp.'!$B63),-('Comp.'!$L$5:$L$253=K$1),('Comp.'!$E$5:$E$253))</f>
        <v>0</v>
      </c>
      <c r="L63" s="15">
        <f>SUMPRODUCT(-('Diário 2o PA'!$E$5:$E$1412='Analítico Cp.'!$B63),-('Diário 2o PA'!$Q$5:$Q$1412=L$1),('Diário 2o PA'!$F$5:$F$1412))
+SUMPRODUCT(-('Diário 3o PA'!$E$5:$E$2004='Analítico Cp.'!$B63),-('Diário 3o PA'!$Q$5:$Q$2004=L$1),('Diário 3o PA'!$F$5:$F$2004))
+SUMPRODUCT(-('Diário 4º PA'!$E$5:$E$2004='Analítico Cp.'!$B63),-('Diário 4º PA'!$Q$5:$Q$2004=L$1),('Diário 4º PA'!$F$5:$F$2004))
+SUMPRODUCT(-('Diário 5º PA'!$E$5:$E$2004='Analítico Cp.'!$B63),-('Diário 5º PA'!$Q$5:$Q$2004=L$1),('Diário 5º PA'!$F$5:$F$2004))
+SUMPRODUCT(-('Comp.'!$D$5:$D$253='Analítico Cp.'!$B63),-('Comp.'!$L$5:$L$253=L$1),('Comp.'!$E$5:$E$253))</f>
        <v>0</v>
      </c>
      <c r="M63" s="15">
        <f>SUMPRODUCT(-('Diário 2o PA'!$E$5:$E$1412='Analítico Cp.'!$B63),-('Diário 2o PA'!$Q$5:$Q$1412=M$1),('Diário 2o PA'!$F$5:$F$1412))
+SUMPRODUCT(-('Diário 3o PA'!$E$5:$E$2004='Analítico Cp.'!$B63),-('Diário 3o PA'!$Q$5:$Q$2004=M$1),('Diário 3o PA'!$F$5:$F$2004))
+SUMPRODUCT(-('Diário 4º PA'!$E$5:$E$2004='Analítico Cp.'!$B63),-('Diário 4º PA'!$Q$5:$Q$2004=M$1),('Diário 4º PA'!$F$5:$F$2004))
+SUMPRODUCT(-('Diário 5º PA'!$E$5:$E$2004='Analítico Cp.'!$B63),-('Diário 5º PA'!$Q$5:$Q$2004=M$1),('Diário 5º PA'!$F$5:$F$2004))
+SUMPRODUCT(-('Comp.'!$D$5:$D$253='Analítico Cp.'!$B63),-('Comp.'!$L$5:$L$253=M$1),('Comp.'!$E$5:$E$253))</f>
        <v>0</v>
      </c>
      <c r="N63" s="15">
        <f>SUMPRODUCT(-('Diário 2o PA'!$E$5:$E$1412='Analítico Cp.'!$B63),-('Diário 2o PA'!$Q$5:$Q$1412=N$1),('Diário 2o PA'!$F$5:$F$1412))
+SUMPRODUCT(-('Diário 3o PA'!$E$5:$E$2004='Analítico Cp.'!$B63),-('Diário 3o PA'!$Q$5:$Q$2004=N$1),('Diário 3o PA'!$F$5:$F$2004))
+SUMPRODUCT(-('Diário 4º PA'!$E$5:$E$2004='Analítico Cp.'!$B63),-('Diário 4º PA'!$Q$5:$Q$2004=N$1),('Diário 4º PA'!$F$5:$F$2004))
+SUMPRODUCT(-('Diário 5º PA'!$E$5:$E$2004='Analítico Cp.'!$B63),-('Diário 5º PA'!$Q$5:$Q$2004=N$1),('Diário 5º PA'!$F$5:$F$2004))
+SUMPRODUCT(-('Comp.'!$D$5:$D$253='Analítico Cp.'!$B63),-('Comp.'!$L$5:$L$253=N$1),('Comp.'!$E$5:$E$253))</f>
        <v>0</v>
      </c>
      <c r="O63" s="16">
        <f t="shared" si="12"/>
        <v>0</v>
      </c>
      <c r="P63" s="193">
        <f t="shared" si="11"/>
        <v>0</v>
      </c>
    </row>
    <row r="64" spans="1:16" ht="23.25" customHeight="1" x14ac:dyDescent="0.25">
      <c r="A64" s="68" t="s">
        <v>119</v>
      </c>
      <c r="B64" s="114" t="s">
        <v>747</v>
      </c>
      <c r="C64" s="15">
        <f>SUMPRODUCT(-('Diário 2o PA'!$E$5:$E$1412='Analítico Cp.'!$B64),-('Diário 2o PA'!$Q$5:$Q$1412=C$1),('Diário 2o PA'!$F$5:$F$1412))
+SUMPRODUCT(-('Diário 3o PA'!$E$5:$E$2004='Analítico Cp.'!$B64),-('Diário 3o PA'!$Q$5:$Q$2004=C$1),('Diário 3o PA'!$F$5:$F$2004))
+SUMPRODUCT(-('Diário 4º PA'!$E$5:$E$2004='Analítico Cp.'!$B64),-('Diário 4º PA'!$Q$5:$Q$2004=C$1),('Diário 4º PA'!$F$5:$F$2004))
+SUMPRODUCT(-('Diário 5º PA'!$E$5:$E$2004='Analítico Cp.'!$B64),-('Diário 5º PA'!$Q$5:$Q$2004=C$1),('Diário 5º PA'!$F$5:$F$2004))
+SUMPRODUCT(-('Comp.'!$D$5:$D$253='Analítico Cp.'!$B64),-('Comp.'!$L$5:$L$253=C$1),('Comp.'!$E$5:$E$253))</f>
        <v>7511.44</v>
      </c>
      <c r="D64" s="15">
        <f>SUMPRODUCT(-('Diário 2o PA'!$E$5:$E$1412='Analítico Cp.'!$B64),-('Diário 2o PA'!$Q$5:$Q$1412=D$1),('Diário 2o PA'!$F$5:$F$1412))
+SUMPRODUCT(-('Diário 3o PA'!$E$5:$E$2004='Analítico Cp.'!$B64),-('Diário 3o PA'!$Q$5:$Q$2004=D$1),('Diário 3o PA'!$F$5:$F$2004))
+SUMPRODUCT(-('Diário 4º PA'!$E$5:$E$2004='Analítico Cp.'!$B64),-('Diário 4º PA'!$Q$5:$Q$2004=D$1),('Diário 4º PA'!$F$5:$F$2004))
+SUMPRODUCT(-('Diário 5º PA'!$E$5:$E$2004='Analítico Cp.'!$B64),-('Diário 5º PA'!$Q$5:$Q$2004=D$1),('Diário 5º PA'!$F$5:$F$2004))
+SUMPRODUCT(-('Comp.'!$D$5:$D$253='Analítico Cp.'!$B64),-('Comp.'!$L$5:$L$253=D$1),('Comp.'!$E$5:$E$253))</f>
        <v>6649.0499999999984</v>
      </c>
      <c r="E64" s="15">
        <f>SUMPRODUCT(-('Diário 2o PA'!$E$5:$E$1412='Analítico Cp.'!$B64),-('Diário 2o PA'!$Q$5:$Q$1412=E$1),('Diário 2o PA'!$F$5:$F$1412))
+SUMPRODUCT(-('Diário 3o PA'!$E$5:$E$2004='Analítico Cp.'!$B64),-('Diário 3o PA'!$Q$5:$Q$2004=E$1),('Diário 3o PA'!$F$5:$F$2004))
+SUMPRODUCT(-('Diário 4º PA'!$E$5:$E$2004='Analítico Cp.'!$B64),-('Diário 4º PA'!$Q$5:$Q$2004=E$1),('Diário 4º PA'!$F$5:$F$2004))
+SUMPRODUCT(-('Diário 5º PA'!$E$5:$E$2004='Analítico Cp.'!$B64),-('Diário 5º PA'!$Q$5:$Q$2004=E$1),('Diário 5º PA'!$F$5:$F$2004))
+SUMPRODUCT(-('Comp.'!$D$5:$D$253='Analítico Cp.'!$B64),-('Comp.'!$L$5:$L$253=E$1),('Comp.'!$E$5:$E$253))</f>
        <v>10369.920000000002</v>
      </c>
      <c r="F64" s="15">
        <f>SUMPRODUCT(-('Diário 2o PA'!$E$5:$E$1412='Analítico Cp.'!$B64),-('Diário 2o PA'!$Q$5:$Q$1412=F$1),('Diário 2o PA'!$F$5:$F$1412))
+SUMPRODUCT(-('Diário 3o PA'!$E$5:$E$2004='Analítico Cp.'!$B64),-('Diário 3o PA'!$Q$5:$Q$2004=F$1),('Diário 3o PA'!$F$5:$F$2004))
+SUMPRODUCT(-('Diário 4º PA'!$E$5:$E$2004='Analítico Cp.'!$B64),-('Diário 4º PA'!$Q$5:$Q$2004=F$1),('Diário 4º PA'!$F$5:$F$2004))
+SUMPRODUCT(-('Diário 5º PA'!$E$5:$E$2004='Analítico Cp.'!$B64),-('Diário 5º PA'!$Q$5:$Q$2004=F$1),('Diário 5º PA'!$F$5:$F$2004))
+SUMPRODUCT(-('Comp.'!$D$5:$D$253='Analítico Cp.'!$B64),-('Comp.'!$L$5:$L$253=F$1),('Comp.'!$E$5:$E$253))</f>
        <v>0</v>
      </c>
      <c r="G64" s="15">
        <f>SUMPRODUCT(-('Diário 2o PA'!$E$5:$E$1412='Analítico Cp.'!$B64),-('Diário 2o PA'!$Q$5:$Q$1412=G$1),('Diário 2o PA'!$F$5:$F$1412))
+SUMPRODUCT(-('Diário 3o PA'!$E$5:$E$2004='Analítico Cp.'!$B64),-('Diário 3o PA'!$Q$5:$Q$2004=G$1),('Diário 3o PA'!$F$5:$F$2004))
+SUMPRODUCT(-('Diário 4º PA'!$E$5:$E$2004='Analítico Cp.'!$B64),-('Diário 4º PA'!$Q$5:$Q$2004=G$1),('Diário 4º PA'!$F$5:$F$2004))
+SUMPRODUCT(-('Diário 5º PA'!$E$5:$E$2004='Analítico Cp.'!$B64),-('Diário 5º PA'!$Q$5:$Q$2004=G$1),('Diário 5º PA'!$F$5:$F$2004))
+SUMPRODUCT(-('Comp.'!$D$5:$D$253='Analítico Cp.'!$B64),-('Comp.'!$L$5:$L$253=G$1),('Comp.'!$E$5:$E$253))</f>
        <v>0</v>
      </c>
      <c r="H64" s="15">
        <f>SUMPRODUCT(-('Diário 2o PA'!$E$5:$E$1412='Analítico Cp.'!$B64),-('Diário 2o PA'!$Q$5:$Q$1412=H$1),('Diário 2o PA'!$F$5:$F$1412))
+SUMPRODUCT(-('Diário 3o PA'!$E$5:$E$2004='Analítico Cp.'!$B64),-('Diário 3o PA'!$Q$5:$Q$2004=H$1),('Diário 3o PA'!$F$5:$F$2004))
+SUMPRODUCT(-('Diário 4º PA'!$E$5:$E$2004='Analítico Cp.'!$B64),-('Diário 4º PA'!$Q$5:$Q$2004=H$1),('Diário 4º PA'!$F$5:$F$2004))
+SUMPRODUCT(-('Diário 5º PA'!$E$5:$E$2004='Analítico Cp.'!$B64),-('Diário 5º PA'!$Q$5:$Q$2004=H$1),('Diário 5º PA'!$F$5:$F$2004))
+SUMPRODUCT(-('Comp.'!$D$5:$D$253='Analítico Cp.'!$B64),-('Comp.'!$L$5:$L$253=H$1),('Comp.'!$E$5:$E$253))</f>
        <v>0</v>
      </c>
      <c r="I64" s="15">
        <f>SUMPRODUCT(-('Diário 2o PA'!$E$5:$E$1412='Analítico Cp.'!$B64),-('Diário 2o PA'!$Q$5:$Q$1412=I$1),('Diário 2o PA'!$F$5:$F$1412))
+SUMPRODUCT(-('Diário 3o PA'!$E$5:$E$2004='Analítico Cp.'!$B64),-('Diário 3o PA'!$Q$5:$Q$2004=I$1),('Diário 3o PA'!$F$5:$F$2004))
+SUMPRODUCT(-('Diário 4º PA'!$E$5:$E$2004='Analítico Cp.'!$B64),-('Diário 4º PA'!$Q$5:$Q$2004=I$1),('Diário 4º PA'!$F$5:$F$2004))
+SUMPRODUCT(-('Diário 5º PA'!$E$5:$E$2004='Analítico Cp.'!$B64),-('Diário 5º PA'!$Q$5:$Q$2004=I$1),('Diário 5º PA'!$F$5:$F$2004))
+SUMPRODUCT(-('Comp.'!$D$5:$D$253='Analítico Cp.'!$B64),-('Comp.'!$L$5:$L$253=I$1),('Comp.'!$E$5:$E$253))</f>
        <v>0</v>
      </c>
      <c r="J64" s="15">
        <f>SUMPRODUCT(-('Diário 2o PA'!$E$5:$E$1412='Analítico Cp.'!$B64),-('Diário 2o PA'!$Q$5:$Q$1412=J$1),('Diário 2o PA'!$F$5:$F$1412))
+SUMPRODUCT(-('Diário 3o PA'!$E$5:$E$2004='Analítico Cp.'!$B64),-('Diário 3o PA'!$Q$5:$Q$2004=J$1),('Diário 3o PA'!$F$5:$F$2004))
+SUMPRODUCT(-('Diário 4º PA'!$E$5:$E$2004='Analítico Cp.'!$B64),-('Diário 4º PA'!$Q$5:$Q$2004=J$1),('Diário 4º PA'!$F$5:$F$2004))
+SUMPRODUCT(-('Diário 5º PA'!$E$5:$E$2004='Analítico Cp.'!$B64),-('Diário 5º PA'!$Q$5:$Q$2004=J$1),('Diário 5º PA'!$F$5:$F$2004))
+SUMPRODUCT(-('Comp.'!$D$5:$D$253='Analítico Cp.'!$B64),-('Comp.'!$L$5:$L$253=J$1),('Comp.'!$E$5:$E$253))</f>
        <v>0</v>
      </c>
      <c r="K64" s="15">
        <f>SUMPRODUCT(-('Diário 2o PA'!$E$5:$E$1412='Analítico Cp.'!$B64),-('Diário 2o PA'!$Q$5:$Q$1412=K$1),('Diário 2o PA'!$F$5:$F$1412))
+SUMPRODUCT(-('Diário 3o PA'!$E$5:$E$2004='Analítico Cp.'!$B64),-('Diário 3o PA'!$Q$5:$Q$2004=K$1),('Diário 3o PA'!$F$5:$F$2004))
+SUMPRODUCT(-('Diário 4º PA'!$E$5:$E$2004='Analítico Cp.'!$B64),-('Diário 4º PA'!$Q$5:$Q$2004=K$1),('Diário 4º PA'!$F$5:$F$2004))
+SUMPRODUCT(-('Diário 5º PA'!$E$5:$E$2004='Analítico Cp.'!$B64),-('Diário 5º PA'!$Q$5:$Q$2004=K$1),('Diário 5º PA'!$F$5:$F$2004))
+SUMPRODUCT(-('Comp.'!$D$5:$D$253='Analítico Cp.'!$B64),-('Comp.'!$L$5:$L$253=K$1),('Comp.'!$E$5:$E$253))</f>
        <v>0</v>
      </c>
      <c r="L64" s="15">
        <f>SUMPRODUCT(-('Diário 2o PA'!$E$5:$E$1412='Analítico Cp.'!$B64),-('Diário 2o PA'!$Q$5:$Q$1412=L$1),('Diário 2o PA'!$F$5:$F$1412))
+SUMPRODUCT(-('Diário 3o PA'!$E$5:$E$2004='Analítico Cp.'!$B64),-('Diário 3o PA'!$Q$5:$Q$2004=L$1),('Diário 3o PA'!$F$5:$F$2004))
+SUMPRODUCT(-('Diário 4º PA'!$E$5:$E$2004='Analítico Cp.'!$B64),-('Diário 4º PA'!$Q$5:$Q$2004=L$1),('Diário 4º PA'!$F$5:$F$2004))
+SUMPRODUCT(-('Diário 5º PA'!$E$5:$E$2004='Analítico Cp.'!$B64),-('Diário 5º PA'!$Q$5:$Q$2004=L$1),('Diário 5º PA'!$F$5:$F$2004))
+SUMPRODUCT(-('Comp.'!$D$5:$D$253='Analítico Cp.'!$B64),-('Comp.'!$L$5:$L$253=L$1),('Comp.'!$E$5:$E$253))</f>
        <v>0</v>
      </c>
      <c r="M64" s="15">
        <f>SUMPRODUCT(-('Diário 2o PA'!$E$5:$E$1412='Analítico Cp.'!$B64),-('Diário 2o PA'!$Q$5:$Q$1412=M$1),('Diário 2o PA'!$F$5:$F$1412))
+SUMPRODUCT(-('Diário 3o PA'!$E$5:$E$2004='Analítico Cp.'!$B64),-('Diário 3o PA'!$Q$5:$Q$2004=M$1),('Diário 3o PA'!$F$5:$F$2004))
+SUMPRODUCT(-('Diário 4º PA'!$E$5:$E$2004='Analítico Cp.'!$B64),-('Diário 4º PA'!$Q$5:$Q$2004=M$1),('Diário 4º PA'!$F$5:$F$2004))
+SUMPRODUCT(-('Diário 5º PA'!$E$5:$E$2004='Analítico Cp.'!$B64),-('Diário 5º PA'!$Q$5:$Q$2004=M$1),('Diário 5º PA'!$F$5:$F$2004))
+SUMPRODUCT(-('Comp.'!$D$5:$D$253='Analítico Cp.'!$B64),-('Comp.'!$L$5:$L$253=M$1),('Comp.'!$E$5:$E$253))</f>
        <v>0</v>
      </c>
      <c r="N64" s="15">
        <f>SUMPRODUCT(-('Diário 2o PA'!$E$5:$E$1412='Analítico Cp.'!$B64),-('Diário 2o PA'!$Q$5:$Q$1412=N$1),('Diário 2o PA'!$F$5:$F$1412))
+SUMPRODUCT(-('Diário 3o PA'!$E$5:$E$2004='Analítico Cp.'!$B64),-('Diário 3o PA'!$Q$5:$Q$2004=N$1),('Diário 3o PA'!$F$5:$F$2004))
+SUMPRODUCT(-('Diário 4º PA'!$E$5:$E$2004='Analítico Cp.'!$B64),-('Diário 4º PA'!$Q$5:$Q$2004=N$1),('Diário 4º PA'!$F$5:$F$2004))
+SUMPRODUCT(-('Diário 5º PA'!$E$5:$E$2004='Analítico Cp.'!$B64),-('Diário 5º PA'!$Q$5:$Q$2004=N$1),('Diário 5º PA'!$F$5:$F$2004))
+SUMPRODUCT(-('Comp.'!$D$5:$D$253='Analítico Cp.'!$B64),-('Comp.'!$L$5:$L$253=N$1),('Comp.'!$E$5:$E$253))</f>
        <v>0</v>
      </c>
      <c r="O64" s="16">
        <f t="shared" si="12"/>
        <v>24530.41</v>
      </c>
      <c r="P64" s="193">
        <f t="shared" si="11"/>
        <v>3.4440977659256724E-3</v>
      </c>
    </row>
    <row r="65" spans="1:16" ht="23.25" customHeight="1" x14ac:dyDescent="0.25">
      <c r="A65" s="68" t="s">
        <v>120</v>
      </c>
      <c r="B65" s="114" t="s">
        <v>60</v>
      </c>
      <c r="C65" s="15">
        <f>SUMPRODUCT(-('Diário 2o PA'!$E$5:$E$1412='Analítico Cp.'!$B65),-('Diário 2o PA'!$Q$5:$Q$1412=C$1),('Diário 2o PA'!$F$5:$F$1412))
+SUMPRODUCT(-('Diário 3o PA'!$E$5:$E$2004='Analítico Cp.'!$B65),-('Diário 3o PA'!$Q$5:$Q$2004=C$1),('Diário 3o PA'!$F$5:$F$2004))
+SUMPRODUCT(-('Diário 4º PA'!$E$5:$E$2004='Analítico Cp.'!$B65),-('Diário 4º PA'!$Q$5:$Q$2004=C$1),('Diário 4º PA'!$F$5:$F$2004))
+SUMPRODUCT(-('Diário 5º PA'!$E$5:$E$2004='Analítico Cp.'!$B65),-('Diário 5º PA'!$Q$5:$Q$2004=C$1),('Diário 5º PA'!$F$5:$F$2004))
+SUMPRODUCT(-('Comp.'!$D$5:$D$253='Analítico Cp.'!$B65),-('Comp.'!$L$5:$L$253=C$1),('Comp.'!$E$5:$E$253))</f>
        <v>0</v>
      </c>
      <c r="D65" s="15">
        <f>SUMPRODUCT(-('Diário 2o PA'!$E$5:$E$1412='Analítico Cp.'!$B65),-('Diário 2o PA'!$Q$5:$Q$1412=D$1),('Diário 2o PA'!$F$5:$F$1412))
+SUMPRODUCT(-('Diário 3o PA'!$E$5:$E$2004='Analítico Cp.'!$B65),-('Diário 3o PA'!$Q$5:$Q$2004=D$1),('Diário 3o PA'!$F$5:$F$2004))
+SUMPRODUCT(-('Diário 4º PA'!$E$5:$E$2004='Analítico Cp.'!$B65),-('Diário 4º PA'!$Q$5:$Q$2004=D$1),('Diário 4º PA'!$F$5:$F$2004))
+SUMPRODUCT(-('Diário 5º PA'!$E$5:$E$2004='Analítico Cp.'!$B65),-('Diário 5º PA'!$Q$5:$Q$2004=D$1),('Diário 5º PA'!$F$5:$F$2004))
+SUMPRODUCT(-('Comp.'!$D$5:$D$253='Analítico Cp.'!$B65),-('Comp.'!$L$5:$L$253=D$1),('Comp.'!$E$5:$E$253))</f>
        <v>0</v>
      </c>
      <c r="E65" s="15">
        <f>SUMPRODUCT(-('Diário 2o PA'!$E$5:$E$1412='Analítico Cp.'!$B65),-('Diário 2o PA'!$Q$5:$Q$1412=E$1),('Diário 2o PA'!$F$5:$F$1412))
+SUMPRODUCT(-('Diário 3o PA'!$E$5:$E$2004='Analítico Cp.'!$B65),-('Diário 3o PA'!$Q$5:$Q$2004=E$1),('Diário 3o PA'!$F$5:$F$2004))
+SUMPRODUCT(-('Diário 4º PA'!$E$5:$E$2004='Analítico Cp.'!$B65),-('Diário 4º PA'!$Q$5:$Q$2004=E$1),('Diário 4º PA'!$F$5:$F$2004))
+SUMPRODUCT(-('Diário 5º PA'!$E$5:$E$2004='Analítico Cp.'!$B65),-('Diário 5º PA'!$Q$5:$Q$2004=E$1),('Diário 5º PA'!$F$5:$F$2004))
+SUMPRODUCT(-('Comp.'!$D$5:$D$253='Analítico Cp.'!$B65),-('Comp.'!$L$5:$L$253=E$1),('Comp.'!$E$5:$E$253))</f>
        <v>0</v>
      </c>
      <c r="F65" s="15">
        <f>SUMPRODUCT(-('Diário 2o PA'!$E$5:$E$1412='Analítico Cp.'!$B65),-('Diário 2o PA'!$Q$5:$Q$1412=F$1),('Diário 2o PA'!$F$5:$F$1412))
+SUMPRODUCT(-('Diário 3o PA'!$E$5:$E$2004='Analítico Cp.'!$B65),-('Diário 3o PA'!$Q$5:$Q$2004=F$1),('Diário 3o PA'!$F$5:$F$2004))
+SUMPRODUCT(-('Diário 4º PA'!$E$5:$E$2004='Analítico Cp.'!$B65),-('Diário 4º PA'!$Q$5:$Q$2004=F$1),('Diário 4º PA'!$F$5:$F$2004))
+SUMPRODUCT(-('Diário 5º PA'!$E$5:$E$2004='Analítico Cp.'!$B65),-('Diário 5º PA'!$Q$5:$Q$2004=F$1),('Diário 5º PA'!$F$5:$F$2004))
+SUMPRODUCT(-('Comp.'!$D$5:$D$253='Analítico Cp.'!$B65),-('Comp.'!$L$5:$L$253=F$1),('Comp.'!$E$5:$E$253))</f>
        <v>0</v>
      </c>
      <c r="G65" s="15">
        <f>SUMPRODUCT(-('Diário 2o PA'!$E$5:$E$1412='Analítico Cp.'!$B65),-('Diário 2o PA'!$Q$5:$Q$1412=G$1),('Diário 2o PA'!$F$5:$F$1412))
+SUMPRODUCT(-('Diário 3o PA'!$E$5:$E$2004='Analítico Cp.'!$B65),-('Diário 3o PA'!$Q$5:$Q$2004=G$1),('Diário 3o PA'!$F$5:$F$2004))
+SUMPRODUCT(-('Diário 4º PA'!$E$5:$E$2004='Analítico Cp.'!$B65),-('Diário 4º PA'!$Q$5:$Q$2004=G$1),('Diário 4º PA'!$F$5:$F$2004))
+SUMPRODUCT(-('Diário 5º PA'!$E$5:$E$2004='Analítico Cp.'!$B65),-('Diário 5º PA'!$Q$5:$Q$2004=G$1),('Diário 5º PA'!$F$5:$F$2004))
+SUMPRODUCT(-('Comp.'!$D$5:$D$253='Analítico Cp.'!$B65),-('Comp.'!$L$5:$L$253=G$1),('Comp.'!$E$5:$E$253))</f>
        <v>0</v>
      </c>
      <c r="H65" s="15">
        <f>SUMPRODUCT(-('Diário 2o PA'!$E$5:$E$1412='Analítico Cp.'!$B65),-('Diário 2o PA'!$Q$5:$Q$1412=H$1),('Diário 2o PA'!$F$5:$F$1412))
+SUMPRODUCT(-('Diário 3o PA'!$E$5:$E$2004='Analítico Cp.'!$B65),-('Diário 3o PA'!$Q$5:$Q$2004=H$1),('Diário 3o PA'!$F$5:$F$2004))
+SUMPRODUCT(-('Diário 4º PA'!$E$5:$E$2004='Analítico Cp.'!$B65),-('Diário 4º PA'!$Q$5:$Q$2004=H$1),('Diário 4º PA'!$F$5:$F$2004))
+SUMPRODUCT(-('Diário 5º PA'!$E$5:$E$2004='Analítico Cp.'!$B65),-('Diário 5º PA'!$Q$5:$Q$2004=H$1),('Diário 5º PA'!$F$5:$F$2004))
+SUMPRODUCT(-('Comp.'!$D$5:$D$253='Analítico Cp.'!$B65),-('Comp.'!$L$5:$L$253=H$1),('Comp.'!$E$5:$E$253))</f>
        <v>0</v>
      </c>
      <c r="I65" s="15">
        <f>SUMPRODUCT(-('Diário 2o PA'!$E$5:$E$1412='Analítico Cp.'!$B65),-('Diário 2o PA'!$Q$5:$Q$1412=I$1),('Diário 2o PA'!$F$5:$F$1412))
+SUMPRODUCT(-('Diário 3o PA'!$E$5:$E$2004='Analítico Cp.'!$B65),-('Diário 3o PA'!$Q$5:$Q$2004=I$1),('Diário 3o PA'!$F$5:$F$2004))
+SUMPRODUCT(-('Diário 4º PA'!$E$5:$E$2004='Analítico Cp.'!$B65),-('Diário 4º PA'!$Q$5:$Q$2004=I$1),('Diário 4º PA'!$F$5:$F$2004))
+SUMPRODUCT(-('Diário 5º PA'!$E$5:$E$2004='Analítico Cp.'!$B65),-('Diário 5º PA'!$Q$5:$Q$2004=I$1),('Diário 5º PA'!$F$5:$F$2004))
+SUMPRODUCT(-('Comp.'!$D$5:$D$253='Analítico Cp.'!$B65),-('Comp.'!$L$5:$L$253=I$1),('Comp.'!$E$5:$E$253))</f>
        <v>0</v>
      </c>
      <c r="J65" s="15">
        <f>SUMPRODUCT(-('Diário 2o PA'!$E$5:$E$1412='Analítico Cp.'!$B65),-('Diário 2o PA'!$Q$5:$Q$1412=J$1),('Diário 2o PA'!$F$5:$F$1412))
+SUMPRODUCT(-('Diário 3o PA'!$E$5:$E$2004='Analítico Cp.'!$B65),-('Diário 3o PA'!$Q$5:$Q$2004=J$1),('Diário 3o PA'!$F$5:$F$2004))
+SUMPRODUCT(-('Diário 4º PA'!$E$5:$E$2004='Analítico Cp.'!$B65),-('Diário 4º PA'!$Q$5:$Q$2004=J$1),('Diário 4º PA'!$F$5:$F$2004))
+SUMPRODUCT(-('Diário 5º PA'!$E$5:$E$2004='Analítico Cp.'!$B65),-('Diário 5º PA'!$Q$5:$Q$2004=J$1),('Diário 5º PA'!$F$5:$F$2004))
+SUMPRODUCT(-('Comp.'!$D$5:$D$253='Analítico Cp.'!$B65),-('Comp.'!$L$5:$L$253=J$1),('Comp.'!$E$5:$E$253))</f>
        <v>0</v>
      </c>
      <c r="K65" s="15">
        <f>SUMPRODUCT(-('Diário 2o PA'!$E$5:$E$1412='Analítico Cp.'!$B65),-('Diário 2o PA'!$Q$5:$Q$1412=K$1),('Diário 2o PA'!$F$5:$F$1412))
+SUMPRODUCT(-('Diário 3o PA'!$E$5:$E$2004='Analítico Cp.'!$B65),-('Diário 3o PA'!$Q$5:$Q$2004=K$1),('Diário 3o PA'!$F$5:$F$2004))
+SUMPRODUCT(-('Diário 4º PA'!$E$5:$E$2004='Analítico Cp.'!$B65),-('Diário 4º PA'!$Q$5:$Q$2004=K$1),('Diário 4º PA'!$F$5:$F$2004))
+SUMPRODUCT(-('Diário 5º PA'!$E$5:$E$2004='Analítico Cp.'!$B65),-('Diário 5º PA'!$Q$5:$Q$2004=K$1),('Diário 5º PA'!$F$5:$F$2004))
+SUMPRODUCT(-('Comp.'!$D$5:$D$253='Analítico Cp.'!$B65),-('Comp.'!$L$5:$L$253=K$1),('Comp.'!$E$5:$E$253))</f>
        <v>0</v>
      </c>
      <c r="L65" s="15">
        <f>SUMPRODUCT(-('Diário 2o PA'!$E$5:$E$1412='Analítico Cp.'!$B65),-('Diário 2o PA'!$Q$5:$Q$1412=L$1),('Diário 2o PA'!$F$5:$F$1412))
+SUMPRODUCT(-('Diário 3o PA'!$E$5:$E$2004='Analítico Cp.'!$B65),-('Diário 3o PA'!$Q$5:$Q$2004=L$1),('Diário 3o PA'!$F$5:$F$2004))
+SUMPRODUCT(-('Diário 4º PA'!$E$5:$E$2004='Analítico Cp.'!$B65),-('Diário 4º PA'!$Q$5:$Q$2004=L$1),('Diário 4º PA'!$F$5:$F$2004))
+SUMPRODUCT(-('Diário 5º PA'!$E$5:$E$2004='Analítico Cp.'!$B65),-('Diário 5º PA'!$Q$5:$Q$2004=L$1),('Diário 5º PA'!$F$5:$F$2004))
+SUMPRODUCT(-('Comp.'!$D$5:$D$253='Analítico Cp.'!$B65),-('Comp.'!$L$5:$L$253=L$1),('Comp.'!$E$5:$E$253))</f>
        <v>0</v>
      </c>
      <c r="M65" s="15">
        <f>SUMPRODUCT(-('Diário 2o PA'!$E$5:$E$1412='Analítico Cp.'!$B65),-('Diário 2o PA'!$Q$5:$Q$1412=M$1),('Diário 2o PA'!$F$5:$F$1412))
+SUMPRODUCT(-('Diário 3o PA'!$E$5:$E$2004='Analítico Cp.'!$B65),-('Diário 3o PA'!$Q$5:$Q$2004=M$1),('Diário 3o PA'!$F$5:$F$2004))
+SUMPRODUCT(-('Diário 4º PA'!$E$5:$E$2004='Analítico Cp.'!$B65),-('Diário 4º PA'!$Q$5:$Q$2004=M$1),('Diário 4º PA'!$F$5:$F$2004))
+SUMPRODUCT(-('Diário 5º PA'!$E$5:$E$2004='Analítico Cp.'!$B65),-('Diário 5º PA'!$Q$5:$Q$2004=M$1),('Diário 5º PA'!$F$5:$F$2004))
+SUMPRODUCT(-('Comp.'!$D$5:$D$253='Analítico Cp.'!$B65),-('Comp.'!$L$5:$L$253=M$1),('Comp.'!$E$5:$E$253))</f>
        <v>0</v>
      </c>
      <c r="N65" s="15">
        <f>SUMPRODUCT(-('Diário 2o PA'!$E$5:$E$1412='Analítico Cp.'!$B65),-('Diário 2o PA'!$Q$5:$Q$1412=N$1),('Diário 2o PA'!$F$5:$F$1412))
+SUMPRODUCT(-('Diário 3o PA'!$E$5:$E$2004='Analítico Cp.'!$B65),-('Diário 3o PA'!$Q$5:$Q$2004=N$1),('Diário 3o PA'!$F$5:$F$2004))
+SUMPRODUCT(-('Diário 4º PA'!$E$5:$E$2004='Analítico Cp.'!$B65),-('Diário 4º PA'!$Q$5:$Q$2004=N$1),('Diário 4º PA'!$F$5:$F$2004))
+SUMPRODUCT(-('Diário 5º PA'!$E$5:$E$2004='Analítico Cp.'!$B65),-('Diário 5º PA'!$Q$5:$Q$2004=N$1),('Diário 5º PA'!$F$5:$F$2004))
+SUMPRODUCT(-('Comp.'!$D$5:$D$253='Analítico Cp.'!$B65),-('Comp.'!$L$5:$L$253=N$1),('Comp.'!$E$5:$E$253))</f>
        <v>0</v>
      </c>
      <c r="O65" s="16">
        <f t="shared" si="12"/>
        <v>0</v>
      </c>
      <c r="P65" s="193">
        <f t="shared" si="11"/>
        <v>0</v>
      </c>
    </row>
    <row r="66" spans="1:16" ht="23.25" customHeight="1" x14ac:dyDescent="0.25">
      <c r="A66" s="68" t="s">
        <v>121</v>
      </c>
      <c r="B66" s="114" t="s">
        <v>10</v>
      </c>
      <c r="C66" s="15">
        <f>SUMPRODUCT(-('Diário 2o PA'!$E$5:$E$1412='Analítico Cp.'!$B66),-('Diário 2o PA'!$Q$5:$Q$1412=C$1),('Diário 2o PA'!$F$5:$F$1412))
+SUMPRODUCT(-('Diário 3o PA'!$E$5:$E$2004='Analítico Cp.'!$B66),-('Diário 3o PA'!$Q$5:$Q$2004=C$1),('Diário 3o PA'!$F$5:$F$2004))
+SUMPRODUCT(-('Diário 4º PA'!$E$5:$E$2004='Analítico Cp.'!$B66),-('Diário 4º PA'!$Q$5:$Q$2004=C$1),('Diário 4º PA'!$F$5:$F$2004))
+SUMPRODUCT(-('Diário 5º PA'!$E$5:$E$2004='Analítico Cp.'!$B66),-('Diário 5º PA'!$Q$5:$Q$2004=C$1),('Diário 5º PA'!$F$5:$F$2004))
+SUMPRODUCT(-('Comp.'!$D$5:$D$253='Analítico Cp.'!$B66),-('Comp.'!$L$5:$L$253=C$1),('Comp.'!$E$5:$E$253))</f>
        <v>9986.51</v>
      </c>
      <c r="D66" s="15">
        <f>SUMPRODUCT(-('Diário 2o PA'!$E$5:$E$1412='Analítico Cp.'!$B66),-('Diário 2o PA'!$Q$5:$Q$1412=D$1),('Diário 2o PA'!$F$5:$F$1412))
+SUMPRODUCT(-('Diário 3o PA'!$E$5:$E$2004='Analítico Cp.'!$B66),-('Diário 3o PA'!$Q$5:$Q$2004=D$1),('Diário 3o PA'!$F$5:$F$2004))
+SUMPRODUCT(-('Diário 4º PA'!$E$5:$E$2004='Analítico Cp.'!$B66),-('Diário 4º PA'!$Q$5:$Q$2004=D$1),('Diário 4º PA'!$F$5:$F$2004))
+SUMPRODUCT(-('Diário 5º PA'!$E$5:$E$2004='Analítico Cp.'!$B66),-('Diário 5º PA'!$Q$5:$Q$2004=D$1),('Diário 5º PA'!$F$5:$F$2004))
+SUMPRODUCT(-('Comp.'!$D$5:$D$253='Analítico Cp.'!$B66),-('Comp.'!$L$5:$L$253=D$1),('Comp.'!$E$5:$E$253))</f>
        <v>9986.51</v>
      </c>
      <c r="E66" s="15">
        <f>SUMPRODUCT(-('Diário 2o PA'!$E$5:$E$1412='Analítico Cp.'!$B66),-('Diário 2o PA'!$Q$5:$Q$1412=E$1),('Diário 2o PA'!$F$5:$F$1412))
+SUMPRODUCT(-('Diário 3o PA'!$E$5:$E$2004='Analítico Cp.'!$B66),-('Diário 3o PA'!$Q$5:$Q$2004=E$1),('Diário 3o PA'!$F$5:$F$2004))
+SUMPRODUCT(-('Diário 4º PA'!$E$5:$E$2004='Analítico Cp.'!$B66),-('Diário 4º PA'!$Q$5:$Q$2004=E$1),('Diário 4º PA'!$F$5:$F$2004))
+SUMPRODUCT(-('Diário 5º PA'!$E$5:$E$2004='Analítico Cp.'!$B66),-('Diário 5º PA'!$Q$5:$Q$2004=E$1),('Diário 5º PA'!$F$5:$F$2004))
+SUMPRODUCT(-('Comp.'!$D$5:$D$253='Analítico Cp.'!$B66),-('Comp.'!$L$5:$L$253=E$1),('Comp.'!$E$5:$E$253))</f>
        <v>9986.51</v>
      </c>
      <c r="F66" s="15">
        <f>SUMPRODUCT(-('Diário 2o PA'!$E$5:$E$1412='Analítico Cp.'!$B66),-('Diário 2o PA'!$Q$5:$Q$1412=F$1),('Diário 2o PA'!$F$5:$F$1412))
+SUMPRODUCT(-('Diário 3o PA'!$E$5:$E$2004='Analítico Cp.'!$B66),-('Diário 3o PA'!$Q$5:$Q$2004=F$1),('Diário 3o PA'!$F$5:$F$2004))
+SUMPRODUCT(-('Diário 4º PA'!$E$5:$E$2004='Analítico Cp.'!$B66),-('Diário 4º PA'!$Q$5:$Q$2004=F$1),('Diário 4º PA'!$F$5:$F$2004))
+SUMPRODUCT(-('Diário 5º PA'!$E$5:$E$2004='Analítico Cp.'!$B66),-('Diário 5º PA'!$Q$5:$Q$2004=F$1),('Diário 5º PA'!$F$5:$F$2004))
+SUMPRODUCT(-('Comp.'!$D$5:$D$253='Analítico Cp.'!$B66),-('Comp.'!$L$5:$L$253=F$1),('Comp.'!$E$5:$E$253))</f>
        <v>0</v>
      </c>
      <c r="G66" s="15">
        <f>SUMPRODUCT(-('Diário 2o PA'!$E$5:$E$1412='Analítico Cp.'!$B66),-('Diário 2o PA'!$Q$5:$Q$1412=G$1),('Diário 2o PA'!$F$5:$F$1412))
+SUMPRODUCT(-('Diário 3o PA'!$E$5:$E$2004='Analítico Cp.'!$B66),-('Diário 3o PA'!$Q$5:$Q$2004=G$1),('Diário 3o PA'!$F$5:$F$2004))
+SUMPRODUCT(-('Diário 4º PA'!$E$5:$E$2004='Analítico Cp.'!$B66),-('Diário 4º PA'!$Q$5:$Q$2004=G$1),('Diário 4º PA'!$F$5:$F$2004))
+SUMPRODUCT(-('Diário 5º PA'!$E$5:$E$2004='Analítico Cp.'!$B66),-('Diário 5º PA'!$Q$5:$Q$2004=G$1),('Diário 5º PA'!$F$5:$F$2004))
+SUMPRODUCT(-('Comp.'!$D$5:$D$253='Analítico Cp.'!$B66),-('Comp.'!$L$5:$L$253=G$1),('Comp.'!$E$5:$E$253))</f>
        <v>0</v>
      </c>
      <c r="H66" s="15">
        <f>SUMPRODUCT(-('Diário 2o PA'!$E$5:$E$1412='Analítico Cp.'!$B66),-('Diário 2o PA'!$Q$5:$Q$1412=H$1),('Diário 2o PA'!$F$5:$F$1412))
+SUMPRODUCT(-('Diário 3o PA'!$E$5:$E$2004='Analítico Cp.'!$B66),-('Diário 3o PA'!$Q$5:$Q$2004=H$1),('Diário 3o PA'!$F$5:$F$2004))
+SUMPRODUCT(-('Diário 4º PA'!$E$5:$E$2004='Analítico Cp.'!$B66),-('Diário 4º PA'!$Q$5:$Q$2004=H$1),('Diário 4º PA'!$F$5:$F$2004))
+SUMPRODUCT(-('Diário 5º PA'!$E$5:$E$2004='Analítico Cp.'!$B66),-('Diário 5º PA'!$Q$5:$Q$2004=H$1),('Diário 5º PA'!$F$5:$F$2004))
+SUMPRODUCT(-('Comp.'!$D$5:$D$253='Analítico Cp.'!$B66),-('Comp.'!$L$5:$L$253=H$1),('Comp.'!$E$5:$E$253))</f>
        <v>0</v>
      </c>
      <c r="I66" s="15">
        <f>SUMPRODUCT(-('Diário 2o PA'!$E$5:$E$1412='Analítico Cp.'!$B66),-('Diário 2o PA'!$Q$5:$Q$1412=I$1),('Diário 2o PA'!$F$5:$F$1412))
+SUMPRODUCT(-('Diário 3o PA'!$E$5:$E$2004='Analítico Cp.'!$B66),-('Diário 3o PA'!$Q$5:$Q$2004=I$1),('Diário 3o PA'!$F$5:$F$2004))
+SUMPRODUCT(-('Diário 4º PA'!$E$5:$E$2004='Analítico Cp.'!$B66),-('Diário 4º PA'!$Q$5:$Q$2004=I$1),('Diário 4º PA'!$F$5:$F$2004))
+SUMPRODUCT(-('Diário 5º PA'!$E$5:$E$2004='Analítico Cp.'!$B66),-('Diário 5º PA'!$Q$5:$Q$2004=I$1),('Diário 5º PA'!$F$5:$F$2004))
+SUMPRODUCT(-('Comp.'!$D$5:$D$253='Analítico Cp.'!$B66),-('Comp.'!$L$5:$L$253=I$1),('Comp.'!$E$5:$E$253))</f>
        <v>0</v>
      </c>
      <c r="J66" s="15">
        <f>SUMPRODUCT(-('Diário 2o PA'!$E$5:$E$1412='Analítico Cp.'!$B66),-('Diário 2o PA'!$Q$5:$Q$1412=J$1),('Diário 2o PA'!$F$5:$F$1412))
+SUMPRODUCT(-('Diário 3o PA'!$E$5:$E$2004='Analítico Cp.'!$B66),-('Diário 3o PA'!$Q$5:$Q$2004=J$1),('Diário 3o PA'!$F$5:$F$2004))
+SUMPRODUCT(-('Diário 4º PA'!$E$5:$E$2004='Analítico Cp.'!$B66),-('Diário 4º PA'!$Q$5:$Q$2004=J$1),('Diário 4º PA'!$F$5:$F$2004))
+SUMPRODUCT(-('Diário 5º PA'!$E$5:$E$2004='Analítico Cp.'!$B66),-('Diário 5º PA'!$Q$5:$Q$2004=J$1),('Diário 5º PA'!$F$5:$F$2004))
+SUMPRODUCT(-('Comp.'!$D$5:$D$253='Analítico Cp.'!$B66),-('Comp.'!$L$5:$L$253=J$1),('Comp.'!$E$5:$E$253))</f>
        <v>0</v>
      </c>
      <c r="K66" s="15">
        <f>SUMPRODUCT(-('Diário 2o PA'!$E$5:$E$1412='Analítico Cp.'!$B66),-('Diário 2o PA'!$Q$5:$Q$1412=K$1),('Diário 2o PA'!$F$5:$F$1412))
+SUMPRODUCT(-('Diário 3o PA'!$E$5:$E$2004='Analítico Cp.'!$B66),-('Diário 3o PA'!$Q$5:$Q$2004=K$1),('Diário 3o PA'!$F$5:$F$2004))
+SUMPRODUCT(-('Diário 4º PA'!$E$5:$E$2004='Analítico Cp.'!$B66),-('Diário 4º PA'!$Q$5:$Q$2004=K$1),('Diário 4º PA'!$F$5:$F$2004))
+SUMPRODUCT(-('Diário 5º PA'!$E$5:$E$2004='Analítico Cp.'!$B66),-('Diário 5º PA'!$Q$5:$Q$2004=K$1),('Diário 5º PA'!$F$5:$F$2004))
+SUMPRODUCT(-('Comp.'!$D$5:$D$253='Analítico Cp.'!$B66),-('Comp.'!$L$5:$L$253=K$1),('Comp.'!$E$5:$E$253))</f>
        <v>0</v>
      </c>
      <c r="L66" s="15">
        <f>SUMPRODUCT(-('Diário 2o PA'!$E$5:$E$1412='Analítico Cp.'!$B66),-('Diário 2o PA'!$Q$5:$Q$1412=L$1),('Diário 2o PA'!$F$5:$F$1412))
+SUMPRODUCT(-('Diário 3o PA'!$E$5:$E$2004='Analítico Cp.'!$B66),-('Diário 3o PA'!$Q$5:$Q$2004=L$1),('Diário 3o PA'!$F$5:$F$2004))
+SUMPRODUCT(-('Diário 4º PA'!$E$5:$E$2004='Analítico Cp.'!$B66),-('Diário 4º PA'!$Q$5:$Q$2004=L$1),('Diário 4º PA'!$F$5:$F$2004))
+SUMPRODUCT(-('Diário 5º PA'!$E$5:$E$2004='Analítico Cp.'!$B66),-('Diário 5º PA'!$Q$5:$Q$2004=L$1),('Diário 5º PA'!$F$5:$F$2004))
+SUMPRODUCT(-('Comp.'!$D$5:$D$253='Analítico Cp.'!$B66),-('Comp.'!$L$5:$L$253=L$1),('Comp.'!$E$5:$E$253))</f>
        <v>0</v>
      </c>
      <c r="M66" s="15">
        <f>SUMPRODUCT(-('Diário 2o PA'!$E$5:$E$1412='Analítico Cp.'!$B66),-('Diário 2o PA'!$Q$5:$Q$1412=M$1),('Diário 2o PA'!$F$5:$F$1412))
+SUMPRODUCT(-('Diário 3o PA'!$E$5:$E$2004='Analítico Cp.'!$B66),-('Diário 3o PA'!$Q$5:$Q$2004=M$1),('Diário 3o PA'!$F$5:$F$2004))
+SUMPRODUCT(-('Diário 4º PA'!$E$5:$E$2004='Analítico Cp.'!$B66),-('Diário 4º PA'!$Q$5:$Q$2004=M$1),('Diário 4º PA'!$F$5:$F$2004))
+SUMPRODUCT(-('Diário 5º PA'!$E$5:$E$2004='Analítico Cp.'!$B66),-('Diário 5º PA'!$Q$5:$Q$2004=M$1),('Diário 5º PA'!$F$5:$F$2004))
+SUMPRODUCT(-('Comp.'!$D$5:$D$253='Analítico Cp.'!$B66),-('Comp.'!$L$5:$L$253=M$1),('Comp.'!$E$5:$E$253))</f>
        <v>0</v>
      </c>
      <c r="N66" s="15">
        <f>SUMPRODUCT(-('Diário 2o PA'!$E$5:$E$1412='Analítico Cp.'!$B66),-('Diário 2o PA'!$Q$5:$Q$1412=N$1),('Diário 2o PA'!$F$5:$F$1412))
+SUMPRODUCT(-('Diário 3o PA'!$E$5:$E$2004='Analítico Cp.'!$B66),-('Diário 3o PA'!$Q$5:$Q$2004=N$1),('Diário 3o PA'!$F$5:$F$2004))
+SUMPRODUCT(-('Diário 4º PA'!$E$5:$E$2004='Analítico Cp.'!$B66),-('Diário 4º PA'!$Q$5:$Q$2004=N$1),('Diário 4º PA'!$F$5:$F$2004))
+SUMPRODUCT(-('Diário 5º PA'!$E$5:$E$2004='Analítico Cp.'!$B66),-('Diário 5º PA'!$Q$5:$Q$2004=N$1),('Diário 5º PA'!$F$5:$F$2004))
+SUMPRODUCT(-('Comp.'!$D$5:$D$253='Analítico Cp.'!$B66),-('Comp.'!$L$5:$L$253=N$1),('Comp.'!$E$5:$E$253))</f>
        <v>0</v>
      </c>
      <c r="O66" s="16">
        <f t="shared" si="12"/>
        <v>29959.53</v>
      </c>
      <c r="P66" s="193">
        <f t="shared" si="11"/>
        <v>4.2063524556329532E-3</v>
      </c>
    </row>
    <row r="67" spans="1:16" ht="23.25" customHeight="1" x14ac:dyDescent="0.25">
      <c r="A67" s="68" t="s">
        <v>122</v>
      </c>
      <c r="B67" s="114" t="s">
        <v>325</v>
      </c>
      <c r="C67" s="15">
        <f>SUMPRODUCT(-('Diário 2o PA'!$E$5:$E$1412='Analítico Cp.'!$B67),-('Diário 2o PA'!$Q$5:$Q$1412=C$1),('Diário 2o PA'!$F$5:$F$1412))
+SUMPRODUCT(-('Diário 3o PA'!$E$5:$E$2004='Analítico Cp.'!$B67),-('Diário 3o PA'!$Q$5:$Q$2004=C$1),('Diário 3o PA'!$F$5:$F$2004))
+SUMPRODUCT(-('Diário 4º PA'!$E$5:$E$2004='Analítico Cp.'!$B67),-('Diário 4º PA'!$Q$5:$Q$2004=C$1),('Diário 4º PA'!$F$5:$F$2004))
+SUMPRODUCT(-('Diário 5º PA'!$E$5:$E$2004='Analítico Cp.'!$B67),-('Diário 5º PA'!$Q$5:$Q$2004=C$1),('Diário 5º PA'!$F$5:$F$2004))
+SUMPRODUCT(-('Comp.'!$D$5:$D$253='Analítico Cp.'!$B67),-('Comp.'!$L$5:$L$253=C$1),('Comp.'!$E$5:$E$253))</f>
        <v>0</v>
      </c>
      <c r="D67" s="15">
        <f>SUMPRODUCT(-('Diário 2o PA'!$E$5:$E$1412='Analítico Cp.'!$B67),-('Diário 2o PA'!$Q$5:$Q$1412=D$1),('Diário 2o PA'!$F$5:$F$1412))
+SUMPRODUCT(-('Diário 3o PA'!$E$5:$E$2004='Analítico Cp.'!$B67),-('Diário 3o PA'!$Q$5:$Q$2004=D$1),('Diário 3o PA'!$F$5:$F$2004))
+SUMPRODUCT(-('Diário 4º PA'!$E$5:$E$2004='Analítico Cp.'!$B67),-('Diário 4º PA'!$Q$5:$Q$2004=D$1),('Diário 4º PA'!$F$5:$F$2004))
+SUMPRODUCT(-('Diário 5º PA'!$E$5:$E$2004='Analítico Cp.'!$B67),-('Diário 5º PA'!$Q$5:$Q$2004=D$1),('Diário 5º PA'!$F$5:$F$2004))
+SUMPRODUCT(-('Comp.'!$D$5:$D$253='Analítico Cp.'!$B67),-('Comp.'!$L$5:$L$253=D$1),('Comp.'!$E$5:$E$253))</f>
        <v>0</v>
      </c>
      <c r="E67" s="15">
        <f>SUMPRODUCT(-('Diário 2o PA'!$E$5:$E$1412='Analítico Cp.'!$B67),-('Diário 2o PA'!$Q$5:$Q$1412=E$1),('Diário 2o PA'!$F$5:$F$1412))
+SUMPRODUCT(-('Diário 3o PA'!$E$5:$E$2004='Analítico Cp.'!$B67),-('Diário 3o PA'!$Q$5:$Q$2004=E$1),('Diário 3o PA'!$F$5:$F$2004))
+SUMPRODUCT(-('Diário 4º PA'!$E$5:$E$2004='Analítico Cp.'!$B67),-('Diário 4º PA'!$Q$5:$Q$2004=E$1),('Diário 4º PA'!$F$5:$F$2004))
+SUMPRODUCT(-('Diário 5º PA'!$E$5:$E$2004='Analítico Cp.'!$B67),-('Diário 5º PA'!$Q$5:$Q$2004=E$1),('Diário 5º PA'!$F$5:$F$2004))
+SUMPRODUCT(-('Comp.'!$D$5:$D$253='Analítico Cp.'!$B67),-('Comp.'!$L$5:$L$253=E$1),('Comp.'!$E$5:$E$253))</f>
        <v>3051.2</v>
      </c>
      <c r="F67" s="15">
        <f>SUMPRODUCT(-('Diário 2o PA'!$E$5:$E$1412='Analítico Cp.'!$B67),-('Diário 2o PA'!$Q$5:$Q$1412=F$1),('Diário 2o PA'!$F$5:$F$1412))
+SUMPRODUCT(-('Diário 3o PA'!$E$5:$E$2004='Analítico Cp.'!$B67),-('Diário 3o PA'!$Q$5:$Q$2004=F$1),('Diário 3o PA'!$F$5:$F$2004))
+SUMPRODUCT(-('Diário 4º PA'!$E$5:$E$2004='Analítico Cp.'!$B67),-('Diário 4º PA'!$Q$5:$Q$2004=F$1),('Diário 4º PA'!$F$5:$F$2004))
+SUMPRODUCT(-('Diário 5º PA'!$E$5:$E$2004='Analítico Cp.'!$B67),-('Diário 5º PA'!$Q$5:$Q$2004=F$1),('Diário 5º PA'!$F$5:$F$2004))
+SUMPRODUCT(-('Comp.'!$D$5:$D$253='Analítico Cp.'!$B67),-('Comp.'!$L$5:$L$253=F$1),('Comp.'!$E$5:$E$253))</f>
        <v>0</v>
      </c>
      <c r="G67" s="15">
        <f>SUMPRODUCT(-('Diário 2o PA'!$E$5:$E$1412='Analítico Cp.'!$B67),-('Diário 2o PA'!$Q$5:$Q$1412=G$1),('Diário 2o PA'!$F$5:$F$1412))
+SUMPRODUCT(-('Diário 3o PA'!$E$5:$E$2004='Analítico Cp.'!$B67),-('Diário 3o PA'!$Q$5:$Q$2004=G$1),('Diário 3o PA'!$F$5:$F$2004))
+SUMPRODUCT(-('Diário 4º PA'!$E$5:$E$2004='Analítico Cp.'!$B67),-('Diário 4º PA'!$Q$5:$Q$2004=G$1),('Diário 4º PA'!$F$5:$F$2004))
+SUMPRODUCT(-('Diário 5º PA'!$E$5:$E$2004='Analítico Cp.'!$B67),-('Diário 5º PA'!$Q$5:$Q$2004=G$1),('Diário 5º PA'!$F$5:$F$2004))
+SUMPRODUCT(-('Comp.'!$D$5:$D$253='Analítico Cp.'!$B67),-('Comp.'!$L$5:$L$253=G$1),('Comp.'!$E$5:$E$253))</f>
        <v>0</v>
      </c>
      <c r="H67" s="15">
        <f>SUMPRODUCT(-('Diário 2o PA'!$E$5:$E$1412='Analítico Cp.'!$B67),-('Diário 2o PA'!$Q$5:$Q$1412=H$1),('Diário 2o PA'!$F$5:$F$1412))
+SUMPRODUCT(-('Diário 3o PA'!$E$5:$E$2004='Analítico Cp.'!$B67),-('Diário 3o PA'!$Q$5:$Q$2004=H$1),('Diário 3o PA'!$F$5:$F$2004))
+SUMPRODUCT(-('Diário 4º PA'!$E$5:$E$2004='Analítico Cp.'!$B67),-('Diário 4º PA'!$Q$5:$Q$2004=H$1),('Diário 4º PA'!$F$5:$F$2004))
+SUMPRODUCT(-('Diário 5º PA'!$E$5:$E$2004='Analítico Cp.'!$B67),-('Diário 5º PA'!$Q$5:$Q$2004=H$1),('Diário 5º PA'!$F$5:$F$2004))
+SUMPRODUCT(-('Comp.'!$D$5:$D$253='Analítico Cp.'!$B67),-('Comp.'!$L$5:$L$253=H$1),('Comp.'!$E$5:$E$253))</f>
        <v>0</v>
      </c>
      <c r="I67" s="15">
        <f>SUMPRODUCT(-('Diário 2o PA'!$E$5:$E$1412='Analítico Cp.'!$B67),-('Diário 2o PA'!$Q$5:$Q$1412=I$1),('Diário 2o PA'!$F$5:$F$1412))
+SUMPRODUCT(-('Diário 3o PA'!$E$5:$E$2004='Analítico Cp.'!$B67),-('Diário 3o PA'!$Q$5:$Q$2004=I$1),('Diário 3o PA'!$F$5:$F$2004))
+SUMPRODUCT(-('Diário 4º PA'!$E$5:$E$2004='Analítico Cp.'!$B67),-('Diário 4º PA'!$Q$5:$Q$2004=I$1),('Diário 4º PA'!$F$5:$F$2004))
+SUMPRODUCT(-('Diário 5º PA'!$E$5:$E$2004='Analítico Cp.'!$B67),-('Diário 5º PA'!$Q$5:$Q$2004=I$1),('Diário 5º PA'!$F$5:$F$2004))
+SUMPRODUCT(-('Comp.'!$D$5:$D$253='Analítico Cp.'!$B67),-('Comp.'!$L$5:$L$253=I$1),('Comp.'!$E$5:$E$253))</f>
        <v>0</v>
      </c>
      <c r="J67" s="15">
        <f>SUMPRODUCT(-('Diário 2o PA'!$E$5:$E$1412='Analítico Cp.'!$B67),-('Diário 2o PA'!$Q$5:$Q$1412=J$1),('Diário 2o PA'!$F$5:$F$1412))
+SUMPRODUCT(-('Diário 3o PA'!$E$5:$E$2004='Analítico Cp.'!$B67),-('Diário 3o PA'!$Q$5:$Q$2004=J$1),('Diário 3o PA'!$F$5:$F$2004))
+SUMPRODUCT(-('Diário 4º PA'!$E$5:$E$2004='Analítico Cp.'!$B67),-('Diário 4º PA'!$Q$5:$Q$2004=J$1),('Diário 4º PA'!$F$5:$F$2004))
+SUMPRODUCT(-('Diário 5º PA'!$E$5:$E$2004='Analítico Cp.'!$B67),-('Diário 5º PA'!$Q$5:$Q$2004=J$1),('Diário 5º PA'!$F$5:$F$2004))
+SUMPRODUCT(-('Comp.'!$D$5:$D$253='Analítico Cp.'!$B67),-('Comp.'!$L$5:$L$253=J$1),('Comp.'!$E$5:$E$253))</f>
        <v>0</v>
      </c>
      <c r="K67" s="15">
        <f>SUMPRODUCT(-('Diário 2o PA'!$E$5:$E$1412='Analítico Cp.'!$B67),-('Diário 2o PA'!$Q$5:$Q$1412=K$1),('Diário 2o PA'!$F$5:$F$1412))
+SUMPRODUCT(-('Diário 3o PA'!$E$5:$E$2004='Analítico Cp.'!$B67),-('Diário 3o PA'!$Q$5:$Q$2004=K$1),('Diário 3o PA'!$F$5:$F$2004))
+SUMPRODUCT(-('Diário 4º PA'!$E$5:$E$2004='Analítico Cp.'!$B67),-('Diário 4º PA'!$Q$5:$Q$2004=K$1),('Diário 4º PA'!$F$5:$F$2004))
+SUMPRODUCT(-('Diário 5º PA'!$E$5:$E$2004='Analítico Cp.'!$B67),-('Diário 5º PA'!$Q$5:$Q$2004=K$1),('Diário 5º PA'!$F$5:$F$2004))
+SUMPRODUCT(-('Comp.'!$D$5:$D$253='Analítico Cp.'!$B67),-('Comp.'!$L$5:$L$253=K$1),('Comp.'!$E$5:$E$253))</f>
        <v>0</v>
      </c>
      <c r="L67" s="15">
        <f>SUMPRODUCT(-('Diário 2o PA'!$E$5:$E$1412='Analítico Cp.'!$B67),-('Diário 2o PA'!$Q$5:$Q$1412=L$1),('Diário 2o PA'!$F$5:$F$1412))
+SUMPRODUCT(-('Diário 3o PA'!$E$5:$E$2004='Analítico Cp.'!$B67),-('Diário 3o PA'!$Q$5:$Q$2004=L$1),('Diário 3o PA'!$F$5:$F$2004))
+SUMPRODUCT(-('Diário 4º PA'!$E$5:$E$2004='Analítico Cp.'!$B67),-('Diário 4º PA'!$Q$5:$Q$2004=L$1),('Diário 4º PA'!$F$5:$F$2004))
+SUMPRODUCT(-('Diário 5º PA'!$E$5:$E$2004='Analítico Cp.'!$B67),-('Diário 5º PA'!$Q$5:$Q$2004=L$1),('Diário 5º PA'!$F$5:$F$2004))
+SUMPRODUCT(-('Comp.'!$D$5:$D$253='Analítico Cp.'!$B67),-('Comp.'!$L$5:$L$253=L$1),('Comp.'!$E$5:$E$253))</f>
        <v>0</v>
      </c>
      <c r="M67" s="15">
        <f>SUMPRODUCT(-('Diário 2o PA'!$E$5:$E$1412='Analítico Cp.'!$B67),-('Diário 2o PA'!$Q$5:$Q$1412=M$1),('Diário 2o PA'!$F$5:$F$1412))
+SUMPRODUCT(-('Diário 3o PA'!$E$5:$E$2004='Analítico Cp.'!$B67),-('Diário 3o PA'!$Q$5:$Q$2004=M$1),('Diário 3o PA'!$F$5:$F$2004))
+SUMPRODUCT(-('Diário 4º PA'!$E$5:$E$2004='Analítico Cp.'!$B67),-('Diário 4º PA'!$Q$5:$Q$2004=M$1),('Diário 4º PA'!$F$5:$F$2004))
+SUMPRODUCT(-('Diário 5º PA'!$E$5:$E$2004='Analítico Cp.'!$B67),-('Diário 5º PA'!$Q$5:$Q$2004=M$1),('Diário 5º PA'!$F$5:$F$2004))
+SUMPRODUCT(-('Comp.'!$D$5:$D$253='Analítico Cp.'!$B67),-('Comp.'!$L$5:$L$253=M$1),('Comp.'!$E$5:$E$253))</f>
        <v>0</v>
      </c>
      <c r="N67" s="15">
        <f>SUMPRODUCT(-('Diário 2o PA'!$E$5:$E$1412='Analítico Cp.'!$B67),-('Diário 2o PA'!$Q$5:$Q$1412=N$1),('Diário 2o PA'!$F$5:$F$1412))
+SUMPRODUCT(-('Diário 3o PA'!$E$5:$E$2004='Analítico Cp.'!$B67),-('Diário 3o PA'!$Q$5:$Q$2004=N$1),('Diário 3o PA'!$F$5:$F$2004))
+SUMPRODUCT(-('Diário 4º PA'!$E$5:$E$2004='Analítico Cp.'!$B67),-('Diário 4º PA'!$Q$5:$Q$2004=N$1),('Diário 4º PA'!$F$5:$F$2004))
+SUMPRODUCT(-('Diário 5º PA'!$E$5:$E$2004='Analítico Cp.'!$B67),-('Diário 5º PA'!$Q$5:$Q$2004=N$1),('Diário 5º PA'!$F$5:$F$2004))
+SUMPRODUCT(-('Comp.'!$D$5:$D$253='Analítico Cp.'!$B67),-('Comp.'!$L$5:$L$253=N$1),('Comp.'!$E$5:$E$253))</f>
        <v>0</v>
      </c>
      <c r="O67" s="16">
        <f t="shared" si="12"/>
        <v>3051.2</v>
      </c>
      <c r="P67" s="193">
        <f t="shared" si="11"/>
        <v>4.2839198787922468E-4</v>
      </c>
    </row>
    <row r="68" spans="1:16" ht="23.25" customHeight="1" x14ac:dyDescent="0.25">
      <c r="A68" s="68" t="s">
        <v>123</v>
      </c>
      <c r="B68" s="114" t="s">
        <v>175</v>
      </c>
      <c r="C68" s="15">
        <f>SUMPRODUCT(-('Diário 2o PA'!$E$5:$E$1412='Analítico Cp.'!$B68),-('Diário 2o PA'!$Q$5:$Q$1412=C$1),('Diário 2o PA'!$F$5:$F$1412))
+SUMPRODUCT(-('Diário 3o PA'!$E$5:$E$2004='Analítico Cp.'!$B68),-('Diário 3o PA'!$Q$5:$Q$2004=C$1),('Diário 3o PA'!$F$5:$F$2004))
+SUMPRODUCT(-('Diário 4º PA'!$E$5:$E$2004='Analítico Cp.'!$B68),-('Diário 4º PA'!$Q$5:$Q$2004=C$1),('Diário 4º PA'!$F$5:$F$2004))
+SUMPRODUCT(-('Diário 5º PA'!$E$5:$E$2004='Analítico Cp.'!$B68),-('Diário 5º PA'!$Q$5:$Q$2004=C$1),('Diário 5º PA'!$F$5:$F$2004))
+SUMPRODUCT(-('Comp.'!$D$5:$D$253='Analítico Cp.'!$B68),-('Comp.'!$L$5:$L$253=C$1),('Comp.'!$E$5:$E$253))</f>
        <v>0</v>
      </c>
      <c r="D68" s="15">
        <f>SUMPRODUCT(-('Diário 2o PA'!$E$5:$E$1412='Analítico Cp.'!$B68),-('Diário 2o PA'!$Q$5:$Q$1412=D$1),('Diário 2o PA'!$F$5:$F$1412))
+SUMPRODUCT(-('Diário 3o PA'!$E$5:$E$2004='Analítico Cp.'!$B68),-('Diário 3o PA'!$Q$5:$Q$2004=D$1),('Diário 3o PA'!$F$5:$F$2004))
+SUMPRODUCT(-('Diário 4º PA'!$E$5:$E$2004='Analítico Cp.'!$B68),-('Diário 4º PA'!$Q$5:$Q$2004=D$1),('Diário 4º PA'!$F$5:$F$2004))
+SUMPRODUCT(-('Diário 5º PA'!$E$5:$E$2004='Analítico Cp.'!$B68),-('Diário 5º PA'!$Q$5:$Q$2004=D$1),('Diário 5º PA'!$F$5:$F$2004))
+SUMPRODUCT(-('Comp.'!$D$5:$D$253='Analítico Cp.'!$B68),-('Comp.'!$L$5:$L$253=D$1),('Comp.'!$E$5:$E$253))</f>
        <v>0</v>
      </c>
      <c r="E68" s="15">
        <f>SUMPRODUCT(-('Diário 2o PA'!$E$5:$E$1412='Analítico Cp.'!$B68),-('Diário 2o PA'!$Q$5:$Q$1412=E$1),('Diário 2o PA'!$F$5:$F$1412))
+SUMPRODUCT(-('Diário 3o PA'!$E$5:$E$2004='Analítico Cp.'!$B68),-('Diário 3o PA'!$Q$5:$Q$2004=E$1),('Diário 3o PA'!$F$5:$F$2004))
+SUMPRODUCT(-('Diário 4º PA'!$E$5:$E$2004='Analítico Cp.'!$B68),-('Diário 4º PA'!$Q$5:$Q$2004=E$1),('Diário 4º PA'!$F$5:$F$2004))
+SUMPRODUCT(-('Diário 5º PA'!$E$5:$E$2004='Analítico Cp.'!$B68),-('Diário 5º PA'!$Q$5:$Q$2004=E$1),('Diário 5º PA'!$F$5:$F$2004))
+SUMPRODUCT(-('Comp.'!$D$5:$D$253='Analítico Cp.'!$B68),-('Comp.'!$L$5:$L$253=E$1),('Comp.'!$E$5:$E$253))</f>
        <v>0</v>
      </c>
      <c r="F68" s="15">
        <f>SUMPRODUCT(-('Diário 2o PA'!$E$5:$E$1412='Analítico Cp.'!$B68),-('Diário 2o PA'!$Q$5:$Q$1412=F$1),('Diário 2o PA'!$F$5:$F$1412))
+SUMPRODUCT(-('Diário 3o PA'!$E$5:$E$2004='Analítico Cp.'!$B68),-('Diário 3o PA'!$Q$5:$Q$2004=F$1),('Diário 3o PA'!$F$5:$F$2004))
+SUMPRODUCT(-('Diário 4º PA'!$E$5:$E$2004='Analítico Cp.'!$B68),-('Diário 4º PA'!$Q$5:$Q$2004=F$1),('Diário 4º PA'!$F$5:$F$2004))
+SUMPRODUCT(-('Diário 5º PA'!$E$5:$E$2004='Analítico Cp.'!$B68),-('Diário 5º PA'!$Q$5:$Q$2004=F$1),('Diário 5º PA'!$F$5:$F$2004))
+SUMPRODUCT(-('Comp.'!$D$5:$D$253='Analítico Cp.'!$B68),-('Comp.'!$L$5:$L$253=F$1),('Comp.'!$E$5:$E$253))</f>
        <v>0</v>
      </c>
      <c r="G68" s="15">
        <f>SUMPRODUCT(-('Diário 2o PA'!$E$5:$E$1412='Analítico Cp.'!$B68),-('Diário 2o PA'!$Q$5:$Q$1412=G$1),('Diário 2o PA'!$F$5:$F$1412))
+SUMPRODUCT(-('Diário 3o PA'!$E$5:$E$2004='Analítico Cp.'!$B68),-('Diário 3o PA'!$Q$5:$Q$2004=G$1),('Diário 3o PA'!$F$5:$F$2004))
+SUMPRODUCT(-('Diário 4º PA'!$E$5:$E$2004='Analítico Cp.'!$B68),-('Diário 4º PA'!$Q$5:$Q$2004=G$1),('Diário 4º PA'!$F$5:$F$2004))
+SUMPRODUCT(-('Diário 5º PA'!$E$5:$E$2004='Analítico Cp.'!$B68),-('Diário 5º PA'!$Q$5:$Q$2004=G$1),('Diário 5º PA'!$F$5:$F$2004))
+SUMPRODUCT(-('Comp.'!$D$5:$D$253='Analítico Cp.'!$B68),-('Comp.'!$L$5:$L$253=G$1),('Comp.'!$E$5:$E$253))</f>
        <v>0</v>
      </c>
      <c r="H68" s="15">
        <f>SUMPRODUCT(-('Diário 2o PA'!$E$5:$E$1412='Analítico Cp.'!$B68),-('Diário 2o PA'!$Q$5:$Q$1412=H$1),('Diário 2o PA'!$F$5:$F$1412))
+SUMPRODUCT(-('Diário 3o PA'!$E$5:$E$2004='Analítico Cp.'!$B68),-('Diário 3o PA'!$Q$5:$Q$2004=H$1),('Diário 3o PA'!$F$5:$F$2004))
+SUMPRODUCT(-('Diário 4º PA'!$E$5:$E$2004='Analítico Cp.'!$B68),-('Diário 4º PA'!$Q$5:$Q$2004=H$1),('Diário 4º PA'!$F$5:$F$2004))
+SUMPRODUCT(-('Diário 5º PA'!$E$5:$E$2004='Analítico Cp.'!$B68),-('Diário 5º PA'!$Q$5:$Q$2004=H$1),('Diário 5º PA'!$F$5:$F$2004))
+SUMPRODUCT(-('Comp.'!$D$5:$D$253='Analítico Cp.'!$B68),-('Comp.'!$L$5:$L$253=H$1),('Comp.'!$E$5:$E$253))</f>
        <v>0</v>
      </c>
      <c r="I68" s="15">
        <f>SUMPRODUCT(-('Diário 2o PA'!$E$5:$E$1412='Analítico Cp.'!$B68),-('Diário 2o PA'!$Q$5:$Q$1412=I$1),('Diário 2o PA'!$F$5:$F$1412))
+SUMPRODUCT(-('Diário 3o PA'!$E$5:$E$2004='Analítico Cp.'!$B68),-('Diário 3o PA'!$Q$5:$Q$2004=I$1),('Diário 3o PA'!$F$5:$F$2004))
+SUMPRODUCT(-('Diário 4º PA'!$E$5:$E$2004='Analítico Cp.'!$B68),-('Diário 4º PA'!$Q$5:$Q$2004=I$1),('Diário 4º PA'!$F$5:$F$2004))
+SUMPRODUCT(-('Diário 5º PA'!$E$5:$E$2004='Analítico Cp.'!$B68),-('Diário 5º PA'!$Q$5:$Q$2004=I$1),('Diário 5º PA'!$F$5:$F$2004))
+SUMPRODUCT(-('Comp.'!$D$5:$D$253='Analítico Cp.'!$B68),-('Comp.'!$L$5:$L$253=I$1),('Comp.'!$E$5:$E$253))</f>
        <v>0</v>
      </c>
      <c r="J68" s="15">
        <f>SUMPRODUCT(-('Diário 2o PA'!$E$5:$E$1412='Analítico Cp.'!$B68),-('Diário 2o PA'!$Q$5:$Q$1412=J$1),('Diário 2o PA'!$F$5:$F$1412))
+SUMPRODUCT(-('Diário 3o PA'!$E$5:$E$2004='Analítico Cp.'!$B68),-('Diário 3o PA'!$Q$5:$Q$2004=J$1),('Diário 3o PA'!$F$5:$F$2004))
+SUMPRODUCT(-('Diário 4º PA'!$E$5:$E$2004='Analítico Cp.'!$B68),-('Diário 4º PA'!$Q$5:$Q$2004=J$1),('Diário 4º PA'!$F$5:$F$2004))
+SUMPRODUCT(-('Diário 5º PA'!$E$5:$E$2004='Analítico Cp.'!$B68),-('Diário 5º PA'!$Q$5:$Q$2004=J$1),('Diário 5º PA'!$F$5:$F$2004))
+SUMPRODUCT(-('Comp.'!$D$5:$D$253='Analítico Cp.'!$B68),-('Comp.'!$L$5:$L$253=J$1),('Comp.'!$E$5:$E$253))</f>
        <v>0</v>
      </c>
      <c r="K68" s="15">
        <f>SUMPRODUCT(-('Diário 2o PA'!$E$5:$E$1412='Analítico Cp.'!$B68),-('Diário 2o PA'!$Q$5:$Q$1412=K$1),('Diário 2o PA'!$F$5:$F$1412))
+SUMPRODUCT(-('Diário 3o PA'!$E$5:$E$2004='Analítico Cp.'!$B68),-('Diário 3o PA'!$Q$5:$Q$2004=K$1),('Diário 3o PA'!$F$5:$F$2004))
+SUMPRODUCT(-('Diário 4º PA'!$E$5:$E$2004='Analítico Cp.'!$B68),-('Diário 4º PA'!$Q$5:$Q$2004=K$1),('Diário 4º PA'!$F$5:$F$2004))
+SUMPRODUCT(-('Diário 5º PA'!$E$5:$E$2004='Analítico Cp.'!$B68),-('Diário 5º PA'!$Q$5:$Q$2004=K$1),('Diário 5º PA'!$F$5:$F$2004))
+SUMPRODUCT(-('Comp.'!$D$5:$D$253='Analítico Cp.'!$B68),-('Comp.'!$L$5:$L$253=K$1),('Comp.'!$E$5:$E$253))</f>
        <v>0</v>
      </c>
      <c r="L68" s="15">
        <f>SUMPRODUCT(-('Diário 2o PA'!$E$5:$E$1412='Analítico Cp.'!$B68),-('Diário 2o PA'!$Q$5:$Q$1412=L$1),('Diário 2o PA'!$F$5:$F$1412))
+SUMPRODUCT(-('Diário 3o PA'!$E$5:$E$2004='Analítico Cp.'!$B68),-('Diário 3o PA'!$Q$5:$Q$2004=L$1),('Diário 3o PA'!$F$5:$F$2004))
+SUMPRODUCT(-('Diário 4º PA'!$E$5:$E$2004='Analítico Cp.'!$B68),-('Diário 4º PA'!$Q$5:$Q$2004=L$1),('Diário 4º PA'!$F$5:$F$2004))
+SUMPRODUCT(-('Diário 5º PA'!$E$5:$E$2004='Analítico Cp.'!$B68),-('Diário 5º PA'!$Q$5:$Q$2004=L$1),('Diário 5º PA'!$F$5:$F$2004))
+SUMPRODUCT(-('Comp.'!$D$5:$D$253='Analítico Cp.'!$B68),-('Comp.'!$L$5:$L$253=L$1),('Comp.'!$E$5:$E$253))</f>
        <v>0</v>
      </c>
      <c r="M68" s="15">
        <f>SUMPRODUCT(-('Diário 2o PA'!$E$5:$E$1412='Analítico Cp.'!$B68),-('Diário 2o PA'!$Q$5:$Q$1412=M$1),('Diário 2o PA'!$F$5:$F$1412))
+SUMPRODUCT(-('Diário 3o PA'!$E$5:$E$2004='Analítico Cp.'!$B68),-('Diário 3o PA'!$Q$5:$Q$2004=M$1),('Diário 3o PA'!$F$5:$F$2004))
+SUMPRODUCT(-('Diário 4º PA'!$E$5:$E$2004='Analítico Cp.'!$B68),-('Diário 4º PA'!$Q$5:$Q$2004=M$1),('Diário 4º PA'!$F$5:$F$2004))
+SUMPRODUCT(-('Diário 5º PA'!$E$5:$E$2004='Analítico Cp.'!$B68),-('Diário 5º PA'!$Q$5:$Q$2004=M$1),('Diário 5º PA'!$F$5:$F$2004))
+SUMPRODUCT(-('Comp.'!$D$5:$D$253='Analítico Cp.'!$B68),-('Comp.'!$L$5:$L$253=M$1),('Comp.'!$E$5:$E$253))</f>
        <v>0</v>
      </c>
      <c r="N68" s="15">
        <f>SUMPRODUCT(-('Diário 2o PA'!$E$5:$E$1412='Analítico Cp.'!$B68),-('Diário 2o PA'!$Q$5:$Q$1412=N$1),('Diário 2o PA'!$F$5:$F$1412))
+SUMPRODUCT(-('Diário 3o PA'!$E$5:$E$2004='Analítico Cp.'!$B68),-('Diário 3o PA'!$Q$5:$Q$2004=N$1),('Diário 3o PA'!$F$5:$F$2004))
+SUMPRODUCT(-('Diário 4º PA'!$E$5:$E$2004='Analítico Cp.'!$B68),-('Diário 4º PA'!$Q$5:$Q$2004=N$1),('Diário 4º PA'!$F$5:$F$2004))
+SUMPRODUCT(-('Diário 5º PA'!$E$5:$E$2004='Analítico Cp.'!$B68),-('Diário 5º PA'!$Q$5:$Q$2004=N$1),('Diário 5º PA'!$F$5:$F$2004))
+SUMPRODUCT(-('Comp.'!$D$5:$D$253='Analítico Cp.'!$B68),-('Comp.'!$L$5:$L$253=N$1),('Comp.'!$E$5:$E$253))</f>
        <v>0</v>
      </c>
      <c r="O68" s="16">
        <f t="shared" si="12"/>
        <v>0</v>
      </c>
      <c r="P68" s="193">
        <f t="shared" si="11"/>
        <v>0</v>
      </c>
    </row>
    <row r="69" spans="1:16" ht="23.25" customHeight="1" x14ac:dyDescent="0.25">
      <c r="A69" s="68" t="s">
        <v>124</v>
      </c>
      <c r="B69" s="114" t="s">
        <v>180</v>
      </c>
      <c r="C69" s="15">
        <f>SUMPRODUCT(-('Diário 2o PA'!$E$5:$E$1412='Analítico Cp.'!$B69),-('Diário 2o PA'!$Q$5:$Q$1412=C$1),('Diário 2o PA'!$F$5:$F$1412))
+SUMPRODUCT(-('Diário 3o PA'!$E$5:$E$2004='Analítico Cp.'!$B69),-('Diário 3o PA'!$Q$5:$Q$2004=C$1),('Diário 3o PA'!$F$5:$F$2004))
+SUMPRODUCT(-('Diário 4º PA'!$E$5:$E$2004='Analítico Cp.'!$B69),-('Diário 4º PA'!$Q$5:$Q$2004=C$1),('Diário 4º PA'!$F$5:$F$2004))
+SUMPRODUCT(-('Diário 5º PA'!$E$5:$E$2004='Analítico Cp.'!$B69),-('Diário 5º PA'!$Q$5:$Q$2004=C$1),('Diário 5º PA'!$F$5:$F$2004))
+SUMPRODUCT(-('Comp.'!$D$5:$D$253='Analítico Cp.'!$B69),-('Comp.'!$L$5:$L$253=C$1),('Comp.'!$E$5:$E$253))</f>
        <v>0</v>
      </c>
      <c r="D69" s="15">
        <f>SUMPRODUCT(-('Diário 2o PA'!$E$5:$E$1412='Analítico Cp.'!$B69),-('Diário 2o PA'!$Q$5:$Q$1412=D$1),('Diário 2o PA'!$F$5:$F$1412))
+SUMPRODUCT(-('Diário 3o PA'!$E$5:$E$2004='Analítico Cp.'!$B69),-('Diário 3o PA'!$Q$5:$Q$2004=D$1),('Diário 3o PA'!$F$5:$F$2004))
+SUMPRODUCT(-('Diário 4º PA'!$E$5:$E$2004='Analítico Cp.'!$B69),-('Diário 4º PA'!$Q$5:$Q$2004=D$1),('Diário 4º PA'!$F$5:$F$2004))
+SUMPRODUCT(-('Diário 5º PA'!$E$5:$E$2004='Analítico Cp.'!$B69),-('Diário 5º PA'!$Q$5:$Q$2004=D$1),('Diário 5º PA'!$F$5:$F$2004))
+SUMPRODUCT(-('Comp.'!$D$5:$D$253='Analítico Cp.'!$B69),-('Comp.'!$L$5:$L$253=D$1),('Comp.'!$E$5:$E$253))</f>
        <v>0</v>
      </c>
      <c r="E69" s="15">
        <f>SUMPRODUCT(-('Diário 2o PA'!$E$5:$E$1412='Analítico Cp.'!$B69),-('Diário 2o PA'!$Q$5:$Q$1412=E$1),('Diário 2o PA'!$F$5:$F$1412))
+SUMPRODUCT(-('Diário 3o PA'!$E$5:$E$2004='Analítico Cp.'!$B69),-('Diário 3o PA'!$Q$5:$Q$2004=E$1),('Diário 3o PA'!$F$5:$F$2004))
+SUMPRODUCT(-('Diário 4º PA'!$E$5:$E$2004='Analítico Cp.'!$B69),-('Diário 4º PA'!$Q$5:$Q$2004=E$1),('Diário 4º PA'!$F$5:$F$2004))
+SUMPRODUCT(-('Diário 5º PA'!$E$5:$E$2004='Analítico Cp.'!$B69),-('Diário 5º PA'!$Q$5:$Q$2004=E$1),('Diário 5º PA'!$F$5:$F$2004))
+SUMPRODUCT(-('Comp.'!$D$5:$D$253='Analítico Cp.'!$B69),-('Comp.'!$L$5:$L$253=E$1),('Comp.'!$E$5:$E$253))</f>
        <v>0</v>
      </c>
      <c r="F69" s="15">
        <f>SUMPRODUCT(-('Diário 2o PA'!$E$5:$E$1412='Analítico Cp.'!$B69),-('Diário 2o PA'!$Q$5:$Q$1412=F$1),('Diário 2o PA'!$F$5:$F$1412))
+SUMPRODUCT(-('Diário 3o PA'!$E$5:$E$2004='Analítico Cp.'!$B69),-('Diário 3o PA'!$Q$5:$Q$2004=F$1),('Diário 3o PA'!$F$5:$F$2004))
+SUMPRODUCT(-('Diário 4º PA'!$E$5:$E$2004='Analítico Cp.'!$B69),-('Diário 4º PA'!$Q$5:$Q$2004=F$1),('Diário 4º PA'!$F$5:$F$2004))
+SUMPRODUCT(-('Diário 5º PA'!$E$5:$E$2004='Analítico Cp.'!$B69),-('Diário 5º PA'!$Q$5:$Q$2004=F$1),('Diário 5º PA'!$F$5:$F$2004))
+SUMPRODUCT(-('Comp.'!$D$5:$D$253='Analítico Cp.'!$B69),-('Comp.'!$L$5:$L$253=F$1),('Comp.'!$E$5:$E$253))</f>
        <v>0</v>
      </c>
      <c r="G69" s="15">
        <f>SUMPRODUCT(-('Diário 2o PA'!$E$5:$E$1412='Analítico Cp.'!$B69),-('Diário 2o PA'!$Q$5:$Q$1412=G$1),('Diário 2o PA'!$F$5:$F$1412))
+SUMPRODUCT(-('Diário 3o PA'!$E$5:$E$2004='Analítico Cp.'!$B69),-('Diário 3o PA'!$Q$5:$Q$2004=G$1),('Diário 3o PA'!$F$5:$F$2004))
+SUMPRODUCT(-('Diário 4º PA'!$E$5:$E$2004='Analítico Cp.'!$B69),-('Diário 4º PA'!$Q$5:$Q$2004=G$1),('Diário 4º PA'!$F$5:$F$2004))
+SUMPRODUCT(-('Diário 5º PA'!$E$5:$E$2004='Analítico Cp.'!$B69),-('Diário 5º PA'!$Q$5:$Q$2004=G$1),('Diário 5º PA'!$F$5:$F$2004))
+SUMPRODUCT(-('Comp.'!$D$5:$D$253='Analítico Cp.'!$B69),-('Comp.'!$L$5:$L$253=G$1),('Comp.'!$E$5:$E$253))</f>
        <v>0</v>
      </c>
      <c r="H69" s="15">
        <f>SUMPRODUCT(-('Diário 2o PA'!$E$5:$E$1412='Analítico Cp.'!$B69),-('Diário 2o PA'!$Q$5:$Q$1412=H$1),('Diário 2o PA'!$F$5:$F$1412))
+SUMPRODUCT(-('Diário 3o PA'!$E$5:$E$2004='Analítico Cp.'!$B69),-('Diário 3o PA'!$Q$5:$Q$2004=H$1),('Diário 3o PA'!$F$5:$F$2004))
+SUMPRODUCT(-('Diário 4º PA'!$E$5:$E$2004='Analítico Cp.'!$B69),-('Diário 4º PA'!$Q$5:$Q$2004=H$1),('Diário 4º PA'!$F$5:$F$2004))
+SUMPRODUCT(-('Diário 5º PA'!$E$5:$E$2004='Analítico Cp.'!$B69),-('Diário 5º PA'!$Q$5:$Q$2004=H$1),('Diário 5º PA'!$F$5:$F$2004))
+SUMPRODUCT(-('Comp.'!$D$5:$D$253='Analítico Cp.'!$B69),-('Comp.'!$L$5:$L$253=H$1),('Comp.'!$E$5:$E$253))</f>
        <v>0</v>
      </c>
      <c r="I69" s="15">
        <f>SUMPRODUCT(-('Diário 2o PA'!$E$5:$E$1412='Analítico Cp.'!$B69),-('Diário 2o PA'!$Q$5:$Q$1412=I$1),('Diário 2o PA'!$F$5:$F$1412))
+SUMPRODUCT(-('Diário 3o PA'!$E$5:$E$2004='Analítico Cp.'!$B69),-('Diário 3o PA'!$Q$5:$Q$2004=I$1),('Diário 3o PA'!$F$5:$F$2004))
+SUMPRODUCT(-('Diário 4º PA'!$E$5:$E$2004='Analítico Cp.'!$B69),-('Diário 4º PA'!$Q$5:$Q$2004=I$1),('Diário 4º PA'!$F$5:$F$2004))
+SUMPRODUCT(-('Diário 5º PA'!$E$5:$E$2004='Analítico Cp.'!$B69),-('Diário 5º PA'!$Q$5:$Q$2004=I$1),('Diário 5º PA'!$F$5:$F$2004))
+SUMPRODUCT(-('Comp.'!$D$5:$D$253='Analítico Cp.'!$B69),-('Comp.'!$L$5:$L$253=I$1),('Comp.'!$E$5:$E$253))</f>
        <v>0</v>
      </c>
      <c r="J69" s="15">
        <f>SUMPRODUCT(-('Diário 2o PA'!$E$5:$E$1412='Analítico Cp.'!$B69),-('Diário 2o PA'!$Q$5:$Q$1412=J$1),('Diário 2o PA'!$F$5:$F$1412))
+SUMPRODUCT(-('Diário 3o PA'!$E$5:$E$2004='Analítico Cp.'!$B69),-('Diário 3o PA'!$Q$5:$Q$2004=J$1),('Diário 3o PA'!$F$5:$F$2004))
+SUMPRODUCT(-('Diário 4º PA'!$E$5:$E$2004='Analítico Cp.'!$B69),-('Diário 4º PA'!$Q$5:$Q$2004=J$1),('Diário 4º PA'!$F$5:$F$2004))
+SUMPRODUCT(-('Diário 5º PA'!$E$5:$E$2004='Analítico Cp.'!$B69),-('Diário 5º PA'!$Q$5:$Q$2004=J$1),('Diário 5º PA'!$F$5:$F$2004))
+SUMPRODUCT(-('Comp.'!$D$5:$D$253='Analítico Cp.'!$B69),-('Comp.'!$L$5:$L$253=J$1),('Comp.'!$E$5:$E$253))</f>
        <v>0</v>
      </c>
      <c r="K69" s="15">
        <f>SUMPRODUCT(-('Diário 2o PA'!$E$5:$E$1412='Analítico Cp.'!$B69),-('Diário 2o PA'!$Q$5:$Q$1412=K$1),('Diário 2o PA'!$F$5:$F$1412))
+SUMPRODUCT(-('Diário 3o PA'!$E$5:$E$2004='Analítico Cp.'!$B69),-('Diário 3o PA'!$Q$5:$Q$2004=K$1),('Diário 3o PA'!$F$5:$F$2004))
+SUMPRODUCT(-('Diário 4º PA'!$E$5:$E$2004='Analítico Cp.'!$B69),-('Diário 4º PA'!$Q$5:$Q$2004=K$1),('Diário 4º PA'!$F$5:$F$2004))
+SUMPRODUCT(-('Diário 5º PA'!$E$5:$E$2004='Analítico Cp.'!$B69),-('Diário 5º PA'!$Q$5:$Q$2004=K$1),('Diário 5º PA'!$F$5:$F$2004))
+SUMPRODUCT(-('Comp.'!$D$5:$D$253='Analítico Cp.'!$B69),-('Comp.'!$L$5:$L$253=K$1),('Comp.'!$E$5:$E$253))</f>
        <v>0</v>
      </c>
      <c r="L69" s="15">
        <f>SUMPRODUCT(-('Diário 2o PA'!$E$5:$E$1412='Analítico Cp.'!$B69),-('Diário 2o PA'!$Q$5:$Q$1412=L$1),('Diário 2o PA'!$F$5:$F$1412))
+SUMPRODUCT(-('Diário 3o PA'!$E$5:$E$2004='Analítico Cp.'!$B69),-('Diário 3o PA'!$Q$5:$Q$2004=L$1),('Diário 3o PA'!$F$5:$F$2004))
+SUMPRODUCT(-('Diário 4º PA'!$E$5:$E$2004='Analítico Cp.'!$B69),-('Diário 4º PA'!$Q$5:$Q$2004=L$1),('Diário 4º PA'!$F$5:$F$2004))
+SUMPRODUCT(-('Diário 5º PA'!$E$5:$E$2004='Analítico Cp.'!$B69),-('Diário 5º PA'!$Q$5:$Q$2004=L$1),('Diário 5º PA'!$F$5:$F$2004))
+SUMPRODUCT(-('Comp.'!$D$5:$D$253='Analítico Cp.'!$B69),-('Comp.'!$L$5:$L$253=L$1),('Comp.'!$E$5:$E$253))</f>
        <v>0</v>
      </c>
      <c r="M69" s="15">
        <f>SUMPRODUCT(-('Diário 2o PA'!$E$5:$E$1412='Analítico Cp.'!$B69),-('Diário 2o PA'!$Q$5:$Q$1412=M$1),('Diário 2o PA'!$F$5:$F$1412))
+SUMPRODUCT(-('Diário 3o PA'!$E$5:$E$2004='Analítico Cp.'!$B69),-('Diário 3o PA'!$Q$5:$Q$2004=M$1),('Diário 3o PA'!$F$5:$F$2004))
+SUMPRODUCT(-('Diário 4º PA'!$E$5:$E$2004='Analítico Cp.'!$B69),-('Diário 4º PA'!$Q$5:$Q$2004=M$1),('Diário 4º PA'!$F$5:$F$2004))
+SUMPRODUCT(-('Diário 5º PA'!$E$5:$E$2004='Analítico Cp.'!$B69),-('Diário 5º PA'!$Q$5:$Q$2004=M$1),('Diário 5º PA'!$F$5:$F$2004))
+SUMPRODUCT(-('Comp.'!$D$5:$D$253='Analítico Cp.'!$B69),-('Comp.'!$L$5:$L$253=M$1),('Comp.'!$E$5:$E$253))</f>
        <v>0</v>
      </c>
      <c r="N69" s="15">
        <f>SUMPRODUCT(-('Diário 2o PA'!$E$5:$E$1412='Analítico Cp.'!$B69),-('Diário 2o PA'!$Q$5:$Q$1412=N$1),('Diário 2o PA'!$F$5:$F$1412))
+SUMPRODUCT(-('Diário 3o PA'!$E$5:$E$2004='Analítico Cp.'!$B69),-('Diário 3o PA'!$Q$5:$Q$2004=N$1),('Diário 3o PA'!$F$5:$F$2004))
+SUMPRODUCT(-('Diário 4º PA'!$E$5:$E$2004='Analítico Cp.'!$B69),-('Diário 4º PA'!$Q$5:$Q$2004=N$1),('Diário 4º PA'!$F$5:$F$2004))
+SUMPRODUCT(-('Diário 5º PA'!$E$5:$E$2004='Analítico Cp.'!$B69),-('Diário 5º PA'!$Q$5:$Q$2004=N$1),('Diário 5º PA'!$F$5:$F$2004))
+SUMPRODUCT(-('Comp.'!$D$5:$D$253='Analítico Cp.'!$B69),-('Comp.'!$L$5:$L$253=N$1),('Comp.'!$E$5:$E$253))</f>
        <v>0</v>
      </c>
      <c r="O69" s="16">
        <f t="shared" si="12"/>
        <v>0</v>
      </c>
      <c r="P69" s="193">
        <f t="shared" si="11"/>
        <v>0</v>
      </c>
    </row>
    <row r="70" spans="1:16" ht="23.25" customHeight="1" x14ac:dyDescent="0.25">
      <c r="A70" s="68" t="s">
        <v>125</v>
      </c>
      <c r="B70" s="116" t="s">
        <v>212</v>
      </c>
      <c r="C70" s="15">
        <f>SUMPRODUCT(-('Diário 2o PA'!$E$5:$E$1412='Analítico Cp.'!$B70),-('Diário 2o PA'!$Q$5:$Q$1412=C$1),('Diário 2o PA'!$F$5:$F$1412))
+SUMPRODUCT(-('Diário 3o PA'!$E$5:$E$2004='Analítico Cp.'!$B70),-('Diário 3o PA'!$Q$5:$Q$2004=C$1),('Diário 3o PA'!$F$5:$F$2004))
+SUMPRODUCT(-('Diário 4º PA'!$E$5:$E$2004='Analítico Cp.'!$B70),-('Diário 4º PA'!$Q$5:$Q$2004=C$1),('Diário 4º PA'!$F$5:$F$2004))
+SUMPRODUCT(-('Diário 5º PA'!$E$5:$E$2004='Analítico Cp.'!$B70),-('Diário 5º PA'!$Q$5:$Q$2004=C$1),('Diário 5º PA'!$F$5:$F$2004))
+SUMPRODUCT(-('Comp.'!$D$5:$D$253='Analítico Cp.'!$B70),-('Comp.'!$L$5:$L$253=C$1),('Comp.'!$E$5:$E$253))</f>
        <v>0</v>
      </c>
      <c r="D70" s="15">
        <f>SUMPRODUCT(-('Diário 2o PA'!$E$5:$E$1412='Analítico Cp.'!$B70),-('Diário 2o PA'!$Q$5:$Q$1412=D$1),('Diário 2o PA'!$F$5:$F$1412))
+SUMPRODUCT(-('Diário 3o PA'!$E$5:$E$2004='Analítico Cp.'!$B70),-('Diário 3o PA'!$Q$5:$Q$2004=D$1),('Diário 3o PA'!$F$5:$F$2004))
+SUMPRODUCT(-('Diário 4º PA'!$E$5:$E$2004='Analítico Cp.'!$B70),-('Diário 4º PA'!$Q$5:$Q$2004=D$1),('Diário 4º PA'!$F$5:$F$2004))
+SUMPRODUCT(-('Diário 5º PA'!$E$5:$E$2004='Analítico Cp.'!$B70),-('Diário 5º PA'!$Q$5:$Q$2004=D$1),('Diário 5º PA'!$F$5:$F$2004))
+SUMPRODUCT(-('Comp.'!$D$5:$D$253='Analítico Cp.'!$B70),-('Comp.'!$L$5:$L$253=D$1),('Comp.'!$E$5:$E$253))</f>
        <v>0</v>
      </c>
      <c r="E70" s="15">
        <f>SUMPRODUCT(-('Diário 2o PA'!$E$5:$E$1412='Analítico Cp.'!$B70),-('Diário 2o PA'!$Q$5:$Q$1412=E$1),('Diário 2o PA'!$F$5:$F$1412))
+SUMPRODUCT(-('Diário 3o PA'!$E$5:$E$2004='Analítico Cp.'!$B70),-('Diário 3o PA'!$Q$5:$Q$2004=E$1),('Diário 3o PA'!$F$5:$F$2004))
+SUMPRODUCT(-('Diário 4º PA'!$E$5:$E$2004='Analítico Cp.'!$B70),-('Diário 4º PA'!$Q$5:$Q$2004=E$1),('Diário 4º PA'!$F$5:$F$2004))
+SUMPRODUCT(-('Diário 5º PA'!$E$5:$E$2004='Analítico Cp.'!$B70),-('Diário 5º PA'!$Q$5:$Q$2004=E$1),('Diário 5º PA'!$F$5:$F$2004))
+SUMPRODUCT(-('Comp.'!$D$5:$D$253='Analítico Cp.'!$B70),-('Comp.'!$L$5:$L$253=E$1),('Comp.'!$E$5:$E$253))</f>
        <v>0</v>
      </c>
      <c r="F70" s="15">
        <f>SUMPRODUCT(-('Diário 2o PA'!$E$5:$E$1412='Analítico Cp.'!$B70),-('Diário 2o PA'!$Q$5:$Q$1412=F$1),('Diário 2o PA'!$F$5:$F$1412))
+SUMPRODUCT(-('Diário 3o PA'!$E$5:$E$2004='Analítico Cp.'!$B70),-('Diário 3o PA'!$Q$5:$Q$2004=F$1),('Diário 3o PA'!$F$5:$F$2004))
+SUMPRODUCT(-('Diário 4º PA'!$E$5:$E$2004='Analítico Cp.'!$B70),-('Diário 4º PA'!$Q$5:$Q$2004=F$1),('Diário 4º PA'!$F$5:$F$2004))
+SUMPRODUCT(-('Diário 5º PA'!$E$5:$E$2004='Analítico Cp.'!$B70),-('Diário 5º PA'!$Q$5:$Q$2004=F$1),('Diário 5º PA'!$F$5:$F$2004))
+SUMPRODUCT(-('Comp.'!$D$5:$D$253='Analítico Cp.'!$B70),-('Comp.'!$L$5:$L$253=F$1),('Comp.'!$E$5:$E$253))</f>
        <v>0</v>
      </c>
      <c r="G70" s="15">
        <f>SUMPRODUCT(-('Diário 2o PA'!$E$5:$E$1412='Analítico Cp.'!$B70),-('Diário 2o PA'!$Q$5:$Q$1412=G$1),('Diário 2o PA'!$F$5:$F$1412))
+SUMPRODUCT(-('Diário 3o PA'!$E$5:$E$2004='Analítico Cp.'!$B70),-('Diário 3o PA'!$Q$5:$Q$2004=G$1),('Diário 3o PA'!$F$5:$F$2004))
+SUMPRODUCT(-('Diário 4º PA'!$E$5:$E$2004='Analítico Cp.'!$B70),-('Diário 4º PA'!$Q$5:$Q$2004=G$1),('Diário 4º PA'!$F$5:$F$2004))
+SUMPRODUCT(-('Diário 5º PA'!$E$5:$E$2004='Analítico Cp.'!$B70),-('Diário 5º PA'!$Q$5:$Q$2004=G$1),('Diário 5º PA'!$F$5:$F$2004))
+SUMPRODUCT(-('Comp.'!$D$5:$D$253='Analítico Cp.'!$B70),-('Comp.'!$L$5:$L$253=G$1),('Comp.'!$E$5:$E$253))</f>
        <v>0</v>
      </c>
      <c r="H70" s="15">
        <f>SUMPRODUCT(-('Diário 2o PA'!$E$5:$E$1412='Analítico Cp.'!$B70),-('Diário 2o PA'!$Q$5:$Q$1412=H$1),('Diário 2o PA'!$F$5:$F$1412))
+SUMPRODUCT(-('Diário 3o PA'!$E$5:$E$2004='Analítico Cp.'!$B70),-('Diário 3o PA'!$Q$5:$Q$2004=H$1),('Diário 3o PA'!$F$5:$F$2004))
+SUMPRODUCT(-('Diário 4º PA'!$E$5:$E$2004='Analítico Cp.'!$B70),-('Diário 4º PA'!$Q$5:$Q$2004=H$1),('Diário 4º PA'!$F$5:$F$2004))
+SUMPRODUCT(-('Diário 5º PA'!$E$5:$E$2004='Analítico Cp.'!$B70),-('Diário 5º PA'!$Q$5:$Q$2004=H$1),('Diário 5º PA'!$F$5:$F$2004))
+SUMPRODUCT(-('Comp.'!$D$5:$D$253='Analítico Cp.'!$B70),-('Comp.'!$L$5:$L$253=H$1),('Comp.'!$E$5:$E$253))</f>
        <v>0</v>
      </c>
      <c r="I70" s="15">
        <f>SUMPRODUCT(-('Diário 2o PA'!$E$5:$E$1412='Analítico Cp.'!$B70),-('Diário 2o PA'!$Q$5:$Q$1412=I$1),('Diário 2o PA'!$F$5:$F$1412))
+SUMPRODUCT(-('Diário 3o PA'!$E$5:$E$2004='Analítico Cp.'!$B70),-('Diário 3o PA'!$Q$5:$Q$2004=I$1),('Diário 3o PA'!$F$5:$F$2004))
+SUMPRODUCT(-('Diário 4º PA'!$E$5:$E$2004='Analítico Cp.'!$B70),-('Diário 4º PA'!$Q$5:$Q$2004=I$1),('Diário 4º PA'!$F$5:$F$2004))
+SUMPRODUCT(-('Diário 5º PA'!$E$5:$E$2004='Analítico Cp.'!$B70),-('Diário 5º PA'!$Q$5:$Q$2004=I$1),('Diário 5º PA'!$F$5:$F$2004))
+SUMPRODUCT(-('Comp.'!$D$5:$D$253='Analítico Cp.'!$B70),-('Comp.'!$L$5:$L$253=I$1),('Comp.'!$E$5:$E$253))</f>
        <v>0</v>
      </c>
      <c r="J70" s="15">
        <f>SUMPRODUCT(-('Diário 2o PA'!$E$5:$E$1412='Analítico Cp.'!$B70),-('Diário 2o PA'!$Q$5:$Q$1412=J$1),('Diário 2o PA'!$F$5:$F$1412))
+SUMPRODUCT(-('Diário 3o PA'!$E$5:$E$2004='Analítico Cp.'!$B70),-('Diário 3o PA'!$Q$5:$Q$2004=J$1),('Diário 3o PA'!$F$5:$F$2004))
+SUMPRODUCT(-('Diário 4º PA'!$E$5:$E$2004='Analítico Cp.'!$B70),-('Diário 4º PA'!$Q$5:$Q$2004=J$1),('Diário 4º PA'!$F$5:$F$2004))
+SUMPRODUCT(-('Diário 5º PA'!$E$5:$E$2004='Analítico Cp.'!$B70),-('Diário 5º PA'!$Q$5:$Q$2004=J$1),('Diário 5º PA'!$F$5:$F$2004))
+SUMPRODUCT(-('Comp.'!$D$5:$D$253='Analítico Cp.'!$B70),-('Comp.'!$L$5:$L$253=J$1),('Comp.'!$E$5:$E$253))</f>
        <v>0</v>
      </c>
      <c r="K70" s="15">
        <f>SUMPRODUCT(-('Diário 2o PA'!$E$5:$E$1412='Analítico Cp.'!$B70),-('Diário 2o PA'!$Q$5:$Q$1412=K$1),('Diário 2o PA'!$F$5:$F$1412))
+SUMPRODUCT(-('Diário 3o PA'!$E$5:$E$2004='Analítico Cp.'!$B70),-('Diário 3o PA'!$Q$5:$Q$2004=K$1),('Diário 3o PA'!$F$5:$F$2004))
+SUMPRODUCT(-('Diário 4º PA'!$E$5:$E$2004='Analítico Cp.'!$B70),-('Diário 4º PA'!$Q$5:$Q$2004=K$1),('Diário 4º PA'!$F$5:$F$2004))
+SUMPRODUCT(-('Diário 5º PA'!$E$5:$E$2004='Analítico Cp.'!$B70),-('Diário 5º PA'!$Q$5:$Q$2004=K$1),('Diário 5º PA'!$F$5:$F$2004))
+SUMPRODUCT(-('Comp.'!$D$5:$D$253='Analítico Cp.'!$B70),-('Comp.'!$L$5:$L$253=K$1),('Comp.'!$E$5:$E$253))</f>
        <v>0</v>
      </c>
      <c r="L70" s="15">
        <f>SUMPRODUCT(-('Diário 2o PA'!$E$5:$E$1412='Analítico Cp.'!$B70),-('Diário 2o PA'!$Q$5:$Q$1412=L$1),('Diário 2o PA'!$F$5:$F$1412))
+SUMPRODUCT(-('Diário 3o PA'!$E$5:$E$2004='Analítico Cp.'!$B70),-('Diário 3o PA'!$Q$5:$Q$2004=L$1),('Diário 3o PA'!$F$5:$F$2004))
+SUMPRODUCT(-('Diário 4º PA'!$E$5:$E$2004='Analítico Cp.'!$B70),-('Diário 4º PA'!$Q$5:$Q$2004=L$1),('Diário 4º PA'!$F$5:$F$2004))
+SUMPRODUCT(-('Diário 5º PA'!$E$5:$E$2004='Analítico Cp.'!$B70),-('Diário 5º PA'!$Q$5:$Q$2004=L$1),('Diário 5º PA'!$F$5:$F$2004))
+SUMPRODUCT(-('Comp.'!$D$5:$D$253='Analítico Cp.'!$B70),-('Comp.'!$L$5:$L$253=L$1),('Comp.'!$E$5:$E$253))</f>
        <v>0</v>
      </c>
      <c r="M70" s="15">
        <f>SUMPRODUCT(-('Diário 2o PA'!$E$5:$E$1412='Analítico Cp.'!$B70),-('Diário 2o PA'!$Q$5:$Q$1412=M$1),('Diário 2o PA'!$F$5:$F$1412))
+SUMPRODUCT(-('Diário 3o PA'!$E$5:$E$2004='Analítico Cp.'!$B70),-('Diário 3o PA'!$Q$5:$Q$2004=M$1),('Diário 3o PA'!$F$5:$F$2004))
+SUMPRODUCT(-('Diário 4º PA'!$E$5:$E$2004='Analítico Cp.'!$B70),-('Diário 4º PA'!$Q$5:$Q$2004=M$1),('Diário 4º PA'!$F$5:$F$2004))
+SUMPRODUCT(-('Diário 5º PA'!$E$5:$E$2004='Analítico Cp.'!$B70),-('Diário 5º PA'!$Q$5:$Q$2004=M$1),('Diário 5º PA'!$F$5:$F$2004))
+SUMPRODUCT(-('Comp.'!$D$5:$D$253='Analítico Cp.'!$B70),-('Comp.'!$L$5:$L$253=M$1),('Comp.'!$E$5:$E$253))</f>
        <v>0</v>
      </c>
      <c r="N70" s="15">
        <f>SUMPRODUCT(-('Diário 2o PA'!$E$5:$E$1412='Analítico Cp.'!$B70),-('Diário 2o PA'!$Q$5:$Q$1412=N$1),('Diário 2o PA'!$F$5:$F$1412))
+SUMPRODUCT(-('Diário 3o PA'!$E$5:$E$2004='Analítico Cp.'!$B70),-('Diário 3o PA'!$Q$5:$Q$2004=N$1),('Diário 3o PA'!$F$5:$F$2004))
+SUMPRODUCT(-('Diário 4º PA'!$E$5:$E$2004='Analítico Cp.'!$B70),-('Diário 4º PA'!$Q$5:$Q$2004=N$1),('Diário 4º PA'!$F$5:$F$2004))
+SUMPRODUCT(-('Diário 5º PA'!$E$5:$E$2004='Analítico Cp.'!$B70),-('Diário 5º PA'!$Q$5:$Q$2004=N$1),('Diário 5º PA'!$F$5:$F$2004))
+SUMPRODUCT(-('Comp.'!$D$5:$D$253='Analítico Cp.'!$B70),-('Comp.'!$L$5:$L$253=N$1),('Comp.'!$E$5:$E$253))</f>
        <v>0</v>
      </c>
      <c r="O70" s="16">
        <f t="shared" si="12"/>
        <v>0</v>
      </c>
      <c r="P70" s="193">
        <f t="shared" si="11"/>
        <v>0</v>
      </c>
    </row>
    <row r="71" spans="1:16" ht="23.25" customHeight="1" x14ac:dyDescent="0.25">
      <c r="A71" s="68" t="s">
        <v>126</v>
      </c>
      <c r="B71" s="114" t="s">
        <v>66</v>
      </c>
      <c r="C71" s="15">
        <f>SUMPRODUCT(-('Diário 2o PA'!$E$5:$E$1412='Analítico Cp.'!$B71),-('Diário 2o PA'!$Q$5:$Q$1412=C$1),('Diário 2o PA'!$F$5:$F$1412))
+SUMPRODUCT(-('Diário 3o PA'!$E$5:$E$2004='Analítico Cp.'!$B71),-('Diário 3o PA'!$Q$5:$Q$2004=C$1),('Diário 3o PA'!$F$5:$F$2004))
+SUMPRODUCT(-('Diário 4º PA'!$E$5:$E$2004='Analítico Cp.'!$B71),-('Diário 4º PA'!$Q$5:$Q$2004=C$1),('Diário 4º PA'!$F$5:$F$2004))
+SUMPRODUCT(-('Diário 5º PA'!$E$5:$E$2004='Analítico Cp.'!$B71),-('Diário 5º PA'!$Q$5:$Q$2004=C$1),('Diário 5º PA'!$F$5:$F$2004))
+SUMPRODUCT(-('Comp.'!$D$5:$D$253='Analítico Cp.'!$B71),-('Comp.'!$L$5:$L$253=C$1),('Comp.'!$E$5:$E$253))</f>
        <v>0</v>
      </c>
      <c r="D71" s="15">
        <f>SUMPRODUCT(-('Diário 2o PA'!$E$5:$E$1412='Analítico Cp.'!$B71),-('Diário 2o PA'!$Q$5:$Q$1412=D$1),('Diário 2o PA'!$F$5:$F$1412))
+SUMPRODUCT(-('Diário 3o PA'!$E$5:$E$2004='Analítico Cp.'!$B71),-('Diário 3o PA'!$Q$5:$Q$2004=D$1),('Diário 3o PA'!$F$5:$F$2004))
+SUMPRODUCT(-('Diário 4º PA'!$E$5:$E$2004='Analítico Cp.'!$B71),-('Diário 4º PA'!$Q$5:$Q$2004=D$1),('Diário 4º PA'!$F$5:$F$2004))
+SUMPRODUCT(-('Diário 5º PA'!$E$5:$E$2004='Analítico Cp.'!$B71),-('Diário 5º PA'!$Q$5:$Q$2004=D$1),('Diário 5º PA'!$F$5:$F$2004))
+SUMPRODUCT(-('Comp.'!$D$5:$D$253='Analítico Cp.'!$B71),-('Comp.'!$L$5:$L$253=D$1),('Comp.'!$E$5:$E$253))</f>
        <v>0</v>
      </c>
      <c r="E71" s="15">
        <f>SUMPRODUCT(-('Diário 2o PA'!$E$5:$E$1412='Analítico Cp.'!$B71),-('Diário 2o PA'!$Q$5:$Q$1412=E$1),('Diário 2o PA'!$F$5:$F$1412))
+SUMPRODUCT(-('Diário 3o PA'!$E$5:$E$2004='Analítico Cp.'!$B71),-('Diário 3o PA'!$Q$5:$Q$2004=E$1),('Diário 3o PA'!$F$5:$F$2004))
+SUMPRODUCT(-('Diário 4º PA'!$E$5:$E$2004='Analítico Cp.'!$B71),-('Diário 4º PA'!$Q$5:$Q$2004=E$1),('Diário 4º PA'!$F$5:$F$2004))
+SUMPRODUCT(-('Diário 5º PA'!$E$5:$E$2004='Analítico Cp.'!$B71),-('Diário 5º PA'!$Q$5:$Q$2004=E$1),('Diário 5º PA'!$F$5:$F$2004))
+SUMPRODUCT(-('Comp.'!$D$5:$D$253='Analítico Cp.'!$B71),-('Comp.'!$L$5:$L$253=E$1),('Comp.'!$E$5:$E$253))</f>
        <v>0</v>
      </c>
      <c r="F71" s="15">
        <f>SUMPRODUCT(-('Diário 2o PA'!$E$5:$E$1412='Analítico Cp.'!$B71),-('Diário 2o PA'!$Q$5:$Q$1412=F$1),('Diário 2o PA'!$F$5:$F$1412))
+SUMPRODUCT(-('Diário 3o PA'!$E$5:$E$2004='Analítico Cp.'!$B71),-('Diário 3o PA'!$Q$5:$Q$2004=F$1),('Diário 3o PA'!$F$5:$F$2004))
+SUMPRODUCT(-('Diário 4º PA'!$E$5:$E$2004='Analítico Cp.'!$B71),-('Diário 4º PA'!$Q$5:$Q$2004=F$1),('Diário 4º PA'!$F$5:$F$2004))
+SUMPRODUCT(-('Diário 5º PA'!$E$5:$E$2004='Analítico Cp.'!$B71),-('Diário 5º PA'!$Q$5:$Q$2004=F$1),('Diário 5º PA'!$F$5:$F$2004))
+SUMPRODUCT(-('Comp.'!$D$5:$D$253='Analítico Cp.'!$B71),-('Comp.'!$L$5:$L$253=F$1),('Comp.'!$E$5:$E$253))</f>
        <v>0</v>
      </c>
      <c r="G71" s="15">
        <f>SUMPRODUCT(-('Diário 2o PA'!$E$5:$E$1412='Analítico Cp.'!$B71),-('Diário 2o PA'!$Q$5:$Q$1412=G$1),('Diário 2o PA'!$F$5:$F$1412))
+SUMPRODUCT(-('Diário 3o PA'!$E$5:$E$2004='Analítico Cp.'!$B71),-('Diário 3o PA'!$Q$5:$Q$2004=G$1),('Diário 3o PA'!$F$5:$F$2004))
+SUMPRODUCT(-('Diário 4º PA'!$E$5:$E$2004='Analítico Cp.'!$B71),-('Diário 4º PA'!$Q$5:$Q$2004=G$1),('Diário 4º PA'!$F$5:$F$2004))
+SUMPRODUCT(-('Diário 5º PA'!$E$5:$E$2004='Analítico Cp.'!$B71),-('Diário 5º PA'!$Q$5:$Q$2004=G$1),('Diário 5º PA'!$F$5:$F$2004))
+SUMPRODUCT(-('Comp.'!$D$5:$D$253='Analítico Cp.'!$B71),-('Comp.'!$L$5:$L$253=G$1),('Comp.'!$E$5:$E$253))</f>
        <v>0</v>
      </c>
      <c r="H71" s="15">
        <f>SUMPRODUCT(-('Diário 2o PA'!$E$5:$E$1412='Analítico Cp.'!$B71),-('Diário 2o PA'!$Q$5:$Q$1412=H$1),('Diário 2o PA'!$F$5:$F$1412))
+SUMPRODUCT(-('Diário 3o PA'!$E$5:$E$2004='Analítico Cp.'!$B71),-('Diário 3o PA'!$Q$5:$Q$2004=H$1),('Diário 3o PA'!$F$5:$F$2004))
+SUMPRODUCT(-('Diário 4º PA'!$E$5:$E$2004='Analítico Cp.'!$B71),-('Diário 4º PA'!$Q$5:$Q$2004=H$1),('Diário 4º PA'!$F$5:$F$2004))
+SUMPRODUCT(-('Diário 5º PA'!$E$5:$E$2004='Analítico Cp.'!$B71),-('Diário 5º PA'!$Q$5:$Q$2004=H$1),('Diário 5º PA'!$F$5:$F$2004))
+SUMPRODUCT(-('Comp.'!$D$5:$D$253='Analítico Cp.'!$B71),-('Comp.'!$L$5:$L$253=H$1),('Comp.'!$E$5:$E$253))</f>
        <v>0</v>
      </c>
      <c r="I71" s="15">
        <f>SUMPRODUCT(-('Diário 2o PA'!$E$5:$E$1412='Analítico Cp.'!$B71),-('Diário 2o PA'!$Q$5:$Q$1412=I$1),('Diário 2o PA'!$F$5:$F$1412))
+SUMPRODUCT(-('Diário 3o PA'!$E$5:$E$2004='Analítico Cp.'!$B71),-('Diário 3o PA'!$Q$5:$Q$2004=I$1),('Diário 3o PA'!$F$5:$F$2004))
+SUMPRODUCT(-('Diário 4º PA'!$E$5:$E$2004='Analítico Cp.'!$B71),-('Diário 4º PA'!$Q$5:$Q$2004=I$1),('Diário 4º PA'!$F$5:$F$2004))
+SUMPRODUCT(-('Diário 5º PA'!$E$5:$E$2004='Analítico Cp.'!$B71),-('Diário 5º PA'!$Q$5:$Q$2004=I$1),('Diário 5º PA'!$F$5:$F$2004))
+SUMPRODUCT(-('Comp.'!$D$5:$D$253='Analítico Cp.'!$B71),-('Comp.'!$L$5:$L$253=I$1),('Comp.'!$E$5:$E$253))</f>
        <v>0</v>
      </c>
      <c r="J71" s="15">
        <f>SUMPRODUCT(-('Diário 2o PA'!$E$5:$E$1412='Analítico Cp.'!$B71),-('Diário 2o PA'!$Q$5:$Q$1412=J$1),('Diário 2o PA'!$F$5:$F$1412))
+SUMPRODUCT(-('Diário 3o PA'!$E$5:$E$2004='Analítico Cp.'!$B71),-('Diário 3o PA'!$Q$5:$Q$2004=J$1),('Diário 3o PA'!$F$5:$F$2004))
+SUMPRODUCT(-('Diário 4º PA'!$E$5:$E$2004='Analítico Cp.'!$B71),-('Diário 4º PA'!$Q$5:$Q$2004=J$1),('Diário 4º PA'!$F$5:$F$2004))
+SUMPRODUCT(-('Diário 5º PA'!$E$5:$E$2004='Analítico Cp.'!$B71),-('Diário 5º PA'!$Q$5:$Q$2004=J$1),('Diário 5º PA'!$F$5:$F$2004))
+SUMPRODUCT(-('Comp.'!$D$5:$D$253='Analítico Cp.'!$B71),-('Comp.'!$L$5:$L$253=J$1),('Comp.'!$E$5:$E$253))</f>
        <v>0</v>
      </c>
      <c r="K71" s="15">
        <f>SUMPRODUCT(-('Diário 2o PA'!$E$5:$E$1412='Analítico Cp.'!$B71),-('Diário 2o PA'!$Q$5:$Q$1412=K$1),('Diário 2o PA'!$F$5:$F$1412))
+SUMPRODUCT(-('Diário 3o PA'!$E$5:$E$2004='Analítico Cp.'!$B71),-('Diário 3o PA'!$Q$5:$Q$2004=K$1),('Diário 3o PA'!$F$5:$F$2004))
+SUMPRODUCT(-('Diário 4º PA'!$E$5:$E$2004='Analítico Cp.'!$B71),-('Diário 4º PA'!$Q$5:$Q$2004=K$1),('Diário 4º PA'!$F$5:$F$2004))
+SUMPRODUCT(-('Diário 5º PA'!$E$5:$E$2004='Analítico Cp.'!$B71),-('Diário 5º PA'!$Q$5:$Q$2004=K$1),('Diário 5º PA'!$F$5:$F$2004))
+SUMPRODUCT(-('Comp.'!$D$5:$D$253='Analítico Cp.'!$B71),-('Comp.'!$L$5:$L$253=K$1),('Comp.'!$E$5:$E$253))</f>
        <v>0</v>
      </c>
      <c r="L71" s="15">
        <f>SUMPRODUCT(-('Diário 2o PA'!$E$5:$E$1412='Analítico Cp.'!$B71),-('Diário 2o PA'!$Q$5:$Q$1412=L$1),('Diário 2o PA'!$F$5:$F$1412))
+SUMPRODUCT(-('Diário 3o PA'!$E$5:$E$2004='Analítico Cp.'!$B71),-('Diário 3o PA'!$Q$5:$Q$2004=L$1),('Diário 3o PA'!$F$5:$F$2004))
+SUMPRODUCT(-('Diário 4º PA'!$E$5:$E$2004='Analítico Cp.'!$B71),-('Diário 4º PA'!$Q$5:$Q$2004=L$1),('Diário 4º PA'!$F$5:$F$2004))
+SUMPRODUCT(-('Diário 5º PA'!$E$5:$E$2004='Analítico Cp.'!$B71),-('Diário 5º PA'!$Q$5:$Q$2004=L$1),('Diário 5º PA'!$F$5:$F$2004))
+SUMPRODUCT(-('Comp.'!$D$5:$D$253='Analítico Cp.'!$B71),-('Comp.'!$L$5:$L$253=L$1),('Comp.'!$E$5:$E$253))</f>
        <v>0</v>
      </c>
      <c r="M71" s="15">
        <f>SUMPRODUCT(-('Diário 2o PA'!$E$5:$E$1412='Analítico Cp.'!$B71),-('Diário 2o PA'!$Q$5:$Q$1412=M$1),('Diário 2o PA'!$F$5:$F$1412))
+SUMPRODUCT(-('Diário 3o PA'!$E$5:$E$2004='Analítico Cp.'!$B71),-('Diário 3o PA'!$Q$5:$Q$2004=M$1),('Diário 3o PA'!$F$5:$F$2004))
+SUMPRODUCT(-('Diário 4º PA'!$E$5:$E$2004='Analítico Cp.'!$B71),-('Diário 4º PA'!$Q$5:$Q$2004=M$1),('Diário 4º PA'!$F$5:$F$2004))
+SUMPRODUCT(-('Diário 5º PA'!$E$5:$E$2004='Analítico Cp.'!$B71),-('Diário 5º PA'!$Q$5:$Q$2004=M$1),('Diário 5º PA'!$F$5:$F$2004))
+SUMPRODUCT(-('Comp.'!$D$5:$D$253='Analítico Cp.'!$B71),-('Comp.'!$L$5:$L$253=M$1),('Comp.'!$E$5:$E$253))</f>
        <v>0</v>
      </c>
      <c r="N71" s="15">
        <f>SUMPRODUCT(-('Diário 2o PA'!$E$5:$E$1412='Analítico Cp.'!$B71),-('Diário 2o PA'!$Q$5:$Q$1412=N$1),('Diário 2o PA'!$F$5:$F$1412))
+SUMPRODUCT(-('Diário 3o PA'!$E$5:$E$2004='Analítico Cp.'!$B71),-('Diário 3o PA'!$Q$5:$Q$2004=N$1),('Diário 3o PA'!$F$5:$F$2004))
+SUMPRODUCT(-('Diário 4º PA'!$E$5:$E$2004='Analítico Cp.'!$B71),-('Diário 4º PA'!$Q$5:$Q$2004=N$1),('Diário 4º PA'!$F$5:$F$2004))
+SUMPRODUCT(-('Diário 5º PA'!$E$5:$E$2004='Analítico Cp.'!$B71),-('Diário 5º PA'!$Q$5:$Q$2004=N$1),('Diário 5º PA'!$F$5:$F$2004))
+SUMPRODUCT(-('Comp.'!$D$5:$D$253='Analítico Cp.'!$B71),-('Comp.'!$L$5:$L$253=N$1),('Comp.'!$E$5:$E$253))</f>
        <v>0</v>
      </c>
      <c r="O71" s="16">
        <f t="shared" si="12"/>
        <v>0</v>
      </c>
      <c r="P71" s="193">
        <f t="shared" si="11"/>
        <v>0</v>
      </c>
    </row>
    <row r="72" spans="1:16" ht="23.25" customHeight="1" x14ac:dyDescent="0.25">
      <c r="A72" s="68" t="s">
        <v>127</v>
      </c>
      <c r="B72" s="114" t="s">
        <v>748</v>
      </c>
      <c r="C72" s="15">
        <f>SUMPRODUCT(-('Diário 2o PA'!$E$5:$E$1412='Analítico Cp.'!$B72),-('Diário 2o PA'!$Q$5:$Q$1412=C$1),('Diário 2o PA'!$F$5:$F$1412))
+SUMPRODUCT(-('Diário 3o PA'!$E$5:$E$2004='Analítico Cp.'!$B72),-('Diário 3o PA'!$Q$5:$Q$2004=C$1),('Diário 3o PA'!$F$5:$F$2004))
+SUMPRODUCT(-('Diário 4º PA'!$E$5:$E$2004='Analítico Cp.'!$B72),-('Diário 4º PA'!$Q$5:$Q$2004=C$1),('Diário 4º PA'!$F$5:$F$2004))
+SUMPRODUCT(-('Diário 5º PA'!$E$5:$E$2004='Analítico Cp.'!$B72),-('Diário 5º PA'!$Q$5:$Q$2004=C$1),('Diário 5º PA'!$F$5:$F$2004))
+SUMPRODUCT(-('Comp.'!$D$5:$D$253='Analítico Cp.'!$B72),-('Comp.'!$L$5:$L$253=C$1),('Comp.'!$E$5:$E$253))</f>
        <v>0</v>
      </c>
      <c r="D72" s="15">
        <f>SUMPRODUCT(-('Diário 2o PA'!$E$5:$E$1412='Analítico Cp.'!$B72),-('Diário 2o PA'!$Q$5:$Q$1412=D$1),('Diário 2o PA'!$F$5:$F$1412))
+SUMPRODUCT(-('Diário 3o PA'!$E$5:$E$2004='Analítico Cp.'!$B72),-('Diário 3o PA'!$Q$5:$Q$2004=D$1),('Diário 3o PA'!$F$5:$F$2004))
+SUMPRODUCT(-('Diário 4º PA'!$E$5:$E$2004='Analítico Cp.'!$B72),-('Diário 4º PA'!$Q$5:$Q$2004=D$1),('Diário 4º PA'!$F$5:$F$2004))
+SUMPRODUCT(-('Diário 5º PA'!$E$5:$E$2004='Analítico Cp.'!$B72),-('Diário 5º PA'!$Q$5:$Q$2004=D$1),('Diário 5º PA'!$F$5:$F$2004))
+SUMPRODUCT(-('Comp.'!$D$5:$D$253='Analítico Cp.'!$B72),-('Comp.'!$L$5:$L$253=D$1),('Comp.'!$E$5:$E$253))</f>
        <v>9777.4699999999993</v>
      </c>
      <c r="E72" s="15">
        <f>SUMPRODUCT(-('Diário 2o PA'!$E$5:$E$1412='Analítico Cp.'!$B72),-('Diário 2o PA'!$Q$5:$Q$1412=E$1),('Diário 2o PA'!$F$5:$F$1412))
+SUMPRODUCT(-('Diário 3o PA'!$E$5:$E$2004='Analítico Cp.'!$B72),-('Diário 3o PA'!$Q$5:$Q$2004=E$1),('Diário 3o PA'!$F$5:$F$2004))
+SUMPRODUCT(-('Diário 4º PA'!$E$5:$E$2004='Analítico Cp.'!$B72),-('Diário 4º PA'!$Q$5:$Q$2004=E$1),('Diário 4º PA'!$F$5:$F$2004))
+SUMPRODUCT(-('Diário 5º PA'!$E$5:$E$2004='Analítico Cp.'!$B72),-('Diário 5º PA'!$Q$5:$Q$2004=E$1),('Diário 5º PA'!$F$5:$F$2004))
+SUMPRODUCT(-('Comp.'!$D$5:$D$253='Analítico Cp.'!$B72),-('Comp.'!$L$5:$L$253=E$1),('Comp.'!$E$5:$E$253))</f>
        <v>107.1</v>
      </c>
      <c r="F72" s="15">
        <f>SUMPRODUCT(-('Diário 2o PA'!$E$5:$E$1412='Analítico Cp.'!$B72),-('Diário 2o PA'!$Q$5:$Q$1412=F$1),('Diário 2o PA'!$F$5:$F$1412))
+SUMPRODUCT(-('Diário 3o PA'!$E$5:$E$2004='Analítico Cp.'!$B72),-('Diário 3o PA'!$Q$5:$Q$2004=F$1),('Diário 3o PA'!$F$5:$F$2004))
+SUMPRODUCT(-('Diário 4º PA'!$E$5:$E$2004='Analítico Cp.'!$B72),-('Diário 4º PA'!$Q$5:$Q$2004=F$1),('Diário 4º PA'!$F$5:$F$2004))
+SUMPRODUCT(-('Diário 5º PA'!$E$5:$E$2004='Analítico Cp.'!$B72),-('Diário 5º PA'!$Q$5:$Q$2004=F$1),('Diário 5º PA'!$F$5:$F$2004))
+SUMPRODUCT(-('Comp.'!$D$5:$D$253='Analítico Cp.'!$B72),-('Comp.'!$L$5:$L$253=F$1),('Comp.'!$E$5:$E$253))</f>
        <v>0</v>
      </c>
      <c r="G72" s="15">
        <f>SUMPRODUCT(-('Diário 2o PA'!$E$5:$E$1412='Analítico Cp.'!$B72),-('Diário 2o PA'!$Q$5:$Q$1412=G$1),('Diário 2o PA'!$F$5:$F$1412))
+SUMPRODUCT(-('Diário 3o PA'!$E$5:$E$2004='Analítico Cp.'!$B72),-('Diário 3o PA'!$Q$5:$Q$2004=G$1),('Diário 3o PA'!$F$5:$F$2004))
+SUMPRODUCT(-('Diário 4º PA'!$E$5:$E$2004='Analítico Cp.'!$B72),-('Diário 4º PA'!$Q$5:$Q$2004=G$1),('Diário 4º PA'!$F$5:$F$2004))
+SUMPRODUCT(-('Diário 5º PA'!$E$5:$E$2004='Analítico Cp.'!$B72),-('Diário 5º PA'!$Q$5:$Q$2004=G$1),('Diário 5º PA'!$F$5:$F$2004))
+SUMPRODUCT(-('Comp.'!$D$5:$D$253='Analítico Cp.'!$B72),-('Comp.'!$L$5:$L$253=G$1),('Comp.'!$E$5:$E$253))</f>
        <v>0</v>
      </c>
      <c r="H72" s="15">
        <f>SUMPRODUCT(-('Diário 2o PA'!$E$5:$E$1412='Analítico Cp.'!$B72),-('Diário 2o PA'!$Q$5:$Q$1412=H$1),('Diário 2o PA'!$F$5:$F$1412))
+SUMPRODUCT(-('Diário 3o PA'!$E$5:$E$2004='Analítico Cp.'!$B72),-('Diário 3o PA'!$Q$5:$Q$2004=H$1),('Diário 3o PA'!$F$5:$F$2004))
+SUMPRODUCT(-('Diário 4º PA'!$E$5:$E$2004='Analítico Cp.'!$B72),-('Diário 4º PA'!$Q$5:$Q$2004=H$1),('Diário 4º PA'!$F$5:$F$2004))
+SUMPRODUCT(-('Diário 5º PA'!$E$5:$E$2004='Analítico Cp.'!$B72),-('Diário 5º PA'!$Q$5:$Q$2004=H$1),('Diário 5º PA'!$F$5:$F$2004))
+SUMPRODUCT(-('Comp.'!$D$5:$D$253='Analítico Cp.'!$B72),-('Comp.'!$L$5:$L$253=H$1),('Comp.'!$E$5:$E$253))</f>
        <v>0</v>
      </c>
      <c r="I72" s="15">
        <f>SUMPRODUCT(-('Diário 2o PA'!$E$5:$E$1412='Analítico Cp.'!$B72),-('Diário 2o PA'!$Q$5:$Q$1412=I$1),('Diário 2o PA'!$F$5:$F$1412))
+SUMPRODUCT(-('Diário 3o PA'!$E$5:$E$2004='Analítico Cp.'!$B72),-('Diário 3o PA'!$Q$5:$Q$2004=I$1),('Diário 3o PA'!$F$5:$F$2004))
+SUMPRODUCT(-('Diário 4º PA'!$E$5:$E$2004='Analítico Cp.'!$B72),-('Diário 4º PA'!$Q$5:$Q$2004=I$1),('Diário 4º PA'!$F$5:$F$2004))
+SUMPRODUCT(-('Diário 5º PA'!$E$5:$E$2004='Analítico Cp.'!$B72),-('Diário 5º PA'!$Q$5:$Q$2004=I$1),('Diário 5º PA'!$F$5:$F$2004))
+SUMPRODUCT(-('Comp.'!$D$5:$D$253='Analítico Cp.'!$B72),-('Comp.'!$L$5:$L$253=I$1),('Comp.'!$E$5:$E$253))</f>
        <v>0</v>
      </c>
      <c r="J72" s="15">
        <f>SUMPRODUCT(-('Diário 2o PA'!$E$5:$E$1412='Analítico Cp.'!$B72),-('Diário 2o PA'!$Q$5:$Q$1412=J$1),('Diário 2o PA'!$F$5:$F$1412))
+SUMPRODUCT(-('Diário 3o PA'!$E$5:$E$2004='Analítico Cp.'!$B72),-('Diário 3o PA'!$Q$5:$Q$2004=J$1),('Diário 3o PA'!$F$5:$F$2004))
+SUMPRODUCT(-('Diário 4º PA'!$E$5:$E$2004='Analítico Cp.'!$B72),-('Diário 4º PA'!$Q$5:$Q$2004=J$1),('Diário 4º PA'!$F$5:$F$2004))
+SUMPRODUCT(-('Diário 5º PA'!$E$5:$E$2004='Analítico Cp.'!$B72),-('Diário 5º PA'!$Q$5:$Q$2004=J$1),('Diário 5º PA'!$F$5:$F$2004))
+SUMPRODUCT(-('Comp.'!$D$5:$D$253='Analítico Cp.'!$B72),-('Comp.'!$L$5:$L$253=J$1),('Comp.'!$E$5:$E$253))</f>
        <v>0</v>
      </c>
      <c r="K72" s="15">
        <f>SUMPRODUCT(-('Diário 2o PA'!$E$5:$E$1412='Analítico Cp.'!$B72),-('Diário 2o PA'!$Q$5:$Q$1412=K$1),('Diário 2o PA'!$F$5:$F$1412))
+SUMPRODUCT(-('Diário 3o PA'!$E$5:$E$2004='Analítico Cp.'!$B72),-('Diário 3o PA'!$Q$5:$Q$2004=K$1),('Diário 3o PA'!$F$5:$F$2004))
+SUMPRODUCT(-('Diário 4º PA'!$E$5:$E$2004='Analítico Cp.'!$B72),-('Diário 4º PA'!$Q$5:$Q$2004=K$1),('Diário 4º PA'!$F$5:$F$2004))
+SUMPRODUCT(-('Diário 5º PA'!$E$5:$E$2004='Analítico Cp.'!$B72),-('Diário 5º PA'!$Q$5:$Q$2004=K$1),('Diário 5º PA'!$F$5:$F$2004))
+SUMPRODUCT(-('Comp.'!$D$5:$D$253='Analítico Cp.'!$B72),-('Comp.'!$L$5:$L$253=K$1),('Comp.'!$E$5:$E$253))</f>
        <v>0</v>
      </c>
      <c r="L72" s="15">
        <f>SUMPRODUCT(-('Diário 2o PA'!$E$5:$E$1412='Analítico Cp.'!$B72),-('Diário 2o PA'!$Q$5:$Q$1412=L$1),('Diário 2o PA'!$F$5:$F$1412))
+SUMPRODUCT(-('Diário 3o PA'!$E$5:$E$2004='Analítico Cp.'!$B72),-('Diário 3o PA'!$Q$5:$Q$2004=L$1),('Diário 3o PA'!$F$5:$F$2004))
+SUMPRODUCT(-('Diário 4º PA'!$E$5:$E$2004='Analítico Cp.'!$B72),-('Diário 4º PA'!$Q$5:$Q$2004=L$1),('Diário 4º PA'!$F$5:$F$2004))
+SUMPRODUCT(-('Diário 5º PA'!$E$5:$E$2004='Analítico Cp.'!$B72),-('Diário 5º PA'!$Q$5:$Q$2004=L$1),('Diário 5º PA'!$F$5:$F$2004))
+SUMPRODUCT(-('Comp.'!$D$5:$D$253='Analítico Cp.'!$B72),-('Comp.'!$L$5:$L$253=L$1),('Comp.'!$E$5:$E$253))</f>
        <v>0</v>
      </c>
      <c r="M72" s="15">
        <f>SUMPRODUCT(-('Diário 2o PA'!$E$5:$E$1412='Analítico Cp.'!$B72),-('Diário 2o PA'!$Q$5:$Q$1412=M$1),('Diário 2o PA'!$F$5:$F$1412))
+SUMPRODUCT(-('Diário 3o PA'!$E$5:$E$2004='Analítico Cp.'!$B72),-('Diário 3o PA'!$Q$5:$Q$2004=M$1),('Diário 3o PA'!$F$5:$F$2004))
+SUMPRODUCT(-('Diário 4º PA'!$E$5:$E$2004='Analítico Cp.'!$B72),-('Diário 4º PA'!$Q$5:$Q$2004=M$1),('Diário 4º PA'!$F$5:$F$2004))
+SUMPRODUCT(-('Diário 5º PA'!$E$5:$E$2004='Analítico Cp.'!$B72),-('Diário 5º PA'!$Q$5:$Q$2004=M$1),('Diário 5º PA'!$F$5:$F$2004))
+SUMPRODUCT(-('Comp.'!$D$5:$D$253='Analítico Cp.'!$B72),-('Comp.'!$L$5:$L$253=M$1),('Comp.'!$E$5:$E$253))</f>
        <v>0</v>
      </c>
      <c r="N72" s="15">
        <f>SUMPRODUCT(-('Diário 2o PA'!$E$5:$E$1412='Analítico Cp.'!$B72),-('Diário 2o PA'!$Q$5:$Q$1412=N$1),('Diário 2o PA'!$F$5:$F$1412))
+SUMPRODUCT(-('Diário 3o PA'!$E$5:$E$2004='Analítico Cp.'!$B72),-('Diário 3o PA'!$Q$5:$Q$2004=N$1),('Diário 3o PA'!$F$5:$F$2004))
+SUMPRODUCT(-('Diário 4º PA'!$E$5:$E$2004='Analítico Cp.'!$B72),-('Diário 4º PA'!$Q$5:$Q$2004=N$1),('Diário 4º PA'!$F$5:$F$2004))
+SUMPRODUCT(-('Diário 5º PA'!$E$5:$E$2004='Analítico Cp.'!$B72),-('Diário 5º PA'!$Q$5:$Q$2004=N$1),('Diário 5º PA'!$F$5:$F$2004))
+SUMPRODUCT(-('Comp.'!$D$5:$D$253='Analítico Cp.'!$B72),-('Comp.'!$L$5:$L$253=N$1),('Comp.'!$E$5:$E$253))</f>
        <v>0</v>
      </c>
      <c r="O72" s="16">
        <f t="shared" si="12"/>
        <v>9884.57</v>
      </c>
      <c r="P72" s="193">
        <f t="shared" si="11"/>
        <v>1.3878049920134203E-3</v>
      </c>
    </row>
    <row r="73" spans="1:16" ht="23.25" customHeight="1" x14ac:dyDescent="0.25">
      <c r="A73" s="68" t="s">
        <v>128</v>
      </c>
      <c r="B73" s="114" t="s">
        <v>749</v>
      </c>
      <c r="C73" s="15">
        <f>SUMPRODUCT(-('Diário 2o PA'!$E$5:$E$1412='Analítico Cp.'!$B73),-('Diário 2o PA'!$Q$5:$Q$1412=C$1),('Diário 2o PA'!$F$5:$F$1412))
+SUMPRODUCT(-('Diário 3o PA'!$E$5:$E$2004='Analítico Cp.'!$B73),-('Diário 3o PA'!$Q$5:$Q$2004=C$1),('Diário 3o PA'!$F$5:$F$2004))
+SUMPRODUCT(-('Diário 4º PA'!$E$5:$E$2004='Analítico Cp.'!$B73),-('Diário 4º PA'!$Q$5:$Q$2004=C$1),('Diário 4º PA'!$F$5:$F$2004))
+SUMPRODUCT(-('Diário 5º PA'!$E$5:$E$2004='Analítico Cp.'!$B73),-('Diário 5º PA'!$Q$5:$Q$2004=C$1),('Diário 5º PA'!$F$5:$F$2004))
+SUMPRODUCT(-('Comp.'!$D$5:$D$253='Analítico Cp.'!$B73),-('Comp.'!$L$5:$L$253=C$1),('Comp.'!$E$5:$E$253))</f>
        <v>0</v>
      </c>
      <c r="D73" s="15">
        <f>SUMPRODUCT(-('Diário 2o PA'!$E$5:$E$1412='Analítico Cp.'!$B73),-('Diário 2o PA'!$Q$5:$Q$1412=D$1),('Diário 2o PA'!$F$5:$F$1412))
+SUMPRODUCT(-('Diário 3o PA'!$E$5:$E$2004='Analítico Cp.'!$B73),-('Diário 3o PA'!$Q$5:$Q$2004=D$1),('Diário 3o PA'!$F$5:$F$2004))
+SUMPRODUCT(-('Diário 4º PA'!$E$5:$E$2004='Analítico Cp.'!$B73),-('Diário 4º PA'!$Q$5:$Q$2004=D$1),('Diário 4º PA'!$F$5:$F$2004))
+SUMPRODUCT(-('Diário 5º PA'!$E$5:$E$2004='Analítico Cp.'!$B73),-('Diário 5º PA'!$Q$5:$Q$2004=D$1),('Diário 5º PA'!$F$5:$F$2004))
+SUMPRODUCT(-('Comp.'!$D$5:$D$253='Analítico Cp.'!$B73),-('Comp.'!$L$5:$L$253=D$1),('Comp.'!$E$5:$E$253))</f>
        <v>0</v>
      </c>
      <c r="E73" s="15">
        <f>SUMPRODUCT(-('Diário 2o PA'!$E$5:$E$1412='Analítico Cp.'!$B73),-('Diário 2o PA'!$Q$5:$Q$1412=E$1),('Diário 2o PA'!$F$5:$F$1412))
+SUMPRODUCT(-('Diário 3o PA'!$E$5:$E$2004='Analítico Cp.'!$B73),-('Diário 3o PA'!$Q$5:$Q$2004=E$1),('Diário 3o PA'!$F$5:$F$2004))
+SUMPRODUCT(-('Diário 4º PA'!$E$5:$E$2004='Analítico Cp.'!$B73),-('Diário 4º PA'!$Q$5:$Q$2004=E$1),('Diário 4º PA'!$F$5:$F$2004))
+SUMPRODUCT(-('Diário 5º PA'!$E$5:$E$2004='Analítico Cp.'!$B73),-('Diário 5º PA'!$Q$5:$Q$2004=E$1),('Diário 5º PA'!$F$5:$F$2004))
+SUMPRODUCT(-('Comp.'!$D$5:$D$253='Analítico Cp.'!$B73),-('Comp.'!$L$5:$L$253=E$1),('Comp.'!$E$5:$E$253))</f>
        <v>0</v>
      </c>
      <c r="F73" s="15">
        <f>SUMPRODUCT(-('Diário 2o PA'!$E$5:$E$1412='Analítico Cp.'!$B73),-('Diário 2o PA'!$Q$5:$Q$1412=F$1),('Diário 2o PA'!$F$5:$F$1412))
+SUMPRODUCT(-('Diário 3o PA'!$E$5:$E$2004='Analítico Cp.'!$B73),-('Diário 3o PA'!$Q$5:$Q$2004=F$1),('Diário 3o PA'!$F$5:$F$2004))
+SUMPRODUCT(-('Diário 4º PA'!$E$5:$E$2004='Analítico Cp.'!$B73),-('Diário 4º PA'!$Q$5:$Q$2004=F$1),('Diário 4º PA'!$F$5:$F$2004))
+SUMPRODUCT(-('Diário 5º PA'!$E$5:$E$2004='Analítico Cp.'!$B73),-('Diário 5º PA'!$Q$5:$Q$2004=F$1),('Diário 5º PA'!$F$5:$F$2004))
+SUMPRODUCT(-('Comp.'!$D$5:$D$253='Analítico Cp.'!$B73),-('Comp.'!$L$5:$L$253=F$1),('Comp.'!$E$5:$E$253))</f>
        <v>0</v>
      </c>
      <c r="G73" s="15">
        <f>SUMPRODUCT(-('Diário 2o PA'!$E$5:$E$1412='Analítico Cp.'!$B73),-('Diário 2o PA'!$Q$5:$Q$1412=G$1),('Diário 2o PA'!$F$5:$F$1412))
+SUMPRODUCT(-('Diário 3o PA'!$E$5:$E$2004='Analítico Cp.'!$B73),-('Diário 3o PA'!$Q$5:$Q$2004=G$1),('Diário 3o PA'!$F$5:$F$2004))
+SUMPRODUCT(-('Diário 4º PA'!$E$5:$E$2004='Analítico Cp.'!$B73),-('Diário 4º PA'!$Q$5:$Q$2004=G$1),('Diário 4º PA'!$F$5:$F$2004))
+SUMPRODUCT(-('Diário 5º PA'!$E$5:$E$2004='Analítico Cp.'!$B73),-('Diário 5º PA'!$Q$5:$Q$2004=G$1),('Diário 5º PA'!$F$5:$F$2004))
+SUMPRODUCT(-('Comp.'!$D$5:$D$253='Analítico Cp.'!$B73),-('Comp.'!$L$5:$L$253=G$1),('Comp.'!$E$5:$E$253))</f>
        <v>0</v>
      </c>
      <c r="H73" s="15">
        <f>SUMPRODUCT(-('Diário 2o PA'!$E$5:$E$1412='Analítico Cp.'!$B73),-('Diário 2o PA'!$Q$5:$Q$1412=H$1),('Diário 2o PA'!$F$5:$F$1412))
+SUMPRODUCT(-('Diário 3o PA'!$E$5:$E$2004='Analítico Cp.'!$B73),-('Diário 3o PA'!$Q$5:$Q$2004=H$1),('Diário 3o PA'!$F$5:$F$2004))
+SUMPRODUCT(-('Diário 4º PA'!$E$5:$E$2004='Analítico Cp.'!$B73),-('Diário 4º PA'!$Q$5:$Q$2004=H$1),('Diário 4º PA'!$F$5:$F$2004))
+SUMPRODUCT(-('Diário 5º PA'!$E$5:$E$2004='Analítico Cp.'!$B73),-('Diário 5º PA'!$Q$5:$Q$2004=H$1),('Diário 5º PA'!$F$5:$F$2004))
+SUMPRODUCT(-('Comp.'!$D$5:$D$253='Analítico Cp.'!$B73),-('Comp.'!$L$5:$L$253=H$1),('Comp.'!$E$5:$E$253))</f>
        <v>0</v>
      </c>
      <c r="I73" s="15">
        <f>SUMPRODUCT(-('Diário 2o PA'!$E$5:$E$1412='Analítico Cp.'!$B73),-('Diário 2o PA'!$Q$5:$Q$1412=I$1),('Diário 2o PA'!$F$5:$F$1412))
+SUMPRODUCT(-('Diário 3o PA'!$E$5:$E$2004='Analítico Cp.'!$B73),-('Diário 3o PA'!$Q$5:$Q$2004=I$1),('Diário 3o PA'!$F$5:$F$2004))
+SUMPRODUCT(-('Diário 4º PA'!$E$5:$E$2004='Analítico Cp.'!$B73),-('Diário 4º PA'!$Q$5:$Q$2004=I$1),('Diário 4º PA'!$F$5:$F$2004))
+SUMPRODUCT(-('Diário 5º PA'!$E$5:$E$2004='Analítico Cp.'!$B73),-('Diário 5º PA'!$Q$5:$Q$2004=I$1),('Diário 5º PA'!$F$5:$F$2004))
+SUMPRODUCT(-('Comp.'!$D$5:$D$253='Analítico Cp.'!$B73),-('Comp.'!$L$5:$L$253=I$1),('Comp.'!$E$5:$E$253))</f>
        <v>0</v>
      </c>
      <c r="J73" s="15">
        <f>SUMPRODUCT(-('Diário 2o PA'!$E$5:$E$1412='Analítico Cp.'!$B73),-('Diário 2o PA'!$Q$5:$Q$1412=J$1),('Diário 2o PA'!$F$5:$F$1412))
+SUMPRODUCT(-('Diário 3o PA'!$E$5:$E$2004='Analítico Cp.'!$B73),-('Diário 3o PA'!$Q$5:$Q$2004=J$1),('Diário 3o PA'!$F$5:$F$2004))
+SUMPRODUCT(-('Diário 4º PA'!$E$5:$E$2004='Analítico Cp.'!$B73),-('Diário 4º PA'!$Q$5:$Q$2004=J$1),('Diário 4º PA'!$F$5:$F$2004))
+SUMPRODUCT(-('Diário 5º PA'!$E$5:$E$2004='Analítico Cp.'!$B73),-('Diário 5º PA'!$Q$5:$Q$2004=J$1),('Diário 5º PA'!$F$5:$F$2004))
+SUMPRODUCT(-('Comp.'!$D$5:$D$253='Analítico Cp.'!$B73),-('Comp.'!$L$5:$L$253=J$1),('Comp.'!$E$5:$E$253))</f>
        <v>0</v>
      </c>
      <c r="K73" s="15">
        <f>SUMPRODUCT(-('Diário 2o PA'!$E$5:$E$1412='Analítico Cp.'!$B73),-('Diário 2o PA'!$Q$5:$Q$1412=K$1),('Diário 2o PA'!$F$5:$F$1412))
+SUMPRODUCT(-('Diário 3o PA'!$E$5:$E$2004='Analítico Cp.'!$B73),-('Diário 3o PA'!$Q$5:$Q$2004=K$1),('Diário 3o PA'!$F$5:$F$2004))
+SUMPRODUCT(-('Diário 4º PA'!$E$5:$E$2004='Analítico Cp.'!$B73),-('Diário 4º PA'!$Q$5:$Q$2004=K$1),('Diário 4º PA'!$F$5:$F$2004))
+SUMPRODUCT(-('Diário 5º PA'!$E$5:$E$2004='Analítico Cp.'!$B73),-('Diário 5º PA'!$Q$5:$Q$2004=K$1),('Diário 5º PA'!$F$5:$F$2004))
+SUMPRODUCT(-('Comp.'!$D$5:$D$253='Analítico Cp.'!$B73),-('Comp.'!$L$5:$L$253=K$1),('Comp.'!$E$5:$E$253))</f>
        <v>0</v>
      </c>
      <c r="L73" s="15">
        <f>SUMPRODUCT(-('Diário 2o PA'!$E$5:$E$1412='Analítico Cp.'!$B73),-('Diário 2o PA'!$Q$5:$Q$1412=L$1),('Diário 2o PA'!$F$5:$F$1412))
+SUMPRODUCT(-('Diário 3o PA'!$E$5:$E$2004='Analítico Cp.'!$B73),-('Diário 3o PA'!$Q$5:$Q$2004=L$1),('Diário 3o PA'!$F$5:$F$2004))
+SUMPRODUCT(-('Diário 4º PA'!$E$5:$E$2004='Analítico Cp.'!$B73),-('Diário 4º PA'!$Q$5:$Q$2004=L$1),('Diário 4º PA'!$F$5:$F$2004))
+SUMPRODUCT(-('Diário 5º PA'!$E$5:$E$2004='Analítico Cp.'!$B73),-('Diário 5º PA'!$Q$5:$Q$2004=L$1),('Diário 5º PA'!$F$5:$F$2004))
+SUMPRODUCT(-('Comp.'!$D$5:$D$253='Analítico Cp.'!$B73),-('Comp.'!$L$5:$L$253=L$1),('Comp.'!$E$5:$E$253))</f>
        <v>0</v>
      </c>
      <c r="M73" s="15">
        <f>SUMPRODUCT(-('Diário 2o PA'!$E$5:$E$1412='Analítico Cp.'!$B73),-('Diário 2o PA'!$Q$5:$Q$1412=M$1),('Diário 2o PA'!$F$5:$F$1412))
+SUMPRODUCT(-('Diário 3o PA'!$E$5:$E$2004='Analítico Cp.'!$B73),-('Diário 3o PA'!$Q$5:$Q$2004=M$1),('Diário 3o PA'!$F$5:$F$2004))
+SUMPRODUCT(-('Diário 4º PA'!$E$5:$E$2004='Analítico Cp.'!$B73),-('Diário 4º PA'!$Q$5:$Q$2004=M$1),('Diário 4º PA'!$F$5:$F$2004))
+SUMPRODUCT(-('Diário 5º PA'!$E$5:$E$2004='Analítico Cp.'!$B73),-('Diário 5º PA'!$Q$5:$Q$2004=M$1),('Diário 5º PA'!$F$5:$F$2004))
+SUMPRODUCT(-('Comp.'!$D$5:$D$253='Analítico Cp.'!$B73),-('Comp.'!$L$5:$L$253=M$1),('Comp.'!$E$5:$E$253))</f>
        <v>0</v>
      </c>
      <c r="N73" s="15">
        <f>SUMPRODUCT(-('Diário 2o PA'!$E$5:$E$1412='Analítico Cp.'!$B73),-('Diário 2o PA'!$Q$5:$Q$1412=N$1),('Diário 2o PA'!$F$5:$F$1412))
+SUMPRODUCT(-('Diário 3o PA'!$E$5:$E$2004='Analítico Cp.'!$B73),-('Diário 3o PA'!$Q$5:$Q$2004=N$1),('Diário 3o PA'!$F$5:$F$2004))
+SUMPRODUCT(-('Diário 4º PA'!$E$5:$E$2004='Analítico Cp.'!$B73),-('Diário 4º PA'!$Q$5:$Q$2004=N$1),('Diário 4º PA'!$F$5:$F$2004))
+SUMPRODUCT(-('Diário 5º PA'!$E$5:$E$2004='Analítico Cp.'!$B73),-('Diário 5º PA'!$Q$5:$Q$2004=N$1),('Diário 5º PA'!$F$5:$F$2004))
+SUMPRODUCT(-('Comp.'!$D$5:$D$253='Analítico Cp.'!$B73),-('Comp.'!$L$5:$L$253=N$1),('Comp.'!$E$5:$E$253))</f>
        <v>0</v>
      </c>
      <c r="O73" s="16">
        <f t="shared" si="12"/>
        <v>0</v>
      </c>
      <c r="P73" s="193">
        <f t="shared" si="11"/>
        <v>0</v>
      </c>
    </row>
    <row r="74" spans="1:16" ht="23.25" customHeight="1" x14ac:dyDescent="0.25">
      <c r="A74" s="68" t="s">
        <v>129</v>
      </c>
      <c r="B74" s="115" t="s">
        <v>750</v>
      </c>
      <c r="C74" s="15">
        <f>SUMPRODUCT(-('Diário 2o PA'!$E$5:$E$1412='Analítico Cp.'!$B74),-('Diário 2o PA'!$Q$5:$Q$1412=C$1),('Diário 2o PA'!$F$5:$F$1412))
+SUMPRODUCT(-('Diário 3o PA'!$E$5:$E$2004='Analítico Cp.'!$B74),-('Diário 3o PA'!$Q$5:$Q$2004=C$1),('Diário 3o PA'!$F$5:$F$2004))
+SUMPRODUCT(-('Diário 4º PA'!$E$5:$E$2004='Analítico Cp.'!$B74),-('Diário 4º PA'!$Q$5:$Q$2004=C$1),('Diário 4º PA'!$F$5:$F$2004))
+SUMPRODUCT(-('Diário 5º PA'!$E$5:$E$2004='Analítico Cp.'!$B74),-('Diário 5º PA'!$Q$5:$Q$2004=C$1),('Diário 5º PA'!$F$5:$F$2004))
+SUMPRODUCT(-('Comp.'!$D$5:$D$253='Analítico Cp.'!$B74),-('Comp.'!$L$5:$L$253=C$1),('Comp.'!$E$5:$E$253))</f>
        <v>13500</v>
      </c>
      <c r="D74" s="15">
        <f>SUMPRODUCT(-('Diário 2o PA'!$E$5:$E$1412='Analítico Cp.'!$B74),-('Diário 2o PA'!$Q$5:$Q$1412=D$1),('Diário 2o PA'!$F$5:$F$1412))
+SUMPRODUCT(-('Diário 3o PA'!$E$5:$E$2004='Analítico Cp.'!$B74),-('Diário 3o PA'!$Q$5:$Q$2004=D$1),('Diário 3o PA'!$F$5:$F$2004))
+SUMPRODUCT(-('Diário 4º PA'!$E$5:$E$2004='Analítico Cp.'!$B74),-('Diário 4º PA'!$Q$5:$Q$2004=D$1),('Diário 4º PA'!$F$5:$F$2004))
+SUMPRODUCT(-('Diário 5º PA'!$E$5:$E$2004='Analítico Cp.'!$B74),-('Diário 5º PA'!$Q$5:$Q$2004=D$1),('Diário 5º PA'!$F$5:$F$2004))
+SUMPRODUCT(-('Comp.'!$D$5:$D$253='Analítico Cp.'!$B74),-('Comp.'!$L$5:$L$253=D$1),('Comp.'!$E$5:$E$253))</f>
        <v>13080</v>
      </c>
      <c r="E74" s="15">
        <f>SUMPRODUCT(-('Diário 2o PA'!$E$5:$E$1412='Analítico Cp.'!$B74),-('Diário 2o PA'!$Q$5:$Q$1412=E$1),('Diário 2o PA'!$F$5:$F$1412))
+SUMPRODUCT(-('Diário 3o PA'!$E$5:$E$2004='Analítico Cp.'!$B74),-('Diário 3o PA'!$Q$5:$Q$2004=E$1),('Diário 3o PA'!$F$5:$F$2004))
+SUMPRODUCT(-('Diário 4º PA'!$E$5:$E$2004='Analítico Cp.'!$B74),-('Diário 4º PA'!$Q$5:$Q$2004=E$1),('Diário 4º PA'!$F$5:$F$2004))
+SUMPRODUCT(-('Diário 5º PA'!$E$5:$E$2004='Analítico Cp.'!$B74),-('Diário 5º PA'!$Q$5:$Q$2004=E$1),('Diário 5º PA'!$F$5:$F$2004))
+SUMPRODUCT(-('Comp.'!$D$5:$D$253='Analítico Cp.'!$B74),-('Comp.'!$L$5:$L$253=E$1),('Comp.'!$E$5:$E$253))</f>
        <v>6600</v>
      </c>
      <c r="F74" s="15">
        <f>SUMPRODUCT(-('Diário 2o PA'!$E$5:$E$1412='Analítico Cp.'!$B74),-('Diário 2o PA'!$Q$5:$Q$1412=F$1),('Diário 2o PA'!$F$5:$F$1412))
+SUMPRODUCT(-('Diário 3o PA'!$E$5:$E$2004='Analítico Cp.'!$B74),-('Diário 3o PA'!$Q$5:$Q$2004=F$1),('Diário 3o PA'!$F$5:$F$2004))
+SUMPRODUCT(-('Diário 4º PA'!$E$5:$E$2004='Analítico Cp.'!$B74),-('Diário 4º PA'!$Q$5:$Q$2004=F$1),('Diário 4º PA'!$F$5:$F$2004))
+SUMPRODUCT(-('Diário 5º PA'!$E$5:$E$2004='Analítico Cp.'!$B74),-('Diário 5º PA'!$Q$5:$Q$2004=F$1),('Diário 5º PA'!$F$5:$F$2004))
+SUMPRODUCT(-('Comp.'!$D$5:$D$253='Analítico Cp.'!$B74),-('Comp.'!$L$5:$L$253=F$1),('Comp.'!$E$5:$E$253))</f>
        <v>0</v>
      </c>
      <c r="G74" s="15">
        <f>SUMPRODUCT(-('Diário 2o PA'!$E$5:$E$1412='Analítico Cp.'!$B74),-('Diário 2o PA'!$Q$5:$Q$1412=G$1),('Diário 2o PA'!$F$5:$F$1412))
+SUMPRODUCT(-('Diário 3o PA'!$E$5:$E$2004='Analítico Cp.'!$B74),-('Diário 3o PA'!$Q$5:$Q$2004=G$1),('Diário 3o PA'!$F$5:$F$2004))
+SUMPRODUCT(-('Diário 4º PA'!$E$5:$E$2004='Analítico Cp.'!$B74),-('Diário 4º PA'!$Q$5:$Q$2004=G$1),('Diário 4º PA'!$F$5:$F$2004))
+SUMPRODUCT(-('Diário 5º PA'!$E$5:$E$2004='Analítico Cp.'!$B74),-('Diário 5º PA'!$Q$5:$Q$2004=G$1),('Diário 5º PA'!$F$5:$F$2004))
+SUMPRODUCT(-('Comp.'!$D$5:$D$253='Analítico Cp.'!$B74),-('Comp.'!$L$5:$L$253=G$1),('Comp.'!$E$5:$E$253))</f>
        <v>0</v>
      </c>
      <c r="H74" s="15">
        <f>SUMPRODUCT(-('Diário 2o PA'!$E$5:$E$1412='Analítico Cp.'!$B74),-('Diário 2o PA'!$Q$5:$Q$1412=H$1),('Diário 2o PA'!$F$5:$F$1412))
+SUMPRODUCT(-('Diário 3o PA'!$E$5:$E$2004='Analítico Cp.'!$B74),-('Diário 3o PA'!$Q$5:$Q$2004=H$1),('Diário 3o PA'!$F$5:$F$2004))
+SUMPRODUCT(-('Diário 4º PA'!$E$5:$E$2004='Analítico Cp.'!$B74),-('Diário 4º PA'!$Q$5:$Q$2004=H$1),('Diário 4º PA'!$F$5:$F$2004))
+SUMPRODUCT(-('Diário 5º PA'!$E$5:$E$2004='Analítico Cp.'!$B74),-('Diário 5º PA'!$Q$5:$Q$2004=H$1),('Diário 5º PA'!$F$5:$F$2004))
+SUMPRODUCT(-('Comp.'!$D$5:$D$253='Analítico Cp.'!$B74),-('Comp.'!$L$5:$L$253=H$1),('Comp.'!$E$5:$E$253))</f>
        <v>0</v>
      </c>
      <c r="I74" s="15">
        <f>SUMPRODUCT(-('Diário 2o PA'!$E$5:$E$1412='Analítico Cp.'!$B74),-('Diário 2o PA'!$Q$5:$Q$1412=I$1),('Diário 2o PA'!$F$5:$F$1412))
+SUMPRODUCT(-('Diário 3o PA'!$E$5:$E$2004='Analítico Cp.'!$B74),-('Diário 3o PA'!$Q$5:$Q$2004=I$1),('Diário 3o PA'!$F$5:$F$2004))
+SUMPRODUCT(-('Diário 4º PA'!$E$5:$E$2004='Analítico Cp.'!$B74),-('Diário 4º PA'!$Q$5:$Q$2004=I$1),('Diário 4º PA'!$F$5:$F$2004))
+SUMPRODUCT(-('Diário 5º PA'!$E$5:$E$2004='Analítico Cp.'!$B74),-('Diário 5º PA'!$Q$5:$Q$2004=I$1),('Diário 5º PA'!$F$5:$F$2004))
+SUMPRODUCT(-('Comp.'!$D$5:$D$253='Analítico Cp.'!$B74),-('Comp.'!$L$5:$L$253=I$1),('Comp.'!$E$5:$E$253))</f>
        <v>0</v>
      </c>
      <c r="J74" s="15">
        <f>SUMPRODUCT(-('Diário 2o PA'!$E$5:$E$1412='Analítico Cp.'!$B74),-('Diário 2o PA'!$Q$5:$Q$1412=J$1),('Diário 2o PA'!$F$5:$F$1412))
+SUMPRODUCT(-('Diário 3o PA'!$E$5:$E$2004='Analítico Cp.'!$B74),-('Diário 3o PA'!$Q$5:$Q$2004=J$1),('Diário 3o PA'!$F$5:$F$2004))
+SUMPRODUCT(-('Diário 4º PA'!$E$5:$E$2004='Analítico Cp.'!$B74),-('Diário 4º PA'!$Q$5:$Q$2004=J$1),('Diário 4º PA'!$F$5:$F$2004))
+SUMPRODUCT(-('Diário 5º PA'!$E$5:$E$2004='Analítico Cp.'!$B74),-('Diário 5º PA'!$Q$5:$Q$2004=J$1),('Diário 5º PA'!$F$5:$F$2004))
+SUMPRODUCT(-('Comp.'!$D$5:$D$253='Analítico Cp.'!$B74),-('Comp.'!$L$5:$L$253=J$1),('Comp.'!$E$5:$E$253))</f>
        <v>0</v>
      </c>
      <c r="K74" s="15">
        <f>SUMPRODUCT(-('Diário 2o PA'!$E$5:$E$1412='Analítico Cp.'!$B74),-('Diário 2o PA'!$Q$5:$Q$1412=K$1),('Diário 2o PA'!$F$5:$F$1412))
+SUMPRODUCT(-('Diário 3o PA'!$E$5:$E$2004='Analítico Cp.'!$B74),-('Diário 3o PA'!$Q$5:$Q$2004=K$1),('Diário 3o PA'!$F$5:$F$2004))
+SUMPRODUCT(-('Diário 4º PA'!$E$5:$E$2004='Analítico Cp.'!$B74),-('Diário 4º PA'!$Q$5:$Q$2004=K$1),('Diário 4º PA'!$F$5:$F$2004))
+SUMPRODUCT(-('Diário 5º PA'!$E$5:$E$2004='Analítico Cp.'!$B74),-('Diário 5º PA'!$Q$5:$Q$2004=K$1),('Diário 5º PA'!$F$5:$F$2004))
+SUMPRODUCT(-('Comp.'!$D$5:$D$253='Analítico Cp.'!$B74),-('Comp.'!$L$5:$L$253=K$1),('Comp.'!$E$5:$E$253))</f>
        <v>0</v>
      </c>
      <c r="L74" s="15">
        <f>SUMPRODUCT(-('Diário 2o PA'!$E$5:$E$1412='Analítico Cp.'!$B74),-('Diário 2o PA'!$Q$5:$Q$1412=L$1),('Diário 2o PA'!$F$5:$F$1412))
+SUMPRODUCT(-('Diário 3o PA'!$E$5:$E$2004='Analítico Cp.'!$B74),-('Diário 3o PA'!$Q$5:$Q$2004=L$1),('Diário 3o PA'!$F$5:$F$2004))
+SUMPRODUCT(-('Diário 4º PA'!$E$5:$E$2004='Analítico Cp.'!$B74),-('Diário 4º PA'!$Q$5:$Q$2004=L$1),('Diário 4º PA'!$F$5:$F$2004))
+SUMPRODUCT(-('Diário 5º PA'!$E$5:$E$2004='Analítico Cp.'!$B74),-('Diário 5º PA'!$Q$5:$Q$2004=L$1),('Diário 5º PA'!$F$5:$F$2004))
+SUMPRODUCT(-('Comp.'!$D$5:$D$253='Analítico Cp.'!$B74),-('Comp.'!$L$5:$L$253=L$1),('Comp.'!$E$5:$E$253))</f>
        <v>0</v>
      </c>
      <c r="M74" s="15">
        <f>SUMPRODUCT(-('Diário 2o PA'!$E$5:$E$1412='Analítico Cp.'!$B74),-('Diário 2o PA'!$Q$5:$Q$1412=M$1),('Diário 2o PA'!$F$5:$F$1412))
+SUMPRODUCT(-('Diário 3o PA'!$E$5:$E$2004='Analítico Cp.'!$B74),-('Diário 3o PA'!$Q$5:$Q$2004=M$1),('Diário 3o PA'!$F$5:$F$2004))
+SUMPRODUCT(-('Diário 4º PA'!$E$5:$E$2004='Analítico Cp.'!$B74),-('Diário 4º PA'!$Q$5:$Q$2004=M$1),('Diário 4º PA'!$F$5:$F$2004))
+SUMPRODUCT(-('Diário 5º PA'!$E$5:$E$2004='Analítico Cp.'!$B74),-('Diário 5º PA'!$Q$5:$Q$2004=M$1),('Diário 5º PA'!$F$5:$F$2004))
+SUMPRODUCT(-('Comp.'!$D$5:$D$253='Analítico Cp.'!$B74),-('Comp.'!$L$5:$L$253=M$1),('Comp.'!$E$5:$E$253))</f>
        <v>0</v>
      </c>
      <c r="N74" s="15">
        <f>SUMPRODUCT(-('Diário 2o PA'!$E$5:$E$1412='Analítico Cp.'!$B74),-('Diário 2o PA'!$Q$5:$Q$1412=N$1),('Diário 2o PA'!$F$5:$F$1412))
+SUMPRODUCT(-('Diário 3o PA'!$E$5:$E$2004='Analítico Cp.'!$B74),-('Diário 3o PA'!$Q$5:$Q$2004=N$1),('Diário 3o PA'!$F$5:$F$2004))
+SUMPRODUCT(-('Diário 4º PA'!$E$5:$E$2004='Analítico Cp.'!$B74),-('Diário 4º PA'!$Q$5:$Q$2004=N$1),('Diário 4º PA'!$F$5:$F$2004))
+SUMPRODUCT(-('Diário 5º PA'!$E$5:$E$2004='Analítico Cp.'!$B74),-('Diário 5º PA'!$Q$5:$Q$2004=N$1),('Diário 5º PA'!$F$5:$F$2004))
+SUMPRODUCT(-('Comp.'!$D$5:$D$253='Analítico Cp.'!$B74),-('Comp.'!$L$5:$L$253=N$1),('Comp.'!$E$5:$E$253))</f>
        <v>0</v>
      </c>
      <c r="O74" s="16">
        <f t="shared" si="12"/>
        <v>33180</v>
      </c>
      <c r="P74" s="193">
        <f t="shared" si="11"/>
        <v>4.6585101461171586E-3</v>
      </c>
    </row>
    <row r="75" spans="1:16" ht="23.25" customHeight="1" x14ac:dyDescent="0.25">
      <c r="A75" s="68" t="s">
        <v>130</v>
      </c>
      <c r="B75" s="115" t="s">
        <v>751</v>
      </c>
      <c r="C75" s="15">
        <f>SUMPRODUCT(-('Diário 2o PA'!$E$5:$E$1412='Analítico Cp.'!$B75),-('Diário 2o PA'!$Q$5:$Q$1412=C$1),('Diário 2o PA'!$F$5:$F$1412))
+SUMPRODUCT(-('Diário 3o PA'!$E$5:$E$2004='Analítico Cp.'!$B75),-('Diário 3o PA'!$Q$5:$Q$2004=C$1),('Diário 3o PA'!$F$5:$F$2004))
+SUMPRODUCT(-('Diário 4º PA'!$E$5:$E$2004='Analítico Cp.'!$B75),-('Diário 4º PA'!$Q$5:$Q$2004=C$1),('Diário 4º PA'!$F$5:$F$2004))
+SUMPRODUCT(-('Diário 5º PA'!$E$5:$E$2004='Analítico Cp.'!$B75),-('Diário 5º PA'!$Q$5:$Q$2004=C$1),('Diário 5º PA'!$F$5:$F$2004))
+SUMPRODUCT(-('Comp.'!$D$5:$D$253='Analítico Cp.'!$B75),-('Comp.'!$L$5:$L$253=C$1),('Comp.'!$E$5:$E$253))</f>
        <v>0</v>
      </c>
      <c r="D75" s="15">
        <f>SUMPRODUCT(-('Diário 2o PA'!$E$5:$E$1412='Analítico Cp.'!$B75),-('Diário 2o PA'!$Q$5:$Q$1412=D$1),('Diário 2o PA'!$F$5:$F$1412))
+SUMPRODUCT(-('Diário 3o PA'!$E$5:$E$2004='Analítico Cp.'!$B75),-('Diário 3o PA'!$Q$5:$Q$2004=D$1),('Diário 3o PA'!$F$5:$F$2004))
+SUMPRODUCT(-('Diário 4º PA'!$E$5:$E$2004='Analítico Cp.'!$B75),-('Diário 4º PA'!$Q$5:$Q$2004=D$1),('Diário 4º PA'!$F$5:$F$2004))
+SUMPRODUCT(-('Diário 5º PA'!$E$5:$E$2004='Analítico Cp.'!$B75),-('Diário 5º PA'!$Q$5:$Q$2004=D$1),('Diário 5º PA'!$F$5:$F$2004))
+SUMPRODUCT(-('Comp.'!$D$5:$D$253='Analítico Cp.'!$B75),-('Comp.'!$L$5:$L$253=D$1),('Comp.'!$E$5:$E$253))</f>
        <v>0</v>
      </c>
      <c r="E75" s="15">
        <f>SUMPRODUCT(-('Diário 2o PA'!$E$5:$E$1412='Analítico Cp.'!$B75),-('Diário 2o PA'!$Q$5:$Q$1412=E$1),('Diário 2o PA'!$F$5:$F$1412))
+SUMPRODUCT(-('Diário 3o PA'!$E$5:$E$2004='Analítico Cp.'!$B75),-('Diário 3o PA'!$Q$5:$Q$2004=E$1),('Diário 3o PA'!$F$5:$F$2004))
+SUMPRODUCT(-('Diário 4º PA'!$E$5:$E$2004='Analítico Cp.'!$B75),-('Diário 4º PA'!$Q$5:$Q$2004=E$1),('Diário 4º PA'!$F$5:$F$2004))
+SUMPRODUCT(-('Diário 5º PA'!$E$5:$E$2004='Analítico Cp.'!$B75),-('Diário 5º PA'!$Q$5:$Q$2004=E$1),('Diário 5º PA'!$F$5:$F$2004))
+SUMPRODUCT(-('Comp.'!$D$5:$D$253='Analítico Cp.'!$B75),-('Comp.'!$L$5:$L$253=E$1),('Comp.'!$E$5:$E$253))</f>
        <v>0</v>
      </c>
      <c r="F75" s="15">
        <f>SUMPRODUCT(-('Diário 2o PA'!$E$5:$E$1412='Analítico Cp.'!$B75),-('Diário 2o PA'!$Q$5:$Q$1412=F$1),('Diário 2o PA'!$F$5:$F$1412))
+SUMPRODUCT(-('Diário 3o PA'!$E$5:$E$2004='Analítico Cp.'!$B75),-('Diário 3o PA'!$Q$5:$Q$2004=F$1),('Diário 3o PA'!$F$5:$F$2004))
+SUMPRODUCT(-('Diário 4º PA'!$E$5:$E$2004='Analítico Cp.'!$B75),-('Diário 4º PA'!$Q$5:$Q$2004=F$1),('Diário 4º PA'!$F$5:$F$2004))
+SUMPRODUCT(-('Diário 5º PA'!$E$5:$E$2004='Analítico Cp.'!$B75),-('Diário 5º PA'!$Q$5:$Q$2004=F$1),('Diário 5º PA'!$F$5:$F$2004))
+SUMPRODUCT(-('Comp.'!$D$5:$D$253='Analítico Cp.'!$B75),-('Comp.'!$L$5:$L$253=F$1),('Comp.'!$E$5:$E$253))</f>
        <v>0</v>
      </c>
      <c r="G75" s="15">
        <f>SUMPRODUCT(-('Diário 2o PA'!$E$5:$E$1412='Analítico Cp.'!$B75),-('Diário 2o PA'!$Q$5:$Q$1412=G$1),('Diário 2o PA'!$F$5:$F$1412))
+SUMPRODUCT(-('Diário 3o PA'!$E$5:$E$2004='Analítico Cp.'!$B75),-('Diário 3o PA'!$Q$5:$Q$2004=G$1),('Diário 3o PA'!$F$5:$F$2004))
+SUMPRODUCT(-('Diário 4º PA'!$E$5:$E$2004='Analítico Cp.'!$B75),-('Diário 4º PA'!$Q$5:$Q$2004=G$1),('Diário 4º PA'!$F$5:$F$2004))
+SUMPRODUCT(-('Diário 5º PA'!$E$5:$E$2004='Analítico Cp.'!$B75),-('Diário 5º PA'!$Q$5:$Q$2004=G$1),('Diário 5º PA'!$F$5:$F$2004))
+SUMPRODUCT(-('Comp.'!$D$5:$D$253='Analítico Cp.'!$B75),-('Comp.'!$L$5:$L$253=G$1),('Comp.'!$E$5:$E$253))</f>
        <v>0</v>
      </c>
      <c r="H75" s="15">
        <f>SUMPRODUCT(-('Diário 2o PA'!$E$5:$E$1412='Analítico Cp.'!$B75),-('Diário 2o PA'!$Q$5:$Q$1412=H$1),('Diário 2o PA'!$F$5:$F$1412))
+SUMPRODUCT(-('Diário 3o PA'!$E$5:$E$2004='Analítico Cp.'!$B75),-('Diário 3o PA'!$Q$5:$Q$2004=H$1),('Diário 3o PA'!$F$5:$F$2004))
+SUMPRODUCT(-('Diário 4º PA'!$E$5:$E$2004='Analítico Cp.'!$B75),-('Diário 4º PA'!$Q$5:$Q$2004=H$1),('Diário 4º PA'!$F$5:$F$2004))
+SUMPRODUCT(-('Diário 5º PA'!$E$5:$E$2004='Analítico Cp.'!$B75),-('Diário 5º PA'!$Q$5:$Q$2004=H$1),('Diário 5º PA'!$F$5:$F$2004))
+SUMPRODUCT(-('Comp.'!$D$5:$D$253='Analítico Cp.'!$B75),-('Comp.'!$L$5:$L$253=H$1),('Comp.'!$E$5:$E$253))</f>
        <v>0</v>
      </c>
      <c r="I75" s="15">
        <f>SUMPRODUCT(-('Diário 2o PA'!$E$5:$E$1412='Analítico Cp.'!$B75),-('Diário 2o PA'!$Q$5:$Q$1412=I$1),('Diário 2o PA'!$F$5:$F$1412))
+SUMPRODUCT(-('Diário 3o PA'!$E$5:$E$2004='Analítico Cp.'!$B75),-('Diário 3o PA'!$Q$5:$Q$2004=I$1),('Diário 3o PA'!$F$5:$F$2004))
+SUMPRODUCT(-('Diário 4º PA'!$E$5:$E$2004='Analítico Cp.'!$B75),-('Diário 4º PA'!$Q$5:$Q$2004=I$1),('Diário 4º PA'!$F$5:$F$2004))
+SUMPRODUCT(-('Diário 5º PA'!$E$5:$E$2004='Analítico Cp.'!$B75),-('Diário 5º PA'!$Q$5:$Q$2004=I$1),('Diário 5º PA'!$F$5:$F$2004))
+SUMPRODUCT(-('Comp.'!$D$5:$D$253='Analítico Cp.'!$B75),-('Comp.'!$L$5:$L$253=I$1),('Comp.'!$E$5:$E$253))</f>
        <v>0</v>
      </c>
      <c r="J75" s="15">
        <f>SUMPRODUCT(-('Diário 2o PA'!$E$5:$E$1412='Analítico Cp.'!$B75),-('Diário 2o PA'!$Q$5:$Q$1412=J$1),('Diário 2o PA'!$F$5:$F$1412))
+SUMPRODUCT(-('Diário 3o PA'!$E$5:$E$2004='Analítico Cp.'!$B75),-('Diário 3o PA'!$Q$5:$Q$2004=J$1),('Diário 3o PA'!$F$5:$F$2004))
+SUMPRODUCT(-('Diário 4º PA'!$E$5:$E$2004='Analítico Cp.'!$B75),-('Diário 4º PA'!$Q$5:$Q$2004=J$1),('Diário 4º PA'!$F$5:$F$2004))
+SUMPRODUCT(-('Diário 5º PA'!$E$5:$E$2004='Analítico Cp.'!$B75),-('Diário 5º PA'!$Q$5:$Q$2004=J$1),('Diário 5º PA'!$F$5:$F$2004))
+SUMPRODUCT(-('Comp.'!$D$5:$D$253='Analítico Cp.'!$B75),-('Comp.'!$L$5:$L$253=J$1),('Comp.'!$E$5:$E$253))</f>
        <v>0</v>
      </c>
      <c r="K75" s="15">
        <f>SUMPRODUCT(-('Diário 2o PA'!$E$5:$E$1412='Analítico Cp.'!$B75),-('Diário 2o PA'!$Q$5:$Q$1412=K$1),('Diário 2o PA'!$F$5:$F$1412))
+SUMPRODUCT(-('Diário 3o PA'!$E$5:$E$2004='Analítico Cp.'!$B75),-('Diário 3o PA'!$Q$5:$Q$2004=K$1),('Diário 3o PA'!$F$5:$F$2004))
+SUMPRODUCT(-('Diário 4º PA'!$E$5:$E$2004='Analítico Cp.'!$B75),-('Diário 4º PA'!$Q$5:$Q$2004=K$1),('Diário 4º PA'!$F$5:$F$2004))
+SUMPRODUCT(-('Diário 5º PA'!$E$5:$E$2004='Analítico Cp.'!$B75),-('Diário 5º PA'!$Q$5:$Q$2004=K$1),('Diário 5º PA'!$F$5:$F$2004))
+SUMPRODUCT(-('Comp.'!$D$5:$D$253='Analítico Cp.'!$B75),-('Comp.'!$L$5:$L$253=K$1),('Comp.'!$E$5:$E$253))</f>
        <v>0</v>
      </c>
      <c r="L75" s="15">
        <f>SUMPRODUCT(-('Diário 2o PA'!$E$5:$E$1412='Analítico Cp.'!$B75),-('Diário 2o PA'!$Q$5:$Q$1412=L$1),('Diário 2o PA'!$F$5:$F$1412))
+SUMPRODUCT(-('Diário 3o PA'!$E$5:$E$2004='Analítico Cp.'!$B75),-('Diário 3o PA'!$Q$5:$Q$2004=L$1),('Diário 3o PA'!$F$5:$F$2004))
+SUMPRODUCT(-('Diário 4º PA'!$E$5:$E$2004='Analítico Cp.'!$B75),-('Diário 4º PA'!$Q$5:$Q$2004=L$1),('Diário 4º PA'!$F$5:$F$2004))
+SUMPRODUCT(-('Diário 5º PA'!$E$5:$E$2004='Analítico Cp.'!$B75),-('Diário 5º PA'!$Q$5:$Q$2004=L$1),('Diário 5º PA'!$F$5:$F$2004))
+SUMPRODUCT(-('Comp.'!$D$5:$D$253='Analítico Cp.'!$B75),-('Comp.'!$L$5:$L$253=L$1),('Comp.'!$E$5:$E$253))</f>
        <v>0</v>
      </c>
      <c r="M75" s="15">
        <f>SUMPRODUCT(-('Diário 2o PA'!$E$5:$E$1412='Analítico Cp.'!$B75),-('Diário 2o PA'!$Q$5:$Q$1412=M$1),('Diário 2o PA'!$F$5:$F$1412))
+SUMPRODUCT(-('Diário 3o PA'!$E$5:$E$2004='Analítico Cp.'!$B75),-('Diário 3o PA'!$Q$5:$Q$2004=M$1),('Diário 3o PA'!$F$5:$F$2004))
+SUMPRODUCT(-('Diário 4º PA'!$E$5:$E$2004='Analítico Cp.'!$B75),-('Diário 4º PA'!$Q$5:$Q$2004=M$1),('Diário 4º PA'!$F$5:$F$2004))
+SUMPRODUCT(-('Diário 5º PA'!$E$5:$E$2004='Analítico Cp.'!$B75),-('Diário 5º PA'!$Q$5:$Q$2004=M$1),('Diário 5º PA'!$F$5:$F$2004))
+SUMPRODUCT(-('Comp.'!$D$5:$D$253='Analítico Cp.'!$B75),-('Comp.'!$L$5:$L$253=M$1),('Comp.'!$E$5:$E$253))</f>
        <v>0</v>
      </c>
      <c r="N75" s="15">
        <f>SUMPRODUCT(-('Diário 2o PA'!$E$5:$E$1412='Analítico Cp.'!$B75),-('Diário 2o PA'!$Q$5:$Q$1412=N$1),('Diário 2o PA'!$F$5:$F$1412))
+SUMPRODUCT(-('Diário 3o PA'!$E$5:$E$2004='Analítico Cp.'!$B75),-('Diário 3o PA'!$Q$5:$Q$2004=N$1),('Diário 3o PA'!$F$5:$F$2004))
+SUMPRODUCT(-('Diário 4º PA'!$E$5:$E$2004='Analítico Cp.'!$B75),-('Diário 4º PA'!$Q$5:$Q$2004=N$1),('Diário 4º PA'!$F$5:$F$2004))
+SUMPRODUCT(-('Diário 5º PA'!$E$5:$E$2004='Analítico Cp.'!$B75),-('Diário 5º PA'!$Q$5:$Q$2004=N$1),('Diário 5º PA'!$F$5:$F$2004))
+SUMPRODUCT(-('Comp.'!$D$5:$D$253='Analítico Cp.'!$B75),-('Comp.'!$L$5:$L$253=N$1),('Comp.'!$E$5:$E$253))</f>
        <v>0</v>
      </c>
      <c r="O75" s="16">
        <f t="shared" si="12"/>
        <v>0</v>
      </c>
      <c r="P75" s="193">
        <f t="shared" si="11"/>
        <v>0</v>
      </c>
    </row>
    <row r="76" spans="1:16" ht="23.25" customHeight="1" x14ac:dyDescent="0.25">
      <c r="A76" s="68" t="s">
        <v>131</v>
      </c>
      <c r="B76" s="115" t="s">
        <v>181</v>
      </c>
      <c r="C76" s="15">
        <f>SUMPRODUCT(-('Diário 2o PA'!$E$5:$E$1412='Analítico Cp.'!$B76),-('Diário 2o PA'!$Q$5:$Q$1412=C$1),('Diário 2o PA'!$F$5:$F$1412))
+SUMPRODUCT(-('Diário 3o PA'!$E$5:$E$2004='Analítico Cp.'!$B76),-('Diário 3o PA'!$Q$5:$Q$2004=C$1),('Diário 3o PA'!$F$5:$F$2004))
+SUMPRODUCT(-('Diário 4º PA'!$E$5:$E$2004='Analítico Cp.'!$B76),-('Diário 4º PA'!$Q$5:$Q$2004=C$1),('Diário 4º PA'!$F$5:$F$2004))
+SUMPRODUCT(-('Diário 5º PA'!$E$5:$E$2004='Analítico Cp.'!$B76),-('Diário 5º PA'!$Q$5:$Q$2004=C$1),('Diário 5º PA'!$F$5:$F$2004))
+SUMPRODUCT(-('Comp.'!$D$5:$D$253='Analítico Cp.'!$B76),-('Comp.'!$L$5:$L$253=C$1),('Comp.'!$E$5:$E$253))</f>
        <v>0</v>
      </c>
      <c r="D76" s="15">
        <f>SUMPRODUCT(-('Diário 2o PA'!$E$5:$E$1412='Analítico Cp.'!$B76),-('Diário 2o PA'!$Q$5:$Q$1412=D$1),('Diário 2o PA'!$F$5:$F$1412))
+SUMPRODUCT(-('Diário 3o PA'!$E$5:$E$2004='Analítico Cp.'!$B76),-('Diário 3o PA'!$Q$5:$Q$2004=D$1),('Diário 3o PA'!$F$5:$F$2004))
+SUMPRODUCT(-('Diário 4º PA'!$E$5:$E$2004='Analítico Cp.'!$B76),-('Diário 4º PA'!$Q$5:$Q$2004=D$1),('Diário 4º PA'!$F$5:$F$2004))
+SUMPRODUCT(-('Diário 5º PA'!$E$5:$E$2004='Analítico Cp.'!$B76),-('Diário 5º PA'!$Q$5:$Q$2004=D$1),('Diário 5º PA'!$F$5:$F$2004))
+SUMPRODUCT(-('Comp.'!$D$5:$D$253='Analítico Cp.'!$B76),-('Comp.'!$L$5:$L$253=D$1),('Comp.'!$E$5:$E$253))</f>
        <v>0</v>
      </c>
      <c r="E76" s="15">
        <f>SUMPRODUCT(-('Diário 2o PA'!$E$5:$E$1412='Analítico Cp.'!$B76),-('Diário 2o PA'!$Q$5:$Q$1412=E$1),('Diário 2o PA'!$F$5:$F$1412))
+SUMPRODUCT(-('Diário 3o PA'!$E$5:$E$2004='Analítico Cp.'!$B76),-('Diário 3o PA'!$Q$5:$Q$2004=E$1),('Diário 3o PA'!$F$5:$F$2004))
+SUMPRODUCT(-('Diário 4º PA'!$E$5:$E$2004='Analítico Cp.'!$B76),-('Diário 4º PA'!$Q$5:$Q$2004=E$1),('Diário 4º PA'!$F$5:$F$2004))
+SUMPRODUCT(-('Diário 5º PA'!$E$5:$E$2004='Analítico Cp.'!$B76),-('Diário 5º PA'!$Q$5:$Q$2004=E$1),('Diário 5º PA'!$F$5:$F$2004))
+SUMPRODUCT(-('Comp.'!$D$5:$D$253='Analítico Cp.'!$B76),-('Comp.'!$L$5:$L$253=E$1),('Comp.'!$E$5:$E$253))</f>
        <v>0</v>
      </c>
      <c r="F76" s="15">
        <f>SUMPRODUCT(-('Diário 2o PA'!$E$5:$E$1412='Analítico Cp.'!$B76),-('Diário 2o PA'!$Q$5:$Q$1412=F$1),('Diário 2o PA'!$F$5:$F$1412))
+SUMPRODUCT(-('Diário 3o PA'!$E$5:$E$2004='Analítico Cp.'!$B76),-('Diário 3o PA'!$Q$5:$Q$2004=F$1),('Diário 3o PA'!$F$5:$F$2004))
+SUMPRODUCT(-('Diário 4º PA'!$E$5:$E$2004='Analítico Cp.'!$B76),-('Diário 4º PA'!$Q$5:$Q$2004=F$1),('Diário 4º PA'!$F$5:$F$2004))
+SUMPRODUCT(-('Diário 5º PA'!$E$5:$E$2004='Analítico Cp.'!$B76),-('Diário 5º PA'!$Q$5:$Q$2004=F$1),('Diário 5º PA'!$F$5:$F$2004))
+SUMPRODUCT(-('Comp.'!$D$5:$D$253='Analítico Cp.'!$B76),-('Comp.'!$L$5:$L$253=F$1),('Comp.'!$E$5:$E$253))</f>
        <v>0</v>
      </c>
      <c r="G76" s="15">
        <f>SUMPRODUCT(-('Diário 2o PA'!$E$5:$E$1412='Analítico Cp.'!$B76),-('Diário 2o PA'!$Q$5:$Q$1412=G$1),('Diário 2o PA'!$F$5:$F$1412))
+SUMPRODUCT(-('Diário 3o PA'!$E$5:$E$2004='Analítico Cp.'!$B76),-('Diário 3o PA'!$Q$5:$Q$2004=G$1),('Diário 3o PA'!$F$5:$F$2004))
+SUMPRODUCT(-('Diário 4º PA'!$E$5:$E$2004='Analítico Cp.'!$B76),-('Diário 4º PA'!$Q$5:$Q$2004=G$1),('Diário 4º PA'!$F$5:$F$2004))
+SUMPRODUCT(-('Diário 5º PA'!$E$5:$E$2004='Analítico Cp.'!$B76),-('Diário 5º PA'!$Q$5:$Q$2004=G$1),('Diário 5º PA'!$F$5:$F$2004))
+SUMPRODUCT(-('Comp.'!$D$5:$D$253='Analítico Cp.'!$B76),-('Comp.'!$L$5:$L$253=G$1),('Comp.'!$E$5:$E$253))</f>
        <v>0</v>
      </c>
      <c r="H76" s="15">
        <f>SUMPRODUCT(-('Diário 2o PA'!$E$5:$E$1412='Analítico Cp.'!$B76),-('Diário 2o PA'!$Q$5:$Q$1412=H$1),('Diário 2o PA'!$F$5:$F$1412))
+SUMPRODUCT(-('Diário 3o PA'!$E$5:$E$2004='Analítico Cp.'!$B76),-('Diário 3o PA'!$Q$5:$Q$2004=H$1),('Diário 3o PA'!$F$5:$F$2004))
+SUMPRODUCT(-('Diário 4º PA'!$E$5:$E$2004='Analítico Cp.'!$B76),-('Diário 4º PA'!$Q$5:$Q$2004=H$1),('Diário 4º PA'!$F$5:$F$2004))
+SUMPRODUCT(-('Diário 5º PA'!$E$5:$E$2004='Analítico Cp.'!$B76),-('Diário 5º PA'!$Q$5:$Q$2004=H$1),('Diário 5º PA'!$F$5:$F$2004))
+SUMPRODUCT(-('Comp.'!$D$5:$D$253='Analítico Cp.'!$B76),-('Comp.'!$L$5:$L$253=H$1),('Comp.'!$E$5:$E$253))</f>
        <v>0</v>
      </c>
      <c r="I76" s="15">
        <f>SUMPRODUCT(-('Diário 2o PA'!$E$5:$E$1412='Analítico Cp.'!$B76),-('Diário 2o PA'!$Q$5:$Q$1412=I$1),('Diário 2o PA'!$F$5:$F$1412))
+SUMPRODUCT(-('Diário 3o PA'!$E$5:$E$2004='Analítico Cp.'!$B76),-('Diário 3o PA'!$Q$5:$Q$2004=I$1),('Diário 3o PA'!$F$5:$F$2004))
+SUMPRODUCT(-('Diário 4º PA'!$E$5:$E$2004='Analítico Cp.'!$B76),-('Diário 4º PA'!$Q$5:$Q$2004=I$1),('Diário 4º PA'!$F$5:$F$2004))
+SUMPRODUCT(-('Diário 5º PA'!$E$5:$E$2004='Analítico Cp.'!$B76),-('Diário 5º PA'!$Q$5:$Q$2004=I$1),('Diário 5º PA'!$F$5:$F$2004))
+SUMPRODUCT(-('Comp.'!$D$5:$D$253='Analítico Cp.'!$B76),-('Comp.'!$L$5:$L$253=I$1),('Comp.'!$E$5:$E$253))</f>
        <v>0</v>
      </c>
      <c r="J76" s="15">
        <f>SUMPRODUCT(-('Diário 2o PA'!$E$5:$E$1412='Analítico Cp.'!$B76),-('Diário 2o PA'!$Q$5:$Q$1412=J$1),('Diário 2o PA'!$F$5:$F$1412))
+SUMPRODUCT(-('Diário 3o PA'!$E$5:$E$2004='Analítico Cp.'!$B76),-('Diário 3o PA'!$Q$5:$Q$2004=J$1),('Diário 3o PA'!$F$5:$F$2004))
+SUMPRODUCT(-('Diário 4º PA'!$E$5:$E$2004='Analítico Cp.'!$B76),-('Diário 4º PA'!$Q$5:$Q$2004=J$1),('Diário 4º PA'!$F$5:$F$2004))
+SUMPRODUCT(-('Diário 5º PA'!$E$5:$E$2004='Analítico Cp.'!$B76),-('Diário 5º PA'!$Q$5:$Q$2004=J$1),('Diário 5º PA'!$F$5:$F$2004))
+SUMPRODUCT(-('Comp.'!$D$5:$D$253='Analítico Cp.'!$B76),-('Comp.'!$L$5:$L$253=J$1),('Comp.'!$E$5:$E$253))</f>
        <v>0</v>
      </c>
      <c r="K76" s="15">
        <f>SUMPRODUCT(-('Diário 2o PA'!$E$5:$E$1412='Analítico Cp.'!$B76),-('Diário 2o PA'!$Q$5:$Q$1412=K$1),('Diário 2o PA'!$F$5:$F$1412))
+SUMPRODUCT(-('Diário 3o PA'!$E$5:$E$2004='Analítico Cp.'!$B76),-('Diário 3o PA'!$Q$5:$Q$2004=K$1),('Diário 3o PA'!$F$5:$F$2004))
+SUMPRODUCT(-('Diário 4º PA'!$E$5:$E$2004='Analítico Cp.'!$B76),-('Diário 4º PA'!$Q$5:$Q$2004=K$1),('Diário 4º PA'!$F$5:$F$2004))
+SUMPRODUCT(-('Diário 5º PA'!$E$5:$E$2004='Analítico Cp.'!$B76),-('Diário 5º PA'!$Q$5:$Q$2004=K$1),('Diário 5º PA'!$F$5:$F$2004))
+SUMPRODUCT(-('Comp.'!$D$5:$D$253='Analítico Cp.'!$B76),-('Comp.'!$L$5:$L$253=K$1),('Comp.'!$E$5:$E$253))</f>
        <v>0</v>
      </c>
      <c r="L76" s="15">
        <f>SUMPRODUCT(-('Diário 2o PA'!$E$5:$E$1412='Analítico Cp.'!$B76),-('Diário 2o PA'!$Q$5:$Q$1412=L$1),('Diário 2o PA'!$F$5:$F$1412))
+SUMPRODUCT(-('Diário 3o PA'!$E$5:$E$2004='Analítico Cp.'!$B76),-('Diário 3o PA'!$Q$5:$Q$2004=L$1),('Diário 3o PA'!$F$5:$F$2004))
+SUMPRODUCT(-('Diário 4º PA'!$E$5:$E$2004='Analítico Cp.'!$B76),-('Diário 4º PA'!$Q$5:$Q$2004=L$1),('Diário 4º PA'!$F$5:$F$2004))
+SUMPRODUCT(-('Diário 5º PA'!$E$5:$E$2004='Analítico Cp.'!$B76),-('Diário 5º PA'!$Q$5:$Q$2004=L$1),('Diário 5º PA'!$F$5:$F$2004))
+SUMPRODUCT(-('Comp.'!$D$5:$D$253='Analítico Cp.'!$B76),-('Comp.'!$L$5:$L$253=L$1),('Comp.'!$E$5:$E$253))</f>
        <v>0</v>
      </c>
      <c r="M76" s="15">
        <f>SUMPRODUCT(-('Diário 2o PA'!$E$5:$E$1412='Analítico Cp.'!$B76),-('Diário 2o PA'!$Q$5:$Q$1412=M$1),('Diário 2o PA'!$F$5:$F$1412))
+SUMPRODUCT(-('Diário 3o PA'!$E$5:$E$2004='Analítico Cp.'!$B76),-('Diário 3o PA'!$Q$5:$Q$2004=M$1),('Diário 3o PA'!$F$5:$F$2004))
+SUMPRODUCT(-('Diário 4º PA'!$E$5:$E$2004='Analítico Cp.'!$B76),-('Diário 4º PA'!$Q$5:$Q$2004=M$1),('Diário 4º PA'!$F$5:$F$2004))
+SUMPRODUCT(-('Diário 5º PA'!$E$5:$E$2004='Analítico Cp.'!$B76),-('Diário 5º PA'!$Q$5:$Q$2004=M$1),('Diário 5º PA'!$F$5:$F$2004))
+SUMPRODUCT(-('Comp.'!$D$5:$D$253='Analítico Cp.'!$B76),-('Comp.'!$L$5:$L$253=M$1),('Comp.'!$E$5:$E$253))</f>
        <v>0</v>
      </c>
      <c r="N76" s="15">
        <f>SUMPRODUCT(-('Diário 2o PA'!$E$5:$E$1412='Analítico Cp.'!$B76),-('Diário 2o PA'!$Q$5:$Q$1412=N$1),('Diário 2o PA'!$F$5:$F$1412))
+SUMPRODUCT(-('Diário 3o PA'!$E$5:$E$2004='Analítico Cp.'!$B76),-('Diário 3o PA'!$Q$5:$Q$2004=N$1),('Diário 3o PA'!$F$5:$F$2004))
+SUMPRODUCT(-('Diário 4º PA'!$E$5:$E$2004='Analítico Cp.'!$B76),-('Diário 4º PA'!$Q$5:$Q$2004=N$1),('Diário 4º PA'!$F$5:$F$2004))
+SUMPRODUCT(-('Diário 5º PA'!$E$5:$E$2004='Analítico Cp.'!$B76),-('Diário 5º PA'!$Q$5:$Q$2004=N$1),('Diário 5º PA'!$F$5:$F$2004))
+SUMPRODUCT(-('Comp.'!$D$5:$D$253='Analítico Cp.'!$B76),-('Comp.'!$L$5:$L$253=N$1),('Comp.'!$E$5:$E$253))</f>
        <v>0</v>
      </c>
      <c r="O76" s="16">
        <f t="shared" si="12"/>
        <v>0</v>
      </c>
      <c r="P76" s="193">
        <f t="shared" si="11"/>
        <v>0</v>
      </c>
    </row>
    <row r="77" spans="1:16" ht="23.25" customHeight="1" x14ac:dyDescent="0.25">
      <c r="A77" s="68" t="s">
        <v>132</v>
      </c>
      <c r="B77" s="115" t="s">
        <v>243</v>
      </c>
      <c r="C77" s="15">
        <f>SUMPRODUCT(-('Diário 2o PA'!$E$5:$E$1412='Analítico Cp.'!$B77),-('Diário 2o PA'!$Q$5:$Q$1412=C$1),('Diário 2o PA'!$F$5:$F$1412))
+SUMPRODUCT(-('Diário 3o PA'!$E$5:$E$2004='Analítico Cp.'!$B77),-('Diário 3o PA'!$Q$5:$Q$2004=C$1),('Diário 3o PA'!$F$5:$F$2004))
+SUMPRODUCT(-('Diário 4º PA'!$E$5:$E$2004='Analítico Cp.'!$B77),-('Diário 4º PA'!$Q$5:$Q$2004=C$1),('Diário 4º PA'!$F$5:$F$2004))
+SUMPRODUCT(-('Diário 5º PA'!$E$5:$E$2004='Analítico Cp.'!$B77),-('Diário 5º PA'!$Q$5:$Q$2004=C$1),('Diário 5º PA'!$F$5:$F$2004))
+SUMPRODUCT(-('Comp.'!$D$5:$D$253='Analítico Cp.'!$B77),-('Comp.'!$L$5:$L$253=C$1),('Comp.'!$E$5:$E$253))</f>
        <v>0</v>
      </c>
      <c r="D77" s="15">
        <f>SUMPRODUCT(-('Diário 2o PA'!$E$5:$E$1412='Analítico Cp.'!$B77),-('Diário 2o PA'!$Q$5:$Q$1412=D$1),('Diário 2o PA'!$F$5:$F$1412))
+SUMPRODUCT(-('Diário 3o PA'!$E$5:$E$2004='Analítico Cp.'!$B77),-('Diário 3o PA'!$Q$5:$Q$2004=D$1),('Diário 3o PA'!$F$5:$F$2004))
+SUMPRODUCT(-('Diário 4º PA'!$E$5:$E$2004='Analítico Cp.'!$B77),-('Diário 4º PA'!$Q$5:$Q$2004=D$1),('Diário 4º PA'!$F$5:$F$2004))
+SUMPRODUCT(-('Diário 5º PA'!$E$5:$E$2004='Analítico Cp.'!$B77),-('Diário 5º PA'!$Q$5:$Q$2004=D$1),('Diário 5º PA'!$F$5:$F$2004))
+SUMPRODUCT(-('Comp.'!$D$5:$D$253='Analítico Cp.'!$B77),-('Comp.'!$L$5:$L$253=D$1),('Comp.'!$E$5:$E$253))</f>
        <v>0</v>
      </c>
      <c r="E77" s="15">
        <f>SUMPRODUCT(-('Diário 2o PA'!$E$5:$E$1412='Analítico Cp.'!$B77),-('Diário 2o PA'!$Q$5:$Q$1412=E$1),('Diário 2o PA'!$F$5:$F$1412))
+SUMPRODUCT(-('Diário 3o PA'!$E$5:$E$2004='Analítico Cp.'!$B77),-('Diário 3o PA'!$Q$5:$Q$2004=E$1),('Diário 3o PA'!$F$5:$F$2004))
+SUMPRODUCT(-('Diário 4º PA'!$E$5:$E$2004='Analítico Cp.'!$B77),-('Diário 4º PA'!$Q$5:$Q$2004=E$1),('Diário 4º PA'!$F$5:$F$2004))
+SUMPRODUCT(-('Diário 5º PA'!$E$5:$E$2004='Analítico Cp.'!$B77),-('Diário 5º PA'!$Q$5:$Q$2004=E$1),('Diário 5º PA'!$F$5:$F$2004))
+SUMPRODUCT(-('Comp.'!$D$5:$D$253='Analítico Cp.'!$B77),-('Comp.'!$L$5:$L$253=E$1),('Comp.'!$E$5:$E$253))</f>
        <v>0</v>
      </c>
      <c r="F77" s="15">
        <f>SUMPRODUCT(-('Diário 2o PA'!$E$5:$E$1412='Analítico Cp.'!$B77),-('Diário 2o PA'!$Q$5:$Q$1412=F$1),('Diário 2o PA'!$F$5:$F$1412))
+SUMPRODUCT(-('Diário 3o PA'!$E$5:$E$2004='Analítico Cp.'!$B77),-('Diário 3o PA'!$Q$5:$Q$2004=F$1),('Diário 3o PA'!$F$5:$F$2004))
+SUMPRODUCT(-('Diário 4º PA'!$E$5:$E$2004='Analítico Cp.'!$B77),-('Diário 4º PA'!$Q$5:$Q$2004=F$1),('Diário 4º PA'!$F$5:$F$2004))
+SUMPRODUCT(-('Diário 5º PA'!$E$5:$E$2004='Analítico Cp.'!$B77),-('Diário 5º PA'!$Q$5:$Q$2004=F$1),('Diário 5º PA'!$F$5:$F$2004))
+SUMPRODUCT(-('Comp.'!$D$5:$D$253='Analítico Cp.'!$B77),-('Comp.'!$L$5:$L$253=F$1),('Comp.'!$E$5:$E$253))</f>
        <v>0</v>
      </c>
      <c r="G77" s="15">
        <f>SUMPRODUCT(-('Diário 2o PA'!$E$5:$E$1412='Analítico Cp.'!$B77),-('Diário 2o PA'!$Q$5:$Q$1412=G$1),('Diário 2o PA'!$F$5:$F$1412))
+SUMPRODUCT(-('Diário 3o PA'!$E$5:$E$2004='Analítico Cp.'!$B77),-('Diário 3o PA'!$Q$5:$Q$2004=G$1),('Diário 3o PA'!$F$5:$F$2004))
+SUMPRODUCT(-('Diário 4º PA'!$E$5:$E$2004='Analítico Cp.'!$B77),-('Diário 4º PA'!$Q$5:$Q$2004=G$1),('Diário 4º PA'!$F$5:$F$2004))
+SUMPRODUCT(-('Diário 5º PA'!$E$5:$E$2004='Analítico Cp.'!$B77),-('Diário 5º PA'!$Q$5:$Q$2004=G$1),('Diário 5º PA'!$F$5:$F$2004))
+SUMPRODUCT(-('Comp.'!$D$5:$D$253='Analítico Cp.'!$B77),-('Comp.'!$L$5:$L$253=G$1),('Comp.'!$E$5:$E$253))</f>
        <v>0</v>
      </c>
      <c r="H77" s="15">
        <f>SUMPRODUCT(-('Diário 2o PA'!$E$5:$E$1412='Analítico Cp.'!$B77),-('Diário 2o PA'!$Q$5:$Q$1412=H$1),('Diário 2o PA'!$F$5:$F$1412))
+SUMPRODUCT(-('Diário 3o PA'!$E$5:$E$2004='Analítico Cp.'!$B77),-('Diário 3o PA'!$Q$5:$Q$2004=H$1),('Diário 3o PA'!$F$5:$F$2004))
+SUMPRODUCT(-('Diário 4º PA'!$E$5:$E$2004='Analítico Cp.'!$B77),-('Diário 4º PA'!$Q$5:$Q$2004=H$1),('Diário 4º PA'!$F$5:$F$2004))
+SUMPRODUCT(-('Diário 5º PA'!$E$5:$E$2004='Analítico Cp.'!$B77),-('Diário 5º PA'!$Q$5:$Q$2004=H$1),('Diário 5º PA'!$F$5:$F$2004))
+SUMPRODUCT(-('Comp.'!$D$5:$D$253='Analítico Cp.'!$B77),-('Comp.'!$L$5:$L$253=H$1),('Comp.'!$E$5:$E$253))</f>
        <v>0</v>
      </c>
      <c r="I77" s="15">
        <f>SUMPRODUCT(-('Diário 2o PA'!$E$5:$E$1412='Analítico Cp.'!$B77),-('Diário 2o PA'!$Q$5:$Q$1412=I$1),('Diário 2o PA'!$F$5:$F$1412))
+SUMPRODUCT(-('Diário 3o PA'!$E$5:$E$2004='Analítico Cp.'!$B77),-('Diário 3o PA'!$Q$5:$Q$2004=I$1),('Diário 3o PA'!$F$5:$F$2004))
+SUMPRODUCT(-('Diário 4º PA'!$E$5:$E$2004='Analítico Cp.'!$B77),-('Diário 4º PA'!$Q$5:$Q$2004=I$1),('Diário 4º PA'!$F$5:$F$2004))
+SUMPRODUCT(-('Diário 5º PA'!$E$5:$E$2004='Analítico Cp.'!$B77),-('Diário 5º PA'!$Q$5:$Q$2004=I$1),('Diário 5º PA'!$F$5:$F$2004))
+SUMPRODUCT(-('Comp.'!$D$5:$D$253='Analítico Cp.'!$B77),-('Comp.'!$L$5:$L$253=I$1),('Comp.'!$E$5:$E$253))</f>
        <v>0</v>
      </c>
      <c r="J77" s="15">
        <f>SUMPRODUCT(-('Diário 2o PA'!$E$5:$E$1412='Analítico Cp.'!$B77),-('Diário 2o PA'!$Q$5:$Q$1412=J$1),('Diário 2o PA'!$F$5:$F$1412))
+SUMPRODUCT(-('Diário 3o PA'!$E$5:$E$2004='Analítico Cp.'!$B77),-('Diário 3o PA'!$Q$5:$Q$2004=J$1),('Diário 3o PA'!$F$5:$F$2004))
+SUMPRODUCT(-('Diário 4º PA'!$E$5:$E$2004='Analítico Cp.'!$B77),-('Diário 4º PA'!$Q$5:$Q$2004=J$1),('Diário 4º PA'!$F$5:$F$2004))
+SUMPRODUCT(-('Diário 5º PA'!$E$5:$E$2004='Analítico Cp.'!$B77),-('Diário 5º PA'!$Q$5:$Q$2004=J$1),('Diário 5º PA'!$F$5:$F$2004))
+SUMPRODUCT(-('Comp.'!$D$5:$D$253='Analítico Cp.'!$B77),-('Comp.'!$L$5:$L$253=J$1),('Comp.'!$E$5:$E$253))</f>
        <v>0</v>
      </c>
      <c r="K77" s="15">
        <f>SUMPRODUCT(-('Diário 2o PA'!$E$5:$E$1412='Analítico Cp.'!$B77),-('Diário 2o PA'!$Q$5:$Q$1412=K$1),('Diário 2o PA'!$F$5:$F$1412))
+SUMPRODUCT(-('Diário 3o PA'!$E$5:$E$2004='Analítico Cp.'!$B77),-('Diário 3o PA'!$Q$5:$Q$2004=K$1),('Diário 3o PA'!$F$5:$F$2004))
+SUMPRODUCT(-('Diário 4º PA'!$E$5:$E$2004='Analítico Cp.'!$B77),-('Diário 4º PA'!$Q$5:$Q$2004=K$1),('Diário 4º PA'!$F$5:$F$2004))
+SUMPRODUCT(-('Diário 5º PA'!$E$5:$E$2004='Analítico Cp.'!$B77),-('Diário 5º PA'!$Q$5:$Q$2004=K$1),('Diário 5º PA'!$F$5:$F$2004))
+SUMPRODUCT(-('Comp.'!$D$5:$D$253='Analítico Cp.'!$B77),-('Comp.'!$L$5:$L$253=K$1),('Comp.'!$E$5:$E$253))</f>
        <v>0</v>
      </c>
      <c r="L77" s="15">
        <f>SUMPRODUCT(-('Diário 2o PA'!$E$5:$E$1412='Analítico Cp.'!$B77),-('Diário 2o PA'!$Q$5:$Q$1412=L$1),('Diário 2o PA'!$F$5:$F$1412))
+SUMPRODUCT(-('Diário 3o PA'!$E$5:$E$2004='Analítico Cp.'!$B77),-('Diário 3o PA'!$Q$5:$Q$2004=L$1),('Diário 3o PA'!$F$5:$F$2004))
+SUMPRODUCT(-('Diário 4º PA'!$E$5:$E$2004='Analítico Cp.'!$B77),-('Diário 4º PA'!$Q$5:$Q$2004=L$1),('Diário 4º PA'!$F$5:$F$2004))
+SUMPRODUCT(-('Diário 5º PA'!$E$5:$E$2004='Analítico Cp.'!$B77),-('Diário 5º PA'!$Q$5:$Q$2004=L$1),('Diário 5º PA'!$F$5:$F$2004))
+SUMPRODUCT(-('Comp.'!$D$5:$D$253='Analítico Cp.'!$B77),-('Comp.'!$L$5:$L$253=L$1),('Comp.'!$E$5:$E$253))</f>
        <v>0</v>
      </c>
      <c r="M77" s="15">
        <f>SUMPRODUCT(-('Diário 2o PA'!$E$5:$E$1412='Analítico Cp.'!$B77),-('Diário 2o PA'!$Q$5:$Q$1412=M$1),('Diário 2o PA'!$F$5:$F$1412))
+SUMPRODUCT(-('Diário 3o PA'!$E$5:$E$2004='Analítico Cp.'!$B77),-('Diário 3o PA'!$Q$5:$Q$2004=M$1),('Diário 3o PA'!$F$5:$F$2004))
+SUMPRODUCT(-('Diário 4º PA'!$E$5:$E$2004='Analítico Cp.'!$B77),-('Diário 4º PA'!$Q$5:$Q$2004=M$1),('Diário 4º PA'!$F$5:$F$2004))
+SUMPRODUCT(-('Diário 5º PA'!$E$5:$E$2004='Analítico Cp.'!$B77),-('Diário 5º PA'!$Q$5:$Q$2004=M$1),('Diário 5º PA'!$F$5:$F$2004))
+SUMPRODUCT(-('Comp.'!$D$5:$D$253='Analítico Cp.'!$B77),-('Comp.'!$L$5:$L$253=M$1),('Comp.'!$E$5:$E$253))</f>
        <v>0</v>
      </c>
      <c r="N77" s="15">
        <f>SUMPRODUCT(-('Diário 2o PA'!$E$5:$E$1412='Analítico Cp.'!$B77),-('Diário 2o PA'!$Q$5:$Q$1412=N$1),('Diário 2o PA'!$F$5:$F$1412))
+SUMPRODUCT(-('Diário 3o PA'!$E$5:$E$2004='Analítico Cp.'!$B77),-('Diário 3o PA'!$Q$5:$Q$2004=N$1),('Diário 3o PA'!$F$5:$F$2004))
+SUMPRODUCT(-('Diário 4º PA'!$E$5:$E$2004='Analítico Cp.'!$B77),-('Diário 4º PA'!$Q$5:$Q$2004=N$1),('Diário 4º PA'!$F$5:$F$2004))
+SUMPRODUCT(-('Diário 5º PA'!$E$5:$E$2004='Analítico Cp.'!$B77),-('Diário 5º PA'!$Q$5:$Q$2004=N$1),('Diário 5º PA'!$F$5:$F$2004))
+SUMPRODUCT(-('Comp.'!$D$5:$D$253='Analítico Cp.'!$B77),-('Comp.'!$L$5:$L$253=N$1),('Comp.'!$E$5:$E$253))</f>
        <v>0</v>
      </c>
      <c r="O77" s="16">
        <f t="shared" si="12"/>
        <v>0</v>
      </c>
      <c r="P77" s="193">
        <f t="shared" si="11"/>
        <v>0</v>
      </c>
    </row>
    <row r="78" spans="1:16" ht="23.25" customHeight="1" x14ac:dyDescent="0.25">
      <c r="A78" s="68" t="s">
        <v>133</v>
      </c>
      <c r="B78" s="115" t="s">
        <v>91</v>
      </c>
      <c r="C78" s="15">
        <f>SUMPRODUCT(-('Diário 2o PA'!$E$5:$E$1412='Analítico Cp.'!$B78),-('Diário 2o PA'!$Q$5:$Q$1412=C$1),('Diário 2o PA'!$F$5:$F$1412))
+SUMPRODUCT(-('Diário 3o PA'!$E$5:$E$2004='Analítico Cp.'!$B78),-('Diário 3o PA'!$Q$5:$Q$2004=C$1),('Diário 3o PA'!$F$5:$F$2004))
+SUMPRODUCT(-('Diário 4º PA'!$E$5:$E$2004='Analítico Cp.'!$B78),-('Diário 4º PA'!$Q$5:$Q$2004=C$1),('Diário 4º PA'!$F$5:$F$2004))
+SUMPRODUCT(-('Diário 5º PA'!$E$5:$E$2004='Analítico Cp.'!$B78),-('Diário 5º PA'!$Q$5:$Q$2004=C$1),('Diário 5º PA'!$F$5:$F$2004))
+SUMPRODUCT(-('Comp.'!$D$5:$D$253='Analítico Cp.'!$B78),-('Comp.'!$L$5:$L$253=C$1),('Comp.'!$E$5:$E$253))</f>
        <v>0</v>
      </c>
      <c r="D78" s="15">
        <f>SUMPRODUCT(-('Diário 2o PA'!$E$5:$E$1412='Analítico Cp.'!$B78),-('Diário 2o PA'!$Q$5:$Q$1412=D$1),('Diário 2o PA'!$F$5:$F$1412))
+SUMPRODUCT(-('Diário 3o PA'!$E$5:$E$2004='Analítico Cp.'!$B78),-('Diário 3o PA'!$Q$5:$Q$2004=D$1),('Diário 3o PA'!$F$5:$F$2004))
+SUMPRODUCT(-('Diário 4º PA'!$E$5:$E$2004='Analítico Cp.'!$B78),-('Diário 4º PA'!$Q$5:$Q$2004=D$1),('Diário 4º PA'!$F$5:$F$2004))
+SUMPRODUCT(-('Diário 5º PA'!$E$5:$E$2004='Analítico Cp.'!$B78),-('Diário 5º PA'!$Q$5:$Q$2004=D$1),('Diário 5º PA'!$F$5:$F$2004))
+SUMPRODUCT(-('Comp.'!$D$5:$D$253='Analítico Cp.'!$B78),-('Comp.'!$L$5:$L$253=D$1),('Comp.'!$E$5:$E$253))</f>
        <v>0</v>
      </c>
      <c r="E78" s="15">
        <f>SUMPRODUCT(-('Diário 2o PA'!$E$5:$E$1412='Analítico Cp.'!$B78),-('Diário 2o PA'!$Q$5:$Q$1412=E$1),('Diário 2o PA'!$F$5:$F$1412))
+SUMPRODUCT(-('Diário 3o PA'!$E$5:$E$2004='Analítico Cp.'!$B78),-('Diário 3o PA'!$Q$5:$Q$2004=E$1),('Diário 3o PA'!$F$5:$F$2004))
+SUMPRODUCT(-('Diário 4º PA'!$E$5:$E$2004='Analítico Cp.'!$B78),-('Diário 4º PA'!$Q$5:$Q$2004=E$1),('Diário 4º PA'!$F$5:$F$2004))
+SUMPRODUCT(-('Diário 5º PA'!$E$5:$E$2004='Analítico Cp.'!$B78),-('Diário 5º PA'!$Q$5:$Q$2004=E$1),('Diário 5º PA'!$F$5:$F$2004))
+SUMPRODUCT(-('Comp.'!$D$5:$D$253='Analítico Cp.'!$B78),-('Comp.'!$L$5:$L$253=E$1),('Comp.'!$E$5:$E$253))</f>
        <v>0</v>
      </c>
      <c r="F78" s="15">
        <f>SUMPRODUCT(-('Diário 2o PA'!$E$5:$E$1412='Analítico Cp.'!$B78),-('Diário 2o PA'!$Q$5:$Q$1412=F$1),('Diário 2o PA'!$F$5:$F$1412))
+SUMPRODUCT(-('Diário 3o PA'!$E$5:$E$2004='Analítico Cp.'!$B78),-('Diário 3o PA'!$Q$5:$Q$2004=F$1),('Diário 3o PA'!$F$5:$F$2004))
+SUMPRODUCT(-('Diário 4º PA'!$E$5:$E$2004='Analítico Cp.'!$B78),-('Diário 4º PA'!$Q$5:$Q$2004=F$1),('Diário 4º PA'!$F$5:$F$2004))
+SUMPRODUCT(-('Diário 5º PA'!$E$5:$E$2004='Analítico Cp.'!$B78),-('Diário 5º PA'!$Q$5:$Q$2004=F$1),('Diário 5º PA'!$F$5:$F$2004))
+SUMPRODUCT(-('Comp.'!$D$5:$D$253='Analítico Cp.'!$B78),-('Comp.'!$L$5:$L$253=F$1),('Comp.'!$E$5:$E$253))</f>
        <v>0</v>
      </c>
      <c r="G78" s="15">
        <f>SUMPRODUCT(-('Diário 2o PA'!$E$5:$E$1412='Analítico Cp.'!$B78),-('Diário 2o PA'!$Q$5:$Q$1412=G$1),('Diário 2o PA'!$F$5:$F$1412))
+SUMPRODUCT(-('Diário 3o PA'!$E$5:$E$2004='Analítico Cp.'!$B78),-('Diário 3o PA'!$Q$5:$Q$2004=G$1),('Diário 3o PA'!$F$5:$F$2004))
+SUMPRODUCT(-('Diário 4º PA'!$E$5:$E$2004='Analítico Cp.'!$B78),-('Diário 4º PA'!$Q$5:$Q$2004=G$1),('Diário 4º PA'!$F$5:$F$2004))
+SUMPRODUCT(-('Diário 5º PA'!$E$5:$E$2004='Analítico Cp.'!$B78),-('Diário 5º PA'!$Q$5:$Q$2004=G$1),('Diário 5º PA'!$F$5:$F$2004))
+SUMPRODUCT(-('Comp.'!$D$5:$D$253='Analítico Cp.'!$B78),-('Comp.'!$L$5:$L$253=G$1),('Comp.'!$E$5:$E$253))</f>
        <v>0</v>
      </c>
      <c r="H78" s="15">
        <f>SUMPRODUCT(-('Diário 2o PA'!$E$5:$E$1412='Analítico Cp.'!$B78),-('Diário 2o PA'!$Q$5:$Q$1412=H$1),('Diário 2o PA'!$F$5:$F$1412))
+SUMPRODUCT(-('Diário 3o PA'!$E$5:$E$2004='Analítico Cp.'!$B78),-('Diário 3o PA'!$Q$5:$Q$2004=H$1),('Diário 3o PA'!$F$5:$F$2004))
+SUMPRODUCT(-('Diário 4º PA'!$E$5:$E$2004='Analítico Cp.'!$B78),-('Diário 4º PA'!$Q$5:$Q$2004=H$1),('Diário 4º PA'!$F$5:$F$2004))
+SUMPRODUCT(-('Diário 5º PA'!$E$5:$E$2004='Analítico Cp.'!$B78),-('Diário 5º PA'!$Q$5:$Q$2004=H$1),('Diário 5º PA'!$F$5:$F$2004))
+SUMPRODUCT(-('Comp.'!$D$5:$D$253='Analítico Cp.'!$B78),-('Comp.'!$L$5:$L$253=H$1),('Comp.'!$E$5:$E$253))</f>
        <v>0</v>
      </c>
      <c r="I78" s="15">
        <f>SUMPRODUCT(-('Diário 2o PA'!$E$5:$E$1412='Analítico Cp.'!$B78),-('Diário 2o PA'!$Q$5:$Q$1412=I$1),('Diário 2o PA'!$F$5:$F$1412))
+SUMPRODUCT(-('Diário 3o PA'!$E$5:$E$2004='Analítico Cp.'!$B78),-('Diário 3o PA'!$Q$5:$Q$2004=I$1),('Diário 3o PA'!$F$5:$F$2004))
+SUMPRODUCT(-('Diário 4º PA'!$E$5:$E$2004='Analítico Cp.'!$B78),-('Diário 4º PA'!$Q$5:$Q$2004=I$1),('Diário 4º PA'!$F$5:$F$2004))
+SUMPRODUCT(-('Diário 5º PA'!$E$5:$E$2004='Analítico Cp.'!$B78),-('Diário 5º PA'!$Q$5:$Q$2004=I$1),('Diário 5º PA'!$F$5:$F$2004))
+SUMPRODUCT(-('Comp.'!$D$5:$D$253='Analítico Cp.'!$B78),-('Comp.'!$L$5:$L$253=I$1),('Comp.'!$E$5:$E$253))</f>
        <v>0</v>
      </c>
      <c r="J78" s="15">
        <f>SUMPRODUCT(-('Diário 2o PA'!$E$5:$E$1412='Analítico Cp.'!$B78),-('Diário 2o PA'!$Q$5:$Q$1412=J$1),('Diário 2o PA'!$F$5:$F$1412))
+SUMPRODUCT(-('Diário 3o PA'!$E$5:$E$2004='Analítico Cp.'!$B78),-('Diário 3o PA'!$Q$5:$Q$2004=J$1),('Diário 3o PA'!$F$5:$F$2004))
+SUMPRODUCT(-('Diário 4º PA'!$E$5:$E$2004='Analítico Cp.'!$B78),-('Diário 4º PA'!$Q$5:$Q$2004=J$1),('Diário 4º PA'!$F$5:$F$2004))
+SUMPRODUCT(-('Diário 5º PA'!$E$5:$E$2004='Analítico Cp.'!$B78),-('Diário 5º PA'!$Q$5:$Q$2004=J$1),('Diário 5º PA'!$F$5:$F$2004))
+SUMPRODUCT(-('Comp.'!$D$5:$D$253='Analítico Cp.'!$B78),-('Comp.'!$L$5:$L$253=J$1),('Comp.'!$E$5:$E$253))</f>
        <v>0</v>
      </c>
      <c r="K78" s="15">
        <f>SUMPRODUCT(-('Diário 2o PA'!$E$5:$E$1412='Analítico Cp.'!$B78),-('Diário 2o PA'!$Q$5:$Q$1412=K$1),('Diário 2o PA'!$F$5:$F$1412))
+SUMPRODUCT(-('Diário 3o PA'!$E$5:$E$2004='Analítico Cp.'!$B78),-('Diário 3o PA'!$Q$5:$Q$2004=K$1),('Diário 3o PA'!$F$5:$F$2004))
+SUMPRODUCT(-('Diário 4º PA'!$E$5:$E$2004='Analítico Cp.'!$B78),-('Diário 4º PA'!$Q$5:$Q$2004=K$1),('Diário 4º PA'!$F$5:$F$2004))
+SUMPRODUCT(-('Diário 5º PA'!$E$5:$E$2004='Analítico Cp.'!$B78),-('Diário 5º PA'!$Q$5:$Q$2004=K$1),('Diário 5º PA'!$F$5:$F$2004))
+SUMPRODUCT(-('Comp.'!$D$5:$D$253='Analítico Cp.'!$B78),-('Comp.'!$L$5:$L$253=K$1),('Comp.'!$E$5:$E$253))</f>
        <v>0</v>
      </c>
      <c r="L78" s="15">
        <f>SUMPRODUCT(-('Diário 2o PA'!$E$5:$E$1412='Analítico Cp.'!$B78),-('Diário 2o PA'!$Q$5:$Q$1412=L$1),('Diário 2o PA'!$F$5:$F$1412))
+SUMPRODUCT(-('Diário 3o PA'!$E$5:$E$2004='Analítico Cp.'!$B78),-('Diário 3o PA'!$Q$5:$Q$2004=L$1),('Diário 3o PA'!$F$5:$F$2004))
+SUMPRODUCT(-('Diário 4º PA'!$E$5:$E$2004='Analítico Cp.'!$B78),-('Diário 4º PA'!$Q$5:$Q$2004=L$1),('Diário 4º PA'!$F$5:$F$2004))
+SUMPRODUCT(-('Diário 5º PA'!$E$5:$E$2004='Analítico Cp.'!$B78),-('Diário 5º PA'!$Q$5:$Q$2004=L$1),('Diário 5º PA'!$F$5:$F$2004))
+SUMPRODUCT(-('Comp.'!$D$5:$D$253='Analítico Cp.'!$B78),-('Comp.'!$L$5:$L$253=L$1),('Comp.'!$E$5:$E$253))</f>
        <v>0</v>
      </c>
      <c r="M78" s="15">
        <f>SUMPRODUCT(-('Diário 2o PA'!$E$5:$E$1412='Analítico Cp.'!$B78),-('Diário 2o PA'!$Q$5:$Q$1412=M$1),('Diário 2o PA'!$F$5:$F$1412))
+SUMPRODUCT(-('Diário 3o PA'!$E$5:$E$2004='Analítico Cp.'!$B78),-('Diário 3o PA'!$Q$5:$Q$2004=M$1),('Diário 3o PA'!$F$5:$F$2004))
+SUMPRODUCT(-('Diário 4º PA'!$E$5:$E$2004='Analítico Cp.'!$B78),-('Diário 4º PA'!$Q$5:$Q$2004=M$1),('Diário 4º PA'!$F$5:$F$2004))
+SUMPRODUCT(-('Diário 5º PA'!$E$5:$E$2004='Analítico Cp.'!$B78),-('Diário 5º PA'!$Q$5:$Q$2004=M$1),('Diário 5º PA'!$F$5:$F$2004))
+SUMPRODUCT(-('Comp.'!$D$5:$D$253='Analítico Cp.'!$B78),-('Comp.'!$L$5:$L$253=M$1),('Comp.'!$E$5:$E$253))</f>
        <v>0</v>
      </c>
      <c r="N78" s="15">
        <f>SUMPRODUCT(-('Diário 2o PA'!$E$5:$E$1412='Analítico Cp.'!$B78),-('Diário 2o PA'!$Q$5:$Q$1412=N$1),('Diário 2o PA'!$F$5:$F$1412))
+SUMPRODUCT(-('Diário 3o PA'!$E$5:$E$2004='Analítico Cp.'!$B78),-('Diário 3o PA'!$Q$5:$Q$2004=N$1),('Diário 3o PA'!$F$5:$F$2004))
+SUMPRODUCT(-('Diário 4º PA'!$E$5:$E$2004='Analítico Cp.'!$B78),-('Diário 4º PA'!$Q$5:$Q$2004=N$1),('Diário 4º PA'!$F$5:$F$2004))
+SUMPRODUCT(-('Diário 5º PA'!$E$5:$E$2004='Analítico Cp.'!$B78),-('Diário 5º PA'!$Q$5:$Q$2004=N$1),('Diário 5º PA'!$F$5:$F$2004))
+SUMPRODUCT(-('Comp.'!$D$5:$D$253='Analítico Cp.'!$B78),-('Comp.'!$L$5:$L$253=N$1),('Comp.'!$E$5:$E$253))</f>
        <v>0</v>
      </c>
      <c r="O78" s="16">
        <f t="shared" si="12"/>
        <v>0</v>
      </c>
      <c r="P78" s="193">
        <f t="shared" si="11"/>
        <v>0</v>
      </c>
    </row>
    <row r="79" spans="1:16" ht="23.25" customHeight="1" x14ac:dyDescent="0.25">
      <c r="A79" s="68" t="s">
        <v>134</v>
      </c>
      <c r="B79" s="115" t="s">
        <v>752</v>
      </c>
      <c r="C79" s="15">
        <f>SUMPRODUCT(-('Diário 2o PA'!$E$5:$E$1412='Analítico Cp.'!$B79),-('Diário 2o PA'!$Q$5:$Q$1412=C$1),('Diário 2o PA'!$F$5:$F$1412))
+SUMPRODUCT(-('Diário 3o PA'!$E$5:$E$2004='Analítico Cp.'!$B79),-('Diário 3o PA'!$Q$5:$Q$2004=C$1),('Diário 3o PA'!$F$5:$F$2004))
+SUMPRODUCT(-('Diário 4º PA'!$E$5:$E$2004='Analítico Cp.'!$B79),-('Diário 4º PA'!$Q$5:$Q$2004=C$1),('Diário 4º PA'!$F$5:$F$2004))
+SUMPRODUCT(-('Diário 5º PA'!$E$5:$E$2004='Analítico Cp.'!$B79),-('Diário 5º PA'!$Q$5:$Q$2004=C$1),('Diário 5º PA'!$F$5:$F$2004))
+SUMPRODUCT(-('Comp.'!$D$5:$D$253='Analítico Cp.'!$B79),-('Comp.'!$L$5:$L$253=C$1),('Comp.'!$E$5:$E$253))</f>
        <v>0</v>
      </c>
      <c r="D79" s="15">
        <f>SUMPRODUCT(-('Diário 2o PA'!$E$5:$E$1412='Analítico Cp.'!$B79),-('Diário 2o PA'!$Q$5:$Q$1412=D$1),('Diário 2o PA'!$F$5:$F$1412))
+SUMPRODUCT(-('Diário 3o PA'!$E$5:$E$2004='Analítico Cp.'!$B79),-('Diário 3o PA'!$Q$5:$Q$2004=D$1),('Diário 3o PA'!$F$5:$F$2004))
+SUMPRODUCT(-('Diário 4º PA'!$E$5:$E$2004='Analítico Cp.'!$B79),-('Diário 4º PA'!$Q$5:$Q$2004=D$1),('Diário 4º PA'!$F$5:$F$2004))
+SUMPRODUCT(-('Diário 5º PA'!$E$5:$E$2004='Analítico Cp.'!$B79),-('Diário 5º PA'!$Q$5:$Q$2004=D$1),('Diário 5º PA'!$F$5:$F$2004))
+SUMPRODUCT(-('Comp.'!$D$5:$D$253='Analítico Cp.'!$B79),-('Comp.'!$L$5:$L$253=D$1),('Comp.'!$E$5:$E$253))</f>
        <v>0</v>
      </c>
      <c r="E79" s="15">
        <f>SUMPRODUCT(-('Diário 2o PA'!$E$5:$E$1412='Analítico Cp.'!$B79),-('Diário 2o PA'!$Q$5:$Q$1412=E$1),('Diário 2o PA'!$F$5:$F$1412))
+SUMPRODUCT(-('Diário 3o PA'!$E$5:$E$2004='Analítico Cp.'!$B79),-('Diário 3o PA'!$Q$5:$Q$2004=E$1),('Diário 3o PA'!$F$5:$F$2004))
+SUMPRODUCT(-('Diário 4º PA'!$E$5:$E$2004='Analítico Cp.'!$B79),-('Diário 4º PA'!$Q$5:$Q$2004=E$1),('Diário 4º PA'!$F$5:$F$2004))
+SUMPRODUCT(-('Diário 5º PA'!$E$5:$E$2004='Analítico Cp.'!$B79),-('Diário 5º PA'!$Q$5:$Q$2004=E$1),('Diário 5º PA'!$F$5:$F$2004))
+SUMPRODUCT(-('Comp.'!$D$5:$D$253='Analítico Cp.'!$B79),-('Comp.'!$L$5:$L$253=E$1),('Comp.'!$E$5:$E$253))</f>
        <v>0</v>
      </c>
      <c r="F79" s="15">
        <f>SUMPRODUCT(-('Diário 2o PA'!$E$5:$E$1412='Analítico Cp.'!$B79),-('Diário 2o PA'!$Q$5:$Q$1412=F$1),('Diário 2o PA'!$F$5:$F$1412))
+SUMPRODUCT(-('Diário 3o PA'!$E$5:$E$2004='Analítico Cp.'!$B79),-('Diário 3o PA'!$Q$5:$Q$2004=F$1),('Diário 3o PA'!$F$5:$F$2004))
+SUMPRODUCT(-('Diário 4º PA'!$E$5:$E$2004='Analítico Cp.'!$B79),-('Diário 4º PA'!$Q$5:$Q$2004=F$1),('Diário 4º PA'!$F$5:$F$2004))
+SUMPRODUCT(-('Diário 5º PA'!$E$5:$E$2004='Analítico Cp.'!$B79),-('Diário 5º PA'!$Q$5:$Q$2004=F$1),('Diário 5º PA'!$F$5:$F$2004))
+SUMPRODUCT(-('Comp.'!$D$5:$D$253='Analítico Cp.'!$B79),-('Comp.'!$L$5:$L$253=F$1),('Comp.'!$E$5:$E$253))</f>
        <v>0</v>
      </c>
      <c r="G79" s="15">
        <f>SUMPRODUCT(-('Diário 2o PA'!$E$5:$E$1412='Analítico Cp.'!$B79),-('Diário 2o PA'!$Q$5:$Q$1412=G$1),('Diário 2o PA'!$F$5:$F$1412))
+SUMPRODUCT(-('Diário 3o PA'!$E$5:$E$2004='Analítico Cp.'!$B79),-('Diário 3o PA'!$Q$5:$Q$2004=G$1),('Diário 3o PA'!$F$5:$F$2004))
+SUMPRODUCT(-('Diário 4º PA'!$E$5:$E$2004='Analítico Cp.'!$B79),-('Diário 4º PA'!$Q$5:$Q$2004=G$1),('Diário 4º PA'!$F$5:$F$2004))
+SUMPRODUCT(-('Diário 5º PA'!$E$5:$E$2004='Analítico Cp.'!$B79),-('Diário 5º PA'!$Q$5:$Q$2004=G$1),('Diário 5º PA'!$F$5:$F$2004))
+SUMPRODUCT(-('Comp.'!$D$5:$D$253='Analítico Cp.'!$B79),-('Comp.'!$L$5:$L$253=G$1),('Comp.'!$E$5:$E$253))</f>
        <v>0</v>
      </c>
      <c r="H79" s="15">
        <f>SUMPRODUCT(-('Diário 2o PA'!$E$5:$E$1412='Analítico Cp.'!$B79),-('Diário 2o PA'!$Q$5:$Q$1412=H$1),('Diário 2o PA'!$F$5:$F$1412))
+SUMPRODUCT(-('Diário 3o PA'!$E$5:$E$2004='Analítico Cp.'!$B79),-('Diário 3o PA'!$Q$5:$Q$2004=H$1),('Diário 3o PA'!$F$5:$F$2004))
+SUMPRODUCT(-('Diário 4º PA'!$E$5:$E$2004='Analítico Cp.'!$B79),-('Diário 4º PA'!$Q$5:$Q$2004=H$1),('Diário 4º PA'!$F$5:$F$2004))
+SUMPRODUCT(-('Diário 5º PA'!$E$5:$E$2004='Analítico Cp.'!$B79),-('Diário 5º PA'!$Q$5:$Q$2004=H$1),('Diário 5º PA'!$F$5:$F$2004))
+SUMPRODUCT(-('Comp.'!$D$5:$D$253='Analítico Cp.'!$B79),-('Comp.'!$L$5:$L$253=H$1),('Comp.'!$E$5:$E$253))</f>
        <v>0</v>
      </c>
      <c r="I79" s="15">
        <f>SUMPRODUCT(-('Diário 2o PA'!$E$5:$E$1412='Analítico Cp.'!$B79),-('Diário 2o PA'!$Q$5:$Q$1412=I$1),('Diário 2o PA'!$F$5:$F$1412))
+SUMPRODUCT(-('Diário 3o PA'!$E$5:$E$2004='Analítico Cp.'!$B79),-('Diário 3o PA'!$Q$5:$Q$2004=I$1),('Diário 3o PA'!$F$5:$F$2004))
+SUMPRODUCT(-('Diário 4º PA'!$E$5:$E$2004='Analítico Cp.'!$B79),-('Diário 4º PA'!$Q$5:$Q$2004=I$1),('Diário 4º PA'!$F$5:$F$2004))
+SUMPRODUCT(-('Diário 5º PA'!$E$5:$E$2004='Analítico Cp.'!$B79),-('Diário 5º PA'!$Q$5:$Q$2004=I$1),('Diário 5º PA'!$F$5:$F$2004))
+SUMPRODUCT(-('Comp.'!$D$5:$D$253='Analítico Cp.'!$B79),-('Comp.'!$L$5:$L$253=I$1),('Comp.'!$E$5:$E$253))</f>
        <v>0</v>
      </c>
      <c r="J79" s="15">
        <f>SUMPRODUCT(-('Diário 2o PA'!$E$5:$E$1412='Analítico Cp.'!$B79),-('Diário 2o PA'!$Q$5:$Q$1412=J$1),('Diário 2o PA'!$F$5:$F$1412))
+SUMPRODUCT(-('Diário 3o PA'!$E$5:$E$2004='Analítico Cp.'!$B79),-('Diário 3o PA'!$Q$5:$Q$2004=J$1),('Diário 3o PA'!$F$5:$F$2004))
+SUMPRODUCT(-('Diário 4º PA'!$E$5:$E$2004='Analítico Cp.'!$B79),-('Diário 4º PA'!$Q$5:$Q$2004=J$1),('Diário 4º PA'!$F$5:$F$2004))
+SUMPRODUCT(-('Diário 5º PA'!$E$5:$E$2004='Analítico Cp.'!$B79),-('Diário 5º PA'!$Q$5:$Q$2004=J$1),('Diário 5º PA'!$F$5:$F$2004))
+SUMPRODUCT(-('Comp.'!$D$5:$D$253='Analítico Cp.'!$B79),-('Comp.'!$L$5:$L$253=J$1),('Comp.'!$E$5:$E$253))</f>
        <v>0</v>
      </c>
      <c r="K79" s="15">
        <f>SUMPRODUCT(-('Diário 2o PA'!$E$5:$E$1412='Analítico Cp.'!$B79),-('Diário 2o PA'!$Q$5:$Q$1412=K$1),('Diário 2o PA'!$F$5:$F$1412))
+SUMPRODUCT(-('Diário 3o PA'!$E$5:$E$2004='Analítico Cp.'!$B79),-('Diário 3o PA'!$Q$5:$Q$2004=K$1),('Diário 3o PA'!$F$5:$F$2004))
+SUMPRODUCT(-('Diário 4º PA'!$E$5:$E$2004='Analítico Cp.'!$B79),-('Diário 4º PA'!$Q$5:$Q$2004=K$1),('Diário 4º PA'!$F$5:$F$2004))
+SUMPRODUCT(-('Diário 5º PA'!$E$5:$E$2004='Analítico Cp.'!$B79),-('Diário 5º PA'!$Q$5:$Q$2004=K$1),('Diário 5º PA'!$F$5:$F$2004))
+SUMPRODUCT(-('Comp.'!$D$5:$D$253='Analítico Cp.'!$B79),-('Comp.'!$L$5:$L$253=K$1),('Comp.'!$E$5:$E$253))</f>
        <v>0</v>
      </c>
      <c r="L79" s="15">
        <f>SUMPRODUCT(-('Diário 2o PA'!$E$5:$E$1412='Analítico Cp.'!$B79),-('Diário 2o PA'!$Q$5:$Q$1412=L$1),('Diário 2o PA'!$F$5:$F$1412))
+SUMPRODUCT(-('Diário 3o PA'!$E$5:$E$2004='Analítico Cp.'!$B79),-('Diário 3o PA'!$Q$5:$Q$2004=L$1),('Diário 3o PA'!$F$5:$F$2004))
+SUMPRODUCT(-('Diário 4º PA'!$E$5:$E$2004='Analítico Cp.'!$B79),-('Diário 4º PA'!$Q$5:$Q$2004=L$1),('Diário 4º PA'!$F$5:$F$2004))
+SUMPRODUCT(-('Diário 5º PA'!$E$5:$E$2004='Analítico Cp.'!$B79),-('Diário 5º PA'!$Q$5:$Q$2004=L$1),('Diário 5º PA'!$F$5:$F$2004))
+SUMPRODUCT(-('Comp.'!$D$5:$D$253='Analítico Cp.'!$B79),-('Comp.'!$L$5:$L$253=L$1),('Comp.'!$E$5:$E$253))</f>
        <v>0</v>
      </c>
      <c r="M79" s="15">
        <f>SUMPRODUCT(-('Diário 2o PA'!$E$5:$E$1412='Analítico Cp.'!$B79),-('Diário 2o PA'!$Q$5:$Q$1412=M$1),('Diário 2o PA'!$F$5:$F$1412))
+SUMPRODUCT(-('Diário 3o PA'!$E$5:$E$2004='Analítico Cp.'!$B79),-('Diário 3o PA'!$Q$5:$Q$2004=M$1),('Diário 3o PA'!$F$5:$F$2004))
+SUMPRODUCT(-('Diário 4º PA'!$E$5:$E$2004='Analítico Cp.'!$B79),-('Diário 4º PA'!$Q$5:$Q$2004=M$1),('Diário 4º PA'!$F$5:$F$2004))
+SUMPRODUCT(-('Diário 5º PA'!$E$5:$E$2004='Analítico Cp.'!$B79),-('Diário 5º PA'!$Q$5:$Q$2004=M$1),('Diário 5º PA'!$F$5:$F$2004))
+SUMPRODUCT(-('Comp.'!$D$5:$D$253='Analítico Cp.'!$B79),-('Comp.'!$L$5:$L$253=M$1),('Comp.'!$E$5:$E$253))</f>
        <v>0</v>
      </c>
      <c r="N79" s="15">
        <f>SUMPRODUCT(-('Diário 2o PA'!$E$5:$E$1412='Analítico Cp.'!$B79),-('Diário 2o PA'!$Q$5:$Q$1412=N$1),('Diário 2o PA'!$F$5:$F$1412))
+SUMPRODUCT(-('Diário 3o PA'!$E$5:$E$2004='Analítico Cp.'!$B79),-('Diário 3o PA'!$Q$5:$Q$2004=N$1),('Diário 3o PA'!$F$5:$F$2004))
+SUMPRODUCT(-('Diário 4º PA'!$E$5:$E$2004='Analítico Cp.'!$B79),-('Diário 4º PA'!$Q$5:$Q$2004=N$1),('Diário 4º PA'!$F$5:$F$2004))
+SUMPRODUCT(-('Diário 5º PA'!$E$5:$E$2004='Analítico Cp.'!$B79),-('Diário 5º PA'!$Q$5:$Q$2004=N$1),('Diário 5º PA'!$F$5:$F$2004))
+SUMPRODUCT(-('Comp.'!$D$5:$D$253='Analítico Cp.'!$B79),-('Comp.'!$L$5:$L$253=N$1),('Comp.'!$E$5:$E$253))</f>
        <v>0</v>
      </c>
      <c r="O79" s="16">
        <f t="shared" si="12"/>
        <v>0</v>
      </c>
      <c r="P79" s="193">
        <f t="shared" si="11"/>
        <v>0</v>
      </c>
    </row>
    <row r="80" spans="1:16" ht="23.25" customHeight="1" x14ac:dyDescent="0.25">
      <c r="A80" s="68" t="s">
        <v>144</v>
      </c>
      <c r="B80" s="115" t="s">
        <v>82</v>
      </c>
      <c r="C80" s="15">
        <f>SUMPRODUCT(-('Diário 2o PA'!$E$5:$E$1412='Analítico Cp.'!$B80),-('Diário 2o PA'!$Q$5:$Q$1412=C$1),('Diário 2o PA'!$F$5:$F$1412))
+SUMPRODUCT(-('Diário 3o PA'!$E$5:$E$2004='Analítico Cp.'!$B80),-('Diário 3o PA'!$Q$5:$Q$2004=C$1),('Diário 3o PA'!$F$5:$F$2004))
+SUMPRODUCT(-('Diário 4º PA'!$E$5:$E$2004='Analítico Cp.'!$B80),-('Diário 4º PA'!$Q$5:$Q$2004=C$1),('Diário 4º PA'!$F$5:$F$2004))
+SUMPRODUCT(-('Diário 5º PA'!$E$5:$E$2004='Analítico Cp.'!$B80),-('Diário 5º PA'!$Q$5:$Q$2004=C$1),('Diário 5º PA'!$F$5:$F$2004))
+SUMPRODUCT(-('Comp.'!$D$5:$D$253='Analítico Cp.'!$B80),-('Comp.'!$L$5:$L$253=C$1),('Comp.'!$E$5:$E$253))</f>
        <v>0</v>
      </c>
      <c r="D80" s="15">
        <f>SUMPRODUCT(-('Diário 2o PA'!$E$5:$E$1412='Analítico Cp.'!$B80),-('Diário 2o PA'!$Q$5:$Q$1412=D$1),('Diário 2o PA'!$F$5:$F$1412))
+SUMPRODUCT(-('Diário 3o PA'!$E$5:$E$2004='Analítico Cp.'!$B80),-('Diário 3o PA'!$Q$5:$Q$2004=D$1),('Diário 3o PA'!$F$5:$F$2004))
+SUMPRODUCT(-('Diário 4º PA'!$E$5:$E$2004='Analítico Cp.'!$B80),-('Diário 4º PA'!$Q$5:$Q$2004=D$1),('Diário 4º PA'!$F$5:$F$2004))
+SUMPRODUCT(-('Diário 5º PA'!$E$5:$E$2004='Analítico Cp.'!$B80),-('Diário 5º PA'!$Q$5:$Q$2004=D$1),('Diário 5º PA'!$F$5:$F$2004))
+SUMPRODUCT(-('Comp.'!$D$5:$D$253='Analítico Cp.'!$B80),-('Comp.'!$L$5:$L$253=D$1),('Comp.'!$E$5:$E$253))</f>
        <v>1006.2</v>
      </c>
      <c r="E80" s="15">
        <f>SUMPRODUCT(-('Diário 2o PA'!$E$5:$E$1412='Analítico Cp.'!$B80),-('Diário 2o PA'!$Q$5:$Q$1412=E$1),('Diário 2o PA'!$F$5:$F$1412))
+SUMPRODUCT(-('Diário 3o PA'!$E$5:$E$2004='Analítico Cp.'!$B80),-('Diário 3o PA'!$Q$5:$Q$2004=E$1),('Diário 3o PA'!$F$5:$F$2004))
+SUMPRODUCT(-('Diário 4º PA'!$E$5:$E$2004='Analítico Cp.'!$B80),-('Diário 4º PA'!$Q$5:$Q$2004=E$1),('Diário 4º PA'!$F$5:$F$2004))
+SUMPRODUCT(-('Diário 5º PA'!$E$5:$E$2004='Analítico Cp.'!$B80),-('Diário 5º PA'!$Q$5:$Q$2004=E$1),('Diário 5º PA'!$F$5:$F$2004))
+SUMPRODUCT(-('Comp.'!$D$5:$D$253='Analítico Cp.'!$B80),-('Comp.'!$L$5:$L$253=E$1),('Comp.'!$E$5:$E$253))</f>
        <v>0</v>
      </c>
      <c r="F80" s="15">
        <f>SUMPRODUCT(-('Diário 2o PA'!$E$5:$E$1412='Analítico Cp.'!$B80),-('Diário 2o PA'!$Q$5:$Q$1412=F$1),('Diário 2o PA'!$F$5:$F$1412))
+SUMPRODUCT(-('Diário 3o PA'!$E$5:$E$2004='Analítico Cp.'!$B80),-('Diário 3o PA'!$Q$5:$Q$2004=F$1),('Diário 3o PA'!$F$5:$F$2004))
+SUMPRODUCT(-('Diário 4º PA'!$E$5:$E$2004='Analítico Cp.'!$B80),-('Diário 4º PA'!$Q$5:$Q$2004=F$1),('Diário 4º PA'!$F$5:$F$2004))
+SUMPRODUCT(-('Diário 5º PA'!$E$5:$E$2004='Analítico Cp.'!$B80),-('Diário 5º PA'!$Q$5:$Q$2004=F$1),('Diário 5º PA'!$F$5:$F$2004))
+SUMPRODUCT(-('Comp.'!$D$5:$D$253='Analítico Cp.'!$B80),-('Comp.'!$L$5:$L$253=F$1),('Comp.'!$E$5:$E$253))</f>
        <v>0</v>
      </c>
      <c r="G80" s="15">
        <f>SUMPRODUCT(-('Diário 2o PA'!$E$5:$E$1412='Analítico Cp.'!$B80),-('Diário 2o PA'!$Q$5:$Q$1412=G$1),('Diário 2o PA'!$F$5:$F$1412))
+SUMPRODUCT(-('Diário 3o PA'!$E$5:$E$2004='Analítico Cp.'!$B80),-('Diário 3o PA'!$Q$5:$Q$2004=G$1),('Diário 3o PA'!$F$5:$F$2004))
+SUMPRODUCT(-('Diário 4º PA'!$E$5:$E$2004='Analítico Cp.'!$B80),-('Diário 4º PA'!$Q$5:$Q$2004=G$1),('Diário 4º PA'!$F$5:$F$2004))
+SUMPRODUCT(-('Diário 5º PA'!$E$5:$E$2004='Analítico Cp.'!$B80),-('Diário 5º PA'!$Q$5:$Q$2004=G$1),('Diário 5º PA'!$F$5:$F$2004))
+SUMPRODUCT(-('Comp.'!$D$5:$D$253='Analítico Cp.'!$B80),-('Comp.'!$L$5:$L$253=G$1),('Comp.'!$E$5:$E$253))</f>
        <v>0</v>
      </c>
      <c r="H80" s="15">
        <f>SUMPRODUCT(-('Diário 2o PA'!$E$5:$E$1412='Analítico Cp.'!$B80),-('Diário 2o PA'!$Q$5:$Q$1412=H$1),('Diário 2o PA'!$F$5:$F$1412))
+SUMPRODUCT(-('Diário 3o PA'!$E$5:$E$2004='Analítico Cp.'!$B80),-('Diário 3o PA'!$Q$5:$Q$2004=H$1),('Diário 3o PA'!$F$5:$F$2004))
+SUMPRODUCT(-('Diário 4º PA'!$E$5:$E$2004='Analítico Cp.'!$B80),-('Diário 4º PA'!$Q$5:$Q$2004=H$1),('Diário 4º PA'!$F$5:$F$2004))
+SUMPRODUCT(-('Diário 5º PA'!$E$5:$E$2004='Analítico Cp.'!$B80),-('Diário 5º PA'!$Q$5:$Q$2004=H$1),('Diário 5º PA'!$F$5:$F$2004))
+SUMPRODUCT(-('Comp.'!$D$5:$D$253='Analítico Cp.'!$B80),-('Comp.'!$L$5:$L$253=H$1),('Comp.'!$E$5:$E$253))</f>
        <v>0</v>
      </c>
      <c r="I80" s="15">
        <f>SUMPRODUCT(-('Diário 2o PA'!$E$5:$E$1412='Analítico Cp.'!$B80),-('Diário 2o PA'!$Q$5:$Q$1412=I$1),('Diário 2o PA'!$F$5:$F$1412))
+SUMPRODUCT(-('Diário 3o PA'!$E$5:$E$2004='Analítico Cp.'!$B80),-('Diário 3o PA'!$Q$5:$Q$2004=I$1),('Diário 3o PA'!$F$5:$F$2004))
+SUMPRODUCT(-('Diário 4º PA'!$E$5:$E$2004='Analítico Cp.'!$B80),-('Diário 4º PA'!$Q$5:$Q$2004=I$1),('Diário 4º PA'!$F$5:$F$2004))
+SUMPRODUCT(-('Diário 5º PA'!$E$5:$E$2004='Analítico Cp.'!$B80),-('Diário 5º PA'!$Q$5:$Q$2004=I$1),('Diário 5º PA'!$F$5:$F$2004))
+SUMPRODUCT(-('Comp.'!$D$5:$D$253='Analítico Cp.'!$B80),-('Comp.'!$L$5:$L$253=I$1),('Comp.'!$E$5:$E$253))</f>
        <v>0</v>
      </c>
      <c r="J80" s="15">
        <f>SUMPRODUCT(-('Diário 2o PA'!$E$5:$E$1412='Analítico Cp.'!$B80),-('Diário 2o PA'!$Q$5:$Q$1412=J$1),('Diário 2o PA'!$F$5:$F$1412))
+SUMPRODUCT(-('Diário 3o PA'!$E$5:$E$2004='Analítico Cp.'!$B80),-('Diário 3o PA'!$Q$5:$Q$2004=J$1),('Diário 3o PA'!$F$5:$F$2004))
+SUMPRODUCT(-('Diário 4º PA'!$E$5:$E$2004='Analítico Cp.'!$B80),-('Diário 4º PA'!$Q$5:$Q$2004=J$1),('Diário 4º PA'!$F$5:$F$2004))
+SUMPRODUCT(-('Diário 5º PA'!$E$5:$E$2004='Analítico Cp.'!$B80),-('Diário 5º PA'!$Q$5:$Q$2004=J$1),('Diário 5º PA'!$F$5:$F$2004))
+SUMPRODUCT(-('Comp.'!$D$5:$D$253='Analítico Cp.'!$B80),-('Comp.'!$L$5:$L$253=J$1),('Comp.'!$E$5:$E$253))</f>
        <v>0</v>
      </c>
      <c r="K80" s="15">
        <f>SUMPRODUCT(-('Diário 2o PA'!$E$5:$E$1412='Analítico Cp.'!$B80),-('Diário 2o PA'!$Q$5:$Q$1412=K$1),('Diário 2o PA'!$F$5:$F$1412))
+SUMPRODUCT(-('Diário 3o PA'!$E$5:$E$2004='Analítico Cp.'!$B80),-('Diário 3o PA'!$Q$5:$Q$2004=K$1),('Diário 3o PA'!$F$5:$F$2004))
+SUMPRODUCT(-('Diário 4º PA'!$E$5:$E$2004='Analítico Cp.'!$B80),-('Diário 4º PA'!$Q$5:$Q$2004=K$1),('Diário 4º PA'!$F$5:$F$2004))
+SUMPRODUCT(-('Diário 5º PA'!$E$5:$E$2004='Analítico Cp.'!$B80),-('Diário 5º PA'!$Q$5:$Q$2004=K$1),('Diário 5º PA'!$F$5:$F$2004))
+SUMPRODUCT(-('Comp.'!$D$5:$D$253='Analítico Cp.'!$B80),-('Comp.'!$L$5:$L$253=K$1),('Comp.'!$E$5:$E$253))</f>
        <v>0</v>
      </c>
      <c r="L80" s="15">
        <f>SUMPRODUCT(-('Diário 2o PA'!$E$5:$E$1412='Analítico Cp.'!$B80),-('Diário 2o PA'!$Q$5:$Q$1412=L$1),('Diário 2o PA'!$F$5:$F$1412))
+SUMPRODUCT(-('Diário 3o PA'!$E$5:$E$2004='Analítico Cp.'!$B80),-('Diário 3o PA'!$Q$5:$Q$2004=L$1),('Diário 3o PA'!$F$5:$F$2004))
+SUMPRODUCT(-('Diário 4º PA'!$E$5:$E$2004='Analítico Cp.'!$B80),-('Diário 4º PA'!$Q$5:$Q$2004=L$1),('Diário 4º PA'!$F$5:$F$2004))
+SUMPRODUCT(-('Diário 5º PA'!$E$5:$E$2004='Analítico Cp.'!$B80),-('Diário 5º PA'!$Q$5:$Q$2004=L$1),('Diário 5º PA'!$F$5:$F$2004))
+SUMPRODUCT(-('Comp.'!$D$5:$D$253='Analítico Cp.'!$B80),-('Comp.'!$L$5:$L$253=L$1),('Comp.'!$E$5:$E$253))</f>
        <v>0</v>
      </c>
      <c r="M80" s="15">
        <f>SUMPRODUCT(-('Diário 2o PA'!$E$5:$E$1412='Analítico Cp.'!$B80),-('Diário 2o PA'!$Q$5:$Q$1412=M$1),('Diário 2o PA'!$F$5:$F$1412))
+SUMPRODUCT(-('Diário 3o PA'!$E$5:$E$2004='Analítico Cp.'!$B80),-('Diário 3o PA'!$Q$5:$Q$2004=M$1),('Diário 3o PA'!$F$5:$F$2004))
+SUMPRODUCT(-('Diário 4º PA'!$E$5:$E$2004='Analítico Cp.'!$B80),-('Diário 4º PA'!$Q$5:$Q$2004=M$1),('Diário 4º PA'!$F$5:$F$2004))
+SUMPRODUCT(-('Diário 5º PA'!$E$5:$E$2004='Analítico Cp.'!$B80),-('Diário 5º PA'!$Q$5:$Q$2004=M$1),('Diário 5º PA'!$F$5:$F$2004))
+SUMPRODUCT(-('Comp.'!$D$5:$D$253='Analítico Cp.'!$B80),-('Comp.'!$L$5:$L$253=M$1),('Comp.'!$E$5:$E$253))</f>
        <v>0</v>
      </c>
      <c r="N80" s="15">
        <f>SUMPRODUCT(-('Diário 2o PA'!$E$5:$E$1412='Analítico Cp.'!$B80),-('Diário 2o PA'!$Q$5:$Q$1412=N$1),('Diário 2o PA'!$F$5:$F$1412))
+SUMPRODUCT(-('Diário 3o PA'!$E$5:$E$2004='Analítico Cp.'!$B80),-('Diário 3o PA'!$Q$5:$Q$2004=N$1),('Diário 3o PA'!$F$5:$F$2004))
+SUMPRODUCT(-('Diário 4º PA'!$E$5:$E$2004='Analítico Cp.'!$B80),-('Diário 4º PA'!$Q$5:$Q$2004=N$1),('Diário 4º PA'!$F$5:$F$2004))
+SUMPRODUCT(-('Diário 5º PA'!$E$5:$E$2004='Analítico Cp.'!$B80),-('Diário 5º PA'!$Q$5:$Q$2004=N$1),('Diário 5º PA'!$F$5:$F$2004))
+SUMPRODUCT(-('Comp.'!$D$5:$D$253='Analítico Cp.'!$B80),-('Comp.'!$L$5:$L$253=N$1),('Comp.'!$E$5:$E$253))</f>
        <v>0</v>
      </c>
      <c r="O80" s="16">
        <f t="shared" si="12"/>
        <v>1006.2</v>
      </c>
      <c r="P80" s="193">
        <f t="shared" si="11"/>
        <v>1.4127163679997245E-4</v>
      </c>
    </row>
    <row r="81" spans="1:16" ht="23.25" customHeight="1" x14ac:dyDescent="0.25">
      <c r="A81" s="68" t="s">
        <v>145</v>
      </c>
      <c r="B81" s="115" t="s">
        <v>182</v>
      </c>
      <c r="C81" s="15">
        <f>SUMPRODUCT(-('Diário 2o PA'!$E$5:$E$1412='Analítico Cp.'!$B81),-('Diário 2o PA'!$Q$5:$Q$1412=C$1),('Diário 2o PA'!$F$5:$F$1412))
+SUMPRODUCT(-('Diário 3o PA'!$E$5:$E$2004='Analítico Cp.'!$B81),-('Diário 3o PA'!$Q$5:$Q$2004=C$1),('Diário 3o PA'!$F$5:$F$2004))
+SUMPRODUCT(-('Diário 4º PA'!$E$5:$E$2004='Analítico Cp.'!$B81),-('Diário 4º PA'!$Q$5:$Q$2004=C$1),('Diário 4º PA'!$F$5:$F$2004))
+SUMPRODUCT(-('Diário 5º PA'!$E$5:$E$2004='Analítico Cp.'!$B81),-('Diário 5º PA'!$Q$5:$Q$2004=C$1),('Diário 5º PA'!$F$5:$F$2004))
+SUMPRODUCT(-('Comp.'!$D$5:$D$253='Analítico Cp.'!$B81),-('Comp.'!$L$5:$L$253=C$1),('Comp.'!$E$5:$E$253))</f>
        <v>0</v>
      </c>
      <c r="D81" s="15">
        <f>SUMPRODUCT(-('Diário 2o PA'!$E$5:$E$1412='Analítico Cp.'!$B81),-('Diário 2o PA'!$Q$5:$Q$1412=D$1),('Diário 2o PA'!$F$5:$F$1412))
+SUMPRODUCT(-('Diário 3o PA'!$E$5:$E$2004='Analítico Cp.'!$B81),-('Diário 3o PA'!$Q$5:$Q$2004=D$1),('Diário 3o PA'!$F$5:$F$2004))
+SUMPRODUCT(-('Diário 4º PA'!$E$5:$E$2004='Analítico Cp.'!$B81),-('Diário 4º PA'!$Q$5:$Q$2004=D$1),('Diário 4º PA'!$F$5:$F$2004))
+SUMPRODUCT(-('Diário 5º PA'!$E$5:$E$2004='Analítico Cp.'!$B81),-('Diário 5º PA'!$Q$5:$Q$2004=D$1),('Diário 5º PA'!$F$5:$F$2004))
+SUMPRODUCT(-('Comp.'!$D$5:$D$253='Analítico Cp.'!$B81),-('Comp.'!$L$5:$L$253=D$1),('Comp.'!$E$5:$E$253))</f>
        <v>0</v>
      </c>
      <c r="E81" s="15">
        <f>SUMPRODUCT(-('Diário 2o PA'!$E$5:$E$1412='Analítico Cp.'!$B81),-('Diário 2o PA'!$Q$5:$Q$1412=E$1),('Diário 2o PA'!$F$5:$F$1412))
+SUMPRODUCT(-('Diário 3o PA'!$E$5:$E$2004='Analítico Cp.'!$B81),-('Diário 3o PA'!$Q$5:$Q$2004=E$1),('Diário 3o PA'!$F$5:$F$2004))
+SUMPRODUCT(-('Diário 4º PA'!$E$5:$E$2004='Analítico Cp.'!$B81),-('Diário 4º PA'!$Q$5:$Q$2004=E$1),('Diário 4º PA'!$F$5:$F$2004))
+SUMPRODUCT(-('Diário 5º PA'!$E$5:$E$2004='Analítico Cp.'!$B81),-('Diário 5º PA'!$Q$5:$Q$2004=E$1),('Diário 5º PA'!$F$5:$F$2004))
+SUMPRODUCT(-('Comp.'!$D$5:$D$253='Analítico Cp.'!$B81),-('Comp.'!$L$5:$L$253=E$1),('Comp.'!$E$5:$E$253))</f>
        <v>0</v>
      </c>
      <c r="F81" s="15">
        <f>SUMPRODUCT(-('Diário 2o PA'!$E$5:$E$1412='Analítico Cp.'!$B81),-('Diário 2o PA'!$Q$5:$Q$1412=F$1),('Diário 2o PA'!$F$5:$F$1412))
+SUMPRODUCT(-('Diário 3o PA'!$E$5:$E$2004='Analítico Cp.'!$B81),-('Diário 3o PA'!$Q$5:$Q$2004=F$1),('Diário 3o PA'!$F$5:$F$2004))
+SUMPRODUCT(-('Diário 4º PA'!$E$5:$E$2004='Analítico Cp.'!$B81),-('Diário 4º PA'!$Q$5:$Q$2004=F$1),('Diário 4º PA'!$F$5:$F$2004))
+SUMPRODUCT(-('Diário 5º PA'!$E$5:$E$2004='Analítico Cp.'!$B81),-('Diário 5º PA'!$Q$5:$Q$2004=F$1),('Diário 5º PA'!$F$5:$F$2004))
+SUMPRODUCT(-('Comp.'!$D$5:$D$253='Analítico Cp.'!$B81),-('Comp.'!$L$5:$L$253=F$1),('Comp.'!$E$5:$E$253))</f>
        <v>0</v>
      </c>
      <c r="G81" s="15">
        <f>SUMPRODUCT(-('Diário 2o PA'!$E$5:$E$1412='Analítico Cp.'!$B81),-('Diário 2o PA'!$Q$5:$Q$1412=G$1),('Diário 2o PA'!$F$5:$F$1412))
+SUMPRODUCT(-('Diário 3o PA'!$E$5:$E$2004='Analítico Cp.'!$B81),-('Diário 3o PA'!$Q$5:$Q$2004=G$1),('Diário 3o PA'!$F$5:$F$2004))
+SUMPRODUCT(-('Diário 4º PA'!$E$5:$E$2004='Analítico Cp.'!$B81),-('Diário 4º PA'!$Q$5:$Q$2004=G$1),('Diário 4º PA'!$F$5:$F$2004))
+SUMPRODUCT(-('Diário 5º PA'!$E$5:$E$2004='Analítico Cp.'!$B81),-('Diário 5º PA'!$Q$5:$Q$2004=G$1),('Diário 5º PA'!$F$5:$F$2004))
+SUMPRODUCT(-('Comp.'!$D$5:$D$253='Analítico Cp.'!$B81),-('Comp.'!$L$5:$L$253=G$1),('Comp.'!$E$5:$E$253))</f>
        <v>0</v>
      </c>
      <c r="H81" s="15">
        <f>SUMPRODUCT(-('Diário 2o PA'!$E$5:$E$1412='Analítico Cp.'!$B81),-('Diário 2o PA'!$Q$5:$Q$1412=H$1),('Diário 2o PA'!$F$5:$F$1412))
+SUMPRODUCT(-('Diário 3o PA'!$E$5:$E$2004='Analítico Cp.'!$B81),-('Diário 3o PA'!$Q$5:$Q$2004=H$1),('Diário 3o PA'!$F$5:$F$2004))
+SUMPRODUCT(-('Diário 4º PA'!$E$5:$E$2004='Analítico Cp.'!$B81),-('Diário 4º PA'!$Q$5:$Q$2004=H$1),('Diário 4º PA'!$F$5:$F$2004))
+SUMPRODUCT(-('Diário 5º PA'!$E$5:$E$2004='Analítico Cp.'!$B81),-('Diário 5º PA'!$Q$5:$Q$2004=H$1),('Diário 5º PA'!$F$5:$F$2004))
+SUMPRODUCT(-('Comp.'!$D$5:$D$253='Analítico Cp.'!$B81),-('Comp.'!$L$5:$L$253=H$1),('Comp.'!$E$5:$E$253))</f>
        <v>0</v>
      </c>
      <c r="I81" s="15">
        <f>SUMPRODUCT(-('Diário 2o PA'!$E$5:$E$1412='Analítico Cp.'!$B81),-('Diário 2o PA'!$Q$5:$Q$1412=I$1),('Diário 2o PA'!$F$5:$F$1412))
+SUMPRODUCT(-('Diário 3o PA'!$E$5:$E$2004='Analítico Cp.'!$B81),-('Diário 3o PA'!$Q$5:$Q$2004=I$1),('Diário 3o PA'!$F$5:$F$2004))
+SUMPRODUCT(-('Diário 4º PA'!$E$5:$E$2004='Analítico Cp.'!$B81),-('Diário 4º PA'!$Q$5:$Q$2004=I$1),('Diário 4º PA'!$F$5:$F$2004))
+SUMPRODUCT(-('Diário 5º PA'!$E$5:$E$2004='Analítico Cp.'!$B81),-('Diário 5º PA'!$Q$5:$Q$2004=I$1),('Diário 5º PA'!$F$5:$F$2004))
+SUMPRODUCT(-('Comp.'!$D$5:$D$253='Analítico Cp.'!$B81),-('Comp.'!$L$5:$L$253=I$1),('Comp.'!$E$5:$E$253))</f>
        <v>0</v>
      </c>
      <c r="J81" s="15">
        <f>SUMPRODUCT(-('Diário 2o PA'!$E$5:$E$1412='Analítico Cp.'!$B81),-('Diário 2o PA'!$Q$5:$Q$1412=J$1),('Diário 2o PA'!$F$5:$F$1412))
+SUMPRODUCT(-('Diário 3o PA'!$E$5:$E$2004='Analítico Cp.'!$B81),-('Diário 3o PA'!$Q$5:$Q$2004=J$1),('Diário 3o PA'!$F$5:$F$2004))
+SUMPRODUCT(-('Diário 4º PA'!$E$5:$E$2004='Analítico Cp.'!$B81),-('Diário 4º PA'!$Q$5:$Q$2004=J$1),('Diário 4º PA'!$F$5:$F$2004))
+SUMPRODUCT(-('Diário 5º PA'!$E$5:$E$2004='Analítico Cp.'!$B81),-('Diário 5º PA'!$Q$5:$Q$2004=J$1),('Diário 5º PA'!$F$5:$F$2004))
+SUMPRODUCT(-('Comp.'!$D$5:$D$253='Analítico Cp.'!$B81),-('Comp.'!$L$5:$L$253=J$1),('Comp.'!$E$5:$E$253))</f>
        <v>0</v>
      </c>
      <c r="K81" s="15">
        <f>SUMPRODUCT(-('Diário 2o PA'!$E$5:$E$1412='Analítico Cp.'!$B81),-('Diário 2o PA'!$Q$5:$Q$1412=K$1),('Diário 2o PA'!$F$5:$F$1412))
+SUMPRODUCT(-('Diário 3o PA'!$E$5:$E$2004='Analítico Cp.'!$B81),-('Diário 3o PA'!$Q$5:$Q$2004=K$1),('Diário 3o PA'!$F$5:$F$2004))
+SUMPRODUCT(-('Diário 4º PA'!$E$5:$E$2004='Analítico Cp.'!$B81),-('Diário 4º PA'!$Q$5:$Q$2004=K$1),('Diário 4º PA'!$F$5:$F$2004))
+SUMPRODUCT(-('Diário 5º PA'!$E$5:$E$2004='Analítico Cp.'!$B81),-('Diário 5º PA'!$Q$5:$Q$2004=K$1),('Diário 5º PA'!$F$5:$F$2004))
+SUMPRODUCT(-('Comp.'!$D$5:$D$253='Analítico Cp.'!$B81),-('Comp.'!$L$5:$L$253=K$1),('Comp.'!$E$5:$E$253))</f>
        <v>0</v>
      </c>
      <c r="L81" s="15">
        <f>SUMPRODUCT(-('Diário 2o PA'!$E$5:$E$1412='Analítico Cp.'!$B81),-('Diário 2o PA'!$Q$5:$Q$1412=L$1),('Diário 2o PA'!$F$5:$F$1412))
+SUMPRODUCT(-('Diário 3o PA'!$E$5:$E$2004='Analítico Cp.'!$B81),-('Diário 3o PA'!$Q$5:$Q$2004=L$1),('Diário 3o PA'!$F$5:$F$2004))
+SUMPRODUCT(-('Diário 4º PA'!$E$5:$E$2004='Analítico Cp.'!$B81),-('Diário 4º PA'!$Q$5:$Q$2004=L$1),('Diário 4º PA'!$F$5:$F$2004))
+SUMPRODUCT(-('Diário 5º PA'!$E$5:$E$2004='Analítico Cp.'!$B81),-('Diário 5º PA'!$Q$5:$Q$2004=L$1),('Diário 5º PA'!$F$5:$F$2004))
+SUMPRODUCT(-('Comp.'!$D$5:$D$253='Analítico Cp.'!$B81),-('Comp.'!$L$5:$L$253=L$1),('Comp.'!$E$5:$E$253))</f>
        <v>0</v>
      </c>
      <c r="M81" s="15">
        <f>SUMPRODUCT(-('Diário 2o PA'!$E$5:$E$1412='Analítico Cp.'!$B81),-('Diário 2o PA'!$Q$5:$Q$1412=M$1),('Diário 2o PA'!$F$5:$F$1412))
+SUMPRODUCT(-('Diário 3o PA'!$E$5:$E$2004='Analítico Cp.'!$B81),-('Diário 3o PA'!$Q$5:$Q$2004=M$1),('Diário 3o PA'!$F$5:$F$2004))
+SUMPRODUCT(-('Diário 4º PA'!$E$5:$E$2004='Analítico Cp.'!$B81),-('Diário 4º PA'!$Q$5:$Q$2004=M$1),('Diário 4º PA'!$F$5:$F$2004))
+SUMPRODUCT(-('Diário 5º PA'!$E$5:$E$2004='Analítico Cp.'!$B81),-('Diário 5º PA'!$Q$5:$Q$2004=M$1),('Diário 5º PA'!$F$5:$F$2004))
+SUMPRODUCT(-('Comp.'!$D$5:$D$253='Analítico Cp.'!$B81),-('Comp.'!$L$5:$L$253=M$1),('Comp.'!$E$5:$E$253))</f>
        <v>0</v>
      </c>
      <c r="N81" s="15">
        <f>SUMPRODUCT(-('Diário 2o PA'!$E$5:$E$1412='Analítico Cp.'!$B81),-('Diário 2o PA'!$Q$5:$Q$1412=N$1),('Diário 2o PA'!$F$5:$F$1412))
+SUMPRODUCT(-('Diário 3o PA'!$E$5:$E$2004='Analítico Cp.'!$B81),-('Diário 3o PA'!$Q$5:$Q$2004=N$1),('Diário 3o PA'!$F$5:$F$2004))
+SUMPRODUCT(-('Diário 4º PA'!$E$5:$E$2004='Analítico Cp.'!$B81),-('Diário 4º PA'!$Q$5:$Q$2004=N$1),('Diário 4º PA'!$F$5:$F$2004))
+SUMPRODUCT(-('Diário 5º PA'!$E$5:$E$2004='Analítico Cp.'!$B81),-('Diário 5º PA'!$Q$5:$Q$2004=N$1),('Diário 5º PA'!$F$5:$F$2004))
+SUMPRODUCT(-('Comp.'!$D$5:$D$253='Analítico Cp.'!$B81),-('Comp.'!$L$5:$L$253=N$1),('Comp.'!$E$5:$E$253))</f>
        <v>0</v>
      </c>
      <c r="O81" s="16">
        <f t="shared" si="12"/>
        <v>0</v>
      </c>
      <c r="P81" s="193">
        <f t="shared" si="11"/>
        <v>0</v>
      </c>
    </row>
    <row r="82" spans="1:16" ht="23.25" customHeight="1" x14ac:dyDescent="0.25">
      <c r="A82" s="68" t="s">
        <v>146</v>
      </c>
      <c r="B82" s="115" t="s">
        <v>420</v>
      </c>
      <c r="C82" s="15">
        <f>SUMPRODUCT(-('Diário 2o PA'!$E$5:$E$1412='Analítico Cp.'!$B82),-('Diário 2o PA'!$Q$5:$Q$1412=C$1),('Diário 2o PA'!$F$5:$F$1412))
+SUMPRODUCT(-('Diário 3o PA'!$E$5:$E$2004='Analítico Cp.'!$B82),-('Diário 3o PA'!$Q$5:$Q$2004=C$1),('Diário 3o PA'!$F$5:$F$2004))
+SUMPRODUCT(-('Diário 4º PA'!$E$5:$E$2004='Analítico Cp.'!$B82),-('Diário 4º PA'!$Q$5:$Q$2004=C$1),('Diário 4º PA'!$F$5:$F$2004))
+SUMPRODUCT(-('Diário 5º PA'!$E$5:$E$2004='Analítico Cp.'!$B82),-('Diário 5º PA'!$Q$5:$Q$2004=C$1),('Diário 5º PA'!$F$5:$F$2004))
+SUMPRODUCT(-('Comp.'!$D$5:$D$253='Analítico Cp.'!$B82),-('Comp.'!$L$5:$L$253=C$1),('Comp.'!$E$5:$E$253))</f>
        <v>79775.25</v>
      </c>
      <c r="D82" s="15">
        <f>SUMPRODUCT(-('Diário 2o PA'!$E$5:$E$1412='Analítico Cp.'!$B82),-('Diário 2o PA'!$Q$5:$Q$1412=D$1),('Diário 2o PA'!$F$5:$F$1412))
+SUMPRODUCT(-('Diário 3o PA'!$E$5:$E$2004='Analítico Cp.'!$B82),-('Diário 3o PA'!$Q$5:$Q$2004=D$1),('Diário 3o PA'!$F$5:$F$2004))
+SUMPRODUCT(-('Diário 4º PA'!$E$5:$E$2004='Analítico Cp.'!$B82),-('Diário 4º PA'!$Q$5:$Q$2004=D$1),('Diário 4º PA'!$F$5:$F$2004))
+SUMPRODUCT(-('Diário 5º PA'!$E$5:$E$2004='Analítico Cp.'!$B82),-('Diário 5º PA'!$Q$5:$Q$2004=D$1),('Diário 5º PA'!$F$5:$F$2004))
+SUMPRODUCT(-('Comp.'!$D$5:$D$253='Analítico Cp.'!$B82),-('Comp.'!$L$5:$L$253=D$1),('Comp.'!$E$5:$E$253))</f>
        <v>147825.36000000002</v>
      </c>
      <c r="E82" s="15">
        <f>SUMPRODUCT(-('Diário 2o PA'!$E$5:$E$1412='Analítico Cp.'!$B82),-('Diário 2o PA'!$Q$5:$Q$1412=E$1),('Diário 2o PA'!$F$5:$F$1412))
+SUMPRODUCT(-('Diário 3o PA'!$E$5:$E$2004='Analítico Cp.'!$B82),-('Diário 3o PA'!$Q$5:$Q$2004=E$1),('Diário 3o PA'!$F$5:$F$2004))
+SUMPRODUCT(-('Diário 4º PA'!$E$5:$E$2004='Analítico Cp.'!$B82),-('Diário 4º PA'!$Q$5:$Q$2004=E$1),('Diário 4º PA'!$F$5:$F$2004))
+SUMPRODUCT(-('Diário 5º PA'!$E$5:$E$2004='Analítico Cp.'!$B82),-('Diário 5º PA'!$Q$5:$Q$2004=E$1),('Diário 5º PA'!$F$5:$F$2004))
+SUMPRODUCT(-('Comp.'!$D$5:$D$253='Analítico Cp.'!$B82),-('Comp.'!$L$5:$L$253=E$1),('Comp.'!$E$5:$E$253))</f>
        <v>154320.63</v>
      </c>
      <c r="F82" s="15">
        <f>SUMPRODUCT(-('Diário 2o PA'!$E$5:$E$1412='Analítico Cp.'!$B82),-('Diário 2o PA'!$Q$5:$Q$1412=F$1),('Diário 2o PA'!$F$5:$F$1412))
+SUMPRODUCT(-('Diário 3o PA'!$E$5:$E$2004='Analítico Cp.'!$B82),-('Diário 3o PA'!$Q$5:$Q$2004=F$1),('Diário 3o PA'!$F$5:$F$2004))
+SUMPRODUCT(-('Diário 4º PA'!$E$5:$E$2004='Analítico Cp.'!$B82),-('Diário 4º PA'!$Q$5:$Q$2004=F$1),('Diário 4º PA'!$F$5:$F$2004))
+SUMPRODUCT(-('Diário 5º PA'!$E$5:$E$2004='Analítico Cp.'!$B82),-('Diário 5º PA'!$Q$5:$Q$2004=F$1),('Diário 5º PA'!$F$5:$F$2004))
+SUMPRODUCT(-('Comp.'!$D$5:$D$253='Analítico Cp.'!$B82),-('Comp.'!$L$5:$L$253=F$1),('Comp.'!$E$5:$E$253))</f>
        <v>0</v>
      </c>
      <c r="G82" s="15">
        <f>SUMPRODUCT(-('Diário 2o PA'!$E$5:$E$1412='Analítico Cp.'!$B82),-('Diário 2o PA'!$Q$5:$Q$1412=G$1),('Diário 2o PA'!$F$5:$F$1412))
+SUMPRODUCT(-('Diário 3o PA'!$E$5:$E$2004='Analítico Cp.'!$B82),-('Diário 3o PA'!$Q$5:$Q$2004=G$1),('Diário 3o PA'!$F$5:$F$2004))
+SUMPRODUCT(-('Diário 4º PA'!$E$5:$E$2004='Analítico Cp.'!$B82),-('Diário 4º PA'!$Q$5:$Q$2004=G$1),('Diário 4º PA'!$F$5:$F$2004))
+SUMPRODUCT(-('Diário 5º PA'!$E$5:$E$2004='Analítico Cp.'!$B82),-('Diário 5º PA'!$Q$5:$Q$2004=G$1),('Diário 5º PA'!$F$5:$F$2004))
+SUMPRODUCT(-('Comp.'!$D$5:$D$253='Analítico Cp.'!$B82),-('Comp.'!$L$5:$L$253=G$1),('Comp.'!$E$5:$E$253))</f>
        <v>0</v>
      </c>
      <c r="H82" s="15">
        <f>SUMPRODUCT(-('Diário 2o PA'!$E$5:$E$1412='Analítico Cp.'!$B82),-('Diário 2o PA'!$Q$5:$Q$1412=H$1),('Diário 2o PA'!$F$5:$F$1412))
+SUMPRODUCT(-('Diário 3o PA'!$E$5:$E$2004='Analítico Cp.'!$B82),-('Diário 3o PA'!$Q$5:$Q$2004=H$1),('Diário 3o PA'!$F$5:$F$2004))
+SUMPRODUCT(-('Diário 4º PA'!$E$5:$E$2004='Analítico Cp.'!$B82),-('Diário 4º PA'!$Q$5:$Q$2004=H$1),('Diário 4º PA'!$F$5:$F$2004))
+SUMPRODUCT(-('Diário 5º PA'!$E$5:$E$2004='Analítico Cp.'!$B82),-('Diário 5º PA'!$Q$5:$Q$2004=H$1),('Diário 5º PA'!$F$5:$F$2004))
+SUMPRODUCT(-('Comp.'!$D$5:$D$253='Analítico Cp.'!$B82),-('Comp.'!$L$5:$L$253=H$1),('Comp.'!$E$5:$E$253))</f>
        <v>0</v>
      </c>
      <c r="I82" s="15">
        <f>SUMPRODUCT(-('Diário 2o PA'!$E$5:$E$1412='Analítico Cp.'!$B82),-('Diário 2o PA'!$Q$5:$Q$1412=I$1),('Diário 2o PA'!$F$5:$F$1412))
+SUMPRODUCT(-('Diário 3o PA'!$E$5:$E$2004='Analítico Cp.'!$B82),-('Diário 3o PA'!$Q$5:$Q$2004=I$1),('Diário 3o PA'!$F$5:$F$2004))
+SUMPRODUCT(-('Diário 4º PA'!$E$5:$E$2004='Analítico Cp.'!$B82),-('Diário 4º PA'!$Q$5:$Q$2004=I$1),('Diário 4º PA'!$F$5:$F$2004))
+SUMPRODUCT(-('Diário 5º PA'!$E$5:$E$2004='Analítico Cp.'!$B82),-('Diário 5º PA'!$Q$5:$Q$2004=I$1),('Diário 5º PA'!$F$5:$F$2004))
+SUMPRODUCT(-('Comp.'!$D$5:$D$253='Analítico Cp.'!$B82),-('Comp.'!$L$5:$L$253=I$1),('Comp.'!$E$5:$E$253))</f>
        <v>0</v>
      </c>
      <c r="J82" s="15">
        <f>SUMPRODUCT(-('Diário 2o PA'!$E$5:$E$1412='Analítico Cp.'!$B82),-('Diário 2o PA'!$Q$5:$Q$1412=J$1),('Diário 2o PA'!$F$5:$F$1412))
+SUMPRODUCT(-('Diário 3o PA'!$E$5:$E$2004='Analítico Cp.'!$B82),-('Diário 3o PA'!$Q$5:$Q$2004=J$1),('Diário 3o PA'!$F$5:$F$2004))
+SUMPRODUCT(-('Diário 4º PA'!$E$5:$E$2004='Analítico Cp.'!$B82),-('Diário 4º PA'!$Q$5:$Q$2004=J$1),('Diário 4º PA'!$F$5:$F$2004))
+SUMPRODUCT(-('Diário 5º PA'!$E$5:$E$2004='Analítico Cp.'!$B82),-('Diário 5º PA'!$Q$5:$Q$2004=J$1),('Diário 5º PA'!$F$5:$F$2004))
+SUMPRODUCT(-('Comp.'!$D$5:$D$253='Analítico Cp.'!$B82),-('Comp.'!$L$5:$L$253=J$1),('Comp.'!$E$5:$E$253))</f>
        <v>0</v>
      </c>
      <c r="K82" s="15">
        <f>SUMPRODUCT(-('Diário 2o PA'!$E$5:$E$1412='Analítico Cp.'!$B82),-('Diário 2o PA'!$Q$5:$Q$1412=K$1),('Diário 2o PA'!$F$5:$F$1412))
+SUMPRODUCT(-('Diário 3o PA'!$E$5:$E$2004='Analítico Cp.'!$B82),-('Diário 3o PA'!$Q$5:$Q$2004=K$1),('Diário 3o PA'!$F$5:$F$2004))
+SUMPRODUCT(-('Diário 4º PA'!$E$5:$E$2004='Analítico Cp.'!$B82),-('Diário 4º PA'!$Q$5:$Q$2004=K$1),('Diário 4º PA'!$F$5:$F$2004))
+SUMPRODUCT(-('Diário 5º PA'!$E$5:$E$2004='Analítico Cp.'!$B82),-('Diário 5º PA'!$Q$5:$Q$2004=K$1),('Diário 5º PA'!$F$5:$F$2004))
+SUMPRODUCT(-('Comp.'!$D$5:$D$253='Analítico Cp.'!$B82),-('Comp.'!$L$5:$L$253=K$1),('Comp.'!$E$5:$E$253))</f>
        <v>0</v>
      </c>
      <c r="L82" s="15">
        <f>SUMPRODUCT(-('Diário 2o PA'!$E$5:$E$1412='Analítico Cp.'!$B82),-('Diário 2o PA'!$Q$5:$Q$1412=L$1),('Diário 2o PA'!$F$5:$F$1412))
+SUMPRODUCT(-('Diário 3o PA'!$E$5:$E$2004='Analítico Cp.'!$B82),-('Diário 3o PA'!$Q$5:$Q$2004=L$1),('Diário 3o PA'!$F$5:$F$2004))
+SUMPRODUCT(-('Diário 4º PA'!$E$5:$E$2004='Analítico Cp.'!$B82),-('Diário 4º PA'!$Q$5:$Q$2004=L$1),('Diário 4º PA'!$F$5:$F$2004))
+SUMPRODUCT(-('Diário 5º PA'!$E$5:$E$2004='Analítico Cp.'!$B82),-('Diário 5º PA'!$Q$5:$Q$2004=L$1),('Diário 5º PA'!$F$5:$F$2004))
+SUMPRODUCT(-('Comp.'!$D$5:$D$253='Analítico Cp.'!$B82),-('Comp.'!$L$5:$L$253=L$1),('Comp.'!$E$5:$E$253))</f>
        <v>0</v>
      </c>
      <c r="M82" s="15">
        <f>SUMPRODUCT(-('Diário 2o PA'!$E$5:$E$1412='Analítico Cp.'!$B82),-('Diário 2o PA'!$Q$5:$Q$1412=M$1),('Diário 2o PA'!$F$5:$F$1412))
+SUMPRODUCT(-('Diário 3o PA'!$E$5:$E$2004='Analítico Cp.'!$B82),-('Diário 3o PA'!$Q$5:$Q$2004=M$1),('Diário 3o PA'!$F$5:$F$2004))
+SUMPRODUCT(-('Diário 4º PA'!$E$5:$E$2004='Analítico Cp.'!$B82),-('Diário 4º PA'!$Q$5:$Q$2004=M$1),('Diário 4º PA'!$F$5:$F$2004))
+SUMPRODUCT(-('Diário 5º PA'!$E$5:$E$2004='Analítico Cp.'!$B82),-('Diário 5º PA'!$Q$5:$Q$2004=M$1),('Diário 5º PA'!$F$5:$F$2004))
+SUMPRODUCT(-('Comp.'!$D$5:$D$253='Analítico Cp.'!$B82),-('Comp.'!$L$5:$L$253=M$1),('Comp.'!$E$5:$E$253))</f>
        <v>0</v>
      </c>
      <c r="N82" s="15">
        <f>SUMPRODUCT(-('Diário 2o PA'!$E$5:$E$1412='Analítico Cp.'!$B82),-('Diário 2o PA'!$Q$5:$Q$1412=N$1),('Diário 2o PA'!$F$5:$F$1412))
+SUMPRODUCT(-('Diário 3o PA'!$E$5:$E$2004='Analítico Cp.'!$B82),-('Diário 3o PA'!$Q$5:$Q$2004=N$1),('Diário 3o PA'!$F$5:$F$2004))
+SUMPRODUCT(-('Diário 4º PA'!$E$5:$E$2004='Analítico Cp.'!$B82),-('Diário 4º PA'!$Q$5:$Q$2004=N$1),('Diário 4º PA'!$F$5:$F$2004))
+SUMPRODUCT(-('Diário 5º PA'!$E$5:$E$2004='Analítico Cp.'!$B82),-('Diário 5º PA'!$Q$5:$Q$2004=N$1),('Diário 5º PA'!$F$5:$F$2004))
+SUMPRODUCT(-('Comp.'!$D$5:$D$253='Analítico Cp.'!$B82),-('Comp.'!$L$5:$L$253=N$1),('Comp.'!$E$5:$E$253))</f>
        <v>0</v>
      </c>
      <c r="O82" s="16">
        <f t="shared" si="12"/>
        <v>381921.24</v>
      </c>
      <c r="P82" s="193">
        <f t="shared" si="11"/>
        <v>5.3622181180158122E-2</v>
      </c>
    </row>
    <row r="83" spans="1:16" ht="23.25" customHeight="1" x14ac:dyDescent="0.25">
      <c r="A83" s="68" t="s">
        <v>147</v>
      </c>
      <c r="B83" s="115" t="s">
        <v>86</v>
      </c>
      <c r="C83" s="15">
        <f>SUMPRODUCT(-('Diário 2o PA'!$E$5:$E$1412='Analítico Cp.'!$B83),-('Diário 2o PA'!$Q$5:$Q$1412=C$1),('Diário 2o PA'!$F$5:$F$1412))
+SUMPRODUCT(-('Diário 3o PA'!$E$5:$E$2004='Analítico Cp.'!$B83),-('Diário 3o PA'!$Q$5:$Q$2004=C$1),('Diário 3o PA'!$F$5:$F$2004))
+SUMPRODUCT(-('Diário 4º PA'!$E$5:$E$2004='Analítico Cp.'!$B83),-('Diário 4º PA'!$Q$5:$Q$2004=C$1),('Diário 4º PA'!$F$5:$F$2004))
+SUMPRODUCT(-('Diário 5º PA'!$E$5:$E$2004='Analítico Cp.'!$B83),-('Diário 5º PA'!$Q$5:$Q$2004=C$1),('Diário 5º PA'!$F$5:$F$2004))
+SUMPRODUCT(-('Comp.'!$D$5:$D$253='Analítico Cp.'!$B83),-('Comp.'!$L$5:$L$253=C$1),('Comp.'!$E$5:$E$253))</f>
        <v>0</v>
      </c>
      <c r="D83" s="15">
        <f>SUMPRODUCT(-('Diário 2o PA'!$E$5:$E$1412='Analítico Cp.'!$B83),-('Diário 2o PA'!$Q$5:$Q$1412=D$1),('Diário 2o PA'!$F$5:$F$1412))
+SUMPRODUCT(-('Diário 3o PA'!$E$5:$E$2004='Analítico Cp.'!$B83),-('Diário 3o PA'!$Q$5:$Q$2004=D$1),('Diário 3o PA'!$F$5:$F$2004))
+SUMPRODUCT(-('Diário 4º PA'!$E$5:$E$2004='Analítico Cp.'!$B83),-('Diário 4º PA'!$Q$5:$Q$2004=D$1),('Diário 4º PA'!$F$5:$F$2004))
+SUMPRODUCT(-('Diário 5º PA'!$E$5:$E$2004='Analítico Cp.'!$B83),-('Diário 5º PA'!$Q$5:$Q$2004=D$1),('Diário 5º PA'!$F$5:$F$2004))
+SUMPRODUCT(-('Comp.'!$D$5:$D$253='Analítico Cp.'!$B83),-('Comp.'!$L$5:$L$253=D$1),('Comp.'!$E$5:$E$253))</f>
        <v>0</v>
      </c>
      <c r="E83" s="15">
        <f>SUMPRODUCT(-('Diário 2o PA'!$E$5:$E$1412='Analítico Cp.'!$B83),-('Diário 2o PA'!$Q$5:$Q$1412=E$1),('Diário 2o PA'!$F$5:$F$1412))
+SUMPRODUCT(-('Diário 3o PA'!$E$5:$E$2004='Analítico Cp.'!$B83),-('Diário 3o PA'!$Q$5:$Q$2004=E$1),('Diário 3o PA'!$F$5:$F$2004))
+SUMPRODUCT(-('Diário 4º PA'!$E$5:$E$2004='Analítico Cp.'!$B83),-('Diário 4º PA'!$Q$5:$Q$2004=E$1),('Diário 4º PA'!$F$5:$F$2004))
+SUMPRODUCT(-('Diário 5º PA'!$E$5:$E$2004='Analítico Cp.'!$B83),-('Diário 5º PA'!$Q$5:$Q$2004=E$1),('Diário 5º PA'!$F$5:$F$2004))
+SUMPRODUCT(-('Comp.'!$D$5:$D$253='Analítico Cp.'!$B83),-('Comp.'!$L$5:$L$253=E$1),('Comp.'!$E$5:$E$253))</f>
        <v>37064.399999999994</v>
      </c>
      <c r="F83" s="15">
        <f>SUMPRODUCT(-('Diário 2o PA'!$E$5:$E$1412='Analítico Cp.'!$B83),-('Diário 2o PA'!$Q$5:$Q$1412=F$1),('Diário 2o PA'!$F$5:$F$1412))
+SUMPRODUCT(-('Diário 3o PA'!$E$5:$E$2004='Analítico Cp.'!$B83),-('Diário 3o PA'!$Q$5:$Q$2004=F$1),('Diário 3o PA'!$F$5:$F$2004))
+SUMPRODUCT(-('Diário 4º PA'!$E$5:$E$2004='Analítico Cp.'!$B83),-('Diário 4º PA'!$Q$5:$Q$2004=F$1),('Diário 4º PA'!$F$5:$F$2004))
+SUMPRODUCT(-('Diário 5º PA'!$E$5:$E$2004='Analítico Cp.'!$B83),-('Diário 5º PA'!$Q$5:$Q$2004=F$1),('Diário 5º PA'!$F$5:$F$2004))
+SUMPRODUCT(-('Comp.'!$D$5:$D$253='Analítico Cp.'!$B83),-('Comp.'!$L$5:$L$253=F$1),('Comp.'!$E$5:$E$253))</f>
        <v>0</v>
      </c>
      <c r="G83" s="15">
        <f>SUMPRODUCT(-('Diário 2o PA'!$E$5:$E$1412='Analítico Cp.'!$B83),-('Diário 2o PA'!$Q$5:$Q$1412=G$1),('Diário 2o PA'!$F$5:$F$1412))
+SUMPRODUCT(-('Diário 3o PA'!$E$5:$E$2004='Analítico Cp.'!$B83),-('Diário 3o PA'!$Q$5:$Q$2004=G$1),('Diário 3o PA'!$F$5:$F$2004))
+SUMPRODUCT(-('Diário 4º PA'!$E$5:$E$2004='Analítico Cp.'!$B83),-('Diário 4º PA'!$Q$5:$Q$2004=G$1),('Diário 4º PA'!$F$5:$F$2004))
+SUMPRODUCT(-('Diário 5º PA'!$E$5:$E$2004='Analítico Cp.'!$B83),-('Diário 5º PA'!$Q$5:$Q$2004=G$1),('Diário 5º PA'!$F$5:$F$2004))
+SUMPRODUCT(-('Comp.'!$D$5:$D$253='Analítico Cp.'!$B83),-('Comp.'!$L$5:$L$253=G$1),('Comp.'!$E$5:$E$253))</f>
        <v>0</v>
      </c>
      <c r="H83" s="15">
        <f>SUMPRODUCT(-('Diário 2o PA'!$E$5:$E$1412='Analítico Cp.'!$B83),-('Diário 2o PA'!$Q$5:$Q$1412=H$1),('Diário 2o PA'!$F$5:$F$1412))
+SUMPRODUCT(-('Diário 3o PA'!$E$5:$E$2004='Analítico Cp.'!$B83),-('Diário 3o PA'!$Q$5:$Q$2004=H$1),('Diário 3o PA'!$F$5:$F$2004))
+SUMPRODUCT(-('Diário 4º PA'!$E$5:$E$2004='Analítico Cp.'!$B83),-('Diário 4º PA'!$Q$5:$Q$2004=H$1),('Diário 4º PA'!$F$5:$F$2004))
+SUMPRODUCT(-('Diário 5º PA'!$E$5:$E$2004='Analítico Cp.'!$B83),-('Diário 5º PA'!$Q$5:$Q$2004=H$1),('Diário 5º PA'!$F$5:$F$2004))
+SUMPRODUCT(-('Comp.'!$D$5:$D$253='Analítico Cp.'!$B83),-('Comp.'!$L$5:$L$253=H$1),('Comp.'!$E$5:$E$253))</f>
        <v>0</v>
      </c>
      <c r="I83" s="15">
        <f>SUMPRODUCT(-('Diário 2o PA'!$E$5:$E$1412='Analítico Cp.'!$B83),-('Diário 2o PA'!$Q$5:$Q$1412=I$1),('Diário 2o PA'!$F$5:$F$1412))
+SUMPRODUCT(-('Diário 3o PA'!$E$5:$E$2004='Analítico Cp.'!$B83),-('Diário 3o PA'!$Q$5:$Q$2004=I$1),('Diário 3o PA'!$F$5:$F$2004))
+SUMPRODUCT(-('Diário 4º PA'!$E$5:$E$2004='Analítico Cp.'!$B83),-('Diário 4º PA'!$Q$5:$Q$2004=I$1),('Diário 4º PA'!$F$5:$F$2004))
+SUMPRODUCT(-('Diário 5º PA'!$E$5:$E$2004='Analítico Cp.'!$B83),-('Diário 5º PA'!$Q$5:$Q$2004=I$1),('Diário 5º PA'!$F$5:$F$2004))
+SUMPRODUCT(-('Comp.'!$D$5:$D$253='Analítico Cp.'!$B83),-('Comp.'!$L$5:$L$253=I$1),('Comp.'!$E$5:$E$253))</f>
        <v>0</v>
      </c>
      <c r="J83" s="15">
        <f>SUMPRODUCT(-('Diário 2o PA'!$E$5:$E$1412='Analítico Cp.'!$B83),-('Diário 2o PA'!$Q$5:$Q$1412=J$1),('Diário 2o PA'!$F$5:$F$1412))
+SUMPRODUCT(-('Diário 3o PA'!$E$5:$E$2004='Analítico Cp.'!$B83),-('Diário 3o PA'!$Q$5:$Q$2004=J$1),('Diário 3o PA'!$F$5:$F$2004))
+SUMPRODUCT(-('Diário 4º PA'!$E$5:$E$2004='Analítico Cp.'!$B83),-('Diário 4º PA'!$Q$5:$Q$2004=J$1),('Diário 4º PA'!$F$5:$F$2004))
+SUMPRODUCT(-('Diário 5º PA'!$E$5:$E$2004='Analítico Cp.'!$B83),-('Diário 5º PA'!$Q$5:$Q$2004=J$1),('Diário 5º PA'!$F$5:$F$2004))
+SUMPRODUCT(-('Comp.'!$D$5:$D$253='Analítico Cp.'!$B83),-('Comp.'!$L$5:$L$253=J$1),('Comp.'!$E$5:$E$253))</f>
        <v>0</v>
      </c>
      <c r="K83" s="15">
        <f>SUMPRODUCT(-('Diário 2o PA'!$E$5:$E$1412='Analítico Cp.'!$B83),-('Diário 2o PA'!$Q$5:$Q$1412=K$1),('Diário 2o PA'!$F$5:$F$1412))
+SUMPRODUCT(-('Diário 3o PA'!$E$5:$E$2004='Analítico Cp.'!$B83),-('Diário 3o PA'!$Q$5:$Q$2004=K$1),('Diário 3o PA'!$F$5:$F$2004))
+SUMPRODUCT(-('Diário 4º PA'!$E$5:$E$2004='Analítico Cp.'!$B83),-('Diário 4º PA'!$Q$5:$Q$2004=K$1),('Diário 4º PA'!$F$5:$F$2004))
+SUMPRODUCT(-('Diário 5º PA'!$E$5:$E$2004='Analítico Cp.'!$B83),-('Diário 5º PA'!$Q$5:$Q$2004=K$1),('Diário 5º PA'!$F$5:$F$2004))
+SUMPRODUCT(-('Comp.'!$D$5:$D$253='Analítico Cp.'!$B83),-('Comp.'!$L$5:$L$253=K$1),('Comp.'!$E$5:$E$253))</f>
        <v>0</v>
      </c>
      <c r="L83" s="15">
        <f>SUMPRODUCT(-('Diário 2o PA'!$E$5:$E$1412='Analítico Cp.'!$B83),-('Diário 2o PA'!$Q$5:$Q$1412=L$1),('Diário 2o PA'!$F$5:$F$1412))
+SUMPRODUCT(-('Diário 3o PA'!$E$5:$E$2004='Analítico Cp.'!$B83),-('Diário 3o PA'!$Q$5:$Q$2004=L$1),('Diário 3o PA'!$F$5:$F$2004))
+SUMPRODUCT(-('Diário 4º PA'!$E$5:$E$2004='Analítico Cp.'!$B83),-('Diário 4º PA'!$Q$5:$Q$2004=L$1),('Diário 4º PA'!$F$5:$F$2004))
+SUMPRODUCT(-('Diário 5º PA'!$E$5:$E$2004='Analítico Cp.'!$B83),-('Diário 5º PA'!$Q$5:$Q$2004=L$1),('Diário 5º PA'!$F$5:$F$2004))
+SUMPRODUCT(-('Comp.'!$D$5:$D$253='Analítico Cp.'!$B83),-('Comp.'!$L$5:$L$253=L$1),('Comp.'!$E$5:$E$253))</f>
        <v>0</v>
      </c>
      <c r="M83" s="15">
        <f>SUMPRODUCT(-('Diário 2o PA'!$E$5:$E$1412='Analítico Cp.'!$B83),-('Diário 2o PA'!$Q$5:$Q$1412=M$1),('Diário 2o PA'!$F$5:$F$1412))
+SUMPRODUCT(-('Diário 3o PA'!$E$5:$E$2004='Analítico Cp.'!$B83),-('Diário 3o PA'!$Q$5:$Q$2004=M$1),('Diário 3o PA'!$F$5:$F$2004))
+SUMPRODUCT(-('Diário 4º PA'!$E$5:$E$2004='Analítico Cp.'!$B83),-('Diário 4º PA'!$Q$5:$Q$2004=M$1),('Diário 4º PA'!$F$5:$F$2004))
+SUMPRODUCT(-('Diário 5º PA'!$E$5:$E$2004='Analítico Cp.'!$B83),-('Diário 5º PA'!$Q$5:$Q$2004=M$1),('Diário 5º PA'!$F$5:$F$2004))
+SUMPRODUCT(-('Comp.'!$D$5:$D$253='Analítico Cp.'!$B83),-('Comp.'!$L$5:$L$253=M$1),('Comp.'!$E$5:$E$253))</f>
        <v>0</v>
      </c>
      <c r="N83" s="15">
        <f>SUMPRODUCT(-('Diário 2o PA'!$E$5:$E$1412='Analítico Cp.'!$B83),-('Diário 2o PA'!$Q$5:$Q$1412=N$1),('Diário 2o PA'!$F$5:$F$1412))
+SUMPRODUCT(-('Diário 3o PA'!$E$5:$E$2004='Analítico Cp.'!$B83),-('Diário 3o PA'!$Q$5:$Q$2004=N$1),('Diário 3o PA'!$F$5:$F$2004))
+SUMPRODUCT(-('Diário 4º PA'!$E$5:$E$2004='Analítico Cp.'!$B83),-('Diário 4º PA'!$Q$5:$Q$2004=N$1),('Diário 4º PA'!$F$5:$F$2004))
+SUMPRODUCT(-('Diário 5º PA'!$E$5:$E$2004='Analítico Cp.'!$B83),-('Diário 5º PA'!$Q$5:$Q$2004=N$1),('Diário 5º PA'!$F$5:$F$2004))
+SUMPRODUCT(-('Comp.'!$D$5:$D$253='Analítico Cp.'!$B83),-('Comp.'!$L$5:$L$253=N$1),('Comp.'!$E$5:$E$253))</f>
        <v>0</v>
      </c>
      <c r="O83" s="16">
        <f t="shared" si="12"/>
        <v>37064.399999999994</v>
      </c>
      <c r="P83" s="193">
        <f t="shared" si="11"/>
        <v>5.2038843719030984E-3</v>
      </c>
    </row>
    <row r="84" spans="1:16" ht="23.25" customHeight="1" x14ac:dyDescent="0.25">
      <c r="A84" s="68" t="s">
        <v>148</v>
      </c>
      <c r="B84" s="115" t="s">
        <v>753</v>
      </c>
      <c r="C84" s="15">
        <f>SUMPRODUCT(-('Diário 2o PA'!$E$5:$E$1412='Analítico Cp.'!$B84),-('Diário 2o PA'!$Q$5:$Q$1412=C$1),('Diário 2o PA'!$F$5:$F$1412))
+SUMPRODUCT(-('Diário 3o PA'!$E$5:$E$2004='Analítico Cp.'!$B84),-('Diário 3o PA'!$Q$5:$Q$2004=C$1),('Diário 3o PA'!$F$5:$F$2004))
+SUMPRODUCT(-('Diário 4º PA'!$E$5:$E$2004='Analítico Cp.'!$B84),-('Diário 4º PA'!$Q$5:$Q$2004=C$1),('Diário 4º PA'!$F$5:$F$2004))
+SUMPRODUCT(-('Diário 5º PA'!$E$5:$E$2004='Analítico Cp.'!$B84),-('Diário 5º PA'!$Q$5:$Q$2004=C$1),('Diário 5º PA'!$F$5:$F$2004))
+SUMPRODUCT(-('Comp.'!$D$5:$D$253='Analítico Cp.'!$B84),-('Comp.'!$L$5:$L$253=C$1),('Comp.'!$E$5:$E$253))</f>
        <v>0</v>
      </c>
      <c r="D84" s="15">
        <f>SUMPRODUCT(-('Diário 2o PA'!$E$5:$E$1412='Analítico Cp.'!$B84),-('Diário 2o PA'!$Q$5:$Q$1412=D$1),('Diário 2o PA'!$F$5:$F$1412))
+SUMPRODUCT(-('Diário 3o PA'!$E$5:$E$2004='Analítico Cp.'!$B84),-('Diário 3o PA'!$Q$5:$Q$2004=D$1),('Diário 3o PA'!$F$5:$F$2004))
+SUMPRODUCT(-('Diário 4º PA'!$E$5:$E$2004='Analítico Cp.'!$B84),-('Diário 4º PA'!$Q$5:$Q$2004=D$1),('Diário 4º PA'!$F$5:$F$2004))
+SUMPRODUCT(-('Diário 5º PA'!$E$5:$E$2004='Analítico Cp.'!$B84),-('Diário 5º PA'!$Q$5:$Q$2004=D$1),('Diário 5º PA'!$F$5:$F$2004))
+SUMPRODUCT(-('Comp.'!$D$5:$D$253='Analítico Cp.'!$B84),-('Comp.'!$L$5:$L$253=D$1),('Comp.'!$E$5:$E$253))</f>
        <v>0</v>
      </c>
      <c r="E84" s="15">
        <f>SUMPRODUCT(-('Diário 2o PA'!$E$5:$E$1412='Analítico Cp.'!$B84),-('Diário 2o PA'!$Q$5:$Q$1412=E$1),('Diário 2o PA'!$F$5:$F$1412))
+SUMPRODUCT(-('Diário 3o PA'!$E$5:$E$2004='Analítico Cp.'!$B84),-('Diário 3o PA'!$Q$5:$Q$2004=E$1),('Diário 3o PA'!$F$5:$F$2004))
+SUMPRODUCT(-('Diário 4º PA'!$E$5:$E$2004='Analítico Cp.'!$B84),-('Diário 4º PA'!$Q$5:$Q$2004=E$1),('Diário 4º PA'!$F$5:$F$2004))
+SUMPRODUCT(-('Diário 5º PA'!$E$5:$E$2004='Analítico Cp.'!$B84),-('Diário 5º PA'!$Q$5:$Q$2004=E$1),('Diário 5º PA'!$F$5:$F$2004))
+SUMPRODUCT(-('Comp.'!$D$5:$D$253='Analítico Cp.'!$B84),-('Comp.'!$L$5:$L$253=E$1),('Comp.'!$E$5:$E$253))</f>
        <v>0</v>
      </c>
      <c r="F84" s="15">
        <f>SUMPRODUCT(-('Diário 2o PA'!$E$5:$E$1412='Analítico Cp.'!$B84),-('Diário 2o PA'!$Q$5:$Q$1412=F$1),('Diário 2o PA'!$F$5:$F$1412))
+SUMPRODUCT(-('Diário 3o PA'!$E$5:$E$2004='Analítico Cp.'!$B84),-('Diário 3o PA'!$Q$5:$Q$2004=F$1),('Diário 3o PA'!$F$5:$F$2004))
+SUMPRODUCT(-('Diário 4º PA'!$E$5:$E$2004='Analítico Cp.'!$B84),-('Diário 4º PA'!$Q$5:$Q$2004=F$1),('Diário 4º PA'!$F$5:$F$2004))
+SUMPRODUCT(-('Diário 5º PA'!$E$5:$E$2004='Analítico Cp.'!$B84),-('Diário 5º PA'!$Q$5:$Q$2004=F$1),('Diário 5º PA'!$F$5:$F$2004))
+SUMPRODUCT(-('Comp.'!$D$5:$D$253='Analítico Cp.'!$B84),-('Comp.'!$L$5:$L$253=F$1),('Comp.'!$E$5:$E$253))</f>
        <v>0</v>
      </c>
      <c r="G84" s="15">
        <f>SUMPRODUCT(-('Diário 2o PA'!$E$5:$E$1412='Analítico Cp.'!$B84),-('Diário 2o PA'!$Q$5:$Q$1412=G$1),('Diário 2o PA'!$F$5:$F$1412))
+SUMPRODUCT(-('Diário 3o PA'!$E$5:$E$2004='Analítico Cp.'!$B84),-('Diário 3o PA'!$Q$5:$Q$2004=G$1),('Diário 3o PA'!$F$5:$F$2004))
+SUMPRODUCT(-('Diário 4º PA'!$E$5:$E$2004='Analítico Cp.'!$B84),-('Diário 4º PA'!$Q$5:$Q$2004=G$1),('Diário 4º PA'!$F$5:$F$2004))
+SUMPRODUCT(-('Diário 5º PA'!$E$5:$E$2004='Analítico Cp.'!$B84),-('Diário 5º PA'!$Q$5:$Q$2004=G$1),('Diário 5º PA'!$F$5:$F$2004))
+SUMPRODUCT(-('Comp.'!$D$5:$D$253='Analítico Cp.'!$B84),-('Comp.'!$L$5:$L$253=G$1),('Comp.'!$E$5:$E$253))</f>
        <v>0</v>
      </c>
      <c r="H84" s="15">
        <f>SUMPRODUCT(-('Diário 2o PA'!$E$5:$E$1412='Analítico Cp.'!$B84),-('Diário 2o PA'!$Q$5:$Q$1412=H$1),('Diário 2o PA'!$F$5:$F$1412))
+SUMPRODUCT(-('Diário 3o PA'!$E$5:$E$2004='Analítico Cp.'!$B84),-('Diário 3o PA'!$Q$5:$Q$2004=H$1),('Diário 3o PA'!$F$5:$F$2004))
+SUMPRODUCT(-('Diário 4º PA'!$E$5:$E$2004='Analítico Cp.'!$B84),-('Diário 4º PA'!$Q$5:$Q$2004=H$1),('Diário 4º PA'!$F$5:$F$2004))
+SUMPRODUCT(-('Diário 5º PA'!$E$5:$E$2004='Analítico Cp.'!$B84),-('Diário 5º PA'!$Q$5:$Q$2004=H$1),('Diário 5º PA'!$F$5:$F$2004))
+SUMPRODUCT(-('Comp.'!$D$5:$D$253='Analítico Cp.'!$B84),-('Comp.'!$L$5:$L$253=H$1),('Comp.'!$E$5:$E$253))</f>
        <v>0</v>
      </c>
      <c r="I84" s="15">
        <f>SUMPRODUCT(-('Diário 2o PA'!$E$5:$E$1412='Analítico Cp.'!$B84),-('Diário 2o PA'!$Q$5:$Q$1412=I$1),('Diário 2o PA'!$F$5:$F$1412))
+SUMPRODUCT(-('Diário 3o PA'!$E$5:$E$2004='Analítico Cp.'!$B84),-('Diário 3o PA'!$Q$5:$Q$2004=I$1),('Diário 3o PA'!$F$5:$F$2004))
+SUMPRODUCT(-('Diário 4º PA'!$E$5:$E$2004='Analítico Cp.'!$B84),-('Diário 4º PA'!$Q$5:$Q$2004=I$1),('Diário 4º PA'!$F$5:$F$2004))
+SUMPRODUCT(-('Diário 5º PA'!$E$5:$E$2004='Analítico Cp.'!$B84),-('Diário 5º PA'!$Q$5:$Q$2004=I$1),('Diário 5º PA'!$F$5:$F$2004))
+SUMPRODUCT(-('Comp.'!$D$5:$D$253='Analítico Cp.'!$B84),-('Comp.'!$L$5:$L$253=I$1),('Comp.'!$E$5:$E$253))</f>
        <v>0</v>
      </c>
      <c r="J84" s="15">
        <f>SUMPRODUCT(-('Diário 2o PA'!$E$5:$E$1412='Analítico Cp.'!$B84),-('Diário 2o PA'!$Q$5:$Q$1412=J$1),('Diário 2o PA'!$F$5:$F$1412))
+SUMPRODUCT(-('Diário 3o PA'!$E$5:$E$2004='Analítico Cp.'!$B84),-('Diário 3o PA'!$Q$5:$Q$2004=J$1),('Diário 3o PA'!$F$5:$F$2004))
+SUMPRODUCT(-('Diário 4º PA'!$E$5:$E$2004='Analítico Cp.'!$B84),-('Diário 4º PA'!$Q$5:$Q$2004=J$1),('Diário 4º PA'!$F$5:$F$2004))
+SUMPRODUCT(-('Diário 5º PA'!$E$5:$E$2004='Analítico Cp.'!$B84),-('Diário 5º PA'!$Q$5:$Q$2004=J$1),('Diário 5º PA'!$F$5:$F$2004))
+SUMPRODUCT(-('Comp.'!$D$5:$D$253='Analítico Cp.'!$B84),-('Comp.'!$L$5:$L$253=J$1),('Comp.'!$E$5:$E$253))</f>
        <v>0</v>
      </c>
      <c r="K84" s="15">
        <f>SUMPRODUCT(-('Diário 2o PA'!$E$5:$E$1412='Analítico Cp.'!$B84),-('Diário 2o PA'!$Q$5:$Q$1412=K$1),('Diário 2o PA'!$F$5:$F$1412))
+SUMPRODUCT(-('Diário 3o PA'!$E$5:$E$2004='Analítico Cp.'!$B84),-('Diário 3o PA'!$Q$5:$Q$2004=K$1),('Diário 3o PA'!$F$5:$F$2004))
+SUMPRODUCT(-('Diário 4º PA'!$E$5:$E$2004='Analítico Cp.'!$B84),-('Diário 4º PA'!$Q$5:$Q$2004=K$1),('Diário 4º PA'!$F$5:$F$2004))
+SUMPRODUCT(-('Diário 5º PA'!$E$5:$E$2004='Analítico Cp.'!$B84),-('Diário 5º PA'!$Q$5:$Q$2004=K$1),('Diário 5º PA'!$F$5:$F$2004))
+SUMPRODUCT(-('Comp.'!$D$5:$D$253='Analítico Cp.'!$B84),-('Comp.'!$L$5:$L$253=K$1),('Comp.'!$E$5:$E$253))</f>
        <v>0</v>
      </c>
      <c r="L84" s="15">
        <f>SUMPRODUCT(-('Diário 2o PA'!$E$5:$E$1412='Analítico Cp.'!$B84),-('Diário 2o PA'!$Q$5:$Q$1412=L$1),('Diário 2o PA'!$F$5:$F$1412))
+SUMPRODUCT(-('Diário 3o PA'!$E$5:$E$2004='Analítico Cp.'!$B84),-('Diário 3o PA'!$Q$5:$Q$2004=L$1),('Diário 3o PA'!$F$5:$F$2004))
+SUMPRODUCT(-('Diário 4º PA'!$E$5:$E$2004='Analítico Cp.'!$B84),-('Diário 4º PA'!$Q$5:$Q$2004=L$1),('Diário 4º PA'!$F$5:$F$2004))
+SUMPRODUCT(-('Diário 5º PA'!$E$5:$E$2004='Analítico Cp.'!$B84),-('Diário 5º PA'!$Q$5:$Q$2004=L$1),('Diário 5º PA'!$F$5:$F$2004))
+SUMPRODUCT(-('Comp.'!$D$5:$D$253='Analítico Cp.'!$B84),-('Comp.'!$L$5:$L$253=L$1),('Comp.'!$E$5:$E$253))</f>
        <v>0</v>
      </c>
      <c r="M84" s="15">
        <f>SUMPRODUCT(-('Diário 2o PA'!$E$5:$E$1412='Analítico Cp.'!$B84),-('Diário 2o PA'!$Q$5:$Q$1412=M$1),('Diário 2o PA'!$F$5:$F$1412))
+SUMPRODUCT(-('Diário 3o PA'!$E$5:$E$2004='Analítico Cp.'!$B84),-('Diário 3o PA'!$Q$5:$Q$2004=M$1),('Diário 3o PA'!$F$5:$F$2004))
+SUMPRODUCT(-('Diário 4º PA'!$E$5:$E$2004='Analítico Cp.'!$B84),-('Diário 4º PA'!$Q$5:$Q$2004=M$1),('Diário 4º PA'!$F$5:$F$2004))
+SUMPRODUCT(-('Diário 5º PA'!$E$5:$E$2004='Analítico Cp.'!$B84),-('Diário 5º PA'!$Q$5:$Q$2004=M$1),('Diário 5º PA'!$F$5:$F$2004))
+SUMPRODUCT(-('Comp.'!$D$5:$D$253='Analítico Cp.'!$B84),-('Comp.'!$L$5:$L$253=M$1),('Comp.'!$E$5:$E$253))</f>
        <v>0</v>
      </c>
      <c r="N84" s="15">
        <f>SUMPRODUCT(-('Diário 2o PA'!$E$5:$E$1412='Analítico Cp.'!$B84),-('Diário 2o PA'!$Q$5:$Q$1412=N$1),('Diário 2o PA'!$F$5:$F$1412))
+SUMPRODUCT(-('Diário 3o PA'!$E$5:$E$2004='Analítico Cp.'!$B84),-('Diário 3o PA'!$Q$5:$Q$2004=N$1),('Diário 3o PA'!$F$5:$F$2004))
+SUMPRODUCT(-('Diário 4º PA'!$E$5:$E$2004='Analítico Cp.'!$B84),-('Diário 4º PA'!$Q$5:$Q$2004=N$1),('Diário 4º PA'!$F$5:$F$2004))
+SUMPRODUCT(-('Diário 5º PA'!$E$5:$E$2004='Analítico Cp.'!$B84),-('Diário 5º PA'!$Q$5:$Q$2004=N$1),('Diário 5º PA'!$F$5:$F$2004))
+SUMPRODUCT(-('Comp.'!$D$5:$D$253='Analítico Cp.'!$B84),-('Comp.'!$L$5:$L$253=N$1),('Comp.'!$E$5:$E$253))</f>
        <v>0</v>
      </c>
      <c r="O84" s="16">
        <f t="shared" si="12"/>
        <v>0</v>
      </c>
      <c r="P84" s="193">
        <f t="shared" si="11"/>
        <v>0</v>
      </c>
    </row>
    <row r="85" spans="1:16" ht="23.25" customHeight="1" x14ac:dyDescent="0.25">
      <c r="A85" s="68" t="s">
        <v>149</v>
      </c>
      <c r="B85" s="115" t="s">
        <v>62</v>
      </c>
      <c r="C85" s="15">
        <f>SUMPRODUCT(-('Diário 2o PA'!$E$5:$E$1412='Analítico Cp.'!$B85),-('Diário 2o PA'!$Q$5:$Q$1412=C$1),('Diário 2o PA'!$F$5:$F$1412))
+SUMPRODUCT(-('Diário 3o PA'!$E$5:$E$2004='Analítico Cp.'!$B85),-('Diário 3o PA'!$Q$5:$Q$2004=C$1),('Diário 3o PA'!$F$5:$F$2004))
+SUMPRODUCT(-('Diário 4º PA'!$E$5:$E$2004='Analítico Cp.'!$B85),-('Diário 4º PA'!$Q$5:$Q$2004=C$1),('Diário 4º PA'!$F$5:$F$2004))
+SUMPRODUCT(-('Diário 5º PA'!$E$5:$E$2004='Analítico Cp.'!$B85),-('Diário 5º PA'!$Q$5:$Q$2004=C$1),('Diário 5º PA'!$F$5:$F$2004))
+SUMPRODUCT(-('Comp.'!$D$5:$D$253='Analítico Cp.'!$B85),-('Comp.'!$L$5:$L$253=C$1),('Comp.'!$E$5:$E$253))</f>
        <v>100</v>
      </c>
      <c r="D85" s="15">
        <f>SUMPRODUCT(-('Diário 2o PA'!$E$5:$E$1412='Analítico Cp.'!$B85),-('Diário 2o PA'!$Q$5:$Q$1412=D$1),('Diário 2o PA'!$F$5:$F$1412))
+SUMPRODUCT(-('Diário 3o PA'!$E$5:$E$2004='Analítico Cp.'!$B85),-('Diário 3o PA'!$Q$5:$Q$2004=D$1),('Diário 3o PA'!$F$5:$F$2004))
+SUMPRODUCT(-('Diário 4º PA'!$E$5:$E$2004='Analítico Cp.'!$B85),-('Diário 4º PA'!$Q$5:$Q$2004=D$1),('Diário 4º PA'!$F$5:$F$2004))
+SUMPRODUCT(-('Diário 5º PA'!$E$5:$E$2004='Analítico Cp.'!$B85),-('Diário 5º PA'!$Q$5:$Q$2004=D$1),('Diário 5º PA'!$F$5:$F$2004))
+SUMPRODUCT(-('Comp.'!$D$5:$D$253='Analítico Cp.'!$B85),-('Comp.'!$L$5:$L$253=D$1),('Comp.'!$E$5:$E$253))</f>
        <v>416.28</v>
      </c>
      <c r="E85" s="15">
        <f>SUMPRODUCT(-('Diário 2o PA'!$E$5:$E$1412='Analítico Cp.'!$B85),-('Diário 2o PA'!$Q$5:$Q$1412=E$1),('Diário 2o PA'!$F$5:$F$1412))
+SUMPRODUCT(-('Diário 3o PA'!$E$5:$E$2004='Analítico Cp.'!$B85),-('Diário 3o PA'!$Q$5:$Q$2004=E$1),('Diário 3o PA'!$F$5:$F$2004))
+SUMPRODUCT(-('Diário 4º PA'!$E$5:$E$2004='Analítico Cp.'!$B85),-('Diário 4º PA'!$Q$5:$Q$2004=E$1),('Diário 4º PA'!$F$5:$F$2004))
+SUMPRODUCT(-('Diário 5º PA'!$E$5:$E$2004='Analítico Cp.'!$B85),-('Diário 5º PA'!$Q$5:$Q$2004=E$1),('Diário 5º PA'!$F$5:$F$2004))
+SUMPRODUCT(-('Comp.'!$D$5:$D$253='Analítico Cp.'!$B85),-('Comp.'!$L$5:$L$253=E$1),('Comp.'!$E$5:$E$253))</f>
        <v>755</v>
      </c>
      <c r="F85" s="15">
        <f>SUMPRODUCT(-('Diário 2o PA'!$E$5:$E$1412='Analítico Cp.'!$B85),-('Diário 2o PA'!$Q$5:$Q$1412=F$1),('Diário 2o PA'!$F$5:$F$1412))
+SUMPRODUCT(-('Diário 3o PA'!$E$5:$E$2004='Analítico Cp.'!$B85),-('Diário 3o PA'!$Q$5:$Q$2004=F$1),('Diário 3o PA'!$F$5:$F$2004))
+SUMPRODUCT(-('Diário 4º PA'!$E$5:$E$2004='Analítico Cp.'!$B85),-('Diário 4º PA'!$Q$5:$Q$2004=F$1),('Diário 4º PA'!$F$5:$F$2004))
+SUMPRODUCT(-('Diário 5º PA'!$E$5:$E$2004='Analítico Cp.'!$B85),-('Diário 5º PA'!$Q$5:$Q$2004=F$1),('Diário 5º PA'!$F$5:$F$2004))
+SUMPRODUCT(-('Comp.'!$D$5:$D$253='Analítico Cp.'!$B85),-('Comp.'!$L$5:$L$253=F$1),('Comp.'!$E$5:$E$253))</f>
        <v>0</v>
      </c>
      <c r="G85" s="15">
        <f>SUMPRODUCT(-('Diário 2o PA'!$E$5:$E$1412='Analítico Cp.'!$B85),-('Diário 2o PA'!$Q$5:$Q$1412=G$1),('Diário 2o PA'!$F$5:$F$1412))
+SUMPRODUCT(-('Diário 3o PA'!$E$5:$E$2004='Analítico Cp.'!$B85),-('Diário 3o PA'!$Q$5:$Q$2004=G$1),('Diário 3o PA'!$F$5:$F$2004))
+SUMPRODUCT(-('Diário 4º PA'!$E$5:$E$2004='Analítico Cp.'!$B85),-('Diário 4º PA'!$Q$5:$Q$2004=G$1),('Diário 4º PA'!$F$5:$F$2004))
+SUMPRODUCT(-('Diário 5º PA'!$E$5:$E$2004='Analítico Cp.'!$B85),-('Diário 5º PA'!$Q$5:$Q$2004=G$1),('Diário 5º PA'!$F$5:$F$2004))
+SUMPRODUCT(-('Comp.'!$D$5:$D$253='Analítico Cp.'!$B85),-('Comp.'!$L$5:$L$253=G$1),('Comp.'!$E$5:$E$253))</f>
        <v>0</v>
      </c>
      <c r="H85" s="15">
        <f>SUMPRODUCT(-('Diário 2o PA'!$E$5:$E$1412='Analítico Cp.'!$B85),-('Diário 2o PA'!$Q$5:$Q$1412=H$1),('Diário 2o PA'!$F$5:$F$1412))
+SUMPRODUCT(-('Diário 3o PA'!$E$5:$E$2004='Analítico Cp.'!$B85),-('Diário 3o PA'!$Q$5:$Q$2004=H$1),('Diário 3o PA'!$F$5:$F$2004))
+SUMPRODUCT(-('Diário 4º PA'!$E$5:$E$2004='Analítico Cp.'!$B85),-('Diário 4º PA'!$Q$5:$Q$2004=H$1),('Diário 4º PA'!$F$5:$F$2004))
+SUMPRODUCT(-('Diário 5º PA'!$E$5:$E$2004='Analítico Cp.'!$B85),-('Diário 5º PA'!$Q$5:$Q$2004=H$1),('Diário 5º PA'!$F$5:$F$2004))
+SUMPRODUCT(-('Comp.'!$D$5:$D$253='Analítico Cp.'!$B85),-('Comp.'!$L$5:$L$253=H$1),('Comp.'!$E$5:$E$253))</f>
        <v>0</v>
      </c>
      <c r="I85" s="15">
        <f>SUMPRODUCT(-('Diário 2o PA'!$E$5:$E$1412='Analítico Cp.'!$B85),-('Diário 2o PA'!$Q$5:$Q$1412=I$1),('Diário 2o PA'!$F$5:$F$1412))
+SUMPRODUCT(-('Diário 3o PA'!$E$5:$E$2004='Analítico Cp.'!$B85),-('Diário 3o PA'!$Q$5:$Q$2004=I$1),('Diário 3o PA'!$F$5:$F$2004))
+SUMPRODUCT(-('Diário 4º PA'!$E$5:$E$2004='Analítico Cp.'!$B85),-('Diário 4º PA'!$Q$5:$Q$2004=I$1),('Diário 4º PA'!$F$5:$F$2004))
+SUMPRODUCT(-('Diário 5º PA'!$E$5:$E$2004='Analítico Cp.'!$B85),-('Diário 5º PA'!$Q$5:$Q$2004=I$1),('Diário 5º PA'!$F$5:$F$2004))
+SUMPRODUCT(-('Comp.'!$D$5:$D$253='Analítico Cp.'!$B85),-('Comp.'!$L$5:$L$253=I$1),('Comp.'!$E$5:$E$253))</f>
        <v>0</v>
      </c>
      <c r="J85" s="15">
        <f>SUMPRODUCT(-('Diário 2o PA'!$E$5:$E$1412='Analítico Cp.'!$B85),-('Diário 2o PA'!$Q$5:$Q$1412=J$1),('Diário 2o PA'!$F$5:$F$1412))
+SUMPRODUCT(-('Diário 3o PA'!$E$5:$E$2004='Analítico Cp.'!$B85),-('Diário 3o PA'!$Q$5:$Q$2004=J$1),('Diário 3o PA'!$F$5:$F$2004))
+SUMPRODUCT(-('Diário 4º PA'!$E$5:$E$2004='Analítico Cp.'!$B85),-('Diário 4º PA'!$Q$5:$Q$2004=J$1),('Diário 4º PA'!$F$5:$F$2004))
+SUMPRODUCT(-('Diário 5º PA'!$E$5:$E$2004='Analítico Cp.'!$B85),-('Diário 5º PA'!$Q$5:$Q$2004=J$1),('Diário 5º PA'!$F$5:$F$2004))
+SUMPRODUCT(-('Comp.'!$D$5:$D$253='Analítico Cp.'!$B85),-('Comp.'!$L$5:$L$253=J$1),('Comp.'!$E$5:$E$253))</f>
        <v>0</v>
      </c>
      <c r="K85" s="15">
        <f>SUMPRODUCT(-('Diário 2o PA'!$E$5:$E$1412='Analítico Cp.'!$B85),-('Diário 2o PA'!$Q$5:$Q$1412=K$1),('Diário 2o PA'!$F$5:$F$1412))
+SUMPRODUCT(-('Diário 3o PA'!$E$5:$E$2004='Analítico Cp.'!$B85),-('Diário 3o PA'!$Q$5:$Q$2004=K$1),('Diário 3o PA'!$F$5:$F$2004))
+SUMPRODUCT(-('Diário 4º PA'!$E$5:$E$2004='Analítico Cp.'!$B85),-('Diário 4º PA'!$Q$5:$Q$2004=K$1),('Diário 4º PA'!$F$5:$F$2004))
+SUMPRODUCT(-('Diário 5º PA'!$E$5:$E$2004='Analítico Cp.'!$B85),-('Diário 5º PA'!$Q$5:$Q$2004=K$1),('Diário 5º PA'!$F$5:$F$2004))
+SUMPRODUCT(-('Comp.'!$D$5:$D$253='Analítico Cp.'!$B85),-('Comp.'!$L$5:$L$253=K$1),('Comp.'!$E$5:$E$253))</f>
        <v>0</v>
      </c>
      <c r="L85" s="15">
        <f>SUMPRODUCT(-('Diário 2o PA'!$E$5:$E$1412='Analítico Cp.'!$B85),-('Diário 2o PA'!$Q$5:$Q$1412=L$1),('Diário 2o PA'!$F$5:$F$1412))
+SUMPRODUCT(-('Diário 3o PA'!$E$5:$E$2004='Analítico Cp.'!$B85),-('Diário 3o PA'!$Q$5:$Q$2004=L$1),('Diário 3o PA'!$F$5:$F$2004))
+SUMPRODUCT(-('Diário 4º PA'!$E$5:$E$2004='Analítico Cp.'!$B85),-('Diário 4º PA'!$Q$5:$Q$2004=L$1),('Diário 4º PA'!$F$5:$F$2004))
+SUMPRODUCT(-('Diário 5º PA'!$E$5:$E$2004='Analítico Cp.'!$B85),-('Diário 5º PA'!$Q$5:$Q$2004=L$1),('Diário 5º PA'!$F$5:$F$2004))
+SUMPRODUCT(-('Comp.'!$D$5:$D$253='Analítico Cp.'!$B85),-('Comp.'!$L$5:$L$253=L$1),('Comp.'!$E$5:$E$253))</f>
        <v>0</v>
      </c>
      <c r="M85" s="15">
        <f>SUMPRODUCT(-('Diário 2o PA'!$E$5:$E$1412='Analítico Cp.'!$B85),-('Diário 2o PA'!$Q$5:$Q$1412=M$1),('Diário 2o PA'!$F$5:$F$1412))
+SUMPRODUCT(-('Diário 3o PA'!$E$5:$E$2004='Analítico Cp.'!$B85),-('Diário 3o PA'!$Q$5:$Q$2004=M$1),('Diário 3o PA'!$F$5:$F$2004))
+SUMPRODUCT(-('Diário 4º PA'!$E$5:$E$2004='Analítico Cp.'!$B85),-('Diário 4º PA'!$Q$5:$Q$2004=M$1),('Diário 4º PA'!$F$5:$F$2004))
+SUMPRODUCT(-('Diário 5º PA'!$E$5:$E$2004='Analítico Cp.'!$B85),-('Diário 5º PA'!$Q$5:$Q$2004=M$1),('Diário 5º PA'!$F$5:$F$2004))
+SUMPRODUCT(-('Comp.'!$D$5:$D$253='Analítico Cp.'!$B85),-('Comp.'!$L$5:$L$253=M$1),('Comp.'!$E$5:$E$253))</f>
        <v>0</v>
      </c>
      <c r="N85" s="15">
        <f>SUMPRODUCT(-('Diário 2o PA'!$E$5:$E$1412='Analítico Cp.'!$B85),-('Diário 2o PA'!$Q$5:$Q$1412=N$1),('Diário 2o PA'!$F$5:$F$1412))
+SUMPRODUCT(-('Diário 3o PA'!$E$5:$E$2004='Analítico Cp.'!$B85),-('Diário 3o PA'!$Q$5:$Q$2004=N$1),('Diário 3o PA'!$F$5:$F$2004))
+SUMPRODUCT(-('Diário 4º PA'!$E$5:$E$2004='Analítico Cp.'!$B85),-('Diário 4º PA'!$Q$5:$Q$2004=N$1),('Diário 4º PA'!$F$5:$F$2004))
+SUMPRODUCT(-('Diário 5º PA'!$E$5:$E$2004='Analítico Cp.'!$B85),-('Diário 5º PA'!$Q$5:$Q$2004=N$1),('Diário 5º PA'!$F$5:$F$2004))
+SUMPRODUCT(-('Comp.'!$D$5:$D$253='Analítico Cp.'!$B85),-('Comp.'!$L$5:$L$253=N$1),('Comp.'!$E$5:$E$253))</f>
        <v>0</v>
      </c>
      <c r="O85" s="16">
        <f t="shared" si="12"/>
        <v>1271.28</v>
      </c>
      <c r="P85" s="193">
        <f t="shared" si="11"/>
        <v>1.7848917355502779E-4</v>
      </c>
    </row>
    <row r="86" spans="1:16" ht="23.25" customHeight="1" x14ac:dyDescent="0.25">
      <c r="A86" s="68" t="s">
        <v>150</v>
      </c>
      <c r="B86" s="115" t="s">
        <v>61</v>
      </c>
      <c r="C86" s="15">
        <f>SUMPRODUCT(-('Diário 2o PA'!$E$5:$E$1412='Analítico Cp.'!$B86),-('Diário 2o PA'!$Q$5:$Q$1412=C$1),('Diário 2o PA'!$F$5:$F$1412))
+SUMPRODUCT(-('Diário 3o PA'!$E$5:$E$2004='Analítico Cp.'!$B86),-('Diário 3o PA'!$Q$5:$Q$2004=C$1),('Diário 3o PA'!$F$5:$F$2004))
+SUMPRODUCT(-('Diário 4º PA'!$E$5:$E$2004='Analítico Cp.'!$B86),-('Diário 4º PA'!$Q$5:$Q$2004=C$1),('Diário 4º PA'!$F$5:$F$2004))
+SUMPRODUCT(-('Diário 5º PA'!$E$5:$E$2004='Analítico Cp.'!$B86),-('Diário 5º PA'!$Q$5:$Q$2004=C$1),('Diário 5º PA'!$F$5:$F$2004))
+SUMPRODUCT(-('Comp.'!$D$5:$D$253='Analítico Cp.'!$B86),-('Comp.'!$L$5:$L$253=C$1),('Comp.'!$E$5:$E$253))</f>
        <v>22.32</v>
      </c>
      <c r="D86" s="15">
        <f>SUMPRODUCT(-('Diário 2o PA'!$E$5:$E$1412='Analítico Cp.'!$B86),-('Diário 2o PA'!$Q$5:$Q$1412=D$1),('Diário 2o PA'!$F$5:$F$1412))
+SUMPRODUCT(-('Diário 3o PA'!$E$5:$E$2004='Analítico Cp.'!$B86),-('Diário 3o PA'!$Q$5:$Q$2004=D$1),('Diário 3o PA'!$F$5:$F$2004))
+SUMPRODUCT(-('Diário 4º PA'!$E$5:$E$2004='Analítico Cp.'!$B86),-('Diário 4º PA'!$Q$5:$Q$2004=D$1),('Diário 4º PA'!$F$5:$F$2004))
+SUMPRODUCT(-('Diário 5º PA'!$E$5:$E$2004='Analítico Cp.'!$B86),-('Diário 5º PA'!$Q$5:$Q$2004=D$1),('Diário 5º PA'!$F$5:$F$2004))
+SUMPRODUCT(-('Comp.'!$D$5:$D$253='Analítico Cp.'!$B86),-('Comp.'!$L$5:$L$253=D$1),('Comp.'!$E$5:$E$253))</f>
        <v>1880.39</v>
      </c>
      <c r="E86" s="15">
        <f>SUMPRODUCT(-('Diário 2o PA'!$E$5:$E$1412='Analítico Cp.'!$B86),-('Diário 2o PA'!$Q$5:$Q$1412=E$1),('Diário 2o PA'!$F$5:$F$1412))
+SUMPRODUCT(-('Diário 3o PA'!$E$5:$E$2004='Analítico Cp.'!$B86),-('Diário 3o PA'!$Q$5:$Q$2004=E$1),('Diário 3o PA'!$F$5:$F$2004))
+SUMPRODUCT(-('Diário 4º PA'!$E$5:$E$2004='Analítico Cp.'!$B86),-('Diário 4º PA'!$Q$5:$Q$2004=E$1),('Diário 4º PA'!$F$5:$F$2004))
+SUMPRODUCT(-('Diário 5º PA'!$E$5:$E$2004='Analítico Cp.'!$B86),-('Diário 5º PA'!$Q$5:$Q$2004=E$1),('Diário 5º PA'!$F$5:$F$2004))
+SUMPRODUCT(-('Comp.'!$D$5:$D$253='Analítico Cp.'!$B86),-('Comp.'!$L$5:$L$253=E$1),('Comp.'!$E$5:$E$253))</f>
        <v>-89</v>
      </c>
      <c r="F86" s="15">
        <f>SUMPRODUCT(-('Diário 2o PA'!$E$5:$E$1412='Analítico Cp.'!$B86),-('Diário 2o PA'!$Q$5:$Q$1412=F$1),('Diário 2o PA'!$F$5:$F$1412))
+SUMPRODUCT(-('Diário 3o PA'!$E$5:$E$2004='Analítico Cp.'!$B86),-('Diário 3o PA'!$Q$5:$Q$2004=F$1),('Diário 3o PA'!$F$5:$F$2004))
+SUMPRODUCT(-('Diário 4º PA'!$E$5:$E$2004='Analítico Cp.'!$B86),-('Diário 4º PA'!$Q$5:$Q$2004=F$1),('Diário 4º PA'!$F$5:$F$2004))
+SUMPRODUCT(-('Diário 5º PA'!$E$5:$E$2004='Analítico Cp.'!$B86),-('Diário 5º PA'!$Q$5:$Q$2004=F$1),('Diário 5º PA'!$F$5:$F$2004))
+SUMPRODUCT(-('Comp.'!$D$5:$D$253='Analítico Cp.'!$B86),-('Comp.'!$L$5:$L$253=F$1),('Comp.'!$E$5:$E$253))</f>
        <v>0</v>
      </c>
      <c r="G86" s="15">
        <f>SUMPRODUCT(-('Diário 2o PA'!$E$5:$E$1412='Analítico Cp.'!$B86),-('Diário 2o PA'!$Q$5:$Q$1412=G$1),('Diário 2o PA'!$F$5:$F$1412))
+SUMPRODUCT(-('Diário 3o PA'!$E$5:$E$2004='Analítico Cp.'!$B86),-('Diário 3o PA'!$Q$5:$Q$2004=G$1),('Diário 3o PA'!$F$5:$F$2004))
+SUMPRODUCT(-('Diário 4º PA'!$E$5:$E$2004='Analítico Cp.'!$B86),-('Diário 4º PA'!$Q$5:$Q$2004=G$1),('Diário 4º PA'!$F$5:$F$2004))
+SUMPRODUCT(-('Diário 5º PA'!$E$5:$E$2004='Analítico Cp.'!$B86),-('Diário 5º PA'!$Q$5:$Q$2004=G$1),('Diário 5º PA'!$F$5:$F$2004))
+SUMPRODUCT(-('Comp.'!$D$5:$D$253='Analítico Cp.'!$B86),-('Comp.'!$L$5:$L$253=G$1),('Comp.'!$E$5:$E$253))</f>
        <v>0</v>
      </c>
      <c r="H86" s="15">
        <f>SUMPRODUCT(-('Diário 2o PA'!$E$5:$E$1412='Analítico Cp.'!$B86),-('Diário 2o PA'!$Q$5:$Q$1412=H$1),('Diário 2o PA'!$F$5:$F$1412))
+SUMPRODUCT(-('Diário 3o PA'!$E$5:$E$2004='Analítico Cp.'!$B86),-('Diário 3o PA'!$Q$5:$Q$2004=H$1),('Diário 3o PA'!$F$5:$F$2004))
+SUMPRODUCT(-('Diário 4º PA'!$E$5:$E$2004='Analítico Cp.'!$B86),-('Diário 4º PA'!$Q$5:$Q$2004=H$1),('Diário 4º PA'!$F$5:$F$2004))
+SUMPRODUCT(-('Diário 5º PA'!$E$5:$E$2004='Analítico Cp.'!$B86),-('Diário 5º PA'!$Q$5:$Q$2004=H$1),('Diário 5º PA'!$F$5:$F$2004))
+SUMPRODUCT(-('Comp.'!$D$5:$D$253='Analítico Cp.'!$B86),-('Comp.'!$L$5:$L$253=H$1),('Comp.'!$E$5:$E$253))</f>
        <v>0</v>
      </c>
      <c r="I86" s="15">
        <f>SUMPRODUCT(-('Diário 2o PA'!$E$5:$E$1412='Analítico Cp.'!$B86),-('Diário 2o PA'!$Q$5:$Q$1412=I$1),('Diário 2o PA'!$F$5:$F$1412))
+SUMPRODUCT(-('Diário 3o PA'!$E$5:$E$2004='Analítico Cp.'!$B86),-('Diário 3o PA'!$Q$5:$Q$2004=I$1),('Diário 3o PA'!$F$5:$F$2004))
+SUMPRODUCT(-('Diário 4º PA'!$E$5:$E$2004='Analítico Cp.'!$B86),-('Diário 4º PA'!$Q$5:$Q$2004=I$1),('Diário 4º PA'!$F$5:$F$2004))
+SUMPRODUCT(-('Diário 5º PA'!$E$5:$E$2004='Analítico Cp.'!$B86),-('Diário 5º PA'!$Q$5:$Q$2004=I$1),('Diário 5º PA'!$F$5:$F$2004))
+SUMPRODUCT(-('Comp.'!$D$5:$D$253='Analítico Cp.'!$B86),-('Comp.'!$L$5:$L$253=I$1),('Comp.'!$E$5:$E$253))</f>
        <v>0</v>
      </c>
      <c r="J86" s="15">
        <f>SUMPRODUCT(-('Diário 2o PA'!$E$5:$E$1412='Analítico Cp.'!$B86),-('Diário 2o PA'!$Q$5:$Q$1412=J$1),('Diário 2o PA'!$F$5:$F$1412))
+SUMPRODUCT(-('Diário 3o PA'!$E$5:$E$2004='Analítico Cp.'!$B86),-('Diário 3o PA'!$Q$5:$Q$2004=J$1),('Diário 3o PA'!$F$5:$F$2004))
+SUMPRODUCT(-('Diário 4º PA'!$E$5:$E$2004='Analítico Cp.'!$B86),-('Diário 4º PA'!$Q$5:$Q$2004=J$1),('Diário 4º PA'!$F$5:$F$2004))
+SUMPRODUCT(-('Diário 5º PA'!$E$5:$E$2004='Analítico Cp.'!$B86),-('Diário 5º PA'!$Q$5:$Q$2004=J$1),('Diário 5º PA'!$F$5:$F$2004))
+SUMPRODUCT(-('Comp.'!$D$5:$D$253='Analítico Cp.'!$B86),-('Comp.'!$L$5:$L$253=J$1),('Comp.'!$E$5:$E$253))</f>
        <v>0</v>
      </c>
      <c r="K86" s="15">
        <f>SUMPRODUCT(-('Diário 2o PA'!$E$5:$E$1412='Analítico Cp.'!$B86),-('Diário 2o PA'!$Q$5:$Q$1412=K$1),('Diário 2o PA'!$F$5:$F$1412))
+SUMPRODUCT(-('Diário 3o PA'!$E$5:$E$2004='Analítico Cp.'!$B86),-('Diário 3o PA'!$Q$5:$Q$2004=K$1),('Diário 3o PA'!$F$5:$F$2004))
+SUMPRODUCT(-('Diário 4º PA'!$E$5:$E$2004='Analítico Cp.'!$B86),-('Diário 4º PA'!$Q$5:$Q$2004=K$1),('Diário 4º PA'!$F$5:$F$2004))
+SUMPRODUCT(-('Diário 5º PA'!$E$5:$E$2004='Analítico Cp.'!$B86),-('Diário 5º PA'!$Q$5:$Q$2004=K$1),('Diário 5º PA'!$F$5:$F$2004))
+SUMPRODUCT(-('Comp.'!$D$5:$D$253='Analítico Cp.'!$B86),-('Comp.'!$L$5:$L$253=K$1),('Comp.'!$E$5:$E$253))</f>
        <v>0</v>
      </c>
      <c r="L86" s="15">
        <f>SUMPRODUCT(-('Diário 2o PA'!$E$5:$E$1412='Analítico Cp.'!$B86),-('Diário 2o PA'!$Q$5:$Q$1412=L$1),('Diário 2o PA'!$F$5:$F$1412))
+SUMPRODUCT(-('Diário 3o PA'!$E$5:$E$2004='Analítico Cp.'!$B86),-('Diário 3o PA'!$Q$5:$Q$2004=L$1),('Diário 3o PA'!$F$5:$F$2004))
+SUMPRODUCT(-('Diário 4º PA'!$E$5:$E$2004='Analítico Cp.'!$B86),-('Diário 4º PA'!$Q$5:$Q$2004=L$1),('Diário 4º PA'!$F$5:$F$2004))
+SUMPRODUCT(-('Diário 5º PA'!$E$5:$E$2004='Analítico Cp.'!$B86),-('Diário 5º PA'!$Q$5:$Q$2004=L$1),('Diário 5º PA'!$F$5:$F$2004))
+SUMPRODUCT(-('Comp.'!$D$5:$D$253='Analítico Cp.'!$B86),-('Comp.'!$L$5:$L$253=L$1),('Comp.'!$E$5:$E$253))</f>
        <v>0</v>
      </c>
      <c r="M86" s="15">
        <f>SUMPRODUCT(-('Diário 2o PA'!$E$5:$E$1412='Analítico Cp.'!$B86),-('Diário 2o PA'!$Q$5:$Q$1412=M$1),('Diário 2o PA'!$F$5:$F$1412))
+SUMPRODUCT(-('Diário 3o PA'!$E$5:$E$2004='Analítico Cp.'!$B86),-('Diário 3o PA'!$Q$5:$Q$2004=M$1),('Diário 3o PA'!$F$5:$F$2004))
+SUMPRODUCT(-('Diário 4º PA'!$E$5:$E$2004='Analítico Cp.'!$B86),-('Diário 4º PA'!$Q$5:$Q$2004=M$1),('Diário 4º PA'!$F$5:$F$2004))
+SUMPRODUCT(-('Diário 5º PA'!$E$5:$E$2004='Analítico Cp.'!$B86),-('Diário 5º PA'!$Q$5:$Q$2004=M$1),('Diário 5º PA'!$F$5:$F$2004))
+SUMPRODUCT(-('Comp.'!$D$5:$D$253='Analítico Cp.'!$B86),-('Comp.'!$L$5:$L$253=M$1),('Comp.'!$E$5:$E$253))</f>
        <v>0</v>
      </c>
      <c r="N86" s="15">
        <f>SUMPRODUCT(-('Diário 2o PA'!$E$5:$E$1412='Analítico Cp.'!$B86),-('Diário 2o PA'!$Q$5:$Q$1412=N$1),('Diário 2o PA'!$F$5:$F$1412))
+SUMPRODUCT(-('Diário 3o PA'!$E$5:$E$2004='Analítico Cp.'!$B86),-('Diário 3o PA'!$Q$5:$Q$2004=N$1),('Diário 3o PA'!$F$5:$F$2004))
+SUMPRODUCT(-('Diário 4º PA'!$E$5:$E$2004='Analítico Cp.'!$B86),-('Diário 4º PA'!$Q$5:$Q$2004=N$1),('Diário 4º PA'!$F$5:$F$2004))
+SUMPRODUCT(-('Diário 5º PA'!$E$5:$E$2004='Analítico Cp.'!$B86),-('Diário 5º PA'!$Q$5:$Q$2004=N$1),('Diário 5º PA'!$F$5:$F$2004))
+SUMPRODUCT(-('Comp.'!$D$5:$D$253='Analítico Cp.'!$B86),-('Comp.'!$L$5:$L$253=N$1),('Comp.'!$E$5:$E$253))</f>
        <v>0</v>
      </c>
      <c r="O86" s="16">
        <f t="shared" si="12"/>
        <v>1813.71</v>
      </c>
      <c r="P86" s="193">
        <f t="shared" si="11"/>
        <v>2.5464696917161398E-4</v>
      </c>
    </row>
    <row r="87" spans="1:16" ht="23.25" customHeight="1" x14ac:dyDescent="0.25">
      <c r="A87" s="68" t="s">
        <v>151</v>
      </c>
      <c r="B87" s="115" t="s">
        <v>70</v>
      </c>
      <c r="C87" s="15">
        <f>SUMPRODUCT(-('Diário 2o PA'!$E$5:$E$1412='Analítico Cp.'!$B87),-('Diário 2o PA'!$Q$5:$Q$1412=C$1),('Diário 2o PA'!$F$5:$F$1412))
+SUMPRODUCT(-('Diário 3o PA'!$E$5:$E$2004='Analítico Cp.'!$B87),-('Diário 3o PA'!$Q$5:$Q$2004=C$1),('Diário 3o PA'!$F$5:$F$2004))
+SUMPRODUCT(-('Diário 4º PA'!$E$5:$E$2004='Analítico Cp.'!$B87),-('Diário 4º PA'!$Q$5:$Q$2004=C$1),('Diário 4º PA'!$F$5:$F$2004))
+SUMPRODUCT(-('Diário 5º PA'!$E$5:$E$2004='Analítico Cp.'!$B87),-('Diário 5º PA'!$Q$5:$Q$2004=C$1),('Diário 5º PA'!$F$5:$F$2004))
+SUMPRODUCT(-('Comp.'!$D$5:$D$253='Analítico Cp.'!$B87),-('Comp.'!$L$5:$L$253=C$1),('Comp.'!$E$5:$E$253))</f>
        <v>0</v>
      </c>
      <c r="D87" s="15">
        <f>SUMPRODUCT(-('Diário 2o PA'!$E$5:$E$1412='Analítico Cp.'!$B87),-('Diário 2o PA'!$Q$5:$Q$1412=D$1),('Diário 2o PA'!$F$5:$F$1412))
+SUMPRODUCT(-('Diário 3o PA'!$E$5:$E$2004='Analítico Cp.'!$B87),-('Diário 3o PA'!$Q$5:$Q$2004=D$1),('Diário 3o PA'!$F$5:$F$2004))
+SUMPRODUCT(-('Diário 4º PA'!$E$5:$E$2004='Analítico Cp.'!$B87),-('Diário 4º PA'!$Q$5:$Q$2004=D$1),('Diário 4º PA'!$F$5:$F$2004))
+SUMPRODUCT(-('Diário 5º PA'!$E$5:$E$2004='Analítico Cp.'!$B87),-('Diário 5º PA'!$Q$5:$Q$2004=D$1),('Diário 5º PA'!$F$5:$F$2004))
+SUMPRODUCT(-('Comp.'!$D$5:$D$253='Analítico Cp.'!$B87),-('Comp.'!$L$5:$L$253=D$1),('Comp.'!$E$5:$E$253))</f>
        <v>0</v>
      </c>
      <c r="E87" s="15">
        <f>SUMPRODUCT(-('Diário 2o PA'!$E$5:$E$1412='Analítico Cp.'!$B87),-('Diário 2o PA'!$Q$5:$Q$1412=E$1),('Diário 2o PA'!$F$5:$F$1412))
+SUMPRODUCT(-('Diário 3o PA'!$E$5:$E$2004='Analítico Cp.'!$B87),-('Diário 3o PA'!$Q$5:$Q$2004=E$1),('Diário 3o PA'!$F$5:$F$2004))
+SUMPRODUCT(-('Diário 4º PA'!$E$5:$E$2004='Analítico Cp.'!$B87),-('Diário 4º PA'!$Q$5:$Q$2004=E$1),('Diário 4º PA'!$F$5:$F$2004))
+SUMPRODUCT(-('Diário 5º PA'!$E$5:$E$2004='Analítico Cp.'!$B87),-('Diário 5º PA'!$Q$5:$Q$2004=E$1),('Diário 5º PA'!$F$5:$F$2004))
+SUMPRODUCT(-('Comp.'!$D$5:$D$253='Analítico Cp.'!$B87),-('Comp.'!$L$5:$L$253=E$1),('Comp.'!$E$5:$E$253))</f>
        <v>0</v>
      </c>
      <c r="F87" s="15">
        <f>SUMPRODUCT(-('Diário 2o PA'!$E$5:$E$1412='Analítico Cp.'!$B87),-('Diário 2o PA'!$Q$5:$Q$1412=F$1),('Diário 2o PA'!$F$5:$F$1412))
+SUMPRODUCT(-('Diário 3o PA'!$E$5:$E$2004='Analítico Cp.'!$B87),-('Diário 3o PA'!$Q$5:$Q$2004=F$1),('Diário 3o PA'!$F$5:$F$2004))
+SUMPRODUCT(-('Diário 4º PA'!$E$5:$E$2004='Analítico Cp.'!$B87),-('Diário 4º PA'!$Q$5:$Q$2004=F$1),('Diário 4º PA'!$F$5:$F$2004))
+SUMPRODUCT(-('Diário 5º PA'!$E$5:$E$2004='Analítico Cp.'!$B87),-('Diário 5º PA'!$Q$5:$Q$2004=F$1),('Diário 5º PA'!$F$5:$F$2004))
+SUMPRODUCT(-('Comp.'!$D$5:$D$253='Analítico Cp.'!$B87),-('Comp.'!$L$5:$L$253=F$1),('Comp.'!$E$5:$E$253))</f>
        <v>0</v>
      </c>
      <c r="G87" s="15">
        <f>SUMPRODUCT(-('Diário 2o PA'!$E$5:$E$1412='Analítico Cp.'!$B87),-('Diário 2o PA'!$Q$5:$Q$1412=G$1),('Diário 2o PA'!$F$5:$F$1412))
+SUMPRODUCT(-('Diário 3o PA'!$E$5:$E$2004='Analítico Cp.'!$B87),-('Diário 3o PA'!$Q$5:$Q$2004=G$1),('Diário 3o PA'!$F$5:$F$2004))
+SUMPRODUCT(-('Diário 4º PA'!$E$5:$E$2004='Analítico Cp.'!$B87),-('Diário 4º PA'!$Q$5:$Q$2004=G$1),('Diário 4º PA'!$F$5:$F$2004))
+SUMPRODUCT(-('Diário 5º PA'!$E$5:$E$2004='Analítico Cp.'!$B87),-('Diário 5º PA'!$Q$5:$Q$2004=G$1),('Diário 5º PA'!$F$5:$F$2004))
+SUMPRODUCT(-('Comp.'!$D$5:$D$253='Analítico Cp.'!$B87),-('Comp.'!$L$5:$L$253=G$1),('Comp.'!$E$5:$E$253))</f>
        <v>0</v>
      </c>
      <c r="H87" s="15">
        <f>SUMPRODUCT(-('Diário 2o PA'!$E$5:$E$1412='Analítico Cp.'!$B87),-('Diário 2o PA'!$Q$5:$Q$1412=H$1),('Diário 2o PA'!$F$5:$F$1412))
+SUMPRODUCT(-('Diário 3o PA'!$E$5:$E$2004='Analítico Cp.'!$B87),-('Diário 3o PA'!$Q$5:$Q$2004=H$1),('Diário 3o PA'!$F$5:$F$2004))
+SUMPRODUCT(-('Diário 4º PA'!$E$5:$E$2004='Analítico Cp.'!$B87),-('Diário 4º PA'!$Q$5:$Q$2004=H$1),('Diário 4º PA'!$F$5:$F$2004))
+SUMPRODUCT(-('Diário 5º PA'!$E$5:$E$2004='Analítico Cp.'!$B87),-('Diário 5º PA'!$Q$5:$Q$2004=H$1),('Diário 5º PA'!$F$5:$F$2004))
+SUMPRODUCT(-('Comp.'!$D$5:$D$253='Analítico Cp.'!$B87),-('Comp.'!$L$5:$L$253=H$1),('Comp.'!$E$5:$E$253))</f>
        <v>0</v>
      </c>
      <c r="I87" s="15">
        <f>SUMPRODUCT(-('Diário 2o PA'!$E$5:$E$1412='Analítico Cp.'!$B87),-('Diário 2o PA'!$Q$5:$Q$1412=I$1),('Diário 2o PA'!$F$5:$F$1412))
+SUMPRODUCT(-('Diário 3o PA'!$E$5:$E$2004='Analítico Cp.'!$B87),-('Diário 3o PA'!$Q$5:$Q$2004=I$1),('Diário 3o PA'!$F$5:$F$2004))
+SUMPRODUCT(-('Diário 4º PA'!$E$5:$E$2004='Analítico Cp.'!$B87),-('Diário 4º PA'!$Q$5:$Q$2004=I$1),('Diário 4º PA'!$F$5:$F$2004))
+SUMPRODUCT(-('Diário 5º PA'!$E$5:$E$2004='Analítico Cp.'!$B87),-('Diário 5º PA'!$Q$5:$Q$2004=I$1),('Diário 5º PA'!$F$5:$F$2004))
+SUMPRODUCT(-('Comp.'!$D$5:$D$253='Analítico Cp.'!$B87),-('Comp.'!$L$5:$L$253=I$1),('Comp.'!$E$5:$E$253))</f>
        <v>0</v>
      </c>
      <c r="J87" s="15">
        <f>SUMPRODUCT(-('Diário 2o PA'!$E$5:$E$1412='Analítico Cp.'!$B87),-('Diário 2o PA'!$Q$5:$Q$1412=J$1),('Diário 2o PA'!$F$5:$F$1412))
+SUMPRODUCT(-('Diário 3o PA'!$E$5:$E$2004='Analítico Cp.'!$B87),-('Diário 3o PA'!$Q$5:$Q$2004=J$1),('Diário 3o PA'!$F$5:$F$2004))
+SUMPRODUCT(-('Diário 4º PA'!$E$5:$E$2004='Analítico Cp.'!$B87),-('Diário 4º PA'!$Q$5:$Q$2004=J$1),('Diário 4º PA'!$F$5:$F$2004))
+SUMPRODUCT(-('Diário 5º PA'!$E$5:$E$2004='Analítico Cp.'!$B87),-('Diário 5º PA'!$Q$5:$Q$2004=J$1),('Diário 5º PA'!$F$5:$F$2004))
+SUMPRODUCT(-('Comp.'!$D$5:$D$253='Analítico Cp.'!$B87),-('Comp.'!$L$5:$L$253=J$1),('Comp.'!$E$5:$E$253))</f>
        <v>0</v>
      </c>
      <c r="K87" s="15">
        <f>SUMPRODUCT(-('Diário 2o PA'!$E$5:$E$1412='Analítico Cp.'!$B87),-('Diário 2o PA'!$Q$5:$Q$1412=K$1),('Diário 2o PA'!$F$5:$F$1412))
+SUMPRODUCT(-('Diário 3o PA'!$E$5:$E$2004='Analítico Cp.'!$B87),-('Diário 3o PA'!$Q$5:$Q$2004=K$1),('Diário 3o PA'!$F$5:$F$2004))
+SUMPRODUCT(-('Diário 4º PA'!$E$5:$E$2004='Analítico Cp.'!$B87),-('Diário 4º PA'!$Q$5:$Q$2004=K$1),('Diário 4º PA'!$F$5:$F$2004))
+SUMPRODUCT(-('Diário 5º PA'!$E$5:$E$2004='Analítico Cp.'!$B87),-('Diário 5º PA'!$Q$5:$Q$2004=K$1),('Diário 5º PA'!$F$5:$F$2004))
+SUMPRODUCT(-('Comp.'!$D$5:$D$253='Analítico Cp.'!$B87),-('Comp.'!$L$5:$L$253=K$1),('Comp.'!$E$5:$E$253))</f>
        <v>0</v>
      </c>
      <c r="L87" s="15">
        <f>SUMPRODUCT(-('Diário 2o PA'!$E$5:$E$1412='Analítico Cp.'!$B87),-('Diário 2o PA'!$Q$5:$Q$1412=L$1),('Diário 2o PA'!$F$5:$F$1412))
+SUMPRODUCT(-('Diário 3o PA'!$E$5:$E$2004='Analítico Cp.'!$B87),-('Diário 3o PA'!$Q$5:$Q$2004=L$1),('Diário 3o PA'!$F$5:$F$2004))
+SUMPRODUCT(-('Diário 4º PA'!$E$5:$E$2004='Analítico Cp.'!$B87),-('Diário 4º PA'!$Q$5:$Q$2004=L$1),('Diário 4º PA'!$F$5:$F$2004))
+SUMPRODUCT(-('Diário 5º PA'!$E$5:$E$2004='Analítico Cp.'!$B87),-('Diário 5º PA'!$Q$5:$Q$2004=L$1),('Diário 5º PA'!$F$5:$F$2004))
+SUMPRODUCT(-('Comp.'!$D$5:$D$253='Analítico Cp.'!$B87),-('Comp.'!$L$5:$L$253=L$1),('Comp.'!$E$5:$E$253))</f>
        <v>0</v>
      </c>
      <c r="M87" s="15">
        <f>SUMPRODUCT(-('Diário 2o PA'!$E$5:$E$1412='Analítico Cp.'!$B87),-('Diário 2o PA'!$Q$5:$Q$1412=M$1),('Diário 2o PA'!$F$5:$F$1412))
+SUMPRODUCT(-('Diário 3o PA'!$E$5:$E$2004='Analítico Cp.'!$B87),-('Diário 3o PA'!$Q$5:$Q$2004=M$1),('Diário 3o PA'!$F$5:$F$2004))
+SUMPRODUCT(-('Diário 4º PA'!$E$5:$E$2004='Analítico Cp.'!$B87),-('Diário 4º PA'!$Q$5:$Q$2004=M$1),('Diário 4º PA'!$F$5:$F$2004))
+SUMPRODUCT(-('Diário 5º PA'!$E$5:$E$2004='Analítico Cp.'!$B87),-('Diário 5º PA'!$Q$5:$Q$2004=M$1),('Diário 5º PA'!$F$5:$F$2004))
+SUMPRODUCT(-('Comp.'!$D$5:$D$253='Analítico Cp.'!$B87),-('Comp.'!$L$5:$L$253=M$1),('Comp.'!$E$5:$E$253))</f>
        <v>0</v>
      </c>
      <c r="N87" s="15">
        <f>SUMPRODUCT(-('Diário 2o PA'!$E$5:$E$1412='Analítico Cp.'!$B87),-('Diário 2o PA'!$Q$5:$Q$1412=N$1),('Diário 2o PA'!$F$5:$F$1412))
+SUMPRODUCT(-('Diário 3o PA'!$E$5:$E$2004='Analítico Cp.'!$B87),-('Diário 3o PA'!$Q$5:$Q$2004=N$1),('Diário 3o PA'!$F$5:$F$2004))
+SUMPRODUCT(-('Diário 4º PA'!$E$5:$E$2004='Analítico Cp.'!$B87),-('Diário 4º PA'!$Q$5:$Q$2004=N$1),('Diário 4º PA'!$F$5:$F$2004))
+SUMPRODUCT(-('Diário 5º PA'!$E$5:$E$2004='Analítico Cp.'!$B87),-('Diário 5º PA'!$Q$5:$Q$2004=N$1),('Diário 5º PA'!$F$5:$F$2004))
+SUMPRODUCT(-('Comp.'!$D$5:$D$253='Analítico Cp.'!$B87),-('Comp.'!$L$5:$L$253=N$1),('Comp.'!$E$5:$E$253))</f>
        <v>0</v>
      </c>
      <c r="O87" s="16">
        <f t="shared" si="12"/>
        <v>0</v>
      </c>
      <c r="P87" s="193">
        <f t="shared" ref="P87:P115" si="13">IF($O$182=0,0,O87/$O$182)</f>
        <v>0</v>
      </c>
    </row>
    <row r="88" spans="1:16" ht="23.25" customHeight="1" x14ac:dyDescent="0.25">
      <c r="A88" s="68" t="s">
        <v>152</v>
      </c>
      <c r="B88" s="115" t="s">
        <v>68</v>
      </c>
      <c r="C88" s="15">
        <f>SUMPRODUCT(-('Diário 2o PA'!$E$5:$E$1412='Analítico Cp.'!$B88),-('Diário 2o PA'!$Q$5:$Q$1412=C$1),('Diário 2o PA'!$F$5:$F$1412))
+SUMPRODUCT(-('Diário 3o PA'!$E$5:$E$2004='Analítico Cp.'!$B88),-('Diário 3o PA'!$Q$5:$Q$2004=C$1),('Diário 3o PA'!$F$5:$F$2004))
+SUMPRODUCT(-('Diário 4º PA'!$E$5:$E$2004='Analítico Cp.'!$B88),-('Diário 4º PA'!$Q$5:$Q$2004=C$1),('Diário 4º PA'!$F$5:$F$2004))
+SUMPRODUCT(-('Diário 5º PA'!$E$5:$E$2004='Analítico Cp.'!$B88),-('Diário 5º PA'!$Q$5:$Q$2004=C$1),('Diário 5º PA'!$F$5:$F$2004))
+SUMPRODUCT(-('Comp.'!$D$5:$D$253='Analítico Cp.'!$B88),-('Comp.'!$L$5:$L$253=C$1),('Comp.'!$E$5:$E$253))</f>
        <v>0</v>
      </c>
      <c r="D88" s="15">
        <f>SUMPRODUCT(-('Diário 2o PA'!$E$5:$E$1412='Analítico Cp.'!$B88),-('Diário 2o PA'!$Q$5:$Q$1412=D$1),('Diário 2o PA'!$F$5:$F$1412))
+SUMPRODUCT(-('Diário 3o PA'!$E$5:$E$2004='Analítico Cp.'!$B88),-('Diário 3o PA'!$Q$5:$Q$2004=D$1),('Diário 3o PA'!$F$5:$F$2004))
+SUMPRODUCT(-('Diário 4º PA'!$E$5:$E$2004='Analítico Cp.'!$B88),-('Diário 4º PA'!$Q$5:$Q$2004=D$1),('Diário 4º PA'!$F$5:$F$2004))
+SUMPRODUCT(-('Diário 5º PA'!$E$5:$E$2004='Analítico Cp.'!$B88),-('Diário 5º PA'!$Q$5:$Q$2004=D$1),('Diário 5º PA'!$F$5:$F$2004))
+SUMPRODUCT(-('Comp.'!$D$5:$D$253='Analítico Cp.'!$B88),-('Comp.'!$L$5:$L$253=D$1),('Comp.'!$E$5:$E$253))</f>
        <v>0</v>
      </c>
      <c r="E88" s="15">
        <f>SUMPRODUCT(-('Diário 2o PA'!$E$5:$E$1412='Analítico Cp.'!$B88),-('Diário 2o PA'!$Q$5:$Q$1412=E$1),('Diário 2o PA'!$F$5:$F$1412))
+SUMPRODUCT(-('Diário 3o PA'!$E$5:$E$2004='Analítico Cp.'!$B88),-('Diário 3o PA'!$Q$5:$Q$2004=E$1),('Diário 3o PA'!$F$5:$F$2004))
+SUMPRODUCT(-('Diário 4º PA'!$E$5:$E$2004='Analítico Cp.'!$B88),-('Diário 4º PA'!$Q$5:$Q$2004=E$1),('Diário 4º PA'!$F$5:$F$2004))
+SUMPRODUCT(-('Diário 5º PA'!$E$5:$E$2004='Analítico Cp.'!$B88),-('Diário 5º PA'!$Q$5:$Q$2004=E$1),('Diário 5º PA'!$F$5:$F$2004))
+SUMPRODUCT(-('Comp.'!$D$5:$D$253='Analítico Cp.'!$B88),-('Comp.'!$L$5:$L$253=E$1),('Comp.'!$E$5:$E$253))</f>
        <v>0</v>
      </c>
      <c r="F88" s="15">
        <f>SUMPRODUCT(-('Diário 2o PA'!$E$5:$E$1412='Analítico Cp.'!$B88),-('Diário 2o PA'!$Q$5:$Q$1412=F$1),('Diário 2o PA'!$F$5:$F$1412))
+SUMPRODUCT(-('Diário 3o PA'!$E$5:$E$2004='Analítico Cp.'!$B88),-('Diário 3o PA'!$Q$5:$Q$2004=F$1),('Diário 3o PA'!$F$5:$F$2004))
+SUMPRODUCT(-('Diário 4º PA'!$E$5:$E$2004='Analítico Cp.'!$B88),-('Diário 4º PA'!$Q$5:$Q$2004=F$1),('Diário 4º PA'!$F$5:$F$2004))
+SUMPRODUCT(-('Diário 5º PA'!$E$5:$E$2004='Analítico Cp.'!$B88),-('Diário 5º PA'!$Q$5:$Q$2004=F$1),('Diário 5º PA'!$F$5:$F$2004))
+SUMPRODUCT(-('Comp.'!$D$5:$D$253='Analítico Cp.'!$B88),-('Comp.'!$L$5:$L$253=F$1),('Comp.'!$E$5:$E$253))</f>
        <v>0</v>
      </c>
      <c r="G88" s="15">
        <f>SUMPRODUCT(-('Diário 2o PA'!$E$5:$E$1412='Analítico Cp.'!$B88),-('Diário 2o PA'!$Q$5:$Q$1412=G$1),('Diário 2o PA'!$F$5:$F$1412))
+SUMPRODUCT(-('Diário 3o PA'!$E$5:$E$2004='Analítico Cp.'!$B88),-('Diário 3o PA'!$Q$5:$Q$2004=G$1),('Diário 3o PA'!$F$5:$F$2004))
+SUMPRODUCT(-('Diário 4º PA'!$E$5:$E$2004='Analítico Cp.'!$B88),-('Diário 4º PA'!$Q$5:$Q$2004=G$1),('Diário 4º PA'!$F$5:$F$2004))
+SUMPRODUCT(-('Diário 5º PA'!$E$5:$E$2004='Analítico Cp.'!$B88),-('Diário 5º PA'!$Q$5:$Q$2004=G$1),('Diário 5º PA'!$F$5:$F$2004))
+SUMPRODUCT(-('Comp.'!$D$5:$D$253='Analítico Cp.'!$B88),-('Comp.'!$L$5:$L$253=G$1),('Comp.'!$E$5:$E$253))</f>
        <v>0</v>
      </c>
      <c r="H88" s="15">
        <f>SUMPRODUCT(-('Diário 2o PA'!$E$5:$E$1412='Analítico Cp.'!$B88),-('Diário 2o PA'!$Q$5:$Q$1412=H$1),('Diário 2o PA'!$F$5:$F$1412))
+SUMPRODUCT(-('Diário 3o PA'!$E$5:$E$2004='Analítico Cp.'!$B88),-('Diário 3o PA'!$Q$5:$Q$2004=H$1),('Diário 3o PA'!$F$5:$F$2004))
+SUMPRODUCT(-('Diário 4º PA'!$E$5:$E$2004='Analítico Cp.'!$B88),-('Diário 4º PA'!$Q$5:$Q$2004=H$1),('Diário 4º PA'!$F$5:$F$2004))
+SUMPRODUCT(-('Diário 5º PA'!$E$5:$E$2004='Analítico Cp.'!$B88),-('Diário 5º PA'!$Q$5:$Q$2004=H$1),('Diário 5º PA'!$F$5:$F$2004))
+SUMPRODUCT(-('Comp.'!$D$5:$D$253='Analítico Cp.'!$B88),-('Comp.'!$L$5:$L$253=H$1),('Comp.'!$E$5:$E$253))</f>
        <v>0</v>
      </c>
      <c r="I88" s="15">
        <f>SUMPRODUCT(-('Diário 2o PA'!$E$5:$E$1412='Analítico Cp.'!$B88),-('Diário 2o PA'!$Q$5:$Q$1412=I$1),('Diário 2o PA'!$F$5:$F$1412))
+SUMPRODUCT(-('Diário 3o PA'!$E$5:$E$2004='Analítico Cp.'!$B88),-('Diário 3o PA'!$Q$5:$Q$2004=I$1),('Diário 3o PA'!$F$5:$F$2004))
+SUMPRODUCT(-('Diário 4º PA'!$E$5:$E$2004='Analítico Cp.'!$B88),-('Diário 4º PA'!$Q$5:$Q$2004=I$1),('Diário 4º PA'!$F$5:$F$2004))
+SUMPRODUCT(-('Diário 5º PA'!$E$5:$E$2004='Analítico Cp.'!$B88),-('Diário 5º PA'!$Q$5:$Q$2004=I$1),('Diário 5º PA'!$F$5:$F$2004))
+SUMPRODUCT(-('Comp.'!$D$5:$D$253='Analítico Cp.'!$B88),-('Comp.'!$L$5:$L$253=I$1),('Comp.'!$E$5:$E$253))</f>
        <v>0</v>
      </c>
      <c r="J88" s="15">
        <f>SUMPRODUCT(-('Diário 2o PA'!$E$5:$E$1412='Analítico Cp.'!$B88),-('Diário 2o PA'!$Q$5:$Q$1412=J$1),('Diário 2o PA'!$F$5:$F$1412))
+SUMPRODUCT(-('Diário 3o PA'!$E$5:$E$2004='Analítico Cp.'!$B88),-('Diário 3o PA'!$Q$5:$Q$2004=J$1),('Diário 3o PA'!$F$5:$F$2004))
+SUMPRODUCT(-('Diário 4º PA'!$E$5:$E$2004='Analítico Cp.'!$B88),-('Diário 4º PA'!$Q$5:$Q$2004=J$1),('Diário 4º PA'!$F$5:$F$2004))
+SUMPRODUCT(-('Diário 5º PA'!$E$5:$E$2004='Analítico Cp.'!$B88),-('Diário 5º PA'!$Q$5:$Q$2004=J$1),('Diário 5º PA'!$F$5:$F$2004))
+SUMPRODUCT(-('Comp.'!$D$5:$D$253='Analítico Cp.'!$B88),-('Comp.'!$L$5:$L$253=J$1),('Comp.'!$E$5:$E$253))</f>
        <v>0</v>
      </c>
      <c r="K88" s="15">
        <f>SUMPRODUCT(-('Diário 2o PA'!$E$5:$E$1412='Analítico Cp.'!$B88),-('Diário 2o PA'!$Q$5:$Q$1412=K$1),('Diário 2o PA'!$F$5:$F$1412))
+SUMPRODUCT(-('Diário 3o PA'!$E$5:$E$2004='Analítico Cp.'!$B88),-('Diário 3o PA'!$Q$5:$Q$2004=K$1),('Diário 3o PA'!$F$5:$F$2004))
+SUMPRODUCT(-('Diário 4º PA'!$E$5:$E$2004='Analítico Cp.'!$B88),-('Diário 4º PA'!$Q$5:$Q$2004=K$1),('Diário 4º PA'!$F$5:$F$2004))
+SUMPRODUCT(-('Diário 5º PA'!$E$5:$E$2004='Analítico Cp.'!$B88),-('Diário 5º PA'!$Q$5:$Q$2004=K$1),('Diário 5º PA'!$F$5:$F$2004))
+SUMPRODUCT(-('Comp.'!$D$5:$D$253='Analítico Cp.'!$B88),-('Comp.'!$L$5:$L$253=K$1),('Comp.'!$E$5:$E$253))</f>
        <v>0</v>
      </c>
      <c r="L88" s="15">
        <f>SUMPRODUCT(-('Diário 2o PA'!$E$5:$E$1412='Analítico Cp.'!$B88),-('Diário 2o PA'!$Q$5:$Q$1412=L$1),('Diário 2o PA'!$F$5:$F$1412))
+SUMPRODUCT(-('Diário 3o PA'!$E$5:$E$2004='Analítico Cp.'!$B88),-('Diário 3o PA'!$Q$5:$Q$2004=L$1),('Diário 3o PA'!$F$5:$F$2004))
+SUMPRODUCT(-('Diário 4º PA'!$E$5:$E$2004='Analítico Cp.'!$B88),-('Diário 4º PA'!$Q$5:$Q$2004=L$1),('Diário 4º PA'!$F$5:$F$2004))
+SUMPRODUCT(-('Diário 5º PA'!$E$5:$E$2004='Analítico Cp.'!$B88),-('Diário 5º PA'!$Q$5:$Q$2004=L$1),('Diário 5º PA'!$F$5:$F$2004))
+SUMPRODUCT(-('Comp.'!$D$5:$D$253='Analítico Cp.'!$B88),-('Comp.'!$L$5:$L$253=L$1),('Comp.'!$E$5:$E$253))</f>
        <v>0</v>
      </c>
      <c r="M88" s="15">
        <f>SUMPRODUCT(-('Diário 2o PA'!$E$5:$E$1412='Analítico Cp.'!$B88),-('Diário 2o PA'!$Q$5:$Q$1412=M$1),('Diário 2o PA'!$F$5:$F$1412))
+SUMPRODUCT(-('Diário 3o PA'!$E$5:$E$2004='Analítico Cp.'!$B88),-('Diário 3o PA'!$Q$5:$Q$2004=M$1),('Diário 3o PA'!$F$5:$F$2004))
+SUMPRODUCT(-('Diário 4º PA'!$E$5:$E$2004='Analítico Cp.'!$B88),-('Diário 4º PA'!$Q$5:$Q$2004=M$1),('Diário 4º PA'!$F$5:$F$2004))
+SUMPRODUCT(-('Diário 5º PA'!$E$5:$E$2004='Analítico Cp.'!$B88),-('Diário 5º PA'!$Q$5:$Q$2004=M$1),('Diário 5º PA'!$F$5:$F$2004))
+SUMPRODUCT(-('Comp.'!$D$5:$D$253='Analítico Cp.'!$B88),-('Comp.'!$L$5:$L$253=M$1),('Comp.'!$E$5:$E$253))</f>
        <v>0</v>
      </c>
      <c r="N88" s="15">
        <f>SUMPRODUCT(-('Diário 2o PA'!$E$5:$E$1412='Analítico Cp.'!$B88),-('Diário 2o PA'!$Q$5:$Q$1412=N$1),('Diário 2o PA'!$F$5:$F$1412))
+SUMPRODUCT(-('Diário 3o PA'!$E$5:$E$2004='Analítico Cp.'!$B88),-('Diário 3o PA'!$Q$5:$Q$2004=N$1),('Diário 3o PA'!$F$5:$F$2004))
+SUMPRODUCT(-('Diário 4º PA'!$E$5:$E$2004='Analítico Cp.'!$B88),-('Diário 4º PA'!$Q$5:$Q$2004=N$1),('Diário 4º PA'!$F$5:$F$2004))
+SUMPRODUCT(-('Diário 5º PA'!$E$5:$E$2004='Analítico Cp.'!$B88),-('Diário 5º PA'!$Q$5:$Q$2004=N$1),('Diário 5º PA'!$F$5:$F$2004))
+SUMPRODUCT(-('Comp.'!$D$5:$D$253='Analítico Cp.'!$B88),-('Comp.'!$L$5:$L$253=N$1),('Comp.'!$E$5:$E$253))</f>
        <v>0</v>
      </c>
      <c r="O88" s="16">
        <f t="shared" si="12"/>
        <v>0</v>
      </c>
      <c r="P88" s="193">
        <f t="shared" si="13"/>
        <v>0</v>
      </c>
    </row>
    <row r="89" spans="1:16" ht="23.25" customHeight="1" x14ac:dyDescent="0.25">
      <c r="A89" s="68" t="s">
        <v>183</v>
      </c>
      <c r="B89" s="115" t="s">
        <v>67</v>
      </c>
      <c r="C89" s="15">
        <f>SUMPRODUCT(-('Diário 2o PA'!$E$5:$E$1412='Analítico Cp.'!$B89),-('Diário 2o PA'!$Q$5:$Q$1412=C$1),('Diário 2o PA'!$F$5:$F$1412))
+SUMPRODUCT(-('Diário 3o PA'!$E$5:$E$2004='Analítico Cp.'!$B89),-('Diário 3o PA'!$Q$5:$Q$2004=C$1),('Diário 3o PA'!$F$5:$F$2004))
+SUMPRODUCT(-('Diário 4º PA'!$E$5:$E$2004='Analítico Cp.'!$B89),-('Diário 4º PA'!$Q$5:$Q$2004=C$1),('Diário 4º PA'!$F$5:$F$2004))
+SUMPRODUCT(-('Diário 5º PA'!$E$5:$E$2004='Analítico Cp.'!$B89),-('Diário 5º PA'!$Q$5:$Q$2004=C$1),('Diário 5º PA'!$F$5:$F$2004))
+SUMPRODUCT(-('Comp.'!$D$5:$D$253='Analítico Cp.'!$B89),-('Comp.'!$L$5:$L$253=C$1),('Comp.'!$E$5:$E$253))</f>
        <v>0</v>
      </c>
      <c r="D89" s="15">
        <f>SUMPRODUCT(-('Diário 2o PA'!$E$5:$E$1412='Analítico Cp.'!$B89),-('Diário 2o PA'!$Q$5:$Q$1412=D$1),('Diário 2o PA'!$F$5:$F$1412))
+SUMPRODUCT(-('Diário 3o PA'!$E$5:$E$2004='Analítico Cp.'!$B89),-('Diário 3o PA'!$Q$5:$Q$2004=D$1),('Diário 3o PA'!$F$5:$F$2004))
+SUMPRODUCT(-('Diário 4º PA'!$E$5:$E$2004='Analítico Cp.'!$B89),-('Diário 4º PA'!$Q$5:$Q$2004=D$1),('Diário 4º PA'!$F$5:$F$2004))
+SUMPRODUCT(-('Diário 5º PA'!$E$5:$E$2004='Analítico Cp.'!$B89),-('Diário 5º PA'!$Q$5:$Q$2004=D$1),('Diário 5º PA'!$F$5:$F$2004))
+SUMPRODUCT(-('Comp.'!$D$5:$D$253='Analítico Cp.'!$B89),-('Comp.'!$L$5:$L$253=D$1),('Comp.'!$E$5:$E$253))</f>
        <v>0</v>
      </c>
      <c r="E89" s="15">
        <f>SUMPRODUCT(-('Diário 2o PA'!$E$5:$E$1412='Analítico Cp.'!$B89),-('Diário 2o PA'!$Q$5:$Q$1412=E$1),('Diário 2o PA'!$F$5:$F$1412))
+SUMPRODUCT(-('Diário 3o PA'!$E$5:$E$2004='Analítico Cp.'!$B89),-('Diário 3o PA'!$Q$5:$Q$2004=E$1),('Diário 3o PA'!$F$5:$F$2004))
+SUMPRODUCT(-('Diário 4º PA'!$E$5:$E$2004='Analítico Cp.'!$B89),-('Diário 4º PA'!$Q$5:$Q$2004=E$1),('Diário 4º PA'!$F$5:$F$2004))
+SUMPRODUCT(-('Diário 5º PA'!$E$5:$E$2004='Analítico Cp.'!$B89),-('Diário 5º PA'!$Q$5:$Q$2004=E$1),('Diário 5º PA'!$F$5:$F$2004))
+SUMPRODUCT(-('Comp.'!$D$5:$D$253='Analítico Cp.'!$B89),-('Comp.'!$L$5:$L$253=E$1),('Comp.'!$E$5:$E$253))</f>
        <v>0</v>
      </c>
      <c r="F89" s="15">
        <f>SUMPRODUCT(-('Diário 2o PA'!$E$5:$E$1412='Analítico Cp.'!$B89),-('Diário 2o PA'!$Q$5:$Q$1412=F$1),('Diário 2o PA'!$F$5:$F$1412))
+SUMPRODUCT(-('Diário 3o PA'!$E$5:$E$2004='Analítico Cp.'!$B89),-('Diário 3o PA'!$Q$5:$Q$2004=F$1),('Diário 3o PA'!$F$5:$F$2004))
+SUMPRODUCT(-('Diário 4º PA'!$E$5:$E$2004='Analítico Cp.'!$B89),-('Diário 4º PA'!$Q$5:$Q$2004=F$1),('Diário 4º PA'!$F$5:$F$2004))
+SUMPRODUCT(-('Diário 5º PA'!$E$5:$E$2004='Analítico Cp.'!$B89),-('Diário 5º PA'!$Q$5:$Q$2004=F$1),('Diário 5º PA'!$F$5:$F$2004))
+SUMPRODUCT(-('Comp.'!$D$5:$D$253='Analítico Cp.'!$B89),-('Comp.'!$L$5:$L$253=F$1),('Comp.'!$E$5:$E$253))</f>
        <v>0</v>
      </c>
      <c r="G89" s="15">
        <f>SUMPRODUCT(-('Diário 2o PA'!$E$5:$E$1412='Analítico Cp.'!$B89),-('Diário 2o PA'!$Q$5:$Q$1412=G$1),('Diário 2o PA'!$F$5:$F$1412))
+SUMPRODUCT(-('Diário 3o PA'!$E$5:$E$2004='Analítico Cp.'!$B89),-('Diário 3o PA'!$Q$5:$Q$2004=G$1),('Diário 3o PA'!$F$5:$F$2004))
+SUMPRODUCT(-('Diário 4º PA'!$E$5:$E$2004='Analítico Cp.'!$B89),-('Diário 4º PA'!$Q$5:$Q$2004=G$1),('Diário 4º PA'!$F$5:$F$2004))
+SUMPRODUCT(-('Diário 5º PA'!$E$5:$E$2004='Analítico Cp.'!$B89),-('Diário 5º PA'!$Q$5:$Q$2004=G$1),('Diário 5º PA'!$F$5:$F$2004))
+SUMPRODUCT(-('Comp.'!$D$5:$D$253='Analítico Cp.'!$B89),-('Comp.'!$L$5:$L$253=G$1),('Comp.'!$E$5:$E$253))</f>
        <v>0</v>
      </c>
      <c r="H89" s="15">
        <f>SUMPRODUCT(-('Diário 2o PA'!$E$5:$E$1412='Analítico Cp.'!$B89),-('Diário 2o PA'!$Q$5:$Q$1412=H$1),('Diário 2o PA'!$F$5:$F$1412))
+SUMPRODUCT(-('Diário 3o PA'!$E$5:$E$2004='Analítico Cp.'!$B89),-('Diário 3o PA'!$Q$5:$Q$2004=H$1),('Diário 3o PA'!$F$5:$F$2004))
+SUMPRODUCT(-('Diário 4º PA'!$E$5:$E$2004='Analítico Cp.'!$B89),-('Diário 4º PA'!$Q$5:$Q$2004=H$1),('Diário 4º PA'!$F$5:$F$2004))
+SUMPRODUCT(-('Diário 5º PA'!$E$5:$E$2004='Analítico Cp.'!$B89),-('Diário 5º PA'!$Q$5:$Q$2004=H$1),('Diário 5º PA'!$F$5:$F$2004))
+SUMPRODUCT(-('Comp.'!$D$5:$D$253='Analítico Cp.'!$B89),-('Comp.'!$L$5:$L$253=H$1),('Comp.'!$E$5:$E$253))</f>
        <v>0</v>
      </c>
      <c r="I89" s="15">
        <f>SUMPRODUCT(-('Diário 2o PA'!$E$5:$E$1412='Analítico Cp.'!$B89),-('Diário 2o PA'!$Q$5:$Q$1412=I$1),('Diário 2o PA'!$F$5:$F$1412))
+SUMPRODUCT(-('Diário 3o PA'!$E$5:$E$2004='Analítico Cp.'!$B89),-('Diário 3o PA'!$Q$5:$Q$2004=I$1),('Diário 3o PA'!$F$5:$F$2004))
+SUMPRODUCT(-('Diário 4º PA'!$E$5:$E$2004='Analítico Cp.'!$B89),-('Diário 4º PA'!$Q$5:$Q$2004=I$1),('Diário 4º PA'!$F$5:$F$2004))
+SUMPRODUCT(-('Diário 5º PA'!$E$5:$E$2004='Analítico Cp.'!$B89),-('Diário 5º PA'!$Q$5:$Q$2004=I$1),('Diário 5º PA'!$F$5:$F$2004))
+SUMPRODUCT(-('Comp.'!$D$5:$D$253='Analítico Cp.'!$B89),-('Comp.'!$L$5:$L$253=I$1),('Comp.'!$E$5:$E$253))</f>
        <v>0</v>
      </c>
      <c r="J89" s="15">
        <f>SUMPRODUCT(-('Diário 2o PA'!$E$5:$E$1412='Analítico Cp.'!$B89),-('Diário 2o PA'!$Q$5:$Q$1412=J$1),('Diário 2o PA'!$F$5:$F$1412))
+SUMPRODUCT(-('Diário 3o PA'!$E$5:$E$2004='Analítico Cp.'!$B89),-('Diário 3o PA'!$Q$5:$Q$2004=J$1),('Diário 3o PA'!$F$5:$F$2004))
+SUMPRODUCT(-('Diário 4º PA'!$E$5:$E$2004='Analítico Cp.'!$B89),-('Diário 4º PA'!$Q$5:$Q$2004=J$1),('Diário 4º PA'!$F$5:$F$2004))
+SUMPRODUCT(-('Diário 5º PA'!$E$5:$E$2004='Analítico Cp.'!$B89),-('Diário 5º PA'!$Q$5:$Q$2004=J$1),('Diário 5º PA'!$F$5:$F$2004))
+SUMPRODUCT(-('Comp.'!$D$5:$D$253='Analítico Cp.'!$B89),-('Comp.'!$L$5:$L$253=J$1),('Comp.'!$E$5:$E$253))</f>
        <v>0</v>
      </c>
      <c r="K89" s="15">
        <f>SUMPRODUCT(-('Diário 2o PA'!$E$5:$E$1412='Analítico Cp.'!$B89),-('Diário 2o PA'!$Q$5:$Q$1412=K$1),('Diário 2o PA'!$F$5:$F$1412))
+SUMPRODUCT(-('Diário 3o PA'!$E$5:$E$2004='Analítico Cp.'!$B89),-('Diário 3o PA'!$Q$5:$Q$2004=K$1),('Diário 3o PA'!$F$5:$F$2004))
+SUMPRODUCT(-('Diário 4º PA'!$E$5:$E$2004='Analítico Cp.'!$B89),-('Diário 4º PA'!$Q$5:$Q$2004=K$1),('Diário 4º PA'!$F$5:$F$2004))
+SUMPRODUCT(-('Diário 5º PA'!$E$5:$E$2004='Analítico Cp.'!$B89),-('Diário 5º PA'!$Q$5:$Q$2004=K$1),('Diário 5º PA'!$F$5:$F$2004))
+SUMPRODUCT(-('Comp.'!$D$5:$D$253='Analítico Cp.'!$B89),-('Comp.'!$L$5:$L$253=K$1),('Comp.'!$E$5:$E$253))</f>
        <v>0</v>
      </c>
      <c r="L89" s="15">
        <f>SUMPRODUCT(-('Diário 2o PA'!$E$5:$E$1412='Analítico Cp.'!$B89),-('Diário 2o PA'!$Q$5:$Q$1412=L$1),('Diário 2o PA'!$F$5:$F$1412))
+SUMPRODUCT(-('Diário 3o PA'!$E$5:$E$2004='Analítico Cp.'!$B89),-('Diário 3o PA'!$Q$5:$Q$2004=L$1),('Diário 3o PA'!$F$5:$F$2004))
+SUMPRODUCT(-('Diário 4º PA'!$E$5:$E$2004='Analítico Cp.'!$B89),-('Diário 4º PA'!$Q$5:$Q$2004=L$1),('Diário 4º PA'!$F$5:$F$2004))
+SUMPRODUCT(-('Diário 5º PA'!$E$5:$E$2004='Analítico Cp.'!$B89),-('Diário 5º PA'!$Q$5:$Q$2004=L$1),('Diário 5º PA'!$F$5:$F$2004))
+SUMPRODUCT(-('Comp.'!$D$5:$D$253='Analítico Cp.'!$B89),-('Comp.'!$L$5:$L$253=L$1),('Comp.'!$E$5:$E$253))</f>
        <v>0</v>
      </c>
      <c r="M89" s="15">
        <f>SUMPRODUCT(-('Diário 2o PA'!$E$5:$E$1412='Analítico Cp.'!$B89),-('Diário 2o PA'!$Q$5:$Q$1412=M$1),('Diário 2o PA'!$F$5:$F$1412))
+SUMPRODUCT(-('Diário 3o PA'!$E$5:$E$2004='Analítico Cp.'!$B89),-('Diário 3o PA'!$Q$5:$Q$2004=M$1),('Diário 3o PA'!$F$5:$F$2004))
+SUMPRODUCT(-('Diário 4º PA'!$E$5:$E$2004='Analítico Cp.'!$B89),-('Diário 4º PA'!$Q$5:$Q$2004=M$1),('Diário 4º PA'!$F$5:$F$2004))
+SUMPRODUCT(-('Diário 5º PA'!$E$5:$E$2004='Analítico Cp.'!$B89),-('Diário 5º PA'!$Q$5:$Q$2004=M$1),('Diário 5º PA'!$F$5:$F$2004))
+SUMPRODUCT(-('Comp.'!$D$5:$D$253='Analítico Cp.'!$B89),-('Comp.'!$L$5:$L$253=M$1),('Comp.'!$E$5:$E$253))</f>
        <v>0</v>
      </c>
      <c r="N89" s="15">
        <f>SUMPRODUCT(-('Diário 2o PA'!$E$5:$E$1412='Analítico Cp.'!$B89),-('Diário 2o PA'!$Q$5:$Q$1412=N$1),('Diário 2o PA'!$F$5:$F$1412))
+SUMPRODUCT(-('Diário 3o PA'!$E$5:$E$2004='Analítico Cp.'!$B89),-('Diário 3o PA'!$Q$5:$Q$2004=N$1),('Diário 3o PA'!$F$5:$F$2004))
+SUMPRODUCT(-('Diário 4º PA'!$E$5:$E$2004='Analítico Cp.'!$B89),-('Diário 4º PA'!$Q$5:$Q$2004=N$1),('Diário 4º PA'!$F$5:$F$2004))
+SUMPRODUCT(-('Diário 5º PA'!$E$5:$E$2004='Analítico Cp.'!$B89),-('Diário 5º PA'!$Q$5:$Q$2004=N$1),('Diário 5º PA'!$F$5:$F$2004))
+SUMPRODUCT(-('Comp.'!$D$5:$D$253='Analítico Cp.'!$B89),-('Comp.'!$L$5:$L$253=N$1),('Comp.'!$E$5:$E$253))</f>
        <v>0</v>
      </c>
      <c r="O89" s="16">
        <f t="shared" si="12"/>
        <v>0</v>
      </c>
      <c r="P89" s="193">
        <f t="shared" si="13"/>
        <v>0</v>
      </c>
    </row>
    <row r="90" spans="1:16" ht="23.25" customHeight="1" x14ac:dyDescent="0.25">
      <c r="A90" s="68" t="s">
        <v>184</v>
      </c>
      <c r="B90" s="115" t="s">
        <v>754</v>
      </c>
      <c r="C90" s="15">
        <f>SUMPRODUCT(-('Diário 2o PA'!$E$5:$E$1412='Analítico Cp.'!$B90),-('Diário 2o PA'!$Q$5:$Q$1412=C$1),('Diário 2o PA'!$F$5:$F$1412))
+SUMPRODUCT(-('Diário 3o PA'!$E$5:$E$2004='Analítico Cp.'!$B90),-('Diário 3o PA'!$Q$5:$Q$2004=C$1),('Diário 3o PA'!$F$5:$F$2004))
+SUMPRODUCT(-('Diário 4º PA'!$E$5:$E$2004='Analítico Cp.'!$B90),-('Diário 4º PA'!$Q$5:$Q$2004=C$1),('Diário 4º PA'!$F$5:$F$2004))
+SUMPRODUCT(-('Diário 5º PA'!$E$5:$E$2004='Analítico Cp.'!$B90),-('Diário 5º PA'!$Q$5:$Q$2004=C$1),('Diário 5º PA'!$F$5:$F$2004))
+SUMPRODUCT(-('Comp.'!$D$5:$D$253='Analítico Cp.'!$B90),-('Comp.'!$L$5:$L$253=C$1),('Comp.'!$E$5:$E$253))</f>
        <v>422.22</v>
      </c>
      <c r="D90" s="15">
        <f>SUMPRODUCT(-('Diário 2o PA'!$E$5:$E$1412='Analítico Cp.'!$B90),-('Diário 2o PA'!$Q$5:$Q$1412=D$1),('Diário 2o PA'!$F$5:$F$1412))
+SUMPRODUCT(-('Diário 3o PA'!$E$5:$E$2004='Analítico Cp.'!$B90),-('Diário 3o PA'!$Q$5:$Q$2004=D$1),('Diário 3o PA'!$F$5:$F$2004))
+SUMPRODUCT(-('Diário 4º PA'!$E$5:$E$2004='Analítico Cp.'!$B90),-('Diário 4º PA'!$Q$5:$Q$2004=D$1),('Diário 4º PA'!$F$5:$F$2004))
+SUMPRODUCT(-('Diário 5º PA'!$E$5:$E$2004='Analítico Cp.'!$B90),-('Diário 5º PA'!$Q$5:$Q$2004=D$1),('Diário 5º PA'!$F$5:$F$2004))
+SUMPRODUCT(-('Comp.'!$D$5:$D$253='Analítico Cp.'!$B90),-('Comp.'!$L$5:$L$253=D$1),('Comp.'!$E$5:$E$253))</f>
        <v>436.27</v>
      </c>
      <c r="E90" s="15">
        <f>SUMPRODUCT(-('Diário 2o PA'!$E$5:$E$1412='Analítico Cp.'!$B90),-('Diário 2o PA'!$Q$5:$Q$1412=E$1),('Diário 2o PA'!$F$5:$F$1412))
+SUMPRODUCT(-('Diário 3o PA'!$E$5:$E$2004='Analítico Cp.'!$B90),-('Diário 3o PA'!$Q$5:$Q$2004=E$1),('Diário 3o PA'!$F$5:$F$2004))
+SUMPRODUCT(-('Diário 4º PA'!$E$5:$E$2004='Analítico Cp.'!$B90),-('Diário 4º PA'!$Q$5:$Q$2004=E$1),('Diário 4º PA'!$F$5:$F$2004))
+SUMPRODUCT(-('Diário 5º PA'!$E$5:$E$2004='Analítico Cp.'!$B90),-('Diário 5º PA'!$Q$5:$Q$2004=E$1),('Diário 5º PA'!$F$5:$F$2004))
+SUMPRODUCT(-('Comp.'!$D$5:$D$253='Analítico Cp.'!$B90),-('Comp.'!$L$5:$L$253=E$1),('Comp.'!$E$5:$E$253))</f>
        <v>0</v>
      </c>
      <c r="F90" s="15">
        <f>SUMPRODUCT(-('Diário 2o PA'!$E$5:$E$1412='Analítico Cp.'!$B90),-('Diário 2o PA'!$Q$5:$Q$1412=F$1),('Diário 2o PA'!$F$5:$F$1412))
+SUMPRODUCT(-('Diário 3o PA'!$E$5:$E$2004='Analítico Cp.'!$B90),-('Diário 3o PA'!$Q$5:$Q$2004=F$1),('Diário 3o PA'!$F$5:$F$2004))
+SUMPRODUCT(-('Diário 4º PA'!$E$5:$E$2004='Analítico Cp.'!$B90),-('Diário 4º PA'!$Q$5:$Q$2004=F$1),('Diário 4º PA'!$F$5:$F$2004))
+SUMPRODUCT(-('Diário 5º PA'!$E$5:$E$2004='Analítico Cp.'!$B90),-('Diário 5º PA'!$Q$5:$Q$2004=F$1),('Diário 5º PA'!$F$5:$F$2004))
+SUMPRODUCT(-('Comp.'!$D$5:$D$253='Analítico Cp.'!$B90),-('Comp.'!$L$5:$L$253=F$1),('Comp.'!$E$5:$E$253))</f>
        <v>0</v>
      </c>
      <c r="G90" s="15">
        <f>SUMPRODUCT(-('Diário 2o PA'!$E$5:$E$1412='Analítico Cp.'!$B90),-('Diário 2o PA'!$Q$5:$Q$1412=G$1),('Diário 2o PA'!$F$5:$F$1412))
+SUMPRODUCT(-('Diário 3o PA'!$E$5:$E$2004='Analítico Cp.'!$B90),-('Diário 3o PA'!$Q$5:$Q$2004=G$1),('Diário 3o PA'!$F$5:$F$2004))
+SUMPRODUCT(-('Diário 4º PA'!$E$5:$E$2004='Analítico Cp.'!$B90),-('Diário 4º PA'!$Q$5:$Q$2004=G$1),('Diário 4º PA'!$F$5:$F$2004))
+SUMPRODUCT(-('Diário 5º PA'!$E$5:$E$2004='Analítico Cp.'!$B90),-('Diário 5º PA'!$Q$5:$Q$2004=G$1),('Diário 5º PA'!$F$5:$F$2004))
+SUMPRODUCT(-('Comp.'!$D$5:$D$253='Analítico Cp.'!$B90),-('Comp.'!$L$5:$L$253=G$1),('Comp.'!$E$5:$E$253))</f>
        <v>0</v>
      </c>
      <c r="H90" s="15">
        <f>SUMPRODUCT(-('Diário 2o PA'!$E$5:$E$1412='Analítico Cp.'!$B90),-('Diário 2o PA'!$Q$5:$Q$1412=H$1),('Diário 2o PA'!$F$5:$F$1412))
+SUMPRODUCT(-('Diário 3o PA'!$E$5:$E$2004='Analítico Cp.'!$B90),-('Diário 3o PA'!$Q$5:$Q$2004=H$1),('Diário 3o PA'!$F$5:$F$2004))
+SUMPRODUCT(-('Diário 4º PA'!$E$5:$E$2004='Analítico Cp.'!$B90),-('Diário 4º PA'!$Q$5:$Q$2004=H$1),('Diário 4º PA'!$F$5:$F$2004))
+SUMPRODUCT(-('Diário 5º PA'!$E$5:$E$2004='Analítico Cp.'!$B90),-('Diário 5º PA'!$Q$5:$Q$2004=H$1),('Diário 5º PA'!$F$5:$F$2004))
+SUMPRODUCT(-('Comp.'!$D$5:$D$253='Analítico Cp.'!$B90),-('Comp.'!$L$5:$L$253=H$1),('Comp.'!$E$5:$E$253))</f>
        <v>0</v>
      </c>
      <c r="I90" s="15">
        <f>SUMPRODUCT(-('Diário 2o PA'!$E$5:$E$1412='Analítico Cp.'!$B90),-('Diário 2o PA'!$Q$5:$Q$1412=I$1),('Diário 2o PA'!$F$5:$F$1412))
+SUMPRODUCT(-('Diário 3o PA'!$E$5:$E$2004='Analítico Cp.'!$B90),-('Diário 3o PA'!$Q$5:$Q$2004=I$1),('Diário 3o PA'!$F$5:$F$2004))
+SUMPRODUCT(-('Diário 4º PA'!$E$5:$E$2004='Analítico Cp.'!$B90),-('Diário 4º PA'!$Q$5:$Q$2004=I$1),('Diário 4º PA'!$F$5:$F$2004))
+SUMPRODUCT(-('Diário 5º PA'!$E$5:$E$2004='Analítico Cp.'!$B90),-('Diário 5º PA'!$Q$5:$Q$2004=I$1),('Diário 5º PA'!$F$5:$F$2004))
+SUMPRODUCT(-('Comp.'!$D$5:$D$253='Analítico Cp.'!$B90),-('Comp.'!$L$5:$L$253=I$1),('Comp.'!$E$5:$E$253))</f>
        <v>0</v>
      </c>
      <c r="J90" s="15">
        <f>SUMPRODUCT(-('Diário 2o PA'!$E$5:$E$1412='Analítico Cp.'!$B90),-('Diário 2o PA'!$Q$5:$Q$1412=J$1),('Diário 2o PA'!$F$5:$F$1412))
+SUMPRODUCT(-('Diário 3o PA'!$E$5:$E$2004='Analítico Cp.'!$B90),-('Diário 3o PA'!$Q$5:$Q$2004=J$1),('Diário 3o PA'!$F$5:$F$2004))
+SUMPRODUCT(-('Diário 4º PA'!$E$5:$E$2004='Analítico Cp.'!$B90),-('Diário 4º PA'!$Q$5:$Q$2004=J$1),('Diário 4º PA'!$F$5:$F$2004))
+SUMPRODUCT(-('Diário 5º PA'!$E$5:$E$2004='Analítico Cp.'!$B90),-('Diário 5º PA'!$Q$5:$Q$2004=J$1),('Diário 5º PA'!$F$5:$F$2004))
+SUMPRODUCT(-('Comp.'!$D$5:$D$253='Analítico Cp.'!$B90),-('Comp.'!$L$5:$L$253=J$1),('Comp.'!$E$5:$E$253))</f>
        <v>0</v>
      </c>
      <c r="K90" s="15">
        <f>SUMPRODUCT(-('Diário 2o PA'!$E$5:$E$1412='Analítico Cp.'!$B90),-('Diário 2o PA'!$Q$5:$Q$1412=K$1),('Diário 2o PA'!$F$5:$F$1412))
+SUMPRODUCT(-('Diário 3o PA'!$E$5:$E$2004='Analítico Cp.'!$B90),-('Diário 3o PA'!$Q$5:$Q$2004=K$1),('Diário 3o PA'!$F$5:$F$2004))
+SUMPRODUCT(-('Diário 4º PA'!$E$5:$E$2004='Analítico Cp.'!$B90),-('Diário 4º PA'!$Q$5:$Q$2004=K$1),('Diário 4º PA'!$F$5:$F$2004))
+SUMPRODUCT(-('Diário 5º PA'!$E$5:$E$2004='Analítico Cp.'!$B90),-('Diário 5º PA'!$Q$5:$Q$2004=K$1),('Diário 5º PA'!$F$5:$F$2004))
+SUMPRODUCT(-('Comp.'!$D$5:$D$253='Analítico Cp.'!$B90),-('Comp.'!$L$5:$L$253=K$1),('Comp.'!$E$5:$E$253))</f>
        <v>0</v>
      </c>
      <c r="L90" s="15">
        <f>SUMPRODUCT(-('Diário 2o PA'!$E$5:$E$1412='Analítico Cp.'!$B90),-('Diário 2o PA'!$Q$5:$Q$1412=L$1),('Diário 2o PA'!$F$5:$F$1412))
+SUMPRODUCT(-('Diário 3o PA'!$E$5:$E$2004='Analítico Cp.'!$B90),-('Diário 3o PA'!$Q$5:$Q$2004=L$1),('Diário 3o PA'!$F$5:$F$2004))
+SUMPRODUCT(-('Diário 4º PA'!$E$5:$E$2004='Analítico Cp.'!$B90),-('Diário 4º PA'!$Q$5:$Q$2004=L$1),('Diário 4º PA'!$F$5:$F$2004))
+SUMPRODUCT(-('Diário 5º PA'!$E$5:$E$2004='Analítico Cp.'!$B90),-('Diário 5º PA'!$Q$5:$Q$2004=L$1),('Diário 5º PA'!$F$5:$F$2004))
+SUMPRODUCT(-('Comp.'!$D$5:$D$253='Analítico Cp.'!$B90),-('Comp.'!$L$5:$L$253=L$1),('Comp.'!$E$5:$E$253))</f>
        <v>0</v>
      </c>
      <c r="M90" s="15">
        <f>SUMPRODUCT(-('Diário 2o PA'!$E$5:$E$1412='Analítico Cp.'!$B90),-('Diário 2o PA'!$Q$5:$Q$1412=M$1),('Diário 2o PA'!$F$5:$F$1412))
+SUMPRODUCT(-('Diário 3o PA'!$E$5:$E$2004='Analítico Cp.'!$B90),-('Diário 3o PA'!$Q$5:$Q$2004=M$1),('Diário 3o PA'!$F$5:$F$2004))
+SUMPRODUCT(-('Diário 4º PA'!$E$5:$E$2004='Analítico Cp.'!$B90),-('Diário 4º PA'!$Q$5:$Q$2004=M$1),('Diário 4º PA'!$F$5:$F$2004))
+SUMPRODUCT(-('Diário 5º PA'!$E$5:$E$2004='Analítico Cp.'!$B90),-('Diário 5º PA'!$Q$5:$Q$2004=M$1),('Diário 5º PA'!$F$5:$F$2004))
+SUMPRODUCT(-('Comp.'!$D$5:$D$253='Analítico Cp.'!$B90),-('Comp.'!$L$5:$L$253=M$1),('Comp.'!$E$5:$E$253))</f>
        <v>0</v>
      </c>
      <c r="N90" s="15">
        <f>SUMPRODUCT(-('Diário 2o PA'!$E$5:$E$1412='Analítico Cp.'!$B90),-('Diário 2o PA'!$Q$5:$Q$1412=N$1),('Diário 2o PA'!$F$5:$F$1412))
+SUMPRODUCT(-('Diário 3o PA'!$E$5:$E$2004='Analítico Cp.'!$B90),-('Diário 3o PA'!$Q$5:$Q$2004=N$1),('Diário 3o PA'!$F$5:$F$2004))
+SUMPRODUCT(-('Diário 4º PA'!$E$5:$E$2004='Analítico Cp.'!$B90),-('Diário 4º PA'!$Q$5:$Q$2004=N$1),('Diário 4º PA'!$F$5:$F$2004))
+SUMPRODUCT(-('Diário 5º PA'!$E$5:$E$2004='Analítico Cp.'!$B90),-('Diário 5º PA'!$Q$5:$Q$2004=N$1),('Diário 5º PA'!$F$5:$F$2004))
+SUMPRODUCT(-('Comp.'!$D$5:$D$253='Analítico Cp.'!$B90),-('Comp.'!$L$5:$L$253=N$1),('Comp.'!$E$5:$E$253))</f>
        <v>0</v>
      </c>
      <c r="O90" s="16">
        <f t="shared" si="12"/>
        <v>858.49</v>
      </c>
      <c r="P90" s="193">
        <f t="shared" si="13"/>
        <v>1.2053298298192043E-4</v>
      </c>
    </row>
    <row r="91" spans="1:16" ht="23.25" customHeight="1" x14ac:dyDescent="0.25">
      <c r="A91" s="68" t="s">
        <v>185</v>
      </c>
      <c r="B91" s="115" t="s">
        <v>424</v>
      </c>
      <c r="C91" s="15">
        <f>SUMPRODUCT(-('Diário 2o PA'!$E$5:$E$1412='Analítico Cp.'!$B91),-('Diário 2o PA'!$Q$5:$Q$1412=C$1),('Diário 2o PA'!$F$5:$F$1412))
+SUMPRODUCT(-('Diário 3o PA'!$E$5:$E$2004='Analítico Cp.'!$B91),-('Diário 3o PA'!$Q$5:$Q$2004=C$1),('Diário 3o PA'!$F$5:$F$2004))
+SUMPRODUCT(-('Diário 4º PA'!$E$5:$E$2004='Analítico Cp.'!$B91),-('Diário 4º PA'!$Q$5:$Q$2004=C$1),('Diário 4º PA'!$F$5:$F$2004))
+SUMPRODUCT(-('Diário 5º PA'!$E$5:$E$2004='Analítico Cp.'!$B91),-('Diário 5º PA'!$Q$5:$Q$2004=C$1),('Diário 5º PA'!$F$5:$F$2004))
+SUMPRODUCT(-('Comp.'!$D$5:$D$253='Analítico Cp.'!$B91),-('Comp.'!$L$5:$L$253=C$1),('Comp.'!$E$5:$E$253))</f>
        <v>1067.57</v>
      </c>
      <c r="D91" s="15">
        <f>SUMPRODUCT(-('Diário 2o PA'!$E$5:$E$1412='Analítico Cp.'!$B91),-('Diário 2o PA'!$Q$5:$Q$1412=D$1),('Diário 2o PA'!$F$5:$F$1412))
+SUMPRODUCT(-('Diário 3o PA'!$E$5:$E$2004='Analítico Cp.'!$B91),-('Diário 3o PA'!$Q$5:$Q$2004=D$1),('Diário 3o PA'!$F$5:$F$2004))
+SUMPRODUCT(-('Diário 4º PA'!$E$5:$E$2004='Analítico Cp.'!$B91),-('Diário 4º PA'!$Q$5:$Q$2004=D$1),('Diário 4º PA'!$F$5:$F$2004))
+SUMPRODUCT(-('Diário 5º PA'!$E$5:$E$2004='Analítico Cp.'!$B91),-('Diário 5º PA'!$Q$5:$Q$2004=D$1),('Diário 5º PA'!$F$5:$F$2004))
+SUMPRODUCT(-('Comp.'!$D$5:$D$253='Analítico Cp.'!$B91),-('Comp.'!$L$5:$L$253=D$1),('Comp.'!$E$5:$E$253))</f>
        <v>20324.109999999997</v>
      </c>
      <c r="E91" s="15">
        <f>SUMPRODUCT(-('Diário 2o PA'!$E$5:$E$1412='Analítico Cp.'!$B91),-('Diário 2o PA'!$Q$5:$Q$1412=E$1),('Diário 2o PA'!$F$5:$F$1412))
+SUMPRODUCT(-('Diário 3o PA'!$E$5:$E$2004='Analítico Cp.'!$B91),-('Diário 3o PA'!$Q$5:$Q$2004=E$1),('Diário 3o PA'!$F$5:$F$2004))
+SUMPRODUCT(-('Diário 4º PA'!$E$5:$E$2004='Analítico Cp.'!$B91),-('Diário 4º PA'!$Q$5:$Q$2004=E$1),('Diário 4º PA'!$F$5:$F$2004))
+SUMPRODUCT(-('Diário 5º PA'!$E$5:$E$2004='Analítico Cp.'!$B91),-('Diário 5º PA'!$Q$5:$Q$2004=E$1),('Diário 5º PA'!$F$5:$F$2004))
+SUMPRODUCT(-('Comp.'!$D$5:$D$253='Analítico Cp.'!$B91),-('Comp.'!$L$5:$L$253=E$1),('Comp.'!$E$5:$E$253))</f>
        <v>523.80999999999995</v>
      </c>
      <c r="F91" s="15">
        <f>SUMPRODUCT(-('Diário 2o PA'!$E$5:$E$1412='Analítico Cp.'!$B91),-('Diário 2o PA'!$Q$5:$Q$1412=F$1),('Diário 2o PA'!$F$5:$F$1412))
+SUMPRODUCT(-('Diário 3o PA'!$E$5:$E$2004='Analítico Cp.'!$B91),-('Diário 3o PA'!$Q$5:$Q$2004=F$1),('Diário 3o PA'!$F$5:$F$2004))
+SUMPRODUCT(-('Diário 4º PA'!$E$5:$E$2004='Analítico Cp.'!$B91),-('Diário 4º PA'!$Q$5:$Q$2004=F$1),('Diário 4º PA'!$F$5:$F$2004))
+SUMPRODUCT(-('Diário 5º PA'!$E$5:$E$2004='Analítico Cp.'!$B91),-('Diário 5º PA'!$Q$5:$Q$2004=F$1),('Diário 5º PA'!$F$5:$F$2004))
+SUMPRODUCT(-('Comp.'!$D$5:$D$253='Analítico Cp.'!$B91),-('Comp.'!$L$5:$L$253=F$1),('Comp.'!$E$5:$E$253))</f>
        <v>0</v>
      </c>
      <c r="G91" s="15">
        <f>SUMPRODUCT(-('Diário 2o PA'!$E$5:$E$1412='Analítico Cp.'!$B91),-('Diário 2o PA'!$Q$5:$Q$1412=G$1),('Diário 2o PA'!$F$5:$F$1412))
+SUMPRODUCT(-('Diário 3o PA'!$E$5:$E$2004='Analítico Cp.'!$B91),-('Diário 3o PA'!$Q$5:$Q$2004=G$1),('Diário 3o PA'!$F$5:$F$2004))
+SUMPRODUCT(-('Diário 4º PA'!$E$5:$E$2004='Analítico Cp.'!$B91),-('Diário 4º PA'!$Q$5:$Q$2004=G$1),('Diário 4º PA'!$F$5:$F$2004))
+SUMPRODUCT(-('Diário 5º PA'!$E$5:$E$2004='Analítico Cp.'!$B91),-('Diário 5º PA'!$Q$5:$Q$2004=G$1),('Diário 5º PA'!$F$5:$F$2004))
+SUMPRODUCT(-('Comp.'!$D$5:$D$253='Analítico Cp.'!$B91),-('Comp.'!$L$5:$L$253=G$1),('Comp.'!$E$5:$E$253))</f>
        <v>0</v>
      </c>
      <c r="H91" s="15">
        <f>SUMPRODUCT(-('Diário 2o PA'!$E$5:$E$1412='Analítico Cp.'!$B91),-('Diário 2o PA'!$Q$5:$Q$1412=H$1),('Diário 2o PA'!$F$5:$F$1412))
+SUMPRODUCT(-('Diário 3o PA'!$E$5:$E$2004='Analítico Cp.'!$B91),-('Diário 3o PA'!$Q$5:$Q$2004=H$1),('Diário 3o PA'!$F$5:$F$2004))
+SUMPRODUCT(-('Diário 4º PA'!$E$5:$E$2004='Analítico Cp.'!$B91),-('Diário 4º PA'!$Q$5:$Q$2004=H$1),('Diário 4º PA'!$F$5:$F$2004))
+SUMPRODUCT(-('Diário 5º PA'!$E$5:$E$2004='Analítico Cp.'!$B91),-('Diário 5º PA'!$Q$5:$Q$2004=H$1),('Diário 5º PA'!$F$5:$F$2004))
+SUMPRODUCT(-('Comp.'!$D$5:$D$253='Analítico Cp.'!$B91),-('Comp.'!$L$5:$L$253=H$1),('Comp.'!$E$5:$E$253))</f>
        <v>0</v>
      </c>
      <c r="I91" s="15">
        <f>SUMPRODUCT(-('Diário 2o PA'!$E$5:$E$1412='Analítico Cp.'!$B91),-('Diário 2o PA'!$Q$5:$Q$1412=I$1),('Diário 2o PA'!$F$5:$F$1412))
+SUMPRODUCT(-('Diário 3o PA'!$E$5:$E$2004='Analítico Cp.'!$B91),-('Diário 3o PA'!$Q$5:$Q$2004=I$1),('Diário 3o PA'!$F$5:$F$2004))
+SUMPRODUCT(-('Diário 4º PA'!$E$5:$E$2004='Analítico Cp.'!$B91),-('Diário 4º PA'!$Q$5:$Q$2004=I$1),('Diário 4º PA'!$F$5:$F$2004))
+SUMPRODUCT(-('Diário 5º PA'!$E$5:$E$2004='Analítico Cp.'!$B91),-('Diário 5º PA'!$Q$5:$Q$2004=I$1),('Diário 5º PA'!$F$5:$F$2004))
+SUMPRODUCT(-('Comp.'!$D$5:$D$253='Analítico Cp.'!$B91),-('Comp.'!$L$5:$L$253=I$1),('Comp.'!$E$5:$E$253))</f>
        <v>0</v>
      </c>
      <c r="J91" s="15">
        <f>SUMPRODUCT(-('Diário 2o PA'!$E$5:$E$1412='Analítico Cp.'!$B91),-('Diário 2o PA'!$Q$5:$Q$1412=J$1),('Diário 2o PA'!$F$5:$F$1412))
+SUMPRODUCT(-('Diário 3o PA'!$E$5:$E$2004='Analítico Cp.'!$B91),-('Diário 3o PA'!$Q$5:$Q$2004=J$1),('Diário 3o PA'!$F$5:$F$2004))
+SUMPRODUCT(-('Diário 4º PA'!$E$5:$E$2004='Analítico Cp.'!$B91),-('Diário 4º PA'!$Q$5:$Q$2004=J$1),('Diário 4º PA'!$F$5:$F$2004))
+SUMPRODUCT(-('Diário 5º PA'!$E$5:$E$2004='Analítico Cp.'!$B91),-('Diário 5º PA'!$Q$5:$Q$2004=J$1),('Diário 5º PA'!$F$5:$F$2004))
+SUMPRODUCT(-('Comp.'!$D$5:$D$253='Analítico Cp.'!$B91),-('Comp.'!$L$5:$L$253=J$1),('Comp.'!$E$5:$E$253))</f>
        <v>0</v>
      </c>
      <c r="K91" s="15">
        <f>SUMPRODUCT(-('Diário 2o PA'!$E$5:$E$1412='Analítico Cp.'!$B91),-('Diário 2o PA'!$Q$5:$Q$1412=K$1),('Diário 2o PA'!$F$5:$F$1412))
+SUMPRODUCT(-('Diário 3o PA'!$E$5:$E$2004='Analítico Cp.'!$B91),-('Diário 3o PA'!$Q$5:$Q$2004=K$1),('Diário 3o PA'!$F$5:$F$2004))
+SUMPRODUCT(-('Diário 4º PA'!$E$5:$E$2004='Analítico Cp.'!$B91),-('Diário 4º PA'!$Q$5:$Q$2004=K$1),('Diário 4º PA'!$F$5:$F$2004))
+SUMPRODUCT(-('Diário 5º PA'!$E$5:$E$2004='Analítico Cp.'!$B91),-('Diário 5º PA'!$Q$5:$Q$2004=K$1),('Diário 5º PA'!$F$5:$F$2004))
+SUMPRODUCT(-('Comp.'!$D$5:$D$253='Analítico Cp.'!$B91),-('Comp.'!$L$5:$L$253=K$1),('Comp.'!$E$5:$E$253))</f>
        <v>0</v>
      </c>
      <c r="L91" s="15">
        <f>SUMPRODUCT(-('Diário 2o PA'!$E$5:$E$1412='Analítico Cp.'!$B91),-('Diário 2o PA'!$Q$5:$Q$1412=L$1),('Diário 2o PA'!$F$5:$F$1412))
+SUMPRODUCT(-('Diário 3o PA'!$E$5:$E$2004='Analítico Cp.'!$B91),-('Diário 3o PA'!$Q$5:$Q$2004=L$1),('Diário 3o PA'!$F$5:$F$2004))
+SUMPRODUCT(-('Diário 4º PA'!$E$5:$E$2004='Analítico Cp.'!$B91),-('Diário 4º PA'!$Q$5:$Q$2004=L$1),('Diário 4º PA'!$F$5:$F$2004))
+SUMPRODUCT(-('Diário 5º PA'!$E$5:$E$2004='Analítico Cp.'!$B91),-('Diário 5º PA'!$Q$5:$Q$2004=L$1),('Diário 5º PA'!$F$5:$F$2004))
+SUMPRODUCT(-('Comp.'!$D$5:$D$253='Analítico Cp.'!$B91),-('Comp.'!$L$5:$L$253=L$1),('Comp.'!$E$5:$E$253))</f>
        <v>0</v>
      </c>
      <c r="M91" s="15">
        <f>SUMPRODUCT(-('Diário 2o PA'!$E$5:$E$1412='Analítico Cp.'!$B91),-('Diário 2o PA'!$Q$5:$Q$1412=M$1),('Diário 2o PA'!$F$5:$F$1412))
+SUMPRODUCT(-('Diário 3o PA'!$E$5:$E$2004='Analítico Cp.'!$B91),-('Diário 3o PA'!$Q$5:$Q$2004=M$1),('Diário 3o PA'!$F$5:$F$2004))
+SUMPRODUCT(-('Diário 4º PA'!$E$5:$E$2004='Analítico Cp.'!$B91),-('Diário 4º PA'!$Q$5:$Q$2004=M$1),('Diário 4º PA'!$F$5:$F$2004))
+SUMPRODUCT(-('Diário 5º PA'!$E$5:$E$2004='Analítico Cp.'!$B91),-('Diário 5º PA'!$Q$5:$Q$2004=M$1),('Diário 5º PA'!$F$5:$F$2004))
+SUMPRODUCT(-('Comp.'!$D$5:$D$253='Analítico Cp.'!$B91),-('Comp.'!$L$5:$L$253=M$1),('Comp.'!$E$5:$E$253))</f>
        <v>0</v>
      </c>
      <c r="N91" s="15">
        <f>SUMPRODUCT(-('Diário 2o PA'!$E$5:$E$1412='Analítico Cp.'!$B91),-('Diário 2o PA'!$Q$5:$Q$1412=N$1),('Diário 2o PA'!$F$5:$F$1412))
+SUMPRODUCT(-('Diário 3o PA'!$E$5:$E$2004='Analítico Cp.'!$B91),-('Diário 3o PA'!$Q$5:$Q$2004=N$1),('Diário 3o PA'!$F$5:$F$2004))
+SUMPRODUCT(-('Diário 4º PA'!$E$5:$E$2004='Analítico Cp.'!$B91),-('Diário 4º PA'!$Q$5:$Q$2004=N$1),('Diário 4º PA'!$F$5:$F$2004))
+SUMPRODUCT(-('Diário 5º PA'!$E$5:$E$2004='Analítico Cp.'!$B91),-('Diário 5º PA'!$Q$5:$Q$2004=N$1),('Diário 5º PA'!$F$5:$F$2004))
+SUMPRODUCT(-('Comp.'!$D$5:$D$253='Analítico Cp.'!$B91),-('Comp.'!$L$5:$L$253=N$1),('Comp.'!$E$5:$E$253))</f>
        <v>0</v>
      </c>
      <c r="O91" s="16">
        <f t="shared" si="12"/>
        <v>21915.489999999998</v>
      </c>
      <c r="P91" s="193">
        <f t="shared" si="13"/>
        <v>3.0769599916253506E-3</v>
      </c>
    </row>
    <row r="92" spans="1:16" ht="23.25" customHeight="1" x14ac:dyDescent="0.25">
      <c r="A92" s="68" t="s">
        <v>186</v>
      </c>
      <c r="B92" s="115" t="s">
        <v>69</v>
      </c>
      <c r="C92" s="15">
        <f>SUMPRODUCT(-('Diário 2o PA'!$E$5:$E$1412='Analítico Cp.'!$B92),-('Diário 2o PA'!$Q$5:$Q$1412=C$1),('Diário 2o PA'!$F$5:$F$1412))
+SUMPRODUCT(-('Diário 3o PA'!$E$5:$E$2004='Analítico Cp.'!$B92),-('Diário 3o PA'!$Q$5:$Q$2004=C$1),('Diário 3o PA'!$F$5:$F$2004))
+SUMPRODUCT(-('Diário 4º PA'!$E$5:$E$2004='Analítico Cp.'!$B92),-('Diário 4º PA'!$Q$5:$Q$2004=C$1),('Diário 4º PA'!$F$5:$F$2004))
+SUMPRODUCT(-('Diário 5º PA'!$E$5:$E$2004='Analítico Cp.'!$B92),-('Diário 5º PA'!$Q$5:$Q$2004=C$1),('Diário 5º PA'!$F$5:$F$2004))
+SUMPRODUCT(-('Comp.'!$D$5:$D$253='Analítico Cp.'!$B92),-('Comp.'!$L$5:$L$253=C$1),('Comp.'!$E$5:$E$253))</f>
        <v>0</v>
      </c>
      <c r="D92" s="15">
        <f>SUMPRODUCT(-('Diário 2o PA'!$E$5:$E$1412='Analítico Cp.'!$B92),-('Diário 2o PA'!$Q$5:$Q$1412=D$1),('Diário 2o PA'!$F$5:$F$1412))
+SUMPRODUCT(-('Diário 3o PA'!$E$5:$E$2004='Analítico Cp.'!$B92),-('Diário 3o PA'!$Q$5:$Q$2004=D$1),('Diário 3o PA'!$F$5:$F$2004))
+SUMPRODUCT(-('Diário 4º PA'!$E$5:$E$2004='Analítico Cp.'!$B92),-('Diário 4º PA'!$Q$5:$Q$2004=D$1),('Diário 4º PA'!$F$5:$F$2004))
+SUMPRODUCT(-('Diário 5º PA'!$E$5:$E$2004='Analítico Cp.'!$B92),-('Diário 5º PA'!$Q$5:$Q$2004=D$1),('Diário 5º PA'!$F$5:$F$2004))
+SUMPRODUCT(-('Comp.'!$D$5:$D$253='Analítico Cp.'!$B92),-('Comp.'!$L$5:$L$253=D$1),('Comp.'!$E$5:$E$253))</f>
        <v>0</v>
      </c>
      <c r="E92" s="15">
        <f>SUMPRODUCT(-('Diário 2o PA'!$E$5:$E$1412='Analítico Cp.'!$B92),-('Diário 2o PA'!$Q$5:$Q$1412=E$1),('Diário 2o PA'!$F$5:$F$1412))
+SUMPRODUCT(-('Diário 3o PA'!$E$5:$E$2004='Analítico Cp.'!$B92),-('Diário 3o PA'!$Q$5:$Q$2004=E$1),('Diário 3o PA'!$F$5:$F$2004))
+SUMPRODUCT(-('Diário 4º PA'!$E$5:$E$2004='Analítico Cp.'!$B92),-('Diário 4º PA'!$Q$5:$Q$2004=E$1),('Diário 4º PA'!$F$5:$F$2004))
+SUMPRODUCT(-('Diário 5º PA'!$E$5:$E$2004='Analítico Cp.'!$B92),-('Diário 5º PA'!$Q$5:$Q$2004=E$1),('Diário 5º PA'!$F$5:$F$2004))
+SUMPRODUCT(-('Comp.'!$D$5:$D$253='Analítico Cp.'!$B92),-('Comp.'!$L$5:$L$253=E$1),('Comp.'!$E$5:$E$253))</f>
        <v>0</v>
      </c>
      <c r="F92" s="15">
        <f>SUMPRODUCT(-('Diário 2o PA'!$E$5:$E$1412='Analítico Cp.'!$B92),-('Diário 2o PA'!$Q$5:$Q$1412=F$1),('Diário 2o PA'!$F$5:$F$1412))
+SUMPRODUCT(-('Diário 3o PA'!$E$5:$E$2004='Analítico Cp.'!$B92),-('Diário 3o PA'!$Q$5:$Q$2004=F$1),('Diário 3o PA'!$F$5:$F$2004))
+SUMPRODUCT(-('Diário 4º PA'!$E$5:$E$2004='Analítico Cp.'!$B92),-('Diário 4º PA'!$Q$5:$Q$2004=F$1),('Diário 4º PA'!$F$5:$F$2004))
+SUMPRODUCT(-('Diário 5º PA'!$E$5:$E$2004='Analítico Cp.'!$B92),-('Diário 5º PA'!$Q$5:$Q$2004=F$1),('Diário 5º PA'!$F$5:$F$2004))
+SUMPRODUCT(-('Comp.'!$D$5:$D$253='Analítico Cp.'!$B92),-('Comp.'!$L$5:$L$253=F$1),('Comp.'!$E$5:$E$253))</f>
        <v>0</v>
      </c>
      <c r="G92" s="15">
        <f>SUMPRODUCT(-('Diário 2o PA'!$E$5:$E$1412='Analítico Cp.'!$B92),-('Diário 2o PA'!$Q$5:$Q$1412=G$1),('Diário 2o PA'!$F$5:$F$1412))
+SUMPRODUCT(-('Diário 3o PA'!$E$5:$E$2004='Analítico Cp.'!$B92),-('Diário 3o PA'!$Q$5:$Q$2004=G$1),('Diário 3o PA'!$F$5:$F$2004))
+SUMPRODUCT(-('Diário 4º PA'!$E$5:$E$2004='Analítico Cp.'!$B92),-('Diário 4º PA'!$Q$5:$Q$2004=G$1),('Diário 4º PA'!$F$5:$F$2004))
+SUMPRODUCT(-('Diário 5º PA'!$E$5:$E$2004='Analítico Cp.'!$B92),-('Diário 5º PA'!$Q$5:$Q$2004=G$1),('Diário 5º PA'!$F$5:$F$2004))
+SUMPRODUCT(-('Comp.'!$D$5:$D$253='Analítico Cp.'!$B92),-('Comp.'!$L$5:$L$253=G$1),('Comp.'!$E$5:$E$253))</f>
        <v>0</v>
      </c>
      <c r="H92" s="15">
        <f>SUMPRODUCT(-('Diário 2o PA'!$E$5:$E$1412='Analítico Cp.'!$B92),-('Diário 2o PA'!$Q$5:$Q$1412=H$1),('Diário 2o PA'!$F$5:$F$1412))
+SUMPRODUCT(-('Diário 3o PA'!$E$5:$E$2004='Analítico Cp.'!$B92),-('Diário 3o PA'!$Q$5:$Q$2004=H$1),('Diário 3o PA'!$F$5:$F$2004))
+SUMPRODUCT(-('Diário 4º PA'!$E$5:$E$2004='Analítico Cp.'!$B92),-('Diário 4º PA'!$Q$5:$Q$2004=H$1),('Diário 4º PA'!$F$5:$F$2004))
+SUMPRODUCT(-('Diário 5º PA'!$E$5:$E$2004='Analítico Cp.'!$B92),-('Diário 5º PA'!$Q$5:$Q$2004=H$1),('Diário 5º PA'!$F$5:$F$2004))
+SUMPRODUCT(-('Comp.'!$D$5:$D$253='Analítico Cp.'!$B92),-('Comp.'!$L$5:$L$253=H$1),('Comp.'!$E$5:$E$253))</f>
        <v>0</v>
      </c>
      <c r="I92" s="15">
        <f>SUMPRODUCT(-('Diário 2o PA'!$E$5:$E$1412='Analítico Cp.'!$B92),-('Diário 2o PA'!$Q$5:$Q$1412=I$1),('Diário 2o PA'!$F$5:$F$1412))
+SUMPRODUCT(-('Diário 3o PA'!$E$5:$E$2004='Analítico Cp.'!$B92),-('Diário 3o PA'!$Q$5:$Q$2004=I$1),('Diário 3o PA'!$F$5:$F$2004))
+SUMPRODUCT(-('Diário 4º PA'!$E$5:$E$2004='Analítico Cp.'!$B92),-('Diário 4º PA'!$Q$5:$Q$2004=I$1),('Diário 4º PA'!$F$5:$F$2004))
+SUMPRODUCT(-('Diário 5º PA'!$E$5:$E$2004='Analítico Cp.'!$B92),-('Diário 5º PA'!$Q$5:$Q$2004=I$1),('Diário 5º PA'!$F$5:$F$2004))
+SUMPRODUCT(-('Comp.'!$D$5:$D$253='Analítico Cp.'!$B92),-('Comp.'!$L$5:$L$253=I$1),('Comp.'!$E$5:$E$253))</f>
        <v>0</v>
      </c>
      <c r="J92" s="15">
        <f>SUMPRODUCT(-('Diário 2o PA'!$E$5:$E$1412='Analítico Cp.'!$B92),-('Diário 2o PA'!$Q$5:$Q$1412=J$1),('Diário 2o PA'!$F$5:$F$1412))
+SUMPRODUCT(-('Diário 3o PA'!$E$5:$E$2004='Analítico Cp.'!$B92),-('Diário 3o PA'!$Q$5:$Q$2004=J$1),('Diário 3o PA'!$F$5:$F$2004))
+SUMPRODUCT(-('Diário 4º PA'!$E$5:$E$2004='Analítico Cp.'!$B92),-('Diário 4º PA'!$Q$5:$Q$2004=J$1),('Diário 4º PA'!$F$5:$F$2004))
+SUMPRODUCT(-('Diário 5º PA'!$E$5:$E$2004='Analítico Cp.'!$B92),-('Diário 5º PA'!$Q$5:$Q$2004=J$1),('Diário 5º PA'!$F$5:$F$2004))
+SUMPRODUCT(-('Comp.'!$D$5:$D$253='Analítico Cp.'!$B92),-('Comp.'!$L$5:$L$253=J$1),('Comp.'!$E$5:$E$253))</f>
        <v>0</v>
      </c>
      <c r="K92" s="15">
        <f>SUMPRODUCT(-('Diário 2o PA'!$E$5:$E$1412='Analítico Cp.'!$B92),-('Diário 2o PA'!$Q$5:$Q$1412=K$1),('Diário 2o PA'!$F$5:$F$1412))
+SUMPRODUCT(-('Diário 3o PA'!$E$5:$E$2004='Analítico Cp.'!$B92),-('Diário 3o PA'!$Q$5:$Q$2004=K$1),('Diário 3o PA'!$F$5:$F$2004))
+SUMPRODUCT(-('Diário 4º PA'!$E$5:$E$2004='Analítico Cp.'!$B92),-('Diário 4º PA'!$Q$5:$Q$2004=K$1),('Diário 4º PA'!$F$5:$F$2004))
+SUMPRODUCT(-('Diário 5º PA'!$E$5:$E$2004='Analítico Cp.'!$B92),-('Diário 5º PA'!$Q$5:$Q$2004=K$1),('Diário 5º PA'!$F$5:$F$2004))
+SUMPRODUCT(-('Comp.'!$D$5:$D$253='Analítico Cp.'!$B92),-('Comp.'!$L$5:$L$253=K$1),('Comp.'!$E$5:$E$253))</f>
        <v>0</v>
      </c>
      <c r="L92" s="15">
        <f>SUMPRODUCT(-('Diário 2o PA'!$E$5:$E$1412='Analítico Cp.'!$B92),-('Diário 2o PA'!$Q$5:$Q$1412=L$1),('Diário 2o PA'!$F$5:$F$1412))
+SUMPRODUCT(-('Diário 3o PA'!$E$5:$E$2004='Analítico Cp.'!$B92),-('Diário 3o PA'!$Q$5:$Q$2004=L$1),('Diário 3o PA'!$F$5:$F$2004))
+SUMPRODUCT(-('Diário 4º PA'!$E$5:$E$2004='Analítico Cp.'!$B92),-('Diário 4º PA'!$Q$5:$Q$2004=L$1),('Diário 4º PA'!$F$5:$F$2004))
+SUMPRODUCT(-('Diário 5º PA'!$E$5:$E$2004='Analítico Cp.'!$B92),-('Diário 5º PA'!$Q$5:$Q$2004=L$1),('Diário 5º PA'!$F$5:$F$2004))
+SUMPRODUCT(-('Comp.'!$D$5:$D$253='Analítico Cp.'!$B92),-('Comp.'!$L$5:$L$253=L$1),('Comp.'!$E$5:$E$253))</f>
        <v>0</v>
      </c>
      <c r="M92" s="15">
        <f>SUMPRODUCT(-('Diário 2o PA'!$E$5:$E$1412='Analítico Cp.'!$B92),-('Diário 2o PA'!$Q$5:$Q$1412=M$1),('Diário 2o PA'!$F$5:$F$1412))
+SUMPRODUCT(-('Diário 3o PA'!$E$5:$E$2004='Analítico Cp.'!$B92),-('Diário 3o PA'!$Q$5:$Q$2004=M$1),('Diário 3o PA'!$F$5:$F$2004))
+SUMPRODUCT(-('Diário 4º PA'!$E$5:$E$2004='Analítico Cp.'!$B92),-('Diário 4º PA'!$Q$5:$Q$2004=M$1),('Diário 4º PA'!$F$5:$F$2004))
+SUMPRODUCT(-('Diário 5º PA'!$E$5:$E$2004='Analítico Cp.'!$B92),-('Diário 5º PA'!$Q$5:$Q$2004=M$1),('Diário 5º PA'!$F$5:$F$2004))
+SUMPRODUCT(-('Comp.'!$D$5:$D$253='Analítico Cp.'!$B92),-('Comp.'!$L$5:$L$253=M$1),('Comp.'!$E$5:$E$253))</f>
        <v>0</v>
      </c>
      <c r="N92" s="15">
        <f>SUMPRODUCT(-('Diário 2o PA'!$E$5:$E$1412='Analítico Cp.'!$B92),-('Diário 2o PA'!$Q$5:$Q$1412=N$1),('Diário 2o PA'!$F$5:$F$1412))
+SUMPRODUCT(-('Diário 3o PA'!$E$5:$E$2004='Analítico Cp.'!$B92),-('Diário 3o PA'!$Q$5:$Q$2004=N$1),('Diário 3o PA'!$F$5:$F$2004))
+SUMPRODUCT(-('Diário 4º PA'!$E$5:$E$2004='Analítico Cp.'!$B92),-('Diário 4º PA'!$Q$5:$Q$2004=N$1),('Diário 4º PA'!$F$5:$F$2004))
+SUMPRODUCT(-('Diário 5º PA'!$E$5:$E$2004='Analítico Cp.'!$B92),-('Diário 5º PA'!$Q$5:$Q$2004=N$1),('Diário 5º PA'!$F$5:$F$2004))
+SUMPRODUCT(-('Comp.'!$D$5:$D$253='Analítico Cp.'!$B92),-('Comp.'!$L$5:$L$253=N$1),('Comp.'!$E$5:$E$253))</f>
        <v>0</v>
      </c>
      <c r="O92" s="16">
        <f t="shared" si="12"/>
        <v>0</v>
      </c>
      <c r="P92" s="193">
        <f t="shared" si="13"/>
        <v>0</v>
      </c>
    </row>
    <row r="93" spans="1:16" ht="23.25" customHeight="1" x14ac:dyDescent="0.25">
      <c r="A93" s="68" t="s">
        <v>187</v>
      </c>
      <c r="B93" s="115" t="s">
        <v>139</v>
      </c>
      <c r="C93" s="15">
        <f>SUMPRODUCT(-('Diário 2o PA'!$E$5:$E$1412='Analítico Cp.'!$B93),-('Diário 2o PA'!$Q$5:$Q$1412=C$1),('Diário 2o PA'!$F$5:$F$1412))
+SUMPRODUCT(-('Diário 3o PA'!$E$5:$E$2004='Analítico Cp.'!$B93),-('Diário 3o PA'!$Q$5:$Q$2004=C$1),('Diário 3o PA'!$F$5:$F$2004))
+SUMPRODUCT(-('Diário 4º PA'!$E$5:$E$2004='Analítico Cp.'!$B93),-('Diário 4º PA'!$Q$5:$Q$2004=C$1),('Diário 4º PA'!$F$5:$F$2004))
+SUMPRODUCT(-('Diário 5º PA'!$E$5:$E$2004='Analítico Cp.'!$B93),-('Diário 5º PA'!$Q$5:$Q$2004=C$1),('Diário 5º PA'!$F$5:$F$2004))
+SUMPRODUCT(-('Comp.'!$D$5:$D$253='Analítico Cp.'!$B93),-('Comp.'!$L$5:$L$253=C$1),('Comp.'!$E$5:$E$253))</f>
        <v>0</v>
      </c>
      <c r="D93" s="15">
        <f>SUMPRODUCT(-('Diário 2o PA'!$E$5:$E$1412='Analítico Cp.'!$B93),-('Diário 2o PA'!$Q$5:$Q$1412=D$1),('Diário 2o PA'!$F$5:$F$1412))
+SUMPRODUCT(-('Diário 3o PA'!$E$5:$E$2004='Analítico Cp.'!$B93),-('Diário 3o PA'!$Q$5:$Q$2004=D$1),('Diário 3o PA'!$F$5:$F$2004))
+SUMPRODUCT(-('Diário 4º PA'!$E$5:$E$2004='Analítico Cp.'!$B93),-('Diário 4º PA'!$Q$5:$Q$2004=D$1),('Diário 4º PA'!$F$5:$F$2004))
+SUMPRODUCT(-('Diário 5º PA'!$E$5:$E$2004='Analítico Cp.'!$B93),-('Diário 5º PA'!$Q$5:$Q$2004=D$1),('Diário 5º PA'!$F$5:$F$2004))
+SUMPRODUCT(-('Comp.'!$D$5:$D$253='Analítico Cp.'!$B93),-('Comp.'!$L$5:$L$253=D$1),('Comp.'!$E$5:$E$253))</f>
        <v>0</v>
      </c>
      <c r="E93" s="15">
        <f>SUMPRODUCT(-('Diário 2o PA'!$E$5:$E$1412='Analítico Cp.'!$B93),-('Diário 2o PA'!$Q$5:$Q$1412=E$1),('Diário 2o PA'!$F$5:$F$1412))
+SUMPRODUCT(-('Diário 3o PA'!$E$5:$E$2004='Analítico Cp.'!$B93),-('Diário 3o PA'!$Q$5:$Q$2004=E$1),('Diário 3o PA'!$F$5:$F$2004))
+SUMPRODUCT(-('Diário 4º PA'!$E$5:$E$2004='Analítico Cp.'!$B93),-('Diário 4º PA'!$Q$5:$Q$2004=E$1),('Diário 4º PA'!$F$5:$F$2004))
+SUMPRODUCT(-('Diário 5º PA'!$E$5:$E$2004='Analítico Cp.'!$B93),-('Diário 5º PA'!$Q$5:$Q$2004=E$1),('Diário 5º PA'!$F$5:$F$2004))
+SUMPRODUCT(-('Comp.'!$D$5:$D$253='Analítico Cp.'!$B93),-('Comp.'!$L$5:$L$253=E$1),('Comp.'!$E$5:$E$253))</f>
        <v>0</v>
      </c>
      <c r="F93" s="15">
        <f>SUMPRODUCT(-('Diário 2o PA'!$E$5:$E$1412='Analítico Cp.'!$B93),-('Diário 2o PA'!$Q$5:$Q$1412=F$1),('Diário 2o PA'!$F$5:$F$1412))
+SUMPRODUCT(-('Diário 3o PA'!$E$5:$E$2004='Analítico Cp.'!$B93),-('Diário 3o PA'!$Q$5:$Q$2004=F$1),('Diário 3o PA'!$F$5:$F$2004))
+SUMPRODUCT(-('Diário 4º PA'!$E$5:$E$2004='Analítico Cp.'!$B93),-('Diário 4º PA'!$Q$5:$Q$2004=F$1),('Diário 4º PA'!$F$5:$F$2004))
+SUMPRODUCT(-('Diário 5º PA'!$E$5:$E$2004='Analítico Cp.'!$B93),-('Diário 5º PA'!$Q$5:$Q$2004=F$1),('Diário 5º PA'!$F$5:$F$2004))
+SUMPRODUCT(-('Comp.'!$D$5:$D$253='Analítico Cp.'!$B93),-('Comp.'!$L$5:$L$253=F$1),('Comp.'!$E$5:$E$253))</f>
        <v>0</v>
      </c>
      <c r="G93" s="15">
        <f>SUMPRODUCT(-('Diário 2o PA'!$E$5:$E$1412='Analítico Cp.'!$B93),-('Diário 2o PA'!$Q$5:$Q$1412=G$1),('Diário 2o PA'!$F$5:$F$1412))
+SUMPRODUCT(-('Diário 3o PA'!$E$5:$E$2004='Analítico Cp.'!$B93),-('Diário 3o PA'!$Q$5:$Q$2004=G$1),('Diário 3o PA'!$F$5:$F$2004))
+SUMPRODUCT(-('Diário 4º PA'!$E$5:$E$2004='Analítico Cp.'!$B93),-('Diário 4º PA'!$Q$5:$Q$2004=G$1),('Diário 4º PA'!$F$5:$F$2004))
+SUMPRODUCT(-('Diário 5º PA'!$E$5:$E$2004='Analítico Cp.'!$B93),-('Diário 5º PA'!$Q$5:$Q$2004=G$1),('Diário 5º PA'!$F$5:$F$2004))
+SUMPRODUCT(-('Comp.'!$D$5:$D$253='Analítico Cp.'!$B93),-('Comp.'!$L$5:$L$253=G$1),('Comp.'!$E$5:$E$253))</f>
        <v>0</v>
      </c>
      <c r="H93" s="15">
        <f>SUMPRODUCT(-('Diário 2o PA'!$E$5:$E$1412='Analítico Cp.'!$B93),-('Diário 2o PA'!$Q$5:$Q$1412=H$1),('Diário 2o PA'!$F$5:$F$1412))
+SUMPRODUCT(-('Diário 3o PA'!$E$5:$E$2004='Analítico Cp.'!$B93),-('Diário 3o PA'!$Q$5:$Q$2004=H$1),('Diário 3o PA'!$F$5:$F$2004))
+SUMPRODUCT(-('Diário 4º PA'!$E$5:$E$2004='Analítico Cp.'!$B93),-('Diário 4º PA'!$Q$5:$Q$2004=H$1),('Diário 4º PA'!$F$5:$F$2004))
+SUMPRODUCT(-('Diário 5º PA'!$E$5:$E$2004='Analítico Cp.'!$B93),-('Diário 5º PA'!$Q$5:$Q$2004=H$1),('Diário 5º PA'!$F$5:$F$2004))
+SUMPRODUCT(-('Comp.'!$D$5:$D$253='Analítico Cp.'!$B93),-('Comp.'!$L$5:$L$253=H$1),('Comp.'!$E$5:$E$253))</f>
        <v>0</v>
      </c>
      <c r="I93" s="15">
        <f>SUMPRODUCT(-('Diário 2o PA'!$E$5:$E$1412='Analítico Cp.'!$B93),-('Diário 2o PA'!$Q$5:$Q$1412=I$1),('Diário 2o PA'!$F$5:$F$1412))
+SUMPRODUCT(-('Diário 3o PA'!$E$5:$E$2004='Analítico Cp.'!$B93),-('Diário 3o PA'!$Q$5:$Q$2004=I$1),('Diário 3o PA'!$F$5:$F$2004))
+SUMPRODUCT(-('Diário 4º PA'!$E$5:$E$2004='Analítico Cp.'!$B93),-('Diário 4º PA'!$Q$5:$Q$2004=I$1),('Diário 4º PA'!$F$5:$F$2004))
+SUMPRODUCT(-('Diário 5º PA'!$E$5:$E$2004='Analítico Cp.'!$B93),-('Diário 5º PA'!$Q$5:$Q$2004=I$1),('Diário 5º PA'!$F$5:$F$2004))
+SUMPRODUCT(-('Comp.'!$D$5:$D$253='Analítico Cp.'!$B93),-('Comp.'!$L$5:$L$253=I$1),('Comp.'!$E$5:$E$253))</f>
        <v>0</v>
      </c>
      <c r="J93" s="15">
        <f>SUMPRODUCT(-('Diário 2o PA'!$E$5:$E$1412='Analítico Cp.'!$B93),-('Diário 2o PA'!$Q$5:$Q$1412=J$1),('Diário 2o PA'!$F$5:$F$1412))
+SUMPRODUCT(-('Diário 3o PA'!$E$5:$E$2004='Analítico Cp.'!$B93),-('Diário 3o PA'!$Q$5:$Q$2004=J$1),('Diário 3o PA'!$F$5:$F$2004))
+SUMPRODUCT(-('Diário 4º PA'!$E$5:$E$2004='Analítico Cp.'!$B93),-('Diário 4º PA'!$Q$5:$Q$2004=J$1),('Diário 4º PA'!$F$5:$F$2004))
+SUMPRODUCT(-('Diário 5º PA'!$E$5:$E$2004='Analítico Cp.'!$B93),-('Diário 5º PA'!$Q$5:$Q$2004=J$1),('Diário 5º PA'!$F$5:$F$2004))
+SUMPRODUCT(-('Comp.'!$D$5:$D$253='Analítico Cp.'!$B93),-('Comp.'!$L$5:$L$253=J$1),('Comp.'!$E$5:$E$253))</f>
        <v>0</v>
      </c>
      <c r="K93" s="15">
        <f>SUMPRODUCT(-('Diário 2o PA'!$E$5:$E$1412='Analítico Cp.'!$B93),-('Diário 2o PA'!$Q$5:$Q$1412=K$1),('Diário 2o PA'!$F$5:$F$1412))
+SUMPRODUCT(-('Diário 3o PA'!$E$5:$E$2004='Analítico Cp.'!$B93),-('Diário 3o PA'!$Q$5:$Q$2004=K$1),('Diário 3o PA'!$F$5:$F$2004))
+SUMPRODUCT(-('Diário 4º PA'!$E$5:$E$2004='Analítico Cp.'!$B93),-('Diário 4º PA'!$Q$5:$Q$2004=K$1),('Diário 4º PA'!$F$5:$F$2004))
+SUMPRODUCT(-('Diário 5º PA'!$E$5:$E$2004='Analítico Cp.'!$B93),-('Diário 5º PA'!$Q$5:$Q$2004=K$1),('Diário 5º PA'!$F$5:$F$2004))
+SUMPRODUCT(-('Comp.'!$D$5:$D$253='Analítico Cp.'!$B93),-('Comp.'!$L$5:$L$253=K$1),('Comp.'!$E$5:$E$253))</f>
        <v>0</v>
      </c>
      <c r="L93" s="15">
        <f>SUMPRODUCT(-('Diário 2o PA'!$E$5:$E$1412='Analítico Cp.'!$B93),-('Diário 2o PA'!$Q$5:$Q$1412=L$1),('Diário 2o PA'!$F$5:$F$1412))
+SUMPRODUCT(-('Diário 3o PA'!$E$5:$E$2004='Analítico Cp.'!$B93),-('Diário 3o PA'!$Q$5:$Q$2004=L$1),('Diário 3o PA'!$F$5:$F$2004))
+SUMPRODUCT(-('Diário 4º PA'!$E$5:$E$2004='Analítico Cp.'!$B93),-('Diário 4º PA'!$Q$5:$Q$2004=L$1),('Diário 4º PA'!$F$5:$F$2004))
+SUMPRODUCT(-('Diário 5º PA'!$E$5:$E$2004='Analítico Cp.'!$B93),-('Diário 5º PA'!$Q$5:$Q$2004=L$1),('Diário 5º PA'!$F$5:$F$2004))
+SUMPRODUCT(-('Comp.'!$D$5:$D$253='Analítico Cp.'!$B93),-('Comp.'!$L$5:$L$253=L$1),('Comp.'!$E$5:$E$253))</f>
        <v>0</v>
      </c>
      <c r="M93" s="15">
        <f>SUMPRODUCT(-('Diário 2o PA'!$E$5:$E$1412='Analítico Cp.'!$B93),-('Diário 2o PA'!$Q$5:$Q$1412=M$1),('Diário 2o PA'!$F$5:$F$1412))
+SUMPRODUCT(-('Diário 3o PA'!$E$5:$E$2004='Analítico Cp.'!$B93),-('Diário 3o PA'!$Q$5:$Q$2004=M$1),('Diário 3o PA'!$F$5:$F$2004))
+SUMPRODUCT(-('Diário 4º PA'!$E$5:$E$2004='Analítico Cp.'!$B93),-('Diário 4º PA'!$Q$5:$Q$2004=M$1),('Diário 4º PA'!$F$5:$F$2004))
+SUMPRODUCT(-('Diário 5º PA'!$E$5:$E$2004='Analítico Cp.'!$B93),-('Diário 5º PA'!$Q$5:$Q$2004=M$1),('Diário 5º PA'!$F$5:$F$2004))
+SUMPRODUCT(-('Comp.'!$D$5:$D$253='Analítico Cp.'!$B93),-('Comp.'!$L$5:$L$253=M$1),('Comp.'!$E$5:$E$253))</f>
        <v>0</v>
      </c>
      <c r="N93" s="15">
        <f>SUMPRODUCT(-('Diário 2o PA'!$E$5:$E$1412='Analítico Cp.'!$B93),-('Diário 2o PA'!$Q$5:$Q$1412=N$1),('Diário 2o PA'!$F$5:$F$1412))
+SUMPRODUCT(-('Diário 3o PA'!$E$5:$E$2004='Analítico Cp.'!$B93),-('Diário 3o PA'!$Q$5:$Q$2004=N$1),('Diário 3o PA'!$F$5:$F$2004))
+SUMPRODUCT(-('Diário 4º PA'!$E$5:$E$2004='Analítico Cp.'!$B93),-('Diário 4º PA'!$Q$5:$Q$2004=N$1),('Diário 4º PA'!$F$5:$F$2004))
+SUMPRODUCT(-('Diário 5º PA'!$E$5:$E$2004='Analítico Cp.'!$B93),-('Diário 5º PA'!$Q$5:$Q$2004=N$1),('Diário 5º PA'!$F$5:$F$2004))
+SUMPRODUCT(-('Comp.'!$D$5:$D$253='Analítico Cp.'!$B93),-('Comp.'!$L$5:$L$253=N$1),('Comp.'!$E$5:$E$253))</f>
        <v>0</v>
      </c>
      <c r="O93" s="16">
        <f t="shared" si="12"/>
        <v>0</v>
      </c>
      <c r="P93" s="193">
        <f t="shared" si="13"/>
        <v>0</v>
      </c>
    </row>
    <row r="94" spans="1:16" ht="23.25" customHeight="1" x14ac:dyDescent="0.25">
      <c r="A94" s="68" t="s">
        <v>188</v>
      </c>
      <c r="B94" s="115" t="s">
        <v>755</v>
      </c>
      <c r="C94" s="15">
        <f>SUMPRODUCT(-('Diário 2o PA'!$E$5:$E$1412='Analítico Cp.'!$B94),-('Diário 2o PA'!$Q$5:$Q$1412=C$1),('Diário 2o PA'!$F$5:$F$1412))
+SUMPRODUCT(-('Diário 3o PA'!$E$5:$E$2004='Analítico Cp.'!$B94),-('Diário 3o PA'!$Q$5:$Q$2004=C$1),('Diário 3o PA'!$F$5:$F$2004))
+SUMPRODUCT(-('Diário 4º PA'!$E$5:$E$2004='Analítico Cp.'!$B94),-('Diário 4º PA'!$Q$5:$Q$2004=C$1),('Diário 4º PA'!$F$5:$F$2004))
+SUMPRODUCT(-('Diário 5º PA'!$E$5:$E$2004='Analítico Cp.'!$B94),-('Diário 5º PA'!$Q$5:$Q$2004=C$1),('Diário 5º PA'!$F$5:$F$2004))
+SUMPRODUCT(-('Comp.'!$D$5:$D$253='Analítico Cp.'!$B94),-('Comp.'!$L$5:$L$253=C$1),('Comp.'!$E$5:$E$253))</f>
        <v>0</v>
      </c>
      <c r="D94" s="15">
        <f>SUMPRODUCT(-('Diário 2o PA'!$E$5:$E$1412='Analítico Cp.'!$B94),-('Diário 2o PA'!$Q$5:$Q$1412=D$1),('Diário 2o PA'!$F$5:$F$1412))
+SUMPRODUCT(-('Diário 3o PA'!$E$5:$E$2004='Analítico Cp.'!$B94),-('Diário 3o PA'!$Q$5:$Q$2004=D$1),('Diário 3o PA'!$F$5:$F$2004))
+SUMPRODUCT(-('Diário 4º PA'!$E$5:$E$2004='Analítico Cp.'!$B94),-('Diário 4º PA'!$Q$5:$Q$2004=D$1),('Diário 4º PA'!$F$5:$F$2004))
+SUMPRODUCT(-('Diário 5º PA'!$E$5:$E$2004='Analítico Cp.'!$B94),-('Diário 5º PA'!$Q$5:$Q$2004=D$1),('Diário 5º PA'!$F$5:$F$2004))
+SUMPRODUCT(-('Comp.'!$D$5:$D$253='Analítico Cp.'!$B94),-('Comp.'!$L$5:$L$253=D$1),('Comp.'!$E$5:$E$253))</f>
        <v>0</v>
      </c>
      <c r="E94" s="15">
        <f>SUMPRODUCT(-('Diário 2o PA'!$E$5:$E$1412='Analítico Cp.'!$B94),-('Diário 2o PA'!$Q$5:$Q$1412=E$1),('Diário 2o PA'!$F$5:$F$1412))
+SUMPRODUCT(-('Diário 3o PA'!$E$5:$E$2004='Analítico Cp.'!$B94),-('Diário 3o PA'!$Q$5:$Q$2004=E$1),('Diário 3o PA'!$F$5:$F$2004))
+SUMPRODUCT(-('Diário 4º PA'!$E$5:$E$2004='Analítico Cp.'!$B94),-('Diário 4º PA'!$Q$5:$Q$2004=E$1),('Diário 4º PA'!$F$5:$F$2004))
+SUMPRODUCT(-('Diário 5º PA'!$E$5:$E$2004='Analítico Cp.'!$B94),-('Diário 5º PA'!$Q$5:$Q$2004=E$1),('Diário 5º PA'!$F$5:$F$2004))
+SUMPRODUCT(-('Comp.'!$D$5:$D$253='Analítico Cp.'!$B94),-('Comp.'!$L$5:$L$253=E$1),('Comp.'!$E$5:$E$253))</f>
        <v>0</v>
      </c>
      <c r="F94" s="15">
        <f>SUMPRODUCT(-('Diário 2o PA'!$E$5:$E$1412='Analítico Cp.'!$B94),-('Diário 2o PA'!$Q$5:$Q$1412=F$1),('Diário 2o PA'!$F$5:$F$1412))
+SUMPRODUCT(-('Diário 3o PA'!$E$5:$E$2004='Analítico Cp.'!$B94),-('Diário 3o PA'!$Q$5:$Q$2004=F$1),('Diário 3o PA'!$F$5:$F$2004))
+SUMPRODUCT(-('Diário 4º PA'!$E$5:$E$2004='Analítico Cp.'!$B94),-('Diário 4º PA'!$Q$5:$Q$2004=F$1),('Diário 4º PA'!$F$5:$F$2004))
+SUMPRODUCT(-('Diário 5º PA'!$E$5:$E$2004='Analítico Cp.'!$B94),-('Diário 5º PA'!$Q$5:$Q$2004=F$1),('Diário 5º PA'!$F$5:$F$2004))
+SUMPRODUCT(-('Comp.'!$D$5:$D$253='Analítico Cp.'!$B94),-('Comp.'!$L$5:$L$253=F$1),('Comp.'!$E$5:$E$253))</f>
        <v>0</v>
      </c>
      <c r="G94" s="15">
        <f>SUMPRODUCT(-('Diário 2o PA'!$E$5:$E$1412='Analítico Cp.'!$B94),-('Diário 2o PA'!$Q$5:$Q$1412=G$1),('Diário 2o PA'!$F$5:$F$1412))
+SUMPRODUCT(-('Diário 3o PA'!$E$5:$E$2004='Analítico Cp.'!$B94),-('Diário 3o PA'!$Q$5:$Q$2004=G$1),('Diário 3o PA'!$F$5:$F$2004))
+SUMPRODUCT(-('Diário 4º PA'!$E$5:$E$2004='Analítico Cp.'!$B94),-('Diário 4º PA'!$Q$5:$Q$2004=G$1),('Diário 4º PA'!$F$5:$F$2004))
+SUMPRODUCT(-('Diário 5º PA'!$E$5:$E$2004='Analítico Cp.'!$B94),-('Diário 5º PA'!$Q$5:$Q$2004=G$1),('Diário 5º PA'!$F$5:$F$2004))
+SUMPRODUCT(-('Comp.'!$D$5:$D$253='Analítico Cp.'!$B94),-('Comp.'!$L$5:$L$253=G$1),('Comp.'!$E$5:$E$253))</f>
        <v>0</v>
      </c>
      <c r="H94" s="15">
        <f>SUMPRODUCT(-('Diário 2o PA'!$E$5:$E$1412='Analítico Cp.'!$B94),-('Diário 2o PA'!$Q$5:$Q$1412=H$1),('Diário 2o PA'!$F$5:$F$1412))
+SUMPRODUCT(-('Diário 3o PA'!$E$5:$E$2004='Analítico Cp.'!$B94),-('Diário 3o PA'!$Q$5:$Q$2004=H$1),('Diário 3o PA'!$F$5:$F$2004))
+SUMPRODUCT(-('Diário 4º PA'!$E$5:$E$2004='Analítico Cp.'!$B94),-('Diário 4º PA'!$Q$5:$Q$2004=H$1),('Diário 4º PA'!$F$5:$F$2004))
+SUMPRODUCT(-('Diário 5º PA'!$E$5:$E$2004='Analítico Cp.'!$B94),-('Diário 5º PA'!$Q$5:$Q$2004=H$1),('Diário 5º PA'!$F$5:$F$2004))
+SUMPRODUCT(-('Comp.'!$D$5:$D$253='Analítico Cp.'!$B94),-('Comp.'!$L$5:$L$253=H$1),('Comp.'!$E$5:$E$253))</f>
        <v>0</v>
      </c>
      <c r="I94" s="15">
        <f>SUMPRODUCT(-('Diário 2o PA'!$E$5:$E$1412='Analítico Cp.'!$B94),-('Diário 2o PA'!$Q$5:$Q$1412=I$1),('Diário 2o PA'!$F$5:$F$1412))
+SUMPRODUCT(-('Diário 3o PA'!$E$5:$E$2004='Analítico Cp.'!$B94),-('Diário 3o PA'!$Q$5:$Q$2004=I$1),('Diário 3o PA'!$F$5:$F$2004))
+SUMPRODUCT(-('Diário 4º PA'!$E$5:$E$2004='Analítico Cp.'!$B94),-('Diário 4º PA'!$Q$5:$Q$2004=I$1),('Diário 4º PA'!$F$5:$F$2004))
+SUMPRODUCT(-('Diário 5º PA'!$E$5:$E$2004='Analítico Cp.'!$B94),-('Diário 5º PA'!$Q$5:$Q$2004=I$1),('Diário 5º PA'!$F$5:$F$2004))
+SUMPRODUCT(-('Comp.'!$D$5:$D$253='Analítico Cp.'!$B94),-('Comp.'!$L$5:$L$253=I$1),('Comp.'!$E$5:$E$253))</f>
        <v>0</v>
      </c>
      <c r="J94" s="15">
        <f>SUMPRODUCT(-('Diário 2o PA'!$E$5:$E$1412='Analítico Cp.'!$B94),-('Diário 2o PA'!$Q$5:$Q$1412=J$1),('Diário 2o PA'!$F$5:$F$1412))
+SUMPRODUCT(-('Diário 3o PA'!$E$5:$E$2004='Analítico Cp.'!$B94),-('Diário 3o PA'!$Q$5:$Q$2004=J$1),('Diário 3o PA'!$F$5:$F$2004))
+SUMPRODUCT(-('Diário 4º PA'!$E$5:$E$2004='Analítico Cp.'!$B94),-('Diário 4º PA'!$Q$5:$Q$2004=J$1),('Diário 4º PA'!$F$5:$F$2004))
+SUMPRODUCT(-('Diário 5º PA'!$E$5:$E$2004='Analítico Cp.'!$B94),-('Diário 5º PA'!$Q$5:$Q$2004=J$1),('Diário 5º PA'!$F$5:$F$2004))
+SUMPRODUCT(-('Comp.'!$D$5:$D$253='Analítico Cp.'!$B94),-('Comp.'!$L$5:$L$253=J$1),('Comp.'!$E$5:$E$253))</f>
        <v>0</v>
      </c>
      <c r="K94" s="15">
        <f>SUMPRODUCT(-('Diário 2o PA'!$E$5:$E$1412='Analítico Cp.'!$B94),-('Diário 2o PA'!$Q$5:$Q$1412=K$1),('Diário 2o PA'!$F$5:$F$1412))
+SUMPRODUCT(-('Diário 3o PA'!$E$5:$E$2004='Analítico Cp.'!$B94),-('Diário 3o PA'!$Q$5:$Q$2004=K$1),('Diário 3o PA'!$F$5:$F$2004))
+SUMPRODUCT(-('Diário 4º PA'!$E$5:$E$2004='Analítico Cp.'!$B94),-('Diário 4º PA'!$Q$5:$Q$2004=K$1),('Diário 4º PA'!$F$5:$F$2004))
+SUMPRODUCT(-('Diário 5º PA'!$E$5:$E$2004='Analítico Cp.'!$B94),-('Diário 5º PA'!$Q$5:$Q$2004=K$1),('Diário 5º PA'!$F$5:$F$2004))
+SUMPRODUCT(-('Comp.'!$D$5:$D$253='Analítico Cp.'!$B94),-('Comp.'!$L$5:$L$253=K$1),('Comp.'!$E$5:$E$253))</f>
        <v>0</v>
      </c>
      <c r="L94" s="15">
        <f>SUMPRODUCT(-('Diário 2o PA'!$E$5:$E$1412='Analítico Cp.'!$B94),-('Diário 2o PA'!$Q$5:$Q$1412=L$1),('Diário 2o PA'!$F$5:$F$1412))
+SUMPRODUCT(-('Diário 3o PA'!$E$5:$E$2004='Analítico Cp.'!$B94),-('Diário 3o PA'!$Q$5:$Q$2004=L$1),('Diário 3o PA'!$F$5:$F$2004))
+SUMPRODUCT(-('Diário 4º PA'!$E$5:$E$2004='Analítico Cp.'!$B94),-('Diário 4º PA'!$Q$5:$Q$2004=L$1),('Diário 4º PA'!$F$5:$F$2004))
+SUMPRODUCT(-('Diário 5º PA'!$E$5:$E$2004='Analítico Cp.'!$B94),-('Diário 5º PA'!$Q$5:$Q$2004=L$1),('Diário 5º PA'!$F$5:$F$2004))
+SUMPRODUCT(-('Comp.'!$D$5:$D$253='Analítico Cp.'!$B94),-('Comp.'!$L$5:$L$253=L$1),('Comp.'!$E$5:$E$253))</f>
        <v>0</v>
      </c>
      <c r="M94" s="15">
        <f>SUMPRODUCT(-('Diário 2o PA'!$E$5:$E$1412='Analítico Cp.'!$B94),-('Diário 2o PA'!$Q$5:$Q$1412=M$1),('Diário 2o PA'!$F$5:$F$1412))
+SUMPRODUCT(-('Diário 3o PA'!$E$5:$E$2004='Analítico Cp.'!$B94),-('Diário 3o PA'!$Q$5:$Q$2004=M$1),('Diário 3o PA'!$F$5:$F$2004))
+SUMPRODUCT(-('Diário 4º PA'!$E$5:$E$2004='Analítico Cp.'!$B94),-('Diário 4º PA'!$Q$5:$Q$2004=M$1),('Diário 4º PA'!$F$5:$F$2004))
+SUMPRODUCT(-('Diário 5º PA'!$E$5:$E$2004='Analítico Cp.'!$B94),-('Diário 5º PA'!$Q$5:$Q$2004=M$1),('Diário 5º PA'!$F$5:$F$2004))
+SUMPRODUCT(-('Comp.'!$D$5:$D$253='Analítico Cp.'!$B94),-('Comp.'!$L$5:$L$253=M$1),('Comp.'!$E$5:$E$253))</f>
        <v>0</v>
      </c>
      <c r="N94" s="15">
        <f>SUMPRODUCT(-('Diário 2o PA'!$E$5:$E$1412='Analítico Cp.'!$B94),-('Diário 2o PA'!$Q$5:$Q$1412=N$1),('Diário 2o PA'!$F$5:$F$1412))
+SUMPRODUCT(-('Diário 3o PA'!$E$5:$E$2004='Analítico Cp.'!$B94),-('Diário 3o PA'!$Q$5:$Q$2004=N$1),('Diário 3o PA'!$F$5:$F$2004))
+SUMPRODUCT(-('Diário 4º PA'!$E$5:$E$2004='Analítico Cp.'!$B94),-('Diário 4º PA'!$Q$5:$Q$2004=N$1),('Diário 4º PA'!$F$5:$F$2004))
+SUMPRODUCT(-('Diário 5º PA'!$E$5:$E$2004='Analítico Cp.'!$B94),-('Diário 5º PA'!$Q$5:$Q$2004=N$1),('Diário 5º PA'!$F$5:$F$2004))
+SUMPRODUCT(-('Comp.'!$D$5:$D$253='Analítico Cp.'!$B94),-('Comp.'!$L$5:$L$253=N$1),('Comp.'!$E$5:$E$253))</f>
        <v>0</v>
      </c>
      <c r="O94" s="16">
        <f t="shared" si="12"/>
        <v>0</v>
      </c>
      <c r="P94" s="193">
        <f t="shared" si="13"/>
        <v>0</v>
      </c>
    </row>
    <row r="95" spans="1:16" ht="23.25" customHeight="1" x14ac:dyDescent="0.25">
      <c r="A95" s="68" t="s">
        <v>189</v>
      </c>
      <c r="B95" s="115" t="s">
        <v>63</v>
      </c>
      <c r="C95" s="15">
        <f>SUMPRODUCT(-('Diário 2o PA'!$E$5:$E$1412='Analítico Cp.'!$B95),-('Diário 2o PA'!$Q$5:$Q$1412=C$1),('Diário 2o PA'!$F$5:$F$1412))
+SUMPRODUCT(-('Diário 3o PA'!$E$5:$E$2004='Analítico Cp.'!$B95),-('Diário 3o PA'!$Q$5:$Q$2004=C$1),('Diário 3o PA'!$F$5:$F$2004))
+SUMPRODUCT(-('Diário 4º PA'!$E$5:$E$2004='Analítico Cp.'!$B95),-('Diário 4º PA'!$Q$5:$Q$2004=C$1),('Diário 4º PA'!$F$5:$F$2004))
+SUMPRODUCT(-('Diário 5º PA'!$E$5:$E$2004='Analítico Cp.'!$B95),-('Diário 5º PA'!$Q$5:$Q$2004=C$1),('Diário 5º PA'!$F$5:$F$2004))
+SUMPRODUCT(-('Comp.'!$D$5:$D$253='Analítico Cp.'!$B95),-('Comp.'!$L$5:$L$253=C$1),('Comp.'!$E$5:$E$253))</f>
        <v>0</v>
      </c>
      <c r="D95" s="15">
        <f>SUMPRODUCT(-('Diário 2o PA'!$E$5:$E$1412='Analítico Cp.'!$B95),-('Diário 2o PA'!$Q$5:$Q$1412=D$1),('Diário 2o PA'!$F$5:$F$1412))
+SUMPRODUCT(-('Diário 3o PA'!$E$5:$E$2004='Analítico Cp.'!$B95),-('Diário 3o PA'!$Q$5:$Q$2004=D$1),('Diário 3o PA'!$F$5:$F$2004))
+SUMPRODUCT(-('Diário 4º PA'!$E$5:$E$2004='Analítico Cp.'!$B95),-('Diário 4º PA'!$Q$5:$Q$2004=D$1),('Diário 4º PA'!$F$5:$F$2004))
+SUMPRODUCT(-('Diário 5º PA'!$E$5:$E$2004='Analítico Cp.'!$B95),-('Diário 5º PA'!$Q$5:$Q$2004=D$1),('Diário 5º PA'!$F$5:$F$2004))
+SUMPRODUCT(-('Comp.'!$D$5:$D$253='Analítico Cp.'!$B95),-('Comp.'!$L$5:$L$253=D$1),('Comp.'!$E$5:$E$253))</f>
        <v>0</v>
      </c>
      <c r="E95" s="15">
        <f>SUMPRODUCT(-('Diário 2o PA'!$E$5:$E$1412='Analítico Cp.'!$B95),-('Diário 2o PA'!$Q$5:$Q$1412=E$1),('Diário 2o PA'!$F$5:$F$1412))
+SUMPRODUCT(-('Diário 3o PA'!$E$5:$E$2004='Analítico Cp.'!$B95),-('Diário 3o PA'!$Q$5:$Q$2004=E$1),('Diário 3o PA'!$F$5:$F$2004))
+SUMPRODUCT(-('Diário 4º PA'!$E$5:$E$2004='Analítico Cp.'!$B95),-('Diário 4º PA'!$Q$5:$Q$2004=E$1),('Diário 4º PA'!$F$5:$F$2004))
+SUMPRODUCT(-('Diário 5º PA'!$E$5:$E$2004='Analítico Cp.'!$B95),-('Diário 5º PA'!$Q$5:$Q$2004=E$1),('Diário 5º PA'!$F$5:$F$2004))
+SUMPRODUCT(-('Comp.'!$D$5:$D$253='Analítico Cp.'!$B95),-('Comp.'!$L$5:$L$253=E$1),('Comp.'!$E$5:$E$253))</f>
        <v>0</v>
      </c>
      <c r="F95" s="15">
        <f>SUMPRODUCT(-('Diário 2o PA'!$E$5:$E$1412='Analítico Cp.'!$B95),-('Diário 2o PA'!$Q$5:$Q$1412=F$1),('Diário 2o PA'!$F$5:$F$1412))
+SUMPRODUCT(-('Diário 3o PA'!$E$5:$E$2004='Analítico Cp.'!$B95),-('Diário 3o PA'!$Q$5:$Q$2004=F$1),('Diário 3o PA'!$F$5:$F$2004))
+SUMPRODUCT(-('Diário 4º PA'!$E$5:$E$2004='Analítico Cp.'!$B95),-('Diário 4º PA'!$Q$5:$Q$2004=F$1),('Diário 4º PA'!$F$5:$F$2004))
+SUMPRODUCT(-('Diário 5º PA'!$E$5:$E$2004='Analítico Cp.'!$B95),-('Diário 5º PA'!$Q$5:$Q$2004=F$1),('Diário 5º PA'!$F$5:$F$2004))
+SUMPRODUCT(-('Comp.'!$D$5:$D$253='Analítico Cp.'!$B95),-('Comp.'!$L$5:$L$253=F$1),('Comp.'!$E$5:$E$253))</f>
        <v>0</v>
      </c>
      <c r="G95" s="15">
        <f>SUMPRODUCT(-('Diário 2o PA'!$E$5:$E$1412='Analítico Cp.'!$B95),-('Diário 2o PA'!$Q$5:$Q$1412=G$1),('Diário 2o PA'!$F$5:$F$1412))
+SUMPRODUCT(-('Diário 3o PA'!$E$5:$E$2004='Analítico Cp.'!$B95),-('Diário 3o PA'!$Q$5:$Q$2004=G$1),('Diário 3o PA'!$F$5:$F$2004))
+SUMPRODUCT(-('Diário 4º PA'!$E$5:$E$2004='Analítico Cp.'!$B95),-('Diário 4º PA'!$Q$5:$Q$2004=G$1),('Diário 4º PA'!$F$5:$F$2004))
+SUMPRODUCT(-('Diário 5º PA'!$E$5:$E$2004='Analítico Cp.'!$B95),-('Diário 5º PA'!$Q$5:$Q$2004=G$1),('Diário 5º PA'!$F$5:$F$2004))
+SUMPRODUCT(-('Comp.'!$D$5:$D$253='Analítico Cp.'!$B95),-('Comp.'!$L$5:$L$253=G$1),('Comp.'!$E$5:$E$253))</f>
        <v>0</v>
      </c>
      <c r="H95" s="15">
        <f>SUMPRODUCT(-('Diário 2o PA'!$E$5:$E$1412='Analítico Cp.'!$B95),-('Diário 2o PA'!$Q$5:$Q$1412=H$1),('Diário 2o PA'!$F$5:$F$1412))
+SUMPRODUCT(-('Diário 3o PA'!$E$5:$E$2004='Analítico Cp.'!$B95),-('Diário 3o PA'!$Q$5:$Q$2004=H$1),('Diário 3o PA'!$F$5:$F$2004))
+SUMPRODUCT(-('Diário 4º PA'!$E$5:$E$2004='Analítico Cp.'!$B95),-('Diário 4º PA'!$Q$5:$Q$2004=H$1),('Diário 4º PA'!$F$5:$F$2004))
+SUMPRODUCT(-('Diário 5º PA'!$E$5:$E$2004='Analítico Cp.'!$B95),-('Diário 5º PA'!$Q$5:$Q$2004=H$1),('Diário 5º PA'!$F$5:$F$2004))
+SUMPRODUCT(-('Comp.'!$D$5:$D$253='Analítico Cp.'!$B95),-('Comp.'!$L$5:$L$253=H$1),('Comp.'!$E$5:$E$253))</f>
        <v>0</v>
      </c>
      <c r="I95" s="15">
        <f>SUMPRODUCT(-('Diário 2o PA'!$E$5:$E$1412='Analítico Cp.'!$B95),-('Diário 2o PA'!$Q$5:$Q$1412=I$1),('Diário 2o PA'!$F$5:$F$1412))
+SUMPRODUCT(-('Diário 3o PA'!$E$5:$E$2004='Analítico Cp.'!$B95),-('Diário 3o PA'!$Q$5:$Q$2004=I$1),('Diário 3o PA'!$F$5:$F$2004))
+SUMPRODUCT(-('Diário 4º PA'!$E$5:$E$2004='Analítico Cp.'!$B95),-('Diário 4º PA'!$Q$5:$Q$2004=I$1),('Diário 4º PA'!$F$5:$F$2004))
+SUMPRODUCT(-('Diário 5º PA'!$E$5:$E$2004='Analítico Cp.'!$B95),-('Diário 5º PA'!$Q$5:$Q$2004=I$1),('Diário 5º PA'!$F$5:$F$2004))
+SUMPRODUCT(-('Comp.'!$D$5:$D$253='Analítico Cp.'!$B95),-('Comp.'!$L$5:$L$253=I$1),('Comp.'!$E$5:$E$253))</f>
        <v>0</v>
      </c>
      <c r="J95" s="15">
        <f>SUMPRODUCT(-('Diário 2o PA'!$E$5:$E$1412='Analítico Cp.'!$B95),-('Diário 2o PA'!$Q$5:$Q$1412=J$1),('Diário 2o PA'!$F$5:$F$1412))
+SUMPRODUCT(-('Diário 3o PA'!$E$5:$E$2004='Analítico Cp.'!$B95),-('Diário 3o PA'!$Q$5:$Q$2004=J$1),('Diário 3o PA'!$F$5:$F$2004))
+SUMPRODUCT(-('Diário 4º PA'!$E$5:$E$2004='Analítico Cp.'!$B95),-('Diário 4º PA'!$Q$5:$Q$2004=J$1),('Diário 4º PA'!$F$5:$F$2004))
+SUMPRODUCT(-('Diário 5º PA'!$E$5:$E$2004='Analítico Cp.'!$B95),-('Diário 5º PA'!$Q$5:$Q$2004=J$1),('Diário 5º PA'!$F$5:$F$2004))
+SUMPRODUCT(-('Comp.'!$D$5:$D$253='Analítico Cp.'!$B95),-('Comp.'!$L$5:$L$253=J$1),('Comp.'!$E$5:$E$253))</f>
        <v>0</v>
      </c>
      <c r="K95" s="15">
        <f>SUMPRODUCT(-('Diário 2o PA'!$E$5:$E$1412='Analítico Cp.'!$B95),-('Diário 2o PA'!$Q$5:$Q$1412=K$1),('Diário 2o PA'!$F$5:$F$1412))
+SUMPRODUCT(-('Diário 3o PA'!$E$5:$E$2004='Analítico Cp.'!$B95),-('Diário 3o PA'!$Q$5:$Q$2004=K$1),('Diário 3o PA'!$F$5:$F$2004))
+SUMPRODUCT(-('Diário 4º PA'!$E$5:$E$2004='Analítico Cp.'!$B95),-('Diário 4º PA'!$Q$5:$Q$2004=K$1),('Diário 4º PA'!$F$5:$F$2004))
+SUMPRODUCT(-('Diário 5º PA'!$E$5:$E$2004='Analítico Cp.'!$B95),-('Diário 5º PA'!$Q$5:$Q$2004=K$1),('Diário 5º PA'!$F$5:$F$2004))
+SUMPRODUCT(-('Comp.'!$D$5:$D$253='Analítico Cp.'!$B95),-('Comp.'!$L$5:$L$253=K$1),('Comp.'!$E$5:$E$253))</f>
        <v>0</v>
      </c>
      <c r="L95" s="15">
        <f>SUMPRODUCT(-('Diário 2o PA'!$E$5:$E$1412='Analítico Cp.'!$B95),-('Diário 2o PA'!$Q$5:$Q$1412=L$1),('Diário 2o PA'!$F$5:$F$1412))
+SUMPRODUCT(-('Diário 3o PA'!$E$5:$E$2004='Analítico Cp.'!$B95),-('Diário 3o PA'!$Q$5:$Q$2004=L$1),('Diário 3o PA'!$F$5:$F$2004))
+SUMPRODUCT(-('Diário 4º PA'!$E$5:$E$2004='Analítico Cp.'!$B95),-('Diário 4º PA'!$Q$5:$Q$2004=L$1),('Diário 4º PA'!$F$5:$F$2004))
+SUMPRODUCT(-('Diário 5º PA'!$E$5:$E$2004='Analítico Cp.'!$B95),-('Diário 5º PA'!$Q$5:$Q$2004=L$1),('Diário 5º PA'!$F$5:$F$2004))
+SUMPRODUCT(-('Comp.'!$D$5:$D$253='Analítico Cp.'!$B95),-('Comp.'!$L$5:$L$253=L$1),('Comp.'!$E$5:$E$253))</f>
        <v>0</v>
      </c>
      <c r="M95" s="15">
        <f>SUMPRODUCT(-('Diário 2o PA'!$E$5:$E$1412='Analítico Cp.'!$B95),-('Diário 2o PA'!$Q$5:$Q$1412=M$1),('Diário 2o PA'!$F$5:$F$1412))
+SUMPRODUCT(-('Diário 3o PA'!$E$5:$E$2004='Analítico Cp.'!$B95),-('Diário 3o PA'!$Q$5:$Q$2004=M$1),('Diário 3o PA'!$F$5:$F$2004))
+SUMPRODUCT(-('Diário 4º PA'!$E$5:$E$2004='Analítico Cp.'!$B95),-('Diário 4º PA'!$Q$5:$Q$2004=M$1),('Diário 4º PA'!$F$5:$F$2004))
+SUMPRODUCT(-('Diário 5º PA'!$E$5:$E$2004='Analítico Cp.'!$B95),-('Diário 5º PA'!$Q$5:$Q$2004=M$1),('Diário 5º PA'!$F$5:$F$2004))
+SUMPRODUCT(-('Comp.'!$D$5:$D$253='Analítico Cp.'!$B95),-('Comp.'!$L$5:$L$253=M$1),('Comp.'!$E$5:$E$253))</f>
        <v>0</v>
      </c>
      <c r="N95" s="15">
        <f>SUMPRODUCT(-('Diário 2o PA'!$E$5:$E$1412='Analítico Cp.'!$B95),-('Diário 2o PA'!$Q$5:$Q$1412=N$1),('Diário 2o PA'!$F$5:$F$1412))
+SUMPRODUCT(-('Diário 3o PA'!$E$5:$E$2004='Analítico Cp.'!$B95),-('Diário 3o PA'!$Q$5:$Q$2004=N$1),('Diário 3o PA'!$F$5:$F$2004))
+SUMPRODUCT(-('Diário 4º PA'!$E$5:$E$2004='Analítico Cp.'!$B95),-('Diário 4º PA'!$Q$5:$Q$2004=N$1),('Diário 4º PA'!$F$5:$F$2004))
+SUMPRODUCT(-('Diário 5º PA'!$E$5:$E$2004='Analítico Cp.'!$B95),-('Diário 5º PA'!$Q$5:$Q$2004=N$1),('Diário 5º PA'!$F$5:$F$2004))
+SUMPRODUCT(-('Comp.'!$D$5:$D$253='Analítico Cp.'!$B95),-('Comp.'!$L$5:$L$253=N$1),('Comp.'!$E$5:$E$253))</f>
        <v>0</v>
      </c>
      <c r="O95" s="16">
        <f t="shared" si="12"/>
        <v>0</v>
      </c>
      <c r="P95" s="193">
        <f t="shared" si="13"/>
        <v>0</v>
      </c>
    </row>
    <row r="96" spans="1:16" ht="23.25" customHeight="1" x14ac:dyDescent="0.25">
      <c r="A96" s="68" t="s">
        <v>190</v>
      </c>
      <c r="B96" s="115" t="s">
        <v>88</v>
      </c>
      <c r="C96" s="15">
        <f>SUMPRODUCT(-('Diário 2o PA'!$E$5:$E$1412='Analítico Cp.'!$B96),-('Diário 2o PA'!$Q$5:$Q$1412=C$1),('Diário 2o PA'!$F$5:$F$1412))
+SUMPRODUCT(-('Diário 3o PA'!$E$5:$E$2004='Analítico Cp.'!$B96),-('Diário 3o PA'!$Q$5:$Q$2004=C$1),('Diário 3o PA'!$F$5:$F$2004))
+SUMPRODUCT(-('Diário 4º PA'!$E$5:$E$2004='Analítico Cp.'!$B96),-('Diário 4º PA'!$Q$5:$Q$2004=C$1),('Diário 4º PA'!$F$5:$F$2004))
+SUMPRODUCT(-('Diário 5º PA'!$E$5:$E$2004='Analítico Cp.'!$B96),-('Diário 5º PA'!$Q$5:$Q$2004=C$1),('Diário 5º PA'!$F$5:$F$2004))
+SUMPRODUCT(-('Comp.'!$D$5:$D$253='Analítico Cp.'!$B96),-('Comp.'!$L$5:$L$253=C$1),('Comp.'!$E$5:$E$253))</f>
        <v>0</v>
      </c>
      <c r="D96" s="15">
        <f>SUMPRODUCT(-('Diário 2o PA'!$E$5:$E$1412='Analítico Cp.'!$B96),-('Diário 2o PA'!$Q$5:$Q$1412=D$1),('Diário 2o PA'!$F$5:$F$1412))
+SUMPRODUCT(-('Diário 3o PA'!$E$5:$E$2004='Analítico Cp.'!$B96),-('Diário 3o PA'!$Q$5:$Q$2004=D$1),('Diário 3o PA'!$F$5:$F$2004))
+SUMPRODUCT(-('Diário 4º PA'!$E$5:$E$2004='Analítico Cp.'!$B96),-('Diário 4º PA'!$Q$5:$Q$2004=D$1),('Diário 4º PA'!$F$5:$F$2004))
+SUMPRODUCT(-('Diário 5º PA'!$E$5:$E$2004='Analítico Cp.'!$B96),-('Diário 5º PA'!$Q$5:$Q$2004=D$1),('Diário 5º PA'!$F$5:$F$2004))
+SUMPRODUCT(-('Comp.'!$D$5:$D$253='Analítico Cp.'!$B96),-('Comp.'!$L$5:$L$253=D$1),('Comp.'!$E$5:$E$253))</f>
        <v>0</v>
      </c>
      <c r="E96" s="15">
        <f>SUMPRODUCT(-('Diário 2o PA'!$E$5:$E$1412='Analítico Cp.'!$B96),-('Diário 2o PA'!$Q$5:$Q$1412=E$1),('Diário 2o PA'!$F$5:$F$1412))
+SUMPRODUCT(-('Diário 3o PA'!$E$5:$E$2004='Analítico Cp.'!$B96),-('Diário 3o PA'!$Q$5:$Q$2004=E$1),('Diário 3o PA'!$F$5:$F$2004))
+SUMPRODUCT(-('Diário 4º PA'!$E$5:$E$2004='Analítico Cp.'!$B96),-('Diário 4º PA'!$Q$5:$Q$2004=E$1),('Diário 4º PA'!$F$5:$F$2004))
+SUMPRODUCT(-('Diário 5º PA'!$E$5:$E$2004='Analítico Cp.'!$B96),-('Diário 5º PA'!$Q$5:$Q$2004=E$1),('Diário 5º PA'!$F$5:$F$2004))
+SUMPRODUCT(-('Comp.'!$D$5:$D$253='Analítico Cp.'!$B96),-('Comp.'!$L$5:$L$253=E$1),('Comp.'!$E$5:$E$253))</f>
        <v>0</v>
      </c>
      <c r="F96" s="15">
        <f>SUMPRODUCT(-('Diário 2o PA'!$E$5:$E$1412='Analítico Cp.'!$B96),-('Diário 2o PA'!$Q$5:$Q$1412=F$1),('Diário 2o PA'!$F$5:$F$1412))
+SUMPRODUCT(-('Diário 3o PA'!$E$5:$E$2004='Analítico Cp.'!$B96),-('Diário 3o PA'!$Q$5:$Q$2004=F$1),('Diário 3o PA'!$F$5:$F$2004))
+SUMPRODUCT(-('Diário 4º PA'!$E$5:$E$2004='Analítico Cp.'!$B96),-('Diário 4º PA'!$Q$5:$Q$2004=F$1),('Diário 4º PA'!$F$5:$F$2004))
+SUMPRODUCT(-('Diário 5º PA'!$E$5:$E$2004='Analítico Cp.'!$B96),-('Diário 5º PA'!$Q$5:$Q$2004=F$1),('Diário 5º PA'!$F$5:$F$2004))
+SUMPRODUCT(-('Comp.'!$D$5:$D$253='Analítico Cp.'!$B96),-('Comp.'!$L$5:$L$253=F$1),('Comp.'!$E$5:$E$253))</f>
        <v>0</v>
      </c>
      <c r="G96" s="15">
        <f>SUMPRODUCT(-('Diário 2o PA'!$E$5:$E$1412='Analítico Cp.'!$B96),-('Diário 2o PA'!$Q$5:$Q$1412=G$1),('Diário 2o PA'!$F$5:$F$1412))
+SUMPRODUCT(-('Diário 3o PA'!$E$5:$E$2004='Analítico Cp.'!$B96),-('Diário 3o PA'!$Q$5:$Q$2004=G$1),('Diário 3o PA'!$F$5:$F$2004))
+SUMPRODUCT(-('Diário 4º PA'!$E$5:$E$2004='Analítico Cp.'!$B96),-('Diário 4º PA'!$Q$5:$Q$2004=G$1),('Diário 4º PA'!$F$5:$F$2004))
+SUMPRODUCT(-('Diário 5º PA'!$E$5:$E$2004='Analítico Cp.'!$B96),-('Diário 5º PA'!$Q$5:$Q$2004=G$1),('Diário 5º PA'!$F$5:$F$2004))
+SUMPRODUCT(-('Comp.'!$D$5:$D$253='Analítico Cp.'!$B96),-('Comp.'!$L$5:$L$253=G$1),('Comp.'!$E$5:$E$253))</f>
        <v>0</v>
      </c>
      <c r="H96" s="15">
        <f>SUMPRODUCT(-('Diário 2o PA'!$E$5:$E$1412='Analítico Cp.'!$B96),-('Diário 2o PA'!$Q$5:$Q$1412=H$1),('Diário 2o PA'!$F$5:$F$1412))
+SUMPRODUCT(-('Diário 3o PA'!$E$5:$E$2004='Analítico Cp.'!$B96),-('Diário 3o PA'!$Q$5:$Q$2004=H$1),('Diário 3o PA'!$F$5:$F$2004))
+SUMPRODUCT(-('Diário 4º PA'!$E$5:$E$2004='Analítico Cp.'!$B96),-('Diário 4º PA'!$Q$5:$Q$2004=H$1),('Diário 4º PA'!$F$5:$F$2004))
+SUMPRODUCT(-('Diário 5º PA'!$E$5:$E$2004='Analítico Cp.'!$B96),-('Diário 5º PA'!$Q$5:$Q$2004=H$1),('Diário 5º PA'!$F$5:$F$2004))
+SUMPRODUCT(-('Comp.'!$D$5:$D$253='Analítico Cp.'!$B96),-('Comp.'!$L$5:$L$253=H$1),('Comp.'!$E$5:$E$253))</f>
        <v>0</v>
      </c>
      <c r="I96" s="15">
        <f>SUMPRODUCT(-('Diário 2o PA'!$E$5:$E$1412='Analítico Cp.'!$B96),-('Diário 2o PA'!$Q$5:$Q$1412=I$1),('Diário 2o PA'!$F$5:$F$1412))
+SUMPRODUCT(-('Diário 3o PA'!$E$5:$E$2004='Analítico Cp.'!$B96),-('Diário 3o PA'!$Q$5:$Q$2004=I$1),('Diário 3o PA'!$F$5:$F$2004))
+SUMPRODUCT(-('Diário 4º PA'!$E$5:$E$2004='Analítico Cp.'!$B96),-('Diário 4º PA'!$Q$5:$Q$2004=I$1),('Diário 4º PA'!$F$5:$F$2004))
+SUMPRODUCT(-('Diário 5º PA'!$E$5:$E$2004='Analítico Cp.'!$B96),-('Diário 5º PA'!$Q$5:$Q$2004=I$1),('Diário 5º PA'!$F$5:$F$2004))
+SUMPRODUCT(-('Comp.'!$D$5:$D$253='Analítico Cp.'!$B96),-('Comp.'!$L$5:$L$253=I$1),('Comp.'!$E$5:$E$253))</f>
        <v>0</v>
      </c>
      <c r="J96" s="15">
        <f>SUMPRODUCT(-('Diário 2o PA'!$E$5:$E$1412='Analítico Cp.'!$B96),-('Diário 2o PA'!$Q$5:$Q$1412=J$1),('Diário 2o PA'!$F$5:$F$1412))
+SUMPRODUCT(-('Diário 3o PA'!$E$5:$E$2004='Analítico Cp.'!$B96),-('Diário 3o PA'!$Q$5:$Q$2004=J$1),('Diário 3o PA'!$F$5:$F$2004))
+SUMPRODUCT(-('Diário 4º PA'!$E$5:$E$2004='Analítico Cp.'!$B96),-('Diário 4º PA'!$Q$5:$Q$2004=J$1),('Diário 4º PA'!$F$5:$F$2004))
+SUMPRODUCT(-('Diário 5º PA'!$E$5:$E$2004='Analítico Cp.'!$B96),-('Diário 5º PA'!$Q$5:$Q$2004=J$1),('Diário 5º PA'!$F$5:$F$2004))
+SUMPRODUCT(-('Comp.'!$D$5:$D$253='Analítico Cp.'!$B96),-('Comp.'!$L$5:$L$253=J$1),('Comp.'!$E$5:$E$253))</f>
        <v>0</v>
      </c>
      <c r="K96" s="15">
        <f>SUMPRODUCT(-('Diário 2o PA'!$E$5:$E$1412='Analítico Cp.'!$B96),-('Diário 2o PA'!$Q$5:$Q$1412=K$1),('Diário 2o PA'!$F$5:$F$1412))
+SUMPRODUCT(-('Diário 3o PA'!$E$5:$E$2004='Analítico Cp.'!$B96),-('Diário 3o PA'!$Q$5:$Q$2004=K$1),('Diário 3o PA'!$F$5:$F$2004))
+SUMPRODUCT(-('Diário 4º PA'!$E$5:$E$2004='Analítico Cp.'!$B96),-('Diário 4º PA'!$Q$5:$Q$2004=K$1),('Diário 4º PA'!$F$5:$F$2004))
+SUMPRODUCT(-('Diário 5º PA'!$E$5:$E$2004='Analítico Cp.'!$B96),-('Diário 5º PA'!$Q$5:$Q$2004=K$1),('Diário 5º PA'!$F$5:$F$2004))
+SUMPRODUCT(-('Comp.'!$D$5:$D$253='Analítico Cp.'!$B96),-('Comp.'!$L$5:$L$253=K$1),('Comp.'!$E$5:$E$253))</f>
        <v>0</v>
      </c>
      <c r="L96" s="15">
        <f>SUMPRODUCT(-('Diário 2o PA'!$E$5:$E$1412='Analítico Cp.'!$B96),-('Diário 2o PA'!$Q$5:$Q$1412=L$1),('Diário 2o PA'!$F$5:$F$1412))
+SUMPRODUCT(-('Diário 3o PA'!$E$5:$E$2004='Analítico Cp.'!$B96),-('Diário 3o PA'!$Q$5:$Q$2004=L$1),('Diário 3o PA'!$F$5:$F$2004))
+SUMPRODUCT(-('Diário 4º PA'!$E$5:$E$2004='Analítico Cp.'!$B96),-('Diário 4º PA'!$Q$5:$Q$2004=L$1),('Diário 4º PA'!$F$5:$F$2004))
+SUMPRODUCT(-('Diário 5º PA'!$E$5:$E$2004='Analítico Cp.'!$B96),-('Diário 5º PA'!$Q$5:$Q$2004=L$1),('Diário 5º PA'!$F$5:$F$2004))
+SUMPRODUCT(-('Comp.'!$D$5:$D$253='Analítico Cp.'!$B96),-('Comp.'!$L$5:$L$253=L$1),('Comp.'!$E$5:$E$253))</f>
        <v>0</v>
      </c>
      <c r="M96" s="15">
        <f>SUMPRODUCT(-('Diário 2o PA'!$E$5:$E$1412='Analítico Cp.'!$B96),-('Diário 2o PA'!$Q$5:$Q$1412=M$1),('Diário 2o PA'!$F$5:$F$1412))
+SUMPRODUCT(-('Diário 3o PA'!$E$5:$E$2004='Analítico Cp.'!$B96),-('Diário 3o PA'!$Q$5:$Q$2004=M$1),('Diário 3o PA'!$F$5:$F$2004))
+SUMPRODUCT(-('Diário 4º PA'!$E$5:$E$2004='Analítico Cp.'!$B96),-('Diário 4º PA'!$Q$5:$Q$2004=M$1),('Diário 4º PA'!$F$5:$F$2004))
+SUMPRODUCT(-('Diário 5º PA'!$E$5:$E$2004='Analítico Cp.'!$B96),-('Diário 5º PA'!$Q$5:$Q$2004=M$1),('Diário 5º PA'!$F$5:$F$2004))
+SUMPRODUCT(-('Comp.'!$D$5:$D$253='Analítico Cp.'!$B96),-('Comp.'!$L$5:$L$253=M$1),('Comp.'!$E$5:$E$253))</f>
        <v>0</v>
      </c>
      <c r="N96" s="15">
        <f>SUMPRODUCT(-('Diário 2o PA'!$E$5:$E$1412='Analítico Cp.'!$B96),-('Diário 2o PA'!$Q$5:$Q$1412=N$1),('Diário 2o PA'!$F$5:$F$1412))
+SUMPRODUCT(-('Diário 3o PA'!$E$5:$E$2004='Analítico Cp.'!$B96),-('Diário 3o PA'!$Q$5:$Q$2004=N$1),('Diário 3o PA'!$F$5:$F$2004))
+SUMPRODUCT(-('Diário 4º PA'!$E$5:$E$2004='Analítico Cp.'!$B96),-('Diário 4º PA'!$Q$5:$Q$2004=N$1),('Diário 4º PA'!$F$5:$F$2004))
+SUMPRODUCT(-('Diário 5º PA'!$E$5:$E$2004='Analítico Cp.'!$B96),-('Diário 5º PA'!$Q$5:$Q$2004=N$1),('Diário 5º PA'!$F$5:$F$2004))
+SUMPRODUCT(-('Comp.'!$D$5:$D$253='Analítico Cp.'!$B96),-('Comp.'!$L$5:$L$253=N$1),('Comp.'!$E$5:$E$253))</f>
        <v>0</v>
      </c>
      <c r="O96" s="16">
        <f t="shared" si="12"/>
        <v>0</v>
      </c>
      <c r="P96" s="193">
        <f t="shared" si="13"/>
        <v>0</v>
      </c>
    </row>
    <row r="97" spans="1:16" ht="23.25" customHeight="1" x14ac:dyDescent="0.25">
      <c r="A97" s="68" t="s">
        <v>191</v>
      </c>
      <c r="B97" s="115" t="s">
        <v>244</v>
      </c>
      <c r="C97" s="15">
        <f>SUMPRODUCT(-('Diário 2o PA'!$E$5:$E$1412='Analítico Cp.'!$B97),-('Diário 2o PA'!$Q$5:$Q$1412=C$1),('Diário 2o PA'!$F$5:$F$1412))
+SUMPRODUCT(-('Diário 3o PA'!$E$5:$E$2004='Analítico Cp.'!$B97),-('Diário 3o PA'!$Q$5:$Q$2004=C$1),('Diário 3o PA'!$F$5:$F$2004))
+SUMPRODUCT(-('Diário 4º PA'!$E$5:$E$2004='Analítico Cp.'!$B97),-('Diário 4º PA'!$Q$5:$Q$2004=C$1),('Diário 4º PA'!$F$5:$F$2004))
+SUMPRODUCT(-('Diário 5º PA'!$E$5:$E$2004='Analítico Cp.'!$B97),-('Diário 5º PA'!$Q$5:$Q$2004=C$1),('Diário 5º PA'!$F$5:$F$2004))
+SUMPRODUCT(-('Comp.'!$D$5:$D$253='Analítico Cp.'!$B97),-('Comp.'!$L$5:$L$253=C$1),('Comp.'!$E$5:$E$253))</f>
        <v>0</v>
      </c>
      <c r="D97" s="15">
        <f>SUMPRODUCT(-('Diário 2o PA'!$E$5:$E$1412='Analítico Cp.'!$B97),-('Diário 2o PA'!$Q$5:$Q$1412=D$1),('Diário 2o PA'!$F$5:$F$1412))
+SUMPRODUCT(-('Diário 3o PA'!$E$5:$E$2004='Analítico Cp.'!$B97),-('Diário 3o PA'!$Q$5:$Q$2004=D$1),('Diário 3o PA'!$F$5:$F$2004))
+SUMPRODUCT(-('Diário 4º PA'!$E$5:$E$2004='Analítico Cp.'!$B97),-('Diário 4º PA'!$Q$5:$Q$2004=D$1),('Diário 4º PA'!$F$5:$F$2004))
+SUMPRODUCT(-('Diário 5º PA'!$E$5:$E$2004='Analítico Cp.'!$B97),-('Diário 5º PA'!$Q$5:$Q$2004=D$1),('Diário 5º PA'!$F$5:$F$2004))
+SUMPRODUCT(-('Comp.'!$D$5:$D$253='Analítico Cp.'!$B97),-('Comp.'!$L$5:$L$253=D$1),('Comp.'!$E$5:$E$253))</f>
        <v>0</v>
      </c>
      <c r="E97" s="15">
        <f>SUMPRODUCT(-('Diário 2o PA'!$E$5:$E$1412='Analítico Cp.'!$B97),-('Diário 2o PA'!$Q$5:$Q$1412=E$1),('Diário 2o PA'!$F$5:$F$1412))
+SUMPRODUCT(-('Diário 3o PA'!$E$5:$E$2004='Analítico Cp.'!$B97),-('Diário 3o PA'!$Q$5:$Q$2004=E$1),('Diário 3o PA'!$F$5:$F$2004))
+SUMPRODUCT(-('Diário 4º PA'!$E$5:$E$2004='Analítico Cp.'!$B97),-('Diário 4º PA'!$Q$5:$Q$2004=E$1),('Diário 4º PA'!$F$5:$F$2004))
+SUMPRODUCT(-('Diário 5º PA'!$E$5:$E$2004='Analítico Cp.'!$B97),-('Diário 5º PA'!$Q$5:$Q$2004=E$1),('Diário 5º PA'!$F$5:$F$2004))
+SUMPRODUCT(-('Comp.'!$D$5:$D$253='Analítico Cp.'!$B97),-('Comp.'!$L$5:$L$253=E$1),('Comp.'!$E$5:$E$253))</f>
        <v>0</v>
      </c>
      <c r="F97" s="15">
        <f>SUMPRODUCT(-('Diário 2o PA'!$E$5:$E$1412='Analítico Cp.'!$B97),-('Diário 2o PA'!$Q$5:$Q$1412=F$1),('Diário 2o PA'!$F$5:$F$1412))
+SUMPRODUCT(-('Diário 3o PA'!$E$5:$E$2004='Analítico Cp.'!$B97),-('Diário 3o PA'!$Q$5:$Q$2004=F$1),('Diário 3o PA'!$F$5:$F$2004))
+SUMPRODUCT(-('Diário 4º PA'!$E$5:$E$2004='Analítico Cp.'!$B97),-('Diário 4º PA'!$Q$5:$Q$2004=F$1),('Diário 4º PA'!$F$5:$F$2004))
+SUMPRODUCT(-('Diário 5º PA'!$E$5:$E$2004='Analítico Cp.'!$B97),-('Diário 5º PA'!$Q$5:$Q$2004=F$1),('Diário 5º PA'!$F$5:$F$2004))
+SUMPRODUCT(-('Comp.'!$D$5:$D$253='Analítico Cp.'!$B97),-('Comp.'!$L$5:$L$253=F$1),('Comp.'!$E$5:$E$253))</f>
        <v>0</v>
      </c>
      <c r="G97" s="15">
        <f>SUMPRODUCT(-('Diário 2o PA'!$E$5:$E$1412='Analítico Cp.'!$B97),-('Diário 2o PA'!$Q$5:$Q$1412=G$1),('Diário 2o PA'!$F$5:$F$1412))
+SUMPRODUCT(-('Diário 3o PA'!$E$5:$E$2004='Analítico Cp.'!$B97),-('Diário 3o PA'!$Q$5:$Q$2004=G$1),('Diário 3o PA'!$F$5:$F$2004))
+SUMPRODUCT(-('Diário 4º PA'!$E$5:$E$2004='Analítico Cp.'!$B97),-('Diário 4º PA'!$Q$5:$Q$2004=G$1),('Diário 4º PA'!$F$5:$F$2004))
+SUMPRODUCT(-('Diário 5º PA'!$E$5:$E$2004='Analítico Cp.'!$B97),-('Diário 5º PA'!$Q$5:$Q$2004=G$1),('Diário 5º PA'!$F$5:$F$2004))
+SUMPRODUCT(-('Comp.'!$D$5:$D$253='Analítico Cp.'!$B97),-('Comp.'!$L$5:$L$253=G$1),('Comp.'!$E$5:$E$253))</f>
        <v>0</v>
      </c>
      <c r="H97" s="15">
        <f>SUMPRODUCT(-('Diário 2o PA'!$E$5:$E$1412='Analítico Cp.'!$B97),-('Diário 2o PA'!$Q$5:$Q$1412=H$1),('Diário 2o PA'!$F$5:$F$1412))
+SUMPRODUCT(-('Diário 3o PA'!$E$5:$E$2004='Analítico Cp.'!$B97),-('Diário 3o PA'!$Q$5:$Q$2004=H$1),('Diário 3o PA'!$F$5:$F$2004))
+SUMPRODUCT(-('Diário 4º PA'!$E$5:$E$2004='Analítico Cp.'!$B97),-('Diário 4º PA'!$Q$5:$Q$2004=H$1),('Diário 4º PA'!$F$5:$F$2004))
+SUMPRODUCT(-('Diário 5º PA'!$E$5:$E$2004='Analítico Cp.'!$B97),-('Diário 5º PA'!$Q$5:$Q$2004=H$1),('Diário 5º PA'!$F$5:$F$2004))
+SUMPRODUCT(-('Comp.'!$D$5:$D$253='Analítico Cp.'!$B97),-('Comp.'!$L$5:$L$253=H$1),('Comp.'!$E$5:$E$253))</f>
        <v>0</v>
      </c>
      <c r="I97" s="15">
        <f>SUMPRODUCT(-('Diário 2o PA'!$E$5:$E$1412='Analítico Cp.'!$B97),-('Diário 2o PA'!$Q$5:$Q$1412=I$1),('Diário 2o PA'!$F$5:$F$1412))
+SUMPRODUCT(-('Diário 3o PA'!$E$5:$E$2004='Analítico Cp.'!$B97),-('Diário 3o PA'!$Q$5:$Q$2004=I$1),('Diário 3o PA'!$F$5:$F$2004))
+SUMPRODUCT(-('Diário 4º PA'!$E$5:$E$2004='Analítico Cp.'!$B97),-('Diário 4º PA'!$Q$5:$Q$2004=I$1),('Diário 4º PA'!$F$5:$F$2004))
+SUMPRODUCT(-('Diário 5º PA'!$E$5:$E$2004='Analítico Cp.'!$B97),-('Diário 5º PA'!$Q$5:$Q$2004=I$1),('Diário 5º PA'!$F$5:$F$2004))
+SUMPRODUCT(-('Comp.'!$D$5:$D$253='Analítico Cp.'!$B97),-('Comp.'!$L$5:$L$253=I$1),('Comp.'!$E$5:$E$253))</f>
        <v>0</v>
      </c>
      <c r="J97" s="15">
        <f>SUMPRODUCT(-('Diário 2o PA'!$E$5:$E$1412='Analítico Cp.'!$B97),-('Diário 2o PA'!$Q$5:$Q$1412=J$1),('Diário 2o PA'!$F$5:$F$1412))
+SUMPRODUCT(-('Diário 3o PA'!$E$5:$E$2004='Analítico Cp.'!$B97),-('Diário 3o PA'!$Q$5:$Q$2004=J$1),('Diário 3o PA'!$F$5:$F$2004))
+SUMPRODUCT(-('Diário 4º PA'!$E$5:$E$2004='Analítico Cp.'!$B97),-('Diário 4º PA'!$Q$5:$Q$2004=J$1),('Diário 4º PA'!$F$5:$F$2004))
+SUMPRODUCT(-('Diário 5º PA'!$E$5:$E$2004='Analítico Cp.'!$B97),-('Diário 5º PA'!$Q$5:$Q$2004=J$1),('Diário 5º PA'!$F$5:$F$2004))
+SUMPRODUCT(-('Comp.'!$D$5:$D$253='Analítico Cp.'!$B97),-('Comp.'!$L$5:$L$253=J$1),('Comp.'!$E$5:$E$253))</f>
        <v>0</v>
      </c>
      <c r="K97" s="15">
        <f>SUMPRODUCT(-('Diário 2o PA'!$E$5:$E$1412='Analítico Cp.'!$B97),-('Diário 2o PA'!$Q$5:$Q$1412=K$1),('Diário 2o PA'!$F$5:$F$1412))
+SUMPRODUCT(-('Diário 3o PA'!$E$5:$E$2004='Analítico Cp.'!$B97),-('Diário 3o PA'!$Q$5:$Q$2004=K$1),('Diário 3o PA'!$F$5:$F$2004))
+SUMPRODUCT(-('Diário 4º PA'!$E$5:$E$2004='Analítico Cp.'!$B97),-('Diário 4º PA'!$Q$5:$Q$2004=K$1),('Diário 4º PA'!$F$5:$F$2004))
+SUMPRODUCT(-('Diário 5º PA'!$E$5:$E$2004='Analítico Cp.'!$B97),-('Diário 5º PA'!$Q$5:$Q$2004=K$1),('Diário 5º PA'!$F$5:$F$2004))
+SUMPRODUCT(-('Comp.'!$D$5:$D$253='Analítico Cp.'!$B97),-('Comp.'!$L$5:$L$253=K$1),('Comp.'!$E$5:$E$253))</f>
        <v>0</v>
      </c>
      <c r="L97" s="15">
        <f>SUMPRODUCT(-('Diário 2o PA'!$E$5:$E$1412='Analítico Cp.'!$B97),-('Diário 2o PA'!$Q$5:$Q$1412=L$1),('Diário 2o PA'!$F$5:$F$1412))
+SUMPRODUCT(-('Diário 3o PA'!$E$5:$E$2004='Analítico Cp.'!$B97),-('Diário 3o PA'!$Q$5:$Q$2004=L$1),('Diário 3o PA'!$F$5:$F$2004))
+SUMPRODUCT(-('Diário 4º PA'!$E$5:$E$2004='Analítico Cp.'!$B97),-('Diário 4º PA'!$Q$5:$Q$2004=L$1),('Diário 4º PA'!$F$5:$F$2004))
+SUMPRODUCT(-('Diário 5º PA'!$E$5:$E$2004='Analítico Cp.'!$B97),-('Diário 5º PA'!$Q$5:$Q$2004=L$1),('Diário 5º PA'!$F$5:$F$2004))
+SUMPRODUCT(-('Comp.'!$D$5:$D$253='Analítico Cp.'!$B97),-('Comp.'!$L$5:$L$253=L$1),('Comp.'!$E$5:$E$253))</f>
        <v>0</v>
      </c>
      <c r="M97" s="15">
        <f>SUMPRODUCT(-('Diário 2o PA'!$E$5:$E$1412='Analítico Cp.'!$B97),-('Diário 2o PA'!$Q$5:$Q$1412=M$1),('Diário 2o PA'!$F$5:$F$1412))
+SUMPRODUCT(-('Diário 3o PA'!$E$5:$E$2004='Analítico Cp.'!$B97),-('Diário 3o PA'!$Q$5:$Q$2004=M$1),('Diário 3o PA'!$F$5:$F$2004))
+SUMPRODUCT(-('Diário 4º PA'!$E$5:$E$2004='Analítico Cp.'!$B97),-('Diário 4º PA'!$Q$5:$Q$2004=M$1),('Diário 4º PA'!$F$5:$F$2004))
+SUMPRODUCT(-('Diário 5º PA'!$E$5:$E$2004='Analítico Cp.'!$B97),-('Diário 5º PA'!$Q$5:$Q$2004=M$1),('Diário 5º PA'!$F$5:$F$2004))
+SUMPRODUCT(-('Comp.'!$D$5:$D$253='Analítico Cp.'!$B97),-('Comp.'!$L$5:$L$253=M$1),('Comp.'!$E$5:$E$253))</f>
        <v>0</v>
      </c>
      <c r="N97" s="15">
        <f>SUMPRODUCT(-('Diário 2o PA'!$E$5:$E$1412='Analítico Cp.'!$B97),-('Diário 2o PA'!$Q$5:$Q$1412=N$1),('Diário 2o PA'!$F$5:$F$1412))
+SUMPRODUCT(-('Diário 3o PA'!$E$5:$E$2004='Analítico Cp.'!$B97),-('Diário 3o PA'!$Q$5:$Q$2004=N$1),('Diário 3o PA'!$F$5:$F$2004))
+SUMPRODUCT(-('Diário 4º PA'!$E$5:$E$2004='Analítico Cp.'!$B97),-('Diário 4º PA'!$Q$5:$Q$2004=N$1),('Diário 4º PA'!$F$5:$F$2004))
+SUMPRODUCT(-('Diário 5º PA'!$E$5:$E$2004='Analítico Cp.'!$B97),-('Diário 5º PA'!$Q$5:$Q$2004=N$1),('Diário 5º PA'!$F$5:$F$2004))
+SUMPRODUCT(-('Comp.'!$D$5:$D$253='Analítico Cp.'!$B97),-('Comp.'!$L$5:$L$253=N$1),('Comp.'!$E$5:$E$253))</f>
        <v>0</v>
      </c>
      <c r="O97" s="16">
        <f t="shared" si="12"/>
        <v>0</v>
      </c>
      <c r="P97" s="193">
        <f t="shared" si="13"/>
        <v>0</v>
      </c>
    </row>
    <row r="98" spans="1:16" ht="23.25" customHeight="1" x14ac:dyDescent="0.25">
      <c r="A98" s="68" t="s">
        <v>192</v>
      </c>
      <c r="B98" s="115" t="s">
        <v>756</v>
      </c>
      <c r="C98" s="15">
        <f>SUMPRODUCT(-('Diário 2o PA'!$E$5:$E$1412='Analítico Cp.'!$B98),-('Diário 2o PA'!$Q$5:$Q$1412=C$1),('Diário 2o PA'!$F$5:$F$1412))
+SUMPRODUCT(-('Diário 3o PA'!$E$5:$E$2004='Analítico Cp.'!$B98),-('Diário 3o PA'!$Q$5:$Q$2004=C$1),('Diário 3o PA'!$F$5:$F$2004))
+SUMPRODUCT(-('Diário 4º PA'!$E$5:$E$2004='Analítico Cp.'!$B98),-('Diário 4º PA'!$Q$5:$Q$2004=C$1),('Diário 4º PA'!$F$5:$F$2004))
+SUMPRODUCT(-('Diário 5º PA'!$E$5:$E$2004='Analítico Cp.'!$B98),-('Diário 5º PA'!$Q$5:$Q$2004=C$1),('Diário 5º PA'!$F$5:$F$2004))
+SUMPRODUCT(-('Comp.'!$D$5:$D$253='Analítico Cp.'!$B98),-('Comp.'!$L$5:$L$253=C$1),('Comp.'!$E$5:$E$253))</f>
        <v>1400.01</v>
      </c>
      <c r="D98" s="15">
        <f>SUMPRODUCT(-('Diário 2o PA'!$E$5:$E$1412='Analítico Cp.'!$B98),-('Diário 2o PA'!$Q$5:$Q$1412=D$1),('Diário 2o PA'!$F$5:$F$1412))
+SUMPRODUCT(-('Diário 3o PA'!$E$5:$E$2004='Analítico Cp.'!$B98),-('Diário 3o PA'!$Q$5:$Q$2004=D$1),('Diário 3o PA'!$F$5:$F$2004))
+SUMPRODUCT(-('Diário 4º PA'!$E$5:$E$2004='Analítico Cp.'!$B98),-('Diário 4º PA'!$Q$5:$Q$2004=D$1),('Diário 4º PA'!$F$5:$F$2004))
+SUMPRODUCT(-('Diário 5º PA'!$E$5:$E$2004='Analítico Cp.'!$B98),-('Diário 5º PA'!$Q$5:$Q$2004=D$1),('Diário 5º PA'!$F$5:$F$2004))
+SUMPRODUCT(-('Comp.'!$D$5:$D$253='Analítico Cp.'!$B98),-('Comp.'!$L$5:$L$253=D$1),('Comp.'!$E$5:$E$253))</f>
        <v>2072.56</v>
      </c>
      <c r="E98" s="15">
        <f>SUMPRODUCT(-('Diário 2o PA'!$E$5:$E$1412='Analítico Cp.'!$B98),-('Diário 2o PA'!$Q$5:$Q$1412=E$1),('Diário 2o PA'!$F$5:$F$1412))
+SUMPRODUCT(-('Diário 3o PA'!$E$5:$E$2004='Analítico Cp.'!$B98),-('Diário 3o PA'!$Q$5:$Q$2004=E$1),('Diário 3o PA'!$F$5:$F$2004))
+SUMPRODUCT(-('Diário 4º PA'!$E$5:$E$2004='Analítico Cp.'!$B98),-('Diário 4º PA'!$Q$5:$Q$2004=E$1),('Diário 4º PA'!$F$5:$F$2004))
+SUMPRODUCT(-('Diário 5º PA'!$E$5:$E$2004='Analítico Cp.'!$B98),-('Diário 5º PA'!$Q$5:$Q$2004=E$1),('Diário 5º PA'!$F$5:$F$2004))
+SUMPRODUCT(-('Comp.'!$D$5:$D$253='Analítico Cp.'!$B98),-('Comp.'!$L$5:$L$253=E$1),('Comp.'!$E$5:$E$253))</f>
        <v>74.98</v>
      </c>
      <c r="F98" s="15">
        <f>SUMPRODUCT(-('Diário 2o PA'!$E$5:$E$1412='Analítico Cp.'!$B98),-('Diário 2o PA'!$Q$5:$Q$1412=F$1),('Diário 2o PA'!$F$5:$F$1412))
+SUMPRODUCT(-('Diário 3o PA'!$E$5:$E$2004='Analítico Cp.'!$B98),-('Diário 3o PA'!$Q$5:$Q$2004=F$1),('Diário 3o PA'!$F$5:$F$2004))
+SUMPRODUCT(-('Diário 4º PA'!$E$5:$E$2004='Analítico Cp.'!$B98),-('Diário 4º PA'!$Q$5:$Q$2004=F$1),('Diário 4º PA'!$F$5:$F$2004))
+SUMPRODUCT(-('Diário 5º PA'!$E$5:$E$2004='Analítico Cp.'!$B98),-('Diário 5º PA'!$Q$5:$Q$2004=F$1),('Diário 5º PA'!$F$5:$F$2004))
+SUMPRODUCT(-('Comp.'!$D$5:$D$253='Analítico Cp.'!$B98),-('Comp.'!$L$5:$L$253=F$1),('Comp.'!$E$5:$E$253))</f>
        <v>0</v>
      </c>
      <c r="G98" s="15">
        <f>SUMPRODUCT(-('Diário 2o PA'!$E$5:$E$1412='Analítico Cp.'!$B98),-('Diário 2o PA'!$Q$5:$Q$1412=G$1),('Diário 2o PA'!$F$5:$F$1412))
+SUMPRODUCT(-('Diário 3o PA'!$E$5:$E$2004='Analítico Cp.'!$B98),-('Diário 3o PA'!$Q$5:$Q$2004=G$1),('Diário 3o PA'!$F$5:$F$2004))
+SUMPRODUCT(-('Diário 4º PA'!$E$5:$E$2004='Analítico Cp.'!$B98),-('Diário 4º PA'!$Q$5:$Q$2004=G$1),('Diário 4º PA'!$F$5:$F$2004))
+SUMPRODUCT(-('Diário 5º PA'!$E$5:$E$2004='Analítico Cp.'!$B98),-('Diário 5º PA'!$Q$5:$Q$2004=G$1),('Diário 5º PA'!$F$5:$F$2004))
+SUMPRODUCT(-('Comp.'!$D$5:$D$253='Analítico Cp.'!$B98),-('Comp.'!$L$5:$L$253=G$1),('Comp.'!$E$5:$E$253))</f>
        <v>0</v>
      </c>
      <c r="H98" s="15">
        <f>SUMPRODUCT(-('Diário 2o PA'!$E$5:$E$1412='Analítico Cp.'!$B98),-('Diário 2o PA'!$Q$5:$Q$1412=H$1),('Diário 2o PA'!$F$5:$F$1412))
+SUMPRODUCT(-('Diário 3o PA'!$E$5:$E$2004='Analítico Cp.'!$B98),-('Diário 3o PA'!$Q$5:$Q$2004=H$1),('Diário 3o PA'!$F$5:$F$2004))
+SUMPRODUCT(-('Diário 4º PA'!$E$5:$E$2004='Analítico Cp.'!$B98),-('Diário 4º PA'!$Q$5:$Q$2004=H$1),('Diário 4º PA'!$F$5:$F$2004))
+SUMPRODUCT(-('Diário 5º PA'!$E$5:$E$2004='Analítico Cp.'!$B98),-('Diário 5º PA'!$Q$5:$Q$2004=H$1),('Diário 5º PA'!$F$5:$F$2004))
+SUMPRODUCT(-('Comp.'!$D$5:$D$253='Analítico Cp.'!$B98),-('Comp.'!$L$5:$L$253=H$1),('Comp.'!$E$5:$E$253))</f>
        <v>0</v>
      </c>
      <c r="I98" s="15">
        <f>SUMPRODUCT(-('Diário 2o PA'!$E$5:$E$1412='Analítico Cp.'!$B98),-('Diário 2o PA'!$Q$5:$Q$1412=I$1),('Diário 2o PA'!$F$5:$F$1412))
+SUMPRODUCT(-('Diário 3o PA'!$E$5:$E$2004='Analítico Cp.'!$B98),-('Diário 3o PA'!$Q$5:$Q$2004=I$1),('Diário 3o PA'!$F$5:$F$2004))
+SUMPRODUCT(-('Diário 4º PA'!$E$5:$E$2004='Analítico Cp.'!$B98),-('Diário 4º PA'!$Q$5:$Q$2004=I$1),('Diário 4º PA'!$F$5:$F$2004))
+SUMPRODUCT(-('Diário 5º PA'!$E$5:$E$2004='Analítico Cp.'!$B98),-('Diário 5º PA'!$Q$5:$Q$2004=I$1),('Diário 5º PA'!$F$5:$F$2004))
+SUMPRODUCT(-('Comp.'!$D$5:$D$253='Analítico Cp.'!$B98),-('Comp.'!$L$5:$L$253=I$1),('Comp.'!$E$5:$E$253))</f>
        <v>0</v>
      </c>
      <c r="J98" s="15">
        <f>SUMPRODUCT(-('Diário 2o PA'!$E$5:$E$1412='Analítico Cp.'!$B98),-('Diário 2o PA'!$Q$5:$Q$1412=J$1),('Diário 2o PA'!$F$5:$F$1412))
+SUMPRODUCT(-('Diário 3o PA'!$E$5:$E$2004='Analítico Cp.'!$B98),-('Diário 3o PA'!$Q$5:$Q$2004=J$1),('Diário 3o PA'!$F$5:$F$2004))
+SUMPRODUCT(-('Diário 4º PA'!$E$5:$E$2004='Analítico Cp.'!$B98),-('Diário 4º PA'!$Q$5:$Q$2004=J$1),('Diário 4º PA'!$F$5:$F$2004))
+SUMPRODUCT(-('Diário 5º PA'!$E$5:$E$2004='Analítico Cp.'!$B98),-('Diário 5º PA'!$Q$5:$Q$2004=J$1),('Diário 5º PA'!$F$5:$F$2004))
+SUMPRODUCT(-('Comp.'!$D$5:$D$253='Analítico Cp.'!$B98),-('Comp.'!$L$5:$L$253=J$1),('Comp.'!$E$5:$E$253))</f>
        <v>0</v>
      </c>
      <c r="K98" s="15">
        <f>SUMPRODUCT(-('Diário 2o PA'!$E$5:$E$1412='Analítico Cp.'!$B98),-('Diário 2o PA'!$Q$5:$Q$1412=K$1),('Diário 2o PA'!$F$5:$F$1412))
+SUMPRODUCT(-('Diário 3o PA'!$E$5:$E$2004='Analítico Cp.'!$B98),-('Diário 3o PA'!$Q$5:$Q$2004=K$1),('Diário 3o PA'!$F$5:$F$2004))
+SUMPRODUCT(-('Diário 4º PA'!$E$5:$E$2004='Analítico Cp.'!$B98),-('Diário 4º PA'!$Q$5:$Q$2004=K$1),('Diário 4º PA'!$F$5:$F$2004))
+SUMPRODUCT(-('Diário 5º PA'!$E$5:$E$2004='Analítico Cp.'!$B98),-('Diário 5º PA'!$Q$5:$Q$2004=K$1),('Diário 5º PA'!$F$5:$F$2004))
+SUMPRODUCT(-('Comp.'!$D$5:$D$253='Analítico Cp.'!$B98),-('Comp.'!$L$5:$L$253=K$1),('Comp.'!$E$5:$E$253))</f>
        <v>0</v>
      </c>
      <c r="L98" s="15">
        <f>SUMPRODUCT(-('Diário 2o PA'!$E$5:$E$1412='Analítico Cp.'!$B98),-('Diário 2o PA'!$Q$5:$Q$1412=L$1),('Diário 2o PA'!$F$5:$F$1412))
+SUMPRODUCT(-('Diário 3o PA'!$E$5:$E$2004='Analítico Cp.'!$B98),-('Diário 3o PA'!$Q$5:$Q$2004=L$1),('Diário 3o PA'!$F$5:$F$2004))
+SUMPRODUCT(-('Diário 4º PA'!$E$5:$E$2004='Analítico Cp.'!$B98),-('Diário 4º PA'!$Q$5:$Q$2004=L$1),('Diário 4º PA'!$F$5:$F$2004))
+SUMPRODUCT(-('Diário 5º PA'!$E$5:$E$2004='Analítico Cp.'!$B98),-('Diário 5º PA'!$Q$5:$Q$2004=L$1),('Diário 5º PA'!$F$5:$F$2004))
+SUMPRODUCT(-('Comp.'!$D$5:$D$253='Analítico Cp.'!$B98),-('Comp.'!$L$5:$L$253=L$1),('Comp.'!$E$5:$E$253))</f>
        <v>0</v>
      </c>
      <c r="M98" s="15">
        <f>SUMPRODUCT(-('Diário 2o PA'!$E$5:$E$1412='Analítico Cp.'!$B98),-('Diário 2o PA'!$Q$5:$Q$1412=M$1),('Diário 2o PA'!$F$5:$F$1412))
+SUMPRODUCT(-('Diário 3o PA'!$E$5:$E$2004='Analítico Cp.'!$B98),-('Diário 3o PA'!$Q$5:$Q$2004=M$1),('Diário 3o PA'!$F$5:$F$2004))
+SUMPRODUCT(-('Diário 4º PA'!$E$5:$E$2004='Analítico Cp.'!$B98),-('Diário 4º PA'!$Q$5:$Q$2004=M$1),('Diário 4º PA'!$F$5:$F$2004))
+SUMPRODUCT(-('Diário 5º PA'!$E$5:$E$2004='Analítico Cp.'!$B98),-('Diário 5º PA'!$Q$5:$Q$2004=M$1),('Diário 5º PA'!$F$5:$F$2004))
+SUMPRODUCT(-('Comp.'!$D$5:$D$253='Analítico Cp.'!$B98),-('Comp.'!$L$5:$L$253=M$1),('Comp.'!$E$5:$E$253))</f>
        <v>0</v>
      </c>
      <c r="N98" s="15">
        <f>SUMPRODUCT(-('Diário 2o PA'!$E$5:$E$1412='Analítico Cp.'!$B98),-('Diário 2o PA'!$Q$5:$Q$1412=N$1),('Diário 2o PA'!$F$5:$F$1412))
+SUMPRODUCT(-('Diário 3o PA'!$E$5:$E$2004='Analítico Cp.'!$B98),-('Diário 3o PA'!$Q$5:$Q$2004=N$1),('Diário 3o PA'!$F$5:$F$2004))
+SUMPRODUCT(-('Diário 4º PA'!$E$5:$E$2004='Analítico Cp.'!$B98),-('Diário 4º PA'!$Q$5:$Q$2004=N$1),('Diário 4º PA'!$F$5:$F$2004))
+SUMPRODUCT(-('Diário 5º PA'!$E$5:$E$2004='Analítico Cp.'!$B98),-('Diário 5º PA'!$Q$5:$Q$2004=N$1),('Diário 5º PA'!$F$5:$F$2004))
+SUMPRODUCT(-('Comp.'!$D$5:$D$253='Analítico Cp.'!$B98),-('Comp.'!$L$5:$L$253=N$1),('Comp.'!$E$5:$E$253))</f>
        <v>0</v>
      </c>
      <c r="O98" s="16">
        <f t="shared" si="12"/>
        <v>3547.5499999999997</v>
      </c>
      <c r="P98" s="193">
        <f t="shared" si="13"/>
        <v>4.9808009851892482E-4</v>
      </c>
    </row>
    <row r="99" spans="1:16" ht="23.25" customHeight="1" x14ac:dyDescent="0.25">
      <c r="A99" s="68" t="s">
        <v>193</v>
      </c>
      <c r="B99" s="116" t="s">
        <v>89</v>
      </c>
      <c r="C99" s="15">
        <f>SUMPRODUCT(-('Diário 2o PA'!$E$5:$E$1412='Analítico Cp.'!$B99),-('Diário 2o PA'!$Q$5:$Q$1412=C$1),('Diário 2o PA'!$F$5:$F$1412))
+SUMPRODUCT(-('Diário 3o PA'!$E$5:$E$2004='Analítico Cp.'!$B99),-('Diário 3o PA'!$Q$5:$Q$2004=C$1),('Diário 3o PA'!$F$5:$F$2004))
+SUMPRODUCT(-('Diário 4º PA'!$E$5:$E$2004='Analítico Cp.'!$B99),-('Diário 4º PA'!$Q$5:$Q$2004=C$1),('Diário 4º PA'!$F$5:$F$2004))
+SUMPRODUCT(-('Diário 5º PA'!$E$5:$E$2004='Analítico Cp.'!$B99),-('Diário 5º PA'!$Q$5:$Q$2004=C$1),('Diário 5º PA'!$F$5:$F$2004))
+SUMPRODUCT(-('Comp.'!$D$5:$D$253='Analítico Cp.'!$B99),-('Comp.'!$L$5:$L$253=C$1),('Comp.'!$E$5:$E$253))</f>
        <v>0</v>
      </c>
      <c r="D99" s="15">
        <f>SUMPRODUCT(-('Diário 2o PA'!$E$5:$E$1412='Analítico Cp.'!$B99),-('Diário 2o PA'!$Q$5:$Q$1412=D$1),('Diário 2o PA'!$F$5:$F$1412))
+SUMPRODUCT(-('Diário 3o PA'!$E$5:$E$2004='Analítico Cp.'!$B99),-('Diário 3o PA'!$Q$5:$Q$2004=D$1),('Diário 3o PA'!$F$5:$F$2004))
+SUMPRODUCT(-('Diário 4º PA'!$E$5:$E$2004='Analítico Cp.'!$B99),-('Diário 4º PA'!$Q$5:$Q$2004=D$1),('Diário 4º PA'!$F$5:$F$2004))
+SUMPRODUCT(-('Diário 5º PA'!$E$5:$E$2004='Analítico Cp.'!$B99),-('Diário 5º PA'!$Q$5:$Q$2004=D$1),('Diário 5º PA'!$F$5:$F$2004))
+SUMPRODUCT(-('Comp.'!$D$5:$D$253='Analítico Cp.'!$B99),-('Comp.'!$L$5:$L$253=D$1),('Comp.'!$E$5:$E$253))</f>
        <v>0</v>
      </c>
      <c r="E99" s="15">
        <f>SUMPRODUCT(-('Diário 2o PA'!$E$5:$E$1412='Analítico Cp.'!$B99),-('Diário 2o PA'!$Q$5:$Q$1412=E$1),('Diário 2o PA'!$F$5:$F$1412))
+SUMPRODUCT(-('Diário 3o PA'!$E$5:$E$2004='Analítico Cp.'!$B99),-('Diário 3o PA'!$Q$5:$Q$2004=E$1),('Diário 3o PA'!$F$5:$F$2004))
+SUMPRODUCT(-('Diário 4º PA'!$E$5:$E$2004='Analítico Cp.'!$B99),-('Diário 4º PA'!$Q$5:$Q$2004=E$1),('Diário 4º PA'!$F$5:$F$2004))
+SUMPRODUCT(-('Diário 5º PA'!$E$5:$E$2004='Analítico Cp.'!$B99),-('Diário 5º PA'!$Q$5:$Q$2004=E$1),('Diário 5º PA'!$F$5:$F$2004))
+SUMPRODUCT(-('Comp.'!$D$5:$D$253='Analítico Cp.'!$B99),-('Comp.'!$L$5:$L$253=E$1),('Comp.'!$E$5:$E$253))</f>
        <v>0</v>
      </c>
      <c r="F99" s="15">
        <f>SUMPRODUCT(-('Diário 2o PA'!$E$5:$E$1412='Analítico Cp.'!$B99),-('Diário 2o PA'!$Q$5:$Q$1412=F$1),('Diário 2o PA'!$F$5:$F$1412))
+SUMPRODUCT(-('Diário 3o PA'!$E$5:$E$2004='Analítico Cp.'!$B99),-('Diário 3o PA'!$Q$5:$Q$2004=F$1),('Diário 3o PA'!$F$5:$F$2004))
+SUMPRODUCT(-('Diário 4º PA'!$E$5:$E$2004='Analítico Cp.'!$B99),-('Diário 4º PA'!$Q$5:$Q$2004=F$1),('Diário 4º PA'!$F$5:$F$2004))
+SUMPRODUCT(-('Diário 5º PA'!$E$5:$E$2004='Analítico Cp.'!$B99),-('Diário 5º PA'!$Q$5:$Q$2004=F$1),('Diário 5º PA'!$F$5:$F$2004))
+SUMPRODUCT(-('Comp.'!$D$5:$D$253='Analítico Cp.'!$B99),-('Comp.'!$L$5:$L$253=F$1),('Comp.'!$E$5:$E$253))</f>
        <v>0</v>
      </c>
      <c r="G99" s="15">
        <f>SUMPRODUCT(-('Diário 2o PA'!$E$5:$E$1412='Analítico Cp.'!$B99),-('Diário 2o PA'!$Q$5:$Q$1412=G$1),('Diário 2o PA'!$F$5:$F$1412))
+SUMPRODUCT(-('Diário 3o PA'!$E$5:$E$2004='Analítico Cp.'!$B99),-('Diário 3o PA'!$Q$5:$Q$2004=G$1),('Diário 3o PA'!$F$5:$F$2004))
+SUMPRODUCT(-('Diário 4º PA'!$E$5:$E$2004='Analítico Cp.'!$B99),-('Diário 4º PA'!$Q$5:$Q$2004=G$1),('Diário 4º PA'!$F$5:$F$2004))
+SUMPRODUCT(-('Diário 5º PA'!$E$5:$E$2004='Analítico Cp.'!$B99),-('Diário 5º PA'!$Q$5:$Q$2004=G$1),('Diário 5º PA'!$F$5:$F$2004))
+SUMPRODUCT(-('Comp.'!$D$5:$D$253='Analítico Cp.'!$B99),-('Comp.'!$L$5:$L$253=G$1),('Comp.'!$E$5:$E$253))</f>
        <v>0</v>
      </c>
      <c r="H99" s="15">
        <f>SUMPRODUCT(-('Diário 2o PA'!$E$5:$E$1412='Analítico Cp.'!$B99),-('Diário 2o PA'!$Q$5:$Q$1412=H$1),('Diário 2o PA'!$F$5:$F$1412))
+SUMPRODUCT(-('Diário 3o PA'!$E$5:$E$2004='Analítico Cp.'!$B99),-('Diário 3o PA'!$Q$5:$Q$2004=H$1),('Diário 3o PA'!$F$5:$F$2004))
+SUMPRODUCT(-('Diário 4º PA'!$E$5:$E$2004='Analítico Cp.'!$B99),-('Diário 4º PA'!$Q$5:$Q$2004=H$1),('Diário 4º PA'!$F$5:$F$2004))
+SUMPRODUCT(-('Diário 5º PA'!$E$5:$E$2004='Analítico Cp.'!$B99),-('Diário 5º PA'!$Q$5:$Q$2004=H$1),('Diário 5º PA'!$F$5:$F$2004))
+SUMPRODUCT(-('Comp.'!$D$5:$D$253='Analítico Cp.'!$B99),-('Comp.'!$L$5:$L$253=H$1),('Comp.'!$E$5:$E$253))</f>
        <v>0</v>
      </c>
      <c r="I99" s="15">
        <f>SUMPRODUCT(-('Diário 2o PA'!$E$5:$E$1412='Analítico Cp.'!$B99),-('Diário 2o PA'!$Q$5:$Q$1412=I$1),('Diário 2o PA'!$F$5:$F$1412))
+SUMPRODUCT(-('Diário 3o PA'!$E$5:$E$2004='Analítico Cp.'!$B99),-('Diário 3o PA'!$Q$5:$Q$2004=I$1),('Diário 3o PA'!$F$5:$F$2004))
+SUMPRODUCT(-('Diário 4º PA'!$E$5:$E$2004='Analítico Cp.'!$B99),-('Diário 4º PA'!$Q$5:$Q$2004=I$1),('Diário 4º PA'!$F$5:$F$2004))
+SUMPRODUCT(-('Diário 5º PA'!$E$5:$E$2004='Analítico Cp.'!$B99),-('Diário 5º PA'!$Q$5:$Q$2004=I$1),('Diário 5º PA'!$F$5:$F$2004))
+SUMPRODUCT(-('Comp.'!$D$5:$D$253='Analítico Cp.'!$B99),-('Comp.'!$L$5:$L$253=I$1),('Comp.'!$E$5:$E$253))</f>
        <v>0</v>
      </c>
      <c r="J99" s="15">
        <f>SUMPRODUCT(-('Diário 2o PA'!$E$5:$E$1412='Analítico Cp.'!$B99),-('Diário 2o PA'!$Q$5:$Q$1412=J$1),('Diário 2o PA'!$F$5:$F$1412))
+SUMPRODUCT(-('Diário 3o PA'!$E$5:$E$2004='Analítico Cp.'!$B99),-('Diário 3o PA'!$Q$5:$Q$2004=J$1),('Diário 3o PA'!$F$5:$F$2004))
+SUMPRODUCT(-('Diário 4º PA'!$E$5:$E$2004='Analítico Cp.'!$B99),-('Diário 4º PA'!$Q$5:$Q$2004=J$1),('Diário 4º PA'!$F$5:$F$2004))
+SUMPRODUCT(-('Diário 5º PA'!$E$5:$E$2004='Analítico Cp.'!$B99),-('Diário 5º PA'!$Q$5:$Q$2004=J$1),('Diário 5º PA'!$F$5:$F$2004))
+SUMPRODUCT(-('Comp.'!$D$5:$D$253='Analítico Cp.'!$B99),-('Comp.'!$L$5:$L$253=J$1),('Comp.'!$E$5:$E$253))</f>
        <v>0</v>
      </c>
      <c r="K99" s="15">
        <f>SUMPRODUCT(-('Diário 2o PA'!$E$5:$E$1412='Analítico Cp.'!$B99),-('Diário 2o PA'!$Q$5:$Q$1412=K$1),('Diário 2o PA'!$F$5:$F$1412))
+SUMPRODUCT(-('Diário 3o PA'!$E$5:$E$2004='Analítico Cp.'!$B99),-('Diário 3o PA'!$Q$5:$Q$2004=K$1),('Diário 3o PA'!$F$5:$F$2004))
+SUMPRODUCT(-('Diário 4º PA'!$E$5:$E$2004='Analítico Cp.'!$B99),-('Diário 4º PA'!$Q$5:$Q$2004=K$1),('Diário 4º PA'!$F$5:$F$2004))
+SUMPRODUCT(-('Diário 5º PA'!$E$5:$E$2004='Analítico Cp.'!$B99),-('Diário 5º PA'!$Q$5:$Q$2004=K$1),('Diário 5º PA'!$F$5:$F$2004))
+SUMPRODUCT(-('Comp.'!$D$5:$D$253='Analítico Cp.'!$B99),-('Comp.'!$L$5:$L$253=K$1),('Comp.'!$E$5:$E$253))</f>
        <v>0</v>
      </c>
      <c r="L99" s="15">
        <f>SUMPRODUCT(-('Diário 2o PA'!$E$5:$E$1412='Analítico Cp.'!$B99),-('Diário 2o PA'!$Q$5:$Q$1412=L$1),('Diário 2o PA'!$F$5:$F$1412))
+SUMPRODUCT(-('Diário 3o PA'!$E$5:$E$2004='Analítico Cp.'!$B99),-('Diário 3o PA'!$Q$5:$Q$2004=L$1),('Diário 3o PA'!$F$5:$F$2004))
+SUMPRODUCT(-('Diário 4º PA'!$E$5:$E$2004='Analítico Cp.'!$B99),-('Diário 4º PA'!$Q$5:$Q$2004=L$1),('Diário 4º PA'!$F$5:$F$2004))
+SUMPRODUCT(-('Diário 5º PA'!$E$5:$E$2004='Analítico Cp.'!$B99),-('Diário 5º PA'!$Q$5:$Q$2004=L$1),('Diário 5º PA'!$F$5:$F$2004))
+SUMPRODUCT(-('Comp.'!$D$5:$D$253='Analítico Cp.'!$B99),-('Comp.'!$L$5:$L$253=L$1),('Comp.'!$E$5:$E$253))</f>
        <v>0</v>
      </c>
      <c r="M99" s="15">
        <f>SUMPRODUCT(-('Diário 2o PA'!$E$5:$E$1412='Analítico Cp.'!$B99),-('Diário 2o PA'!$Q$5:$Q$1412=M$1),('Diário 2o PA'!$F$5:$F$1412))
+SUMPRODUCT(-('Diário 3o PA'!$E$5:$E$2004='Analítico Cp.'!$B99),-('Diário 3o PA'!$Q$5:$Q$2004=M$1),('Diário 3o PA'!$F$5:$F$2004))
+SUMPRODUCT(-('Diário 4º PA'!$E$5:$E$2004='Analítico Cp.'!$B99),-('Diário 4º PA'!$Q$5:$Q$2004=M$1),('Diário 4º PA'!$F$5:$F$2004))
+SUMPRODUCT(-('Diário 5º PA'!$E$5:$E$2004='Analítico Cp.'!$B99),-('Diário 5º PA'!$Q$5:$Q$2004=M$1),('Diário 5º PA'!$F$5:$F$2004))
+SUMPRODUCT(-('Comp.'!$D$5:$D$253='Analítico Cp.'!$B99),-('Comp.'!$L$5:$L$253=M$1),('Comp.'!$E$5:$E$253))</f>
        <v>0</v>
      </c>
      <c r="N99" s="15">
        <f>SUMPRODUCT(-('Diário 2o PA'!$E$5:$E$1412='Analítico Cp.'!$B99),-('Diário 2o PA'!$Q$5:$Q$1412=N$1),('Diário 2o PA'!$F$5:$F$1412))
+SUMPRODUCT(-('Diário 3o PA'!$E$5:$E$2004='Analítico Cp.'!$B99),-('Diário 3o PA'!$Q$5:$Q$2004=N$1),('Diário 3o PA'!$F$5:$F$2004))
+SUMPRODUCT(-('Diário 4º PA'!$E$5:$E$2004='Analítico Cp.'!$B99),-('Diário 4º PA'!$Q$5:$Q$2004=N$1),('Diário 4º PA'!$F$5:$F$2004))
+SUMPRODUCT(-('Diário 5º PA'!$E$5:$E$2004='Analítico Cp.'!$B99),-('Diário 5º PA'!$Q$5:$Q$2004=N$1),('Diário 5º PA'!$F$5:$F$2004))
+SUMPRODUCT(-('Comp.'!$D$5:$D$253='Analítico Cp.'!$B99),-('Comp.'!$L$5:$L$253=N$1),('Comp.'!$E$5:$E$253))</f>
        <v>0</v>
      </c>
      <c r="O99" s="16">
        <f t="shared" si="12"/>
        <v>0</v>
      </c>
      <c r="P99" s="193">
        <f t="shared" si="13"/>
        <v>0</v>
      </c>
    </row>
    <row r="100" spans="1:16" ht="23.25" customHeight="1" x14ac:dyDescent="0.25">
      <c r="A100" s="68" t="s">
        <v>194</v>
      </c>
      <c r="B100" s="117" t="s">
        <v>213</v>
      </c>
      <c r="C100" s="15">
        <f>SUMPRODUCT(-('Diário 2o PA'!$E$5:$E$1412='Analítico Cp.'!$B100),-('Diário 2o PA'!$Q$5:$Q$1412=C$1),('Diário 2o PA'!$F$5:$F$1412))
+SUMPRODUCT(-('Diário 3o PA'!$E$5:$E$2004='Analítico Cp.'!$B100),-('Diário 3o PA'!$Q$5:$Q$2004=C$1),('Diário 3o PA'!$F$5:$F$2004))
+SUMPRODUCT(-('Diário 4º PA'!$E$5:$E$2004='Analítico Cp.'!$B100),-('Diário 4º PA'!$Q$5:$Q$2004=C$1),('Diário 4º PA'!$F$5:$F$2004))
+SUMPRODUCT(-('Diário 5º PA'!$E$5:$E$2004='Analítico Cp.'!$B100),-('Diário 5º PA'!$Q$5:$Q$2004=C$1),('Diário 5º PA'!$F$5:$F$2004))
+SUMPRODUCT(-('Comp.'!$D$5:$D$253='Analítico Cp.'!$B100),-('Comp.'!$L$5:$L$253=C$1),('Comp.'!$E$5:$E$253))</f>
        <v>0</v>
      </c>
      <c r="D100" s="15">
        <f>SUMPRODUCT(-('Diário 2o PA'!$E$5:$E$1412='Analítico Cp.'!$B100),-('Diário 2o PA'!$Q$5:$Q$1412=D$1),('Diário 2o PA'!$F$5:$F$1412))
+SUMPRODUCT(-('Diário 3o PA'!$E$5:$E$2004='Analítico Cp.'!$B100),-('Diário 3o PA'!$Q$5:$Q$2004=D$1),('Diário 3o PA'!$F$5:$F$2004))
+SUMPRODUCT(-('Diário 4º PA'!$E$5:$E$2004='Analítico Cp.'!$B100),-('Diário 4º PA'!$Q$5:$Q$2004=D$1),('Diário 4º PA'!$F$5:$F$2004))
+SUMPRODUCT(-('Diário 5º PA'!$E$5:$E$2004='Analítico Cp.'!$B100),-('Diário 5º PA'!$Q$5:$Q$2004=D$1),('Diário 5º PA'!$F$5:$F$2004))
+SUMPRODUCT(-('Comp.'!$D$5:$D$253='Analítico Cp.'!$B100),-('Comp.'!$L$5:$L$253=D$1),('Comp.'!$E$5:$E$253))</f>
        <v>0</v>
      </c>
      <c r="E100" s="15">
        <f>SUMPRODUCT(-('Diário 2o PA'!$E$5:$E$1412='Analítico Cp.'!$B100),-('Diário 2o PA'!$Q$5:$Q$1412=E$1),('Diário 2o PA'!$F$5:$F$1412))
+SUMPRODUCT(-('Diário 3o PA'!$E$5:$E$2004='Analítico Cp.'!$B100),-('Diário 3o PA'!$Q$5:$Q$2004=E$1),('Diário 3o PA'!$F$5:$F$2004))
+SUMPRODUCT(-('Diário 4º PA'!$E$5:$E$2004='Analítico Cp.'!$B100),-('Diário 4º PA'!$Q$5:$Q$2004=E$1),('Diário 4º PA'!$F$5:$F$2004))
+SUMPRODUCT(-('Diário 5º PA'!$E$5:$E$2004='Analítico Cp.'!$B100),-('Diário 5º PA'!$Q$5:$Q$2004=E$1),('Diário 5º PA'!$F$5:$F$2004))
+SUMPRODUCT(-('Comp.'!$D$5:$D$253='Analítico Cp.'!$B100),-('Comp.'!$L$5:$L$253=E$1),('Comp.'!$E$5:$E$253))</f>
        <v>0</v>
      </c>
      <c r="F100" s="15">
        <f>SUMPRODUCT(-('Diário 2o PA'!$E$5:$E$1412='Analítico Cp.'!$B100),-('Diário 2o PA'!$Q$5:$Q$1412=F$1),('Diário 2o PA'!$F$5:$F$1412))
+SUMPRODUCT(-('Diário 3o PA'!$E$5:$E$2004='Analítico Cp.'!$B100),-('Diário 3o PA'!$Q$5:$Q$2004=F$1),('Diário 3o PA'!$F$5:$F$2004))
+SUMPRODUCT(-('Diário 4º PA'!$E$5:$E$2004='Analítico Cp.'!$B100),-('Diário 4º PA'!$Q$5:$Q$2004=F$1),('Diário 4º PA'!$F$5:$F$2004))
+SUMPRODUCT(-('Diário 5º PA'!$E$5:$E$2004='Analítico Cp.'!$B100),-('Diário 5º PA'!$Q$5:$Q$2004=F$1),('Diário 5º PA'!$F$5:$F$2004))
+SUMPRODUCT(-('Comp.'!$D$5:$D$253='Analítico Cp.'!$B100),-('Comp.'!$L$5:$L$253=F$1),('Comp.'!$E$5:$E$253))</f>
        <v>0</v>
      </c>
      <c r="G100" s="15">
        <f>SUMPRODUCT(-('Diário 2o PA'!$E$5:$E$1412='Analítico Cp.'!$B100),-('Diário 2o PA'!$Q$5:$Q$1412=G$1),('Diário 2o PA'!$F$5:$F$1412))
+SUMPRODUCT(-('Diário 3o PA'!$E$5:$E$2004='Analítico Cp.'!$B100),-('Diário 3o PA'!$Q$5:$Q$2004=G$1),('Diário 3o PA'!$F$5:$F$2004))
+SUMPRODUCT(-('Diário 4º PA'!$E$5:$E$2004='Analítico Cp.'!$B100),-('Diário 4º PA'!$Q$5:$Q$2004=G$1),('Diário 4º PA'!$F$5:$F$2004))
+SUMPRODUCT(-('Diário 5º PA'!$E$5:$E$2004='Analítico Cp.'!$B100),-('Diário 5º PA'!$Q$5:$Q$2004=G$1),('Diário 5º PA'!$F$5:$F$2004))
+SUMPRODUCT(-('Comp.'!$D$5:$D$253='Analítico Cp.'!$B100),-('Comp.'!$L$5:$L$253=G$1),('Comp.'!$E$5:$E$253))</f>
        <v>0</v>
      </c>
      <c r="H100" s="15">
        <f>SUMPRODUCT(-('Diário 2o PA'!$E$5:$E$1412='Analítico Cp.'!$B100),-('Diário 2o PA'!$Q$5:$Q$1412=H$1),('Diário 2o PA'!$F$5:$F$1412))
+SUMPRODUCT(-('Diário 3o PA'!$E$5:$E$2004='Analítico Cp.'!$B100),-('Diário 3o PA'!$Q$5:$Q$2004=H$1),('Diário 3o PA'!$F$5:$F$2004))
+SUMPRODUCT(-('Diário 4º PA'!$E$5:$E$2004='Analítico Cp.'!$B100),-('Diário 4º PA'!$Q$5:$Q$2004=H$1),('Diário 4º PA'!$F$5:$F$2004))
+SUMPRODUCT(-('Diário 5º PA'!$E$5:$E$2004='Analítico Cp.'!$B100),-('Diário 5º PA'!$Q$5:$Q$2004=H$1),('Diário 5º PA'!$F$5:$F$2004))
+SUMPRODUCT(-('Comp.'!$D$5:$D$253='Analítico Cp.'!$B100),-('Comp.'!$L$5:$L$253=H$1),('Comp.'!$E$5:$E$253))</f>
        <v>0</v>
      </c>
      <c r="I100" s="15">
        <f>SUMPRODUCT(-('Diário 2o PA'!$E$5:$E$1412='Analítico Cp.'!$B100),-('Diário 2o PA'!$Q$5:$Q$1412=I$1),('Diário 2o PA'!$F$5:$F$1412))
+SUMPRODUCT(-('Diário 3o PA'!$E$5:$E$2004='Analítico Cp.'!$B100),-('Diário 3o PA'!$Q$5:$Q$2004=I$1),('Diário 3o PA'!$F$5:$F$2004))
+SUMPRODUCT(-('Diário 4º PA'!$E$5:$E$2004='Analítico Cp.'!$B100),-('Diário 4º PA'!$Q$5:$Q$2004=I$1),('Diário 4º PA'!$F$5:$F$2004))
+SUMPRODUCT(-('Diário 5º PA'!$E$5:$E$2004='Analítico Cp.'!$B100),-('Diário 5º PA'!$Q$5:$Q$2004=I$1),('Diário 5º PA'!$F$5:$F$2004))
+SUMPRODUCT(-('Comp.'!$D$5:$D$253='Analítico Cp.'!$B100),-('Comp.'!$L$5:$L$253=I$1),('Comp.'!$E$5:$E$253))</f>
        <v>0</v>
      </c>
      <c r="J100" s="15">
        <f>SUMPRODUCT(-('Diário 2o PA'!$E$5:$E$1412='Analítico Cp.'!$B100),-('Diário 2o PA'!$Q$5:$Q$1412=J$1),('Diário 2o PA'!$F$5:$F$1412))
+SUMPRODUCT(-('Diário 3o PA'!$E$5:$E$2004='Analítico Cp.'!$B100),-('Diário 3o PA'!$Q$5:$Q$2004=J$1),('Diário 3o PA'!$F$5:$F$2004))
+SUMPRODUCT(-('Diário 4º PA'!$E$5:$E$2004='Analítico Cp.'!$B100),-('Diário 4º PA'!$Q$5:$Q$2004=J$1),('Diário 4º PA'!$F$5:$F$2004))
+SUMPRODUCT(-('Diário 5º PA'!$E$5:$E$2004='Analítico Cp.'!$B100),-('Diário 5º PA'!$Q$5:$Q$2004=J$1),('Diário 5º PA'!$F$5:$F$2004))
+SUMPRODUCT(-('Comp.'!$D$5:$D$253='Analítico Cp.'!$B100),-('Comp.'!$L$5:$L$253=J$1),('Comp.'!$E$5:$E$253))</f>
        <v>0</v>
      </c>
      <c r="K100" s="15">
        <f>SUMPRODUCT(-('Diário 2o PA'!$E$5:$E$1412='Analítico Cp.'!$B100),-('Diário 2o PA'!$Q$5:$Q$1412=K$1),('Diário 2o PA'!$F$5:$F$1412))
+SUMPRODUCT(-('Diário 3o PA'!$E$5:$E$2004='Analítico Cp.'!$B100),-('Diário 3o PA'!$Q$5:$Q$2004=K$1),('Diário 3o PA'!$F$5:$F$2004))
+SUMPRODUCT(-('Diário 4º PA'!$E$5:$E$2004='Analítico Cp.'!$B100),-('Diário 4º PA'!$Q$5:$Q$2004=K$1),('Diário 4º PA'!$F$5:$F$2004))
+SUMPRODUCT(-('Diário 5º PA'!$E$5:$E$2004='Analítico Cp.'!$B100),-('Diário 5º PA'!$Q$5:$Q$2004=K$1),('Diário 5º PA'!$F$5:$F$2004))
+SUMPRODUCT(-('Comp.'!$D$5:$D$253='Analítico Cp.'!$B100),-('Comp.'!$L$5:$L$253=K$1),('Comp.'!$E$5:$E$253))</f>
        <v>0</v>
      </c>
      <c r="L100" s="15">
        <f>SUMPRODUCT(-('Diário 2o PA'!$E$5:$E$1412='Analítico Cp.'!$B100),-('Diário 2o PA'!$Q$5:$Q$1412=L$1),('Diário 2o PA'!$F$5:$F$1412))
+SUMPRODUCT(-('Diário 3o PA'!$E$5:$E$2004='Analítico Cp.'!$B100),-('Diário 3o PA'!$Q$5:$Q$2004=L$1),('Diário 3o PA'!$F$5:$F$2004))
+SUMPRODUCT(-('Diário 4º PA'!$E$5:$E$2004='Analítico Cp.'!$B100),-('Diário 4º PA'!$Q$5:$Q$2004=L$1),('Diário 4º PA'!$F$5:$F$2004))
+SUMPRODUCT(-('Diário 5º PA'!$E$5:$E$2004='Analítico Cp.'!$B100),-('Diário 5º PA'!$Q$5:$Q$2004=L$1),('Diário 5º PA'!$F$5:$F$2004))
+SUMPRODUCT(-('Comp.'!$D$5:$D$253='Analítico Cp.'!$B100),-('Comp.'!$L$5:$L$253=L$1),('Comp.'!$E$5:$E$253))</f>
        <v>0</v>
      </c>
      <c r="M100" s="15">
        <f>SUMPRODUCT(-('Diário 2o PA'!$E$5:$E$1412='Analítico Cp.'!$B100),-('Diário 2o PA'!$Q$5:$Q$1412=M$1),('Diário 2o PA'!$F$5:$F$1412))
+SUMPRODUCT(-('Diário 3o PA'!$E$5:$E$2004='Analítico Cp.'!$B100),-('Diário 3o PA'!$Q$5:$Q$2004=M$1),('Diário 3o PA'!$F$5:$F$2004))
+SUMPRODUCT(-('Diário 4º PA'!$E$5:$E$2004='Analítico Cp.'!$B100),-('Diário 4º PA'!$Q$5:$Q$2004=M$1),('Diário 4º PA'!$F$5:$F$2004))
+SUMPRODUCT(-('Diário 5º PA'!$E$5:$E$2004='Analítico Cp.'!$B100),-('Diário 5º PA'!$Q$5:$Q$2004=M$1),('Diário 5º PA'!$F$5:$F$2004))
+SUMPRODUCT(-('Comp.'!$D$5:$D$253='Analítico Cp.'!$B100),-('Comp.'!$L$5:$L$253=M$1),('Comp.'!$E$5:$E$253))</f>
        <v>0</v>
      </c>
      <c r="N100" s="15">
        <f>SUMPRODUCT(-('Diário 2o PA'!$E$5:$E$1412='Analítico Cp.'!$B100),-('Diário 2o PA'!$Q$5:$Q$1412=N$1),('Diário 2o PA'!$F$5:$F$1412))
+SUMPRODUCT(-('Diário 3o PA'!$E$5:$E$2004='Analítico Cp.'!$B100),-('Diário 3o PA'!$Q$5:$Q$2004=N$1),('Diário 3o PA'!$F$5:$F$2004))
+SUMPRODUCT(-('Diário 4º PA'!$E$5:$E$2004='Analítico Cp.'!$B100),-('Diário 4º PA'!$Q$5:$Q$2004=N$1),('Diário 4º PA'!$F$5:$F$2004))
+SUMPRODUCT(-('Diário 5º PA'!$E$5:$E$2004='Analítico Cp.'!$B100),-('Diário 5º PA'!$Q$5:$Q$2004=N$1),('Diário 5º PA'!$F$5:$F$2004))
+SUMPRODUCT(-('Comp.'!$D$5:$D$253='Analítico Cp.'!$B100),-('Comp.'!$L$5:$L$253=N$1),('Comp.'!$E$5:$E$253))</f>
        <v>0</v>
      </c>
      <c r="O100" s="16">
        <f t="shared" si="12"/>
        <v>0</v>
      </c>
      <c r="P100" s="193">
        <f t="shared" si="13"/>
        <v>0</v>
      </c>
    </row>
    <row r="101" spans="1:16" ht="23.25" customHeight="1" x14ac:dyDescent="0.25">
      <c r="A101" s="68" t="s">
        <v>195</v>
      </c>
      <c r="B101" s="116" t="s">
        <v>254</v>
      </c>
      <c r="C101" s="15">
        <f>SUMPRODUCT(-('Diário 2o PA'!$E$5:$E$1412='Analítico Cp.'!$B101),-('Diário 2o PA'!$Q$5:$Q$1412=C$1),('Diário 2o PA'!$F$5:$F$1412))
+SUMPRODUCT(-('Diário 3o PA'!$E$5:$E$2004='Analítico Cp.'!$B101),-('Diário 3o PA'!$Q$5:$Q$2004=C$1),('Diário 3o PA'!$F$5:$F$2004))
+SUMPRODUCT(-('Diário 4º PA'!$E$5:$E$2004='Analítico Cp.'!$B101),-('Diário 4º PA'!$Q$5:$Q$2004=C$1),('Diário 4º PA'!$F$5:$F$2004))
+SUMPRODUCT(-('Diário 5º PA'!$E$5:$E$2004='Analítico Cp.'!$B101),-('Diário 5º PA'!$Q$5:$Q$2004=C$1),('Diário 5º PA'!$F$5:$F$2004))
+SUMPRODUCT(-('Comp.'!$D$5:$D$253='Analítico Cp.'!$B101),-('Comp.'!$L$5:$L$253=C$1),('Comp.'!$E$5:$E$253))</f>
        <v>0</v>
      </c>
      <c r="D101" s="15">
        <f>SUMPRODUCT(-('Diário 2o PA'!$E$5:$E$1412='Analítico Cp.'!$B101),-('Diário 2o PA'!$Q$5:$Q$1412=D$1),('Diário 2o PA'!$F$5:$F$1412))
+SUMPRODUCT(-('Diário 3o PA'!$E$5:$E$2004='Analítico Cp.'!$B101),-('Diário 3o PA'!$Q$5:$Q$2004=D$1),('Diário 3o PA'!$F$5:$F$2004))
+SUMPRODUCT(-('Diário 4º PA'!$E$5:$E$2004='Analítico Cp.'!$B101),-('Diário 4º PA'!$Q$5:$Q$2004=D$1),('Diário 4º PA'!$F$5:$F$2004))
+SUMPRODUCT(-('Diário 5º PA'!$E$5:$E$2004='Analítico Cp.'!$B101),-('Diário 5º PA'!$Q$5:$Q$2004=D$1),('Diário 5º PA'!$F$5:$F$2004))
+SUMPRODUCT(-('Comp.'!$D$5:$D$253='Analítico Cp.'!$B101),-('Comp.'!$L$5:$L$253=D$1),('Comp.'!$E$5:$E$253))</f>
        <v>0</v>
      </c>
      <c r="E101" s="15">
        <f>SUMPRODUCT(-('Diário 2o PA'!$E$5:$E$1412='Analítico Cp.'!$B101),-('Diário 2o PA'!$Q$5:$Q$1412=E$1),('Diário 2o PA'!$F$5:$F$1412))
+SUMPRODUCT(-('Diário 3o PA'!$E$5:$E$2004='Analítico Cp.'!$B101),-('Diário 3o PA'!$Q$5:$Q$2004=E$1),('Diário 3o PA'!$F$5:$F$2004))
+SUMPRODUCT(-('Diário 4º PA'!$E$5:$E$2004='Analítico Cp.'!$B101),-('Diário 4º PA'!$Q$5:$Q$2004=E$1),('Diário 4º PA'!$F$5:$F$2004))
+SUMPRODUCT(-('Diário 5º PA'!$E$5:$E$2004='Analítico Cp.'!$B101),-('Diário 5º PA'!$Q$5:$Q$2004=E$1),('Diário 5º PA'!$F$5:$F$2004))
+SUMPRODUCT(-('Comp.'!$D$5:$D$253='Analítico Cp.'!$B101),-('Comp.'!$L$5:$L$253=E$1),('Comp.'!$E$5:$E$253))</f>
        <v>0</v>
      </c>
      <c r="F101" s="15">
        <f>SUMPRODUCT(-('Diário 2o PA'!$E$5:$E$1412='Analítico Cp.'!$B101),-('Diário 2o PA'!$Q$5:$Q$1412=F$1),('Diário 2o PA'!$F$5:$F$1412))
+SUMPRODUCT(-('Diário 3o PA'!$E$5:$E$2004='Analítico Cp.'!$B101),-('Diário 3o PA'!$Q$5:$Q$2004=F$1),('Diário 3o PA'!$F$5:$F$2004))
+SUMPRODUCT(-('Diário 4º PA'!$E$5:$E$2004='Analítico Cp.'!$B101),-('Diário 4º PA'!$Q$5:$Q$2004=F$1),('Diário 4º PA'!$F$5:$F$2004))
+SUMPRODUCT(-('Diário 5º PA'!$E$5:$E$2004='Analítico Cp.'!$B101),-('Diário 5º PA'!$Q$5:$Q$2004=F$1),('Diário 5º PA'!$F$5:$F$2004))
+SUMPRODUCT(-('Comp.'!$D$5:$D$253='Analítico Cp.'!$B101),-('Comp.'!$L$5:$L$253=F$1),('Comp.'!$E$5:$E$253))</f>
        <v>0</v>
      </c>
      <c r="G101" s="15">
        <f>SUMPRODUCT(-('Diário 2o PA'!$E$5:$E$1412='Analítico Cp.'!$B101),-('Diário 2o PA'!$Q$5:$Q$1412=G$1),('Diário 2o PA'!$F$5:$F$1412))
+SUMPRODUCT(-('Diário 3o PA'!$E$5:$E$2004='Analítico Cp.'!$B101),-('Diário 3o PA'!$Q$5:$Q$2004=G$1),('Diário 3o PA'!$F$5:$F$2004))
+SUMPRODUCT(-('Diário 4º PA'!$E$5:$E$2004='Analítico Cp.'!$B101),-('Diário 4º PA'!$Q$5:$Q$2004=G$1),('Diário 4º PA'!$F$5:$F$2004))
+SUMPRODUCT(-('Diário 5º PA'!$E$5:$E$2004='Analítico Cp.'!$B101),-('Diário 5º PA'!$Q$5:$Q$2004=G$1),('Diário 5º PA'!$F$5:$F$2004))
+SUMPRODUCT(-('Comp.'!$D$5:$D$253='Analítico Cp.'!$B101),-('Comp.'!$L$5:$L$253=G$1),('Comp.'!$E$5:$E$253))</f>
        <v>0</v>
      </c>
      <c r="H101" s="15">
        <f>SUMPRODUCT(-('Diário 2o PA'!$E$5:$E$1412='Analítico Cp.'!$B101),-('Diário 2o PA'!$Q$5:$Q$1412=H$1),('Diário 2o PA'!$F$5:$F$1412))
+SUMPRODUCT(-('Diário 3o PA'!$E$5:$E$2004='Analítico Cp.'!$B101),-('Diário 3o PA'!$Q$5:$Q$2004=H$1),('Diário 3o PA'!$F$5:$F$2004))
+SUMPRODUCT(-('Diário 4º PA'!$E$5:$E$2004='Analítico Cp.'!$B101),-('Diário 4º PA'!$Q$5:$Q$2004=H$1),('Diário 4º PA'!$F$5:$F$2004))
+SUMPRODUCT(-('Diário 5º PA'!$E$5:$E$2004='Analítico Cp.'!$B101),-('Diário 5º PA'!$Q$5:$Q$2004=H$1),('Diário 5º PA'!$F$5:$F$2004))
+SUMPRODUCT(-('Comp.'!$D$5:$D$253='Analítico Cp.'!$B101),-('Comp.'!$L$5:$L$253=H$1),('Comp.'!$E$5:$E$253))</f>
        <v>0</v>
      </c>
      <c r="I101" s="15">
        <f>SUMPRODUCT(-('Diário 2o PA'!$E$5:$E$1412='Analítico Cp.'!$B101),-('Diário 2o PA'!$Q$5:$Q$1412=I$1),('Diário 2o PA'!$F$5:$F$1412))
+SUMPRODUCT(-('Diário 3o PA'!$E$5:$E$2004='Analítico Cp.'!$B101),-('Diário 3o PA'!$Q$5:$Q$2004=I$1),('Diário 3o PA'!$F$5:$F$2004))
+SUMPRODUCT(-('Diário 4º PA'!$E$5:$E$2004='Analítico Cp.'!$B101),-('Diário 4º PA'!$Q$5:$Q$2004=I$1),('Diário 4º PA'!$F$5:$F$2004))
+SUMPRODUCT(-('Diário 5º PA'!$E$5:$E$2004='Analítico Cp.'!$B101),-('Diário 5º PA'!$Q$5:$Q$2004=I$1),('Diário 5º PA'!$F$5:$F$2004))
+SUMPRODUCT(-('Comp.'!$D$5:$D$253='Analítico Cp.'!$B101),-('Comp.'!$L$5:$L$253=I$1),('Comp.'!$E$5:$E$253))</f>
        <v>0</v>
      </c>
      <c r="J101" s="15">
        <f>SUMPRODUCT(-('Diário 2o PA'!$E$5:$E$1412='Analítico Cp.'!$B101),-('Diário 2o PA'!$Q$5:$Q$1412=J$1),('Diário 2o PA'!$F$5:$F$1412))
+SUMPRODUCT(-('Diário 3o PA'!$E$5:$E$2004='Analítico Cp.'!$B101),-('Diário 3o PA'!$Q$5:$Q$2004=J$1),('Diário 3o PA'!$F$5:$F$2004))
+SUMPRODUCT(-('Diário 4º PA'!$E$5:$E$2004='Analítico Cp.'!$B101),-('Diário 4º PA'!$Q$5:$Q$2004=J$1),('Diário 4º PA'!$F$5:$F$2004))
+SUMPRODUCT(-('Diário 5º PA'!$E$5:$E$2004='Analítico Cp.'!$B101),-('Diário 5º PA'!$Q$5:$Q$2004=J$1),('Diário 5º PA'!$F$5:$F$2004))
+SUMPRODUCT(-('Comp.'!$D$5:$D$253='Analítico Cp.'!$B101),-('Comp.'!$L$5:$L$253=J$1),('Comp.'!$E$5:$E$253))</f>
        <v>0</v>
      </c>
      <c r="K101" s="15">
        <f>SUMPRODUCT(-('Diário 2o PA'!$E$5:$E$1412='Analítico Cp.'!$B101),-('Diário 2o PA'!$Q$5:$Q$1412=K$1),('Diário 2o PA'!$F$5:$F$1412))
+SUMPRODUCT(-('Diário 3o PA'!$E$5:$E$2004='Analítico Cp.'!$B101),-('Diário 3o PA'!$Q$5:$Q$2004=K$1),('Diário 3o PA'!$F$5:$F$2004))
+SUMPRODUCT(-('Diário 4º PA'!$E$5:$E$2004='Analítico Cp.'!$B101),-('Diário 4º PA'!$Q$5:$Q$2004=K$1),('Diário 4º PA'!$F$5:$F$2004))
+SUMPRODUCT(-('Diário 5º PA'!$E$5:$E$2004='Analítico Cp.'!$B101),-('Diário 5º PA'!$Q$5:$Q$2004=K$1),('Diário 5º PA'!$F$5:$F$2004))
+SUMPRODUCT(-('Comp.'!$D$5:$D$253='Analítico Cp.'!$B101),-('Comp.'!$L$5:$L$253=K$1),('Comp.'!$E$5:$E$253))</f>
        <v>0</v>
      </c>
      <c r="L101" s="15">
        <f>SUMPRODUCT(-('Diário 2o PA'!$E$5:$E$1412='Analítico Cp.'!$B101),-('Diário 2o PA'!$Q$5:$Q$1412=L$1),('Diário 2o PA'!$F$5:$F$1412))
+SUMPRODUCT(-('Diário 3o PA'!$E$5:$E$2004='Analítico Cp.'!$B101),-('Diário 3o PA'!$Q$5:$Q$2004=L$1),('Diário 3o PA'!$F$5:$F$2004))
+SUMPRODUCT(-('Diário 4º PA'!$E$5:$E$2004='Analítico Cp.'!$B101),-('Diário 4º PA'!$Q$5:$Q$2004=L$1),('Diário 4º PA'!$F$5:$F$2004))
+SUMPRODUCT(-('Diário 5º PA'!$E$5:$E$2004='Analítico Cp.'!$B101),-('Diário 5º PA'!$Q$5:$Q$2004=L$1),('Diário 5º PA'!$F$5:$F$2004))
+SUMPRODUCT(-('Comp.'!$D$5:$D$253='Analítico Cp.'!$B101),-('Comp.'!$L$5:$L$253=L$1),('Comp.'!$E$5:$E$253))</f>
        <v>0</v>
      </c>
      <c r="M101" s="15">
        <f>SUMPRODUCT(-('Diário 2o PA'!$E$5:$E$1412='Analítico Cp.'!$B101),-('Diário 2o PA'!$Q$5:$Q$1412=M$1),('Diário 2o PA'!$F$5:$F$1412))
+SUMPRODUCT(-('Diário 3o PA'!$E$5:$E$2004='Analítico Cp.'!$B101),-('Diário 3o PA'!$Q$5:$Q$2004=M$1),('Diário 3o PA'!$F$5:$F$2004))
+SUMPRODUCT(-('Diário 4º PA'!$E$5:$E$2004='Analítico Cp.'!$B101),-('Diário 4º PA'!$Q$5:$Q$2004=M$1),('Diário 4º PA'!$F$5:$F$2004))
+SUMPRODUCT(-('Diário 5º PA'!$E$5:$E$2004='Analítico Cp.'!$B101),-('Diário 5º PA'!$Q$5:$Q$2004=M$1),('Diário 5º PA'!$F$5:$F$2004))
+SUMPRODUCT(-('Comp.'!$D$5:$D$253='Analítico Cp.'!$B101),-('Comp.'!$L$5:$L$253=M$1),('Comp.'!$E$5:$E$253))</f>
        <v>0</v>
      </c>
      <c r="N101" s="15">
        <f>SUMPRODUCT(-('Diário 2o PA'!$E$5:$E$1412='Analítico Cp.'!$B101),-('Diário 2o PA'!$Q$5:$Q$1412=N$1),('Diário 2o PA'!$F$5:$F$1412))
+SUMPRODUCT(-('Diário 3o PA'!$E$5:$E$2004='Analítico Cp.'!$B101),-('Diário 3o PA'!$Q$5:$Q$2004=N$1),('Diário 3o PA'!$F$5:$F$2004))
+SUMPRODUCT(-('Diário 4º PA'!$E$5:$E$2004='Analítico Cp.'!$B101),-('Diário 4º PA'!$Q$5:$Q$2004=N$1),('Diário 4º PA'!$F$5:$F$2004))
+SUMPRODUCT(-('Diário 5º PA'!$E$5:$E$2004='Analítico Cp.'!$B101),-('Diário 5º PA'!$Q$5:$Q$2004=N$1),('Diário 5º PA'!$F$5:$F$2004))
+SUMPRODUCT(-('Comp.'!$D$5:$D$253='Analítico Cp.'!$B101),-('Comp.'!$L$5:$L$253=N$1),('Comp.'!$E$5:$E$253))</f>
        <v>0</v>
      </c>
      <c r="O101" s="16">
        <f t="shared" si="12"/>
        <v>0</v>
      </c>
      <c r="P101" s="193">
        <f t="shared" si="13"/>
        <v>0</v>
      </c>
    </row>
    <row r="102" spans="1:16" ht="23.25" customHeight="1" x14ac:dyDescent="0.25">
      <c r="A102" s="68" t="s">
        <v>196</v>
      </c>
      <c r="B102" s="115" t="s">
        <v>757</v>
      </c>
      <c r="C102" s="15">
        <f>SUMPRODUCT(-('Diário 2o PA'!$E$5:$E$1412='Analítico Cp.'!$B102),-('Diário 2o PA'!$Q$5:$Q$1412=C$1),('Diário 2o PA'!$F$5:$F$1412))
+SUMPRODUCT(-('Diário 3o PA'!$E$5:$E$2004='Analítico Cp.'!$B102),-('Diário 3o PA'!$Q$5:$Q$2004=C$1),('Diário 3o PA'!$F$5:$F$2004))
+SUMPRODUCT(-('Diário 4º PA'!$E$5:$E$2004='Analítico Cp.'!$B102),-('Diário 4º PA'!$Q$5:$Q$2004=C$1),('Diário 4º PA'!$F$5:$F$2004))
+SUMPRODUCT(-('Diário 5º PA'!$E$5:$E$2004='Analítico Cp.'!$B102),-('Diário 5º PA'!$Q$5:$Q$2004=C$1),('Diário 5º PA'!$F$5:$F$2004))
+SUMPRODUCT(-('Comp.'!$D$5:$D$253='Analítico Cp.'!$B102),-('Comp.'!$L$5:$L$253=C$1),('Comp.'!$E$5:$E$253))</f>
        <v>0</v>
      </c>
      <c r="D102" s="15">
        <f>SUMPRODUCT(-('Diário 2o PA'!$E$5:$E$1412='Analítico Cp.'!$B102),-('Diário 2o PA'!$Q$5:$Q$1412=D$1),('Diário 2o PA'!$F$5:$F$1412))
+SUMPRODUCT(-('Diário 3o PA'!$E$5:$E$2004='Analítico Cp.'!$B102),-('Diário 3o PA'!$Q$5:$Q$2004=D$1),('Diário 3o PA'!$F$5:$F$2004))
+SUMPRODUCT(-('Diário 4º PA'!$E$5:$E$2004='Analítico Cp.'!$B102),-('Diário 4º PA'!$Q$5:$Q$2004=D$1),('Diário 4º PA'!$F$5:$F$2004))
+SUMPRODUCT(-('Diário 5º PA'!$E$5:$E$2004='Analítico Cp.'!$B102),-('Diário 5º PA'!$Q$5:$Q$2004=D$1),('Diário 5º PA'!$F$5:$F$2004))
+SUMPRODUCT(-('Comp.'!$D$5:$D$253='Analítico Cp.'!$B102),-('Comp.'!$L$5:$L$253=D$1),('Comp.'!$E$5:$E$253))</f>
        <v>0</v>
      </c>
      <c r="E102" s="15">
        <f>SUMPRODUCT(-('Diário 2o PA'!$E$5:$E$1412='Analítico Cp.'!$B102),-('Diário 2o PA'!$Q$5:$Q$1412=E$1),('Diário 2o PA'!$F$5:$F$1412))
+SUMPRODUCT(-('Diário 3o PA'!$E$5:$E$2004='Analítico Cp.'!$B102),-('Diário 3o PA'!$Q$5:$Q$2004=E$1),('Diário 3o PA'!$F$5:$F$2004))
+SUMPRODUCT(-('Diário 4º PA'!$E$5:$E$2004='Analítico Cp.'!$B102),-('Diário 4º PA'!$Q$5:$Q$2004=E$1),('Diário 4º PA'!$F$5:$F$2004))
+SUMPRODUCT(-('Diário 5º PA'!$E$5:$E$2004='Analítico Cp.'!$B102),-('Diário 5º PA'!$Q$5:$Q$2004=E$1),('Diário 5º PA'!$F$5:$F$2004))
+SUMPRODUCT(-('Comp.'!$D$5:$D$253='Analítico Cp.'!$B102),-('Comp.'!$L$5:$L$253=E$1),('Comp.'!$E$5:$E$253))</f>
        <v>0</v>
      </c>
      <c r="F102" s="15">
        <f>SUMPRODUCT(-('Diário 2o PA'!$E$5:$E$1412='Analítico Cp.'!$B102),-('Diário 2o PA'!$Q$5:$Q$1412=F$1),('Diário 2o PA'!$F$5:$F$1412))
+SUMPRODUCT(-('Diário 3o PA'!$E$5:$E$2004='Analítico Cp.'!$B102),-('Diário 3o PA'!$Q$5:$Q$2004=F$1),('Diário 3o PA'!$F$5:$F$2004))
+SUMPRODUCT(-('Diário 4º PA'!$E$5:$E$2004='Analítico Cp.'!$B102),-('Diário 4º PA'!$Q$5:$Q$2004=F$1),('Diário 4º PA'!$F$5:$F$2004))
+SUMPRODUCT(-('Diário 5º PA'!$E$5:$E$2004='Analítico Cp.'!$B102),-('Diário 5º PA'!$Q$5:$Q$2004=F$1),('Diário 5º PA'!$F$5:$F$2004))
+SUMPRODUCT(-('Comp.'!$D$5:$D$253='Analítico Cp.'!$B102),-('Comp.'!$L$5:$L$253=F$1),('Comp.'!$E$5:$E$253))</f>
        <v>0</v>
      </c>
      <c r="G102" s="15">
        <f>SUMPRODUCT(-('Diário 2o PA'!$E$5:$E$1412='Analítico Cp.'!$B102),-('Diário 2o PA'!$Q$5:$Q$1412=G$1),('Diário 2o PA'!$F$5:$F$1412))
+SUMPRODUCT(-('Diário 3o PA'!$E$5:$E$2004='Analítico Cp.'!$B102),-('Diário 3o PA'!$Q$5:$Q$2004=G$1),('Diário 3o PA'!$F$5:$F$2004))
+SUMPRODUCT(-('Diário 4º PA'!$E$5:$E$2004='Analítico Cp.'!$B102),-('Diário 4º PA'!$Q$5:$Q$2004=G$1),('Diário 4º PA'!$F$5:$F$2004))
+SUMPRODUCT(-('Diário 5º PA'!$E$5:$E$2004='Analítico Cp.'!$B102),-('Diário 5º PA'!$Q$5:$Q$2004=G$1),('Diário 5º PA'!$F$5:$F$2004))
+SUMPRODUCT(-('Comp.'!$D$5:$D$253='Analítico Cp.'!$B102),-('Comp.'!$L$5:$L$253=G$1),('Comp.'!$E$5:$E$253))</f>
        <v>0</v>
      </c>
      <c r="H102" s="15">
        <f>SUMPRODUCT(-('Diário 2o PA'!$E$5:$E$1412='Analítico Cp.'!$B102),-('Diário 2o PA'!$Q$5:$Q$1412=H$1),('Diário 2o PA'!$F$5:$F$1412))
+SUMPRODUCT(-('Diário 3o PA'!$E$5:$E$2004='Analítico Cp.'!$B102),-('Diário 3o PA'!$Q$5:$Q$2004=H$1),('Diário 3o PA'!$F$5:$F$2004))
+SUMPRODUCT(-('Diário 4º PA'!$E$5:$E$2004='Analítico Cp.'!$B102),-('Diário 4º PA'!$Q$5:$Q$2004=H$1),('Diário 4º PA'!$F$5:$F$2004))
+SUMPRODUCT(-('Diário 5º PA'!$E$5:$E$2004='Analítico Cp.'!$B102),-('Diário 5º PA'!$Q$5:$Q$2004=H$1),('Diário 5º PA'!$F$5:$F$2004))
+SUMPRODUCT(-('Comp.'!$D$5:$D$253='Analítico Cp.'!$B102),-('Comp.'!$L$5:$L$253=H$1),('Comp.'!$E$5:$E$253))</f>
        <v>0</v>
      </c>
      <c r="I102" s="15">
        <f>SUMPRODUCT(-('Diário 2o PA'!$E$5:$E$1412='Analítico Cp.'!$B102),-('Diário 2o PA'!$Q$5:$Q$1412=I$1),('Diário 2o PA'!$F$5:$F$1412))
+SUMPRODUCT(-('Diário 3o PA'!$E$5:$E$2004='Analítico Cp.'!$B102),-('Diário 3o PA'!$Q$5:$Q$2004=I$1),('Diário 3o PA'!$F$5:$F$2004))
+SUMPRODUCT(-('Diário 4º PA'!$E$5:$E$2004='Analítico Cp.'!$B102),-('Diário 4º PA'!$Q$5:$Q$2004=I$1),('Diário 4º PA'!$F$5:$F$2004))
+SUMPRODUCT(-('Diário 5º PA'!$E$5:$E$2004='Analítico Cp.'!$B102),-('Diário 5º PA'!$Q$5:$Q$2004=I$1),('Diário 5º PA'!$F$5:$F$2004))
+SUMPRODUCT(-('Comp.'!$D$5:$D$253='Analítico Cp.'!$B102),-('Comp.'!$L$5:$L$253=I$1),('Comp.'!$E$5:$E$253))</f>
        <v>0</v>
      </c>
      <c r="J102" s="15">
        <f>SUMPRODUCT(-('Diário 2o PA'!$E$5:$E$1412='Analítico Cp.'!$B102),-('Diário 2o PA'!$Q$5:$Q$1412=J$1),('Diário 2o PA'!$F$5:$F$1412))
+SUMPRODUCT(-('Diário 3o PA'!$E$5:$E$2004='Analítico Cp.'!$B102),-('Diário 3o PA'!$Q$5:$Q$2004=J$1),('Diário 3o PA'!$F$5:$F$2004))
+SUMPRODUCT(-('Diário 4º PA'!$E$5:$E$2004='Analítico Cp.'!$B102),-('Diário 4º PA'!$Q$5:$Q$2004=J$1),('Diário 4º PA'!$F$5:$F$2004))
+SUMPRODUCT(-('Diário 5º PA'!$E$5:$E$2004='Analítico Cp.'!$B102),-('Diário 5º PA'!$Q$5:$Q$2004=J$1),('Diário 5º PA'!$F$5:$F$2004))
+SUMPRODUCT(-('Comp.'!$D$5:$D$253='Analítico Cp.'!$B102),-('Comp.'!$L$5:$L$253=J$1),('Comp.'!$E$5:$E$253))</f>
        <v>0</v>
      </c>
      <c r="K102" s="15">
        <f>SUMPRODUCT(-('Diário 2o PA'!$E$5:$E$1412='Analítico Cp.'!$B102),-('Diário 2o PA'!$Q$5:$Q$1412=K$1),('Diário 2o PA'!$F$5:$F$1412))
+SUMPRODUCT(-('Diário 3o PA'!$E$5:$E$2004='Analítico Cp.'!$B102),-('Diário 3o PA'!$Q$5:$Q$2004=K$1),('Diário 3o PA'!$F$5:$F$2004))
+SUMPRODUCT(-('Diário 4º PA'!$E$5:$E$2004='Analítico Cp.'!$B102),-('Diário 4º PA'!$Q$5:$Q$2004=K$1),('Diário 4º PA'!$F$5:$F$2004))
+SUMPRODUCT(-('Diário 5º PA'!$E$5:$E$2004='Analítico Cp.'!$B102),-('Diário 5º PA'!$Q$5:$Q$2004=K$1),('Diário 5º PA'!$F$5:$F$2004))
+SUMPRODUCT(-('Comp.'!$D$5:$D$253='Analítico Cp.'!$B102),-('Comp.'!$L$5:$L$253=K$1),('Comp.'!$E$5:$E$253))</f>
        <v>0</v>
      </c>
      <c r="L102" s="15">
        <f>SUMPRODUCT(-('Diário 2o PA'!$E$5:$E$1412='Analítico Cp.'!$B102),-('Diário 2o PA'!$Q$5:$Q$1412=L$1),('Diário 2o PA'!$F$5:$F$1412))
+SUMPRODUCT(-('Diário 3o PA'!$E$5:$E$2004='Analítico Cp.'!$B102),-('Diário 3o PA'!$Q$5:$Q$2004=L$1),('Diário 3o PA'!$F$5:$F$2004))
+SUMPRODUCT(-('Diário 4º PA'!$E$5:$E$2004='Analítico Cp.'!$B102),-('Diário 4º PA'!$Q$5:$Q$2004=L$1),('Diário 4º PA'!$F$5:$F$2004))
+SUMPRODUCT(-('Diário 5º PA'!$E$5:$E$2004='Analítico Cp.'!$B102),-('Diário 5º PA'!$Q$5:$Q$2004=L$1),('Diário 5º PA'!$F$5:$F$2004))
+SUMPRODUCT(-('Comp.'!$D$5:$D$253='Analítico Cp.'!$B102),-('Comp.'!$L$5:$L$253=L$1),('Comp.'!$E$5:$E$253))</f>
        <v>0</v>
      </c>
      <c r="M102" s="15">
        <f>SUMPRODUCT(-('Diário 2o PA'!$E$5:$E$1412='Analítico Cp.'!$B102),-('Diário 2o PA'!$Q$5:$Q$1412=M$1),('Diário 2o PA'!$F$5:$F$1412))
+SUMPRODUCT(-('Diário 3o PA'!$E$5:$E$2004='Analítico Cp.'!$B102),-('Diário 3o PA'!$Q$5:$Q$2004=M$1),('Diário 3o PA'!$F$5:$F$2004))
+SUMPRODUCT(-('Diário 4º PA'!$E$5:$E$2004='Analítico Cp.'!$B102),-('Diário 4º PA'!$Q$5:$Q$2004=M$1),('Diário 4º PA'!$F$5:$F$2004))
+SUMPRODUCT(-('Diário 5º PA'!$E$5:$E$2004='Analítico Cp.'!$B102),-('Diário 5º PA'!$Q$5:$Q$2004=M$1),('Diário 5º PA'!$F$5:$F$2004))
+SUMPRODUCT(-('Comp.'!$D$5:$D$253='Analítico Cp.'!$B102),-('Comp.'!$L$5:$L$253=M$1),('Comp.'!$E$5:$E$253))</f>
        <v>0</v>
      </c>
      <c r="N102" s="15">
        <f>SUMPRODUCT(-('Diário 2o PA'!$E$5:$E$1412='Analítico Cp.'!$B102),-('Diário 2o PA'!$Q$5:$Q$1412=N$1),('Diário 2o PA'!$F$5:$F$1412))
+SUMPRODUCT(-('Diário 3o PA'!$E$5:$E$2004='Analítico Cp.'!$B102),-('Diário 3o PA'!$Q$5:$Q$2004=N$1),('Diário 3o PA'!$F$5:$F$2004))
+SUMPRODUCT(-('Diário 4º PA'!$E$5:$E$2004='Analítico Cp.'!$B102),-('Diário 4º PA'!$Q$5:$Q$2004=N$1),('Diário 4º PA'!$F$5:$F$2004))
+SUMPRODUCT(-('Diário 5º PA'!$E$5:$E$2004='Analítico Cp.'!$B102),-('Diário 5º PA'!$Q$5:$Q$2004=N$1),('Diário 5º PA'!$F$5:$F$2004))
+SUMPRODUCT(-('Comp.'!$D$5:$D$253='Analítico Cp.'!$B102),-('Comp.'!$L$5:$L$253=N$1),('Comp.'!$E$5:$E$253))</f>
        <v>0</v>
      </c>
      <c r="O102" s="16">
        <f t="shared" si="12"/>
        <v>0</v>
      </c>
      <c r="P102" s="193">
        <f t="shared" si="13"/>
        <v>0</v>
      </c>
    </row>
    <row r="103" spans="1:16" ht="23.25" customHeight="1" x14ac:dyDescent="0.25">
      <c r="A103" s="68" t="s">
        <v>198</v>
      </c>
      <c r="B103" s="115" t="s">
        <v>758</v>
      </c>
      <c r="C103" s="15">
        <f>SUMPRODUCT(-('Diário 2o PA'!$E$5:$E$1412='Analítico Cp.'!$B103),-('Diário 2o PA'!$Q$5:$Q$1412=C$1),('Diário 2o PA'!$F$5:$F$1412))
+SUMPRODUCT(-('Diário 3o PA'!$E$5:$E$2004='Analítico Cp.'!$B103),-('Diário 3o PA'!$Q$5:$Q$2004=C$1),('Diário 3o PA'!$F$5:$F$2004))
+SUMPRODUCT(-('Diário 4º PA'!$E$5:$E$2004='Analítico Cp.'!$B103),-('Diário 4º PA'!$Q$5:$Q$2004=C$1),('Diário 4º PA'!$F$5:$F$2004))
+SUMPRODUCT(-('Diário 5º PA'!$E$5:$E$2004='Analítico Cp.'!$B103),-('Diário 5º PA'!$Q$5:$Q$2004=C$1),('Diário 5º PA'!$F$5:$F$2004))
+SUMPRODUCT(-('Comp.'!$D$5:$D$253='Analítico Cp.'!$B103),-('Comp.'!$L$5:$L$253=C$1),('Comp.'!$E$5:$E$253))</f>
        <v>170</v>
      </c>
      <c r="D103" s="15">
        <f>SUMPRODUCT(-('Diário 2o PA'!$E$5:$E$1412='Analítico Cp.'!$B103),-('Diário 2o PA'!$Q$5:$Q$1412=D$1),('Diário 2o PA'!$F$5:$F$1412))
+SUMPRODUCT(-('Diário 3o PA'!$E$5:$E$2004='Analítico Cp.'!$B103),-('Diário 3o PA'!$Q$5:$Q$2004=D$1),('Diário 3o PA'!$F$5:$F$2004))
+SUMPRODUCT(-('Diário 4º PA'!$E$5:$E$2004='Analítico Cp.'!$B103),-('Diário 4º PA'!$Q$5:$Q$2004=D$1),('Diário 4º PA'!$F$5:$F$2004))
+SUMPRODUCT(-('Diário 5º PA'!$E$5:$E$2004='Analítico Cp.'!$B103),-('Diário 5º PA'!$Q$5:$Q$2004=D$1),('Diário 5º PA'!$F$5:$F$2004))
+SUMPRODUCT(-('Comp.'!$D$5:$D$253='Analítico Cp.'!$B103),-('Comp.'!$L$5:$L$253=D$1),('Comp.'!$E$5:$E$253))</f>
        <v>915</v>
      </c>
      <c r="E103" s="15">
        <f>SUMPRODUCT(-('Diário 2o PA'!$E$5:$E$1412='Analítico Cp.'!$B103),-('Diário 2o PA'!$Q$5:$Q$1412=E$1),('Diário 2o PA'!$F$5:$F$1412))
+SUMPRODUCT(-('Diário 3o PA'!$E$5:$E$2004='Analítico Cp.'!$B103),-('Diário 3o PA'!$Q$5:$Q$2004=E$1),('Diário 3o PA'!$F$5:$F$2004))
+SUMPRODUCT(-('Diário 4º PA'!$E$5:$E$2004='Analítico Cp.'!$B103),-('Diário 4º PA'!$Q$5:$Q$2004=E$1),('Diário 4º PA'!$F$5:$F$2004))
+SUMPRODUCT(-('Diário 5º PA'!$E$5:$E$2004='Analítico Cp.'!$B103),-('Diário 5º PA'!$Q$5:$Q$2004=E$1),('Diário 5º PA'!$F$5:$F$2004))
+SUMPRODUCT(-('Comp.'!$D$5:$D$253='Analítico Cp.'!$B103),-('Comp.'!$L$5:$L$253=E$1),('Comp.'!$E$5:$E$253))</f>
        <v>170</v>
      </c>
      <c r="F103" s="15">
        <f>SUMPRODUCT(-('Diário 2o PA'!$E$5:$E$1412='Analítico Cp.'!$B103),-('Diário 2o PA'!$Q$5:$Q$1412=F$1),('Diário 2o PA'!$F$5:$F$1412))
+SUMPRODUCT(-('Diário 3o PA'!$E$5:$E$2004='Analítico Cp.'!$B103),-('Diário 3o PA'!$Q$5:$Q$2004=F$1),('Diário 3o PA'!$F$5:$F$2004))
+SUMPRODUCT(-('Diário 4º PA'!$E$5:$E$2004='Analítico Cp.'!$B103),-('Diário 4º PA'!$Q$5:$Q$2004=F$1),('Diário 4º PA'!$F$5:$F$2004))
+SUMPRODUCT(-('Diário 5º PA'!$E$5:$E$2004='Analítico Cp.'!$B103),-('Diário 5º PA'!$Q$5:$Q$2004=F$1),('Diário 5º PA'!$F$5:$F$2004))
+SUMPRODUCT(-('Comp.'!$D$5:$D$253='Analítico Cp.'!$B103),-('Comp.'!$L$5:$L$253=F$1),('Comp.'!$E$5:$E$253))</f>
        <v>0</v>
      </c>
      <c r="G103" s="15">
        <f>SUMPRODUCT(-('Diário 2o PA'!$E$5:$E$1412='Analítico Cp.'!$B103),-('Diário 2o PA'!$Q$5:$Q$1412=G$1),('Diário 2o PA'!$F$5:$F$1412))
+SUMPRODUCT(-('Diário 3o PA'!$E$5:$E$2004='Analítico Cp.'!$B103),-('Diário 3o PA'!$Q$5:$Q$2004=G$1),('Diário 3o PA'!$F$5:$F$2004))
+SUMPRODUCT(-('Diário 4º PA'!$E$5:$E$2004='Analítico Cp.'!$B103),-('Diário 4º PA'!$Q$5:$Q$2004=G$1),('Diário 4º PA'!$F$5:$F$2004))
+SUMPRODUCT(-('Diário 5º PA'!$E$5:$E$2004='Analítico Cp.'!$B103),-('Diário 5º PA'!$Q$5:$Q$2004=G$1),('Diário 5º PA'!$F$5:$F$2004))
+SUMPRODUCT(-('Comp.'!$D$5:$D$253='Analítico Cp.'!$B103),-('Comp.'!$L$5:$L$253=G$1),('Comp.'!$E$5:$E$253))</f>
        <v>0</v>
      </c>
      <c r="H103" s="15">
        <f>SUMPRODUCT(-('Diário 2o PA'!$E$5:$E$1412='Analítico Cp.'!$B103),-('Diário 2o PA'!$Q$5:$Q$1412=H$1),('Diário 2o PA'!$F$5:$F$1412))
+SUMPRODUCT(-('Diário 3o PA'!$E$5:$E$2004='Analítico Cp.'!$B103),-('Diário 3o PA'!$Q$5:$Q$2004=H$1),('Diário 3o PA'!$F$5:$F$2004))
+SUMPRODUCT(-('Diário 4º PA'!$E$5:$E$2004='Analítico Cp.'!$B103),-('Diário 4º PA'!$Q$5:$Q$2004=H$1),('Diário 4º PA'!$F$5:$F$2004))
+SUMPRODUCT(-('Diário 5º PA'!$E$5:$E$2004='Analítico Cp.'!$B103),-('Diário 5º PA'!$Q$5:$Q$2004=H$1),('Diário 5º PA'!$F$5:$F$2004))
+SUMPRODUCT(-('Comp.'!$D$5:$D$253='Analítico Cp.'!$B103),-('Comp.'!$L$5:$L$253=H$1),('Comp.'!$E$5:$E$253))</f>
        <v>0</v>
      </c>
      <c r="I103" s="15">
        <f>SUMPRODUCT(-('Diário 2o PA'!$E$5:$E$1412='Analítico Cp.'!$B103),-('Diário 2o PA'!$Q$5:$Q$1412=I$1),('Diário 2o PA'!$F$5:$F$1412))
+SUMPRODUCT(-('Diário 3o PA'!$E$5:$E$2004='Analítico Cp.'!$B103),-('Diário 3o PA'!$Q$5:$Q$2004=I$1),('Diário 3o PA'!$F$5:$F$2004))
+SUMPRODUCT(-('Diário 4º PA'!$E$5:$E$2004='Analítico Cp.'!$B103),-('Diário 4º PA'!$Q$5:$Q$2004=I$1),('Diário 4º PA'!$F$5:$F$2004))
+SUMPRODUCT(-('Diário 5º PA'!$E$5:$E$2004='Analítico Cp.'!$B103),-('Diário 5º PA'!$Q$5:$Q$2004=I$1),('Diário 5º PA'!$F$5:$F$2004))
+SUMPRODUCT(-('Comp.'!$D$5:$D$253='Analítico Cp.'!$B103),-('Comp.'!$L$5:$L$253=I$1),('Comp.'!$E$5:$E$253))</f>
        <v>0</v>
      </c>
      <c r="J103" s="15">
        <f>SUMPRODUCT(-('Diário 2o PA'!$E$5:$E$1412='Analítico Cp.'!$B103),-('Diário 2o PA'!$Q$5:$Q$1412=J$1),('Diário 2o PA'!$F$5:$F$1412))
+SUMPRODUCT(-('Diário 3o PA'!$E$5:$E$2004='Analítico Cp.'!$B103),-('Diário 3o PA'!$Q$5:$Q$2004=J$1),('Diário 3o PA'!$F$5:$F$2004))
+SUMPRODUCT(-('Diário 4º PA'!$E$5:$E$2004='Analítico Cp.'!$B103),-('Diário 4º PA'!$Q$5:$Q$2004=J$1),('Diário 4º PA'!$F$5:$F$2004))
+SUMPRODUCT(-('Diário 5º PA'!$E$5:$E$2004='Analítico Cp.'!$B103),-('Diário 5º PA'!$Q$5:$Q$2004=J$1),('Diário 5º PA'!$F$5:$F$2004))
+SUMPRODUCT(-('Comp.'!$D$5:$D$253='Analítico Cp.'!$B103),-('Comp.'!$L$5:$L$253=J$1),('Comp.'!$E$5:$E$253))</f>
        <v>0</v>
      </c>
      <c r="K103" s="15">
        <f>SUMPRODUCT(-('Diário 2o PA'!$E$5:$E$1412='Analítico Cp.'!$B103),-('Diário 2o PA'!$Q$5:$Q$1412=K$1),('Diário 2o PA'!$F$5:$F$1412))
+SUMPRODUCT(-('Diário 3o PA'!$E$5:$E$2004='Analítico Cp.'!$B103),-('Diário 3o PA'!$Q$5:$Q$2004=K$1),('Diário 3o PA'!$F$5:$F$2004))
+SUMPRODUCT(-('Diário 4º PA'!$E$5:$E$2004='Analítico Cp.'!$B103),-('Diário 4º PA'!$Q$5:$Q$2004=K$1),('Diário 4º PA'!$F$5:$F$2004))
+SUMPRODUCT(-('Diário 5º PA'!$E$5:$E$2004='Analítico Cp.'!$B103),-('Diário 5º PA'!$Q$5:$Q$2004=K$1),('Diário 5º PA'!$F$5:$F$2004))
+SUMPRODUCT(-('Comp.'!$D$5:$D$253='Analítico Cp.'!$B103),-('Comp.'!$L$5:$L$253=K$1),('Comp.'!$E$5:$E$253))</f>
        <v>0</v>
      </c>
      <c r="L103" s="15">
        <f>SUMPRODUCT(-('Diário 2o PA'!$E$5:$E$1412='Analítico Cp.'!$B103),-('Diário 2o PA'!$Q$5:$Q$1412=L$1),('Diário 2o PA'!$F$5:$F$1412))
+SUMPRODUCT(-('Diário 3o PA'!$E$5:$E$2004='Analítico Cp.'!$B103),-('Diário 3o PA'!$Q$5:$Q$2004=L$1),('Diário 3o PA'!$F$5:$F$2004))
+SUMPRODUCT(-('Diário 4º PA'!$E$5:$E$2004='Analítico Cp.'!$B103),-('Diário 4º PA'!$Q$5:$Q$2004=L$1),('Diário 4º PA'!$F$5:$F$2004))
+SUMPRODUCT(-('Diário 5º PA'!$E$5:$E$2004='Analítico Cp.'!$B103),-('Diário 5º PA'!$Q$5:$Q$2004=L$1),('Diário 5º PA'!$F$5:$F$2004))
+SUMPRODUCT(-('Comp.'!$D$5:$D$253='Analítico Cp.'!$B103),-('Comp.'!$L$5:$L$253=L$1),('Comp.'!$E$5:$E$253))</f>
        <v>0</v>
      </c>
      <c r="M103" s="15">
        <f>SUMPRODUCT(-('Diário 2o PA'!$E$5:$E$1412='Analítico Cp.'!$B103),-('Diário 2o PA'!$Q$5:$Q$1412=M$1),('Diário 2o PA'!$F$5:$F$1412))
+SUMPRODUCT(-('Diário 3o PA'!$E$5:$E$2004='Analítico Cp.'!$B103),-('Diário 3o PA'!$Q$5:$Q$2004=M$1),('Diário 3o PA'!$F$5:$F$2004))
+SUMPRODUCT(-('Diário 4º PA'!$E$5:$E$2004='Analítico Cp.'!$B103),-('Diário 4º PA'!$Q$5:$Q$2004=M$1),('Diário 4º PA'!$F$5:$F$2004))
+SUMPRODUCT(-('Diário 5º PA'!$E$5:$E$2004='Analítico Cp.'!$B103),-('Diário 5º PA'!$Q$5:$Q$2004=M$1),('Diário 5º PA'!$F$5:$F$2004))
+SUMPRODUCT(-('Comp.'!$D$5:$D$253='Analítico Cp.'!$B103),-('Comp.'!$L$5:$L$253=M$1),('Comp.'!$E$5:$E$253))</f>
        <v>0</v>
      </c>
      <c r="N103" s="15">
        <f>SUMPRODUCT(-('Diário 2o PA'!$E$5:$E$1412='Analítico Cp.'!$B103),-('Diário 2o PA'!$Q$5:$Q$1412=N$1),('Diário 2o PA'!$F$5:$F$1412))
+SUMPRODUCT(-('Diário 3o PA'!$E$5:$E$2004='Analítico Cp.'!$B103),-('Diário 3o PA'!$Q$5:$Q$2004=N$1),('Diário 3o PA'!$F$5:$F$2004))
+SUMPRODUCT(-('Diário 4º PA'!$E$5:$E$2004='Analítico Cp.'!$B103),-('Diário 4º PA'!$Q$5:$Q$2004=N$1),('Diário 4º PA'!$F$5:$F$2004))
+SUMPRODUCT(-('Diário 5º PA'!$E$5:$E$2004='Analítico Cp.'!$B103),-('Diário 5º PA'!$Q$5:$Q$2004=N$1),('Diário 5º PA'!$F$5:$F$2004))
+SUMPRODUCT(-('Comp.'!$D$5:$D$253='Analítico Cp.'!$B103),-('Comp.'!$L$5:$L$253=N$1),('Comp.'!$E$5:$E$253))</f>
        <v>0</v>
      </c>
      <c r="O103" s="16">
        <f t="shared" si="12"/>
        <v>1255</v>
      </c>
      <c r="P103" s="193">
        <f t="shared" si="13"/>
        <v>1.7620344283836753E-4</v>
      </c>
    </row>
    <row r="104" spans="1:16" ht="23.25" customHeight="1" x14ac:dyDescent="0.25">
      <c r="A104" s="68" t="s">
        <v>199</v>
      </c>
      <c r="B104" s="115" t="s">
        <v>65</v>
      </c>
      <c r="C104" s="15">
        <f>SUMPRODUCT(-('Diário 2o PA'!$E$5:$E$1412='Analítico Cp.'!$B104),-('Diário 2o PA'!$Q$5:$Q$1412=C$1),('Diário 2o PA'!$F$5:$F$1412))
+SUMPRODUCT(-('Diário 3o PA'!$E$5:$E$2004='Analítico Cp.'!$B104),-('Diário 3o PA'!$Q$5:$Q$2004=C$1),('Diário 3o PA'!$F$5:$F$2004))
+SUMPRODUCT(-('Diário 4º PA'!$E$5:$E$2004='Analítico Cp.'!$B104),-('Diário 4º PA'!$Q$5:$Q$2004=C$1),('Diário 4º PA'!$F$5:$F$2004))
+SUMPRODUCT(-('Diário 5º PA'!$E$5:$E$2004='Analítico Cp.'!$B104),-('Diário 5º PA'!$Q$5:$Q$2004=C$1),('Diário 5º PA'!$F$5:$F$2004))
+SUMPRODUCT(-('Comp.'!$D$5:$D$253='Analítico Cp.'!$B104),-('Comp.'!$L$5:$L$253=C$1),('Comp.'!$E$5:$E$253))</f>
        <v>1042.4000000000001</v>
      </c>
      <c r="D104" s="15">
        <f>SUMPRODUCT(-('Diário 2o PA'!$E$5:$E$1412='Analítico Cp.'!$B104),-('Diário 2o PA'!$Q$5:$Q$1412=D$1),('Diário 2o PA'!$F$5:$F$1412))
+SUMPRODUCT(-('Diário 3o PA'!$E$5:$E$2004='Analítico Cp.'!$B104),-('Diário 3o PA'!$Q$5:$Q$2004=D$1),('Diário 3o PA'!$F$5:$F$2004))
+SUMPRODUCT(-('Diário 4º PA'!$E$5:$E$2004='Analítico Cp.'!$B104),-('Diário 4º PA'!$Q$5:$Q$2004=D$1),('Diário 4º PA'!$F$5:$F$2004))
+SUMPRODUCT(-('Diário 5º PA'!$E$5:$E$2004='Analítico Cp.'!$B104),-('Diário 5º PA'!$Q$5:$Q$2004=D$1),('Diário 5º PA'!$F$5:$F$2004))
+SUMPRODUCT(-('Comp.'!$D$5:$D$253='Analítico Cp.'!$B104),-('Comp.'!$L$5:$L$253=D$1),('Comp.'!$E$5:$E$253))</f>
        <v>0</v>
      </c>
      <c r="E104" s="15">
        <f>SUMPRODUCT(-('Diário 2o PA'!$E$5:$E$1412='Analítico Cp.'!$B104),-('Diário 2o PA'!$Q$5:$Q$1412=E$1),('Diário 2o PA'!$F$5:$F$1412))
+SUMPRODUCT(-('Diário 3o PA'!$E$5:$E$2004='Analítico Cp.'!$B104),-('Diário 3o PA'!$Q$5:$Q$2004=E$1),('Diário 3o PA'!$F$5:$F$2004))
+SUMPRODUCT(-('Diário 4º PA'!$E$5:$E$2004='Analítico Cp.'!$B104),-('Diário 4º PA'!$Q$5:$Q$2004=E$1),('Diário 4º PA'!$F$5:$F$2004))
+SUMPRODUCT(-('Diário 5º PA'!$E$5:$E$2004='Analítico Cp.'!$B104),-('Diário 5º PA'!$Q$5:$Q$2004=E$1),('Diário 5º PA'!$F$5:$F$2004))
+SUMPRODUCT(-('Comp.'!$D$5:$D$253='Analítico Cp.'!$B104),-('Comp.'!$L$5:$L$253=E$1),('Comp.'!$E$5:$E$253))</f>
        <v>1365.91</v>
      </c>
      <c r="F104" s="15">
        <f>SUMPRODUCT(-('Diário 2o PA'!$E$5:$E$1412='Analítico Cp.'!$B104),-('Diário 2o PA'!$Q$5:$Q$1412=F$1),('Diário 2o PA'!$F$5:$F$1412))
+SUMPRODUCT(-('Diário 3o PA'!$E$5:$E$2004='Analítico Cp.'!$B104),-('Diário 3o PA'!$Q$5:$Q$2004=F$1),('Diário 3o PA'!$F$5:$F$2004))
+SUMPRODUCT(-('Diário 4º PA'!$E$5:$E$2004='Analítico Cp.'!$B104),-('Diário 4º PA'!$Q$5:$Q$2004=F$1),('Diário 4º PA'!$F$5:$F$2004))
+SUMPRODUCT(-('Diário 5º PA'!$E$5:$E$2004='Analítico Cp.'!$B104),-('Diário 5º PA'!$Q$5:$Q$2004=F$1),('Diário 5º PA'!$F$5:$F$2004))
+SUMPRODUCT(-('Comp.'!$D$5:$D$253='Analítico Cp.'!$B104),-('Comp.'!$L$5:$L$253=F$1),('Comp.'!$E$5:$E$253))</f>
        <v>0</v>
      </c>
      <c r="G104" s="15">
        <f>SUMPRODUCT(-('Diário 2o PA'!$E$5:$E$1412='Analítico Cp.'!$B104),-('Diário 2o PA'!$Q$5:$Q$1412=G$1),('Diário 2o PA'!$F$5:$F$1412))
+SUMPRODUCT(-('Diário 3o PA'!$E$5:$E$2004='Analítico Cp.'!$B104),-('Diário 3o PA'!$Q$5:$Q$2004=G$1),('Diário 3o PA'!$F$5:$F$2004))
+SUMPRODUCT(-('Diário 4º PA'!$E$5:$E$2004='Analítico Cp.'!$B104),-('Diário 4º PA'!$Q$5:$Q$2004=G$1),('Diário 4º PA'!$F$5:$F$2004))
+SUMPRODUCT(-('Diário 5º PA'!$E$5:$E$2004='Analítico Cp.'!$B104),-('Diário 5º PA'!$Q$5:$Q$2004=G$1),('Diário 5º PA'!$F$5:$F$2004))
+SUMPRODUCT(-('Comp.'!$D$5:$D$253='Analítico Cp.'!$B104),-('Comp.'!$L$5:$L$253=G$1),('Comp.'!$E$5:$E$253))</f>
        <v>0</v>
      </c>
      <c r="H104" s="15">
        <f>SUMPRODUCT(-('Diário 2o PA'!$E$5:$E$1412='Analítico Cp.'!$B104),-('Diário 2o PA'!$Q$5:$Q$1412=H$1),('Diário 2o PA'!$F$5:$F$1412))
+SUMPRODUCT(-('Diário 3o PA'!$E$5:$E$2004='Analítico Cp.'!$B104),-('Diário 3o PA'!$Q$5:$Q$2004=H$1),('Diário 3o PA'!$F$5:$F$2004))
+SUMPRODUCT(-('Diário 4º PA'!$E$5:$E$2004='Analítico Cp.'!$B104),-('Diário 4º PA'!$Q$5:$Q$2004=H$1),('Diário 4º PA'!$F$5:$F$2004))
+SUMPRODUCT(-('Diário 5º PA'!$E$5:$E$2004='Analítico Cp.'!$B104),-('Diário 5º PA'!$Q$5:$Q$2004=H$1),('Diário 5º PA'!$F$5:$F$2004))
+SUMPRODUCT(-('Comp.'!$D$5:$D$253='Analítico Cp.'!$B104),-('Comp.'!$L$5:$L$253=H$1),('Comp.'!$E$5:$E$253))</f>
        <v>0</v>
      </c>
      <c r="I104" s="15">
        <f>SUMPRODUCT(-('Diário 2o PA'!$E$5:$E$1412='Analítico Cp.'!$B104),-('Diário 2o PA'!$Q$5:$Q$1412=I$1),('Diário 2o PA'!$F$5:$F$1412))
+SUMPRODUCT(-('Diário 3o PA'!$E$5:$E$2004='Analítico Cp.'!$B104),-('Diário 3o PA'!$Q$5:$Q$2004=I$1),('Diário 3o PA'!$F$5:$F$2004))
+SUMPRODUCT(-('Diário 4º PA'!$E$5:$E$2004='Analítico Cp.'!$B104),-('Diário 4º PA'!$Q$5:$Q$2004=I$1),('Diário 4º PA'!$F$5:$F$2004))
+SUMPRODUCT(-('Diário 5º PA'!$E$5:$E$2004='Analítico Cp.'!$B104),-('Diário 5º PA'!$Q$5:$Q$2004=I$1),('Diário 5º PA'!$F$5:$F$2004))
+SUMPRODUCT(-('Comp.'!$D$5:$D$253='Analítico Cp.'!$B104),-('Comp.'!$L$5:$L$253=I$1),('Comp.'!$E$5:$E$253))</f>
        <v>0</v>
      </c>
      <c r="J104" s="15">
        <f>SUMPRODUCT(-('Diário 2o PA'!$E$5:$E$1412='Analítico Cp.'!$B104),-('Diário 2o PA'!$Q$5:$Q$1412=J$1),('Diário 2o PA'!$F$5:$F$1412))
+SUMPRODUCT(-('Diário 3o PA'!$E$5:$E$2004='Analítico Cp.'!$B104),-('Diário 3o PA'!$Q$5:$Q$2004=J$1),('Diário 3o PA'!$F$5:$F$2004))
+SUMPRODUCT(-('Diário 4º PA'!$E$5:$E$2004='Analítico Cp.'!$B104),-('Diário 4º PA'!$Q$5:$Q$2004=J$1),('Diário 4º PA'!$F$5:$F$2004))
+SUMPRODUCT(-('Diário 5º PA'!$E$5:$E$2004='Analítico Cp.'!$B104),-('Diário 5º PA'!$Q$5:$Q$2004=J$1),('Diário 5º PA'!$F$5:$F$2004))
+SUMPRODUCT(-('Comp.'!$D$5:$D$253='Analítico Cp.'!$B104),-('Comp.'!$L$5:$L$253=J$1),('Comp.'!$E$5:$E$253))</f>
        <v>0</v>
      </c>
      <c r="K104" s="15">
        <f>SUMPRODUCT(-('Diário 2o PA'!$E$5:$E$1412='Analítico Cp.'!$B104),-('Diário 2o PA'!$Q$5:$Q$1412=K$1),('Diário 2o PA'!$F$5:$F$1412))
+SUMPRODUCT(-('Diário 3o PA'!$E$5:$E$2004='Analítico Cp.'!$B104),-('Diário 3o PA'!$Q$5:$Q$2004=K$1),('Diário 3o PA'!$F$5:$F$2004))
+SUMPRODUCT(-('Diário 4º PA'!$E$5:$E$2004='Analítico Cp.'!$B104),-('Diário 4º PA'!$Q$5:$Q$2004=K$1),('Diário 4º PA'!$F$5:$F$2004))
+SUMPRODUCT(-('Diário 5º PA'!$E$5:$E$2004='Analítico Cp.'!$B104),-('Diário 5º PA'!$Q$5:$Q$2004=K$1),('Diário 5º PA'!$F$5:$F$2004))
+SUMPRODUCT(-('Comp.'!$D$5:$D$253='Analítico Cp.'!$B104),-('Comp.'!$L$5:$L$253=K$1),('Comp.'!$E$5:$E$253))</f>
        <v>0</v>
      </c>
      <c r="L104" s="15">
        <f>SUMPRODUCT(-('Diário 2o PA'!$E$5:$E$1412='Analítico Cp.'!$B104),-('Diário 2o PA'!$Q$5:$Q$1412=L$1),('Diário 2o PA'!$F$5:$F$1412))
+SUMPRODUCT(-('Diário 3o PA'!$E$5:$E$2004='Analítico Cp.'!$B104),-('Diário 3o PA'!$Q$5:$Q$2004=L$1),('Diário 3o PA'!$F$5:$F$2004))
+SUMPRODUCT(-('Diário 4º PA'!$E$5:$E$2004='Analítico Cp.'!$B104),-('Diário 4º PA'!$Q$5:$Q$2004=L$1),('Diário 4º PA'!$F$5:$F$2004))
+SUMPRODUCT(-('Diário 5º PA'!$E$5:$E$2004='Analítico Cp.'!$B104),-('Diário 5º PA'!$Q$5:$Q$2004=L$1),('Diário 5º PA'!$F$5:$F$2004))
+SUMPRODUCT(-('Comp.'!$D$5:$D$253='Analítico Cp.'!$B104),-('Comp.'!$L$5:$L$253=L$1),('Comp.'!$E$5:$E$253))</f>
        <v>0</v>
      </c>
      <c r="M104" s="15">
        <f>SUMPRODUCT(-('Diário 2o PA'!$E$5:$E$1412='Analítico Cp.'!$B104),-('Diário 2o PA'!$Q$5:$Q$1412=M$1),('Diário 2o PA'!$F$5:$F$1412))
+SUMPRODUCT(-('Diário 3o PA'!$E$5:$E$2004='Analítico Cp.'!$B104),-('Diário 3o PA'!$Q$5:$Q$2004=M$1),('Diário 3o PA'!$F$5:$F$2004))
+SUMPRODUCT(-('Diário 4º PA'!$E$5:$E$2004='Analítico Cp.'!$B104),-('Diário 4º PA'!$Q$5:$Q$2004=M$1),('Diário 4º PA'!$F$5:$F$2004))
+SUMPRODUCT(-('Diário 5º PA'!$E$5:$E$2004='Analítico Cp.'!$B104),-('Diário 5º PA'!$Q$5:$Q$2004=M$1),('Diário 5º PA'!$F$5:$F$2004))
+SUMPRODUCT(-('Comp.'!$D$5:$D$253='Analítico Cp.'!$B104),-('Comp.'!$L$5:$L$253=M$1),('Comp.'!$E$5:$E$253))</f>
        <v>0</v>
      </c>
      <c r="N104" s="15">
        <f>SUMPRODUCT(-('Diário 2o PA'!$E$5:$E$1412='Analítico Cp.'!$B104),-('Diário 2o PA'!$Q$5:$Q$1412=N$1),('Diário 2o PA'!$F$5:$F$1412))
+SUMPRODUCT(-('Diário 3o PA'!$E$5:$E$2004='Analítico Cp.'!$B104),-('Diário 3o PA'!$Q$5:$Q$2004=N$1),('Diário 3o PA'!$F$5:$F$2004))
+SUMPRODUCT(-('Diário 4º PA'!$E$5:$E$2004='Analítico Cp.'!$B104),-('Diário 4º PA'!$Q$5:$Q$2004=N$1),('Diário 4º PA'!$F$5:$F$2004))
+SUMPRODUCT(-('Diário 5º PA'!$E$5:$E$2004='Analítico Cp.'!$B104),-('Diário 5º PA'!$Q$5:$Q$2004=N$1),('Diário 5º PA'!$F$5:$F$2004))
+SUMPRODUCT(-('Comp.'!$D$5:$D$253='Analítico Cp.'!$B104),-('Comp.'!$L$5:$L$253=N$1),('Comp.'!$E$5:$E$253))</f>
        <v>0</v>
      </c>
      <c r="O104" s="16">
        <f t="shared" si="12"/>
        <v>2408.3100000000004</v>
      </c>
      <c r="P104" s="193">
        <f t="shared" si="13"/>
        <v>3.3812949276658882E-4</v>
      </c>
    </row>
    <row r="105" spans="1:16" ht="23.25" customHeight="1" x14ac:dyDescent="0.25">
      <c r="A105" s="68" t="s">
        <v>200</v>
      </c>
      <c r="B105" s="115" t="s">
        <v>87</v>
      </c>
      <c r="C105" s="15">
        <f>SUMPRODUCT(-('Diário 2o PA'!$E$5:$E$1412='Analítico Cp.'!$B105),-('Diário 2o PA'!$Q$5:$Q$1412=C$1),('Diário 2o PA'!$F$5:$F$1412))
+SUMPRODUCT(-('Diário 3o PA'!$E$5:$E$2004='Analítico Cp.'!$B105),-('Diário 3o PA'!$Q$5:$Q$2004=C$1),('Diário 3o PA'!$F$5:$F$2004))
+SUMPRODUCT(-('Diário 4º PA'!$E$5:$E$2004='Analítico Cp.'!$B105),-('Diário 4º PA'!$Q$5:$Q$2004=C$1),('Diário 4º PA'!$F$5:$F$2004))
+SUMPRODUCT(-('Diário 5º PA'!$E$5:$E$2004='Analítico Cp.'!$B105),-('Diário 5º PA'!$Q$5:$Q$2004=C$1),('Diário 5º PA'!$F$5:$F$2004))
+SUMPRODUCT(-('Comp.'!$D$5:$D$253='Analítico Cp.'!$B105),-('Comp.'!$L$5:$L$253=C$1),('Comp.'!$E$5:$E$253))</f>
        <v>0</v>
      </c>
      <c r="D105" s="15">
        <f>SUMPRODUCT(-('Diário 2o PA'!$E$5:$E$1412='Analítico Cp.'!$B105),-('Diário 2o PA'!$Q$5:$Q$1412=D$1),('Diário 2o PA'!$F$5:$F$1412))
+SUMPRODUCT(-('Diário 3o PA'!$E$5:$E$2004='Analítico Cp.'!$B105),-('Diário 3o PA'!$Q$5:$Q$2004=D$1),('Diário 3o PA'!$F$5:$F$2004))
+SUMPRODUCT(-('Diário 4º PA'!$E$5:$E$2004='Analítico Cp.'!$B105),-('Diário 4º PA'!$Q$5:$Q$2004=D$1),('Diário 4º PA'!$F$5:$F$2004))
+SUMPRODUCT(-('Diário 5º PA'!$E$5:$E$2004='Analítico Cp.'!$B105),-('Diário 5º PA'!$Q$5:$Q$2004=D$1),('Diário 5º PA'!$F$5:$F$2004))
+SUMPRODUCT(-('Comp.'!$D$5:$D$253='Analítico Cp.'!$B105),-('Comp.'!$L$5:$L$253=D$1),('Comp.'!$E$5:$E$253))</f>
        <v>0</v>
      </c>
      <c r="E105" s="15">
        <f>SUMPRODUCT(-('Diário 2o PA'!$E$5:$E$1412='Analítico Cp.'!$B105),-('Diário 2o PA'!$Q$5:$Q$1412=E$1),('Diário 2o PA'!$F$5:$F$1412))
+SUMPRODUCT(-('Diário 3o PA'!$E$5:$E$2004='Analítico Cp.'!$B105),-('Diário 3o PA'!$Q$5:$Q$2004=E$1),('Diário 3o PA'!$F$5:$F$2004))
+SUMPRODUCT(-('Diário 4º PA'!$E$5:$E$2004='Analítico Cp.'!$B105),-('Diário 4º PA'!$Q$5:$Q$2004=E$1),('Diário 4º PA'!$F$5:$F$2004))
+SUMPRODUCT(-('Diário 5º PA'!$E$5:$E$2004='Analítico Cp.'!$B105),-('Diário 5º PA'!$Q$5:$Q$2004=E$1),('Diário 5º PA'!$F$5:$F$2004))
+SUMPRODUCT(-('Comp.'!$D$5:$D$253='Analítico Cp.'!$B105),-('Comp.'!$L$5:$L$253=E$1),('Comp.'!$E$5:$E$253))</f>
        <v>0</v>
      </c>
      <c r="F105" s="15">
        <f>SUMPRODUCT(-('Diário 2o PA'!$E$5:$E$1412='Analítico Cp.'!$B105),-('Diário 2o PA'!$Q$5:$Q$1412=F$1),('Diário 2o PA'!$F$5:$F$1412))
+SUMPRODUCT(-('Diário 3o PA'!$E$5:$E$2004='Analítico Cp.'!$B105),-('Diário 3o PA'!$Q$5:$Q$2004=F$1),('Diário 3o PA'!$F$5:$F$2004))
+SUMPRODUCT(-('Diário 4º PA'!$E$5:$E$2004='Analítico Cp.'!$B105),-('Diário 4º PA'!$Q$5:$Q$2004=F$1),('Diário 4º PA'!$F$5:$F$2004))
+SUMPRODUCT(-('Diário 5º PA'!$E$5:$E$2004='Analítico Cp.'!$B105),-('Diário 5º PA'!$Q$5:$Q$2004=F$1),('Diário 5º PA'!$F$5:$F$2004))
+SUMPRODUCT(-('Comp.'!$D$5:$D$253='Analítico Cp.'!$B105),-('Comp.'!$L$5:$L$253=F$1),('Comp.'!$E$5:$E$253))</f>
        <v>0</v>
      </c>
      <c r="G105" s="15">
        <f>SUMPRODUCT(-('Diário 2o PA'!$E$5:$E$1412='Analítico Cp.'!$B105),-('Diário 2o PA'!$Q$5:$Q$1412=G$1),('Diário 2o PA'!$F$5:$F$1412))
+SUMPRODUCT(-('Diário 3o PA'!$E$5:$E$2004='Analítico Cp.'!$B105),-('Diário 3o PA'!$Q$5:$Q$2004=G$1),('Diário 3o PA'!$F$5:$F$2004))
+SUMPRODUCT(-('Diário 4º PA'!$E$5:$E$2004='Analítico Cp.'!$B105),-('Diário 4º PA'!$Q$5:$Q$2004=G$1),('Diário 4º PA'!$F$5:$F$2004))
+SUMPRODUCT(-('Diário 5º PA'!$E$5:$E$2004='Analítico Cp.'!$B105),-('Diário 5º PA'!$Q$5:$Q$2004=G$1),('Diário 5º PA'!$F$5:$F$2004))
+SUMPRODUCT(-('Comp.'!$D$5:$D$253='Analítico Cp.'!$B105),-('Comp.'!$L$5:$L$253=G$1),('Comp.'!$E$5:$E$253))</f>
        <v>0</v>
      </c>
      <c r="H105" s="15">
        <f>SUMPRODUCT(-('Diário 2o PA'!$E$5:$E$1412='Analítico Cp.'!$B105),-('Diário 2o PA'!$Q$5:$Q$1412=H$1),('Diário 2o PA'!$F$5:$F$1412))
+SUMPRODUCT(-('Diário 3o PA'!$E$5:$E$2004='Analítico Cp.'!$B105),-('Diário 3o PA'!$Q$5:$Q$2004=H$1),('Diário 3o PA'!$F$5:$F$2004))
+SUMPRODUCT(-('Diário 4º PA'!$E$5:$E$2004='Analítico Cp.'!$B105),-('Diário 4º PA'!$Q$5:$Q$2004=H$1),('Diário 4º PA'!$F$5:$F$2004))
+SUMPRODUCT(-('Diário 5º PA'!$E$5:$E$2004='Analítico Cp.'!$B105),-('Diário 5º PA'!$Q$5:$Q$2004=H$1),('Diário 5º PA'!$F$5:$F$2004))
+SUMPRODUCT(-('Comp.'!$D$5:$D$253='Analítico Cp.'!$B105),-('Comp.'!$L$5:$L$253=H$1),('Comp.'!$E$5:$E$253))</f>
        <v>0</v>
      </c>
      <c r="I105" s="15">
        <f>SUMPRODUCT(-('Diário 2o PA'!$E$5:$E$1412='Analítico Cp.'!$B105),-('Diário 2o PA'!$Q$5:$Q$1412=I$1),('Diário 2o PA'!$F$5:$F$1412))
+SUMPRODUCT(-('Diário 3o PA'!$E$5:$E$2004='Analítico Cp.'!$B105),-('Diário 3o PA'!$Q$5:$Q$2004=I$1),('Diário 3o PA'!$F$5:$F$2004))
+SUMPRODUCT(-('Diário 4º PA'!$E$5:$E$2004='Analítico Cp.'!$B105),-('Diário 4º PA'!$Q$5:$Q$2004=I$1),('Diário 4º PA'!$F$5:$F$2004))
+SUMPRODUCT(-('Diário 5º PA'!$E$5:$E$2004='Analítico Cp.'!$B105),-('Diário 5º PA'!$Q$5:$Q$2004=I$1),('Diário 5º PA'!$F$5:$F$2004))
+SUMPRODUCT(-('Comp.'!$D$5:$D$253='Analítico Cp.'!$B105),-('Comp.'!$L$5:$L$253=I$1),('Comp.'!$E$5:$E$253))</f>
        <v>0</v>
      </c>
      <c r="J105" s="15">
        <f>SUMPRODUCT(-('Diário 2o PA'!$E$5:$E$1412='Analítico Cp.'!$B105),-('Diário 2o PA'!$Q$5:$Q$1412=J$1),('Diário 2o PA'!$F$5:$F$1412))
+SUMPRODUCT(-('Diário 3o PA'!$E$5:$E$2004='Analítico Cp.'!$B105),-('Diário 3o PA'!$Q$5:$Q$2004=J$1),('Diário 3o PA'!$F$5:$F$2004))
+SUMPRODUCT(-('Diário 4º PA'!$E$5:$E$2004='Analítico Cp.'!$B105),-('Diário 4º PA'!$Q$5:$Q$2004=J$1),('Diário 4º PA'!$F$5:$F$2004))
+SUMPRODUCT(-('Diário 5º PA'!$E$5:$E$2004='Analítico Cp.'!$B105),-('Diário 5º PA'!$Q$5:$Q$2004=J$1),('Diário 5º PA'!$F$5:$F$2004))
+SUMPRODUCT(-('Comp.'!$D$5:$D$253='Analítico Cp.'!$B105),-('Comp.'!$L$5:$L$253=J$1),('Comp.'!$E$5:$E$253))</f>
        <v>0</v>
      </c>
      <c r="K105" s="15">
        <f>SUMPRODUCT(-('Diário 2o PA'!$E$5:$E$1412='Analítico Cp.'!$B105),-('Diário 2o PA'!$Q$5:$Q$1412=K$1),('Diário 2o PA'!$F$5:$F$1412))
+SUMPRODUCT(-('Diário 3o PA'!$E$5:$E$2004='Analítico Cp.'!$B105),-('Diário 3o PA'!$Q$5:$Q$2004=K$1),('Diário 3o PA'!$F$5:$F$2004))
+SUMPRODUCT(-('Diário 4º PA'!$E$5:$E$2004='Analítico Cp.'!$B105),-('Diário 4º PA'!$Q$5:$Q$2004=K$1),('Diário 4º PA'!$F$5:$F$2004))
+SUMPRODUCT(-('Diário 5º PA'!$E$5:$E$2004='Analítico Cp.'!$B105),-('Diário 5º PA'!$Q$5:$Q$2004=K$1),('Diário 5º PA'!$F$5:$F$2004))
+SUMPRODUCT(-('Comp.'!$D$5:$D$253='Analítico Cp.'!$B105),-('Comp.'!$L$5:$L$253=K$1),('Comp.'!$E$5:$E$253))</f>
        <v>0</v>
      </c>
      <c r="L105" s="15">
        <f>SUMPRODUCT(-('Diário 2o PA'!$E$5:$E$1412='Analítico Cp.'!$B105),-('Diário 2o PA'!$Q$5:$Q$1412=L$1),('Diário 2o PA'!$F$5:$F$1412))
+SUMPRODUCT(-('Diário 3o PA'!$E$5:$E$2004='Analítico Cp.'!$B105),-('Diário 3o PA'!$Q$5:$Q$2004=L$1),('Diário 3o PA'!$F$5:$F$2004))
+SUMPRODUCT(-('Diário 4º PA'!$E$5:$E$2004='Analítico Cp.'!$B105),-('Diário 4º PA'!$Q$5:$Q$2004=L$1),('Diário 4º PA'!$F$5:$F$2004))
+SUMPRODUCT(-('Diário 5º PA'!$E$5:$E$2004='Analítico Cp.'!$B105),-('Diário 5º PA'!$Q$5:$Q$2004=L$1),('Diário 5º PA'!$F$5:$F$2004))
+SUMPRODUCT(-('Comp.'!$D$5:$D$253='Analítico Cp.'!$B105),-('Comp.'!$L$5:$L$253=L$1),('Comp.'!$E$5:$E$253))</f>
        <v>0</v>
      </c>
      <c r="M105" s="15">
        <f>SUMPRODUCT(-('Diário 2o PA'!$E$5:$E$1412='Analítico Cp.'!$B105),-('Diário 2o PA'!$Q$5:$Q$1412=M$1),('Diário 2o PA'!$F$5:$F$1412))
+SUMPRODUCT(-('Diário 3o PA'!$E$5:$E$2004='Analítico Cp.'!$B105),-('Diário 3o PA'!$Q$5:$Q$2004=M$1),('Diário 3o PA'!$F$5:$F$2004))
+SUMPRODUCT(-('Diário 4º PA'!$E$5:$E$2004='Analítico Cp.'!$B105),-('Diário 4º PA'!$Q$5:$Q$2004=M$1),('Diário 4º PA'!$F$5:$F$2004))
+SUMPRODUCT(-('Diário 5º PA'!$E$5:$E$2004='Analítico Cp.'!$B105),-('Diário 5º PA'!$Q$5:$Q$2004=M$1),('Diário 5º PA'!$F$5:$F$2004))
+SUMPRODUCT(-('Comp.'!$D$5:$D$253='Analítico Cp.'!$B105),-('Comp.'!$L$5:$L$253=M$1),('Comp.'!$E$5:$E$253))</f>
        <v>0</v>
      </c>
      <c r="N105" s="15">
        <f>SUMPRODUCT(-('Diário 2o PA'!$E$5:$E$1412='Analítico Cp.'!$B105),-('Diário 2o PA'!$Q$5:$Q$1412=N$1),('Diário 2o PA'!$F$5:$F$1412))
+SUMPRODUCT(-('Diário 3o PA'!$E$5:$E$2004='Analítico Cp.'!$B105),-('Diário 3o PA'!$Q$5:$Q$2004=N$1),('Diário 3o PA'!$F$5:$F$2004))
+SUMPRODUCT(-('Diário 4º PA'!$E$5:$E$2004='Analítico Cp.'!$B105),-('Diário 4º PA'!$Q$5:$Q$2004=N$1),('Diário 4º PA'!$F$5:$F$2004))
+SUMPRODUCT(-('Diário 5º PA'!$E$5:$E$2004='Analítico Cp.'!$B105),-('Diário 5º PA'!$Q$5:$Q$2004=N$1),('Diário 5º PA'!$F$5:$F$2004))
+SUMPRODUCT(-('Comp.'!$D$5:$D$253='Analítico Cp.'!$B105),-('Comp.'!$L$5:$L$253=N$1),('Comp.'!$E$5:$E$253))</f>
        <v>0</v>
      </c>
      <c r="O105" s="16">
        <f t="shared" si="12"/>
        <v>0</v>
      </c>
      <c r="P105" s="193">
        <f t="shared" si="13"/>
        <v>0</v>
      </c>
    </row>
    <row r="106" spans="1:16" ht="23.25" customHeight="1" x14ac:dyDescent="0.25">
      <c r="A106" s="68" t="s">
        <v>201</v>
      </c>
      <c r="B106" s="115" t="s">
        <v>197</v>
      </c>
      <c r="C106" s="15">
        <f>SUMPRODUCT(-('Diário 2o PA'!$E$5:$E$1412='Analítico Cp.'!$B106),-('Diário 2o PA'!$Q$5:$Q$1412=C$1),('Diário 2o PA'!$F$5:$F$1412))
+SUMPRODUCT(-('Diário 3o PA'!$E$5:$E$2004='Analítico Cp.'!$B106),-('Diário 3o PA'!$Q$5:$Q$2004=C$1),('Diário 3o PA'!$F$5:$F$2004))
+SUMPRODUCT(-('Diário 4º PA'!$E$5:$E$2004='Analítico Cp.'!$B106),-('Diário 4º PA'!$Q$5:$Q$2004=C$1),('Diário 4º PA'!$F$5:$F$2004))
+SUMPRODUCT(-('Diário 5º PA'!$E$5:$E$2004='Analítico Cp.'!$B106),-('Diário 5º PA'!$Q$5:$Q$2004=C$1),('Diário 5º PA'!$F$5:$F$2004))
+SUMPRODUCT(-('Comp.'!$D$5:$D$253='Analítico Cp.'!$B106),-('Comp.'!$L$5:$L$253=C$1),('Comp.'!$E$5:$E$253))</f>
        <v>0</v>
      </c>
      <c r="D106" s="15">
        <f>SUMPRODUCT(-('Diário 2o PA'!$E$5:$E$1412='Analítico Cp.'!$B106),-('Diário 2o PA'!$Q$5:$Q$1412=D$1),('Diário 2o PA'!$F$5:$F$1412))
+SUMPRODUCT(-('Diário 3o PA'!$E$5:$E$2004='Analítico Cp.'!$B106),-('Diário 3o PA'!$Q$5:$Q$2004=D$1),('Diário 3o PA'!$F$5:$F$2004))
+SUMPRODUCT(-('Diário 4º PA'!$E$5:$E$2004='Analítico Cp.'!$B106),-('Diário 4º PA'!$Q$5:$Q$2004=D$1),('Diário 4º PA'!$F$5:$F$2004))
+SUMPRODUCT(-('Diário 5º PA'!$E$5:$E$2004='Analítico Cp.'!$B106),-('Diário 5º PA'!$Q$5:$Q$2004=D$1),('Diário 5º PA'!$F$5:$F$2004))
+SUMPRODUCT(-('Comp.'!$D$5:$D$253='Analítico Cp.'!$B106),-('Comp.'!$L$5:$L$253=D$1),('Comp.'!$E$5:$E$253))</f>
        <v>0</v>
      </c>
      <c r="E106" s="15">
        <f>SUMPRODUCT(-('Diário 2o PA'!$E$5:$E$1412='Analítico Cp.'!$B106),-('Diário 2o PA'!$Q$5:$Q$1412=E$1),('Diário 2o PA'!$F$5:$F$1412))
+SUMPRODUCT(-('Diário 3o PA'!$E$5:$E$2004='Analítico Cp.'!$B106),-('Diário 3o PA'!$Q$5:$Q$2004=E$1),('Diário 3o PA'!$F$5:$F$2004))
+SUMPRODUCT(-('Diário 4º PA'!$E$5:$E$2004='Analítico Cp.'!$B106),-('Diário 4º PA'!$Q$5:$Q$2004=E$1),('Diário 4º PA'!$F$5:$F$2004))
+SUMPRODUCT(-('Diário 5º PA'!$E$5:$E$2004='Analítico Cp.'!$B106),-('Diário 5º PA'!$Q$5:$Q$2004=E$1),('Diário 5º PA'!$F$5:$F$2004))
+SUMPRODUCT(-('Comp.'!$D$5:$D$253='Analítico Cp.'!$B106),-('Comp.'!$L$5:$L$253=E$1),('Comp.'!$E$5:$E$253))</f>
        <v>0</v>
      </c>
      <c r="F106" s="15">
        <f>SUMPRODUCT(-('Diário 2o PA'!$E$5:$E$1412='Analítico Cp.'!$B106),-('Diário 2o PA'!$Q$5:$Q$1412=F$1),('Diário 2o PA'!$F$5:$F$1412))
+SUMPRODUCT(-('Diário 3o PA'!$E$5:$E$2004='Analítico Cp.'!$B106),-('Diário 3o PA'!$Q$5:$Q$2004=F$1),('Diário 3o PA'!$F$5:$F$2004))
+SUMPRODUCT(-('Diário 4º PA'!$E$5:$E$2004='Analítico Cp.'!$B106),-('Diário 4º PA'!$Q$5:$Q$2004=F$1),('Diário 4º PA'!$F$5:$F$2004))
+SUMPRODUCT(-('Diário 5º PA'!$E$5:$E$2004='Analítico Cp.'!$B106),-('Diário 5º PA'!$Q$5:$Q$2004=F$1),('Diário 5º PA'!$F$5:$F$2004))
+SUMPRODUCT(-('Comp.'!$D$5:$D$253='Analítico Cp.'!$B106),-('Comp.'!$L$5:$L$253=F$1),('Comp.'!$E$5:$E$253))</f>
        <v>0</v>
      </c>
      <c r="G106" s="15">
        <f>SUMPRODUCT(-('Diário 2o PA'!$E$5:$E$1412='Analítico Cp.'!$B106),-('Diário 2o PA'!$Q$5:$Q$1412=G$1),('Diário 2o PA'!$F$5:$F$1412))
+SUMPRODUCT(-('Diário 3o PA'!$E$5:$E$2004='Analítico Cp.'!$B106),-('Diário 3o PA'!$Q$5:$Q$2004=G$1),('Diário 3o PA'!$F$5:$F$2004))
+SUMPRODUCT(-('Diário 4º PA'!$E$5:$E$2004='Analítico Cp.'!$B106),-('Diário 4º PA'!$Q$5:$Q$2004=G$1),('Diário 4º PA'!$F$5:$F$2004))
+SUMPRODUCT(-('Diário 5º PA'!$E$5:$E$2004='Analítico Cp.'!$B106),-('Diário 5º PA'!$Q$5:$Q$2004=G$1),('Diário 5º PA'!$F$5:$F$2004))
+SUMPRODUCT(-('Comp.'!$D$5:$D$253='Analítico Cp.'!$B106),-('Comp.'!$L$5:$L$253=G$1),('Comp.'!$E$5:$E$253))</f>
        <v>0</v>
      </c>
      <c r="H106" s="15">
        <f>SUMPRODUCT(-('Diário 2o PA'!$E$5:$E$1412='Analítico Cp.'!$B106),-('Diário 2o PA'!$Q$5:$Q$1412=H$1),('Diário 2o PA'!$F$5:$F$1412))
+SUMPRODUCT(-('Diário 3o PA'!$E$5:$E$2004='Analítico Cp.'!$B106),-('Diário 3o PA'!$Q$5:$Q$2004=H$1),('Diário 3o PA'!$F$5:$F$2004))
+SUMPRODUCT(-('Diário 4º PA'!$E$5:$E$2004='Analítico Cp.'!$B106),-('Diário 4º PA'!$Q$5:$Q$2004=H$1),('Diário 4º PA'!$F$5:$F$2004))
+SUMPRODUCT(-('Diário 5º PA'!$E$5:$E$2004='Analítico Cp.'!$B106),-('Diário 5º PA'!$Q$5:$Q$2004=H$1),('Diário 5º PA'!$F$5:$F$2004))
+SUMPRODUCT(-('Comp.'!$D$5:$D$253='Analítico Cp.'!$B106),-('Comp.'!$L$5:$L$253=H$1),('Comp.'!$E$5:$E$253))</f>
        <v>0</v>
      </c>
      <c r="I106" s="15">
        <f>SUMPRODUCT(-('Diário 2o PA'!$E$5:$E$1412='Analítico Cp.'!$B106),-('Diário 2o PA'!$Q$5:$Q$1412=I$1),('Diário 2o PA'!$F$5:$F$1412))
+SUMPRODUCT(-('Diário 3o PA'!$E$5:$E$2004='Analítico Cp.'!$B106),-('Diário 3o PA'!$Q$5:$Q$2004=I$1),('Diário 3o PA'!$F$5:$F$2004))
+SUMPRODUCT(-('Diário 4º PA'!$E$5:$E$2004='Analítico Cp.'!$B106),-('Diário 4º PA'!$Q$5:$Q$2004=I$1),('Diário 4º PA'!$F$5:$F$2004))
+SUMPRODUCT(-('Diário 5º PA'!$E$5:$E$2004='Analítico Cp.'!$B106),-('Diário 5º PA'!$Q$5:$Q$2004=I$1),('Diário 5º PA'!$F$5:$F$2004))
+SUMPRODUCT(-('Comp.'!$D$5:$D$253='Analítico Cp.'!$B106),-('Comp.'!$L$5:$L$253=I$1),('Comp.'!$E$5:$E$253))</f>
        <v>0</v>
      </c>
      <c r="J106" s="15">
        <f>SUMPRODUCT(-('Diário 2o PA'!$E$5:$E$1412='Analítico Cp.'!$B106),-('Diário 2o PA'!$Q$5:$Q$1412=J$1),('Diário 2o PA'!$F$5:$F$1412))
+SUMPRODUCT(-('Diário 3o PA'!$E$5:$E$2004='Analítico Cp.'!$B106),-('Diário 3o PA'!$Q$5:$Q$2004=J$1),('Diário 3o PA'!$F$5:$F$2004))
+SUMPRODUCT(-('Diário 4º PA'!$E$5:$E$2004='Analítico Cp.'!$B106),-('Diário 4º PA'!$Q$5:$Q$2004=J$1),('Diário 4º PA'!$F$5:$F$2004))
+SUMPRODUCT(-('Diário 5º PA'!$E$5:$E$2004='Analítico Cp.'!$B106),-('Diário 5º PA'!$Q$5:$Q$2004=J$1),('Diário 5º PA'!$F$5:$F$2004))
+SUMPRODUCT(-('Comp.'!$D$5:$D$253='Analítico Cp.'!$B106),-('Comp.'!$L$5:$L$253=J$1),('Comp.'!$E$5:$E$253))</f>
        <v>0</v>
      </c>
      <c r="K106" s="15">
        <f>SUMPRODUCT(-('Diário 2o PA'!$E$5:$E$1412='Analítico Cp.'!$B106),-('Diário 2o PA'!$Q$5:$Q$1412=K$1),('Diário 2o PA'!$F$5:$F$1412))
+SUMPRODUCT(-('Diário 3o PA'!$E$5:$E$2004='Analítico Cp.'!$B106),-('Diário 3o PA'!$Q$5:$Q$2004=K$1),('Diário 3o PA'!$F$5:$F$2004))
+SUMPRODUCT(-('Diário 4º PA'!$E$5:$E$2004='Analítico Cp.'!$B106),-('Diário 4º PA'!$Q$5:$Q$2004=K$1),('Diário 4º PA'!$F$5:$F$2004))
+SUMPRODUCT(-('Diário 5º PA'!$E$5:$E$2004='Analítico Cp.'!$B106),-('Diário 5º PA'!$Q$5:$Q$2004=K$1),('Diário 5º PA'!$F$5:$F$2004))
+SUMPRODUCT(-('Comp.'!$D$5:$D$253='Analítico Cp.'!$B106),-('Comp.'!$L$5:$L$253=K$1),('Comp.'!$E$5:$E$253))</f>
        <v>0</v>
      </c>
      <c r="L106" s="15">
        <f>SUMPRODUCT(-('Diário 2o PA'!$E$5:$E$1412='Analítico Cp.'!$B106),-('Diário 2o PA'!$Q$5:$Q$1412=L$1),('Diário 2o PA'!$F$5:$F$1412))
+SUMPRODUCT(-('Diário 3o PA'!$E$5:$E$2004='Analítico Cp.'!$B106),-('Diário 3o PA'!$Q$5:$Q$2004=L$1),('Diário 3o PA'!$F$5:$F$2004))
+SUMPRODUCT(-('Diário 4º PA'!$E$5:$E$2004='Analítico Cp.'!$B106),-('Diário 4º PA'!$Q$5:$Q$2004=L$1),('Diário 4º PA'!$F$5:$F$2004))
+SUMPRODUCT(-('Diário 5º PA'!$E$5:$E$2004='Analítico Cp.'!$B106),-('Diário 5º PA'!$Q$5:$Q$2004=L$1),('Diário 5º PA'!$F$5:$F$2004))
+SUMPRODUCT(-('Comp.'!$D$5:$D$253='Analítico Cp.'!$B106),-('Comp.'!$L$5:$L$253=L$1),('Comp.'!$E$5:$E$253))</f>
        <v>0</v>
      </c>
      <c r="M106" s="15">
        <f>SUMPRODUCT(-('Diário 2o PA'!$E$5:$E$1412='Analítico Cp.'!$B106),-('Diário 2o PA'!$Q$5:$Q$1412=M$1),('Diário 2o PA'!$F$5:$F$1412))
+SUMPRODUCT(-('Diário 3o PA'!$E$5:$E$2004='Analítico Cp.'!$B106),-('Diário 3o PA'!$Q$5:$Q$2004=M$1),('Diário 3o PA'!$F$5:$F$2004))
+SUMPRODUCT(-('Diário 4º PA'!$E$5:$E$2004='Analítico Cp.'!$B106),-('Diário 4º PA'!$Q$5:$Q$2004=M$1),('Diário 4º PA'!$F$5:$F$2004))
+SUMPRODUCT(-('Diário 5º PA'!$E$5:$E$2004='Analítico Cp.'!$B106),-('Diário 5º PA'!$Q$5:$Q$2004=M$1),('Diário 5º PA'!$F$5:$F$2004))
+SUMPRODUCT(-('Comp.'!$D$5:$D$253='Analítico Cp.'!$B106),-('Comp.'!$L$5:$L$253=M$1),('Comp.'!$E$5:$E$253))</f>
        <v>0</v>
      </c>
      <c r="N106" s="15">
        <f>SUMPRODUCT(-('Diário 2o PA'!$E$5:$E$1412='Analítico Cp.'!$B106),-('Diário 2o PA'!$Q$5:$Q$1412=N$1),('Diário 2o PA'!$F$5:$F$1412))
+SUMPRODUCT(-('Diário 3o PA'!$E$5:$E$2004='Analítico Cp.'!$B106),-('Diário 3o PA'!$Q$5:$Q$2004=N$1),('Diário 3o PA'!$F$5:$F$2004))
+SUMPRODUCT(-('Diário 4º PA'!$E$5:$E$2004='Analítico Cp.'!$B106),-('Diário 4º PA'!$Q$5:$Q$2004=N$1),('Diário 4º PA'!$F$5:$F$2004))
+SUMPRODUCT(-('Diário 5º PA'!$E$5:$E$2004='Analítico Cp.'!$B106),-('Diário 5º PA'!$Q$5:$Q$2004=N$1),('Diário 5º PA'!$F$5:$F$2004))
+SUMPRODUCT(-('Comp.'!$D$5:$D$253='Analítico Cp.'!$B106),-('Comp.'!$L$5:$L$253=N$1),('Comp.'!$E$5:$E$253))</f>
        <v>0</v>
      </c>
      <c r="O106" s="16">
        <f t="shared" si="12"/>
        <v>0</v>
      </c>
      <c r="P106" s="193">
        <f t="shared" si="13"/>
        <v>0</v>
      </c>
    </row>
    <row r="107" spans="1:16" ht="23.25" customHeight="1" x14ac:dyDescent="0.25">
      <c r="A107" s="68" t="s">
        <v>202</v>
      </c>
      <c r="B107" s="115" t="s">
        <v>90</v>
      </c>
      <c r="C107" s="15">
        <f>SUMPRODUCT(-('Diário 2o PA'!$E$5:$E$1412='Analítico Cp.'!$B107),-('Diário 2o PA'!$Q$5:$Q$1412=C$1),('Diário 2o PA'!$F$5:$F$1412))
+SUMPRODUCT(-('Diário 3o PA'!$E$5:$E$2004='Analítico Cp.'!$B107),-('Diário 3o PA'!$Q$5:$Q$2004=C$1),('Diário 3o PA'!$F$5:$F$2004))
+SUMPRODUCT(-('Diário 4º PA'!$E$5:$E$2004='Analítico Cp.'!$B107),-('Diário 4º PA'!$Q$5:$Q$2004=C$1),('Diário 4º PA'!$F$5:$F$2004))
+SUMPRODUCT(-('Diário 5º PA'!$E$5:$E$2004='Analítico Cp.'!$B107),-('Diário 5º PA'!$Q$5:$Q$2004=C$1),('Diário 5º PA'!$F$5:$F$2004))
+SUMPRODUCT(-('Comp.'!$D$5:$D$253='Analítico Cp.'!$B107),-('Comp.'!$L$5:$L$253=C$1),('Comp.'!$E$5:$E$253))</f>
        <v>0</v>
      </c>
      <c r="D107" s="15">
        <f>SUMPRODUCT(-('Diário 2o PA'!$E$5:$E$1412='Analítico Cp.'!$B107),-('Diário 2o PA'!$Q$5:$Q$1412=D$1),('Diário 2o PA'!$F$5:$F$1412))
+SUMPRODUCT(-('Diário 3o PA'!$E$5:$E$2004='Analítico Cp.'!$B107),-('Diário 3o PA'!$Q$5:$Q$2004=D$1),('Diário 3o PA'!$F$5:$F$2004))
+SUMPRODUCT(-('Diário 4º PA'!$E$5:$E$2004='Analítico Cp.'!$B107),-('Diário 4º PA'!$Q$5:$Q$2004=D$1),('Diário 4º PA'!$F$5:$F$2004))
+SUMPRODUCT(-('Diário 5º PA'!$E$5:$E$2004='Analítico Cp.'!$B107),-('Diário 5º PA'!$Q$5:$Q$2004=D$1),('Diário 5º PA'!$F$5:$F$2004))
+SUMPRODUCT(-('Comp.'!$D$5:$D$253='Analítico Cp.'!$B107),-('Comp.'!$L$5:$L$253=D$1),('Comp.'!$E$5:$E$253))</f>
        <v>0</v>
      </c>
      <c r="E107" s="15">
        <f>SUMPRODUCT(-('Diário 2o PA'!$E$5:$E$1412='Analítico Cp.'!$B107),-('Diário 2o PA'!$Q$5:$Q$1412=E$1),('Diário 2o PA'!$F$5:$F$1412))
+SUMPRODUCT(-('Diário 3o PA'!$E$5:$E$2004='Analítico Cp.'!$B107),-('Diário 3o PA'!$Q$5:$Q$2004=E$1),('Diário 3o PA'!$F$5:$F$2004))
+SUMPRODUCT(-('Diário 4º PA'!$E$5:$E$2004='Analítico Cp.'!$B107),-('Diário 4º PA'!$Q$5:$Q$2004=E$1),('Diário 4º PA'!$F$5:$F$2004))
+SUMPRODUCT(-('Diário 5º PA'!$E$5:$E$2004='Analítico Cp.'!$B107),-('Diário 5º PA'!$Q$5:$Q$2004=E$1),('Diário 5º PA'!$F$5:$F$2004))
+SUMPRODUCT(-('Comp.'!$D$5:$D$253='Analítico Cp.'!$B107),-('Comp.'!$L$5:$L$253=E$1),('Comp.'!$E$5:$E$253))</f>
        <v>0</v>
      </c>
      <c r="F107" s="15">
        <f>SUMPRODUCT(-('Diário 2o PA'!$E$5:$E$1412='Analítico Cp.'!$B107),-('Diário 2o PA'!$Q$5:$Q$1412=F$1),('Diário 2o PA'!$F$5:$F$1412))
+SUMPRODUCT(-('Diário 3o PA'!$E$5:$E$2004='Analítico Cp.'!$B107),-('Diário 3o PA'!$Q$5:$Q$2004=F$1),('Diário 3o PA'!$F$5:$F$2004))
+SUMPRODUCT(-('Diário 4º PA'!$E$5:$E$2004='Analítico Cp.'!$B107),-('Diário 4º PA'!$Q$5:$Q$2004=F$1),('Diário 4º PA'!$F$5:$F$2004))
+SUMPRODUCT(-('Diário 5º PA'!$E$5:$E$2004='Analítico Cp.'!$B107),-('Diário 5º PA'!$Q$5:$Q$2004=F$1),('Diário 5º PA'!$F$5:$F$2004))
+SUMPRODUCT(-('Comp.'!$D$5:$D$253='Analítico Cp.'!$B107),-('Comp.'!$L$5:$L$253=F$1),('Comp.'!$E$5:$E$253))</f>
        <v>0</v>
      </c>
      <c r="G107" s="15">
        <f>SUMPRODUCT(-('Diário 2o PA'!$E$5:$E$1412='Analítico Cp.'!$B107),-('Diário 2o PA'!$Q$5:$Q$1412=G$1),('Diário 2o PA'!$F$5:$F$1412))
+SUMPRODUCT(-('Diário 3o PA'!$E$5:$E$2004='Analítico Cp.'!$B107),-('Diário 3o PA'!$Q$5:$Q$2004=G$1),('Diário 3o PA'!$F$5:$F$2004))
+SUMPRODUCT(-('Diário 4º PA'!$E$5:$E$2004='Analítico Cp.'!$B107),-('Diário 4º PA'!$Q$5:$Q$2004=G$1),('Diário 4º PA'!$F$5:$F$2004))
+SUMPRODUCT(-('Diário 5º PA'!$E$5:$E$2004='Analítico Cp.'!$B107),-('Diário 5º PA'!$Q$5:$Q$2004=G$1),('Diário 5º PA'!$F$5:$F$2004))
+SUMPRODUCT(-('Comp.'!$D$5:$D$253='Analítico Cp.'!$B107),-('Comp.'!$L$5:$L$253=G$1),('Comp.'!$E$5:$E$253))</f>
        <v>0</v>
      </c>
      <c r="H107" s="15">
        <f>SUMPRODUCT(-('Diário 2o PA'!$E$5:$E$1412='Analítico Cp.'!$B107),-('Diário 2o PA'!$Q$5:$Q$1412=H$1),('Diário 2o PA'!$F$5:$F$1412))
+SUMPRODUCT(-('Diário 3o PA'!$E$5:$E$2004='Analítico Cp.'!$B107),-('Diário 3o PA'!$Q$5:$Q$2004=H$1),('Diário 3o PA'!$F$5:$F$2004))
+SUMPRODUCT(-('Diário 4º PA'!$E$5:$E$2004='Analítico Cp.'!$B107),-('Diário 4º PA'!$Q$5:$Q$2004=H$1),('Diário 4º PA'!$F$5:$F$2004))
+SUMPRODUCT(-('Diário 5º PA'!$E$5:$E$2004='Analítico Cp.'!$B107),-('Diário 5º PA'!$Q$5:$Q$2004=H$1),('Diário 5º PA'!$F$5:$F$2004))
+SUMPRODUCT(-('Comp.'!$D$5:$D$253='Analítico Cp.'!$B107),-('Comp.'!$L$5:$L$253=H$1),('Comp.'!$E$5:$E$253))</f>
        <v>0</v>
      </c>
      <c r="I107" s="15">
        <f>SUMPRODUCT(-('Diário 2o PA'!$E$5:$E$1412='Analítico Cp.'!$B107),-('Diário 2o PA'!$Q$5:$Q$1412=I$1),('Diário 2o PA'!$F$5:$F$1412))
+SUMPRODUCT(-('Diário 3o PA'!$E$5:$E$2004='Analítico Cp.'!$B107),-('Diário 3o PA'!$Q$5:$Q$2004=I$1),('Diário 3o PA'!$F$5:$F$2004))
+SUMPRODUCT(-('Diário 4º PA'!$E$5:$E$2004='Analítico Cp.'!$B107),-('Diário 4º PA'!$Q$5:$Q$2004=I$1),('Diário 4º PA'!$F$5:$F$2004))
+SUMPRODUCT(-('Diário 5º PA'!$E$5:$E$2004='Analítico Cp.'!$B107),-('Diário 5º PA'!$Q$5:$Q$2004=I$1),('Diário 5º PA'!$F$5:$F$2004))
+SUMPRODUCT(-('Comp.'!$D$5:$D$253='Analítico Cp.'!$B107),-('Comp.'!$L$5:$L$253=I$1),('Comp.'!$E$5:$E$253))</f>
        <v>0</v>
      </c>
      <c r="J107" s="15">
        <f>SUMPRODUCT(-('Diário 2o PA'!$E$5:$E$1412='Analítico Cp.'!$B107),-('Diário 2o PA'!$Q$5:$Q$1412=J$1),('Diário 2o PA'!$F$5:$F$1412))
+SUMPRODUCT(-('Diário 3o PA'!$E$5:$E$2004='Analítico Cp.'!$B107),-('Diário 3o PA'!$Q$5:$Q$2004=J$1),('Diário 3o PA'!$F$5:$F$2004))
+SUMPRODUCT(-('Diário 4º PA'!$E$5:$E$2004='Analítico Cp.'!$B107),-('Diário 4º PA'!$Q$5:$Q$2004=J$1),('Diário 4º PA'!$F$5:$F$2004))
+SUMPRODUCT(-('Diário 5º PA'!$E$5:$E$2004='Analítico Cp.'!$B107),-('Diário 5º PA'!$Q$5:$Q$2004=J$1),('Diário 5º PA'!$F$5:$F$2004))
+SUMPRODUCT(-('Comp.'!$D$5:$D$253='Analítico Cp.'!$B107),-('Comp.'!$L$5:$L$253=J$1),('Comp.'!$E$5:$E$253))</f>
        <v>0</v>
      </c>
      <c r="K107" s="15">
        <f>SUMPRODUCT(-('Diário 2o PA'!$E$5:$E$1412='Analítico Cp.'!$B107),-('Diário 2o PA'!$Q$5:$Q$1412=K$1),('Diário 2o PA'!$F$5:$F$1412))
+SUMPRODUCT(-('Diário 3o PA'!$E$5:$E$2004='Analítico Cp.'!$B107),-('Diário 3o PA'!$Q$5:$Q$2004=K$1),('Diário 3o PA'!$F$5:$F$2004))
+SUMPRODUCT(-('Diário 4º PA'!$E$5:$E$2004='Analítico Cp.'!$B107),-('Diário 4º PA'!$Q$5:$Q$2004=K$1),('Diário 4º PA'!$F$5:$F$2004))
+SUMPRODUCT(-('Diário 5º PA'!$E$5:$E$2004='Analítico Cp.'!$B107),-('Diário 5º PA'!$Q$5:$Q$2004=K$1),('Diário 5º PA'!$F$5:$F$2004))
+SUMPRODUCT(-('Comp.'!$D$5:$D$253='Analítico Cp.'!$B107),-('Comp.'!$L$5:$L$253=K$1),('Comp.'!$E$5:$E$253))</f>
        <v>0</v>
      </c>
      <c r="L107" s="15">
        <f>SUMPRODUCT(-('Diário 2o PA'!$E$5:$E$1412='Analítico Cp.'!$B107),-('Diário 2o PA'!$Q$5:$Q$1412=L$1),('Diário 2o PA'!$F$5:$F$1412))
+SUMPRODUCT(-('Diário 3o PA'!$E$5:$E$2004='Analítico Cp.'!$B107),-('Diário 3o PA'!$Q$5:$Q$2004=L$1),('Diário 3o PA'!$F$5:$F$2004))
+SUMPRODUCT(-('Diário 4º PA'!$E$5:$E$2004='Analítico Cp.'!$B107),-('Diário 4º PA'!$Q$5:$Q$2004=L$1),('Diário 4º PA'!$F$5:$F$2004))
+SUMPRODUCT(-('Diário 5º PA'!$E$5:$E$2004='Analítico Cp.'!$B107),-('Diário 5º PA'!$Q$5:$Q$2004=L$1),('Diário 5º PA'!$F$5:$F$2004))
+SUMPRODUCT(-('Comp.'!$D$5:$D$253='Analítico Cp.'!$B107),-('Comp.'!$L$5:$L$253=L$1),('Comp.'!$E$5:$E$253))</f>
        <v>0</v>
      </c>
      <c r="M107" s="15">
        <f>SUMPRODUCT(-('Diário 2o PA'!$E$5:$E$1412='Analítico Cp.'!$B107),-('Diário 2o PA'!$Q$5:$Q$1412=M$1),('Diário 2o PA'!$F$5:$F$1412))
+SUMPRODUCT(-('Diário 3o PA'!$E$5:$E$2004='Analítico Cp.'!$B107),-('Diário 3o PA'!$Q$5:$Q$2004=M$1),('Diário 3o PA'!$F$5:$F$2004))
+SUMPRODUCT(-('Diário 4º PA'!$E$5:$E$2004='Analítico Cp.'!$B107),-('Diário 4º PA'!$Q$5:$Q$2004=M$1),('Diário 4º PA'!$F$5:$F$2004))
+SUMPRODUCT(-('Diário 5º PA'!$E$5:$E$2004='Analítico Cp.'!$B107),-('Diário 5º PA'!$Q$5:$Q$2004=M$1),('Diário 5º PA'!$F$5:$F$2004))
+SUMPRODUCT(-('Comp.'!$D$5:$D$253='Analítico Cp.'!$B107),-('Comp.'!$L$5:$L$253=M$1),('Comp.'!$E$5:$E$253))</f>
        <v>0</v>
      </c>
      <c r="N107" s="15">
        <f>SUMPRODUCT(-('Diário 2o PA'!$E$5:$E$1412='Analítico Cp.'!$B107),-('Diário 2o PA'!$Q$5:$Q$1412=N$1),('Diário 2o PA'!$F$5:$F$1412))
+SUMPRODUCT(-('Diário 3o PA'!$E$5:$E$2004='Analítico Cp.'!$B107),-('Diário 3o PA'!$Q$5:$Q$2004=N$1),('Diário 3o PA'!$F$5:$F$2004))
+SUMPRODUCT(-('Diário 4º PA'!$E$5:$E$2004='Analítico Cp.'!$B107),-('Diário 4º PA'!$Q$5:$Q$2004=N$1),('Diário 4º PA'!$F$5:$F$2004))
+SUMPRODUCT(-('Diário 5º PA'!$E$5:$E$2004='Analítico Cp.'!$B107),-('Diário 5º PA'!$Q$5:$Q$2004=N$1),('Diário 5º PA'!$F$5:$F$2004))
+SUMPRODUCT(-('Comp.'!$D$5:$D$253='Analítico Cp.'!$B107),-('Comp.'!$L$5:$L$253=N$1),('Comp.'!$E$5:$E$253))</f>
        <v>0</v>
      </c>
      <c r="O107" s="16">
        <f t="shared" si="12"/>
        <v>0</v>
      </c>
      <c r="P107" s="193">
        <f t="shared" si="13"/>
        <v>0</v>
      </c>
    </row>
    <row r="108" spans="1:16" ht="23.25" customHeight="1" x14ac:dyDescent="0.25">
      <c r="A108" s="68" t="s">
        <v>203</v>
      </c>
      <c r="B108" s="115" t="s">
        <v>83</v>
      </c>
      <c r="C108" s="15">
        <f>SUMPRODUCT(-('Diário 2o PA'!$E$5:$E$1412='Analítico Cp.'!$B108),-('Diário 2o PA'!$Q$5:$Q$1412=C$1),('Diário 2o PA'!$F$5:$F$1412))
+SUMPRODUCT(-('Diário 3o PA'!$E$5:$E$2004='Analítico Cp.'!$B108),-('Diário 3o PA'!$Q$5:$Q$2004=C$1),('Diário 3o PA'!$F$5:$F$2004))
+SUMPRODUCT(-('Diário 4º PA'!$E$5:$E$2004='Analítico Cp.'!$B108),-('Diário 4º PA'!$Q$5:$Q$2004=C$1),('Diário 4º PA'!$F$5:$F$2004))
+SUMPRODUCT(-('Diário 5º PA'!$E$5:$E$2004='Analítico Cp.'!$B108),-('Diário 5º PA'!$Q$5:$Q$2004=C$1),('Diário 5º PA'!$F$5:$F$2004))
+SUMPRODUCT(-('Comp.'!$D$5:$D$253='Analítico Cp.'!$B108),-('Comp.'!$L$5:$L$253=C$1),('Comp.'!$E$5:$E$253))</f>
        <v>0</v>
      </c>
      <c r="D108" s="15">
        <f>SUMPRODUCT(-('Diário 2o PA'!$E$5:$E$1412='Analítico Cp.'!$B108),-('Diário 2o PA'!$Q$5:$Q$1412=D$1),('Diário 2o PA'!$F$5:$F$1412))
+SUMPRODUCT(-('Diário 3o PA'!$E$5:$E$2004='Analítico Cp.'!$B108),-('Diário 3o PA'!$Q$5:$Q$2004=D$1),('Diário 3o PA'!$F$5:$F$2004))
+SUMPRODUCT(-('Diário 4º PA'!$E$5:$E$2004='Analítico Cp.'!$B108),-('Diário 4º PA'!$Q$5:$Q$2004=D$1),('Diário 4º PA'!$F$5:$F$2004))
+SUMPRODUCT(-('Diário 5º PA'!$E$5:$E$2004='Analítico Cp.'!$B108),-('Diário 5º PA'!$Q$5:$Q$2004=D$1),('Diário 5º PA'!$F$5:$F$2004))
+SUMPRODUCT(-('Comp.'!$D$5:$D$253='Analítico Cp.'!$B108),-('Comp.'!$L$5:$L$253=D$1),('Comp.'!$E$5:$E$253))</f>
        <v>0</v>
      </c>
      <c r="E108" s="15">
        <f>SUMPRODUCT(-('Diário 2o PA'!$E$5:$E$1412='Analítico Cp.'!$B108),-('Diário 2o PA'!$Q$5:$Q$1412=E$1),('Diário 2o PA'!$F$5:$F$1412))
+SUMPRODUCT(-('Diário 3o PA'!$E$5:$E$2004='Analítico Cp.'!$B108),-('Diário 3o PA'!$Q$5:$Q$2004=E$1),('Diário 3o PA'!$F$5:$F$2004))
+SUMPRODUCT(-('Diário 4º PA'!$E$5:$E$2004='Analítico Cp.'!$B108),-('Diário 4º PA'!$Q$5:$Q$2004=E$1),('Diário 4º PA'!$F$5:$F$2004))
+SUMPRODUCT(-('Diário 5º PA'!$E$5:$E$2004='Analítico Cp.'!$B108),-('Diário 5º PA'!$Q$5:$Q$2004=E$1),('Diário 5º PA'!$F$5:$F$2004))
+SUMPRODUCT(-('Comp.'!$D$5:$D$253='Analítico Cp.'!$B108),-('Comp.'!$L$5:$L$253=E$1),('Comp.'!$E$5:$E$253))</f>
        <v>0</v>
      </c>
      <c r="F108" s="15">
        <f>SUMPRODUCT(-('Diário 2o PA'!$E$5:$E$1412='Analítico Cp.'!$B108),-('Diário 2o PA'!$Q$5:$Q$1412=F$1),('Diário 2o PA'!$F$5:$F$1412))
+SUMPRODUCT(-('Diário 3o PA'!$E$5:$E$2004='Analítico Cp.'!$B108),-('Diário 3o PA'!$Q$5:$Q$2004=F$1),('Diário 3o PA'!$F$5:$F$2004))
+SUMPRODUCT(-('Diário 4º PA'!$E$5:$E$2004='Analítico Cp.'!$B108),-('Diário 4º PA'!$Q$5:$Q$2004=F$1),('Diário 4º PA'!$F$5:$F$2004))
+SUMPRODUCT(-('Diário 5º PA'!$E$5:$E$2004='Analítico Cp.'!$B108),-('Diário 5º PA'!$Q$5:$Q$2004=F$1),('Diário 5º PA'!$F$5:$F$2004))
+SUMPRODUCT(-('Comp.'!$D$5:$D$253='Analítico Cp.'!$B108),-('Comp.'!$L$5:$L$253=F$1),('Comp.'!$E$5:$E$253))</f>
        <v>0</v>
      </c>
      <c r="G108" s="15">
        <f>SUMPRODUCT(-('Diário 2o PA'!$E$5:$E$1412='Analítico Cp.'!$B108),-('Diário 2o PA'!$Q$5:$Q$1412=G$1),('Diário 2o PA'!$F$5:$F$1412))
+SUMPRODUCT(-('Diário 3o PA'!$E$5:$E$2004='Analítico Cp.'!$B108),-('Diário 3o PA'!$Q$5:$Q$2004=G$1),('Diário 3o PA'!$F$5:$F$2004))
+SUMPRODUCT(-('Diário 4º PA'!$E$5:$E$2004='Analítico Cp.'!$B108),-('Diário 4º PA'!$Q$5:$Q$2004=G$1),('Diário 4º PA'!$F$5:$F$2004))
+SUMPRODUCT(-('Diário 5º PA'!$E$5:$E$2004='Analítico Cp.'!$B108),-('Diário 5º PA'!$Q$5:$Q$2004=G$1),('Diário 5º PA'!$F$5:$F$2004))
+SUMPRODUCT(-('Comp.'!$D$5:$D$253='Analítico Cp.'!$B108),-('Comp.'!$L$5:$L$253=G$1),('Comp.'!$E$5:$E$253))</f>
        <v>0</v>
      </c>
      <c r="H108" s="15">
        <f>SUMPRODUCT(-('Diário 2o PA'!$E$5:$E$1412='Analítico Cp.'!$B108),-('Diário 2o PA'!$Q$5:$Q$1412=H$1),('Diário 2o PA'!$F$5:$F$1412))
+SUMPRODUCT(-('Diário 3o PA'!$E$5:$E$2004='Analítico Cp.'!$B108),-('Diário 3o PA'!$Q$5:$Q$2004=H$1),('Diário 3o PA'!$F$5:$F$2004))
+SUMPRODUCT(-('Diário 4º PA'!$E$5:$E$2004='Analítico Cp.'!$B108),-('Diário 4º PA'!$Q$5:$Q$2004=H$1),('Diário 4º PA'!$F$5:$F$2004))
+SUMPRODUCT(-('Diário 5º PA'!$E$5:$E$2004='Analítico Cp.'!$B108),-('Diário 5º PA'!$Q$5:$Q$2004=H$1),('Diário 5º PA'!$F$5:$F$2004))
+SUMPRODUCT(-('Comp.'!$D$5:$D$253='Analítico Cp.'!$B108),-('Comp.'!$L$5:$L$253=H$1),('Comp.'!$E$5:$E$253))</f>
        <v>0</v>
      </c>
      <c r="I108" s="15">
        <f>SUMPRODUCT(-('Diário 2o PA'!$E$5:$E$1412='Analítico Cp.'!$B108),-('Diário 2o PA'!$Q$5:$Q$1412=I$1),('Diário 2o PA'!$F$5:$F$1412))
+SUMPRODUCT(-('Diário 3o PA'!$E$5:$E$2004='Analítico Cp.'!$B108),-('Diário 3o PA'!$Q$5:$Q$2004=I$1),('Diário 3o PA'!$F$5:$F$2004))
+SUMPRODUCT(-('Diário 4º PA'!$E$5:$E$2004='Analítico Cp.'!$B108),-('Diário 4º PA'!$Q$5:$Q$2004=I$1),('Diário 4º PA'!$F$5:$F$2004))
+SUMPRODUCT(-('Diário 5º PA'!$E$5:$E$2004='Analítico Cp.'!$B108),-('Diário 5º PA'!$Q$5:$Q$2004=I$1),('Diário 5º PA'!$F$5:$F$2004))
+SUMPRODUCT(-('Comp.'!$D$5:$D$253='Analítico Cp.'!$B108),-('Comp.'!$L$5:$L$253=I$1),('Comp.'!$E$5:$E$253))</f>
        <v>0</v>
      </c>
      <c r="J108" s="15">
        <f>SUMPRODUCT(-('Diário 2o PA'!$E$5:$E$1412='Analítico Cp.'!$B108),-('Diário 2o PA'!$Q$5:$Q$1412=J$1),('Diário 2o PA'!$F$5:$F$1412))
+SUMPRODUCT(-('Diário 3o PA'!$E$5:$E$2004='Analítico Cp.'!$B108),-('Diário 3o PA'!$Q$5:$Q$2004=J$1),('Diário 3o PA'!$F$5:$F$2004))
+SUMPRODUCT(-('Diário 4º PA'!$E$5:$E$2004='Analítico Cp.'!$B108),-('Diário 4º PA'!$Q$5:$Q$2004=J$1),('Diário 4º PA'!$F$5:$F$2004))
+SUMPRODUCT(-('Diário 5º PA'!$E$5:$E$2004='Analítico Cp.'!$B108),-('Diário 5º PA'!$Q$5:$Q$2004=J$1),('Diário 5º PA'!$F$5:$F$2004))
+SUMPRODUCT(-('Comp.'!$D$5:$D$253='Analítico Cp.'!$B108),-('Comp.'!$L$5:$L$253=J$1),('Comp.'!$E$5:$E$253))</f>
        <v>0</v>
      </c>
      <c r="K108" s="15">
        <f>SUMPRODUCT(-('Diário 2o PA'!$E$5:$E$1412='Analítico Cp.'!$B108),-('Diário 2o PA'!$Q$5:$Q$1412=K$1),('Diário 2o PA'!$F$5:$F$1412))
+SUMPRODUCT(-('Diário 3o PA'!$E$5:$E$2004='Analítico Cp.'!$B108),-('Diário 3o PA'!$Q$5:$Q$2004=K$1),('Diário 3o PA'!$F$5:$F$2004))
+SUMPRODUCT(-('Diário 4º PA'!$E$5:$E$2004='Analítico Cp.'!$B108),-('Diário 4º PA'!$Q$5:$Q$2004=K$1),('Diário 4º PA'!$F$5:$F$2004))
+SUMPRODUCT(-('Diário 5º PA'!$E$5:$E$2004='Analítico Cp.'!$B108),-('Diário 5º PA'!$Q$5:$Q$2004=K$1),('Diário 5º PA'!$F$5:$F$2004))
+SUMPRODUCT(-('Comp.'!$D$5:$D$253='Analítico Cp.'!$B108),-('Comp.'!$L$5:$L$253=K$1),('Comp.'!$E$5:$E$253))</f>
        <v>0</v>
      </c>
      <c r="L108" s="15">
        <f>SUMPRODUCT(-('Diário 2o PA'!$E$5:$E$1412='Analítico Cp.'!$B108),-('Diário 2o PA'!$Q$5:$Q$1412=L$1),('Diário 2o PA'!$F$5:$F$1412))
+SUMPRODUCT(-('Diário 3o PA'!$E$5:$E$2004='Analítico Cp.'!$B108),-('Diário 3o PA'!$Q$5:$Q$2004=L$1),('Diário 3o PA'!$F$5:$F$2004))
+SUMPRODUCT(-('Diário 4º PA'!$E$5:$E$2004='Analítico Cp.'!$B108),-('Diário 4º PA'!$Q$5:$Q$2004=L$1),('Diário 4º PA'!$F$5:$F$2004))
+SUMPRODUCT(-('Diário 5º PA'!$E$5:$E$2004='Analítico Cp.'!$B108),-('Diário 5º PA'!$Q$5:$Q$2004=L$1),('Diário 5º PA'!$F$5:$F$2004))
+SUMPRODUCT(-('Comp.'!$D$5:$D$253='Analítico Cp.'!$B108),-('Comp.'!$L$5:$L$253=L$1),('Comp.'!$E$5:$E$253))</f>
        <v>0</v>
      </c>
      <c r="M108" s="15">
        <f>SUMPRODUCT(-('Diário 2o PA'!$E$5:$E$1412='Analítico Cp.'!$B108),-('Diário 2o PA'!$Q$5:$Q$1412=M$1),('Diário 2o PA'!$F$5:$F$1412))
+SUMPRODUCT(-('Diário 3o PA'!$E$5:$E$2004='Analítico Cp.'!$B108),-('Diário 3o PA'!$Q$5:$Q$2004=M$1),('Diário 3o PA'!$F$5:$F$2004))
+SUMPRODUCT(-('Diário 4º PA'!$E$5:$E$2004='Analítico Cp.'!$B108),-('Diário 4º PA'!$Q$5:$Q$2004=M$1),('Diário 4º PA'!$F$5:$F$2004))
+SUMPRODUCT(-('Diário 5º PA'!$E$5:$E$2004='Analítico Cp.'!$B108),-('Diário 5º PA'!$Q$5:$Q$2004=M$1),('Diário 5º PA'!$F$5:$F$2004))
+SUMPRODUCT(-('Comp.'!$D$5:$D$253='Analítico Cp.'!$B108),-('Comp.'!$L$5:$L$253=M$1),('Comp.'!$E$5:$E$253))</f>
        <v>0</v>
      </c>
      <c r="N108" s="15">
        <f>SUMPRODUCT(-('Diário 2o PA'!$E$5:$E$1412='Analítico Cp.'!$B108),-('Diário 2o PA'!$Q$5:$Q$1412=N$1),('Diário 2o PA'!$F$5:$F$1412))
+SUMPRODUCT(-('Diário 3o PA'!$E$5:$E$2004='Analítico Cp.'!$B108),-('Diário 3o PA'!$Q$5:$Q$2004=N$1),('Diário 3o PA'!$F$5:$F$2004))
+SUMPRODUCT(-('Diário 4º PA'!$E$5:$E$2004='Analítico Cp.'!$B108),-('Diário 4º PA'!$Q$5:$Q$2004=N$1),('Diário 4º PA'!$F$5:$F$2004))
+SUMPRODUCT(-('Diário 5º PA'!$E$5:$E$2004='Analítico Cp.'!$B108),-('Diário 5º PA'!$Q$5:$Q$2004=N$1),('Diário 5º PA'!$F$5:$F$2004))
+SUMPRODUCT(-('Comp.'!$D$5:$D$253='Analítico Cp.'!$B108),-('Comp.'!$L$5:$L$253=N$1),('Comp.'!$E$5:$E$253))</f>
        <v>0</v>
      </c>
      <c r="O108" s="16">
        <f t="shared" si="12"/>
        <v>0</v>
      </c>
      <c r="P108" s="193">
        <f t="shared" si="13"/>
        <v>0</v>
      </c>
    </row>
    <row r="109" spans="1:16" ht="23.25" customHeight="1" x14ac:dyDescent="0.25">
      <c r="A109" s="68" t="s">
        <v>205</v>
      </c>
      <c r="B109" s="115" t="s">
        <v>64</v>
      </c>
      <c r="C109" s="15">
        <f>SUMPRODUCT(-('Diário 2o PA'!$E$5:$E$1412='Analítico Cp.'!$B109),-('Diário 2o PA'!$Q$5:$Q$1412=C$1),('Diário 2o PA'!$F$5:$F$1412))
+SUMPRODUCT(-('Diário 3o PA'!$E$5:$E$2004='Analítico Cp.'!$B109),-('Diário 3o PA'!$Q$5:$Q$2004=C$1),('Diário 3o PA'!$F$5:$F$2004))
+SUMPRODUCT(-('Diário 4º PA'!$E$5:$E$2004='Analítico Cp.'!$B109),-('Diário 4º PA'!$Q$5:$Q$2004=C$1),('Diário 4º PA'!$F$5:$F$2004))
+SUMPRODUCT(-('Diário 5º PA'!$E$5:$E$2004='Analítico Cp.'!$B109),-('Diário 5º PA'!$Q$5:$Q$2004=C$1),('Diário 5º PA'!$F$5:$F$2004))
+SUMPRODUCT(-('Comp.'!$D$5:$D$253='Analítico Cp.'!$B109),-('Comp.'!$L$5:$L$253=C$1),('Comp.'!$E$5:$E$253))</f>
        <v>0</v>
      </c>
      <c r="D109" s="15">
        <f>SUMPRODUCT(-('Diário 2o PA'!$E$5:$E$1412='Analítico Cp.'!$B109),-('Diário 2o PA'!$Q$5:$Q$1412=D$1),('Diário 2o PA'!$F$5:$F$1412))
+SUMPRODUCT(-('Diário 3o PA'!$E$5:$E$2004='Analítico Cp.'!$B109),-('Diário 3o PA'!$Q$5:$Q$2004=D$1),('Diário 3o PA'!$F$5:$F$2004))
+SUMPRODUCT(-('Diário 4º PA'!$E$5:$E$2004='Analítico Cp.'!$B109),-('Diário 4º PA'!$Q$5:$Q$2004=D$1),('Diário 4º PA'!$F$5:$F$2004))
+SUMPRODUCT(-('Diário 5º PA'!$E$5:$E$2004='Analítico Cp.'!$B109),-('Diário 5º PA'!$Q$5:$Q$2004=D$1),('Diário 5º PA'!$F$5:$F$2004))
+SUMPRODUCT(-('Comp.'!$D$5:$D$253='Analítico Cp.'!$B109),-('Comp.'!$L$5:$L$253=D$1),('Comp.'!$E$5:$E$253))</f>
        <v>0</v>
      </c>
      <c r="E109" s="15">
        <f>SUMPRODUCT(-('Diário 2o PA'!$E$5:$E$1412='Analítico Cp.'!$B109),-('Diário 2o PA'!$Q$5:$Q$1412=E$1),('Diário 2o PA'!$F$5:$F$1412))
+SUMPRODUCT(-('Diário 3o PA'!$E$5:$E$2004='Analítico Cp.'!$B109),-('Diário 3o PA'!$Q$5:$Q$2004=E$1),('Diário 3o PA'!$F$5:$F$2004))
+SUMPRODUCT(-('Diário 4º PA'!$E$5:$E$2004='Analítico Cp.'!$B109),-('Diário 4º PA'!$Q$5:$Q$2004=E$1),('Diário 4º PA'!$F$5:$F$2004))
+SUMPRODUCT(-('Diário 5º PA'!$E$5:$E$2004='Analítico Cp.'!$B109),-('Diário 5º PA'!$Q$5:$Q$2004=E$1),('Diário 5º PA'!$F$5:$F$2004))
+SUMPRODUCT(-('Comp.'!$D$5:$D$253='Analítico Cp.'!$B109),-('Comp.'!$L$5:$L$253=E$1),('Comp.'!$E$5:$E$253))</f>
        <v>0</v>
      </c>
      <c r="F109" s="15">
        <f>SUMPRODUCT(-('Diário 2o PA'!$E$5:$E$1412='Analítico Cp.'!$B109),-('Diário 2o PA'!$Q$5:$Q$1412=F$1),('Diário 2o PA'!$F$5:$F$1412))
+SUMPRODUCT(-('Diário 3o PA'!$E$5:$E$2004='Analítico Cp.'!$B109),-('Diário 3o PA'!$Q$5:$Q$2004=F$1),('Diário 3o PA'!$F$5:$F$2004))
+SUMPRODUCT(-('Diário 4º PA'!$E$5:$E$2004='Analítico Cp.'!$B109),-('Diário 4º PA'!$Q$5:$Q$2004=F$1),('Diário 4º PA'!$F$5:$F$2004))
+SUMPRODUCT(-('Diário 5º PA'!$E$5:$E$2004='Analítico Cp.'!$B109),-('Diário 5º PA'!$Q$5:$Q$2004=F$1),('Diário 5º PA'!$F$5:$F$2004))
+SUMPRODUCT(-('Comp.'!$D$5:$D$253='Analítico Cp.'!$B109),-('Comp.'!$L$5:$L$253=F$1),('Comp.'!$E$5:$E$253))</f>
        <v>0</v>
      </c>
      <c r="G109" s="15">
        <f>SUMPRODUCT(-('Diário 2o PA'!$E$5:$E$1412='Analítico Cp.'!$B109),-('Diário 2o PA'!$Q$5:$Q$1412=G$1),('Diário 2o PA'!$F$5:$F$1412))
+SUMPRODUCT(-('Diário 3o PA'!$E$5:$E$2004='Analítico Cp.'!$B109),-('Diário 3o PA'!$Q$5:$Q$2004=G$1),('Diário 3o PA'!$F$5:$F$2004))
+SUMPRODUCT(-('Diário 4º PA'!$E$5:$E$2004='Analítico Cp.'!$B109),-('Diário 4º PA'!$Q$5:$Q$2004=G$1),('Diário 4º PA'!$F$5:$F$2004))
+SUMPRODUCT(-('Diário 5º PA'!$E$5:$E$2004='Analítico Cp.'!$B109),-('Diário 5º PA'!$Q$5:$Q$2004=G$1),('Diário 5º PA'!$F$5:$F$2004))
+SUMPRODUCT(-('Comp.'!$D$5:$D$253='Analítico Cp.'!$B109),-('Comp.'!$L$5:$L$253=G$1),('Comp.'!$E$5:$E$253))</f>
        <v>0</v>
      </c>
      <c r="H109" s="15">
        <f>SUMPRODUCT(-('Diário 2o PA'!$E$5:$E$1412='Analítico Cp.'!$B109),-('Diário 2o PA'!$Q$5:$Q$1412=H$1),('Diário 2o PA'!$F$5:$F$1412))
+SUMPRODUCT(-('Diário 3o PA'!$E$5:$E$2004='Analítico Cp.'!$B109),-('Diário 3o PA'!$Q$5:$Q$2004=H$1),('Diário 3o PA'!$F$5:$F$2004))
+SUMPRODUCT(-('Diário 4º PA'!$E$5:$E$2004='Analítico Cp.'!$B109),-('Diário 4º PA'!$Q$5:$Q$2004=H$1),('Diário 4º PA'!$F$5:$F$2004))
+SUMPRODUCT(-('Diário 5º PA'!$E$5:$E$2004='Analítico Cp.'!$B109),-('Diário 5º PA'!$Q$5:$Q$2004=H$1),('Diário 5º PA'!$F$5:$F$2004))
+SUMPRODUCT(-('Comp.'!$D$5:$D$253='Analítico Cp.'!$B109),-('Comp.'!$L$5:$L$253=H$1),('Comp.'!$E$5:$E$253))</f>
        <v>0</v>
      </c>
      <c r="I109" s="15">
        <f>SUMPRODUCT(-('Diário 2o PA'!$E$5:$E$1412='Analítico Cp.'!$B109),-('Diário 2o PA'!$Q$5:$Q$1412=I$1),('Diário 2o PA'!$F$5:$F$1412))
+SUMPRODUCT(-('Diário 3o PA'!$E$5:$E$2004='Analítico Cp.'!$B109),-('Diário 3o PA'!$Q$5:$Q$2004=I$1),('Diário 3o PA'!$F$5:$F$2004))
+SUMPRODUCT(-('Diário 4º PA'!$E$5:$E$2004='Analítico Cp.'!$B109),-('Diário 4º PA'!$Q$5:$Q$2004=I$1),('Diário 4º PA'!$F$5:$F$2004))
+SUMPRODUCT(-('Diário 5º PA'!$E$5:$E$2004='Analítico Cp.'!$B109),-('Diário 5º PA'!$Q$5:$Q$2004=I$1),('Diário 5º PA'!$F$5:$F$2004))
+SUMPRODUCT(-('Comp.'!$D$5:$D$253='Analítico Cp.'!$B109),-('Comp.'!$L$5:$L$253=I$1),('Comp.'!$E$5:$E$253))</f>
        <v>0</v>
      </c>
      <c r="J109" s="15">
        <f>SUMPRODUCT(-('Diário 2o PA'!$E$5:$E$1412='Analítico Cp.'!$B109),-('Diário 2o PA'!$Q$5:$Q$1412=J$1),('Diário 2o PA'!$F$5:$F$1412))
+SUMPRODUCT(-('Diário 3o PA'!$E$5:$E$2004='Analítico Cp.'!$B109),-('Diário 3o PA'!$Q$5:$Q$2004=J$1),('Diário 3o PA'!$F$5:$F$2004))
+SUMPRODUCT(-('Diário 4º PA'!$E$5:$E$2004='Analítico Cp.'!$B109),-('Diário 4º PA'!$Q$5:$Q$2004=J$1),('Diário 4º PA'!$F$5:$F$2004))
+SUMPRODUCT(-('Diário 5º PA'!$E$5:$E$2004='Analítico Cp.'!$B109),-('Diário 5º PA'!$Q$5:$Q$2004=J$1),('Diário 5º PA'!$F$5:$F$2004))
+SUMPRODUCT(-('Comp.'!$D$5:$D$253='Analítico Cp.'!$B109),-('Comp.'!$L$5:$L$253=J$1),('Comp.'!$E$5:$E$253))</f>
        <v>0</v>
      </c>
      <c r="K109" s="15">
        <f>SUMPRODUCT(-('Diário 2o PA'!$E$5:$E$1412='Analítico Cp.'!$B109),-('Diário 2o PA'!$Q$5:$Q$1412=K$1),('Diário 2o PA'!$F$5:$F$1412))
+SUMPRODUCT(-('Diário 3o PA'!$E$5:$E$2004='Analítico Cp.'!$B109),-('Diário 3o PA'!$Q$5:$Q$2004=K$1),('Diário 3o PA'!$F$5:$F$2004))
+SUMPRODUCT(-('Diário 4º PA'!$E$5:$E$2004='Analítico Cp.'!$B109),-('Diário 4º PA'!$Q$5:$Q$2004=K$1),('Diário 4º PA'!$F$5:$F$2004))
+SUMPRODUCT(-('Diário 5º PA'!$E$5:$E$2004='Analítico Cp.'!$B109),-('Diário 5º PA'!$Q$5:$Q$2004=K$1),('Diário 5º PA'!$F$5:$F$2004))
+SUMPRODUCT(-('Comp.'!$D$5:$D$253='Analítico Cp.'!$B109),-('Comp.'!$L$5:$L$253=K$1),('Comp.'!$E$5:$E$253))</f>
        <v>0</v>
      </c>
      <c r="L109" s="15">
        <f>SUMPRODUCT(-('Diário 2o PA'!$E$5:$E$1412='Analítico Cp.'!$B109),-('Diário 2o PA'!$Q$5:$Q$1412=L$1),('Diário 2o PA'!$F$5:$F$1412))
+SUMPRODUCT(-('Diário 3o PA'!$E$5:$E$2004='Analítico Cp.'!$B109),-('Diário 3o PA'!$Q$5:$Q$2004=L$1),('Diário 3o PA'!$F$5:$F$2004))
+SUMPRODUCT(-('Diário 4º PA'!$E$5:$E$2004='Analítico Cp.'!$B109),-('Diário 4º PA'!$Q$5:$Q$2004=L$1),('Diário 4º PA'!$F$5:$F$2004))
+SUMPRODUCT(-('Diário 5º PA'!$E$5:$E$2004='Analítico Cp.'!$B109),-('Diário 5º PA'!$Q$5:$Q$2004=L$1),('Diário 5º PA'!$F$5:$F$2004))
+SUMPRODUCT(-('Comp.'!$D$5:$D$253='Analítico Cp.'!$B109),-('Comp.'!$L$5:$L$253=L$1),('Comp.'!$E$5:$E$253))</f>
        <v>0</v>
      </c>
      <c r="M109" s="15">
        <f>SUMPRODUCT(-('Diário 2o PA'!$E$5:$E$1412='Analítico Cp.'!$B109),-('Diário 2o PA'!$Q$5:$Q$1412=M$1),('Diário 2o PA'!$F$5:$F$1412))
+SUMPRODUCT(-('Diário 3o PA'!$E$5:$E$2004='Analítico Cp.'!$B109),-('Diário 3o PA'!$Q$5:$Q$2004=M$1),('Diário 3o PA'!$F$5:$F$2004))
+SUMPRODUCT(-('Diário 4º PA'!$E$5:$E$2004='Analítico Cp.'!$B109),-('Diário 4º PA'!$Q$5:$Q$2004=M$1),('Diário 4º PA'!$F$5:$F$2004))
+SUMPRODUCT(-('Diário 5º PA'!$E$5:$E$2004='Analítico Cp.'!$B109),-('Diário 5º PA'!$Q$5:$Q$2004=M$1),('Diário 5º PA'!$F$5:$F$2004))
+SUMPRODUCT(-('Comp.'!$D$5:$D$253='Analítico Cp.'!$B109),-('Comp.'!$L$5:$L$253=M$1),('Comp.'!$E$5:$E$253))</f>
        <v>0</v>
      </c>
      <c r="N109" s="15">
        <f>SUMPRODUCT(-('Diário 2o PA'!$E$5:$E$1412='Analítico Cp.'!$B109),-('Diário 2o PA'!$Q$5:$Q$1412=N$1),('Diário 2o PA'!$F$5:$F$1412))
+SUMPRODUCT(-('Diário 3o PA'!$E$5:$E$2004='Analítico Cp.'!$B109),-('Diário 3o PA'!$Q$5:$Q$2004=N$1),('Diário 3o PA'!$F$5:$F$2004))
+SUMPRODUCT(-('Diário 4º PA'!$E$5:$E$2004='Analítico Cp.'!$B109),-('Diário 4º PA'!$Q$5:$Q$2004=N$1),('Diário 4º PA'!$F$5:$F$2004))
+SUMPRODUCT(-('Diário 5º PA'!$E$5:$E$2004='Analítico Cp.'!$B109),-('Diário 5º PA'!$Q$5:$Q$2004=N$1),('Diário 5º PA'!$F$5:$F$2004))
+SUMPRODUCT(-('Comp.'!$D$5:$D$253='Analítico Cp.'!$B109),-('Comp.'!$L$5:$L$253=N$1),('Comp.'!$E$5:$E$253))</f>
        <v>0</v>
      </c>
      <c r="O109" s="16">
        <f t="shared" si="12"/>
        <v>0</v>
      </c>
      <c r="P109" s="193">
        <f t="shared" si="13"/>
        <v>0</v>
      </c>
    </row>
    <row r="110" spans="1:16" ht="23.25" customHeight="1" x14ac:dyDescent="0.25">
      <c r="A110" s="68" t="s">
        <v>206</v>
      </c>
      <c r="B110" s="115" t="s">
        <v>759</v>
      </c>
      <c r="C110" s="15">
        <f>SUMPRODUCT(-('Diário 2o PA'!$E$5:$E$1412='Analítico Cp.'!$B110),-('Diário 2o PA'!$Q$5:$Q$1412=C$1),('Diário 2o PA'!$F$5:$F$1412))
+SUMPRODUCT(-('Diário 3o PA'!$E$5:$E$2004='Analítico Cp.'!$B110),-('Diário 3o PA'!$Q$5:$Q$2004=C$1),('Diário 3o PA'!$F$5:$F$2004))
+SUMPRODUCT(-('Diário 4º PA'!$E$5:$E$2004='Analítico Cp.'!$B110),-('Diário 4º PA'!$Q$5:$Q$2004=C$1),('Diário 4º PA'!$F$5:$F$2004))
+SUMPRODUCT(-('Diário 5º PA'!$E$5:$E$2004='Analítico Cp.'!$B110),-('Diário 5º PA'!$Q$5:$Q$2004=C$1),('Diário 5º PA'!$F$5:$F$2004))
+SUMPRODUCT(-('Comp.'!$D$5:$D$253='Analítico Cp.'!$B110),-('Comp.'!$L$5:$L$253=C$1),('Comp.'!$E$5:$E$253))</f>
        <v>0</v>
      </c>
      <c r="D110" s="15">
        <f>SUMPRODUCT(-('Diário 2o PA'!$E$5:$E$1412='Analítico Cp.'!$B110),-('Diário 2o PA'!$Q$5:$Q$1412=D$1),('Diário 2o PA'!$F$5:$F$1412))
+SUMPRODUCT(-('Diário 3o PA'!$E$5:$E$2004='Analítico Cp.'!$B110),-('Diário 3o PA'!$Q$5:$Q$2004=D$1),('Diário 3o PA'!$F$5:$F$2004))
+SUMPRODUCT(-('Diário 4º PA'!$E$5:$E$2004='Analítico Cp.'!$B110),-('Diário 4º PA'!$Q$5:$Q$2004=D$1),('Diário 4º PA'!$F$5:$F$2004))
+SUMPRODUCT(-('Diário 5º PA'!$E$5:$E$2004='Analítico Cp.'!$B110),-('Diário 5º PA'!$Q$5:$Q$2004=D$1),('Diário 5º PA'!$F$5:$F$2004))
+SUMPRODUCT(-('Comp.'!$D$5:$D$253='Analítico Cp.'!$B110),-('Comp.'!$L$5:$L$253=D$1),('Comp.'!$E$5:$E$253))</f>
        <v>0</v>
      </c>
      <c r="E110" s="15">
        <f>SUMPRODUCT(-('Diário 2o PA'!$E$5:$E$1412='Analítico Cp.'!$B110),-('Diário 2o PA'!$Q$5:$Q$1412=E$1),('Diário 2o PA'!$F$5:$F$1412))
+SUMPRODUCT(-('Diário 3o PA'!$E$5:$E$2004='Analítico Cp.'!$B110),-('Diário 3o PA'!$Q$5:$Q$2004=E$1),('Diário 3o PA'!$F$5:$F$2004))
+SUMPRODUCT(-('Diário 4º PA'!$E$5:$E$2004='Analítico Cp.'!$B110),-('Diário 4º PA'!$Q$5:$Q$2004=E$1),('Diário 4º PA'!$F$5:$F$2004))
+SUMPRODUCT(-('Diário 5º PA'!$E$5:$E$2004='Analítico Cp.'!$B110),-('Diário 5º PA'!$Q$5:$Q$2004=E$1),('Diário 5º PA'!$F$5:$F$2004))
+SUMPRODUCT(-('Comp.'!$D$5:$D$253='Analítico Cp.'!$B110),-('Comp.'!$L$5:$L$253=E$1),('Comp.'!$E$5:$E$253))</f>
        <v>0</v>
      </c>
      <c r="F110" s="15">
        <f>SUMPRODUCT(-('Diário 2o PA'!$E$5:$E$1412='Analítico Cp.'!$B110),-('Diário 2o PA'!$Q$5:$Q$1412=F$1),('Diário 2o PA'!$F$5:$F$1412))
+SUMPRODUCT(-('Diário 3o PA'!$E$5:$E$2004='Analítico Cp.'!$B110),-('Diário 3o PA'!$Q$5:$Q$2004=F$1),('Diário 3o PA'!$F$5:$F$2004))
+SUMPRODUCT(-('Diário 4º PA'!$E$5:$E$2004='Analítico Cp.'!$B110),-('Diário 4º PA'!$Q$5:$Q$2004=F$1),('Diário 4º PA'!$F$5:$F$2004))
+SUMPRODUCT(-('Diário 5º PA'!$E$5:$E$2004='Analítico Cp.'!$B110),-('Diário 5º PA'!$Q$5:$Q$2004=F$1),('Diário 5º PA'!$F$5:$F$2004))
+SUMPRODUCT(-('Comp.'!$D$5:$D$253='Analítico Cp.'!$B110),-('Comp.'!$L$5:$L$253=F$1),('Comp.'!$E$5:$E$253))</f>
        <v>0</v>
      </c>
      <c r="G110" s="15">
        <f>SUMPRODUCT(-('Diário 2o PA'!$E$5:$E$1412='Analítico Cp.'!$B110),-('Diário 2o PA'!$Q$5:$Q$1412=G$1),('Diário 2o PA'!$F$5:$F$1412))
+SUMPRODUCT(-('Diário 3o PA'!$E$5:$E$2004='Analítico Cp.'!$B110),-('Diário 3o PA'!$Q$5:$Q$2004=G$1),('Diário 3o PA'!$F$5:$F$2004))
+SUMPRODUCT(-('Diário 4º PA'!$E$5:$E$2004='Analítico Cp.'!$B110),-('Diário 4º PA'!$Q$5:$Q$2004=G$1),('Diário 4º PA'!$F$5:$F$2004))
+SUMPRODUCT(-('Diário 5º PA'!$E$5:$E$2004='Analítico Cp.'!$B110),-('Diário 5º PA'!$Q$5:$Q$2004=G$1),('Diário 5º PA'!$F$5:$F$2004))
+SUMPRODUCT(-('Comp.'!$D$5:$D$253='Analítico Cp.'!$B110),-('Comp.'!$L$5:$L$253=G$1),('Comp.'!$E$5:$E$253))</f>
        <v>0</v>
      </c>
      <c r="H110" s="15">
        <f>SUMPRODUCT(-('Diário 2o PA'!$E$5:$E$1412='Analítico Cp.'!$B110),-('Diário 2o PA'!$Q$5:$Q$1412=H$1),('Diário 2o PA'!$F$5:$F$1412))
+SUMPRODUCT(-('Diário 3o PA'!$E$5:$E$2004='Analítico Cp.'!$B110),-('Diário 3o PA'!$Q$5:$Q$2004=H$1),('Diário 3o PA'!$F$5:$F$2004))
+SUMPRODUCT(-('Diário 4º PA'!$E$5:$E$2004='Analítico Cp.'!$B110),-('Diário 4º PA'!$Q$5:$Q$2004=H$1),('Diário 4º PA'!$F$5:$F$2004))
+SUMPRODUCT(-('Diário 5º PA'!$E$5:$E$2004='Analítico Cp.'!$B110),-('Diário 5º PA'!$Q$5:$Q$2004=H$1),('Diário 5º PA'!$F$5:$F$2004))
+SUMPRODUCT(-('Comp.'!$D$5:$D$253='Analítico Cp.'!$B110),-('Comp.'!$L$5:$L$253=H$1),('Comp.'!$E$5:$E$253))</f>
        <v>0</v>
      </c>
      <c r="I110" s="15">
        <f>SUMPRODUCT(-('Diário 2o PA'!$E$5:$E$1412='Analítico Cp.'!$B110),-('Diário 2o PA'!$Q$5:$Q$1412=I$1),('Diário 2o PA'!$F$5:$F$1412))
+SUMPRODUCT(-('Diário 3o PA'!$E$5:$E$2004='Analítico Cp.'!$B110),-('Diário 3o PA'!$Q$5:$Q$2004=I$1),('Diário 3o PA'!$F$5:$F$2004))
+SUMPRODUCT(-('Diário 4º PA'!$E$5:$E$2004='Analítico Cp.'!$B110),-('Diário 4º PA'!$Q$5:$Q$2004=I$1),('Diário 4º PA'!$F$5:$F$2004))
+SUMPRODUCT(-('Diário 5º PA'!$E$5:$E$2004='Analítico Cp.'!$B110),-('Diário 5º PA'!$Q$5:$Q$2004=I$1),('Diário 5º PA'!$F$5:$F$2004))
+SUMPRODUCT(-('Comp.'!$D$5:$D$253='Analítico Cp.'!$B110),-('Comp.'!$L$5:$L$253=I$1),('Comp.'!$E$5:$E$253))</f>
        <v>0</v>
      </c>
      <c r="J110" s="15">
        <f>SUMPRODUCT(-('Diário 2o PA'!$E$5:$E$1412='Analítico Cp.'!$B110),-('Diário 2o PA'!$Q$5:$Q$1412=J$1),('Diário 2o PA'!$F$5:$F$1412))
+SUMPRODUCT(-('Diário 3o PA'!$E$5:$E$2004='Analítico Cp.'!$B110),-('Diário 3o PA'!$Q$5:$Q$2004=J$1),('Diário 3o PA'!$F$5:$F$2004))
+SUMPRODUCT(-('Diário 4º PA'!$E$5:$E$2004='Analítico Cp.'!$B110),-('Diário 4º PA'!$Q$5:$Q$2004=J$1),('Diário 4º PA'!$F$5:$F$2004))
+SUMPRODUCT(-('Diário 5º PA'!$E$5:$E$2004='Analítico Cp.'!$B110),-('Diário 5º PA'!$Q$5:$Q$2004=J$1),('Diário 5º PA'!$F$5:$F$2004))
+SUMPRODUCT(-('Comp.'!$D$5:$D$253='Analítico Cp.'!$B110),-('Comp.'!$L$5:$L$253=J$1),('Comp.'!$E$5:$E$253))</f>
        <v>0</v>
      </c>
      <c r="K110" s="15">
        <f>SUMPRODUCT(-('Diário 2o PA'!$E$5:$E$1412='Analítico Cp.'!$B110),-('Diário 2o PA'!$Q$5:$Q$1412=K$1),('Diário 2o PA'!$F$5:$F$1412))
+SUMPRODUCT(-('Diário 3o PA'!$E$5:$E$2004='Analítico Cp.'!$B110),-('Diário 3o PA'!$Q$5:$Q$2004=K$1),('Diário 3o PA'!$F$5:$F$2004))
+SUMPRODUCT(-('Diário 4º PA'!$E$5:$E$2004='Analítico Cp.'!$B110),-('Diário 4º PA'!$Q$5:$Q$2004=K$1),('Diário 4º PA'!$F$5:$F$2004))
+SUMPRODUCT(-('Diário 5º PA'!$E$5:$E$2004='Analítico Cp.'!$B110),-('Diário 5º PA'!$Q$5:$Q$2004=K$1),('Diário 5º PA'!$F$5:$F$2004))
+SUMPRODUCT(-('Comp.'!$D$5:$D$253='Analítico Cp.'!$B110),-('Comp.'!$L$5:$L$253=K$1),('Comp.'!$E$5:$E$253))</f>
        <v>0</v>
      </c>
      <c r="L110" s="15">
        <f>SUMPRODUCT(-('Diário 2o PA'!$E$5:$E$1412='Analítico Cp.'!$B110),-('Diário 2o PA'!$Q$5:$Q$1412=L$1),('Diário 2o PA'!$F$5:$F$1412))
+SUMPRODUCT(-('Diário 3o PA'!$E$5:$E$2004='Analítico Cp.'!$B110),-('Diário 3o PA'!$Q$5:$Q$2004=L$1),('Diário 3o PA'!$F$5:$F$2004))
+SUMPRODUCT(-('Diário 4º PA'!$E$5:$E$2004='Analítico Cp.'!$B110),-('Diário 4º PA'!$Q$5:$Q$2004=L$1),('Diário 4º PA'!$F$5:$F$2004))
+SUMPRODUCT(-('Diário 5º PA'!$E$5:$E$2004='Analítico Cp.'!$B110),-('Diário 5º PA'!$Q$5:$Q$2004=L$1),('Diário 5º PA'!$F$5:$F$2004))
+SUMPRODUCT(-('Comp.'!$D$5:$D$253='Analítico Cp.'!$B110),-('Comp.'!$L$5:$L$253=L$1),('Comp.'!$E$5:$E$253))</f>
        <v>0</v>
      </c>
      <c r="M110" s="15">
        <f>SUMPRODUCT(-('Diário 2o PA'!$E$5:$E$1412='Analítico Cp.'!$B110),-('Diário 2o PA'!$Q$5:$Q$1412=M$1),('Diário 2o PA'!$F$5:$F$1412))
+SUMPRODUCT(-('Diário 3o PA'!$E$5:$E$2004='Analítico Cp.'!$B110),-('Diário 3o PA'!$Q$5:$Q$2004=M$1),('Diário 3o PA'!$F$5:$F$2004))
+SUMPRODUCT(-('Diário 4º PA'!$E$5:$E$2004='Analítico Cp.'!$B110),-('Diário 4º PA'!$Q$5:$Q$2004=M$1),('Diário 4º PA'!$F$5:$F$2004))
+SUMPRODUCT(-('Diário 5º PA'!$E$5:$E$2004='Analítico Cp.'!$B110),-('Diário 5º PA'!$Q$5:$Q$2004=M$1),('Diário 5º PA'!$F$5:$F$2004))
+SUMPRODUCT(-('Comp.'!$D$5:$D$253='Analítico Cp.'!$B110),-('Comp.'!$L$5:$L$253=M$1),('Comp.'!$E$5:$E$253))</f>
        <v>0</v>
      </c>
      <c r="N110" s="15">
        <f>SUMPRODUCT(-('Diário 2o PA'!$E$5:$E$1412='Analítico Cp.'!$B110),-('Diário 2o PA'!$Q$5:$Q$1412=N$1),('Diário 2o PA'!$F$5:$F$1412))
+SUMPRODUCT(-('Diário 3o PA'!$E$5:$E$2004='Analítico Cp.'!$B110),-('Diário 3o PA'!$Q$5:$Q$2004=N$1),('Diário 3o PA'!$F$5:$F$2004))
+SUMPRODUCT(-('Diário 4º PA'!$E$5:$E$2004='Analítico Cp.'!$B110),-('Diário 4º PA'!$Q$5:$Q$2004=N$1),('Diário 4º PA'!$F$5:$F$2004))
+SUMPRODUCT(-('Diário 5º PA'!$E$5:$E$2004='Analítico Cp.'!$B110),-('Diário 5º PA'!$Q$5:$Q$2004=N$1),('Diário 5º PA'!$F$5:$F$2004))
+SUMPRODUCT(-('Comp.'!$D$5:$D$253='Analítico Cp.'!$B110),-('Comp.'!$L$5:$L$253=N$1),('Comp.'!$E$5:$E$253))</f>
        <v>0</v>
      </c>
      <c r="O110" s="16">
        <f t="shared" si="12"/>
        <v>0</v>
      </c>
      <c r="P110" s="193">
        <f t="shared" si="13"/>
        <v>0</v>
      </c>
    </row>
    <row r="111" spans="1:16" ht="23.25" customHeight="1" x14ac:dyDescent="0.25">
      <c r="A111" s="68" t="s">
        <v>208</v>
      </c>
      <c r="B111" s="115" t="s">
        <v>760</v>
      </c>
      <c r="C111" s="15">
        <f>SUMPRODUCT(-('Diário 2o PA'!$E$5:$E$1412='Analítico Cp.'!$B111),-('Diário 2o PA'!$Q$5:$Q$1412=C$1),('Diário 2o PA'!$F$5:$F$1412))
+SUMPRODUCT(-('Diário 3o PA'!$E$5:$E$2004='Analítico Cp.'!$B111),-('Diário 3o PA'!$Q$5:$Q$2004=C$1),('Diário 3o PA'!$F$5:$F$2004))
+SUMPRODUCT(-('Diário 4º PA'!$E$5:$E$2004='Analítico Cp.'!$B111),-('Diário 4º PA'!$Q$5:$Q$2004=C$1),('Diário 4º PA'!$F$5:$F$2004))
+SUMPRODUCT(-('Diário 5º PA'!$E$5:$E$2004='Analítico Cp.'!$B111),-('Diário 5º PA'!$Q$5:$Q$2004=C$1),('Diário 5º PA'!$F$5:$F$2004))
+SUMPRODUCT(-('Comp.'!$D$5:$D$253='Analítico Cp.'!$B111),-('Comp.'!$L$5:$L$253=C$1),('Comp.'!$E$5:$E$253))</f>
        <v>0</v>
      </c>
      <c r="D111" s="15">
        <f>SUMPRODUCT(-('Diário 2o PA'!$E$5:$E$1412='Analítico Cp.'!$B111),-('Diário 2o PA'!$Q$5:$Q$1412=D$1),('Diário 2o PA'!$F$5:$F$1412))
+SUMPRODUCT(-('Diário 3o PA'!$E$5:$E$2004='Analítico Cp.'!$B111),-('Diário 3o PA'!$Q$5:$Q$2004=D$1),('Diário 3o PA'!$F$5:$F$2004))
+SUMPRODUCT(-('Diário 4º PA'!$E$5:$E$2004='Analítico Cp.'!$B111),-('Diário 4º PA'!$Q$5:$Q$2004=D$1),('Diário 4º PA'!$F$5:$F$2004))
+SUMPRODUCT(-('Diário 5º PA'!$E$5:$E$2004='Analítico Cp.'!$B111),-('Diário 5º PA'!$Q$5:$Q$2004=D$1),('Diário 5º PA'!$F$5:$F$2004))
+SUMPRODUCT(-('Comp.'!$D$5:$D$253='Analítico Cp.'!$B111),-('Comp.'!$L$5:$L$253=D$1),('Comp.'!$E$5:$E$253))</f>
        <v>0</v>
      </c>
      <c r="E111" s="15">
        <f>SUMPRODUCT(-('Diário 2o PA'!$E$5:$E$1412='Analítico Cp.'!$B111),-('Diário 2o PA'!$Q$5:$Q$1412=E$1),('Diário 2o PA'!$F$5:$F$1412))
+SUMPRODUCT(-('Diário 3o PA'!$E$5:$E$2004='Analítico Cp.'!$B111),-('Diário 3o PA'!$Q$5:$Q$2004=E$1),('Diário 3o PA'!$F$5:$F$2004))
+SUMPRODUCT(-('Diário 4º PA'!$E$5:$E$2004='Analítico Cp.'!$B111),-('Diário 4º PA'!$Q$5:$Q$2004=E$1),('Diário 4º PA'!$F$5:$F$2004))
+SUMPRODUCT(-('Diário 5º PA'!$E$5:$E$2004='Analítico Cp.'!$B111),-('Diário 5º PA'!$Q$5:$Q$2004=E$1),('Diário 5º PA'!$F$5:$F$2004))
+SUMPRODUCT(-('Comp.'!$D$5:$D$253='Analítico Cp.'!$B111),-('Comp.'!$L$5:$L$253=E$1),('Comp.'!$E$5:$E$253))</f>
        <v>0</v>
      </c>
      <c r="F111" s="15">
        <f>SUMPRODUCT(-('Diário 2o PA'!$E$5:$E$1412='Analítico Cp.'!$B111),-('Diário 2o PA'!$Q$5:$Q$1412=F$1),('Diário 2o PA'!$F$5:$F$1412))
+SUMPRODUCT(-('Diário 3o PA'!$E$5:$E$2004='Analítico Cp.'!$B111),-('Diário 3o PA'!$Q$5:$Q$2004=F$1),('Diário 3o PA'!$F$5:$F$2004))
+SUMPRODUCT(-('Diário 4º PA'!$E$5:$E$2004='Analítico Cp.'!$B111),-('Diário 4º PA'!$Q$5:$Q$2004=F$1),('Diário 4º PA'!$F$5:$F$2004))
+SUMPRODUCT(-('Diário 5º PA'!$E$5:$E$2004='Analítico Cp.'!$B111),-('Diário 5º PA'!$Q$5:$Q$2004=F$1),('Diário 5º PA'!$F$5:$F$2004))
+SUMPRODUCT(-('Comp.'!$D$5:$D$253='Analítico Cp.'!$B111),-('Comp.'!$L$5:$L$253=F$1),('Comp.'!$E$5:$E$253))</f>
        <v>0</v>
      </c>
      <c r="G111" s="15">
        <f>SUMPRODUCT(-('Diário 2o PA'!$E$5:$E$1412='Analítico Cp.'!$B111),-('Diário 2o PA'!$Q$5:$Q$1412=G$1),('Diário 2o PA'!$F$5:$F$1412))
+SUMPRODUCT(-('Diário 3o PA'!$E$5:$E$2004='Analítico Cp.'!$B111),-('Diário 3o PA'!$Q$5:$Q$2004=G$1),('Diário 3o PA'!$F$5:$F$2004))
+SUMPRODUCT(-('Diário 4º PA'!$E$5:$E$2004='Analítico Cp.'!$B111),-('Diário 4º PA'!$Q$5:$Q$2004=G$1),('Diário 4º PA'!$F$5:$F$2004))
+SUMPRODUCT(-('Diário 5º PA'!$E$5:$E$2004='Analítico Cp.'!$B111),-('Diário 5º PA'!$Q$5:$Q$2004=G$1),('Diário 5º PA'!$F$5:$F$2004))
+SUMPRODUCT(-('Comp.'!$D$5:$D$253='Analítico Cp.'!$B111),-('Comp.'!$L$5:$L$253=G$1),('Comp.'!$E$5:$E$253))</f>
        <v>0</v>
      </c>
      <c r="H111" s="15">
        <f>SUMPRODUCT(-('Diário 2o PA'!$E$5:$E$1412='Analítico Cp.'!$B111),-('Diário 2o PA'!$Q$5:$Q$1412=H$1),('Diário 2o PA'!$F$5:$F$1412))
+SUMPRODUCT(-('Diário 3o PA'!$E$5:$E$2004='Analítico Cp.'!$B111),-('Diário 3o PA'!$Q$5:$Q$2004=H$1),('Diário 3o PA'!$F$5:$F$2004))
+SUMPRODUCT(-('Diário 4º PA'!$E$5:$E$2004='Analítico Cp.'!$B111),-('Diário 4º PA'!$Q$5:$Q$2004=H$1),('Diário 4º PA'!$F$5:$F$2004))
+SUMPRODUCT(-('Diário 5º PA'!$E$5:$E$2004='Analítico Cp.'!$B111),-('Diário 5º PA'!$Q$5:$Q$2004=H$1),('Diário 5º PA'!$F$5:$F$2004))
+SUMPRODUCT(-('Comp.'!$D$5:$D$253='Analítico Cp.'!$B111),-('Comp.'!$L$5:$L$253=H$1),('Comp.'!$E$5:$E$253))</f>
        <v>0</v>
      </c>
      <c r="I111" s="15">
        <f>SUMPRODUCT(-('Diário 2o PA'!$E$5:$E$1412='Analítico Cp.'!$B111),-('Diário 2o PA'!$Q$5:$Q$1412=I$1),('Diário 2o PA'!$F$5:$F$1412))
+SUMPRODUCT(-('Diário 3o PA'!$E$5:$E$2004='Analítico Cp.'!$B111),-('Diário 3o PA'!$Q$5:$Q$2004=I$1),('Diário 3o PA'!$F$5:$F$2004))
+SUMPRODUCT(-('Diário 4º PA'!$E$5:$E$2004='Analítico Cp.'!$B111),-('Diário 4º PA'!$Q$5:$Q$2004=I$1),('Diário 4º PA'!$F$5:$F$2004))
+SUMPRODUCT(-('Diário 5º PA'!$E$5:$E$2004='Analítico Cp.'!$B111),-('Diário 5º PA'!$Q$5:$Q$2004=I$1),('Diário 5º PA'!$F$5:$F$2004))
+SUMPRODUCT(-('Comp.'!$D$5:$D$253='Analítico Cp.'!$B111),-('Comp.'!$L$5:$L$253=I$1),('Comp.'!$E$5:$E$253))</f>
        <v>0</v>
      </c>
      <c r="J111" s="15">
        <f>SUMPRODUCT(-('Diário 2o PA'!$E$5:$E$1412='Analítico Cp.'!$B111),-('Diário 2o PA'!$Q$5:$Q$1412=J$1),('Diário 2o PA'!$F$5:$F$1412))
+SUMPRODUCT(-('Diário 3o PA'!$E$5:$E$2004='Analítico Cp.'!$B111),-('Diário 3o PA'!$Q$5:$Q$2004=J$1),('Diário 3o PA'!$F$5:$F$2004))
+SUMPRODUCT(-('Diário 4º PA'!$E$5:$E$2004='Analítico Cp.'!$B111),-('Diário 4º PA'!$Q$5:$Q$2004=J$1),('Diário 4º PA'!$F$5:$F$2004))
+SUMPRODUCT(-('Diário 5º PA'!$E$5:$E$2004='Analítico Cp.'!$B111),-('Diário 5º PA'!$Q$5:$Q$2004=J$1),('Diário 5º PA'!$F$5:$F$2004))
+SUMPRODUCT(-('Comp.'!$D$5:$D$253='Analítico Cp.'!$B111),-('Comp.'!$L$5:$L$253=J$1),('Comp.'!$E$5:$E$253))</f>
        <v>0</v>
      </c>
      <c r="K111" s="15">
        <f>SUMPRODUCT(-('Diário 2o PA'!$E$5:$E$1412='Analítico Cp.'!$B111),-('Diário 2o PA'!$Q$5:$Q$1412=K$1),('Diário 2o PA'!$F$5:$F$1412))
+SUMPRODUCT(-('Diário 3o PA'!$E$5:$E$2004='Analítico Cp.'!$B111),-('Diário 3o PA'!$Q$5:$Q$2004=K$1),('Diário 3o PA'!$F$5:$F$2004))
+SUMPRODUCT(-('Diário 4º PA'!$E$5:$E$2004='Analítico Cp.'!$B111),-('Diário 4º PA'!$Q$5:$Q$2004=K$1),('Diário 4º PA'!$F$5:$F$2004))
+SUMPRODUCT(-('Diário 5º PA'!$E$5:$E$2004='Analítico Cp.'!$B111),-('Diário 5º PA'!$Q$5:$Q$2004=K$1),('Diário 5º PA'!$F$5:$F$2004))
+SUMPRODUCT(-('Comp.'!$D$5:$D$253='Analítico Cp.'!$B111),-('Comp.'!$L$5:$L$253=K$1),('Comp.'!$E$5:$E$253))</f>
        <v>0</v>
      </c>
      <c r="L111" s="15">
        <f>SUMPRODUCT(-('Diário 2o PA'!$E$5:$E$1412='Analítico Cp.'!$B111),-('Diário 2o PA'!$Q$5:$Q$1412=L$1),('Diário 2o PA'!$F$5:$F$1412))
+SUMPRODUCT(-('Diário 3o PA'!$E$5:$E$2004='Analítico Cp.'!$B111),-('Diário 3o PA'!$Q$5:$Q$2004=L$1),('Diário 3o PA'!$F$5:$F$2004))
+SUMPRODUCT(-('Diário 4º PA'!$E$5:$E$2004='Analítico Cp.'!$B111),-('Diário 4º PA'!$Q$5:$Q$2004=L$1),('Diário 4º PA'!$F$5:$F$2004))
+SUMPRODUCT(-('Diário 5º PA'!$E$5:$E$2004='Analítico Cp.'!$B111),-('Diário 5º PA'!$Q$5:$Q$2004=L$1),('Diário 5º PA'!$F$5:$F$2004))
+SUMPRODUCT(-('Comp.'!$D$5:$D$253='Analítico Cp.'!$B111),-('Comp.'!$L$5:$L$253=L$1),('Comp.'!$E$5:$E$253))</f>
        <v>0</v>
      </c>
      <c r="M111" s="15">
        <f>SUMPRODUCT(-('Diário 2o PA'!$E$5:$E$1412='Analítico Cp.'!$B111),-('Diário 2o PA'!$Q$5:$Q$1412=M$1),('Diário 2o PA'!$F$5:$F$1412))
+SUMPRODUCT(-('Diário 3o PA'!$E$5:$E$2004='Analítico Cp.'!$B111),-('Diário 3o PA'!$Q$5:$Q$2004=M$1),('Diário 3o PA'!$F$5:$F$2004))
+SUMPRODUCT(-('Diário 4º PA'!$E$5:$E$2004='Analítico Cp.'!$B111),-('Diário 4º PA'!$Q$5:$Q$2004=M$1),('Diário 4º PA'!$F$5:$F$2004))
+SUMPRODUCT(-('Diário 5º PA'!$E$5:$E$2004='Analítico Cp.'!$B111),-('Diário 5º PA'!$Q$5:$Q$2004=M$1),('Diário 5º PA'!$F$5:$F$2004))
+SUMPRODUCT(-('Comp.'!$D$5:$D$253='Analítico Cp.'!$B111),-('Comp.'!$L$5:$L$253=M$1),('Comp.'!$E$5:$E$253))</f>
        <v>0</v>
      </c>
      <c r="N111" s="15">
        <f>SUMPRODUCT(-('Diário 2o PA'!$E$5:$E$1412='Analítico Cp.'!$B111),-('Diário 2o PA'!$Q$5:$Q$1412=N$1),('Diário 2o PA'!$F$5:$F$1412))
+SUMPRODUCT(-('Diário 3o PA'!$E$5:$E$2004='Analítico Cp.'!$B111),-('Diário 3o PA'!$Q$5:$Q$2004=N$1),('Diário 3o PA'!$F$5:$F$2004))
+SUMPRODUCT(-('Diário 4º PA'!$E$5:$E$2004='Analítico Cp.'!$B111),-('Diário 4º PA'!$Q$5:$Q$2004=N$1),('Diário 4º PA'!$F$5:$F$2004))
+SUMPRODUCT(-('Diário 5º PA'!$E$5:$E$2004='Analítico Cp.'!$B111),-('Diário 5º PA'!$Q$5:$Q$2004=N$1),('Diário 5º PA'!$F$5:$F$2004))
+SUMPRODUCT(-('Comp.'!$D$5:$D$253='Analítico Cp.'!$B111),-('Comp.'!$L$5:$L$253=N$1),('Comp.'!$E$5:$E$253))</f>
        <v>0</v>
      </c>
      <c r="O111" s="16">
        <f t="shared" si="12"/>
        <v>0</v>
      </c>
      <c r="P111" s="193">
        <f t="shared" si="13"/>
        <v>0</v>
      </c>
    </row>
    <row r="112" spans="1:16" ht="23.25" customHeight="1" x14ac:dyDescent="0.25">
      <c r="A112" s="68" t="s">
        <v>209</v>
      </c>
      <c r="B112" s="115" t="s">
        <v>204</v>
      </c>
      <c r="C112" s="15">
        <f>SUMPRODUCT(-('Diário 2o PA'!$E$5:$E$1412='Analítico Cp.'!$B112),-('Diário 2o PA'!$Q$5:$Q$1412=C$1),('Diário 2o PA'!$F$5:$F$1412))
+SUMPRODUCT(-('Diário 3o PA'!$E$5:$E$2004='Analítico Cp.'!$B112),-('Diário 3o PA'!$Q$5:$Q$2004=C$1),('Diário 3o PA'!$F$5:$F$2004))
+SUMPRODUCT(-('Diário 4º PA'!$E$5:$E$2004='Analítico Cp.'!$B112),-('Diário 4º PA'!$Q$5:$Q$2004=C$1),('Diário 4º PA'!$F$5:$F$2004))
+SUMPRODUCT(-('Diário 5º PA'!$E$5:$E$2004='Analítico Cp.'!$B112),-('Diário 5º PA'!$Q$5:$Q$2004=C$1),('Diário 5º PA'!$F$5:$F$2004))
+SUMPRODUCT(-('Comp.'!$D$5:$D$253='Analítico Cp.'!$B112),-('Comp.'!$L$5:$L$253=C$1),('Comp.'!$E$5:$E$253))</f>
        <v>0</v>
      </c>
      <c r="D112" s="15">
        <f>SUMPRODUCT(-('Diário 2o PA'!$E$5:$E$1412='Analítico Cp.'!$B112),-('Diário 2o PA'!$Q$5:$Q$1412=D$1),('Diário 2o PA'!$F$5:$F$1412))
+SUMPRODUCT(-('Diário 3o PA'!$E$5:$E$2004='Analítico Cp.'!$B112),-('Diário 3o PA'!$Q$5:$Q$2004=D$1),('Diário 3o PA'!$F$5:$F$2004))
+SUMPRODUCT(-('Diário 4º PA'!$E$5:$E$2004='Analítico Cp.'!$B112),-('Diário 4º PA'!$Q$5:$Q$2004=D$1),('Diário 4º PA'!$F$5:$F$2004))
+SUMPRODUCT(-('Diário 5º PA'!$E$5:$E$2004='Analítico Cp.'!$B112),-('Diário 5º PA'!$Q$5:$Q$2004=D$1),('Diário 5º PA'!$F$5:$F$2004))
+SUMPRODUCT(-('Comp.'!$D$5:$D$253='Analítico Cp.'!$B112),-('Comp.'!$L$5:$L$253=D$1),('Comp.'!$E$5:$E$253))</f>
        <v>0</v>
      </c>
      <c r="E112" s="15">
        <f>SUMPRODUCT(-('Diário 2o PA'!$E$5:$E$1412='Analítico Cp.'!$B112),-('Diário 2o PA'!$Q$5:$Q$1412=E$1),('Diário 2o PA'!$F$5:$F$1412))
+SUMPRODUCT(-('Diário 3o PA'!$E$5:$E$2004='Analítico Cp.'!$B112),-('Diário 3o PA'!$Q$5:$Q$2004=E$1),('Diário 3o PA'!$F$5:$F$2004))
+SUMPRODUCT(-('Diário 4º PA'!$E$5:$E$2004='Analítico Cp.'!$B112),-('Diário 4º PA'!$Q$5:$Q$2004=E$1),('Diário 4º PA'!$F$5:$F$2004))
+SUMPRODUCT(-('Diário 5º PA'!$E$5:$E$2004='Analítico Cp.'!$B112),-('Diário 5º PA'!$Q$5:$Q$2004=E$1),('Diário 5º PA'!$F$5:$F$2004))
+SUMPRODUCT(-('Comp.'!$D$5:$D$253='Analítico Cp.'!$B112),-('Comp.'!$L$5:$L$253=E$1),('Comp.'!$E$5:$E$253))</f>
        <v>0</v>
      </c>
      <c r="F112" s="15">
        <f>SUMPRODUCT(-('Diário 2o PA'!$E$5:$E$1412='Analítico Cp.'!$B112),-('Diário 2o PA'!$Q$5:$Q$1412=F$1),('Diário 2o PA'!$F$5:$F$1412))
+SUMPRODUCT(-('Diário 3o PA'!$E$5:$E$2004='Analítico Cp.'!$B112),-('Diário 3o PA'!$Q$5:$Q$2004=F$1),('Diário 3o PA'!$F$5:$F$2004))
+SUMPRODUCT(-('Diário 4º PA'!$E$5:$E$2004='Analítico Cp.'!$B112),-('Diário 4º PA'!$Q$5:$Q$2004=F$1),('Diário 4º PA'!$F$5:$F$2004))
+SUMPRODUCT(-('Diário 5º PA'!$E$5:$E$2004='Analítico Cp.'!$B112),-('Diário 5º PA'!$Q$5:$Q$2004=F$1),('Diário 5º PA'!$F$5:$F$2004))
+SUMPRODUCT(-('Comp.'!$D$5:$D$253='Analítico Cp.'!$B112),-('Comp.'!$L$5:$L$253=F$1),('Comp.'!$E$5:$E$253))</f>
        <v>0</v>
      </c>
      <c r="G112" s="15">
        <f>SUMPRODUCT(-('Diário 2o PA'!$E$5:$E$1412='Analítico Cp.'!$B112),-('Diário 2o PA'!$Q$5:$Q$1412=G$1),('Diário 2o PA'!$F$5:$F$1412))
+SUMPRODUCT(-('Diário 3o PA'!$E$5:$E$2004='Analítico Cp.'!$B112),-('Diário 3o PA'!$Q$5:$Q$2004=G$1),('Diário 3o PA'!$F$5:$F$2004))
+SUMPRODUCT(-('Diário 4º PA'!$E$5:$E$2004='Analítico Cp.'!$B112),-('Diário 4º PA'!$Q$5:$Q$2004=G$1),('Diário 4º PA'!$F$5:$F$2004))
+SUMPRODUCT(-('Diário 5º PA'!$E$5:$E$2004='Analítico Cp.'!$B112),-('Diário 5º PA'!$Q$5:$Q$2004=G$1),('Diário 5º PA'!$F$5:$F$2004))
+SUMPRODUCT(-('Comp.'!$D$5:$D$253='Analítico Cp.'!$B112),-('Comp.'!$L$5:$L$253=G$1),('Comp.'!$E$5:$E$253))</f>
        <v>0</v>
      </c>
      <c r="H112" s="15">
        <f>SUMPRODUCT(-('Diário 2o PA'!$E$5:$E$1412='Analítico Cp.'!$B112),-('Diário 2o PA'!$Q$5:$Q$1412=H$1),('Diário 2o PA'!$F$5:$F$1412))
+SUMPRODUCT(-('Diário 3o PA'!$E$5:$E$2004='Analítico Cp.'!$B112),-('Diário 3o PA'!$Q$5:$Q$2004=H$1),('Diário 3o PA'!$F$5:$F$2004))
+SUMPRODUCT(-('Diário 4º PA'!$E$5:$E$2004='Analítico Cp.'!$B112),-('Diário 4º PA'!$Q$5:$Q$2004=H$1),('Diário 4º PA'!$F$5:$F$2004))
+SUMPRODUCT(-('Diário 5º PA'!$E$5:$E$2004='Analítico Cp.'!$B112),-('Diário 5º PA'!$Q$5:$Q$2004=H$1),('Diário 5º PA'!$F$5:$F$2004))
+SUMPRODUCT(-('Comp.'!$D$5:$D$253='Analítico Cp.'!$B112),-('Comp.'!$L$5:$L$253=H$1),('Comp.'!$E$5:$E$253))</f>
        <v>0</v>
      </c>
      <c r="I112" s="15">
        <f>SUMPRODUCT(-('Diário 2o PA'!$E$5:$E$1412='Analítico Cp.'!$B112),-('Diário 2o PA'!$Q$5:$Q$1412=I$1),('Diário 2o PA'!$F$5:$F$1412))
+SUMPRODUCT(-('Diário 3o PA'!$E$5:$E$2004='Analítico Cp.'!$B112),-('Diário 3o PA'!$Q$5:$Q$2004=I$1),('Diário 3o PA'!$F$5:$F$2004))
+SUMPRODUCT(-('Diário 4º PA'!$E$5:$E$2004='Analítico Cp.'!$B112),-('Diário 4º PA'!$Q$5:$Q$2004=I$1),('Diário 4º PA'!$F$5:$F$2004))
+SUMPRODUCT(-('Diário 5º PA'!$E$5:$E$2004='Analítico Cp.'!$B112),-('Diário 5º PA'!$Q$5:$Q$2004=I$1),('Diário 5º PA'!$F$5:$F$2004))
+SUMPRODUCT(-('Comp.'!$D$5:$D$253='Analítico Cp.'!$B112),-('Comp.'!$L$5:$L$253=I$1),('Comp.'!$E$5:$E$253))</f>
        <v>0</v>
      </c>
      <c r="J112" s="15">
        <f>SUMPRODUCT(-('Diário 2o PA'!$E$5:$E$1412='Analítico Cp.'!$B112),-('Diário 2o PA'!$Q$5:$Q$1412=J$1),('Diário 2o PA'!$F$5:$F$1412))
+SUMPRODUCT(-('Diário 3o PA'!$E$5:$E$2004='Analítico Cp.'!$B112),-('Diário 3o PA'!$Q$5:$Q$2004=J$1),('Diário 3o PA'!$F$5:$F$2004))
+SUMPRODUCT(-('Diário 4º PA'!$E$5:$E$2004='Analítico Cp.'!$B112),-('Diário 4º PA'!$Q$5:$Q$2004=J$1),('Diário 4º PA'!$F$5:$F$2004))
+SUMPRODUCT(-('Diário 5º PA'!$E$5:$E$2004='Analítico Cp.'!$B112),-('Diário 5º PA'!$Q$5:$Q$2004=J$1),('Diário 5º PA'!$F$5:$F$2004))
+SUMPRODUCT(-('Comp.'!$D$5:$D$253='Analítico Cp.'!$B112),-('Comp.'!$L$5:$L$253=J$1),('Comp.'!$E$5:$E$253))</f>
        <v>0</v>
      </c>
      <c r="K112" s="15">
        <f>SUMPRODUCT(-('Diário 2o PA'!$E$5:$E$1412='Analítico Cp.'!$B112),-('Diário 2o PA'!$Q$5:$Q$1412=K$1),('Diário 2o PA'!$F$5:$F$1412))
+SUMPRODUCT(-('Diário 3o PA'!$E$5:$E$2004='Analítico Cp.'!$B112),-('Diário 3o PA'!$Q$5:$Q$2004=K$1),('Diário 3o PA'!$F$5:$F$2004))
+SUMPRODUCT(-('Diário 4º PA'!$E$5:$E$2004='Analítico Cp.'!$B112),-('Diário 4º PA'!$Q$5:$Q$2004=K$1),('Diário 4º PA'!$F$5:$F$2004))
+SUMPRODUCT(-('Diário 5º PA'!$E$5:$E$2004='Analítico Cp.'!$B112),-('Diário 5º PA'!$Q$5:$Q$2004=K$1),('Diário 5º PA'!$F$5:$F$2004))
+SUMPRODUCT(-('Comp.'!$D$5:$D$253='Analítico Cp.'!$B112),-('Comp.'!$L$5:$L$253=K$1),('Comp.'!$E$5:$E$253))</f>
        <v>0</v>
      </c>
      <c r="L112" s="15">
        <f>SUMPRODUCT(-('Diário 2o PA'!$E$5:$E$1412='Analítico Cp.'!$B112),-('Diário 2o PA'!$Q$5:$Q$1412=L$1),('Diário 2o PA'!$F$5:$F$1412))
+SUMPRODUCT(-('Diário 3o PA'!$E$5:$E$2004='Analítico Cp.'!$B112),-('Diário 3o PA'!$Q$5:$Q$2004=L$1),('Diário 3o PA'!$F$5:$F$2004))
+SUMPRODUCT(-('Diário 4º PA'!$E$5:$E$2004='Analítico Cp.'!$B112),-('Diário 4º PA'!$Q$5:$Q$2004=L$1),('Diário 4º PA'!$F$5:$F$2004))
+SUMPRODUCT(-('Diário 5º PA'!$E$5:$E$2004='Analítico Cp.'!$B112),-('Diário 5º PA'!$Q$5:$Q$2004=L$1),('Diário 5º PA'!$F$5:$F$2004))
+SUMPRODUCT(-('Comp.'!$D$5:$D$253='Analítico Cp.'!$B112),-('Comp.'!$L$5:$L$253=L$1),('Comp.'!$E$5:$E$253))</f>
        <v>0</v>
      </c>
      <c r="M112" s="15">
        <f>SUMPRODUCT(-('Diário 2o PA'!$E$5:$E$1412='Analítico Cp.'!$B112),-('Diário 2o PA'!$Q$5:$Q$1412=M$1),('Diário 2o PA'!$F$5:$F$1412))
+SUMPRODUCT(-('Diário 3o PA'!$E$5:$E$2004='Analítico Cp.'!$B112),-('Diário 3o PA'!$Q$5:$Q$2004=M$1),('Diário 3o PA'!$F$5:$F$2004))
+SUMPRODUCT(-('Diário 4º PA'!$E$5:$E$2004='Analítico Cp.'!$B112),-('Diário 4º PA'!$Q$5:$Q$2004=M$1),('Diário 4º PA'!$F$5:$F$2004))
+SUMPRODUCT(-('Diário 5º PA'!$E$5:$E$2004='Analítico Cp.'!$B112),-('Diário 5º PA'!$Q$5:$Q$2004=M$1),('Diário 5º PA'!$F$5:$F$2004))
+SUMPRODUCT(-('Comp.'!$D$5:$D$253='Analítico Cp.'!$B112),-('Comp.'!$L$5:$L$253=M$1),('Comp.'!$E$5:$E$253))</f>
        <v>0</v>
      </c>
      <c r="N112" s="15">
        <f>SUMPRODUCT(-('Diário 2o PA'!$E$5:$E$1412='Analítico Cp.'!$B112),-('Diário 2o PA'!$Q$5:$Q$1412=N$1),('Diário 2o PA'!$F$5:$F$1412))
+SUMPRODUCT(-('Diário 3o PA'!$E$5:$E$2004='Analítico Cp.'!$B112),-('Diário 3o PA'!$Q$5:$Q$2004=N$1),('Diário 3o PA'!$F$5:$F$2004))
+SUMPRODUCT(-('Diário 4º PA'!$E$5:$E$2004='Analítico Cp.'!$B112),-('Diário 4º PA'!$Q$5:$Q$2004=N$1),('Diário 4º PA'!$F$5:$F$2004))
+SUMPRODUCT(-('Diário 5º PA'!$E$5:$E$2004='Analítico Cp.'!$B112),-('Diário 5º PA'!$Q$5:$Q$2004=N$1),('Diário 5º PA'!$F$5:$F$2004))
+SUMPRODUCT(-('Comp.'!$D$5:$D$253='Analítico Cp.'!$B112),-('Comp.'!$L$5:$L$253=N$1),('Comp.'!$E$5:$E$253))</f>
        <v>0</v>
      </c>
      <c r="O112" s="16">
        <f t="shared" si="12"/>
        <v>0</v>
      </c>
      <c r="P112" s="193">
        <f t="shared" si="13"/>
        <v>0</v>
      </c>
    </row>
    <row r="113" spans="1:16" ht="23.25" customHeight="1" x14ac:dyDescent="0.25">
      <c r="A113" s="68" t="s">
        <v>210</v>
      </c>
      <c r="B113" s="115" t="s">
        <v>761</v>
      </c>
      <c r="C113" s="15">
        <f>SUMPRODUCT(-('Diário 2o PA'!$E$5:$E$1412='Analítico Cp.'!$B113),-('Diário 2o PA'!$Q$5:$Q$1412=C$1),('Diário 2o PA'!$F$5:$F$1412))
+SUMPRODUCT(-('Diário 3o PA'!$E$5:$E$2004='Analítico Cp.'!$B113),-('Diário 3o PA'!$Q$5:$Q$2004=C$1),('Diário 3o PA'!$F$5:$F$2004))
+SUMPRODUCT(-('Diário 4º PA'!$E$5:$E$2004='Analítico Cp.'!$B113),-('Diário 4º PA'!$Q$5:$Q$2004=C$1),('Diário 4º PA'!$F$5:$F$2004))
+SUMPRODUCT(-('Diário 5º PA'!$E$5:$E$2004='Analítico Cp.'!$B113),-('Diário 5º PA'!$Q$5:$Q$2004=C$1),('Diário 5º PA'!$F$5:$F$2004))
+SUMPRODUCT(-('Comp.'!$D$5:$D$253='Analítico Cp.'!$B113),-('Comp.'!$L$5:$L$253=C$1),('Comp.'!$E$5:$E$253))</f>
        <v>0</v>
      </c>
      <c r="D113" s="15">
        <f>SUMPRODUCT(-('Diário 2o PA'!$E$5:$E$1412='Analítico Cp.'!$B113),-('Diário 2o PA'!$Q$5:$Q$1412=D$1),('Diário 2o PA'!$F$5:$F$1412))
+SUMPRODUCT(-('Diário 3o PA'!$E$5:$E$2004='Analítico Cp.'!$B113),-('Diário 3o PA'!$Q$5:$Q$2004=D$1),('Diário 3o PA'!$F$5:$F$2004))
+SUMPRODUCT(-('Diário 4º PA'!$E$5:$E$2004='Analítico Cp.'!$B113),-('Diário 4º PA'!$Q$5:$Q$2004=D$1),('Diário 4º PA'!$F$5:$F$2004))
+SUMPRODUCT(-('Diário 5º PA'!$E$5:$E$2004='Analítico Cp.'!$B113),-('Diário 5º PA'!$Q$5:$Q$2004=D$1),('Diário 5º PA'!$F$5:$F$2004))
+SUMPRODUCT(-('Comp.'!$D$5:$D$253='Analítico Cp.'!$B113),-('Comp.'!$L$5:$L$253=D$1),('Comp.'!$E$5:$E$253))</f>
        <v>0</v>
      </c>
      <c r="E113" s="15">
        <f>SUMPRODUCT(-('Diário 2o PA'!$E$5:$E$1412='Analítico Cp.'!$B113),-('Diário 2o PA'!$Q$5:$Q$1412=E$1),('Diário 2o PA'!$F$5:$F$1412))
+SUMPRODUCT(-('Diário 3o PA'!$E$5:$E$2004='Analítico Cp.'!$B113),-('Diário 3o PA'!$Q$5:$Q$2004=E$1),('Diário 3o PA'!$F$5:$F$2004))
+SUMPRODUCT(-('Diário 4º PA'!$E$5:$E$2004='Analítico Cp.'!$B113),-('Diário 4º PA'!$Q$5:$Q$2004=E$1),('Diário 4º PA'!$F$5:$F$2004))
+SUMPRODUCT(-('Diário 5º PA'!$E$5:$E$2004='Analítico Cp.'!$B113),-('Diário 5º PA'!$Q$5:$Q$2004=E$1),('Diário 5º PA'!$F$5:$F$2004))
+SUMPRODUCT(-('Comp.'!$D$5:$D$253='Analítico Cp.'!$B113),-('Comp.'!$L$5:$L$253=E$1),('Comp.'!$E$5:$E$253))</f>
        <v>0</v>
      </c>
      <c r="F113" s="15">
        <f>SUMPRODUCT(-('Diário 2o PA'!$E$5:$E$1412='Analítico Cp.'!$B113),-('Diário 2o PA'!$Q$5:$Q$1412=F$1),('Diário 2o PA'!$F$5:$F$1412))
+SUMPRODUCT(-('Diário 3o PA'!$E$5:$E$2004='Analítico Cp.'!$B113),-('Diário 3o PA'!$Q$5:$Q$2004=F$1),('Diário 3o PA'!$F$5:$F$2004))
+SUMPRODUCT(-('Diário 4º PA'!$E$5:$E$2004='Analítico Cp.'!$B113),-('Diário 4º PA'!$Q$5:$Q$2004=F$1),('Diário 4º PA'!$F$5:$F$2004))
+SUMPRODUCT(-('Diário 5º PA'!$E$5:$E$2004='Analítico Cp.'!$B113),-('Diário 5º PA'!$Q$5:$Q$2004=F$1),('Diário 5º PA'!$F$5:$F$2004))
+SUMPRODUCT(-('Comp.'!$D$5:$D$253='Analítico Cp.'!$B113),-('Comp.'!$L$5:$L$253=F$1),('Comp.'!$E$5:$E$253))</f>
        <v>0</v>
      </c>
      <c r="G113" s="15">
        <f>SUMPRODUCT(-('Diário 2o PA'!$E$5:$E$1412='Analítico Cp.'!$B113),-('Diário 2o PA'!$Q$5:$Q$1412=G$1),('Diário 2o PA'!$F$5:$F$1412))
+SUMPRODUCT(-('Diário 3o PA'!$E$5:$E$2004='Analítico Cp.'!$B113),-('Diário 3o PA'!$Q$5:$Q$2004=G$1),('Diário 3o PA'!$F$5:$F$2004))
+SUMPRODUCT(-('Diário 4º PA'!$E$5:$E$2004='Analítico Cp.'!$B113),-('Diário 4º PA'!$Q$5:$Q$2004=G$1),('Diário 4º PA'!$F$5:$F$2004))
+SUMPRODUCT(-('Diário 5º PA'!$E$5:$E$2004='Analítico Cp.'!$B113),-('Diário 5º PA'!$Q$5:$Q$2004=G$1),('Diário 5º PA'!$F$5:$F$2004))
+SUMPRODUCT(-('Comp.'!$D$5:$D$253='Analítico Cp.'!$B113),-('Comp.'!$L$5:$L$253=G$1),('Comp.'!$E$5:$E$253))</f>
        <v>0</v>
      </c>
      <c r="H113" s="15">
        <f>SUMPRODUCT(-('Diário 2o PA'!$E$5:$E$1412='Analítico Cp.'!$B113),-('Diário 2o PA'!$Q$5:$Q$1412=H$1),('Diário 2o PA'!$F$5:$F$1412))
+SUMPRODUCT(-('Diário 3o PA'!$E$5:$E$2004='Analítico Cp.'!$B113),-('Diário 3o PA'!$Q$5:$Q$2004=H$1),('Diário 3o PA'!$F$5:$F$2004))
+SUMPRODUCT(-('Diário 4º PA'!$E$5:$E$2004='Analítico Cp.'!$B113),-('Diário 4º PA'!$Q$5:$Q$2004=H$1),('Diário 4º PA'!$F$5:$F$2004))
+SUMPRODUCT(-('Diário 5º PA'!$E$5:$E$2004='Analítico Cp.'!$B113),-('Diário 5º PA'!$Q$5:$Q$2004=H$1),('Diário 5º PA'!$F$5:$F$2004))
+SUMPRODUCT(-('Comp.'!$D$5:$D$253='Analítico Cp.'!$B113),-('Comp.'!$L$5:$L$253=H$1),('Comp.'!$E$5:$E$253))</f>
        <v>0</v>
      </c>
      <c r="I113" s="15">
        <f>SUMPRODUCT(-('Diário 2o PA'!$E$5:$E$1412='Analítico Cp.'!$B113),-('Diário 2o PA'!$Q$5:$Q$1412=I$1),('Diário 2o PA'!$F$5:$F$1412))
+SUMPRODUCT(-('Diário 3o PA'!$E$5:$E$2004='Analítico Cp.'!$B113),-('Diário 3o PA'!$Q$5:$Q$2004=I$1),('Diário 3o PA'!$F$5:$F$2004))
+SUMPRODUCT(-('Diário 4º PA'!$E$5:$E$2004='Analítico Cp.'!$B113),-('Diário 4º PA'!$Q$5:$Q$2004=I$1),('Diário 4º PA'!$F$5:$F$2004))
+SUMPRODUCT(-('Diário 5º PA'!$E$5:$E$2004='Analítico Cp.'!$B113),-('Diário 5º PA'!$Q$5:$Q$2004=I$1),('Diário 5º PA'!$F$5:$F$2004))
+SUMPRODUCT(-('Comp.'!$D$5:$D$253='Analítico Cp.'!$B113),-('Comp.'!$L$5:$L$253=I$1),('Comp.'!$E$5:$E$253))</f>
        <v>0</v>
      </c>
      <c r="J113" s="15">
        <f>SUMPRODUCT(-('Diário 2o PA'!$E$5:$E$1412='Analítico Cp.'!$B113),-('Diário 2o PA'!$Q$5:$Q$1412=J$1),('Diário 2o PA'!$F$5:$F$1412))
+SUMPRODUCT(-('Diário 3o PA'!$E$5:$E$2004='Analítico Cp.'!$B113),-('Diário 3o PA'!$Q$5:$Q$2004=J$1),('Diário 3o PA'!$F$5:$F$2004))
+SUMPRODUCT(-('Diário 4º PA'!$E$5:$E$2004='Analítico Cp.'!$B113),-('Diário 4º PA'!$Q$5:$Q$2004=J$1),('Diário 4º PA'!$F$5:$F$2004))
+SUMPRODUCT(-('Diário 5º PA'!$E$5:$E$2004='Analítico Cp.'!$B113),-('Diário 5º PA'!$Q$5:$Q$2004=J$1),('Diário 5º PA'!$F$5:$F$2004))
+SUMPRODUCT(-('Comp.'!$D$5:$D$253='Analítico Cp.'!$B113),-('Comp.'!$L$5:$L$253=J$1),('Comp.'!$E$5:$E$253))</f>
        <v>0</v>
      </c>
      <c r="K113" s="15">
        <f>SUMPRODUCT(-('Diário 2o PA'!$E$5:$E$1412='Analítico Cp.'!$B113),-('Diário 2o PA'!$Q$5:$Q$1412=K$1),('Diário 2o PA'!$F$5:$F$1412))
+SUMPRODUCT(-('Diário 3o PA'!$E$5:$E$2004='Analítico Cp.'!$B113),-('Diário 3o PA'!$Q$5:$Q$2004=K$1),('Diário 3o PA'!$F$5:$F$2004))
+SUMPRODUCT(-('Diário 4º PA'!$E$5:$E$2004='Analítico Cp.'!$B113),-('Diário 4º PA'!$Q$5:$Q$2004=K$1),('Diário 4º PA'!$F$5:$F$2004))
+SUMPRODUCT(-('Diário 5º PA'!$E$5:$E$2004='Analítico Cp.'!$B113),-('Diário 5º PA'!$Q$5:$Q$2004=K$1),('Diário 5º PA'!$F$5:$F$2004))
+SUMPRODUCT(-('Comp.'!$D$5:$D$253='Analítico Cp.'!$B113),-('Comp.'!$L$5:$L$253=K$1),('Comp.'!$E$5:$E$253))</f>
        <v>0</v>
      </c>
      <c r="L113" s="15">
        <f>SUMPRODUCT(-('Diário 2o PA'!$E$5:$E$1412='Analítico Cp.'!$B113),-('Diário 2o PA'!$Q$5:$Q$1412=L$1),('Diário 2o PA'!$F$5:$F$1412))
+SUMPRODUCT(-('Diário 3o PA'!$E$5:$E$2004='Analítico Cp.'!$B113),-('Diário 3o PA'!$Q$5:$Q$2004=L$1),('Diário 3o PA'!$F$5:$F$2004))
+SUMPRODUCT(-('Diário 4º PA'!$E$5:$E$2004='Analítico Cp.'!$B113),-('Diário 4º PA'!$Q$5:$Q$2004=L$1),('Diário 4º PA'!$F$5:$F$2004))
+SUMPRODUCT(-('Diário 5º PA'!$E$5:$E$2004='Analítico Cp.'!$B113),-('Diário 5º PA'!$Q$5:$Q$2004=L$1),('Diário 5º PA'!$F$5:$F$2004))
+SUMPRODUCT(-('Comp.'!$D$5:$D$253='Analítico Cp.'!$B113),-('Comp.'!$L$5:$L$253=L$1),('Comp.'!$E$5:$E$253))</f>
        <v>0</v>
      </c>
      <c r="M113" s="15">
        <f>SUMPRODUCT(-('Diário 2o PA'!$E$5:$E$1412='Analítico Cp.'!$B113),-('Diário 2o PA'!$Q$5:$Q$1412=M$1),('Diário 2o PA'!$F$5:$F$1412))
+SUMPRODUCT(-('Diário 3o PA'!$E$5:$E$2004='Analítico Cp.'!$B113),-('Diário 3o PA'!$Q$5:$Q$2004=M$1),('Diário 3o PA'!$F$5:$F$2004))
+SUMPRODUCT(-('Diário 4º PA'!$E$5:$E$2004='Analítico Cp.'!$B113),-('Diário 4º PA'!$Q$5:$Q$2004=M$1),('Diário 4º PA'!$F$5:$F$2004))
+SUMPRODUCT(-('Diário 5º PA'!$E$5:$E$2004='Analítico Cp.'!$B113),-('Diário 5º PA'!$Q$5:$Q$2004=M$1),('Diário 5º PA'!$F$5:$F$2004))
+SUMPRODUCT(-('Comp.'!$D$5:$D$253='Analítico Cp.'!$B113),-('Comp.'!$L$5:$L$253=M$1),('Comp.'!$E$5:$E$253))</f>
        <v>0</v>
      </c>
      <c r="N113" s="15">
        <f>SUMPRODUCT(-('Diário 2o PA'!$E$5:$E$1412='Analítico Cp.'!$B113),-('Diário 2o PA'!$Q$5:$Q$1412=N$1),('Diário 2o PA'!$F$5:$F$1412))
+SUMPRODUCT(-('Diário 3o PA'!$E$5:$E$2004='Analítico Cp.'!$B113),-('Diário 3o PA'!$Q$5:$Q$2004=N$1),('Diário 3o PA'!$F$5:$F$2004))
+SUMPRODUCT(-('Diário 4º PA'!$E$5:$E$2004='Analítico Cp.'!$B113),-('Diário 4º PA'!$Q$5:$Q$2004=N$1),('Diário 4º PA'!$F$5:$F$2004))
+SUMPRODUCT(-('Diário 5º PA'!$E$5:$E$2004='Analítico Cp.'!$B113),-('Diário 5º PA'!$Q$5:$Q$2004=N$1),('Diário 5º PA'!$F$5:$F$2004))
+SUMPRODUCT(-('Comp.'!$D$5:$D$253='Analítico Cp.'!$B113),-('Comp.'!$L$5:$L$253=N$1),('Comp.'!$E$5:$E$253))</f>
        <v>0</v>
      </c>
      <c r="O113" s="16">
        <f t="shared" si="12"/>
        <v>0</v>
      </c>
      <c r="P113" s="193">
        <f t="shared" si="13"/>
        <v>0</v>
      </c>
    </row>
    <row r="114" spans="1:16" ht="23.25" customHeight="1" x14ac:dyDescent="0.25">
      <c r="A114" s="68" t="s">
        <v>211</v>
      </c>
      <c r="B114" s="115" t="s">
        <v>207</v>
      </c>
      <c r="C114" s="15">
        <f>SUMPRODUCT(-('Diário 2o PA'!$E$5:$E$1412='Analítico Cp.'!$B114),-('Diário 2o PA'!$Q$5:$Q$1412=C$1),('Diário 2o PA'!$F$5:$F$1412))
+SUMPRODUCT(-('Diário 3o PA'!$E$5:$E$2004='Analítico Cp.'!$B114),-('Diário 3o PA'!$Q$5:$Q$2004=C$1),('Diário 3o PA'!$F$5:$F$2004))
+SUMPRODUCT(-('Diário 4º PA'!$E$5:$E$2004='Analítico Cp.'!$B114),-('Diário 4º PA'!$Q$5:$Q$2004=C$1),('Diário 4º PA'!$F$5:$F$2004))
+SUMPRODUCT(-('Diário 5º PA'!$E$5:$E$2004='Analítico Cp.'!$B114),-('Diário 5º PA'!$Q$5:$Q$2004=C$1),('Diário 5º PA'!$F$5:$F$2004))
+SUMPRODUCT(-('Comp.'!$D$5:$D$253='Analítico Cp.'!$B114),-('Comp.'!$L$5:$L$253=C$1),('Comp.'!$E$5:$E$253))</f>
        <v>0</v>
      </c>
      <c r="D114" s="15">
        <f>SUMPRODUCT(-('Diário 2o PA'!$E$5:$E$1412='Analítico Cp.'!$B114),-('Diário 2o PA'!$Q$5:$Q$1412=D$1),('Diário 2o PA'!$F$5:$F$1412))
+SUMPRODUCT(-('Diário 3o PA'!$E$5:$E$2004='Analítico Cp.'!$B114),-('Diário 3o PA'!$Q$5:$Q$2004=D$1),('Diário 3o PA'!$F$5:$F$2004))
+SUMPRODUCT(-('Diário 4º PA'!$E$5:$E$2004='Analítico Cp.'!$B114),-('Diário 4º PA'!$Q$5:$Q$2004=D$1),('Diário 4º PA'!$F$5:$F$2004))
+SUMPRODUCT(-('Diário 5º PA'!$E$5:$E$2004='Analítico Cp.'!$B114),-('Diário 5º PA'!$Q$5:$Q$2004=D$1),('Diário 5º PA'!$F$5:$F$2004))
+SUMPRODUCT(-('Comp.'!$D$5:$D$253='Analítico Cp.'!$B114),-('Comp.'!$L$5:$L$253=D$1),('Comp.'!$E$5:$E$253))</f>
        <v>0</v>
      </c>
      <c r="E114" s="15">
        <f>SUMPRODUCT(-('Diário 2o PA'!$E$5:$E$1412='Analítico Cp.'!$B114),-('Diário 2o PA'!$Q$5:$Q$1412=E$1),('Diário 2o PA'!$F$5:$F$1412))
+SUMPRODUCT(-('Diário 3o PA'!$E$5:$E$2004='Analítico Cp.'!$B114),-('Diário 3o PA'!$Q$5:$Q$2004=E$1),('Diário 3o PA'!$F$5:$F$2004))
+SUMPRODUCT(-('Diário 4º PA'!$E$5:$E$2004='Analítico Cp.'!$B114),-('Diário 4º PA'!$Q$5:$Q$2004=E$1),('Diário 4º PA'!$F$5:$F$2004))
+SUMPRODUCT(-('Diário 5º PA'!$E$5:$E$2004='Analítico Cp.'!$B114),-('Diário 5º PA'!$Q$5:$Q$2004=E$1),('Diário 5º PA'!$F$5:$F$2004))
+SUMPRODUCT(-('Comp.'!$D$5:$D$253='Analítico Cp.'!$B114),-('Comp.'!$L$5:$L$253=E$1),('Comp.'!$E$5:$E$253))</f>
        <v>0</v>
      </c>
      <c r="F114" s="15">
        <f>SUMPRODUCT(-('Diário 2o PA'!$E$5:$E$1412='Analítico Cp.'!$B114),-('Diário 2o PA'!$Q$5:$Q$1412=F$1),('Diário 2o PA'!$F$5:$F$1412))
+SUMPRODUCT(-('Diário 3o PA'!$E$5:$E$2004='Analítico Cp.'!$B114),-('Diário 3o PA'!$Q$5:$Q$2004=F$1),('Diário 3o PA'!$F$5:$F$2004))
+SUMPRODUCT(-('Diário 4º PA'!$E$5:$E$2004='Analítico Cp.'!$B114),-('Diário 4º PA'!$Q$5:$Q$2004=F$1),('Diário 4º PA'!$F$5:$F$2004))
+SUMPRODUCT(-('Diário 5º PA'!$E$5:$E$2004='Analítico Cp.'!$B114),-('Diário 5º PA'!$Q$5:$Q$2004=F$1),('Diário 5º PA'!$F$5:$F$2004))
+SUMPRODUCT(-('Comp.'!$D$5:$D$253='Analítico Cp.'!$B114),-('Comp.'!$L$5:$L$253=F$1),('Comp.'!$E$5:$E$253))</f>
        <v>0</v>
      </c>
      <c r="G114" s="15">
        <f>SUMPRODUCT(-('Diário 2o PA'!$E$5:$E$1412='Analítico Cp.'!$B114),-('Diário 2o PA'!$Q$5:$Q$1412=G$1),('Diário 2o PA'!$F$5:$F$1412))
+SUMPRODUCT(-('Diário 3o PA'!$E$5:$E$2004='Analítico Cp.'!$B114),-('Diário 3o PA'!$Q$5:$Q$2004=G$1),('Diário 3o PA'!$F$5:$F$2004))
+SUMPRODUCT(-('Diário 4º PA'!$E$5:$E$2004='Analítico Cp.'!$B114),-('Diário 4º PA'!$Q$5:$Q$2004=G$1),('Diário 4º PA'!$F$5:$F$2004))
+SUMPRODUCT(-('Diário 5º PA'!$E$5:$E$2004='Analítico Cp.'!$B114),-('Diário 5º PA'!$Q$5:$Q$2004=G$1),('Diário 5º PA'!$F$5:$F$2004))
+SUMPRODUCT(-('Comp.'!$D$5:$D$253='Analítico Cp.'!$B114),-('Comp.'!$L$5:$L$253=G$1),('Comp.'!$E$5:$E$253))</f>
        <v>0</v>
      </c>
      <c r="H114" s="15">
        <f>SUMPRODUCT(-('Diário 2o PA'!$E$5:$E$1412='Analítico Cp.'!$B114),-('Diário 2o PA'!$Q$5:$Q$1412=H$1),('Diário 2o PA'!$F$5:$F$1412))
+SUMPRODUCT(-('Diário 3o PA'!$E$5:$E$2004='Analítico Cp.'!$B114),-('Diário 3o PA'!$Q$5:$Q$2004=H$1),('Diário 3o PA'!$F$5:$F$2004))
+SUMPRODUCT(-('Diário 4º PA'!$E$5:$E$2004='Analítico Cp.'!$B114),-('Diário 4º PA'!$Q$5:$Q$2004=H$1),('Diário 4º PA'!$F$5:$F$2004))
+SUMPRODUCT(-('Diário 5º PA'!$E$5:$E$2004='Analítico Cp.'!$B114),-('Diário 5º PA'!$Q$5:$Q$2004=H$1),('Diário 5º PA'!$F$5:$F$2004))
+SUMPRODUCT(-('Comp.'!$D$5:$D$253='Analítico Cp.'!$B114),-('Comp.'!$L$5:$L$253=H$1),('Comp.'!$E$5:$E$253))</f>
        <v>0</v>
      </c>
      <c r="I114" s="15">
        <f>SUMPRODUCT(-('Diário 2o PA'!$E$5:$E$1412='Analítico Cp.'!$B114),-('Diário 2o PA'!$Q$5:$Q$1412=I$1),('Diário 2o PA'!$F$5:$F$1412))
+SUMPRODUCT(-('Diário 3o PA'!$E$5:$E$2004='Analítico Cp.'!$B114),-('Diário 3o PA'!$Q$5:$Q$2004=I$1),('Diário 3o PA'!$F$5:$F$2004))
+SUMPRODUCT(-('Diário 4º PA'!$E$5:$E$2004='Analítico Cp.'!$B114),-('Diário 4º PA'!$Q$5:$Q$2004=I$1),('Diário 4º PA'!$F$5:$F$2004))
+SUMPRODUCT(-('Diário 5º PA'!$E$5:$E$2004='Analítico Cp.'!$B114),-('Diário 5º PA'!$Q$5:$Q$2004=I$1),('Diário 5º PA'!$F$5:$F$2004))
+SUMPRODUCT(-('Comp.'!$D$5:$D$253='Analítico Cp.'!$B114),-('Comp.'!$L$5:$L$253=I$1),('Comp.'!$E$5:$E$253))</f>
        <v>0</v>
      </c>
      <c r="J114" s="15">
        <f>SUMPRODUCT(-('Diário 2o PA'!$E$5:$E$1412='Analítico Cp.'!$B114),-('Diário 2o PA'!$Q$5:$Q$1412=J$1),('Diário 2o PA'!$F$5:$F$1412))
+SUMPRODUCT(-('Diário 3o PA'!$E$5:$E$2004='Analítico Cp.'!$B114),-('Diário 3o PA'!$Q$5:$Q$2004=J$1),('Diário 3o PA'!$F$5:$F$2004))
+SUMPRODUCT(-('Diário 4º PA'!$E$5:$E$2004='Analítico Cp.'!$B114),-('Diário 4º PA'!$Q$5:$Q$2004=J$1),('Diário 4º PA'!$F$5:$F$2004))
+SUMPRODUCT(-('Diário 5º PA'!$E$5:$E$2004='Analítico Cp.'!$B114),-('Diário 5º PA'!$Q$5:$Q$2004=J$1),('Diário 5º PA'!$F$5:$F$2004))
+SUMPRODUCT(-('Comp.'!$D$5:$D$253='Analítico Cp.'!$B114),-('Comp.'!$L$5:$L$253=J$1),('Comp.'!$E$5:$E$253))</f>
        <v>0</v>
      </c>
      <c r="K114" s="15">
        <f>SUMPRODUCT(-('Diário 2o PA'!$E$5:$E$1412='Analítico Cp.'!$B114),-('Diário 2o PA'!$Q$5:$Q$1412=K$1),('Diário 2o PA'!$F$5:$F$1412))
+SUMPRODUCT(-('Diário 3o PA'!$E$5:$E$2004='Analítico Cp.'!$B114),-('Diário 3o PA'!$Q$5:$Q$2004=K$1),('Diário 3o PA'!$F$5:$F$2004))
+SUMPRODUCT(-('Diário 4º PA'!$E$5:$E$2004='Analítico Cp.'!$B114),-('Diário 4º PA'!$Q$5:$Q$2004=K$1),('Diário 4º PA'!$F$5:$F$2004))
+SUMPRODUCT(-('Diário 5º PA'!$E$5:$E$2004='Analítico Cp.'!$B114),-('Diário 5º PA'!$Q$5:$Q$2004=K$1),('Diário 5º PA'!$F$5:$F$2004))
+SUMPRODUCT(-('Comp.'!$D$5:$D$253='Analítico Cp.'!$B114),-('Comp.'!$L$5:$L$253=K$1),('Comp.'!$E$5:$E$253))</f>
        <v>0</v>
      </c>
      <c r="L114" s="15">
        <f>SUMPRODUCT(-('Diário 2o PA'!$E$5:$E$1412='Analítico Cp.'!$B114),-('Diário 2o PA'!$Q$5:$Q$1412=L$1),('Diário 2o PA'!$F$5:$F$1412))
+SUMPRODUCT(-('Diário 3o PA'!$E$5:$E$2004='Analítico Cp.'!$B114),-('Diário 3o PA'!$Q$5:$Q$2004=L$1),('Diário 3o PA'!$F$5:$F$2004))
+SUMPRODUCT(-('Diário 4º PA'!$E$5:$E$2004='Analítico Cp.'!$B114),-('Diário 4º PA'!$Q$5:$Q$2004=L$1),('Diário 4º PA'!$F$5:$F$2004))
+SUMPRODUCT(-('Diário 5º PA'!$E$5:$E$2004='Analítico Cp.'!$B114),-('Diário 5º PA'!$Q$5:$Q$2004=L$1),('Diário 5º PA'!$F$5:$F$2004))
+SUMPRODUCT(-('Comp.'!$D$5:$D$253='Analítico Cp.'!$B114),-('Comp.'!$L$5:$L$253=L$1),('Comp.'!$E$5:$E$253))</f>
        <v>0</v>
      </c>
      <c r="M114" s="15">
        <f>SUMPRODUCT(-('Diário 2o PA'!$E$5:$E$1412='Analítico Cp.'!$B114),-('Diário 2o PA'!$Q$5:$Q$1412=M$1),('Diário 2o PA'!$F$5:$F$1412))
+SUMPRODUCT(-('Diário 3o PA'!$E$5:$E$2004='Analítico Cp.'!$B114),-('Diário 3o PA'!$Q$5:$Q$2004=M$1),('Diário 3o PA'!$F$5:$F$2004))
+SUMPRODUCT(-('Diário 4º PA'!$E$5:$E$2004='Analítico Cp.'!$B114),-('Diário 4º PA'!$Q$5:$Q$2004=M$1),('Diário 4º PA'!$F$5:$F$2004))
+SUMPRODUCT(-('Diário 5º PA'!$E$5:$E$2004='Analítico Cp.'!$B114),-('Diário 5º PA'!$Q$5:$Q$2004=M$1),('Diário 5º PA'!$F$5:$F$2004))
+SUMPRODUCT(-('Comp.'!$D$5:$D$253='Analítico Cp.'!$B114),-('Comp.'!$L$5:$L$253=M$1),('Comp.'!$E$5:$E$253))</f>
        <v>0</v>
      </c>
      <c r="N114" s="15">
        <f>SUMPRODUCT(-('Diário 2o PA'!$E$5:$E$1412='Analítico Cp.'!$B114),-('Diário 2o PA'!$Q$5:$Q$1412=N$1),('Diário 2o PA'!$F$5:$F$1412))
+SUMPRODUCT(-('Diário 3o PA'!$E$5:$E$2004='Analítico Cp.'!$B114),-('Diário 3o PA'!$Q$5:$Q$2004=N$1),('Diário 3o PA'!$F$5:$F$2004))
+SUMPRODUCT(-('Diário 4º PA'!$E$5:$E$2004='Analítico Cp.'!$B114),-('Diário 4º PA'!$Q$5:$Q$2004=N$1),('Diário 4º PA'!$F$5:$F$2004))
+SUMPRODUCT(-('Diário 5º PA'!$E$5:$E$2004='Analítico Cp.'!$B114),-('Diário 5º PA'!$Q$5:$Q$2004=N$1),('Diário 5º PA'!$F$5:$F$2004))
+SUMPRODUCT(-('Comp.'!$D$5:$D$253='Analítico Cp.'!$B114),-('Comp.'!$L$5:$L$253=N$1),('Comp.'!$E$5:$E$253))</f>
        <v>0</v>
      </c>
      <c r="O114" s="16">
        <f t="shared" si="12"/>
        <v>0</v>
      </c>
      <c r="P114" s="193">
        <f t="shared" si="13"/>
        <v>0</v>
      </c>
    </row>
    <row r="115" spans="1:16" ht="23.25" customHeight="1" x14ac:dyDescent="0.25">
      <c r="A115" s="68" t="s">
        <v>255</v>
      </c>
      <c r="B115" s="115" t="s">
        <v>294</v>
      </c>
      <c r="C115" s="15">
        <f>SUMPRODUCT(-('Diário 2o PA'!$E$5:$E$1412='Analítico Cp.'!$B115),-('Diário 2o PA'!$Q$5:$Q$1412=C$1),('Diário 2o PA'!$F$5:$F$1412))
+SUMPRODUCT(-('Diário 3o PA'!$E$5:$E$2004='Analítico Cp.'!$B115),-('Diário 3o PA'!$Q$5:$Q$2004=C$1),('Diário 3o PA'!$F$5:$F$2004))
+SUMPRODUCT(-('Diário 4º PA'!$E$5:$E$2004='Analítico Cp.'!$B115),-('Diário 4º PA'!$Q$5:$Q$2004=C$1),('Diário 4º PA'!$F$5:$F$2004))
+SUMPRODUCT(-('Diário 5º PA'!$E$5:$E$2004='Analítico Cp.'!$B115),-('Diário 5º PA'!$Q$5:$Q$2004=C$1),('Diário 5º PA'!$F$5:$F$2004))
+SUMPRODUCT(-('Comp.'!$D$5:$D$253='Analítico Cp.'!$B115),-('Comp.'!$L$5:$L$253=C$1),('Comp.'!$E$5:$E$253))</f>
        <v>0</v>
      </c>
      <c r="D115" s="15">
        <f>SUMPRODUCT(-('Diário 2o PA'!$E$5:$E$1412='Analítico Cp.'!$B115),-('Diário 2o PA'!$Q$5:$Q$1412=D$1),('Diário 2o PA'!$F$5:$F$1412))
+SUMPRODUCT(-('Diário 3o PA'!$E$5:$E$2004='Analítico Cp.'!$B115),-('Diário 3o PA'!$Q$5:$Q$2004=D$1),('Diário 3o PA'!$F$5:$F$2004))
+SUMPRODUCT(-('Diário 4º PA'!$E$5:$E$2004='Analítico Cp.'!$B115),-('Diário 4º PA'!$Q$5:$Q$2004=D$1),('Diário 4º PA'!$F$5:$F$2004))
+SUMPRODUCT(-('Diário 5º PA'!$E$5:$E$2004='Analítico Cp.'!$B115),-('Diário 5º PA'!$Q$5:$Q$2004=D$1),('Diário 5º PA'!$F$5:$F$2004))
+SUMPRODUCT(-('Comp.'!$D$5:$D$253='Analítico Cp.'!$B115),-('Comp.'!$L$5:$L$253=D$1),('Comp.'!$E$5:$E$253))</f>
        <v>0</v>
      </c>
      <c r="E115" s="15">
        <f>SUMPRODUCT(-('Diário 2o PA'!$E$5:$E$1412='Analítico Cp.'!$B115),-('Diário 2o PA'!$Q$5:$Q$1412=E$1),('Diário 2o PA'!$F$5:$F$1412))
+SUMPRODUCT(-('Diário 3o PA'!$E$5:$E$2004='Analítico Cp.'!$B115),-('Diário 3o PA'!$Q$5:$Q$2004=E$1),('Diário 3o PA'!$F$5:$F$2004))
+SUMPRODUCT(-('Diário 4º PA'!$E$5:$E$2004='Analítico Cp.'!$B115),-('Diário 4º PA'!$Q$5:$Q$2004=E$1),('Diário 4º PA'!$F$5:$F$2004))
+SUMPRODUCT(-('Diário 5º PA'!$E$5:$E$2004='Analítico Cp.'!$B115),-('Diário 5º PA'!$Q$5:$Q$2004=E$1),('Diário 5º PA'!$F$5:$F$2004))
+SUMPRODUCT(-('Comp.'!$D$5:$D$253='Analítico Cp.'!$B115),-('Comp.'!$L$5:$L$253=E$1),('Comp.'!$E$5:$E$253))</f>
        <v>0</v>
      </c>
      <c r="F115" s="15">
        <f>SUMPRODUCT(-('Diário 2o PA'!$E$5:$E$1412='Analítico Cp.'!$B115),-('Diário 2o PA'!$Q$5:$Q$1412=F$1),('Diário 2o PA'!$F$5:$F$1412))
+SUMPRODUCT(-('Diário 3o PA'!$E$5:$E$2004='Analítico Cp.'!$B115),-('Diário 3o PA'!$Q$5:$Q$2004=F$1),('Diário 3o PA'!$F$5:$F$2004))
+SUMPRODUCT(-('Diário 4º PA'!$E$5:$E$2004='Analítico Cp.'!$B115),-('Diário 4º PA'!$Q$5:$Q$2004=F$1),('Diário 4º PA'!$F$5:$F$2004))
+SUMPRODUCT(-('Diário 5º PA'!$E$5:$E$2004='Analítico Cp.'!$B115),-('Diário 5º PA'!$Q$5:$Q$2004=F$1),('Diário 5º PA'!$F$5:$F$2004))
+SUMPRODUCT(-('Comp.'!$D$5:$D$253='Analítico Cp.'!$B115),-('Comp.'!$L$5:$L$253=F$1),('Comp.'!$E$5:$E$253))</f>
        <v>0</v>
      </c>
      <c r="G115" s="15">
        <f>SUMPRODUCT(-('Diário 2o PA'!$E$5:$E$1412='Analítico Cp.'!$B115),-('Diário 2o PA'!$Q$5:$Q$1412=G$1),('Diário 2o PA'!$F$5:$F$1412))
+SUMPRODUCT(-('Diário 3o PA'!$E$5:$E$2004='Analítico Cp.'!$B115),-('Diário 3o PA'!$Q$5:$Q$2004=G$1),('Diário 3o PA'!$F$5:$F$2004))
+SUMPRODUCT(-('Diário 4º PA'!$E$5:$E$2004='Analítico Cp.'!$B115),-('Diário 4º PA'!$Q$5:$Q$2004=G$1),('Diário 4º PA'!$F$5:$F$2004))
+SUMPRODUCT(-('Diário 5º PA'!$E$5:$E$2004='Analítico Cp.'!$B115),-('Diário 5º PA'!$Q$5:$Q$2004=G$1),('Diário 5º PA'!$F$5:$F$2004))
+SUMPRODUCT(-('Comp.'!$D$5:$D$253='Analítico Cp.'!$B115),-('Comp.'!$L$5:$L$253=G$1),('Comp.'!$E$5:$E$253))</f>
        <v>0</v>
      </c>
      <c r="H115" s="15">
        <f>SUMPRODUCT(-('Diário 2o PA'!$E$5:$E$1412='Analítico Cp.'!$B115),-('Diário 2o PA'!$Q$5:$Q$1412=H$1),('Diário 2o PA'!$F$5:$F$1412))
+SUMPRODUCT(-('Diário 3o PA'!$E$5:$E$2004='Analítico Cp.'!$B115),-('Diário 3o PA'!$Q$5:$Q$2004=H$1),('Diário 3o PA'!$F$5:$F$2004))
+SUMPRODUCT(-('Diário 4º PA'!$E$5:$E$2004='Analítico Cp.'!$B115),-('Diário 4º PA'!$Q$5:$Q$2004=H$1),('Diário 4º PA'!$F$5:$F$2004))
+SUMPRODUCT(-('Diário 5º PA'!$E$5:$E$2004='Analítico Cp.'!$B115),-('Diário 5º PA'!$Q$5:$Q$2004=H$1),('Diário 5º PA'!$F$5:$F$2004))
+SUMPRODUCT(-('Comp.'!$D$5:$D$253='Analítico Cp.'!$B115),-('Comp.'!$L$5:$L$253=H$1),('Comp.'!$E$5:$E$253))</f>
        <v>0</v>
      </c>
      <c r="I115" s="15">
        <f>SUMPRODUCT(-('Diário 2o PA'!$E$5:$E$1412='Analítico Cp.'!$B115),-('Diário 2o PA'!$Q$5:$Q$1412=I$1),('Diário 2o PA'!$F$5:$F$1412))
+SUMPRODUCT(-('Diário 3o PA'!$E$5:$E$2004='Analítico Cp.'!$B115),-('Diário 3o PA'!$Q$5:$Q$2004=I$1),('Diário 3o PA'!$F$5:$F$2004))
+SUMPRODUCT(-('Diário 4º PA'!$E$5:$E$2004='Analítico Cp.'!$B115),-('Diário 4º PA'!$Q$5:$Q$2004=I$1),('Diário 4º PA'!$F$5:$F$2004))
+SUMPRODUCT(-('Diário 5º PA'!$E$5:$E$2004='Analítico Cp.'!$B115),-('Diário 5º PA'!$Q$5:$Q$2004=I$1),('Diário 5º PA'!$F$5:$F$2004))
+SUMPRODUCT(-('Comp.'!$D$5:$D$253='Analítico Cp.'!$B115),-('Comp.'!$L$5:$L$253=I$1),('Comp.'!$E$5:$E$253))</f>
        <v>0</v>
      </c>
      <c r="J115" s="15">
        <f>SUMPRODUCT(-('Diário 2o PA'!$E$5:$E$1412='Analítico Cp.'!$B115),-('Diário 2o PA'!$Q$5:$Q$1412=J$1),('Diário 2o PA'!$F$5:$F$1412))
+SUMPRODUCT(-('Diário 3o PA'!$E$5:$E$2004='Analítico Cp.'!$B115),-('Diário 3o PA'!$Q$5:$Q$2004=J$1),('Diário 3o PA'!$F$5:$F$2004))
+SUMPRODUCT(-('Diário 4º PA'!$E$5:$E$2004='Analítico Cp.'!$B115),-('Diário 4º PA'!$Q$5:$Q$2004=J$1),('Diário 4º PA'!$F$5:$F$2004))
+SUMPRODUCT(-('Diário 5º PA'!$E$5:$E$2004='Analítico Cp.'!$B115),-('Diário 5º PA'!$Q$5:$Q$2004=J$1),('Diário 5º PA'!$F$5:$F$2004))
+SUMPRODUCT(-('Comp.'!$D$5:$D$253='Analítico Cp.'!$B115),-('Comp.'!$L$5:$L$253=J$1),('Comp.'!$E$5:$E$253))</f>
        <v>0</v>
      </c>
      <c r="K115" s="15">
        <f>SUMPRODUCT(-('Diário 2o PA'!$E$5:$E$1412='Analítico Cp.'!$B115),-('Diário 2o PA'!$Q$5:$Q$1412=K$1),('Diário 2o PA'!$F$5:$F$1412))
+SUMPRODUCT(-('Diário 3o PA'!$E$5:$E$2004='Analítico Cp.'!$B115),-('Diário 3o PA'!$Q$5:$Q$2004=K$1),('Diário 3o PA'!$F$5:$F$2004))
+SUMPRODUCT(-('Diário 4º PA'!$E$5:$E$2004='Analítico Cp.'!$B115),-('Diário 4º PA'!$Q$5:$Q$2004=K$1),('Diário 4º PA'!$F$5:$F$2004))
+SUMPRODUCT(-('Diário 5º PA'!$E$5:$E$2004='Analítico Cp.'!$B115),-('Diário 5º PA'!$Q$5:$Q$2004=K$1),('Diário 5º PA'!$F$5:$F$2004))
+SUMPRODUCT(-('Comp.'!$D$5:$D$253='Analítico Cp.'!$B115),-('Comp.'!$L$5:$L$253=K$1),('Comp.'!$E$5:$E$253))</f>
        <v>0</v>
      </c>
      <c r="L115" s="15">
        <f>SUMPRODUCT(-('Diário 2o PA'!$E$5:$E$1412='Analítico Cp.'!$B115),-('Diário 2o PA'!$Q$5:$Q$1412=L$1),('Diário 2o PA'!$F$5:$F$1412))
+SUMPRODUCT(-('Diário 3o PA'!$E$5:$E$2004='Analítico Cp.'!$B115),-('Diário 3o PA'!$Q$5:$Q$2004=L$1),('Diário 3o PA'!$F$5:$F$2004))
+SUMPRODUCT(-('Diário 4º PA'!$E$5:$E$2004='Analítico Cp.'!$B115),-('Diário 4º PA'!$Q$5:$Q$2004=L$1),('Diário 4º PA'!$F$5:$F$2004))
+SUMPRODUCT(-('Diário 5º PA'!$E$5:$E$2004='Analítico Cp.'!$B115),-('Diário 5º PA'!$Q$5:$Q$2004=L$1),('Diário 5º PA'!$F$5:$F$2004))
+SUMPRODUCT(-('Comp.'!$D$5:$D$253='Analítico Cp.'!$B115),-('Comp.'!$L$5:$L$253=L$1),('Comp.'!$E$5:$E$253))</f>
        <v>0</v>
      </c>
      <c r="M115" s="15">
        <f>SUMPRODUCT(-('Diário 2o PA'!$E$5:$E$1412='Analítico Cp.'!$B115),-('Diário 2o PA'!$Q$5:$Q$1412=M$1),('Diário 2o PA'!$F$5:$F$1412))
+SUMPRODUCT(-('Diário 3o PA'!$E$5:$E$2004='Analítico Cp.'!$B115),-('Diário 3o PA'!$Q$5:$Q$2004=M$1),('Diário 3o PA'!$F$5:$F$2004))
+SUMPRODUCT(-('Diário 4º PA'!$E$5:$E$2004='Analítico Cp.'!$B115),-('Diário 4º PA'!$Q$5:$Q$2004=M$1),('Diário 4º PA'!$F$5:$F$2004))
+SUMPRODUCT(-('Diário 5º PA'!$E$5:$E$2004='Analítico Cp.'!$B115),-('Diário 5º PA'!$Q$5:$Q$2004=M$1),('Diário 5º PA'!$F$5:$F$2004))
+SUMPRODUCT(-('Comp.'!$D$5:$D$253='Analítico Cp.'!$B115),-('Comp.'!$L$5:$L$253=M$1),('Comp.'!$E$5:$E$253))</f>
        <v>0</v>
      </c>
      <c r="N115" s="15">
        <f>SUMPRODUCT(-('Diário 2o PA'!$E$5:$E$1412='Analítico Cp.'!$B115),-('Diário 2o PA'!$Q$5:$Q$1412=N$1),('Diário 2o PA'!$F$5:$F$1412))
+SUMPRODUCT(-('Diário 3o PA'!$E$5:$E$2004='Analítico Cp.'!$B115),-('Diário 3o PA'!$Q$5:$Q$2004=N$1),('Diário 3o PA'!$F$5:$F$2004))
+SUMPRODUCT(-('Diário 4º PA'!$E$5:$E$2004='Analítico Cp.'!$B115),-('Diário 4º PA'!$Q$5:$Q$2004=N$1),('Diário 4º PA'!$F$5:$F$2004))
+SUMPRODUCT(-('Diário 5º PA'!$E$5:$E$2004='Analítico Cp.'!$B115),-('Diário 5º PA'!$Q$5:$Q$2004=N$1),('Diário 5º PA'!$F$5:$F$2004))
+SUMPRODUCT(-('Comp.'!$D$5:$D$253='Analítico Cp.'!$B115),-('Comp.'!$L$5:$L$253=N$1),('Comp.'!$E$5:$E$253))</f>
        <v>0</v>
      </c>
      <c r="O115" s="16">
        <f t="shared" si="12"/>
        <v>0</v>
      </c>
      <c r="P115" s="193">
        <f t="shared" si="13"/>
        <v>0</v>
      </c>
    </row>
    <row r="116" spans="1:16" ht="23.25" customHeight="1" x14ac:dyDescent="0.25">
      <c r="A116" s="68" t="s">
        <v>256</v>
      </c>
      <c r="B116" s="115" t="s">
        <v>691</v>
      </c>
      <c r="C116" s="15">
        <f>SUMPRODUCT(-('Diário 2o PA'!$E$5:$E$1412='Analítico Cp.'!$B116),-('Diário 2o PA'!$Q$5:$Q$1412=C$1),('Diário 2o PA'!$F$5:$F$1412))
+SUMPRODUCT(-('Diário 3o PA'!$E$5:$E$2004='Analítico Cp.'!$B116),-('Diário 3o PA'!$Q$5:$Q$2004=C$1),('Diário 3o PA'!$F$5:$F$2004))
+SUMPRODUCT(-('Diário 4º PA'!$E$5:$E$2004='Analítico Cp.'!$B116),-('Diário 4º PA'!$Q$5:$Q$2004=C$1),('Diário 4º PA'!$F$5:$F$2004))
+SUMPRODUCT(-('Diário 5º PA'!$E$5:$E$2004='Analítico Cp.'!$B116),-('Diário 5º PA'!$Q$5:$Q$2004=C$1),('Diário 5º PA'!$F$5:$F$2004))
+SUMPRODUCT(-('Comp.'!$D$5:$D$253='Analítico Cp.'!$B116),-('Comp.'!$L$5:$L$253=C$1),('Comp.'!$E$5:$E$253))</f>
        <v>0</v>
      </c>
      <c r="D116" s="15">
        <f>SUMPRODUCT(-('Diário 2o PA'!$E$5:$E$1412='Analítico Cp.'!$B116),-('Diário 2o PA'!$Q$5:$Q$1412=D$1),('Diário 2o PA'!$F$5:$F$1412))
+SUMPRODUCT(-('Diário 3o PA'!$E$5:$E$2004='Analítico Cp.'!$B116),-('Diário 3o PA'!$Q$5:$Q$2004=D$1),('Diário 3o PA'!$F$5:$F$2004))
+SUMPRODUCT(-('Diário 4º PA'!$E$5:$E$2004='Analítico Cp.'!$B116),-('Diário 4º PA'!$Q$5:$Q$2004=D$1),('Diário 4º PA'!$F$5:$F$2004))
+SUMPRODUCT(-('Diário 5º PA'!$E$5:$E$2004='Analítico Cp.'!$B116),-('Diário 5º PA'!$Q$5:$Q$2004=D$1),('Diário 5º PA'!$F$5:$F$2004))
+SUMPRODUCT(-('Comp.'!$D$5:$D$253='Analítico Cp.'!$B116),-('Comp.'!$L$5:$L$253=D$1),('Comp.'!$E$5:$E$253))</f>
        <v>0</v>
      </c>
      <c r="E116" s="15">
        <f>SUMPRODUCT(-('Diário 2o PA'!$E$5:$E$1412='Analítico Cp.'!$B116),-('Diário 2o PA'!$Q$5:$Q$1412=E$1),('Diário 2o PA'!$F$5:$F$1412))
+SUMPRODUCT(-('Diário 3o PA'!$E$5:$E$2004='Analítico Cp.'!$B116),-('Diário 3o PA'!$Q$5:$Q$2004=E$1),('Diário 3o PA'!$F$5:$F$2004))
+SUMPRODUCT(-('Diário 4º PA'!$E$5:$E$2004='Analítico Cp.'!$B116),-('Diário 4º PA'!$Q$5:$Q$2004=E$1),('Diário 4º PA'!$F$5:$F$2004))
+SUMPRODUCT(-('Diário 5º PA'!$E$5:$E$2004='Analítico Cp.'!$B116),-('Diário 5º PA'!$Q$5:$Q$2004=E$1),('Diário 5º PA'!$F$5:$F$2004))
+SUMPRODUCT(-('Comp.'!$D$5:$D$253='Analítico Cp.'!$B116),-('Comp.'!$L$5:$L$253=E$1),('Comp.'!$E$5:$E$253))</f>
        <v>0</v>
      </c>
      <c r="F116" s="15">
        <f>SUMPRODUCT(-('Diário 2o PA'!$E$5:$E$1412='Analítico Cp.'!$B116),-('Diário 2o PA'!$Q$5:$Q$1412=F$1),('Diário 2o PA'!$F$5:$F$1412))
+SUMPRODUCT(-('Diário 3o PA'!$E$5:$E$2004='Analítico Cp.'!$B116),-('Diário 3o PA'!$Q$5:$Q$2004=F$1),('Diário 3o PA'!$F$5:$F$2004))
+SUMPRODUCT(-('Diário 4º PA'!$E$5:$E$2004='Analítico Cp.'!$B116),-('Diário 4º PA'!$Q$5:$Q$2004=F$1),('Diário 4º PA'!$F$5:$F$2004))
+SUMPRODUCT(-('Diário 5º PA'!$E$5:$E$2004='Analítico Cp.'!$B116),-('Diário 5º PA'!$Q$5:$Q$2004=F$1),('Diário 5º PA'!$F$5:$F$2004))
+SUMPRODUCT(-('Comp.'!$D$5:$D$253='Analítico Cp.'!$B116),-('Comp.'!$L$5:$L$253=F$1),('Comp.'!$E$5:$E$253))</f>
        <v>0</v>
      </c>
      <c r="G116" s="15">
        <f>SUMPRODUCT(-('Diário 2o PA'!$E$5:$E$1412='Analítico Cp.'!$B116),-('Diário 2o PA'!$Q$5:$Q$1412=G$1),('Diário 2o PA'!$F$5:$F$1412))
+SUMPRODUCT(-('Diário 3o PA'!$E$5:$E$2004='Analítico Cp.'!$B116),-('Diário 3o PA'!$Q$5:$Q$2004=G$1),('Diário 3o PA'!$F$5:$F$2004))
+SUMPRODUCT(-('Diário 4º PA'!$E$5:$E$2004='Analítico Cp.'!$B116),-('Diário 4º PA'!$Q$5:$Q$2004=G$1),('Diário 4º PA'!$F$5:$F$2004))
+SUMPRODUCT(-('Diário 5º PA'!$E$5:$E$2004='Analítico Cp.'!$B116),-('Diário 5º PA'!$Q$5:$Q$2004=G$1),('Diário 5º PA'!$F$5:$F$2004))
+SUMPRODUCT(-('Comp.'!$D$5:$D$253='Analítico Cp.'!$B116),-('Comp.'!$L$5:$L$253=G$1),('Comp.'!$E$5:$E$253))</f>
        <v>0</v>
      </c>
      <c r="H116" s="15">
        <f>SUMPRODUCT(-('Diário 2o PA'!$E$5:$E$1412='Analítico Cp.'!$B116),-('Diário 2o PA'!$Q$5:$Q$1412=H$1),('Diário 2o PA'!$F$5:$F$1412))
+SUMPRODUCT(-('Diário 3o PA'!$E$5:$E$2004='Analítico Cp.'!$B116),-('Diário 3o PA'!$Q$5:$Q$2004=H$1),('Diário 3o PA'!$F$5:$F$2004))
+SUMPRODUCT(-('Diário 4º PA'!$E$5:$E$2004='Analítico Cp.'!$B116),-('Diário 4º PA'!$Q$5:$Q$2004=H$1),('Diário 4º PA'!$F$5:$F$2004))
+SUMPRODUCT(-('Diário 5º PA'!$E$5:$E$2004='Analítico Cp.'!$B116),-('Diário 5º PA'!$Q$5:$Q$2004=H$1),('Diário 5º PA'!$F$5:$F$2004))
+SUMPRODUCT(-('Comp.'!$D$5:$D$253='Analítico Cp.'!$B116),-('Comp.'!$L$5:$L$253=H$1),('Comp.'!$E$5:$E$253))</f>
        <v>0</v>
      </c>
      <c r="I116" s="15">
        <f>SUMPRODUCT(-('Diário 2o PA'!$E$5:$E$1412='Analítico Cp.'!$B116),-('Diário 2o PA'!$Q$5:$Q$1412=I$1),('Diário 2o PA'!$F$5:$F$1412))
+SUMPRODUCT(-('Diário 3o PA'!$E$5:$E$2004='Analítico Cp.'!$B116),-('Diário 3o PA'!$Q$5:$Q$2004=I$1),('Diário 3o PA'!$F$5:$F$2004))
+SUMPRODUCT(-('Diário 4º PA'!$E$5:$E$2004='Analítico Cp.'!$B116),-('Diário 4º PA'!$Q$5:$Q$2004=I$1),('Diário 4º PA'!$F$5:$F$2004))
+SUMPRODUCT(-('Diário 5º PA'!$E$5:$E$2004='Analítico Cp.'!$B116),-('Diário 5º PA'!$Q$5:$Q$2004=I$1),('Diário 5º PA'!$F$5:$F$2004))
+SUMPRODUCT(-('Comp.'!$D$5:$D$253='Analítico Cp.'!$B116),-('Comp.'!$L$5:$L$253=I$1),('Comp.'!$E$5:$E$253))</f>
        <v>0</v>
      </c>
      <c r="J116" s="15">
        <f>SUMPRODUCT(-('Diário 2o PA'!$E$5:$E$1412='Analítico Cp.'!$B116),-('Diário 2o PA'!$Q$5:$Q$1412=J$1),('Diário 2o PA'!$F$5:$F$1412))
+SUMPRODUCT(-('Diário 3o PA'!$E$5:$E$2004='Analítico Cp.'!$B116),-('Diário 3o PA'!$Q$5:$Q$2004=J$1),('Diário 3o PA'!$F$5:$F$2004))
+SUMPRODUCT(-('Diário 4º PA'!$E$5:$E$2004='Analítico Cp.'!$B116),-('Diário 4º PA'!$Q$5:$Q$2004=J$1),('Diário 4º PA'!$F$5:$F$2004))
+SUMPRODUCT(-('Diário 5º PA'!$E$5:$E$2004='Analítico Cp.'!$B116),-('Diário 5º PA'!$Q$5:$Q$2004=J$1),('Diário 5º PA'!$F$5:$F$2004))
+SUMPRODUCT(-('Comp.'!$D$5:$D$253='Analítico Cp.'!$B116),-('Comp.'!$L$5:$L$253=J$1),('Comp.'!$E$5:$E$253))</f>
        <v>0</v>
      </c>
      <c r="K116" s="15">
        <f>SUMPRODUCT(-('Diário 2o PA'!$E$5:$E$1412='Analítico Cp.'!$B116),-('Diário 2o PA'!$Q$5:$Q$1412=K$1),('Diário 2o PA'!$F$5:$F$1412))
+SUMPRODUCT(-('Diário 3o PA'!$E$5:$E$2004='Analítico Cp.'!$B116),-('Diário 3o PA'!$Q$5:$Q$2004=K$1),('Diário 3o PA'!$F$5:$F$2004))
+SUMPRODUCT(-('Diário 4º PA'!$E$5:$E$2004='Analítico Cp.'!$B116),-('Diário 4º PA'!$Q$5:$Q$2004=K$1),('Diário 4º PA'!$F$5:$F$2004))
+SUMPRODUCT(-('Diário 5º PA'!$E$5:$E$2004='Analítico Cp.'!$B116),-('Diário 5º PA'!$Q$5:$Q$2004=K$1),('Diário 5º PA'!$F$5:$F$2004))
+SUMPRODUCT(-('Comp.'!$D$5:$D$253='Analítico Cp.'!$B116),-('Comp.'!$L$5:$L$253=K$1),('Comp.'!$E$5:$E$253))</f>
        <v>0</v>
      </c>
      <c r="L116" s="15">
        <f>SUMPRODUCT(-('Diário 2o PA'!$E$5:$E$1412='Analítico Cp.'!$B116),-('Diário 2o PA'!$Q$5:$Q$1412=L$1),('Diário 2o PA'!$F$5:$F$1412))
+SUMPRODUCT(-('Diário 3o PA'!$E$5:$E$2004='Analítico Cp.'!$B116),-('Diário 3o PA'!$Q$5:$Q$2004=L$1),('Diário 3o PA'!$F$5:$F$2004))
+SUMPRODUCT(-('Diário 4º PA'!$E$5:$E$2004='Analítico Cp.'!$B116),-('Diário 4º PA'!$Q$5:$Q$2004=L$1),('Diário 4º PA'!$F$5:$F$2004))
+SUMPRODUCT(-('Diário 5º PA'!$E$5:$E$2004='Analítico Cp.'!$B116),-('Diário 5º PA'!$Q$5:$Q$2004=L$1),('Diário 5º PA'!$F$5:$F$2004))
+SUMPRODUCT(-('Comp.'!$D$5:$D$253='Analítico Cp.'!$B116),-('Comp.'!$L$5:$L$253=L$1),('Comp.'!$E$5:$E$253))</f>
        <v>0</v>
      </c>
      <c r="M116" s="15">
        <f>SUMPRODUCT(-('Diário 2o PA'!$E$5:$E$1412='Analítico Cp.'!$B116),-('Diário 2o PA'!$Q$5:$Q$1412=M$1),('Diário 2o PA'!$F$5:$F$1412))
+SUMPRODUCT(-('Diário 3o PA'!$E$5:$E$2004='Analítico Cp.'!$B116),-('Diário 3o PA'!$Q$5:$Q$2004=M$1),('Diário 3o PA'!$F$5:$F$2004))
+SUMPRODUCT(-('Diário 4º PA'!$E$5:$E$2004='Analítico Cp.'!$B116),-('Diário 4º PA'!$Q$5:$Q$2004=M$1),('Diário 4º PA'!$F$5:$F$2004))
+SUMPRODUCT(-('Diário 5º PA'!$E$5:$E$2004='Analítico Cp.'!$B116),-('Diário 5º PA'!$Q$5:$Q$2004=M$1),('Diário 5º PA'!$F$5:$F$2004))
+SUMPRODUCT(-('Comp.'!$D$5:$D$253='Analítico Cp.'!$B116),-('Comp.'!$L$5:$L$253=M$1),('Comp.'!$E$5:$E$253))</f>
        <v>0</v>
      </c>
      <c r="N116" s="15">
        <f>SUMPRODUCT(-('Diário 2o PA'!$E$5:$E$1412='Analítico Cp.'!$B116),-('Diário 2o PA'!$Q$5:$Q$1412=N$1),('Diário 2o PA'!$F$5:$F$1412))
+SUMPRODUCT(-('Diário 3o PA'!$E$5:$E$2004='Analítico Cp.'!$B116),-('Diário 3o PA'!$Q$5:$Q$2004=N$1),('Diário 3o PA'!$F$5:$F$2004))
+SUMPRODUCT(-('Diário 4º PA'!$E$5:$E$2004='Analítico Cp.'!$B116),-('Diário 4º PA'!$Q$5:$Q$2004=N$1),('Diário 4º PA'!$F$5:$F$2004))
+SUMPRODUCT(-('Diário 5º PA'!$E$5:$E$2004='Analítico Cp.'!$B116),-('Diário 5º PA'!$Q$5:$Q$2004=N$1),('Diário 5º PA'!$F$5:$F$2004))
+SUMPRODUCT(-('Comp.'!$D$5:$D$253='Analítico Cp.'!$B116),-('Comp.'!$L$5:$L$253=N$1),('Comp.'!$E$5:$E$253))</f>
        <v>0</v>
      </c>
      <c r="O116" s="16">
        <f t="shared" ref="O116:O162" si="14">SUM(C116:N116)</f>
        <v>0</v>
      </c>
      <c r="P116" s="193">
        <f t="shared" ref="P116:P162" si="15">IF($O$182=0,0,O116/$O$182)</f>
        <v>0</v>
      </c>
    </row>
    <row r="117" spans="1:16" ht="23.25" customHeight="1" x14ac:dyDescent="0.25">
      <c r="A117" s="68" t="s">
        <v>644</v>
      </c>
      <c r="B117" s="115" t="s">
        <v>692</v>
      </c>
      <c r="C117" s="15">
        <f>SUMPRODUCT(-('Diário 2o PA'!$E$5:$E$1412='Analítico Cp.'!$B117),-('Diário 2o PA'!$Q$5:$Q$1412=C$1),('Diário 2o PA'!$F$5:$F$1412))
+SUMPRODUCT(-('Diário 3o PA'!$E$5:$E$2004='Analítico Cp.'!$B117),-('Diário 3o PA'!$Q$5:$Q$2004=C$1),('Diário 3o PA'!$F$5:$F$2004))
+SUMPRODUCT(-('Diário 4º PA'!$E$5:$E$2004='Analítico Cp.'!$B117),-('Diário 4º PA'!$Q$5:$Q$2004=C$1),('Diário 4º PA'!$F$5:$F$2004))
+SUMPRODUCT(-('Diário 5º PA'!$E$5:$E$2004='Analítico Cp.'!$B117),-('Diário 5º PA'!$Q$5:$Q$2004=C$1),('Diário 5º PA'!$F$5:$F$2004))
+SUMPRODUCT(-('Comp.'!$D$5:$D$253='Analítico Cp.'!$B117),-('Comp.'!$L$5:$L$253=C$1),('Comp.'!$E$5:$E$253))</f>
        <v>0</v>
      </c>
      <c r="D117" s="15">
        <f>SUMPRODUCT(-('Diário 2o PA'!$E$5:$E$1412='Analítico Cp.'!$B117),-('Diário 2o PA'!$Q$5:$Q$1412=D$1),('Diário 2o PA'!$F$5:$F$1412))
+SUMPRODUCT(-('Diário 3o PA'!$E$5:$E$2004='Analítico Cp.'!$B117),-('Diário 3o PA'!$Q$5:$Q$2004=D$1),('Diário 3o PA'!$F$5:$F$2004))
+SUMPRODUCT(-('Diário 4º PA'!$E$5:$E$2004='Analítico Cp.'!$B117),-('Diário 4º PA'!$Q$5:$Q$2004=D$1),('Diário 4º PA'!$F$5:$F$2004))
+SUMPRODUCT(-('Diário 5º PA'!$E$5:$E$2004='Analítico Cp.'!$B117),-('Diário 5º PA'!$Q$5:$Q$2004=D$1),('Diário 5º PA'!$F$5:$F$2004))
+SUMPRODUCT(-('Comp.'!$D$5:$D$253='Analítico Cp.'!$B117),-('Comp.'!$L$5:$L$253=D$1),('Comp.'!$E$5:$E$253))</f>
        <v>0</v>
      </c>
      <c r="E117" s="15">
        <f>SUMPRODUCT(-('Diário 2o PA'!$E$5:$E$1412='Analítico Cp.'!$B117),-('Diário 2o PA'!$Q$5:$Q$1412=E$1),('Diário 2o PA'!$F$5:$F$1412))
+SUMPRODUCT(-('Diário 3o PA'!$E$5:$E$2004='Analítico Cp.'!$B117),-('Diário 3o PA'!$Q$5:$Q$2004=E$1),('Diário 3o PA'!$F$5:$F$2004))
+SUMPRODUCT(-('Diário 4º PA'!$E$5:$E$2004='Analítico Cp.'!$B117),-('Diário 4º PA'!$Q$5:$Q$2004=E$1),('Diário 4º PA'!$F$5:$F$2004))
+SUMPRODUCT(-('Diário 5º PA'!$E$5:$E$2004='Analítico Cp.'!$B117),-('Diário 5º PA'!$Q$5:$Q$2004=E$1),('Diário 5º PA'!$F$5:$F$2004))
+SUMPRODUCT(-('Comp.'!$D$5:$D$253='Analítico Cp.'!$B117),-('Comp.'!$L$5:$L$253=E$1),('Comp.'!$E$5:$E$253))</f>
        <v>0</v>
      </c>
      <c r="F117" s="15">
        <f>SUMPRODUCT(-('Diário 2o PA'!$E$5:$E$1412='Analítico Cp.'!$B117),-('Diário 2o PA'!$Q$5:$Q$1412=F$1),('Diário 2o PA'!$F$5:$F$1412))
+SUMPRODUCT(-('Diário 3o PA'!$E$5:$E$2004='Analítico Cp.'!$B117),-('Diário 3o PA'!$Q$5:$Q$2004=F$1),('Diário 3o PA'!$F$5:$F$2004))
+SUMPRODUCT(-('Diário 4º PA'!$E$5:$E$2004='Analítico Cp.'!$B117),-('Diário 4º PA'!$Q$5:$Q$2004=F$1),('Diário 4º PA'!$F$5:$F$2004))
+SUMPRODUCT(-('Diário 5º PA'!$E$5:$E$2004='Analítico Cp.'!$B117),-('Diário 5º PA'!$Q$5:$Q$2004=F$1),('Diário 5º PA'!$F$5:$F$2004))
+SUMPRODUCT(-('Comp.'!$D$5:$D$253='Analítico Cp.'!$B117),-('Comp.'!$L$5:$L$253=F$1),('Comp.'!$E$5:$E$253))</f>
        <v>0</v>
      </c>
      <c r="G117" s="15">
        <f>SUMPRODUCT(-('Diário 2o PA'!$E$5:$E$1412='Analítico Cp.'!$B117),-('Diário 2o PA'!$Q$5:$Q$1412=G$1),('Diário 2o PA'!$F$5:$F$1412))
+SUMPRODUCT(-('Diário 3o PA'!$E$5:$E$2004='Analítico Cp.'!$B117),-('Diário 3o PA'!$Q$5:$Q$2004=G$1),('Diário 3o PA'!$F$5:$F$2004))
+SUMPRODUCT(-('Diário 4º PA'!$E$5:$E$2004='Analítico Cp.'!$B117),-('Diário 4º PA'!$Q$5:$Q$2004=G$1),('Diário 4º PA'!$F$5:$F$2004))
+SUMPRODUCT(-('Diário 5º PA'!$E$5:$E$2004='Analítico Cp.'!$B117),-('Diário 5º PA'!$Q$5:$Q$2004=G$1),('Diário 5º PA'!$F$5:$F$2004))
+SUMPRODUCT(-('Comp.'!$D$5:$D$253='Analítico Cp.'!$B117),-('Comp.'!$L$5:$L$253=G$1),('Comp.'!$E$5:$E$253))</f>
        <v>0</v>
      </c>
      <c r="H117" s="15">
        <f>SUMPRODUCT(-('Diário 2o PA'!$E$5:$E$1412='Analítico Cp.'!$B117),-('Diário 2o PA'!$Q$5:$Q$1412=H$1),('Diário 2o PA'!$F$5:$F$1412))
+SUMPRODUCT(-('Diário 3o PA'!$E$5:$E$2004='Analítico Cp.'!$B117),-('Diário 3o PA'!$Q$5:$Q$2004=H$1),('Diário 3o PA'!$F$5:$F$2004))
+SUMPRODUCT(-('Diário 4º PA'!$E$5:$E$2004='Analítico Cp.'!$B117),-('Diário 4º PA'!$Q$5:$Q$2004=H$1),('Diário 4º PA'!$F$5:$F$2004))
+SUMPRODUCT(-('Diário 5º PA'!$E$5:$E$2004='Analítico Cp.'!$B117),-('Diário 5º PA'!$Q$5:$Q$2004=H$1),('Diário 5º PA'!$F$5:$F$2004))
+SUMPRODUCT(-('Comp.'!$D$5:$D$253='Analítico Cp.'!$B117),-('Comp.'!$L$5:$L$253=H$1),('Comp.'!$E$5:$E$253))</f>
        <v>0</v>
      </c>
      <c r="I117" s="15">
        <f>SUMPRODUCT(-('Diário 2o PA'!$E$5:$E$1412='Analítico Cp.'!$B117),-('Diário 2o PA'!$Q$5:$Q$1412=I$1),('Diário 2o PA'!$F$5:$F$1412))
+SUMPRODUCT(-('Diário 3o PA'!$E$5:$E$2004='Analítico Cp.'!$B117),-('Diário 3o PA'!$Q$5:$Q$2004=I$1),('Diário 3o PA'!$F$5:$F$2004))
+SUMPRODUCT(-('Diário 4º PA'!$E$5:$E$2004='Analítico Cp.'!$B117),-('Diário 4º PA'!$Q$5:$Q$2004=I$1),('Diário 4º PA'!$F$5:$F$2004))
+SUMPRODUCT(-('Diário 5º PA'!$E$5:$E$2004='Analítico Cp.'!$B117),-('Diário 5º PA'!$Q$5:$Q$2004=I$1),('Diário 5º PA'!$F$5:$F$2004))
+SUMPRODUCT(-('Comp.'!$D$5:$D$253='Analítico Cp.'!$B117),-('Comp.'!$L$5:$L$253=I$1),('Comp.'!$E$5:$E$253))</f>
        <v>0</v>
      </c>
      <c r="J117" s="15">
        <f>SUMPRODUCT(-('Diário 2o PA'!$E$5:$E$1412='Analítico Cp.'!$B117),-('Diário 2o PA'!$Q$5:$Q$1412=J$1),('Diário 2o PA'!$F$5:$F$1412))
+SUMPRODUCT(-('Diário 3o PA'!$E$5:$E$2004='Analítico Cp.'!$B117),-('Diário 3o PA'!$Q$5:$Q$2004=J$1),('Diário 3o PA'!$F$5:$F$2004))
+SUMPRODUCT(-('Diário 4º PA'!$E$5:$E$2004='Analítico Cp.'!$B117),-('Diário 4º PA'!$Q$5:$Q$2004=J$1),('Diário 4º PA'!$F$5:$F$2004))
+SUMPRODUCT(-('Diário 5º PA'!$E$5:$E$2004='Analítico Cp.'!$B117),-('Diário 5º PA'!$Q$5:$Q$2004=J$1),('Diário 5º PA'!$F$5:$F$2004))
+SUMPRODUCT(-('Comp.'!$D$5:$D$253='Analítico Cp.'!$B117),-('Comp.'!$L$5:$L$253=J$1),('Comp.'!$E$5:$E$253))</f>
        <v>0</v>
      </c>
      <c r="K117" s="15">
        <f>SUMPRODUCT(-('Diário 2o PA'!$E$5:$E$1412='Analítico Cp.'!$B117),-('Diário 2o PA'!$Q$5:$Q$1412=K$1),('Diário 2o PA'!$F$5:$F$1412))
+SUMPRODUCT(-('Diário 3o PA'!$E$5:$E$2004='Analítico Cp.'!$B117),-('Diário 3o PA'!$Q$5:$Q$2004=K$1),('Diário 3o PA'!$F$5:$F$2004))
+SUMPRODUCT(-('Diário 4º PA'!$E$5:$E$2004='Analítico Cp.'!$B117),-('Diário 4º PA'!$Q$5:$Q$2004=K$1),('Diário 4º PA'!$F$5:$F$2004))
+SUMPRODUCT(-('Diário 5º PA'!$E$5:$E$2004='Analítico Cp.'!$B117),-('Diário 5º PA'!$Q$5:$Q$2004=K$1),('Diário 5º PA'!$F$5:$F$2004))
+SUMPRODUCT(-('Comp.'!$D$5:$D$253='Analítico Cp.'!$B117),-('Comp.'!$L$5:$L$253=K$1),('Comp.'!$E$5:$E$253))</f>
        <v>0</v>
      </c>
      <c r="L117" s="15">
        <f>SUMPRODUCT(-('Diário 2o PA'!$E$5:$E$1412='Analítico Cp.'!$B117),-('Diário 2o PA'!$Q$5:$Q$1412=L$1),('Diário 2o PA'!$F$5:$F$1412))
+SUMPRODUCT(-('Diário 3o PA'!$E$5:$E$2004='Analítico Cp.'!$B117),-('Diário 3o PA'!$Q$5:$Q$2004=L$1),('Diário 3o PA'!$F$5:$F$2004))
+SUMPRODUCT(-('Diário 4º PA'!$E$5:$E$2004='Analítico Cp.'!$B117),-('Diário 4º PA'!$Q$5:$Q$2004=L$1),('Diário 4º PA'!$F$5:$F$2004))
+SUMPRODUCT(-('Diário 5º PA'!$E$5:$E$2004='Analítico Cp.'!$B117),-('Diário 5º PA'!$Q$5:$Q$2004=L$1),('Diário 5º PA'!$F$5:$F$2004))
+SUMPRODUCT(-('Comp.'!$D$5:$D$253='Analítico Cp.'!$B117),-('Comp.'!$L$5:$L$253=L$1),('Comp.'!$E$5:$E$253))</f>
        <v>0</v>
      </c>
      <c r="M117" s="15">
        <f>SUMPRODUCT(-('Diário 2o PA'!$E$5:$E$1412='Analítico Cp.'!$B117),-('Diário 2o PA'!$Q$5:$Q$1412=M$1),('Diário 2o PA'!$F$5:$F$1412))
+SUMPRODUCT(-('Diário 3o PA'!$E$5:$E$2004='Analítico Cp.'!$B117),-('Diário 3o PA'!$Q$5:$Q$2004=M$1),('Diário 3o PA'!$F$5:$F$2004))
+SUMPRODUCT(-('Diário 4º PA'!$E$5:$E$2004='Analítico Cp.'!$B117),-('Diário 4º PA'!$Q$5:$Q$2004=M$1),('Diário 4º PA'!$F$5:$F$2004))
+SUMPRODUCT(-('Diário 5º PA'!$E$5:$E$2004='Analítico Cp.'!$B117),-('Diário 5º PA'!$Q$5:$Q$2004=M$1),('Diário 5º PA'!$F$5:$F$2004))
+SUMPRODUCT(-('Comp.'!$D$5:$D$253='Analítico Cp.'!$B117),-('Comp.'!$L$5:$L$253=M$1),('Comp.'!$E$5:$E$253))</f>
        <v>0</v>
      </c>
      <c r="N117" s="15">
        <f>SUMPRODUCT(-('Diário 2o PA'!$E$5:$E$1412='Analítico Cp.'!$B117),-('Diário 2o PA'!$Q$5:$Q$1412=N$1),('Diário 2o PA'!$F$5:$F$1412))
+SUMPRODUCT(-('Diário 3o PA'!$E$5:$E$2004='Analítico Cp.'!$B117),-('Diário 3o PA'!$Q$5:$Q$2004=N$1),('Diário 3o PA'!$F$5:$F$2004))
+SUMPRODUCT(-('Diário 4º PA'!$E$5:$E$2004='Analítico Cp.'!$B117),-('Diário 4º PA'!$Q$5:$Q$2004=N$1),('Diário 4º PA'!$F$5:$F$2004))
+SUMPRODUCT(-('Diário 5º PA'!$E$5:$E$2004='Analítico Cp.'!$B117),-('Diário 5º PA'!$Q$5:$Q$2004=N$1),('Diário 5º PA'!$F$5:$F$2004))
+SUMPRODUCT(-('Comp.'!$D$5:$D$253='Analítico Cp.'!$B117),-('Comp.'!$L$5:$L$253=N$1),('Comp.'!$E$5:$E$253))</f>
        <v>0</v>
      </c>
      <c r="O117" s="16">
        <f t="shared" si="14"/>
        <v>0</v>
      </c>
      <c r="P117" s="193">
        <f t="shared" si="15"/>
        <v>0</v>
      </c>
    </row>
    <row r="118" spans="1:16" ht="23.25" customHeight="1" x14ac:dyDescent="0.25">
      <c r="A118" s="68" t="s">
        <v>645</v>
      </c>
      <c r="B118" s="115" t="s">
        <v>693</v>
      </c>
      <c r="C118" s="15">
        <f>SUMPRODUCT(-('Diário 2o PA'!$E$5:$E$1412='Analítico Cp.'!$B118),-('Diário 2o PA'!$Q$5:$Q$1412=C$1),('Diário 2o PA'!$F$5:$F$1412))
+SUMPRODUCT(-('Diário 3o PA'!$E$5:$E$2004='Analítico Cp.'!$B118),-('Diário 3o PA'!$Q$5:$Q$2004=C$1),('Diário 3o PA'!$F$5:$F$2004))
+SUMPRODUCT(-('Diário 4º PA'!$E$5:$E$2004='Analítico Cp.'!$B118),-('Diário 4º PA'!$Q$5:$Q$2004=C$1),('Diário 4º PA'!$F$5:$F$2004))
+SUMPRODUCT(-('Diário 5º PA'!$E$5:$E$2004='Analítico Cp.'!$B118),-('Diário 5º PA'!$Q$5:$Q$2004=C$1),('Diário 5º PA'!$F$5:$F$2004))
+SUMPRODUCT(-('Comp.'!$D$5:$D$253='Analítico Cp.'!$B118),-('Comp.'!$L$5:$L$253=C$1),('Comp.'!$E$5:$E$253))</f>
        <v>13240.85</v>
      </c>
      <c r="D118" s="15">
        <f>SUMPRODUCT(-('Diário 2o PA'!$E$5:$E$1412='Analítico Cp.'!$B118),-('Diário 2o PA'!$Q$5:$Q$1412=D$1),('Diário 2o PA'!$F$5:$F$1412))
+SUMPRODUCT(-('Diário 3o PA'!$E$5:$E$2004='Analítico Cp.'!$B118),-('Diário 3o PA'!$Q$5:$Q$2004=D$1),('Diário 3o PA'!$F$5:$F$2004))
+SUMPRODUCT(-('Diário 4º PA'!$E$5:$E$2004='Analítico Cp.'!$B118),-('Diário 4º PA'!$Q$5:$Q$2004=D$1),('Diário 4º PA'!$F$5:$F$2004))
+SUMPRODUCT(-('Diário 5º PA'!$E$5:$E$2004='Analítico Cp.'!$B118),-('Diário 5º PA'!$Q$5:$Q$2004=D$1),('Diário 5º PA'!$F$5:$F$2004))
+SUMPRODUCT(-('Comp.'!$D$5:$D$253='Analítico Cp.'!$B118),-('Comp.'!$L$5:$L$253=D$1),('Comp.'!$E$5:$E$253))</f>
        <v>82.34</v>
      </c>
      <c r="E118" s="15">
        <f>SUMPRODUCT(-('Diário 2o PA'!$E$5:$E$1412='Analítico Cp.'!$B118),-('Diário 2o PA'!$Q$5:$Q$1412=E$1),('Diário 2o PA'!$F$5:$F$1412))
+SUMPRODUCT(-('Diário 3o PA'!$E$5:$E$2004='Analítico Cp.'!$B118),-('Diário 3o PA'!$Q$5:$Q$2004=E$1),('Diário 3o PA'!$F$5:$F$2004))
+SUMPRODUCT(-('Diário 4º PA'!$E$5:$E$2004='Analítico Cp.'!$B118),-('Diário 4º PA'!$Q$5:$Q$2004=E$1),('Diário 4º PA'!$F$5:$F$2004))
+SUMPRODUCT(-('Diário 5º PA'!$E$5:$E$2004='Analítico Cp.'!$B118),-('Diário 5º PA'!$Q$5:$Q$2004=E$1),('Diário 5º PA'!$F$5:$F$2004))
+SUMPRODUCT(-('Comp.'!$D$5:$D$253='Analítico Cp.'!$B118),-('Comp.'!$L$5:$L$253=E$1),('Comp.'!$E$5:$E$253))</f>
        <v>6295.84</v>
      </c>
      <c r="F118" s="15">
        <f>SUMPRODUCT(-('Diário 2o PA'!$E$5:$E$1412='Analítico Cp.'!$B118),-('Diário 2o PA'!$Q$5:$Q$1412=F$1),('Diário 2o PA'!$F$5:$F$1412))
+SUMPRODUCT(-('Diário 3o PA'!$E$5:$E$2004='Analítico Cp.'!$B118),-('Diário 3o PA'!$Q$5:$Q$2004=F$1),('Diário 3o PA'!$F$5:$F$2004))
+SUMPRODUCT(-('Diário 4º PA'!$E$5:$E$2004='Analítico Cp.'!$B118),-('Diário 4º PA'!$Q$5:$Q$2004=F$1),('Diário 4º PA'!$F$5:$F$2004))
+SUMPRODUCT(-('Diário 5º PA'!$E$5:$E$2004='Analítico Cp.'!$B118),-('Diário 5º PA'!$Q$5:$Q$2004=F$1),('Diário 5º PA'!$F$5:$F$2004))
+SUMPRODUCT(-('Comp.'!$D$5:$D$253='Analítico Cp.'!$B118),-('Comp.'!$L$5:$L$253=F$1),('Comp.'!$E$5:$E$253))</f>
        <v>0</v>
      </c>
      <c r="G118" s="15">
        <f>SUMPRODUCT(-('Diário 2o PA'!$E$5:$E$1412='Analítico Cp.'!$B118),-('Diário 2o PA'!$Q$5:$Q$1412=G$1),('Diário 2o PA'!$F$5:$F$1412))
+SUMPRODUCT(-('Diário 3o PA'!$E$5:$E$2004='Analítico Cp.'!$B118),-('Diário 3o PA'!$Q$5:$Q$2004=G$1),('Diário 3o PA'!$F$5:$F$2004))
+SUMPRODUCT(-('Diário 4º PA'!$E$5:$E$2004='Analítico Cp.'!$B118),-('Diário 4º PA'!$Q$5:$Q$2004=G$1),('Diário 4º PA'!$F$5:$F$2004))
+SUMPRODUCT(-('Diário 5º PA'!$E$5:$E$2004='Analítico Cp.'!$B118),-('Diário 5º PA'!$Q$5:$Q$2004=G$1),('Diário 5º PA'!$F$5:$F$2004))
+SUMPRODUCT(-('Comp.'!$D$5:$D$253='Analítico Cp.'!$B118),-('Comp.'!$L$5:$L$253=G$1),('Comp.'!$E$5:$E$253))</f>
        <v>0</v>
      </c>
      <c r="H118" s="15">
        <f>SUMPRODUCT(-('Diário 2o PA'!$E$5:$E$1412='Analítico Cp.'!$B118),-('Diário 2o PA'!$Q$5:$Q$1412=H$1),('Diário 2o PA'!$F$5:$F$1412))
+SUMPRODUCT(-('Diário 3o PA'!$E$5:$E$2004='Analítico Cp.'!$B118),-('Diário 3o PA'!$Q$5:$Q$2004=H$1),('Diário 3o PA'!$F$5:$F$2004))
+SUMPRODUCT(-('Diário 4º PA'!$E$5:$E$2004='Analítico Cp.'!$B118),-('Diário 4º PA'!$Q$5:$Q$2004=H$1),('Diário 4º PA'!$F$5:$F$2004))
+SUMPRODUCT(-('Diário 5º PA'!$E$5:$E$2004='Analítico Cp.'!$B118),-('Diário 5º PA'!$Q$5:$Q$2004=H$1),('Diário 5º PA'!$F$5:$F$2004))
+SUMPRODUCT(-('Comp.'!$D$5:$D$253='Analítico Cp.'!$B118),-('Comp.'!$L$5:$L$253=H$1),('Comp.'!$E$5:$E$253))</f>
        <v>0</v>
      </c>
      <c r="I118" s="15">
        <f>SUMPRODUCT(-('Diário 2o PA'!$E$5:$E$1412='Analítico Cp.'!$B118),-('Diário 2o PA'!$Q$5:$Q$1412=I$1),('Diário 2o PA'!$F$5:$F$1412))
+SUMPRODUCT(-('Diário 3o PA'!$E$5:$E$2004='Analítico Cp.'!$B118),-('Diário 3o PA'!$Q$5:$Q$2004=I$1),('Diário 3o PA'!$F$5:$F$2004))
+SUMPRODUCT(-('Diário 4º PA'!$E$5:$E$2004='Analítico Cp.'!$B118),-('Diário 4º PA'!$Q$5:$Q$2004=I$1),('Diário 4º PA'!$F$5:$F$2004))
+SUMPRODUCT(-('Diário 5º PA'!$E$5:$E$2004='Analítico Cp.'!$B118),-('Diário 5º PA'!$Q$5:$Q$2004=I$1),('Diário 5º PA'!$F$5:$F$2004))
+SUMPRODUCT(-('Comp.'!$D$5:$D$253='Analítico Cp.'!$B118),-('Comp.'!$L$5:$L$253=I$1),('Comp.'!$E$5:$E$253))</f>
        <v>0</v>
      </c>
      <c r="J118" s="15">
        <f>SUMPRODUCT(-('Diário 2o PA'!$E$5:$E$1412='Analítico Cp.'!$B118),-('Diário 2o PA'!$Q$5:$Q$1412=J$1),('Diário 2o PA'!$F$5:$F$1412))
+SUMPRODUCT(-('Diário 3o PA'!$E$5:$E$2004='Analítico Cp.'!$B118),-('Diário 3o PA'!$Q$5:$Q$2004=J$1),('Diário 3o PA'!$F$5:$F$2004))
+SUMPRODUCT(-('Diário 4º PA'!$E$5:$E$2004='Analítico Cp.'!$B118),-('Diário 4º PA'!$Q$5:$Q$2004=J$1),('Diário 4º PA'!$F$5:$F$2004))
+SUMPRODUCT(-('Diário 5º PA'!$E$5:$E$2004='Analítico Cp.'!$B118),-('Diário 5º PA'!$Q$5:$Q$2004=J$1),('Diário 5º PA'!$F$5:$F$2004))
+SUMPRODUCT(-('Comp.'!$D$5:$D$253='Analítico Cp.'!$B118),-('Comp.'!$L$5:$L$253=J$1),('Comp.'!$E$5:$E$253))</f>
        <v>0</v>
      </c>
      <c r="K118" s="15">
        <f>SUMPRODUCT(-('Diário 2o PA'!$E$5:$E$1412='Analítico Cp.'!$B118),-('Diário 2o PA'!$Q$5:$Q$1412=K$1),('Diário 2o PA'!$F$5:$F$1412))
+SUMPRODUCT(-('Diário 3o PA'!$E$5:$E$2004='Analítico Cp.'!$B118),-('Diário 3o PA'!$Q$5:$Q$2004=K$1),('Diário 3o PA'!$F$5:$F$2004))
+SUMPRODUCT(-('Diário 4º PA'!$E$5:$E$2004='Analítico Cp.'!$B118),-('Diário 4º PA'!$Q$5:$Q$2004=K$1),('Diário 4º PA'!$F$5:$F$2004))
+SUMPRODUCT(-('Diário 5º PA'!$E$5:$E$2004='Analítico Cp.'!$B118),-('Diário 5º PA'!$Q$5:$Q$2004=K$1),('Diário 5º PA'!$F$5:$F$2004))
+SUMPRODUCT(-('Comp.'!$D$5:$D$253='Analítico Cp.'!$B118),-('Comp.'!$L$5:$L$253=K$1),('Comp.'!$E$5:$E$253))</f>
        <v>0</v>
      </c>
      <c r="L118" s="15">
        <f>SUMPRODUCT(-('Diário 2o PA'!$E$5:$E$1412='Analítico Cp.'!$B118),-('Diário 2o PA'!$Q$5:$Q$1412=L$1),('Diário 2o PA'!$F$5:$F$1412))
+SUMPRODUCT(-('Diário 3o PA'!$E$5:$E$2004='Analítico Cp.'!$B118),-('Diário 3o PA'!$Q$5:$Q$2004=L$1),('Diário 3o PA'!$F$5:$F$2004))
+SUMPRODUCT(-('Diário 4º PA'!$E$5:$E$2004='Analítico Cp.'!$B118),-('Diário 4º PA'!$Q$5:$Q$2004=L$1),('Diário 4º PA'!$F$5:$F$2004))
+SUMPRODUCT(-('Diário 5º PA'!$E$5:$E$2004='Analítico Cp.'!$B118),-('Diário 5º PA'!$Q$5:$Q$2004=L$1),('Diário 5º PA'!$F$5:$F$2004))
+SUMPRODUCT(-('Comp.'!$D$5:$D$253='Analítico Cp.'!$B118),-('Comp.'!$L$5:$L$253=L$1),('Comp.'!$E$5:$E$253))</f>
        <v>0</v>
      </c>
      <c r="M118" s="15">
        <f>SUMPRODUCT(-('Diário 2o PA'!$E$5:$E$1412='Analítico Cp.'!$B118),-('Diário 2o PA'!$Q$5:$Q$1412=M$1),('Diário 2o PA'!$F$5:$F$1412))
+SUMPRODUCT(-('Diário 3o PA'!$E$5:$E$2004='Analítico Cp.'!$B118),-('Diário 3o PA'!$Q$5:$Q$2004=M$1),('Diário 3o PA'!$F$5:$F$2004))
+SUMPRODUCT(-('Diário 4º PA'!$E$5:$E$2004='Analítico Cp.'!$B118),-('Diário 4º PA'!$Q$5:$Q$2004=M$1),('Diário 4º PA'!$F$5:$F$2004))
+SUMPRODUCT(-('Diário 5º PA'!$E$5:$E$2004='Analítico Cp.'!$B118),-('Diário 5º PA'!$Q$5:$Q$2004=M$1),('Diário 5º PA'!$F$5:$F$2004))
+SUMPRODUCT(-('Comp.'!$D$5:$D$253='Analítico Cp.'!$B118),-('Comp.'!$L$5:$L$253=M$1),('Comp.'!$E$5:$E$253))</f>
        <v>0</v>
      </c>
      <c r="N118" s="15">
        <f>SUMPRODUCT(-('Diário 2o PA'!$E$5:$E$1412='Analítico Cp.'!$B118),-('Diário 2o PA'!$Q$5:$Q$1412=N$1),('Diário 2o PA'!$F$5:$F$1412))
+SUMPRODUCT(-('Diário 3o PA'!$E$5:$E$2004='Analítico Cp.'!$B118),-('Diário 3o PA'!$Q$5:$Q$2004=N$1),('Diário 3o PA'!$F$5:$F$2004))
+SUMPRODUCT(-('Diário 4º PA'!$E$5:$E$2004='Analítico Cp.'!$B118),-('Diário 4º PA'!$Q$5:$Q$2004=N$1),('Diário 4º PA'!$F$5:$F$2004))
+SUMPRODUCT(-('Diário 5º PA'!$E$5:$E$2004='Analítico Cp.'!$B118),-('Diário 5º PA'!$Q$5:$Q$2004=N$1),('Diário 5º PA'!$F$5:$F$2004))
+SUMPRODUCT(-('Comp.'!$D$5:$D$253='Analítico Cp.'!$B118),-('Comp.'!$L$5:$L$253=N$1),('Comp.'!$E$5:$E$253))</f>
        <v>0</v>
      </c>
      <c r="O118" s="16">
        <f t="shared" si="14"/>
        <v>19619.03</v>
      </c>
      <c r="P118" s="193">
        <f t="shared" si="15"/>
        <v>2.7545343674495754E-3</v>
      </c>
    </row>
    <row r="119" spans="1:16" ht="23.25" customHeight="1" x14ac:dyDescent="0.25">
      <c r="A119" s="68" t="s">
        <v>646</v>
      </c>
      <c r="B119" s="115" t="s">
        <v>694</v>
      </c>
      <c r="C119" s="15">
        <f>SUMPRODUCT(-('Diário 2o PA'!$E$5:$E$1412='Analítico Cp.'!$B119),-('Diário 2o PA'!$Q$5:$Q$1412=C$1),('Diário 2o PA'!$F$5:$F$1412))
+SUMPRODUCT(-('Diário 3o PA'!$E$5:$E$2004='Analítico Cp.'!$B119),-('Diário 3o PA'!$Q$5:$Q$2004=C$1),('Diário 3o PA'!$F$5:$F$2004))
+SUMPRODUCT(-('Diário 4º PA'!$E$5:$E$2004='Analítico Cp.'!$B119),-('Diário 4º PA'!$Q$5:$Q$2004=C$1),('Diário 4º PA'!$F$5:$F$2004))
+SUMPRODUCT(-('Diário 5º PA'!$E$5:$E$2004='Analítico Cp.'!$B119),-('Diário 5º PA'!$Q$5:$Q$2004=C$1),('Diário 5º PA'!$F$5:$F$2004))
+SUMPRODUCT(-('Comp.'!$D$5:$D$253='Analítico Cp.'!$B119),-('Comp.'!$L$5:$L$253=C$1),('Comp.'!$E$5:$E$253))</f>
        <v>1390.31</v>
      </c>
      <c r="D119" s="15">
        <f>SUMPRODUCT(-('Diário 2o PA'!$E$5:$E$1412='Analítico Cp.'!$B119),-('Diário 2o PA'!$Q$5:$Q$1412=D$1),('Diário 2o PA'!$F$5:$F$1412))
+SUMPRODUCT(-('Diário 3o PA'!$E$5:$E$2004='Analítico Cp.'!$B119),-('Diário 3o PA'!$Q$5:$Q$2004=D$1),('Diário 3o PA'!$F$5:$F$2004))
+SUMPRODUCT(-('Diário 4º PA'!$E$5:$E$2004='Analítico Cp.'!$B119),-('Diário 4º PA'!$Q$5:$Q$2004=D$1),('Diário 4º PA'!$F$5:$F$2004))
+SUMPRODUCT(-('Diário 5º PA'!$E$5:$E$2004='Analítico Cp.'!$B119),-('Diário 5º PA'!$Q$5:$Q$2004=D$1),('Diário 5º PA'!$F$5:$F$2004))
+SUMPRODUCT(-('Comp.'!$D$5:$D$253='Analítico Cp.'!$B119),-('Comp.'!$L$5:$L$253=D$1),('Comp.'!$E$5:$E$253))</f>
        <v>1457.59</v>
      </c>
      <c r="E119" s="15">
        <f>SUMPRODUCT(-('Diário 2o PA'!$E$5:$E$1412='Analítico Cp.'!$B119),-('Diário 2o PA'!$Q$5:$Q$1412=E$1),('Diário 2o PA'!$F$5:$F$1412))
+SUMPRODUCT(-('Diário 3o PA'!$E$5:$E$2004='Analítico Cp.'!$B119),-('Diário 3o PA'!$Q$5:$Q$2004=E$1),('Diário 3o PA'!$F$5:$F$2004))
+SUMPRODUCT(-('Diário 4º PA'!$E$5:$E$2004='Analítico Cp.'!$B119),-('Diário 4º PA'!$Q$5:$Q$2004=E$1),('Diário 4º PA'!$F$5:$F$2004))
+SUMPRODUCT(-('Diário 5º PA'!$E$5:$E$2004='Analítico Cp.'!$B119),-('Diário 5º PA'!$Q$5:$Q$2004=E$1),('Diário 5º PA'!$F$5:$F$2004))
+SUMPRODUCT(-('Comp.'!$D$5:$D$253='Analítico Cp.'!$B119),-('Comp.'!$L$5:$L$253=E$1),('Comp.'!$E$5:$E$253))</f>
        <v>1415.25</v>
      </c>
      <c r="F119" s="15">
        <f>SUMPRODUCT(-('Diário 2o PA'!$E$5:$E$1412='Analítico Cp.'!$B119),-('Diário 2o PA'!$Q$5:$Q$1412=F$1),('Diário 2o PA'!$F$5:$F$1412))
+SUMPRODUCT(-('Diário 3o PA'!$E$5:$E$2004='Analítico Cp.'!$B119),-('Diário 3o PA'!$Q$5:$Q$2004=F$1),('Diário 3o PA'!$F$5:$F$2004))
+SUMPRODUCT(-('Diário 4º PA'!$E$5:$E$2004='Analítico Cp.'!$B119),-('Diário 4º PA'!$Q$5:$Q$2004=F$1),('Diário 4º PA'!$F$5:$F$2004))
+SUMPRODUCT(-('Diário 5º PA'!$E$5:$E$2004='Analítico Cp.'!$B119),-('Diário 5º PA'!$Q$5:$Q$2004=F$1),('Diário 5º PA'!$F$5:$F$2004))
+SUMPRODUCT(-('Comp.'!$D$5:$D$253='Analítico Cp.'!$B119),-('Comp.'!$L$5:$L$253=F$1),('Comp.'!$E$5:$E$253))</f>
        <v>0</v>
      </c>
      <c r="G119" s="15">
        <f>SUMPRODUCT(-('Diário 2o PA'!$E$5:$E$1412='Analítico Cp.'!$B119),-('Diário 2o PA'!$Q$5:$Q$1412=G$1),('Diário 2o PA'!$F$5:$F$1412))
+SUMPRODUCT(-('Diário 3o PA'!$E$5:$E$2004='Analítico Cp.'!$B119),-('Diário 3o PA'!$Q$5:$Q$2004=G$1),('Diário 3o PA'!$F$5:$F$2004))
+SUMPRODUCT(-('Diário 4º PA'!$E$5:$E$2004='Analítico Cp.'!$B119),-('Diário 4º PA'!$Q$5:$Q$2004=G$1),('Diário 4º PA'!$F$5:$F$2004))
+SUMPRODUCT(-('Diário 5º PA'!$E$5:$E$2004='Analítico Cp.'!$B119),-('Diário 5º PA'!$Q$5:$Q$2004=G$1),('Diário 5º PA'!$F$5:$F$2004))
+SUMPRODUCT(-('Comp.'!$D$5:$D$253='Analítico Cp.'!$B119),-('Comp.'!$L$5:$L$253=G$1),('Comp.'!$E$5:$E$253))</f>
        <v>0</v>
      </c>
      <c r="H119" s="15">
        <f>SUMPRODUCT(-('Diário 2o PA'!$E$5:$E$1412='Analítico Cp.'!$B119),-('Diário 2o PA'!$Q$5:$Q$1412=H$1),('Diário 2o PA'!$F$5:$F$1412))
+SUMPRODUCT(-('Diário 3o PA'!$E$5:$E$2004='Analítico Cp.'!$B119),-('Diário 3o PA'!$Q$5:$Q$2004=H$1),('Diário 3o PA'!$F$5:$F$2004))
+SUMPRODUCT(-('Diário 4º PA'!$E$5:$E$2004='Analítico Cp.'!$B119),-('Diário 4º PA'!$Q$5:$Q$2004=H$1),('Diário 4º PA'!$F$5:$F$2004))
+SUMPRODUCT(-('Diário 5º PA'!$E$5:$E$2004='Analítico Cp.'!$B119),-('Diário 5º PA'!$Q$5:$Q$2004=H$1),('Diário 5º PA'!$F$5:$F$2004))
+SUMPRODUCT(-('Comp.'!$D$5:$D$253='Analítico Cp.'!$B119),-('Comp.'!$L$5:$L$253=H$1),('Comp.'!$E$5:$E$253))</f>
        <v>0</v>
      </c>
      <c r="I119" s="15">
        <f>SUMPRODUCT(-('Diário 2o PA'!$E$5:$E$1412='Analítico Cp.'!$B119),-('Diário 2o PA'!$Q$5:$Q$1412=I$1),('Diário 2o PA'!$F$5:$F$1412))
+SUMPRODUCT(-('Diário 3o PA'!$E$5:$E$2004='Analítico Cp.'!$B119),-('Diário 3o PA'!$Q$5:$Q$2004=I$1),('Diário 3o PA'!$F$5:$F$2004))
+SUMPRODUCT(-('Diário 4º PA'!$E$5:$E$2004='Analítico Cp.'!$B119),-('Diário 4º PA'!$Q$5:$Q$2004=I$1),('Diário 4º PA'!$F$5:$F$2004))
+SUMPRODUCT(-('Diário 5º PA'!$E$5:$E$2004='Analítico Cp.'!$B119),-('Diário 5º PA'!$Q$5:$Q$2004=I$1),('Diário 5º PA'!$F$5:$F$2004))
+SUMPRODUCT(-('Comp.'!$D$5:$D$253='Analítico Cp.'!$B119),-('Comp.'!$L$5:$L$253=I$1),('Comp.'!$E$5:$E$253))</f>
        <v>0</v>
      </c>
      <c r="J119" s="15">
        <f>SUMPRODUCT(-('Diário 2o PA'!$E$5:$E$1412='Analítico Cp.'!$B119),-('Diário 2o PA'!$Q$5:$Q$1412=J$1),('Diário 2o PA'!$F$5:$F$1412))
+SUMPRODUCT(-('Diário 3o PA'!$E$5:$E$2004='Analítico Cp.'!$B119),-('Diário 3o PA'!$Q$5:$Q$2004=J$1),('Diário 3o PA'!$F$5:$F$2004))
+SUMPRODUCT(-('Diário 4º PA'!$E$5:$E$2004='Analítico Cp.'!$B119),-('Diário 4º PA'!$Q$5:$Q$2004=J$1),('Diário 4º PA'!$F$5:$F$2004))
+SUMPRODUCT(-('Diário 5º PA'!$E$5:$E$2004='Analítico Cp.'!$B119),-('Diário 5º PA'!$Q$5:$Q$2004=J$1),('Diário 5º PA'!$F$5:$F$2004))
+SUMPRODUCT(-('Comp.'!$D$5:$D$253='Analítico Cp.'!$B119),-('Comp.'!$L$5:$L$253=J$1),('Comp.'!$E$5:$E$253))</f>
        <v>0</v>
      </c>
      <c r="K119" s="15">
        <f>SUMPRODUCT(-('Diário 2o PA'!$E$5:$E$1412='Analítico Cp.'!$B119),-('Diário 2o PA'!$Q$5:$Q$1412=K$1),('Diário 2o PA'!$F$5:$F$1412))
+SUMPRODUCT(-('Diário 3o PA'!$E$5:$E$2004='Analítico Cp.'!$B119),-('Diário 3o PA'!$Q$5:$Q$2004=K$1),('Diário 3o PA'!$F$5:$F$2004))
+SUMPRODUCT(-('Diário 4º PA'!$E$5:$E$2004='Analítico Cp.'!$B119),-('Diário 4º PA'!$Q$5:$Q$2004=K$1),('Diário 4º PA'!$F$5:$F$2004))
+SUMPRODUCT(-('Diário 5º PA'!$E$5:$E$2004='Analítico Cp.'!$B119),-('Diário 5º PA'!$Q$5:$Q$2004=K$1),('Diário 5º PA'!$F$5:$F$2004))
+SUMPRODUCT(-('Comp.'!$D$5:$D$253='Analítico Cp.'!$B119),-('Comp.'!$L$5:$L$253=K$1),('Comp.'!$E$5:$E$253))</f>
        <v>0</v>
      </c>
      <c r="L119" s="15">
        <f>SUMPRODUCT(-('Diário 2o PA'!$E$5:$E$1412='Analítico Cp.'!$B119),-('Diário 2o PA'!$Q$5:$Q$1412=L$1),('Diário 2o PA'!$F$5:$F$1412))
+SUMPRODUCT(-('Diário 3o PA'!$E$5:$E$2004='Analítico Cp.'!$B119),-('Diário 3o PA'!$Q$5:$Q$2004=L$1),('Diário 3o PA'!$F$5:$F$2004))
+SUMPRODUCT(-('Diário 4º PA'!$E$5:$E$2004='Analítico Cp.'!$B119),-('Diário 4º PA'!$Q$5:$Q$2004=L$1),('Diário 4º PA'!$F$5:$F$2004))
+SUMPRODUCT(-('Diário 5º PA'!$E$5:$E$2004='Analítico Cp.'!$B119),-('Diário 5º PA'!$Q$5:$Q$2004=L$1),('Diário 5º PA'!$F$5:$F$2004))
+SUMPRODUCT(-('Comp.'!$D$5:$D$253='Analítico Cp.'!$B119),-('Comp.'!$L$5:$L$253=L$1),('Comp.'!$E$5:$E$253))</f>
        <v>0</v>
      </c>
      <c r="M119" s="15">
        <f>SUMPRODUCT(-('Diário 2o PA'!$E$5:$E$1412='Analítico Cp.'!$B119),-('Diário 2o PA'!$Q$5:$Q$1412=M$1),('Diário 2o PA'!$F$5:$F$1412))
+SUMPRODUCT(-('Diário 3o PA'!$E$5:$E$2004='Analítico Cp.'!$B119),-('Diário 3o PA'!$Q$5:$Q$2004=M$1),('Diário 3o PA'!$F$5:$F$2004))
+SUMPRODUCT(-('Diário 4º PA'!$E$5:$E$2004='Analítico Cp.'!$B119),-('Diário 4º PA'!$Q$5:$Q$2004=M$1),('Diário 4º PA'!$F$5:$F$2004))
+SUMPRODUCT(-('Diário 5º PA'!$E$5:$E$2004='Analítico Cp.'!$B119),-('Diário 5º PA'!$Q$5:$Q$2004=M$1),('Diário 5º PA'!$F$5:$F$2004))
+SUMPRODUCT(-('Comp.'!$D$5:$D$253='Analítico Cp.'!$B119),-('Comp.'!$L$5:$L$253=M$1),('Comp.'!$E$5:$E$253))</f>
        <v>0</v>
      </c>
      <c r="N119" s="15">
        <f>SUMPRODUCT(-('Diário 2o PA'!$E$5:$E$1412='Analítico Cp.'!$B119),-('Diário 2o PA'!$Q$5:$Q$1412=N$1),('Diário 2o PA'!$F$5:$F$1412))
+SUMPRODUCT(-('Diário 3o PA'!$E$5:$E$2004='Analítico Cp.'!$B119),-('Diário 3o PA'!$Q$5:$Q$2004=N$1),('Diário 3o PA'!$F$5:$F$2004))
+SUMPRODUCT(-('Diário 4º PA'!$E$5:$E$2004='Analítico Cp.'!$B119),-('Diário 4º PA'!$Q$5:$Q$2004=N$1),('Diário 4º PA'!$F$5:$F$2004))
+SUMPRODUCT(-('Diário 5º PA'!$E$5:$E$2004='Analítico Cp.'!$B119),-('Diário 5º PA'!$Q$5:$Q$2004=N$1),('Diário 5º PA'!$F$5:$F$2004))
+SUMPRODUCT(-('Comp.'!$D$5:$D$253='Analítico Cp.'!$B119),-('Comp.'!$L$5:$L$253=N$1),('Comp.'!$E$5:$E$253))</f>
        <v>0</v>
      </c>
      <c r="O119" s="16">
        <f t="shared" si="14"/>
        <v>4263.1499999999996</v>
      </c>
      <c r="P119" s="193">
        <f t="shared" si="15"/>
        <v>5.9855116122421227E-4</v>
      </c>
    </row>
    <row r="120" spans="1:16" ht="23.25" customHeight="1" x14ac:dyDescent="0.25">
      <c r="A120" s="68" t="s">
        <v>647</v>
      </c>
      <c r="B120" s="115" t="s">
        <v>695</v>
      </c>
      <c r="C120" s="15">
        <f>SUMPRODUCT(-('Diário 2o PA'!$E$5:$E$1412='Analítico Cp.'!$B120),-('Diário 2o PA'!$Q$5:$Q$1412=C$1),('Diário 2o PA'!$F$5:$F$1412))
+SUMPRODUCT(-('Diário 3o PA'!$E$5:$E$2004='Analítico Cp.'!$B120),-('Diário 3o PA'!$Q$5:$Q$2004=C$1),('Diário 3o PA'!$F$5:$F$2004))
+SUMPRODUCT(-('Diário 4º PA'!$E$5:$E$2004='Analítico Cp.'!$B120),-('Diário 4º PA'!$Q$5:$Q$2004=C$1),('Diário 4º PA'!$F$5:$F$2004))
+SUMPRODUCT(-('Diário 5º PA'!$E$5:$E$2004='Analítico Cp.'!$B120),-('Diário 5º PA'!$Q$5:$Q$2004=C$1),('Diário 5º PA'!$F$5:$F$2004))
+SUMPRODUCT(-('Comp.'!$D$5:$D$253='Analítico Cp.'!$B120),-('Comp.'!$L$5:$L$253=C$1),('Comp.'!$E$5:$E$253))</f>
        <v>0</v>
      </c>
      <c r="D120" s="15">
        <f>SUMPRODUCT(-('Diário 2o PA'!$E$5:$E$1412='Analítico Cp.'!$B120),-('Diário 2o PA'!$Q$5:$Q$1412=D$1),('Diário 2o PA'!$F$5:$F$1412))
+SUMPRODUCT(-('Diário 3o PA'!$E$5:$E$2004='Analítico Cp.'!$B120),-('Diário 3o PA'!$Q$5:$Q$2004=D$1),('Diário 3o PA'!$F$5:$F$2004))
+SUMPRODUCT(-('Diário 4º PA'!$E$5:$E$2004='Analítico Cp.'!$B120),-('Diário 4º PA'!$Q$5:$Q$2004=D$1),('Diário 4º PA'!$F$5:$F$2004))
+SUMPRODUCT(-('Diário 5º PA'!$E$5:$E$2004='Analítico Cp.'!$B120),-('Diário 5º PA'!$Q$5:$Q$2004=D$1),('Diário 5º PA'!$F$5:$F$2004))
+SUMPRODUCT(-('Comp.'!$D$5:$D$253='Analítico Cp.'!$B120),-('Comp.'!$L$5:$L$253=D$1),('Comp.'!$E$5:$E$253))</f>
        <v>843.92</v>
      </c>
      <c r="E120" s="15">
        <f>SUMPRODUCT(-('Diário 2o PA'!$E$5:$E$1412='Analítico Cp.'!$B120),-('Diário 2o PA'!$Q$5:$Q$1412=E$1),('Diário 2o PA'!$F$5:$F$1412))
+SUMPRODUCT(-('Diário 3o PA'!$E$5:$E$2004='Analítico Cp.'!$B120),-('Diário 3o PA'!$Q$5:$Q$2004=E$1),('Diário 3o PA'!$F$5:$F$2004))
+SUMPRODUCT(-('Diário 4º PA'!$E$5:$E$2004='Analítico Cp.'!$B120),-('Diário 4º PA'!$Q$5:$Q$2004=E$1),('Diário 4º PA'!$F$5:$F$2004))
+SUMPRODUCT(-('Diário 5º PA'!$E$5:$E$2004='Analítico Cp.'!$B120),-('Diário 5º PA'!$Q$5:$Q$2004=E$1),('Diário 5º PA'!$F$5:$F$2004))
+SUMPRODUCT(-('Comp.'!$D$5:$D$253='Analítico Cp.'!$B120),-('Comp.'!$L$5:$L$253=E$1),('Comp.'!$E$5:$E$253))</f>
        <v>4800</v>
      </c>
      <c r="F120" s="15">
        <f>SUMPRODUCT(-('Diário 2o PA'!$E$5:$E$1412='Analítico Cp.'!$B120),-('Diário 2o PA'!$Q$5:$Q$1412=F$1),('Diário 2o PA'!$F$5:$F$1412))
+SUMPRODUCT(-('Diário 3o PA'!$E$5:$E$2004='Analítico Cp.'!$B120),-('Diário 3o PA'!$Q$5:$Q$2004=F$1),('Diário 3o PA'!$F$5:$F$2004))
+SUMPRODUCT(-('Diário 4º PA'!$E$5:$E$2004='Analítico Cp.'!$B120),-('Diário 4º PA'!$Q$5:$Q$2004=F$1),('Diário 4º PA'!$F$5:$F$2004))
+SUMPRODUCT(-('Diário 5º PA'!$E$5:$E$2004='Analítico Cp.'!$B120),-('Diário 5º PA'!$Q$5:$Q$2004=F$1),('Diário 5º PA'!$F$5:$F$2004))
+SUMPRODUCT(-('Comp.'!$D$5:$D$253='Analítico Cp.'!$B120),-('Comp.'!$L$5:$L$253=F$1),('Comp.'!$E$5:$E$253))</f>
        <v>0</v>
      </c>
      <c r="G120" s="15">
        <f>SUMPRODUCT(-('Diário 2o PA'!$E$5:$E$1412='Analítico Cp.'!$B120),-('Diário 2o PA'!$Q$5:$Q$1412=G$1),('Diário 2o PA'!$F$5:$F$1412))
+SUMPRODUCT(-('Diário 3o PA'!$E$5:$E$2004='Analítico Cp.'!$B120),-('Diário 3o PA'!$Q$5:$Q$2004=G$1),('Diário 3o PA'!$F$5:$F$2004))
+SUMPRODUCT(-('Diário 4º PA'!$E$5:$E$2004='Analítico Cp.'!$B120),-('Diário 4º PA'!$Q$5:$Q$2004=G$1),('Diário 4º PA'!$F$5:$F$2004))
+SUMPRODUCT(-('Diário 5º PA'!$E$5:$E$2004='Analítico Cp.'!$B120),-('Diário 5º PA'!$Q$5:$Q$2004=G$1),('Diário 5º PA'!$F$5:$F$2004))
+SUMPRODUCT(-('Comp.'!$D$5:$D$253='Analítico Cp.'!$B120),-('Comp.'!$L$5:$L$253=G$1),('Comp.'!$E$5:$E$253))</f>
        <v>0</v>
      </c>
      <c r="H120" s="15">
        <f>SUMPRODUCT(-('Diário 2o PA'!$E$5:$E$1412='Analítico Cp.'!$B120),-('Diário 2o PA'!$Q$5:$Q$1412=H$1),('Diário 2o PA'!$F$5:$F$1412))
+SUMPRODUCT(-('Diário 3o PA'!$E$5:$E$2004='Analítico Cp.'!$B120),-('Diário 3o PA'!$Q$5:$Q$2004=H$1),('Diário 3o PA'!$F$5:$F$2004))
+SUMPRODUCT(-('Diário 4º PA'!$E$5:$E$2004='Analítico Cp.'!$B120),-('Diário 4º PA'!$Q$5:$Q$2004=H$1),('Diário 4º PA'!$F$5:$F$2004))
+SUMPRODUCT(-('Diário 5º PA'!$E$5:$E$2004='Analítico Cp.'!$B120),-('Diário 5º PA'!$Q$5:$Q$2004=H$1),('Diário 5º PA'!$F$5:$F$2004))
+SUMPRODUCT(-('Comp.'!$D$5:$D$253='Analítico Cp.'!$B120),-('Comp.'!$L$5:$L$253=H$1),('Comp.'!$E$5:$E$253))</f>
        <v>0</v>
      </c>
      <c r="I120" s="15">
        <f>SUMPRODUCT(-('Diário 2o PA'!$E$5:$E$1412='Analítico Cp.'!$B120),-('Diário 2o PA'!$Q$5:$Q$1412=I$1),('Diário 2o PA'!$F$5:$F$1412))
+SUMPRODUCT(-('Diário 3o PA'!$E$5:$E$2004='Analítico Cp.'!$B120),-('Diário 3o PA'!$Q$5:$Q$2004=I$1),('Diário 3o PA'!$F$5:$F$2004))
+SUMPRODUCT(-('Diário 4º PA'!$E$5:$E$2004='Analítico Cp.'!$B120),-('Diário 4º PA'!$Q$5:$Q$2004=I$1),('Diário 4º PA'!$F$5:$F$2004))
+SUMPRODUCT(-('Diário 5º PA'!$E$5:$E$2004='Analítico Cp.'!$B120),-('Diário 5º PA'!$Q$5:$Q$2004=I$1),('Diário 5º PA'!$F$5:$F$2004))
+SUMPRODUCT(-('Comp.'!$D$5:$D$253='Analítico Cp.'!$B120),-('Comp.'!$L$5:$L$253=I$1),('Comp.'!$E$5:$E$253))</f>
        <v>0</v>
      </c>
      <c r="J120" s="15">
        <f>SUMPRODUCT(-('Diário 2o PA'!$E$5:$E$1412='Analítico Cp.'!$B120),-('Diário 2o PA'!$Q$5:$Q$1412=J$1),('Diário 2o PA'!$F$5:$F$1412))
+SUMPRODUCT(-('Diário 3o PA'!$E$5:$E$2004='Analítico Cp.'!$B120),-('Diário 3o PA'!$Q$5:$Q$2004=J$1),('Diário 3o PA'!$F$5:$F$2004))
+SUMPRODUCT(-('Diário 4º PA'!$E$5:$E$2004='Analítico Cp.'!$B120),-('Diário 4º PA'!$Q$5:$Q$2004=J$1),('Diário 4º PA'!$F$5:$F$2004))
+SUMPRODUCT(-('Diário 5º PA'!$E$5:$E$2004='Analítico Cp.'!$B120),-('Diário 5º PA'!$Q$5:$Q$2004=J$1),('Diário 5º PA'!$F$5:$F$2004))
+SUMPRODUCT(-('Comp.'!$D$5:$D$253='Analítico Cp.'!$B120),-('Comp.'!$L$5:$L$253=J$1),('Comp.'!$E$5:$E$253))</f>
        <v>0</v>
      </c>
      <c r="K120" s="15">
        <f>SUMPRODUCT(-('Diário 2o PA'!$E$5:$E$1412='Analítico Cp.'!$B120),-('Diário 2o PA'!$Q$5:$Q$1412=K$1),('Diário 2o PA'!$F$5:$F$1412))
+SUMPRODUCT(-('Diário 3o PA'!$E$5:$E$2004='Analítico Cp.'!$B120),-('Diário 3o PA'!$Q$5:$Q$2004=K$1),('Diário 3o PA'!$F$5:$F$2004))
+SUMPRODUCT(-('Diário 4º PA'!$E$5:$E$2004='Analítico Cp.'!$B120),-('Diário 4º PA'!$Q$5:$Q$2004=K$1),('Diário 4º PA'!$F$5:$F$2004))
+SUMPRODUCT(-('Diário 5º PA'!$E$5:$E$2004='Analítico Cp.'!$B120),-('Diário 5º PA'!$Q$5:$Q$2004=K$1),('Diário 5º PA'!$F$5:$F$2004))
+SUMPRODUCT(-('Comp.'!$D$5:$D$253='Analítico Cp.'!$B120),-('Comp.'!$L$5:$L$253=K$1),('Comp.'!$E$5:$E$253))</f>
        <v>0</v>
      </c>
      <c r="L120" s="15">
        <f>SUMPRODUCT(-('Diário 2o PA'!$E$5:$E$1412='Analítico Cp.'!$B120),-('Diário 2o PA'!$Q$5:$Q$1412=L$1),('Diário 2o PA'!$F$5:$F$1412))
+SUMPRODUCT(-('Diário 3o PA'!$E$5:$E$2004='Analítico Cp.'!$B120),-('Diário 3o PA'!$Q$5:$Q$2004=L$1),('Diário 3o PA'!$F$5:$F$2004))
+SUMPRODUCT(-('Diário 4º PA'!$E$5:$E$2004='Analítico Cp.'!$B120),-('Diário 4º PA'!$Q$5:$Q$2004=L$1),('Diário 4º PA'!$F$5:$F$2004))
+SUMPRODUCT(-('Diário 5º PA'!$E$5:$E$2004='Analítico Cp.'!$B120),-('Diário 5º PA'!$Q$5:$Q$2004=L$1),('Diário 5º PA'!$F$5:$F$2004))
+SUMPRODUCT(-('Comp.'!$D$5:$D$253='Analítico Cp.'!$B120),-('Comp.'!$L$5:$L$253=L$1),('Comp.'!$E$5:$E$253))</f>
        <v>0</v>
      </c>
      <c r="M120" s="15">
        <f>SUMPRODUCT(-('Diário 2o PA'!$E$5:$E$1412='Analítico Cp.'!$B120),-('Diário 2o PA'!$Q$5:$Q$1412=M$1),('Diário 2o PA'!$F$5:$F$1412))
+SUMPRODUCT(-('Diário 3o PA'!$E$5:$E$2004='Analítico Cp.'!$B120),-('Diário 3o PA'!$Q$5:$Q$2004=M$1),('Diário 3o PA'!$F$5:$F$2004))
+SUMPRODUCT(-('Diário 4º PA'!$E$5:$E$2004='Analítico Cp.'!$B120),-('Diário 4º PA'!$Q$5:$Q$2004=M$1),('Diário 4º PA'!$F$5:$F$2004))
+SUMPRODUCT(-('Diário 5º PA'!$E$5:$E$2004='Analítico Cp.'!$B120),-('Diário 5º PA'!$Q$5:$Q$2004=M$1),('Diário 5º PA'!$F$5:$F$2004))
+SUMPRODUCT(-('Comp.'!$D$5:$D$253='Analítico Cp.'!$B120),-('Comp.'!$L$5:$L$253=M$1),('Comp.'!$E$5:$E$253))</f>
        <v>0</v>
      </c>
      <c r="N120" s="15">
        <f>SUMPRODUCT(-('Diário 2o PA'!$E$5:$E$1412='Analítico Cp.'!$B120),-('Diário 2o PA'!$Q$5:$Q$1412=N$1),('Diário 2o PA'!$F$5:$F$1412))
+SUMPRODUCT(-('Diário 3o PA'!$E$5:$E$2004='Analítico Cp.'!$B120),-('Diário 3o PA'!$Q$5:$Q$2004=N$1),('Diário 3o PA'!$F$5:$F$2004))
+SUMPRODUCT(-('Diário 4º PA'!$E$5:$E$2004='Analítico Cp.'!$B120),-('Diário 4º PA'!$Q$5:$Q$2004=N$1),('Diário 4º PA'!$F$5:$F$2004))
+SUMPRODUCT(-('Diário 5º PA'!$E$5:$E$2004='Analítico Cp.'!$B120),-('Diário 5º PA'!$Q$5:$Q$2004=N$1),('Diário 5º PA'!$F$5:$F$2004))
+SUMPRODUCT(-('Comp.'!$D$5:$D$253='Analítico Cp.'!$B120),-('Comp.'!$L$5:$L$253=N$1),('Comp.'!$E$5:$E$253))</f>
        <v>0</v>
      </c>
      <c r="O120" s="16">
        <f t="shared" si="14"/>
        <v>5643.92</v>
      </c>
      <c r="P120" s="193">
        <f t="shared" si="15"/>
        <v>7.9241285665682809E-4</v>
      </c>
    </row>
    <row r="121" spans="1:16" ht="23.25" customHeight="1" x14ac:dyDescent="0.25">
      <c r="A121" s="68" t="s">
        <v>648</v>
      </c>
      <c r="B121" s="115" t="s">
        <v>696</v>
      </c>
      <c r="C121" s="15">
        <f>SUMPRODUCT(-('Diário 2o PA'!$E$5:$E$1412='Analítico Cp.'!$B121),-('Diário 2o PA'!$Q$5:$Q$1412=C$1),('Diário 2o PA'!$F$5:$F$1412))
+SUMPRODUCT(-('Diário 3o PA'!$E$5:$E$2004='Analítico Cp.'!$B121),-('Diário 3o PA'!$Q$5:$Q$2004=C$1),('Diário 3o PA'!$F$5:$F$2004))
+SUMPRODUCT(-('Diário 4º PA'!$E$5:$E$2004='Analítico Cp.'!$B121),-('Diário 4º PA'!$Q$5:$Q$2004=C$1),('Diário 4º PA'!$F$5:$F$2004))
+SUMPRODUCT(-('Diário 5º PA'!$E$5:$E$2004='Analítico Cp.'!$B121),-('Diário 5º PA'!$Q$5:$Q$2004=C$1),('Diário 5º PA'!$F$5:$F$2004))
+SUMPRODUCT(-('Comp.'!$D$5:$D$253='Analítico Cp.'!$B121),-('Comp.'!$L$5:$L$253=C$1),('Comp.'!$E$5:$E$253))</f>
        <v>6603.5</v>
      </c>
      <c r="D121" s="15">
        <f>SUMPRODUCT(-('Diário 2o PA'!$E$5:$E$1412='Analítico Cp.'!$B121),-('Diário 2o PA'!$Q$5:$Q$1412=D$1),('Diário 2o PA'!$F$5:$F$1412))
+SUMPRODUCT(-('Diário 3o PA'!$E$5:$E$2004='Analítico Cp.'!$B121),-('Diário 3o PA'!$Q$5:$Q$2004=D$1),('Diário 3o PA'!$F$5:$F$2004))
+SUMPRODUCT(-('Diário 4º PA'!$E$5:$E$2004='Analítico Cp.'!$B121),-('Diário 4º PA'!$Q$5:$Q$2004=D$1),('Diário 4º PA'!$F$5:$F$2004))
+SUMPRODUCT(-('Diário 5º PA'!$E$5:$E$2004='Analítico Cp.'!$B121),-('Diário 5º PA'!$Q$5:$Q$2004=D$1),('Diário 5º PA'!$F$5:$F$2004))
+SUMPRODUCT(-('Comp.'!$D$5:$D$253='Analítico Cp.'!$B121),-('Comp.'!$L$5:$L$253=D$1),('Comp.'!$E$5:$E$253))</f>
        <v>6603.5</v>
      </c>
      <c r="E121" s="15">
        <f>SUMPRODUCT(-('Diário 2o PA'!$E$5:$E$1412='Analítico Cp.'!$B121),-('Diário 2o PA'!$Q$5:$Q$1412=E$1),('Diário 2o PA'!$F$5:$F$1412))
+SUMPRODUCT(-('Diário 3o PA'!$E$5:$E$2004='Analítico Cp.'!$B121),-('Diário 3o PA'!$Q$5:$Q$2004=E$1),('Diário 3o PA'!$F$5:$F$2004))
+SUMPRODUCT(-('Diário 4º PA'!$E$5:$E$2004='Analítico Cp.'!$B121),-('Diário 4º PA'!$Q$5:$Q$2004=E$1),('Diário 4º PA'!$F$5:$F$2004))
+SUMPRODUCT(-('Diário 5º PA'!$E$5:$E$2004='Analítico Cp.'!$B121),-('Diário 5º PA'!$Q$5:$Q$2004=E$1),('Diário 5º PA'!$F$5:$F$2004))
+SUMPRODUCT(-('Comp.'!$D$5:$D$253='Analítico Cp.'!$B121),-('Comp.'!$L$5:$L$253=E$1),('Comp.'!$E$5:$E$253))</f>
        <v>6603.5</v>
      </c>
      <c r="F121" s="15">
        <f>SUMPRODUCT(-('Diário 2o PA'!$E$5:$E$1412='Analítico Cp.'!$B121),-('Diário 2o PA'!$Q$5:$Q$1412=F$1),('Diário 2o PA'!$F$5:$F$1412))
+SUMPRODUCT(-('Diário 3o PA'!$E$5:$E$2004='Analítico Cp.'!$B121),-('Diário 3o PA'!$Q$5:$Q$2004=F$1),('Diário 3o PA'!$F$5:$F$2004))
+SUMPRODUCT(-('Diário 4º PA'!$E$5:$E$2004='Analítico Cp.'!$B121),-('Diário 4º PA'!$Q$5:$Q$2004=F$1),('Diário 4º PA'!$F$5:$F$2004))
+SUMPRODUCT(-('Diário 5º PA'!$E$5:$E$2004='Analítico Cp.'!$B121),-('Diário 5º PA'!$Q$5:$Q$2004=F$1),('Diário 5º PA'!$F$5:$F$2004))
+SUMPRODUCT(-('Comp.'!$D$5:$D$253='Analítico Cp.'!$B121),-('Comp.'!$L$5:$L$253=F$1),('Comp.'!$E$5:$E$253))</f>
        <v>0</v>
      </c>
      <c r="G121" s="15">
        <f>SUMPRODUCT(-('Diário 2o PA'!$E$5:$E$1412='Analítico Cp.'!$B121),-('Diário 2o PA'!$Q$5:$Q$1412=G$1),('Diário 2o PA'!$F$5:$F$1412))
+SUMPRODUCT(-('Diário 3o PA'!$E$5:$E$2004='Analítico Cp.'!$B121),-('Diário 3o PA'!$Q$5:$Q$2004=G$1),('Diário 3o PA'!$F$5:$F$2004))
+SUMPRODUCT(-('Diário 4º PA'!$E$5:$E$2004='Analítico Cp.'!$B121),-('Diário 4º PA'!$Q$5:$Q$2004=G$1),('Diário 4º PA'!$F$5:$F$2004))
+SUMPRODUCT(-('Diário 5º PA'!$E$5:$E$2004='Analítico Cp.'!$B121),-('Diário 5º PA'!$Q$5:$Q$2004=G$1),('Diário 5º PA'!$F$5:$F$2004))
+SUMPRODUCT(-('Comp.'!$D$5:$D$253='Analítico Cp.'!$B121),-('Comp.'!$L$5:$L$253=G$1),('Comp.'!$E$5:$E$253))</f>
        <v>0</v>
      </c>
      <c r="H121" s="15">
        <f>SUMPRODUCT(-('Diário 2o PA'!$E$5:$E$1412='Analítico Cp.'!$B121),-('Diário 2o PA'!$Q$5:$Q$1412=H$1),('Diário 2o PA'!$F$5:$F$1412))
+SUMPRODUCT(-('Diário 3o PA'!$E$5:$E$2004='Analítico Cp.'!$B121),-('Diário 3o PA'!$Q$5:$Q$2004=H$1),('Diário 3o PA'!$F$5:$F$2004))
+SUMPRODUCT(-('Diário 4º PA'!$E$5:$E$2004='Analítico Cp.'!$B121),-('Diário 4º PA'!$Q$5:$Q$2004=H$1),('Diário 4º PA'!$F$5:$F$2004))
+SUMPRODUCT(-('Diário 5º PA'!$E$5:$E$2004='Analítico Cp.'!$B121),-('Diário 5º PA'!$Q$5:$Q$2004=H$1),('Diário 5º PA'!$F$5:$F$2004))
+SUMPRODUCT(-('Comp.'!$D$5:$D$253='Analítico Cp.'!$B121),-('Comp.'!$L$5:$L$253=H$1),('Comp.'!$E$5:$E$253))</f>
        <v>0</v>
      </c>
      <c r="I121" s="15">
        <f>SUMPRODUCT(-('Diário 2o PA'!$E$5:$E$1412='Analítico Cp.'!$B121),-('Diário 2o PA'!$Q$5:$Q$1412=I$1),('Diário 2o PA'!$F$5:$F$1412))
+SUMPRODUCT(-('Diário 3o PA'!$E$5:$E$2004='Analítico Cp.'!$B121),-('Diário 3o PA'!$Q$5:$Q$2004=I$1),('Diário 3o PA'!$F$5:$F$2004))
+SUMPRODUCT(-('Diário 4º PA'!$E$5:$E$2004='Analítico Cp.'!$B121),-('Diário 4º PA'!$Q$5:$Q$2004=I$1),('Diário 4º PA'!$F$5:$F$2004))
+SUMPRODUCT(-('Diário 5º PA'!$E$5:$E$2004='Analítico Cp.'!$B121),-('Diário 5º PA'!$Q$5:$Q$2004=I$1),('Diário 5º PA'!$F$5:$F$2004))
+SUMPRODUCT(-('Comp.'!$D$5:$D$253='Analítico Cp.'!$B121),-('Comp.'!$L$5:$L$253=I$1),('Comp.'!$E$5:$E$253))</f>
        <v>0</v>
      </c>
      <c r="J121" s="15">
        <f>SUMPRODUCT(-('Diário 2o PA'!$E$5:$E$1412='Analítico Cp.'!$B121),-('Diário 2o PA'!$Q$5:$Q$1412=J$1),('Diário 2o PA'!$F$5:$F$1412))
+SUMPRODUCT(-('Diário 3o PA'!$E$5:$E$2004='Analítico Cp.'!$B121),-('Diário 3o PA'!$Q$5:$Q$2004=J$1),('Diário 3o PA'!$F$5:$F$2004))
+SUMPRODUCT(-('Diário 4º PA'!$E$5:$E$2004='Analítico Cp.'!$B121),-('Diário 4º PA'!$Q$5:$Q$2004=J$1),('Diário 4º PA'!$F$5:$F$2004))
+SUMPRODUCT(-('Diário 5º PA'!$E$5:$E$2004='Analítico Cp.'!$B121),-('Diário 5º PA'!$Q$5:$Q$2004=J$1),('Diário 5º PA'!$F$5:$F$2004))
+SUMPRODUCT(-('Comp.'!$D$5:$D$253='Analítico Cp.'!$B121),-('Comp.'!$L$5:$L$253=J$1),('Comp.'!$E$5:$E$253))</f>
        <v>0</v>
      </c>
      <c r="K121" s="15">
        <f>SUMPRODUCT(-('Diário 2o PA'!$E$5:$E$1412='Analítico Cp.'!$B121),-('Diário 2o PA'!$Q$5:$Q$1412=K$1),('Diário 2o PA'!$F$5:$F$1412))
+SUMPRODUCT(-('Diário 3o PA'!$E$5:$E$2004='Analítico Cp.'!$B121),-('Diário 3o PA'!$Q$5:$Q$2004=K$1),('Diário 3o PA'!$F$5:$F$2004))
+SUMPRODUCT(-('Diário 4º PA'!$E$5:$E$2004='Analítico Cp.'!$B121),-('Diário 4º PA'!$Q$5:$Q$2004=K$1),('Diário 4º PA'!$F$5:$F$2004))
+SUMPRODUCT(-('Diário 5º PA'!$E$5:$E$2004='Analítico Cp.'!$B121),-('Diário 5º PA'!$Q$5:$Q$2004=K$1),('Diário 5º PA'!$F$5:$F$2004))
+SUMPRODUCT(-('Comp.'!$D$5:$D$253='Analítico Cp.'!$B121),-('Comp.'!$L$5:$L$253=K$1),('Comp.'!$E$5:$E$253))</f>
        <v>0</v>
      </c>
      <c r="L121" s="15">
        <f>SUMPRODUCT(-('Diário 2o PA'!$E$5:$E$1412='Analítico Cp.'!$B121),-('Diário 2o PA'!$Q$5:$Q$1412=L$1),('Diário 2o PA'!$F$5:$F$1412))
+SUMPRODUCT(-('Diário 3o PA'!$E$5:$E$2004='Analítico Cp.'!$B121),-('Diário 3o PA'!$Q$5:$Q$2004=L$1),('Diário 3o PA'!$F$5:$F$2004))
+SUMPRODUCT(-('Diário 4º PA'!$E$5:$E$2004='Analítico Cp.'!$B121),-('Diário 4º PA'!$Q$5:$Q$2004=L$1),('Diário 4º PA'!$F$5:$F$2004))
+SUMPRODUCT(-('Diário 5º PA'!$E$5:$E$2004='Analítico Cp.'!$B121),-('Diário 5º PA'!$Q$5:$Q$2004=L$1),('Diário 5º PA'!$F$5:$F$2004))
+SUMPRODUCT(-('Comp.'!$D$5:$D$253='Analítico Cp.'!$B121),-('Comp.'!$L$5:$L$253=L$1),('Comp.'!$E$5:$E$253))</f>
        <v>0</v>
      </c>
      <c r="M121" s="15">
        <f>SUMPRODUCT(-('Diário 2o PA'!$E$5:$E$1412='Analítico Cp.'!$B121),-('Diário 2o PA'!$Q$5:$Q$1412=M$1),('Diário 2o PA'!$F$5:$F$1412))
+SUMPRODUCT(-('Diário 3o PA'!$E$5:$E$2004='Analítico Cp.'!$B121),-('Diário 3o PA'!$Q$5:$Q$2004=M$1),('Diário 3o PA'!$F$5:$F$2004))
+SUMPRODUCT(-('Diário 4º PA'!$E$5:$E$2004='Analítico Cp.'!$B121),-('Diário 4º PA'!$Q$5:$Q$2004=M$1),('Diário 4º PA'!$F$5:$F$2004))
+SUMPRODUCT(-('Diário 5º PA'!$E$5:$E$2004='Analítico Cp.'!$B121),-('Diário 5º PA'!$Q$5:$Q$2004=M$1),('Diário 5º PA'!$F$5:$F$2004))
+SUMPRODUCT(-('Comp.'!$D$5:$D$253='Analítico Cp.'!$B121),-('Comp.'!$L$5:$L$253=M$1),('Comp.'!$E$5:$E$253))</f>
        <v>0</v>
      </c>
      <c r="N121" s="15">
        <f>SUMPRODUCT(-('Diário 2o PA'!$E$5:$E$1412='Analítico Cp.'!$B121),-('Diário 2o PA'!$Q$5:$Q$1412=N$1),('Diário 2o PA'!$F$5:$F$1412))
+SUMPRODUCT(-('Diário 3o PA'!$E$5:$E$2004='Analítico Cp.'!$B121),-('Diário 3o PA'!$Q$5:$Q$2004=N$1),('Diário 3o PA'!$F$5:$F$2004))
+SUMPRODUCT(-('Diário 4º PA'!$E$5:$E$2004='Analítico Cp.'!$B121),-('Diário 4º PA'!$Q$5:$Q$2004=N$1),('Diário 4º PA'!$F$5:$F$2004))
+SUMPRODUCT(-('Diário 5º PA'!$E$5:$E$2004='Analítico Cp.'!$B121),-('Diário 5º PA'!$Q$5:$Q$2004=N$1),('Diário 5º PA'!$F$5:$F$2004))
+SUMPRODUCT(-('Comp.'!$D$5:$D$253='Analítico Cp.'!$B121),-('Comp.'!$L$5:$L$253=N$1),('Comp.'!$E$5:$E$253))</f>
        <v>0</v>
      </c>
      <c r="O121" s="16">
        <f t="shared" si="14"/>
        <v>19810.5</v>
      </c>
      <c r="P121" s="193">
        <f t="shared" si="15"/>
        <v>2.7814169755772749E-3</v>
      </c>
    </row>
    <row r="122" spans="1:16" ht="23.25" customHeight="1" x14ac:dyDescent="0.25">
      <c r="A122" s="68" t="s">
        <v>649</v>
      </c>
      <c r="B122" s="115" t="s">
        <v>697</v>
      </c>
      <c r="C122" s="15">
        <f>SUMPRODUCT(-('Diário 2o PA'!$E$5:$E$1412='Analítico Cp.'!$B122),-('Diário 2o PA'!$Q$5:$Q$1412=C$1),('Diário 2o PA'!$F$5:$F$1412))
+SUMPRODUCT(-('Diário 3o PA'!$E$5:$E$2004='Analítico Cp.'!$B122),-('Diário 3o PA'!$Q$5:$Q$2004=C$1),('Diário 3o PA'!$F$5:$F$2004))
+SUMPRODUCT(-('Diário 4º PA'!$E$5:$E$2004='Analítico Cp.'!$B122),-('Diário 4º PA'!$Q$5:$Q$2004=C$1),('Diário 4º PA'!$F$5:$F$2004))
+SUMPRODUCT(-('Diário 5º PA'!$E$5:$E$2004='Analítico Cp.'!$B122),-('Diário 5º PA'!$Q$5:$Q$2004=C$1),('Diário 5º PA'!$F$5:$F$2004))
+SUMPRODUCT(-('Comp.'!$D$5:$D$253='Analítico Cp.'!$B122),-('Comp.'!$L$5:$L$253=C$1),('Comp.'!$E$5:$E$253))</f>
        <v>12333.33</v>
      </c>
      <c r="D122" s="15">
        <f>SUMPRODUCT(-('Diário 2o PA'!$E$5:$E$1412='Analítico Cp.'!$B122),-('Diário 2o PA'!$Q$5:$Q$1412=D$1),('Diário 2o PA'!$F$5:$F$1412))
+SUMPRODUCT(-('Diário 3o PA'!$E$5:$E$2004='Analítico Cp.'!$B122),-('Diário 3o PA'!$Q$5:$Q$2004=D$1),('Diário 3o PA'!$F$5:$F$2004))
+SUMPRODUCT(-('Diário 4º PA'!$E$5:$E$2004='Analítico Cp.'!$B122),-('Diário 4º PA'!$Q$5:$Q$2004=D$1),('Diário 4º PA'!$F$5:$F$2004))
+SUMPRODUCT(-('Diário 5º PA'!$E$5:$E$2004='Analítico Cp.'!$B122),-('Diário 5º PA'!$Q$5:$Q$2004=D$1),('Diário 5º PA'!$F$5:$F$2004))
+SUMPRODUCT(-('Comp.'!$D$5:$D$253='Analítico Cp.'!$B122),-('Comp.'!$L$5:$L$253=D$1),('Comp.'!$E$5:$E$253))</f>
        <v>3333.33</v>
      </c>
      <c r="E122" s="15">
        <f>SUMPRODUCT(-('Diário 2o PA'!$E$5:$E$1412='Analítico Cp.'!$B122),-('Diário 2o PA'!$Q$5:$Q$1412=E$1),('Diário 2o PA'!$F$5:$F$1412))
+SUMPRODUCT(-('Diário 3o PA'!$E$5:$E$2004='Analítico Cp.'!$B122),-('Diário 3o PA'!$Q$5:$Q$2004=E$1),('Diário 3o PA'!$F$5:$F$2004))
+SUMPRODUCT(-('Diário 4º PA'!$E$5:$E$2004='Analítico Cp.'!$B122),-('Diário 4º PA'!$Q$5:$Q$2004=E$1),('Diário 4º PA'!$F$5:$F$2004))
+SUMPRODUCT(-('Diário 5º PA'!$E$5:$E$2004='Analítico Cp.'!$B122),-('Diário 5º PA'!$Q$5:$Q$2004=E$1),('Diário 5º PA'!$F$5:$F$2004))
+SUMPRODUCT(-('Comp.'!$D$5:$D$253='Analítico Cp.'!$B122),-('Comp.'!$L$5:$L$253=E$1),('Comp.'!$E$5:$E$253))</f>
        <v>62614.740000000005</v>
      </c>
      <c r="F122" s="15">
        <f>SUMPRODUCT(-('Diário 2o PA'!$E$5:$E$1412='Analítico Cp.'!$B122),-('Diário 2o PA'!$Q$5:$Q$1412=F$1),('Diário 2o PA'!$F$5:$F$1412))
+SUMPRODUCT(-('Diário 3o PA'!$E$5:$E$2004='Analítico Cp.'!$B122),-('Diário 3o PA'!$Q$5:$Q$2004=F$1),('Diário 3o PA'!$F$5:$F$2004))
+SUMPRODUCT(-('Diário 4º PA'!$E$5:$E$2004='Analítico Cp.'!$B122),-('Diário 4º PA'!$Q$5:$Q$2004=F$1),('Diário 4º PA'!$F$5:$F$2004))
+SUMPRODUCT(-('Diário 5º PA'!$E$5:$E$2004='Analítico Cp.'!$B122),-('Diário 5º PA'!$Q$5:$Q$2004=F$1),('Diário 5º PA'!$F$5:$F$2004))
+SUMPRODUCT(-('Comp.'!$D$5:$D$253='Analítico Cp.'!$B122),-('Comp.'!$L$5:$L$253=F$1),('Comp.'!$E$5:$E$253))</f>
        <v>0</v>
      </c>
      <c r="G122" s="15">
        <f>SUMPRODUCT(-('Diário 2o PA'!$E$5:$E$1412='Analítico Cp.'!$B122),-('Diário 2o PA'!$Q$5:$Q$1412=G$1),('Diário 2o PA'!$F$5:$F$1412))
+SUMPRODUCT(-('Diário 3o PA'!$E$5:$E$2004='Analítico Cp.'!$B122),-('Diário 3o PA'!$Q$5:$Q$2004=G$1),('Diário 3o PA'!$F$5:$F$2004))
+SUMPRODUCT(-('Diário 4º PA'!$E$5:$E$2004='Analítico Cp.'!$B122),-('Diário 4º PA'!$Q$5:$Q$2004=G$1),('Diário 4º PA'!$F$5:$F$2004))
+SUMPRODUCT(-('Diário 5º PA'!$E$5:$E$2004='Analítico Cp.'!$B122),-('Diário 5º PA'!$Q$5:$Q$2004=G$1),('Diário 5º PA'!$F$5:$F$2004))
+SUMPRODUCT(-('Comp.'!$D$5:$D$253='Analítico Cp.'!$B122),-('Comp.'!$L$5:$L$253=G$1),('Comp.'!$E$5:$E$253))</f>
        <v>0</v>
      </c>
      <c r="H122" s="15">
        <f>SUMPRODUCT(-('Diário 2o PA'!$E$5:$E$1412='Analítico Cp.'!$B122),-('Diário 2o PA'!$Q$5:$Q$1412=H$1),('Diário 2o PA'!$F$5:$F$1412))
+SUMPRODUCT(-('Diário 3o PA'!$E$5:$E$2004='Analítico Cp.'!$B122),-('Diário 3o PA'!$Q$5:$Q$2004=H$1),('Diário 3o PA'!$F$5:$F$2004))
+SUMPRODUCT(-('Diário 4º PA'!$E$5:$E$2004='Analítico Cp.'!$B122),-('Diário 4º PA'!$Q$5:$Q$2004=H$1),('Diário 4º PA'!$F$5:$F$2004))
+SUMPRODUCT(-('Diário 5º PA'!$E$5:$E$2004='Analítico Cp.'!$B122),-('Diário 5º PA'!$Q$5:$Q$2004=H$1),('Diário 5º PA'!$F$5:$F$2004))
+SUMPRODUCT(-('Comp.'!$D$5:$D$253='Analítico Cp.'!$B122),-('Comp.'!$L$5:$L$253=H$1),('Comp.'!$E$5:$E$253))</f>
        <v>0</v>
      </c>
      <c r="I122" s="15">
        <f>SUMPRODUCT(-('Diário 2o PA'!$E$5:$E$1412='Analítico Cp.'!$B122),-('Diário 2o PA'!$Q$5:$Q$1412=I$1),('Diário 2o PA'!$F$5:$F$1412))
+SUMPRODUCT(-('Diário 3o PA'!$E$5:$E$2004='Analítico Cp.'!$B122),-('Diário 3o PA'!$Q$5:$Q$2004=I$1),('Diário 3o PA'!$F$5:$F$2004))
+SUMPRODUCT(-('Diário 4º PA'!$E$5:$E$2004='Analítico Cp.'!$B122),-('Diário 4º PA'!$Q$5:$Q$2004=I$1),('Diário 4º PA'!$F$5:$F$2004))
+SUMPRODUCT(-('Diário 5º PA'!$E$5:$E$2004='Analítico Cp.'!$B122),-('Diário 5º PA'!$Q$5:$Q$2004=I$1),('Diário 5º PA'!$F$5:$F$2004))
+SUMPRODUCT(-('Comp.'!$D$5:$D$253='Analítico Cp.'!$B122),-('Comp.'!$L$5:$L$253=I$1),('Comp.'!$E$5:$E$253))</f>
        <v>0</v>
      </c>
      <c r="J122" s="15">
        <f>SUMPRODUCT(-('Diário 2o PA'!$E$5:$E$1412='Analítico Cp.'!$B122),-('Diário 2o PA'!$Q$5:$Q$1412=J$1),('Diário 2o PA'!$F$5:$F$1412))
+SUMPRODUCT(-('Diário 3o PA'!$E$5:$E$2004='Analítico Cp.'!$B122),-('Diário 3o PA'!$Q$5:$Q$2004=J$1),('Diário 3o PA'!$F$5:$F$2004))
+SUMPRODUCT(-('Diário 4º PA'!$E$5:$E$2004='Analítico Cp.'!$B122),-('Diário 4º PA'!$Q$5:$Q$2004=J$1),('Diário 4º PA'!$F$5:$F$2004))
+SUMPRODUCT(-('Diário 5º PA'!$E$5:$E$2004='Analítico Cp.'!$B122),-('Diário 5º PA'!$Q$5:$Q$2004=J$1),('Diário 5º PA'!$F$5:$F$2004))
+SUMPRODUCT(-('Comp.'!$D$5:$D$253='Analítico Cp.'!$B122),-('Comp.'!$L$5:$L$253=J$1),('Comp.'!$E$5:$E$253))</f>
        <v>0</v>
      </c>
      <c r="K122" s="15">
        <f>SUMPRODUCT(-('Diário 2o PA'!$E$5:$E$1412='Analítico Cp.'!$B122),-('Diário 2o PA'!$Q$5:$Q$1412=K$1),('Diário 2o PA'!$F$5:$F$1412))
+SUMPRODUCT(-('Diário 3o PA'!$E$5:$E$2004='Analítico Cp.'!$B122),-('Diário 3o PA'!$Q$5:$Q$2004=K$1),('Diário 3o PA'!$F$5:$F$2004))
+SUMPRODUCT(-('Diário 4º PA'!$E$5:$E$2004='Analítico Cp.'!$B122),-('Diário 4º PA'!$Q$5:$Q$2004=K$1),('Diário 4º PA'!$F$5:$F$2004))
+SUMPRODUCT(-('Diário 5º PA'!$E$5:$E$2004='Analítico Cp.'!$B122),-('Diário 5º PA'!$Q$5:$Q$2004=K$1),('Diário 5º PA'!$F$5:$F$2004))
+SUMPRODUCT(-('Comp.'!$D$5:$D$253='Analítico Cp.'!$B122),-('Comp.'!$L$5:$L$253=K$1),('Comp.'!$E$5:$E$253))</f>
        <v>0</v>
      </c>
      <c r="L122" s="15">
        <f>SUMPRODUCT(-('Diário 2o PA'!$E$5:$E$1412='Analítico Cp.'!$B122),-('Diário 2o PA'!$Q$5:$Q$1412=L$1),('Diário 2o PA'!$F$5:$F$1412))
+SUMPRODUCT(-('Diário 3o PA'!$E$5:$E$2004='Analítico Cp.'!$B122),-('Diário 3o PA'!$Q$5:$Q$2004=L$1),('Diário 3o PA'!$F$5:$F$2004))
+SUMPRODUCT(-('Diário 4º PA'!$E$5:$E$2004='Analítico Cp.'!$B122),-('Diário 4º PA'!$Q$5:$Q$2004=L$1),('Diário 4º PA'!$F$5:$F$2004))
+SUMPRODUCT(-('Diário 5º PA'!$E$5:$E$2004='Analítico Cp.'!$B122),-('Diário 5º PA'!$Q$5:$Q$2004=L$1),('Diário 5º PA'!$F$5:$F$2004))
+SUMPRODUCT(-('Comp.'!$D$5:$D$253='Analítico Cp.'!$B122),-('Comp.'!$L$5:$L$253=L$1),('Comp.'!$E$5:$E$253))</f>
        <v>0</v>
      </c>
      <c r="M122" s="15">
        <f>SUMPRODUCT(-('Diário 2o PA'!$E$5:$E$1412='Analítico Cp.'!$B122),-('Diário 2o PA'!$Q$5:$Q$1412=M$1),('Diário 2o PA'!$F$5:$F$1412))
+SUMPRODUCT(-('Diário 3o PA'!$E$5:$E$2004='Analítico Cp.'!$B122),-('Diário 3o PA'!$Q$5:$Q$2004=M$1),('Diário 3o PA'!$F$5:$F$2004))
+SUMPRODUCT(-('Diário 4º PA'!$E$5:$E$2004='Analítico Cp.'!$B122),-('Diário 4º PA'!$Q$5:$Q$2004=M$1),('Diário 4º PA'!$F$5:$F$2004))
+SUMPRODUCT(-('Diário 5º PA'!$E$5:$E$2004='Analítico Cp.'!$B122),-('Diário 5º PA'!$Q$5:$Q$2004=M$1),('Diário 5º PA'!$F$5:$F$2004))
+SUMPRODUCT(-('Comp.'!$D$5:$D$253='Analítico Cp.'!$B122),-('Comp.'!$L$5:$L$253=M$1),('Comp.'!$E$5:$E$253))</f>
        <v>0</v>
      </c>
      <c r="N122" s="15">
        <f>SUMPRODUCT(-('Diário 2o PA'!$E$5:$E$1412='Analítico Cp.'!$B122),-('Diário 2o PA'!$Q$5:$Q$1412=N$1),('Diário 2o PA'!$F$5:$F$1412))
+SUMPRODUCT(-('Diário 3o PA'!$E$5:$E$2004='Analítico Cp.'!$B122),-('Diário 3o PA'!$Q$5:$Q$2004=N$1),('Diário 3o PA'!$F$5:$F$2004))
+SUMPRODUCT(-('Diário 4º PA'!$E$5:$E$2004='Analítico Cp.'!$B122),-('Diário 4º PA'!$Q$5:$Q$2004=N$1),('Diário 4º PA'!$F$5:$F$2004))
+SUMPRODUCT(-('Diário 5º PA'!$E$5:$E$2004='Analítico Cp.'!$B122),-('Diário 5º PA'!$Q$5:$Q$2004=N$1),('Diário 5º PA'!$F$5:$F$2004))
+SUMPRODUCT(-('Comp.'!$D$5:$D$253='Analítico Cp.'!$B122),-('Comp.'!$L$5:$L$253=N$1),('Comp.'!$E$5:$E$253))</f>
        <v>0</v>
      </c>
      <c r="O122" s="16">
        <f t="shared" si="14"/>
        <v>78281.400000000009</v>
      </c>
      <c r="P122" s="193">
        <f t="shared" si="15"/>
        <v>1.0990798557934171E-2</v>
      </c>
    </row>
    <row r="123" spans="1:16" ht="23.25" customHeight="1" x14ac:dyDescent="0.25">
      <c r="A123" s="68" t="s">
        <v>650</v>
      </c>
      <c r="B123" s="115" t="s">
        <v>698</v>
      </c>
      <c r="C123" s="15">
        <f>SUMPRODUCT(-('Diário 2o PA'!$E$5:$E$1412='Analítico Cp.'!$B123),-('Diário 2o PA'!$Q$5:$Q$1412=C$1),('Diário 2o PA'!$F$5:$F$1412))
+SUMPRODUCT(-('Diário 3o PA'!$E$5:$E$2004='Analítico Cp.'!$B123),-('Diário 3o PA'!$Q$5:$Q$2004=C$1),('Diário 3o PA'!$F$5:$F$2004))
+SUMPRODUCT(-('Diário 4º PA'!$E$5:$E$2004='Analítico Cp.'!$B123),-('Diário 4º PA'!$Q$5:$Q$2004=C$1),('Diário 4º PA'!$F$5:$F$2004))
+SUMPRODUCT(-('Diário 5º PA'!$E$5:$E$2004='Analítico Cp.'!$B123),-('Diário 5º PA'!$Q$5:$Q$2004=C$1),('Diário 5º PA'!$F$5:$F$2004))
+SUMPRODUCT(-('Comp.'!$D$5:$D$253='Analítico Cp.'!$B123),-('Comp.'!$L$5:$L$253=C$1),('Comp.'!$E$5:$E$253))</f>
        <v>0</v>
      </c>
      <c r="D123" s="15">
        <f>SUMPRODUCT(-('Diário 2o PA'!$E$5:$E$1412='Analítico Cp.'!$B123),-('Diário 2o PA'!$Q$5:$Q$1412=D$1),('Diário 2o PA'!$F$5:$F$1412))
+SUMPRODUCT(-('Diário 3o PA'!$E$5:$E$2004='Analítico Cp.'!$B123),-('Diário 3o PA'!$Q$5:$Q$2004=D$1),('Diário 3o PA'!$F$5:$F$2004))
+SUMPRODUCT(-('Diário 4º PA'!$E$5:$E$2004='Analítico Cp.'!$B123),-('Diário 4º PA'!$Q$5:$Q$2004=D$1),('Diário 4º PA'!$F$5:$F$2004))
+SUMPRODUCT(-('Diário 5º PA'!$E$5:$E$2004='Analítico Cp.'!$B123),-('Diário 5º PA'!$Q$5:$Q$2004=D$1),('Diário 5º PA'!$F$5:$F$2004))
+SUMPRODUCT(-('Comp.'!$D$5:$D$253='Analítico Cp.'!$B123),-('Comp.'!$L$5:$L$253=D$1),('Comp.'!$E$5:$E$253))</f>
        <v>0</v>
      </c>
      <c r="E123" s="15">
        <f>SUMPRODUCT(-('Diário 2o PA'!$E$5:$E$1412='Analítico Cp.'!$B123),-('Diário 2o PA'!$Q$5:$Q$1412=E$1),('Diário 2o PA'!$F$5:$F$1412))
+SUMPRODUCT(-('Diário 3o PA'!$E$5:$E$2004='Analítico Cp.'!$B123),-('Diário 3o PA'!$Q$5:$Q$2004=E$1),('Diário 3o PA'!$F$5:$F$2004))
+SUMPRODUCT(-('Diário 4º PA'!$E$5:$E$2004='Analítico Cp.'!$B123),-('Diário 4º PA'!$Q$5:$Q$2004=E$1),('Diário 4º PA'!$F$5:$F$2004))
+SUMPRODUCT(-('Diário 5º PA'!$E$5:$E$2004='Analítico Cp.'!$B123),-('Diário 5º PA'!$Q$5:$Q$2004=E$1),('Diário 5º PA'!$F$5:$F$2004))
+SUMPRODUCT(-('Comp.'!$D$5:$D$253='Analítico Cp.'!$B123),-('Comp.'!$L$5:$L$253=E$1),('Comp.'!$E$5:$E$253))</f>
        <v>0</v>
      </c>
      <c r="F123" s="15">
        <f>SUMPRODUCT(-('Diário 2o PA'!$E$5:$E$1412='Analítico Cp.'!$B123),-('Diário 2o PA'!$Q$5:$Q$1412=F$1),('Diário 2o PA'!$F$5:$F$1412))
+SUMPRODUCT(-('Diário 3o PA'!$E$5:$E$2004='Analítico Cp.'!$B123),-('Diário 3o PA'!$Q$5:$Q$2004=F$1),('Diário 3o PA'!$F$5:$F$2004))
+SUMPRODUCT(-('Diário 4º PA'!$E$5:$E$2004='Analítico Cp.'!$B123),-('Diário 4º PA'!$Q$5:$Q$2004=F$1),('Diário 4º PA'!$F$5:$F$2004))
+SUMPRODUCT(-('Diário 5º PA'!$E$5:$E$2004='Analítico Cp.'!$B123),-('Diário 5º PA'!$Q$5:$Q$2004=F$1),('Diário 5º PA'!$F$5:$F$2004))
+SUMPRODUCT(-('Comp.'!$D$5:$D$253='Analítico Cp.'!$B123),-('Comp.'!$L$5:$L$253=F$1),('Comp.'!$E$5:$E$253))</f>
        <v>0</v>
      </c>
      <c r="G123" s="15">
        <f>SUMPRODUCT(-('Diário 2o PA'!$E$5:$E$1412='Analítico Cp.'!$B123),-('Diário 2o PA'!$Q$5:$Q$1412=G$1),('Diário 2o PA'!$F$5:$F$1412))
+SUMPRODUCT(-('Diário 3o PA'!$E$5:$E$2004='Analítico Cp.'!$B123),-('Diário 3o PA'!$Q$5:$Q$2004=G$1),('Diário 3o PA'!$F$5:$F$2004))
+SUMPRODUCT(-('Diário 4º PA'!$E$5:$E$2004='Analítico Cp.'!$B123),-('Diário 4º PA'!$Q$5:$Q$2004=G$1),('Diário 4º PA'!$F$5:$F$2004))
+SUMPRODUCT(-('Diário 5º PA'!$E$5:$E$2004='Analítico Cp.'!$B123),-('Diário 5º PA'!$Q$5:$Q$2004=G$1),('Diário 5º PA'!$F$5:$F$2004))
+SUMPRODUCT(-('Comp.'!$D$5:$D$253='Analítico Cp.'!$B123),-('Comp.'!$L$5:$L$253=G$1),('Comp.'!$E$5:$E$253))</f>
        <v>0</v>
      </c>
      <c r="H123" s="15">
        <f>SUMPRODUCT(-('Diário 2o PA'!$E$5:$E$1412='Analítico Cp.'!$B123),-('Diário 2o PA'!$Q$5:$Q$1412=H$1),('Diário 2o PA'!$F$5:$F$1412))
+SUMPRODUCT(-('Diário 3o PA'!$E$5:$E$2004='Analítico Cp.'!$B123),-('Diário 3o PA'!$Q$5:$Q$2004=H$1),('Diário 3o PA'!$F$5:$F$2004))
+SUMPRODUCT(-('Diário 4º PA'!$E$5:$E$2004='Analítico Cp.'!$B123),-('Diário 4º PA'!$Q$5:$Q$2004=H$1),('Diário 4º PA'!$F$5:$F$2004))
+SUMPRODUCT(-('Diário 5º PA'!$E$5:$E$2004='Analítico Cp.'!$B123),-('Diário 5º PA'!$Q$5:$Q$2004=H$1),('Diário 5º PA'!$F$5:$F$2004))
+SUMPRODUCT(-('Comp.'!$D$5:$D$253='Analítico Cp.'!$B123),-('Comp.'!$L$5:$L$253=H$1),('Comp.'!$E$5:$E$253))</f>
        <v>0</v>
      </c>
      <c r="I123" s="15">
        <f>SUMPRODUCT(-('Diário 2o PA'!$E$5:$E$1412='Analítico Cp.'!$B123),-('Diário 2o PA'!$Q$5:$Q$1412=I$1),('Diário 2o PA'!$F$5:$F$1412))
+SUMPRODUCT(-('Diário 3o PA'!$E$5:$E$2004='Analítico Cp.'!$B123),-('Diário 3o PA'!$Q$5:$Q$2004=I$1),('Diário 3o PA'!$F$5:$F$2004))
+SUMPRODUCT(-('Diário 4º PA'!$E$5:$E$2004='Analítico Cp.'!$B123),-('Diário 4º PA'!$Q$5:$Q$2004=I$1),('Diário 4º PA'!$F$5:$F$2004))
+SUMPRODUCT(-('Diário 5º PA'!$E$5:$E$2004='Analítico Cp.'!$B123),-('Diário 5º PA'!$Q$5:$Q$2004=I$1),('Diário 5º PA'!$F$5:$F$2004))
+SUMPRODUCT(-('Comp.'!$D$5:$D$253='Analítico Cp.'!$B123),-('Comp.'!$L$5:$L$253=I$1),('Comp.'!$E$5:$E$253))</f>
        <v>0</v>
      </c>
      <c r="J123" s="15">
        <f>SUMPRODUCT(-('Diário 2o PA'!$E$5:$E$1412='Analítico Cp.'!$B123),-('Diário 2o PA'!$Q$5:$Q$1412=J$1),('Diário 2o PA'!$F$5:$F$1412))
+SUMPRODUCT(-('Diário 3o PA'!$E$5:$E$2004='Analítico Cp.'!$B123),-('Diário 3o PA'!$Q$5:$Q$2004=J$1),('Diário 3o PA'!$F$5:$F$2004))
+SUMPRODUCT(-('Diário 4º PA'!$E$5:$E$2004='Analítico Cp.'!$B123),-('Diário 4º PA'!$Q$5:$Q$2004=J$1),('Diário 4º PA'!$F$5:$F$2004))
+SUMPRODUCT(-('Diário 5º PA'!$E$5:$E$2004='Analítico Cp.'!$B123),-('Diário 5º PA'!$Q$5:$Q$2004=J$1),('Diário 5º PA'!$F$5:$F$2004))
+SUMPRODUCT(-('Comp.'!$D$5:$D$253='Analítico Cp.'!$B123),-('Comp.'!$L$5:$L$253=J$1),('Comp.'!$E$5:$E$253))</f>
        <v>0</v>
      </c>
      <c r="K123" s="15">
        <f>SUMPRODUCT(-('Diário 2o PA'!$E$5:$E$1412='Analítico Cp.'!$B123),-('Diário 2o PA'!$Q$5:$Q$1412=K$1),('Diário 2o PA'!$F$5:$F$1412))
+SUMPRODUCT(-('Diário 3o PA'!$E$5:$E$2004='Analítico Cp.'!$B123),-('Diário 3o PA'!$Q$5:$Q$2004=K$1),('Diário 3o PA'!$F$5:$F$2004))
+SUMPRODUCT(-('Diário 4º PA'!$E$5:$E$2004='Analítico Cp.'!$B123),-('Diário 4º PA'!$Q$5:$Q$2004=K$1),('Diário 4º PA'!$F$5:$F$2004))
+SUMPRODUCT(-('Diário 5º PA'!$E$5:$E$2004='Analítico Cp.'!$B123),-('Diário 5º PA'!$Q$5:$Q$2004=K$1),('Diário 5º PA'!$F$5:$F$2004))
+SUMPRODUCT(-('Comp.'!$D$5:$D$253='Analítico Cp.'!$B123),-('Comp.'!$L$5:$L$253=K$1),('Comp.'!$E$5:$E$253))</f>
        <v>0</v>
      </c>
      <c r="L123" s="15">
        <f>SUMPRODUCT(-('Diário 2o PA'!$E$5:$E$1412='Analítico Cp.'!$B123),-('Diário 2o PA'!$Q$5:$Q$1412=L$1),('Diário 2o PA'!$F$5:$F$1412))
+SUMPRODUCT(-('Diário 3o PA'!$E$5:$E$2004='Analítico Cp.'!$B123),-('Diário 3o PA'!$Q$5:$Q$2004=L$1),('Diário 3o PA'!$F$5:$F$2004))
+SUMPRODUCT(-('Diário 4º PA'!$E$5:$E$2004='Analítico Cp.'!$B123),-('Diário 4º PA'!$Q$5:$Q$2004=L$1),('Diário 4º PA'!$F$5:$F$2004))
+SUMPRODUCT(-('Diário 5º PA'!$E$5:$E$2004='Analítico Cp.'!$B123),-('Diário 5º PA'!$Q$5:$Q$2004=L$1),('Diário 5º PA'!$F$5:$F$2004))
+SUMPRODUCT(-('Comp.'!$D$5:$D$253='Analítico Cp.'!$B123),-('Comp.'!$L$5:$L$253=L$1),('Comp.'!$E$5:$E$253))</f>
        <v>0</v>
      </c>
      <c r="M123" s="15">
        <f>SUMPRODUCT(-('Diário 2o PA'!$E$5:$E$1412='Analítico Cp.'!$B123),-('Diário 2o PA'!$Q$5:$Q$1412=M$1),('Diário 2o PA'!$F$5:$F$1412))
+SUMPRODUCT(-('Diário 3o PA'!$E$5:$E$2004='Analítico Cp.'!$B123),-('Diário 3o PA'!$Q$5:$Q$2004=M$1),('Diário 3o PA'!$F$5:$F$2004))
+SUMPRODUCT(-('Diário 4º PA'!$E$5:$E$2004='Analítico Cp.'!$B123),-('Diário 4º PA'!$Q$5:$Q$2004=M$1),('Diário 4º PA'!$F$5:$F$2004))
+SUMPRODUCT(-('Diário 5º PA'!$E$5:$E$2004='Analítico Cp.'!$B123),-('Diário 5º PA'!$Q$5:$Q$2004=M$1),('Diário 5º PA'!$F$5:$F$2004))
+SUMPRODUCT(-('Comp.'!$D$5:$D$253='Analítico Cp.'!$B123),-('Comp.'!$L$5:$L$253=M$1),('Comp.'!$E$5:$E$253))</f>
        <v>0</v>
      </c>
      <c r="N123" s="15">
        <f>SUMPRODUCT(-('Diário 2o PA'!$E$5:$E$1412='Analítico Cp.'!$B123),-('Diário 2o PA'!$Q$5:$Q$1412=N$1),('Diário 2o PA'!$F$5:$F$1412))
+SUMPRODUCT(-('Diário 3o PA'!$E$5:$E$2004='Analítico Cp.'!$B123),-('Diário 3o PA'!$Q$5:$Q$2004=N$1),('Diário 3o PA'!$F$5:$F$2004))
+SUMPRODUCT(-('Diário 4º PA'!$E$5:$E$2004='Analítico Cp.'!$B123),-('Diário 4º PA'!$Q$5:$Q$2004=N$1),('Diário 4º PA'!$F$5:$F$2004))
+SUMPRODUCT(-('Diário 5º PA'!$E$5:$E$2004='Analítico Cp.'!$B123),-('Diário 5º PA'!$Q$5:$Q$2004=N$1),('Diário 5º PA'!$F$5:$F$2004))
+SUMPRODUCT(-('Comp.'!$D$5:$D$253='Analítico Cp.'!$B123),-('Comp.'!$L$5:$L$253=N$1),('Comp.'!$E$5:$E$253))</f>
        <v>0</v>
      </c>
      <c r="O123" s="16">
        <f t="shared" si="14"/>
        <v>0</v>
      </c>
      <c r="P123" s="193">
        <f t="shared" si="15"/>
        <v>0</v>
      </c>
    </row>
    <row r="124" spans="1:16" ht="23.25" customHeight="1" x14ac:dyDescent="0.25">
      <c r="A124" s="68" t="s">
        <v>651</v>
      </c>
      <c r="B124" s="115" t="s">
        <v>699</v>
      </c>
      <c r="C124" s="15">
        <f>SUMPRODUCT(-('Diário 2o PA'!$E$5:$E$1412='Analítico Cp.'!$B124),-('Diário 2o PA'!$Q$5:$Q$1412=C$1),('Diário 2o PA'!$F$5:$F$1412))
+SUMPRODUCT(-('Diário 3o PA'!$E$5:$E$2004='Analítico Cp.'!$B124),-('Diário 3o PA'!$Q$5:$Q$2004=C$1),('Diário 3o PA'!$F$5:$F$2004))
+SUMPRODUCT(-('Diário 4º PA'!$E$5:$E$2004='Analítico Cp.'!$B124),-('Diário 4º PA'!$Q$5:$Q$2004=C$1),('Diário 4º PA'!$F$5:$F$2004))
+SUMPRODUCT(-('Diário 5º PA'!$E$5:$E$2004='Analítico Cp.'!$B124),-('Diário 5º PA'!$Q$5:$Q$2004=C$1),('Diário 5º PA'!$F$5:$F$2004))
+SUMPRODUCT(-('Comp.'!$D$5:$D$253='Analítico Cp.'!$B124),-('Comp.'!$L$5:$L$253=C$1),('Comp.'!$E$5:$E$253))</f>
        <v>8731.11</v>
      </c>
      <c r="D124" s="15">
        <f>SUMPRODUCT(-('Diário 2o PA'!$E$5:$E$1412='Analítico Cp.'!$B124),-('Diário 2o PA'!$Q$5:$Q$1412=D$1),('Diário 2o PA'!$F$5:$F$1412))
+SUMPRODUCT(-('Diário 3o PA'!$E$5:$E$2004='Analítico Cp.'!$B124),-('Diário 3o PA'!$Q$5:$Q$2004=D$1),('Diário 3o PA'!$F$5:$F$2004))
+SUMPRODUCT(-('Diário 4º PA'!$E$5:$E$2004='Analítico Cp.'!$B124),-('Diário 4º PA'!$Q$5:$Q$2004=D$1),('Diário 4º PA'!$F$5:$F$2004))
+SUMPRODUCT(-('Diário 5º PA'!$E$5:$E$2004='Analítico Cp.'!$B124),-('Diário 5º PA'!$Q$5:$Q$2004=D$1),('Diário 5º PA'!$F$5:$F$2004))
+SUMPRODUCT(-('Comp.'!$D$5:$D$253='Analítico Cp.'!$B124),-('Comp.'!$L$5:$L$253=D$1),('Comp.'!$E$5:$E$253))</f>
        <v>8369.1400000000012</v>
      </c>
      <c r="E124" s="15">
        <f>SUMPRODUCT(-('Diário 2o PA'!$E$5:$E$1412='Analítico Cp.'!$B124),-('Diário 2o PA'!$Q$5:$Q$1412=E$1),('Diário 2o PA'!$F$5:$F$1412))
+SUMPRODUCT(-('Diário 3o PA'!$E$5:$E$2004='Analítico Cp.'!$B124),-('Diário 3o PA'!$Q$5:$Q$2004=E$1),('Diário 3o PA'!$F$5:$F$2004))
+SUMPRODUCT(-('Diário 4º PA'!$E$5:$E$2004='Analítico Cp.'!$B124),-('Diário 4º PA'!$Q$5:$Q$2004=E$1),('Diário 4º PA'!$F$5:$F$2004))
+SUMPRODUCT(-('Diário 5º PA'!$E$5:$E$2004='Analítico Cp.'!$B124),-('Diário 5º PA'!$Q$5:$Q$2004=E$1),('Diário 5º PA'!$F$5:$F$2004))
+SUMPRODUCT(-('Comp.'!$D$5:$D$253='Analítico Cp.'!$B124),-('Comp.'!$L$5:$L$253=E$1),('Comp.'!$E$5:$E$253))</f>
        <v>9093.0800000000017</v>
      </c>
      <c r="F124" s="15">
        <f>SUMPRODUCT(-('Diário 2o PA'!$E$5:$E$1412='Analítico Cp.'!$B124),-('Diário 2o PA'!$Q$5:$Q$1412=F$1),('Diário 2o PA'!$F$5:$F$1412))
+SUMPRODUCT(-('Diário 3o PA'!$E$5:$E$2004='Analítico Cp.'!$B124),-('Diário 3o PA'!$Q$5:$Q$2004=F$1),('Diário 3o PA'!$F$5:$F$2004))
+SUMPRODUCT(-('Diário 4º PA'!$E$5:$E$2004='Analítico Cp.'!$B124),-('Diário 4º PA'!$Q$5:$Q$2004=F$1),('Diário 4º PA'!$F$5:$F$2004))
+SUMPRODUCT(-('Diário 5º PA'!$E$5:$E$2004='Analítico Cp.'!$B124),-('Diário 5º PA'!$Q$5:$Q$2004=F$1),('Diário 5º PA'!$F$5:$F$2004))
+SUMPRODUCT(-('Comp.'!$D$5:$D$253='Analítico Cp.'!$B124),-('Comp.'!$L$5:$L$253=F$1),('Comp.'!$E$5:$E$253))</f>
        <v>0</v>
      </c>
      <c r="G124" s="15">
        <f>SUMPRODUCT(-('Diário 2o PA'!$E$5:$E$1412='Analítico Cp.'!$B124),-('Diário 2o PA'!$Q$5:$Q$1412=G$1),('Diário 2o PA'!$F$5:$F$1412))
+SUMPRODUCT(-('Diário 3o PA'!$E$5:$E$2004='Analítico Cp.'!$B124),-('Diário 3o PA'!$Q$5:$Q$2004=G$1),('Diário 3o PA'!$F$5:$F$2004))
+SUMPRODUCT(-('Diário 4º PA'!$E$5:$E$2004='Analítico Cp.'!$B124),-('Diário 4º PA'!$Q$5:$Q$2004=G$1),('Diário 4º PA'!$F$5:$F$2004))
+SUMPRODUCT(-('Diário 5º PA'!$E$5:$E$2004='Analítico Cp.'!$B124),-('Diário 5º PA'!$Q$5:$Q$2004=G$1),('Diário 5º PA'!$F$5:$F$2004))
+SUMPRODUCT(-('Comp.'!$D$5:$D$253='Analítico Cp.'!$B124),-('Comp.'!$L$5:$L$253=G$1),('Comp.'!$E$5:$E$253))</f>
        <v>0</v>
      </c>
      <c r="H124" s="15">
        <f>SUMPRODUCT(-('Diário 2o PA'!$E$5:$E$1412='Analítico Cp.'!$B124),-('Diário 2o PA'!$Q$5:$Q$1412=H$1),('Diário 2o PA'!$F$5:$F$1412))
+SUMPRODUCT(-('Diário 3o PA'!$E$5:$E$2004='Analítico Cp.'!$B124),-('Diário 3o PA'!$Q$5:$Q$2004=H$1),('Diário 3o PA'!$F$5:$F$2004))
+SUMPRODUCT(-('Diário 4º PA'!$E$5:$E$2004='Analítico Cp.'!$B124),-('Diário 4º PA'!$Q$5:$Q$2004=H$1),('Diário 4º PA'!$F$5:$F$2004))
+SUMPRODUCT(-('Diário 5º PA'!$E$5:$E$2004='Analítico Cp.'!$B124),-('Diário 5º PA'!$Q$5:$Q$2004=H$1),('Diário 5º PA'!$F$5:$F$2004))
+SUMPRODUCT(-('Comp.'!$D$5:$D$253='Analítico Cp.'!$B124),-('Comp.'!$L$5:$L$253=H$1),('Comp.'!$E$5:$E$253))</f>
        <v>0</v>
      </c>
      <c r="I124" s="15">
        <f>SUMPRODUCT(-('Diário 2o PA'!$E$5:$E$1412='Analítico Cp.'!$B124),-('Diário 2o PA'!$Q$5:$Q$1412=I$1),('Diário 2o PA'!$F$5:$F$1412))
+SUMPRODUCT(-('Diário 3o PA'!$E$5:$E$2004='Analítico Cp.'!$B124),-('Diário 3o PA'!$Q$5:$Q$2004=I$1),('Diário 3o PA'!$F$5:$F$2004))
+SUMPRODUCT(-('Diário 4º PA'!$E$5:$E$2004='Analítico Cp.'!$B124),-('Diário 4º PA'!$Q$5:$Q$2004=I$1),('Diário 4º PA'!$F$5:$F$2004))
+SUMPRODUCT(-('Diário 5º PA'!$E$5:$E$2004='Analítico Cp.'!$B124),-('Diário 5º PA'!$Q$5:$Q$2004=I$1),('Diário 5º PA'!$F$5:$F$2004))
+SUMPRODUCT(-('Comp.'!$D$5:$D$253='Analítico Cp.'!$B124),-('Comp.'!$L$5:$L$253=I$1),('Comp.'!$E$5:$E$253))</f>
        <v>0</v>
      </c>
      <c r="J124" s="15">
        <f>SUMPRODUCT(-('Diário 2o PA'!$E$5:$E$1412='Analítico Cp.'!$B124),-('Diário 2o PA'!$Q$5:$Q$1412=J$1),('Diário 2o PA'!$F$5:$F$1412))
+SUMPRODUCT(-('Diário 3o PA'!$E$5:$E$2004='Analítico Cp.'!$B124),-('Diário 3o PA'!$Q$5:$Q$2004=J$1),('Diário 3o PA'!$F$5:$F$2004))
+SUMPRODUCT(-('Diário 4º PA'!$E$5:$E$2004='Analítico Cp.'!$B124),-('Diário 4º PA'!$Q$5:$Q$2004=J$1),('Diário 4º PA'!$F$5:$F$2004))
+SUMPRODUCT(-('Diário 5º PA'!$E$5:$E$2004='Analítico Cp.'!$B124),-('Diário 5º PA'!$Q$5:$Q$2004=J$1),('Diário 5º PA'!$F$5:$F$2004))
+SUMPRODUCT(-('Comp.'!$D$5:$D$253='Analítico Cp.'!$B124),-('Comp.'!$L$5:$L$253=J$1),('Comp.'!$E$5:$E$253))</f>
        <v>0</v>
      </c>
      <c r="K124" s="15">
        <f>SUMPRODUCT(-('Diário 2o PA'!$E$5:$E$1412='Analítico Cp.'!$B124),-('Diário 2o PA'!$Q$5:$Q$1412=K$1),('Diário 2o PA'!$F$5:$F$1412))
+SUMPRODUCT(-('Diário 3o PA'!$E$5:$E$2004='Analítico Cp.'!$B124),-('Diário 3o PA'!$Q$5:$Q$2004=K$1),('Diário 3o PA'!$F$5:$F$2004))
+SUMPRODUCT(-('Diário 4º PA'!$E$5:$E$2004='Analítico Cp.'!$B124),-('Diário 4º PA'!$Q$5:$Q$2004=K$1),('Diário 4º PA'!$F$5:$F$2004))
+SUMPRODUCT(-('Diário 5º PA'!$E$5:$E$2004='Analítico Cp.'!$B124),-('Diário 5º PA'!$Q$5:$Q$2004=K$1),('Diário 5º PA'!$F$5:$F$2004))
+SUMPRODUCT(-('Comp.'!$D$5:$D$253='Analítico Cp.'!$B124),-('Comp.'!$L$5:$L$253=K$1),('Comp.'!$E$5:$E$253))</f>
        <v>0</v>
      </c>
      <c r="L124" s="15">
        <f>SUMPRODUCT(-('Diário 2o PA'!$E$5:$E$1412='Analítico Cp.'!$B124),-('Diário 2o PA'!$Q$5:$Q$1412=L$1),('Diário 2o PA'!$F$5:$F$1412))
+SUMPRODUCT(-('Diário 3o PA'!$E$5:$E$2004='Analítico Cp.'!$B124),-('Diário 3o PA'!$Q$5:$Q$2004=L$1),('Diário 3o PA'!$F$5:$F$2004))
+SUMPRODUCT(-('Diário 4º PA'!$E$5:$E$2004='Analítico Cp.'!$B124),-('Diário 4º PA'!$Q$5:$Q$2004=L$1),('Diário 4º PA'!$F$5:$F$2004))
+SUMPRODUCT(-('Diário 5º PA'!$E$5:$E$2004='Analítico Cp.'!$B124),-('Diário 5º PA'!$Q$5:$Q$2004=L$1),('Diário 5º PA'!$F$5:$F$2004))
+SUMPRODUCT(-('Comp.'!$D$5:$D$253='Analítico Cp.'!$B124),-('Comp.'!$L$5:$L$253=L$1),('Comp.'!$E$5:$E$253))</f>
        <v>0</v>
      </c>
      <c r="M124" s="15">
        <f>SUMPRODUCT(-('Diário 2o PA'!$E$5:$E$1412='Analítico Cp.'!$B124),-('Diário 2o PA'!$Q$5:$Q$1412=M$1),('Diário 2o PA'!$F$5:$F$1412))
+SUMPRODUCT(-('Diário 3o PA'!$E$5:$E$2004='Analítico Cp.'!$B124),-('Diário 3o PA'!$Q$5:$Q$2004=M$1),('Diário 3o PA'!$F$5:$F$2004))
+SUMPRODUCT(-('Diário 4º PA'!$E$5:$E$2004='Analítico Cp.'!$B124),-('Diário 4º PA'!$Q$5:$Q$2004=M$1),('Diário 4º PA'!$F$5:$F$2004))
+SUMPRODUCT(-('Diário 5º PA'!$E$5:$E$2004='Analítico Cp.'!$B124),-('Diário 5º PA'!$Q$5:$Q$2004=M$1),('Diário 5º PA'!$F$5:$F$2004))
+SUMPRODUCT(-('Comp.'!$D$5:$D$253='Analítico Cp.'!$B124),-('Comp.'!$L$5:$L$253=M$1),('Comp.'!$E$5:$E$253))</f>
        <v>0</v>
      </c>
      <c r="N124" s="15">
        <f>SUMPRODUCT(-('Diário 2o PA'!$E$5:$E$1412='Analítico Cp.'!$B124),-('Diário 2o PA'!$Q$5:$Q$1412=N$1),('Diário 2o PA'!$F$5:$F$1412))
+SUMPRODUCT(-('Diário 3o PA'!$E$5:$E$2004='Analítico Cp.'!$B124),-('Diário 3o PA'!$Q$5:$Q$2004=N$1),('Diário 3o PA'!$F$5:$F$2004))
+SUMPRODUCT(-('Diário 4º PA'!$E$5:$E$2004='Analítico Cp.'!$B124),-('Diário 4º PA'!$Q$5:$Q$2004=N$1),('Diário 4º PA'!$F$5:$F$2004))
+SUMPRODUCT(-('Diário 5º PA'!$E$5:$E$2004='Analítico Cp.'!$B124),-('Diário 5º PA'!$Q$5:$Q$2004=N$1),('Diário 5º PA'!$F$5:$F$2004))
+SUMPRODUCT(-('Comp.'!$D$5:$D$253='Analítico Cp.'!$B124),-('Comp.'!$L$5:$L$253=N$1),('Comp.'!$E$5:$E$253))</f>
        <v>0</v>
      </c>
      <c r="O124" s="16">
        <f t="shared" si="14"/>
        <v>26193.33</v>
      </c>
      <c r="P124" s="193">
        <f t="shared" si="15"/>
        <v>3.6775736457382449E-3</v>
      </c>
    </row>
    <row r="125" spans="1:16" ht="23.25" customHeight="1" x14ac:dyDescent="0.25">
      <c r="A125" s="68" t="s">
        <v>652</v>
      </c>
      <c r="B125" s="115" t="s">
        <v>700</v>
      </c>
      <c r="C125" s="15">
        <f>SUMPRODUCT(-('Diário 2o PA'!$E$5:$E$1412='Analítico Cp.'!$B125),-('Diário 2o PA'!$Q$5:$Q$1412=C$1),('Diário 2o PA'!$F$5:$F$1412))
+SUMPRODUCT(-('Diário 3o PA'!$E$5:$E$2004='Analítico Cp.'!$B125),-('Diário 3o PA'!$Q$5:$Q$2004=C$1),('Diário 3o PA'!$F$5:$F$2004))
+SUMPRODUCT(-('Diário 4º PA'!$E$5:$E$2004='Analítico Cp.'!$B125),-('Diário 4º PA'!$Q$5:$Q$2004=C$1),('Diário 4º PA'!$F$5:$F$2004))
+SUMPRODUCT(-('Diário 5º PA'!$E$5:$E$2004='Analítico Cp.'!$B125),-('Diário 5º PA'!$Q$5:$Q$2004=C$1),('Diário 5º PA'!$F$5:$F$2004))
+SUMPRODUCT(-('Comp.'!$D$5:$D$253='Analítico Cp.'!$B125),-('Comp.'!$L$5:$L$253=C$1),('Comp.'!$E$5:$E$253))</f>
        <v>0</v>
      </c>
      <c r="D125" s="15">
        <f>SUMPRODUCT(-('Diário 2o PA'!$E$5:$E$1412='Analítico Cp.'!$B125),-('Diário 2o PA'!$Q$5:$Q$1412=D$1),('Diário 2o PA'!$F$5:$F$1412))
+SUMPRODUCT(-('Diário 3o PA'!$E$5:$E$2004='Analítico Cp.'!$B125),-('Diário 3o PA'!$Q$5:$Q$2004=D$1),('Diário 3o PA'!$F$5:$F$2004))
+SUMPRODUCT(-('Diário 4º PA'!$E$5:$E$2004='Analítico Cp.'!$B125),-('Diário 4º PA'!$Q$5:$Q$2004=D$1),('Diário 4º PA'!$F$5:$F$2004))
+SUMPRODUCT(-('Diário 5º PA'!$E$5:$E$2004='Analítico Cp.'!$B125),-('Diário 5º PA'!$Q$5:$Q$2004=D$1),('Diário 5º PA'!$F$5:$F$2004))
+SUMPRODUCT(-('Comp.'!$D$5:$D$253='Analítico Cp.'!$B125),-('Comp.'!$L$5:$L$253=D$1),('Comp.'!$E$5:$E$253))</f>
        <v>0</v>
      </c>
      <c r="E125" s="15">
        <f>SUMPRODUCT(-('Diário 2o PA'!$E$5:$E$1412='Analítico Cp.'!$B125),-('Diário 2o PA'!$Q$5:$Q$1412=E$1),('Diário 2o PA'!$F$5:$F$1412))
+SUMPRODUCT(-('Diário 3o PA'!$E$5:$E$2004='Analítico Cp.'!$B125),-('Diário 3o PA'!$Q$5:$Q$2004=E$1),('Diário 3o PA'!$F$5:$F$2004))
+SUMPRODUCT(-('Diário 4º PA'!$E$5:$E$2004='Analítico Cp.'!$B125),-('Diário 4º PA'!$Q$5:$Q$2004=E$1),('Diário 4º PA'!$F$5:$F$2004))
+SUMPRODUCT(-('Diário 5º PA'!$E$5:$E$2004='Analítico Cp.'!$B125),-('Diário 5º PA'!$Q$5:$Q$2004=E$1),('Diário 5º PA'!$F$5:$F$2004))
+SUMPRODUCT(-('Comp.'!$D$5:$D$253='Analítico Cp.'!$B125),-('Comp.'!$L$5:$L$253=E$1),('Comp.'!$E$5:$E$253))</f>
        <v>0</v>
      </c>
      <c r="F125" s="15">
        <f>SUMPRODUCT(-('Diário 2o PA'!$E$5:$E$1412='Analítico Cp.'!$B125),-('Diário 2o PA'!$Q$5:$Q$1412=F$1),('Diário 2o PA'!$F$5:$F$1412))
+SUMPRODUCT(-('Diário 3o PA'!$E$5:$E$2004='Analítico Cp.'!$B125),-('Diário 3o PA'!$Q$5:$Q$2004=F$1),('Diário 3o PA'!$F$5:$F$2004))
+SUMPRODUCT(-('Diário 4º PA'!$E$5:$E$2004='Analítico Cp.'!$B125),-('Diário 4º PA'!$Q$5:$Q$2004=F$1),('Diário 4º PA'!$F$5:$F$2004))
+SUMPRODUCT(-('Diário 5º PA'!$E$5:$E$2004='Analítico Cp.'!$B125),-('Diário 5º PA'!$Q$5:$Q$2004=F$1),('Diário 5º PA'!$F$5:$F$2004))
+SUMPRODUCT(-('Comp.'!$D$5:$D$253='Analítico Cp.'!$B125),-('Comp.'!$L$5:$L$253=F$1),('Comp.'!$E$5:$E$253))</f>
        <v>0</v>
      </c>
      <c r="G125" s="15">
        <f>SUMPRODUCT(-('Diário 2o PA'!$E$5:$E$1412='Analítico Cp.'!$B125),-('Diário 2o PA'!$Q$5:$Q$1412=G$1),('Diário 2o PA'!$F$5:$F$1412))
+SUMPRODUCT(-('Diário 3o PA'!$E$5:$E$2004='Analítico Cp.'!$B125),-('Diário 3o PA'!$Q$5:$Q$2004=G$1),('Diário 3o PA'!$F$5:$F$2004))
+SUMPRODUCT(-('Diário 4º PA'!$E$5:$E$2004='Analítico Cp.'!$B125),-('Diário 4º PA'!$Q$5:$Q$2004=G$1),('Diário 4º PA'!$F$5:$F$2004))
+SUMPRODUCT(-('Diário 5º PA'!$E$5:$E$2004='Analítico Cp.'!$B125),-('Diário 5º PA'!$Q$5:$Q$2004=G$1),('Diário 5º PA'!$F$5:$F$2004))
+SUMPRODUCT(-('Comp.'!$D$5:$D$253='Analítico Cp.'!$B125),-('Comp.'!$L$5:$L$253=G$1),('Comp.'!$E$5:$E$253))</f>
        <v>0</v>
      </c>
      <c r="H125" s="15">
        <f>SUMPRODUCT(-('Diário 2o PA'!$E$5:$E$1412='Analítico Cp.'!$B125),-('Diário 2o PA'!$Q$5:$Q$1412=H$1),('Diário 2o PA'!$F$5:$F$1412))
+SUMPRODUCT(-('Diário 3o PA'!$E$5:$E$2004='Analítico Cp.'!$B125),-('Diário 3o PA'!$Q$5:$Q$2004=H$1),('Diário 3o PA'!$F$5:$F$2004))
+SUMPRODUCT(-('Diário 4º PA'!$E$5:$E$2004='Analítico Cp.'!$B125),-('Diário 4º PA'!$Q$5:$Q$2004=H$1),('Diário 4º PA'!$F$5:$F$2004))
+SUMPRODUCT(-('Diário 5º PA'!$E$5:$E$2004='Analítico Cp.'!$B125),-('Diário 5º PA'!$Q$5:$Q$2004=H$1),('Diário 5º PA'!$F$5:$F$2004))
+SUMPRODUCT(-('Comp.'!$D$5:$D$253='Analítico Cp.'!$B125),-('Comp.'!$L$5:$L$253=H$1),('Comp.'!$E$5:$E$253))</f>
        <v>0</v>
      </c>
      <c r="I125" s="15">
        <f>SUMPRODUCT(-('Diário 2o PA'!$E$5:$E$1412='Analítico Cp.'!$B125),-('Diário 2o PA'!$Q$5:$Q$1412=I$1),('Diário 2o PA'!$F$5:$F$1412))
+SUMPRODUCT(-('Diário 3o PA'!$E$5:$E$2004='Analítico Cp.'!$B125),-('Diário 3o PA'!$Q$5:$Q$2004=I$1),('Diário 3o PA'!$F$5:$F$2004))
+SUMPRODUCT(-('Diário 4º PA'!$E$5:$E$2004='Analítico Cp.'!$B125),-('Diário 4º PA'!$Q$5:$Q$2004=I$1),('Diário 4º PA'!$F$5:$F$2004))
+SUMPRODUCT(-('Diário 5º PA'!$E$5:$E$2004='Analítico Cp.'!$B125),-('Diário 5º PA'!$Q$5:$Q$2004=I$1),('Diário 5º PA'!$F$5:$F$2004))
+SUMPRODUCT(-('Comp.'!$D$5:$D$253='Analítico Cp.'!$B125),-('Comp.'!$L$5:$L$253=I$1),('Comp.'!$E$5:$E$253))</f>
        <v>0</v>
      </c>
      <c r="J125" s="15">
        <f>SUMPRODUCT(-('Diário 2o PA'!$E$5:$E$1412='Analítico Cp.'!$B125),-('Diário 2o PA'!$Q$5:$Q$1412=J$1),('Diário 2o PA'!$F$5:$F$1412))
+SUMPRODUCT(-('Diário 3o PA'!$E$5:$E$2004='Analítico Cp.'!$B125),-('Diário 3o PA'!$Q$5:$Q$2004=J$1),('Diário 3o PA'!$F$5:$F$2004))
+SUMPRODUCT(-('Diário 4º PA'!$E$5:$E$2004='Analítico Cp.'!$B125),-('Diário 4º PA'!$Q$5:$Q$2004=J$1),('Diário 4º PA'!$F$5:$F$2004))
+SUMPRODUCT(-('Diário 5º PA'!$E$5:$E$2004='Analítico Cp.'!$B125),-('Diário 5º PA'!$Q$5:$Q$2004=J$1),('Diário 5º PA'!$F$5:$F$2004))
+SUMPRODUCT(-('Comp.'!$D$5:$D$253='Analítico Cp.'!$B125),-('Comp.'!$L$5:$L$253=J$1),('Comp.'!$E$5:$E$253))</f>
        <v>0</v>
      </c>
      <c r="K125" s="15">
        <f>SUMPRODUCT(-('Diário 2o PA'!$E$5:$E$1412='Analítico Cp.'!$B125),-('Diário 2o PA'!$Q$5:$Q$1412=K$1),('Diário 2o PA'!$F$5:$F$1412))
+SUMPRODUCT(-('Diário 3o PA'!$E$5:$E$2004='Analítico Cp.'!$B125),-('Diário 3o PA'!$Q$5:$Q$2004=K$1),('Diário 3o PA'!$F$5:$F$2004))
+SUMPRODUCT(-('Diário 4º PA'!$E$5:$E$2004='Analítico Cp.'!$B125),-('Diário 4º PA'!$Q$5:$Q$2004=K$1),('Diário 4º PA'!$F$5:$F$2004))
+SUMPRODUCT(-('Diário 5º PA'!$E$5:$E$2004='Analítico Cp.'!$B125),-('Diário 5º PA'!$Q$5:$Q$2004=K$1),('Diário 5º PA'!$F$5:$F$2004))
+SUMPRODUCT(-('Comp.'!$D$5:$D$253='Analítico Cp.'!$B125),-('Comp.'!$L$5:$L$253=K$1),('Comp.'!$E$5:$E$253))</f>
        <v>0</v>
      </c>
      <c r="L125" s="15">
        <f>SUMPRODUCT(-('Diário 2o PA'!$E$5:$E$1412='Analítico Cp.'!$B125),-('Diário 2o PA'!$Q$5:$Q$1412=L$1),('Diário 2o PA'!$F$5:$F$1412))
+SUMPRODUCT(-('Diário 3o PA'!$E$5:$E$2004='Analítico Cp.'!$B125),-('Diário 3o PA'!$Q$5:$Q$2004=L$1),('Diário 3o PA'!$F$5:$F$2004))
+SUMPRODUCT(-('Diário 4º PA'!$E$5:$E$2004='Analítico Cp.'!$B125),-('Diário 4º PA'!$Q$5:$Q$2004=L$1),('Diário 4º PA'!$F$5:$F$2004))
+SUMPRODUCT(-('Diário 5º PA'!$E$5:$E$2004='Analítico Cp.'!$B125),-('Diário 5º PA'!$Q$5:$Q$2004=L$1),('Diário 5º PA'!$F$5:$F$2004))
+SUMPRODUCT(-('Comp.'!$D$5:$D$253='Analítico Cp.'!$B125),-('Comp.'!$L$5:$L$253=L$1),('Comp.'!$E$5:$E$253))</f>
        <v>0</v>
      </c>
      <c r="M125" s="15">
        <f>SUMPRODUCT(-('Diário 2o PA'!$E$5:$E$1412='Analítico Cp.'!$B125),-('Diário 2o PA'!$Q$5:$Q$1412=M$1),('Diário 2o PA'!$F$5:$F$1412))
+SUMPRODUCT(-('Diário 3o PA'!$E$5:$E$2004='Analítico Cp.'!$B125),-('Diário 3o PA'!$Q$5:$Q$2004=M$1),('Diário 3o PA'!$F$5:$F$2004))
+SUMPRODUCT(-('Diário 4º PA'!$E$5:$E$2004='Analítico Cp.'!$B125),-('Diário 4º PA'!$Q$5:$Q$2004=M$1),('Diário 4º PA'!$F$5:$F$2004))
+SUMPRODUCT(-('Diário 5º PA'!$E$5:$E$2004='Analítico Cp.'!$B125),-('Diário 5º PA'!$Q$5:$Q$2004=M$1),('Diário 5º PA'!$F$5:$F$2004))
+SUMPRODUCT(-('Comp.'!$D$5:$D$253='Analítico Cp.'!$B125),-('Comp.'!$L$5:$L$253=M$1),('Comp.'!$E$5:$E$253))</f>
        <v>0</v>
      </c>
      <c r="N125" s="15">
        <f>SUMPRODUCT(-('Diário 2o PA'!$E$5:$E$1412='Analítico Cp.'!$B125),-('Diário 2o PA'!$Q$5:$Q$1412=N$1),('Diário 2o PA'!$F$5:$F$1412))
+SUMPRODUCT(-('Diário 3o PA'!$E$5:$E$2004='Analítico Cp.'!$B125),-('Diário 3o PA'!$Q$5:$Q$2004=N$1),('Diário 3o PA'!$F$5:$F$2004))
+SUMPRODUCT(-('Diário 4º PA'!$E$5:$E$2004='Analítico Cp.'!$B125),-('Diário 4º PA'!$Q$5:$Q$2004=N$1),('Diário 4º PA'!$F$5:$F$2004))
+SUMPRODUCT(-('Diário 5º PA'!$E$5:$E$2004='Analítico Cp.'!$B125),-('Diário 5º PA'!$Q$5:$Q$2004=N$1),('Diário 5º PA'!$F$5:$F$2004))
+SUMPRODUCT(-('Comp.'!$D$5:$D$253='Analítico Cp.'!$B125),-('Comp.'!$L$5:$L$253=N$1),('Comp.'!$E$5:$E$253))</f>
        <v>0</v>
      </c>
      <c r="O125" s="16">
        <f t="shared" si="14"/>
        <v>0</v>
      </c>
      <c r="P125" s="193">
        <f t="shared" si="15"/>
        <v>0</v>
      </c>
    </row>
    <row r="126" spans="1:16" ht="23.25" customHeight="1" x14ac:dyDescent="0.25">
      <c r="A126" s="68" t="s">
        <v>653</v>
      </c>
      <c r="B126" s="115" t="s">
        <v>701</v>
      </c>
      <c r="C126" s="15">
        <f>SUMPRODUCT(-('Diário 2o PA'!$E$5:$E$1412='Analítico Cp.'!$B126),-('Diário 2o PA'!$Q$5:$Q$1412=C$1),('Diário 2o PA'!$F$5:$F$1412))
+SUMPRODUCT(-('Diário 3o PA'!$E$5:$E$2004='Analítico Cp.'!$B126),-('Diário 3o PA'!$Q$5:$Q$2004=C$1),('Diário 3o PA'!$F$5:$F$2004))
+SUMPRODUCT(-('Diário 4º PA'!$E$5:$E$2004='Analítico Cp.'!$B126),-('Diário 4º PA'!$Q$5:$Q$2004=C$1),('Diário 4º PA'!$F$5:$F$2004))
+SUMPRODUCT(-('Diário 5º PA'!$E$5:$E$2004='Analítico Cp.'!$B126),-('Diário 5º PA'!$Q$5:$Q$2004=C$1),('Diário 5º PA'!$F$5:$F$2004))
+SUMPRODUCT(-('Comp.'!$D$5:$D$253='Analítico Cp.'!$B126),-('Comp.'!$L$5:$L$253=C$1),('Comp.'!$E$5:$E$253))</f>
        <v>6220</v>
      </c>
      <c r="D126" s="15">
        <f>SUMPRODUCT(-('Diário 2o PA'!$E$5:$E$1412='Analítico Cp.'!$B126),-('Diário 2o PA'!$Q$5:$Q$1412=D$1),('Diário 2o PA'!$F$5:$F$1412))
+SUMPRODUCT(-('Diário 3o PA'!$E$5:$E$2004='Analítico Cp.'!$B126),-('Diário 3o PA'!$Q$5:$Q$2004=D$1),('Diário 3o PA'!$F$5:$F$2004))
+SUMPRODUCT(-('Diário 4º PA'!$E$5:$E$2004='Analítico Cp.'!$B126),-('Diário 4º PA'!$Q$5:$Q$2004=D$1),('Diário 4º PA'!$F$5:$F$2004))
+SUMPRODUCT(-('Diário 5º PA'!$E$5:$E$2004='Analítico Cp.'!$B126),-('Diário 5º PA'!$Q$5:$Q$2004=D$1),('Diário 5º PA'!$F$5:$F$2004))
+SUMPRODUCT(-('Comp.'!$D$5:$D$253='Analítico Cp.'!$B126),-('Comp.'!$L$5:$L$253=D$1),('Comp.'!$E$5:$E$253))</f>
        <v>10800</v>
      </c>
      <c r="E126" s="15">
        <f>SUMPRODUCT(-('Diário 2o PA'!$E$5:$E$1412='Analítico Cp.'!$B126),-('Diário 2o PA'!$Q$5:$Q$1412=E$1),('Diário 2o PA'!$F$5:$F$1412))
+SUMPRODUCT(-('Diário 3o PA'!$E$5:$E$2004='Analítico Cp.'!$B126),-('Diário 3o PA'!$Q$5:$Q$2004=E$1),('Diário 3o PA'!$F$5:$F$2004))
+SUMPRODUCT(-('Diário 4º PA'!$E$5:$E$2004='Analítico Cp.'!$B126),-('Diário 4º PA'!$Q$5:$Q$2004=E$1),('Diário 4º PA'!$F$5:$F$2004))
+SUMPRODUCT(-('Diário 5º PA'!$E$5:$E$2004='Analítico Cp.'!$B126),-('Diário 5º PA'!$Q$5:$Q$2004=E$1),('Diário 5º PA'!$F$5:$F$2004))
+SUMPRODUCT(-('Comp.'!$D$5:$D$253='Analítico Cp.'!$B126),-('Comp.'!$L$5:$L$253=E$1),('Comp.'!$E$5:$E$253))</f>
        <v>8160</v>
      </c>
      <c r="F126" s="15">
        <f>SUMPRODUCT(-('Diário 2o PA'!$E$5:$E$1412='Analítico Cp.'!$B126),-('Diário 2o PA'!$Q$5:$Q$1412=F$1),('Diário 2o PA'!$F$5:$F$1412))
+SUMPRODUCT(-('Diário 3o PA'!$E$5:$E$2004='Analítico Cp.'!$B126),-('Diário 3o PA'!$Q$5:$Q$2004=F$1),('Diário 3o PA'!$F$5:$F$2004))
+SUMPRODUCT(-('Diário 4º PA'!$E$5:$E$2004='Analítico Cp.'!$B126),-('Diário 4º PA'!$Q$5:$Q$2004=F$1),('Diário 4º PA'!$F$5:$F$2004))
+SUMPRODUCT(-('Diário 5º PA'!$E$5:$E$2004='Analítico Cp.'!$B126),-('Diário 5º PA'!$Q$5:$Q$2004=F$1),('Diário 5º PA'!$F$5:$F$2004))
+SUMPRODUCT(-('Comp.'!$D$5:$D$253='Analítico Cp.'!$B126),-('Comp.'!$L$5:$L$253=F$1),('Comp.'!$E$5:$E$253))</f>
        <v>0</v>
      </c>
      <c r="G126" s="15">
        <f>SUMPRODUCT(-('Diário 2o PA'!$E$5:$E$1412='Analítico Cp.'!$B126),-('Diário 2o PA'!$Q$5:$Q$1412=G$1),('Diário 2o PA'!$F$5:$F$1412))
+SUMPRODUCT(-('Diário 3o PA'!$E$5:$E$2004='Analítico Cp.'!$B126),-('Diário 3o PA'!$Q$5:$Q$2004=G$1),('Diário 3o PA'!$F$5:$F$2004))
+SUMPRODUCT(-('Diário 4º PA'!$E$5:$E$2004='Analítico Cp.'!$B126),-('Diário 4º PA'!$Q$5:$Q$2004=G$1),('Diário 4º PA'!$F$5:$F$2004))
+SUMPRODUCT(-('Diário 5º PA'!$E$5:$E$2004='Analítico Cp.'!$B126),-('Diário 5º PA'!$Q$5:$Q$2004=G$1),('Diário 5º PA'!$F$5:$F$2004))
+SUMPRODUCT(-('Comp.'!$D$5:$D$253='Analítico Cp.'!$B126),-('Comp.'!$L$5:$L$253=G$1),('Comp.'!$E$5:$E$253))</f>
        <v>0</v>
      </c>
      <c r="H126" s="15">
        <f>SUMPRODUCT(-('Diário 2o PA'!$E$5:$E$1412='Analítico Cp.'!$B126),-('Diário 2o PA'!$Q$5:$Q$1412=H$1),('Diário 2o PA'!$F$5:$F$1412))
+SUMPRODUCT(-('Diário 3o PA'!$E$5:$E$2004='Analítico Cp.'!$B126),-('Diário 3o PA'!$Q$5:$Q$2004=H$1),('Diário 3o PA'!$F$5:$F$2004))
+SUMPRODUCT(-('Diário 4º PA'!$E$5:$E$2004='Analítico Cp.'!$B126),-('Diário 4º PA'!$Q$5:$Q$2004=H$1),('Diário 4º PA'!$F$5:$F$2004))
+SUMPRODUCT(-('Diário 5º PA'!$E$5:$E$2004='Analítico Cp.'!$B126),-('Diário 5º PA'!$Q$5:$Q$2004=H$1),('Diário 5º PA'!$F$5:$F$2004))
+SUMPRODUCT(-('Comp.'!$D$5:$D$253='Analítico Cp.'!$B126),-('Comp.'!$L$5:$L$253=H$1),('Comp.'!$E$5:$E$253))</f>
        <v>0</v>
      </c>
      <c r="I126" s="15">
        <f>SUMPRODUCT(-('Diário 2o PA'!$E$5:$E$1412='Analítico Cp.'!$B126),-('Diário 2o PA'!$Q$5:$Q$1412=I$1),('Diário 2o PA'!$F$5:$F$1412))
+SUMPRODUCT(-('Diário 3o PA'!$E$5:$E$2004='Analítico Cp.'!$B126),-('Diário 3o PA'!$Q$5:$Q$2004=I$1),('Diário 3o PA'!$F$5:$F$2004))
+SUMPRODUCT(-('Diário 4º PA'!$E$5:$E$2004='Analítico Cp.'!$B126),-('Diário 4º PA'!$Q$5:$Q$2004=I$1),('Diário 4º PA'!$F$5:$F$2004))
+SUMPRODUCT(-('Diário 5º PA'!$E$5:$E$2004='Analítico Cp.'!$B126),-('Diário 5º PA'!$Q$5:$Q$2004=I$1),('Diário 5º PA'!$F$5:$F$2004))
+SUMPRODUCT(-('Comp.'!$D$5:$D$253='Analítico Cp.'!$B126),-('Comp.'!$L$5:$L$253=I$1),('Comp.'!$E$5:$E$253))</f>
        <v>0</v>
      </c>
      <c r="J126" s="15">
        <f>SUMPRODUCT(-('Diário 2o PA'!$E$5:$E$1412='Analítico Cp.'!$B126),-('Diário 2o PA'!$Q$5:$Q$1412=J$1),('Diário 2o PA'!$F$5:$F$1412))
+SUMPRODUCT(-('Diário 3o PA'!$E$5:$E$2004='Analítico Cp.'!$B126),-('Diário 3o PA'!$Q$5:$Q$2004=J$1),('Diário 3o PA'!$F$5:$F$2004))
+SUMPRODUCT(-('Diário 4º PA'!$E$5:$E$2004='Analítico Cp.'!$B126),-('Diário 4º PA'!$Q$5:$Q$2004=J$1),('Diário 4º PA'!$F$5:$F$2004))
+SUMPRODUCT(-('Diário 5º PA'!$E$5:$E$2004='Analítico Cp.'!$B126),-('Diário 5º PA'!$Q$5:$Q$2004=J$1),('Diário 5º PA'!$F$5:$F$2004))
+SUMPRODUCT(-('Comp.'!$D$5:$D$253='Analítico Cp.'!$B126),-('Comp.'!$L$5:$L$253=J$1),('Comp.'!$E$5:$E$253))</f>
        <v>0</v>
      </c>
      <c r="K126" s="15">
        <f>SUMPRODUCT(-('Diário 2o PA'!$E$5:$E$1412='Analítico Cp.'!$B126),-('Diário 2o PA'!$Q$5:$Q$1412=K$1),('Diário 2o PA'!$F$5:$F$1412))
+SUMPRODUCT(-('Diário 3o PA'!$E$5:$E$2004='Analítico Cp.'!$B126),-('Diário 3o PA'!$Q$5:$Q$2004=K$1),('Diário 3o PA'!$F$5:$F$2004))
+SUMPRODUCT(-('Diário 4º PA'!$E$5:$E$2004='Analítico Cp.'!$B126),-('Diário 4º PA'!$Q$5:$Q$2004=K$1),('Diário 4º PA'!$F$5:$F$2004))
+SUMPRODUCT(-('Diário 5º PA'!$E$5:$E$2004='Analítico Cp.'!$B126),-('Diário 5º PA'!$Q$5:$Q$2004=K$1),('Diário 5º PA'!$F$5:$F$2004))
+SUMPRODUCT(-('Comp.'!$D$5:$D$253='Analítico Cp.'!$B126),-('Comp.'!$L$5:$L$253=K$1),('Comp.'!$E$5:$E$253))</f>
        <v>0</v>
      </c>
      <c r="L126" s="15">
        <f>SUMPRODUCT(-('Diário 2o PA'!$E$5:$E$1412='Analítico Cp.'!$B126),-('Diário 2o PA'!$Q$5:$Q$1412=L$1),('Diário 2o PA'!$F$5:$F$1412))
+SUMPRODUCT(-('Diário 3o PA'!$E$5:$E$2004='Analítico Cp.'!$B126),-('Diário 3o PA'!$Q$5:$Q$2004=L$1),('Diário 3o PA'!$F$5:$F$2004))
+SUMPRODUCT(-('Diário 4º PA'!$E$5:$E$2004='Analítico Cp.'!$B126),-('Diário 4º PA'!$Q$5:$Q$2004=L$1),('Diário 4º PA'!$F$5:$F$2004))
+SUMPRODUCT(-('Diário 5º PA'!$E$5:$E$2004='Analítico Cp.'!$B126),-('Diário 5º PA'!$Q$5:$Q$2004=L$1),('Diário 5º PA'!$F$5:$F$2004))
+SUMPRODUCT(-('Comp.'!$D$5:$D$253='Analítico Cp.'!$B126),-('Comp.'!$L$5:$L$253=L$1),('Comp.'!$E$5:$E$253))</f>
        <v>0</v>
      </c>
      <c r="M126" s="15">
        <f>SUMPRODUCT(-('Diário 2o PA'!$E$5:$E$1412='Analítico Cp.'!$B126),-('Diário 2o PA'!$Q$5:$Q$1412=M$1),('Diário 2o PA'!$F$5:$F$1412))
+SUMPRODUCT(-('Diário 3o PA'!$E$5:$E$2004='Analítico Cp.'!$B126),-('Diário 3o PA'!$Q$5:$Q$2004=M$1),('Diário 3o PA'!$F$5:$F$2004))
+SUMPRODUCT(-('Diário 4º PA'!$E$5:$E$2004='Analítico Cp.'!$B126),-('Diário 4º PA'!$Q$5:$Q$2004=M$1),('Diário 4º PA'!$F$5:$F$2004))
+SUMPRODUCT(-('Diário 5º PA'!$E$5:$E$2004='Analítico Cp.'!$B126),-('Diário 5º PA'!$Q$5:$Q$2004=M$1),('Diário 5º PA'!$F$5:$F$2004))
+SUMPRODUCT(-('Comp.'!$D$5:$D$253='Analítico Cp.'!$B126),-('Comp.'!$L$5:$L$253=M$1),('Comp.'!$E$5:$E$253))</f>
        <v>0</v>
      </c>
      <c r="N126" s="15">
        <f>SUMPRODUCT(-('Diário 2o PA'!$E$5:$E$1412='Analítico Cp.'!$B126),-('Diário 2o PA'!$Q$5:$Q$1412=N$1),('Diário 2o PA'!$F$5:$F$1412))
+SUMPRODUCT(-('Diário 3o PA'!$E$5:$E$2004='Analítico Cp.'!$B126),-('Diário 3o PA'!$Q$5:$Q$2004=N$1),('Diário 3o PA'!$F$5:$F$2004))
+SUMPRODUCT(-('Diário 4º PA'!$E$5:$E$2004='Analítico Cp.'!$B126),-('Diário 4º PA'!$Q$5:$Q$2004=N$1),('Diário 4º PA'!$F$5:$F$2004))
+SUMPRODUCT(-('Diário 5º PA'!$E$5:$E$2004='Analítico Cp.'!$B126),-('Diário 5º PA'!$Q$5:$Q$2004=N$1),('Diário 5º PA'!$F$5:$F$2004))
+SUMPRODUCT(-('Comp.'!$D$5:$D$253='Analítico Cp.'!$B126),-('Comp.'!$L$5:$L$253=N$1),('Comp.'!$E$5:$E$253))</f>
        <v>0</v>
      </c>
      <c r="O126" s="16">
        <f t="shared" si="14"/>
        <v>25180</v>
      </c>
      <c r="P126" s="193">
        <f t="shared" si="15"/>
        <v>3.5353009487411112E-3</v>
      </c>
    </row>
    <row r="127" spans="1:16" ht="23.25" customHeight="1" x14ac:dyDescent="0.25">
      <c r="A127" s="68" t="s">
        <v>654</v>
      </c>
      <c r="B127" s="115" t="s">
        <v>702</v>
      </c>
      <c r="C127" s="15">
        <f>SUMPRODUCT(-('Diário 2o PA'!$E$5:$E$1412='Analítico Cp.'!$B127),-('Diário 2o PA'!$Q$5:$Q$1412=C$1),('Diário 2o PA'!$F$5:$F$1412))
+SUMPRODUCT(-('Diário 3o PA'!$E$5:$E$2004='Analítico Cp.'!$B127),-('Diário 3o PA'!$Q$5:$Q$2004=C$1),('Diário 3o PA'!$F$5:$F$2004))
+SUMPRODUCT(-('Diário 4º PA'!$E$5:$E$2004='Analítico Cp.'!$B127),-('Diário 4º PA'!$Q$5:$Q$2004=C$1),('Diário 4º PA'!$F$5:$F$2004))
+SUMPRODUCT(-('Diário 5º PA'!$E$5:$E$2004='Analítico Cp.'!$B127),-('Diário 5º PA'!$Q$5:$Q$2004=C$1),('Diário 5º PA'!$F$5:$F$2004))
+SUMPRODUCT(-('Comp.'!$D$5:$D$253='Analítico Cp.'!$B127),-('Comp.'!$L$5:$L$253=C$1),('Comp.'!$E$5:$E$253))</f>
        <v>0</v>
      </c>
      <c r="D127" s="15">
        <f>SUMPRODUCT(-('Diário 2o PA'!$E$5:$E$1412='Analítico Cp.'!$B127),-('Diário 2o PA'!$Q$5:$Q$1412=D$1),('Diário 2o PA'!$F$5:$F$1412))
+SUMPRODUCT(-('Diário 3o PA'!$E$5:$E$2004='Analítico Cp.'!$B127),-('Diário 3o PA'!$Q$5:$Q$2004=D$1),('Diário 3o PA'!$F$5:$F$2004))
+SUMPRODUCT(-('Diário 4º PA'!$E$5:$E$2004='Analítico Cp.'!$B127),-('Diário 4º PA'!$Q$5:$Q$2004=D$1),('Diário 4º PA'!$F$5:$F$2004))
+SUMPRODUCT(-('Diário 5º PA'!$E$5:$E$2004='Analítico Cp.'!$B127),-('Diário 5º PA'!$Q$5:$Q$2004=D$1),('Diário 5º PA'!$F$5:$F$2004))
+SUMPRODUCT(-('Comp.'!$D$5:$D$253='Analítico Cp.'!$B127),-('Comp.'!$L$5:$L$253=D$1),('Comp.'!$E$5:$E$253))</f>
        <v>6922</v>
      </c>
      <c r="E127" s="15">
        <f>SUMPRODUCT(-('Diário 2o PA'!$E$5:$E$1412='Analítico Cp.'!$B127),-('Diário 2o PA'!$Q$5:$Q$1412=E$1),('Diário 2o PA'!$F$5:$F$1412))
+SUMPRODUCT(-('Diário 3o PA'!$E$5:$E$2004='Analítico Cp.'!$B127),-('Diário 3o PA'!$Q$5:$Q$2004=E$1),('Diário 3o PA'!$F$5:$F$2004))
+SUMPRODUCT(-('Diário 4º PA'!$E$5:$E$2004='Analítico Cp.'!$B127),-('Diário 4º PA'!$Q$5:$Q$2004=E$1),('Diário 4º PA'!$F$5:$F$2004))
+SUMPRODUCT(-('Diário 5º PA'!$E$5:$E$2004='Analítico Cp.'!$B127),-('Diário 5º PA'!$Q$5:$Q$2004=E$1),('Diário 5º PA'!$F$5:$F$2004))
+SUMPRODUCT(-('Comp.'!$D$5:$D$253='Analítico Cp.'!$B127),-('Comp.'!$L$5:$L$253=E$1),('Comp.'!$E$5:$E$253))</f>
        <v>13725.3</v>
      </c>
      <c r="F127" s="15">
        <f>SUMPRODUCT(-('Diário 2o PA'!$E$5:$E$1412='Analítico Cp.'!$B127),-('Diário 2o PA'!$Q$5:$Q$1412=F$1),('Diário 2o PA'!$F$5:$F$1412))
+SUMPRODUCT(-('Diário 3o PA'!$E$5:$E$2004='Analítico Cp.'!$B127),-('Diário 3o PA'!$Q$5:$Q$2004=F$1),('Diário 3o PA'!$F$5:$F$2004))
+SUMPRODUCT(-('Diário 4º PA'!$E$5:$E$2004='Analítico Cp.'!$B127),-('Diário 4º PA'!$Q$5:$Q$2004=F$1),('Diário 4º PA'!$F$5:$F$2004))
+SUMPRODUCT(-('Diário 5º PA'!$E$5:$E$2004='Analítico Cp.'!$B127),-('Diário 5º PA'!$Q$5:$Q$2004=F$1),('Diário 5º PA'!$F$5:$F$2004))
+SUMPRODUCT(-('Comp.'!$D$5:$D$253='Analítico Cp.'!$B127),-('Comp.'!$L$5:$L$253=F$1),('Comp.'!$E$5:$E$253))</f>
        <v>0</v>
      </c>
      <c r="G127" s="15">
        <f>SUMPRODUCT(-('Diário 2o PA'!$E$5:$E$1412='Analítico Cp.'!$B127),-('Diário 2o PA'!$Q$5:$Q$1412=G$1),('Diário 2o PA'!$F$5:$F$1412))
+SUMPRODUCT(-('Diário 3o PA'!$E$5:$E$2004='Analítico Cp.'!$B127),-('Diário 3o PA'!$Q$5:$Q$2004=G$1),('Diário 3o PA'!$F$5:$F$2004))
+SUMPRODUCT(-('Diário 4º PA'!$E$5:$E$2004='Analítico Cp.'!$B127),-('Diário 4º PA'!$Q$5:$Q$2004=G$1),('Diário 4º PA'!$F$5:$F$2004))
+SUMPRODUCT(-('Diário 5º PA'!$E$5:$E$2004='Analítico Cp.'!$B127),-('Diário 5º PA'!$Q$5:$Q$2004=G$1),('Diário 5º PA'!$F$5:$F$2004))
+SUMPRODUCT(-('Comp.'!$D$5:$D$253='Analítico Cp.'!$B127),-('Comp.'!$L$5:$L$253=G$1),('Comp.'!$E$5:$E$253))</f>
        <v>0</v>
      </c>
      <c r="H127" s="15">
        <f>SUMPRODUCT(-('Diário 2o PA'!$E$5:$E$1412='Analítico Cp.'!$B127),-('Diário 2o PA'!$Q$5:$Q$1412=H$1),('Diário 2o PA'!$F$5:$F$1412))
+SUMPRODUCT(-('Diário 3o PA'!$E$5:$E$2004='Analítico Cp.'!$B127),-('Diário 3o PA'!$Q$5:$Q$2004=H$1),('Diário 3o PA'!$F$5:$F$2004))
+SUMPRODUCT(-('Diário 4º PA'!$E$5:$E$2004='Analítico Cp.'!$B127),-('Diário 4º PA'!$Q$5:$Q$2004=H$1),('Diário 4º PA'!$F$5:$F$2004))
+SUMPRODUCT(-('Diário 5º PA'!$E$5:$E$2004='Analítico Cp.'!$B127),-('Diário 5º PA'!$Q$5:$Q$2004=H$1),('Diário 5º PA'!$F$5:$F$2004))
+SUMPRODUCT(-('Comp.'!$D$5:$D$253='Analítico Cp.'!$B127),-('Comp.'!$L$5:$L$253=H$1),('Comp.'!$E$5:$E$253))</f>
        <v>0</v>
      </c>
      <c r="I127" s="15">
        <f>SUMPRODUCT(-('Diário 2o PA'!$E$5:$E$1412='Analítico Cp.'!$B127),-('Diário 2o PA'!$Q$5:$Q$1412=I$1),('Diário 2o PA'!$F$5:$F$1412))
+SUMPRODUCT(-('Diário 3o PA'!$E$5:$E$2004='Analítico Cp.'!$B127),-('Diário 3o PA'!$Q$5:$Q$2004=I$1),('Diário 3o PA'!$F$5:$F$2004))
+SUMPRODUCT(-('Diário 4º PA'!$E$5:$E$2004='Analítico Cp.'!$B127),-('Diário 4º PA'!$Q$5:$Q$2004=I$1),('Diário 4º PA'!$F$5:$F$2004))
+SUMPRODUCT(-('Diário 5º PA'!$E$5:$E$2004='Analítico Cp.'!$B127),-('Diário 5º PA'!$Q$5:$Q$2004=I$1),('Diário 5º PA'!$F$5:$F$2004))
+SUMPRODUCT(-('Comp.'!$D$5:$D$253='Analítico Cp.'!$B127),-('Comp.'!$L$5:$L$253=I$1),('Comp.'!$E$5:$E$253))</f>
        <v>0</v>
      </c>
      <c r="J127" s="15">
        <f>SUMPRODUCT(-('Diário 2o PA'!$E$5:$E$1412='Analítico Cp.'!$B127),-('Diário 2o PA'!$Q$5:$Q$1412=J$1),('Diário 2o PA'!$F$5:$F$1412))
+SUMPRODUCT(-('Diário 3o PA'!$E$5:$E$2004='Analítico Cp.'!$B127),-('Diário 3o PA'!$Q$5:$Q$2004=J$1),('Diário 3o PA'!$F$5:$F$2004))
+SUMPRODUCT(-('Diário 4º PA'!$E$5:$E$2004='Analítico Cp.'!$B127),-('Diário 4º PA'!$Q$5:$Q$2004=J$1),('Diário 4º PA'!$F$5:$F$2004))
+SUMPRODUCT(-('Diário 5º PA'!$E$5:$E$2004='Analítico Cp.'!$B127),-('Diário 5º PA'!$Q$5:$Q$2004=J$1),('Diário 5º PA'!$F$5:$F$2004))
+SUMPRODUCT(-('Comp.'!$D$5:$D$253='Analítico Cp.'!$B127),-('Comp.'!$L$5:$L$253=J$1),('Comp.'!$E$5:$E$253))</f>
        <v>0</v>
      </c>
      <c r="K127" s="15">
        <f>SUMPRODUCT(-('Diário 2o PA'!$E$5:$E$1412='Analítico Cp.'!$B127),-('Diário 2o PA'!$Q$5:$Q$1412=K$1),('Diário 2o PA'!$F$5:$F$1412))
+SUMPRODUCT(-('Diário 3o PA'!$E$5:$E$2004='Analítico Cp.'!$B127),-('Diário 3o PA'!$Q$5:$Q$2004=K$1),('Diário 3o PA'!$F$5:$F$2004))
+SUMPRODUCT(-('Diário 4º PA'!$E$5:$E$2004='Analítico Cp.'!$B127),-('Diário 4º PA'!$Q$5:$Q$2004=K$1),('Diário 4º PA'!$F$5:$F$2004))
+SUMPRODUCT(-('Diário 5º PA'!$E$5:$E$2004='Analítico Cp.'!$B127),-('Diário 5º PA'!$Q$5:$Q$2004=K$1),('Diário 5º PA'!$F$5:$F$2004))
+SUMPRODUCT(-('Comp.'!$D$5:$D$253='Analítico Cp.'!$B127),-('Comp.'!$L$5:$L$253=K$1),('Comp.'!$E$5:$E$253))</f>
        <v>0</v>
      </c>
      <c r="L127" s="15">
        <f>SUMPRODUCT(-('Diário 2o PA'!$E$5:$E$1412='Analítico Cp.'!$B127),-('Diário 2o PA'!$Q$5:$Q$1412=L$1),('Diário 2o PA'!$F$5:$F$1412))
+SUMPRODUCT(-('Diário 3o PA'!$E$5:$E$2004='Analítico Cp.'!$B127),-('Diário 3o PA'!$Q$5:$Q$2004=L$1),('Diário 3o PA'!$F$5:$F$2004))
+SUMPRODUCT(-('Diário 4º PA'!$E$5:$E$2004='Analítico Cp.'!$B127),-('Diário 4º PA'!$Q$5:$Q$2004=L$1),('Diário 4º PA'!$F$5:$F$2004))
+SUMPRODUCT(-('Diário 5º PA'!$E$5:$E$2004='Analítico Cp.'!$B127),-('Diário 5º PA'!$Q$5:$Q$2004=L$1),('Diário 5º PA'!$F$5:$F$2004))
+SUMPRODUCT(-('Comp.'!$D$5:$D$253='Analítico Cp.'!$B127),-('Comp.'!$L$5:$L$253=L$1),('Comp.'!$E$5:$E$253))</f>
        <v>0</v>
      </c>
      <c r="M127" s="15">
        <f>SUMPRODUCT(-('Diário 2o PA'!$E$5:$E$1412='Analítico Cp.'!$B127),-('Diário 2o PA'!$Q$5:$Q$1412=M$1),('Diário 2o PA'!$F$5:$F$1412))
+SUMPRODUCT(-('Diário 3o PA'!$E$5:$E$2004='Analítico Cp.'!$B127),-('Diário 3o PA'!$Q$5:$Q$2004=M$1),('Diário 3o PA'!$F$5:$F$2004))
+SUMPRODUCT(-('Diário 4º PA'!$E$5:$E$2004='Analítico Cp.'!$B127),-('Diário 4º PA'!$Q$5:$Q$2004=M$1),('Diário 4º PA'!$F$5:$F$2004))
+SUMPRODUCT(-('Diário 5º PA'!$E$5:$E$2004='Analítico Cp.'!$B127),-('Diário 5º PA'!$Q$5:$Q$2004=M$1),('Diário 5º PA'!$F$5:$F$2004))
+SUMPRODUCT(-('Comp.'!$D$5:$D$253='Analítico Cp.'!$B127),-('Comp.'!$L$5:$L$253=M$1),('Comp.'!$E$5:$E$253))</f>
        <v>0</v>
      </c>
      <c r="N127" s="15">
        <f>SUMPRODUCT(-('Diário 2o PA'!$E$5:$E$1412='Analítico Cp.'!$B127),-('Diário 2o PA'!$Q$5:$Q$1412=N$1),('Diário 2o PA'!$F$5:$F$1412))
+SUMPRODUCT(-('Diário 3o PA'!$E$5:$E$2004='Analítico Cp.'!$B127),-('Diário 3o PA'!$Q$5:$Q$2004=N$1),('Diário 3o PA'!$F$5:$F$2004))
+SUMPRODUCT(-('Diário 4º PA'!$E$5:$E$2004='Analítico Cp.'!$B127),-('Diário 4º PA'!$Q$5:$Q$2004=N$1),('Diário 4º PA'!$F$5:$F$2004))
+SUMPRODUCT(-('Diário 5º PA'!$E$5:$E$2004='Analítico Cp.'!$B127),-('Diário 5º PA'!$Q$5:$Q$2004=N$1),('Diário 5º PA'!$F$5:$F$2004))
+SUMPRODUCT(-('Comp.'!$D$5:$D$253='Analítico Cp.'!$B127),-('Comp.'!$L$5:$L$253=N$1),('Comp.'!$E$5:$E$253))</f>
        <v>0</v>
      </c>
      <c r="O127" s="16">
        <f t="shared" si="14"/>
        <v>20647.3</v>
      </c>
      <c r="P127" s="193">
        <f t="shared" si="15"/>
        <v>2.8989046576228094E-3</v>
      </c>
    </row>
    <row r="128" spans="1:16" ht="23.25" customHeight="1" x14ac:dyDescent="0.25">
      <c r="A128" s="68" t="s">
        <v>655</v>
      </c>
      <c r="B128" s="115" t="s">
        <v>703</v>
      </c>
      <c r="C128" s="15">
        <f>SUMPRODUCT(-('Diário 2o PA'!$E$5:$E$1412='Analítico Cp.'!$B128),-('Diário 2o PA'!$Q$5:$Q$1412=C$1),('Diário 2o PA'!$F$5:$F$1412))
+SUMPRODUCT(-('Diário 3o PA'!$E$5:$E$2004='Analítico Cp.'!$B128),-('Diário 3o PA'!$Q$5:$Q$2004=C$1),('Diário 3o PA'!$F$5:$F$2004))
+SUMPRODUCT(-('Diário 4º PA'!$E$5:$E$2004='Analítico Cp.'!$B128),-('Diário 4º PA'!$Q$5:$Q$2004=C$1),('Diário 4º PA'!$F$5:$F$2004))
+SUMPRODUCT(-('Diário 5º PA'!$E$5:$E$2004='Analítico Cp.'!$B128),-('Diário 5º PA'!$Q$5:$Q$2004=C$1),('Diário 5º PA'!$F$5:$F$2004))
+SUMPRODUCT(-('Comp.'!$D$5:$D$253='Analítico Cp.'!$B128),-('Comp.'!$L$5:$L$253=C$1),('Comp.'!$E$5:$E$253))</f>
        <v>37387.370000000003</v>
      </c>
      <c r="D128" s="15">
        <f>SUMPRODUCT(-('Diário 2o PA'!$E$5:$E$1412='Analítico Cp.'!$B128),-('Diário 2o PA'!$Q$5:$Q$1412=D$1),('Diário 2o PA'!$F$5:$F$1412))
+SUMPRODUCT(-('Diário 3o PA'!$E$5:$E$2004='Analítico Cp.'!$B128),-('Diário 3o PA'!$Q$5:$Q$2004=D$1),('Diário 3o PA'!$F$5:$F$2004))
+SUMPRODUCT(-('Diário 4º PA'!$E$5:$E$2004='Analítico Cp.'!$B128),-('Diário 4º PA'!$Q$5:$Q$2004=D$1),('Diário 4º PA'!$F$5:$F$2004))
+SUMPRODUCT(-('Diário 5º PA'!$E$5:$E$2004='Analítico Cp.'!$B128),-('Diário 5º PA'!$Q$5:$Q$2004=D$1),('Diário 5º PA'!$F$5:$F$2004))
+SUMPRODUCT(-('Comp.'!$D$5:$D$253='Analítico Cp.'!$B128),-('Comp.'!$L$5:$L$253=D$1),('Comp.'!$E$5:$E$253))</f>
        <v>29489.98</v>
      </c>
      <c r="E128" s="15">
        <f>SUMPRODUCT(-('Diário 2o PA'!$E$5:$E$1412='Analítico Cp.'!$B128),-('Diário 2o PA'!$Q$5:$Q$1412=E$1),('Diário 2o PA'!$F$5:$F$1412))
+SUMPRODUCT(-('Diário 3o PA'!$E$5:$E$2004='Analítico Cp.'!$B128),-('Diário 3o PA'!$Q$5:$Q$2004=E$1),('Diário 3o PA'!$F$5:$F$2004))
+SUMPRODUCT(-('Diário 4º PA'!$E$5:$E$2004='Analítico Cp.'!$B128),-('Diário 4º PA'!$Q$5:$Q$2004=E$1),('Diário 4º PA'!$F$5:$F$2004))
+SUMPRODUCT(-('Diário 5º PA'!$E$5:$E$2004='Analítico Cp.'!$B128),-('Diário 5º PA'!$Q$5:$Q$2004=E$1),('Diário 5º PA'!$F$5:$F$2004))
+SUMPRODUCT(-('Comp.'!$D$5:$D$253='Analítico Cp.'!$B128),-('Comp.'!$L$5:$L$253=E$1),('Comp.'!$E$5:$E$253))</f>
        <v>35154.550000000003</v>
      </c>
      <c r="F128" s="15">
        <f>SUMPRODUCT(-('Diário 2o PA'!$E$5:$E$1412='Analítico Cp.'!$B128),-('Diário 2o PA'!$Q$5:$Q$1412=F$1),('Diário 2o PA'!$F$5:$F$1412))
+SUMPRODUCT(-('Diário 3o PA'!$E$5:$E$2004='Analítico Cp.'!$B128),-('Diário 3o PA'!$Q$5:$Q$2004=F$1),('Diário 3o PA'!$F$5:$F$2004))
+SUMPRODUCT(-('Diário 4º PA'!$E$5:$E$2004='Analítico Cp.'!$B128),-('Diário 4º PA'!$Q$5:$Q$2004=F$1),('Diário 4º PA'!$F$5:$F$2004))
+SUMPRODUCT(-('Diário 5º PA'!$E$5:$E$2004='Analítico Cp.'!$B128),-('Diário 5º PA'!$Q$5:$Q$2004=F$1),('Diário 5º PA'!$F$5:$F$2004))
+SUMPRODUCT(-('Comp.'!$D$5:$D$253='Analítico Cp.'!$B128),-('Comp.'!$L$5:$L$253=F$1),('Comp.'!$E$5:$E$253))</f>
        <v>0</v>
      </c>
      <c r="G128" s="15">
        <f>SUMPRODUCT(-('Diário 2o PA'!$E$5:$E$1412='Analítico Cp.'!$B128),-('Diário 2o PA'!$Q$5:$Q$1412=G$1),('Diário 2o PA'!$F$5:$F$1412))
+SUMPRODUCT(-('Diário 3o PA'!$E$5:$E$2004='Analítico Cp.'!$B128),-('Diário 3o PA'!$Q$5:$Q$2004=G$1),('Diário 3o PA'!$F$5:$F$2004))
+SUMPRODUCT(-('Diário 4º PA'!$E$5:$E$2004='Analítico Cp.'!$B128),-('Diário 4º PA'!$Q$5:$Q$2004=G$1),('Diário 4º PA'!$F$5:$F$2004))
+SUMPRODUCT(-('Diário 5º PA'!$E$5:$E$2004='Analítico Cp.'!$B128),-('Diário 5º PA'!$Q$5:$Q$2004=G$1),('Diário 5º PA'!$F$5:$F$2004))
+SUMPRODUCT(-('Comp.'!$D$5:$D$253='Analítico Cp.'!$B128),-('Comp.'!$L$5:$L$253=G$1),('Comp.'!$E$5:$E$253))</f>
        <v>0</v>
      </c>
      <c r="H128" s="15">
        <f>SUMPRODUCT(-('Diário 2o PA'!$E$5:$E$1412='Analítico Cp.'!$B128),-('Diário 2o PA'!$Q$5:$Q$1412=H$1),('Diário 2o PA'!$F$5:$F$1412))
+SUMPRODUCT(-('Diário 3o PA'!$E$5:$E$2004='Analítico Cp.'!$B128),-('Diário 3o PA'!$Q$5:$Q$2004=H$1),('Diário 3o PA'!$F$5:$F$2004))
+SUMPRODUCT(-('Diário 4º PA'!$E$5:$E$2004='Analítico Cp.'!$B128),-('Diário 4º PA'!$Q$5:$Q$2004=H$1),('Diário 4º PA'!$F$5:$F$2004))
+SUMPRODUCT(-('Diário 5º PA'!$E$5:$E$2004='Analítico Cp.'!$B128),-('Diário 5º PA'!$Q$5:$Q$2004=H$1),('Diário 5º PA'!$F$5:$F$2004))
+SUMPRODUCT(-('Comp.'!$D$5:$D$253='Analítico Cp.'!$B128),-('Comp.'!$L$5:$L$253=H$1),('Comp.'!$E$5:$E$253))</f>
        <v>0</v>
      </c>
      <c r="I128" s="15">
        <f>SUMPRODUCT(-('Diário 2o PA'!$E$5:$E$1412='Analítico Cp.'!$B128),-('Diário 2o PA'!$Q$5:$Q$1412=I$1),('Diário 2o PA'!$F$5:$F$1412))
+SUMPRODUCT(-('Diário 3o PA'!$E$5:$E$2004='Analítico Cp.'!$B128),-('Diário 3o PA'!$Q$5:$Q$2004=I$1),('Diário 3o PA'!$F$5:$F$2004))
+SUMPRODUCT(-('Diário 4º PA'!$E$5:$E$2004='Analítico Cp.'!$B128),-('Diário 4º PA'!$Q$5:$Q$2004=I$1),('Diário 4º PA'!$F$5:$F$2004))
+SUMPRODUCT(-('Diário 5º PA'!$E$5:$E$2004='Analítico Cp.'!$B128),-('Diário 5º PA'!$Q$5:$Q$2004=I$1),('Diário 5º PA'!$F$5:$F$2004))
+SUMPRODUCT(-('Comp.'!$D$5:$D$253='Analítico Cp.'!$B128),-('Comp.'!$L$5:$L$253=I$1),('Comp.'!$E$5:$E$253))</f>
        <v>0</v>
      </c>
      <c r="J128" s="15">
        <f>SUMPRODUCT(-('Diário 2o PA'!$E$5:$E$1412='Analítico Cp.'!$B128),-('Diário 2o PA'!$Q$5:$Q$1412=J$1),('Diário 2o PA'!$F$5:$F$1412))
+SUMPRODUCT(-('Diário 3o PA'!$E$5:$E$2004='Analítico Cp.'!$B128),-('Diário 3o PA'!$Q$5:$Q$2004=J$1),('Diário 3o PA'!$F$5:$F$2004))
+SUMPRODUCT(-('Diário 4º PA'!$E$5:$E$2004='Analítico Cp.'!$B128),-('Diário 4º PA'!$Q$5:$Q$2004=J$1),('Diário 4º PA'!$F$5:$F$2004))
+SUMPRODUCT(-('Diário 5º PA'!$E$5:$E$2004='Analítico Cp.'!$B128),-('Diário 5º PA'!$Q$5:$Q$2004=J$1),('Diário 5º PA'!$F$5:$F$2004))
+SUMPRODUCT(-('Comp.'!$D$5:$D$253='Analítico Cp.'!$B128),-('Comp.'!$L$5:$L$253=J$1),('Comp.'!$E$5:$E$253))</f>
        <v>0</v>
      </c>
      <c r="K128" s="15">
        <f>SUMPRODUCT(-('Diário 2o PA'!$E$5:$E$1412='Analítico Cp.'!$B128),-('Diário 2o PA'!$Q$5:$Q$1412=K$1),('Diário 2o PA'!$F$5:$F$1412))
+SUMPRODUCT(-('Diário 3o PA'!$E$5:$E$2004='Analítico Cp.'!$B128),-('Diário 3o PA'!$Q$5:$Q$2004=K$1),('Diário 3o PA'!$F$5:$F$2004))
+SUMPRODUCT(-('Diário 4º PA'!$E$5:$E$2004='Analítico Cp.'!$B128),-('Diário 4º PA'!$Q$5:$Q$2004=K$1),('Diário 4º PA'!$F$5:$F$2004))
+SUMPRODUCT(-('Diário 5º PA'!$E$5:$E$2004='Analítico Cp.'!$B128),-('Diário 5º PA'!$Q$5:$Q$2004=K$1),('Diário 5º PA'!$F$5:$F$2004))
+SUMPRODUCT(-('Comp.'!$D$5:$D$253='Analítico Cp.'!$B128),-('Comp.'!$L$5:$L$253=K$1),('Comp.'!$E$5:$E$253))</f>
        <v>0</v>
      </c>
      <c r="L128" s="15">
        <f>SUMPRODUCT(-('Diário 2o PA'!$E$5:$E$1412='Analítico Cp.'!$B128),-('Diário 2o PA'!$Q$5:$Q$1412=L$1),('Diário 2o PA'!$F$5:$F$1412))
+SUMPRODUCT(-('Diário 3o PA'!$E$5:$E$2004='Analítico Cp.'!$B128),-('Diário 3o PA'!$Q$5:$Q$2004=L$1),('Diário 3o PA'!$F$5:$F$2004))
+SUMPRODUCT(-('Diário 4º PA'!$E$5:$E$2004='Analítico Cp.'!$B128),-('Diário 4º PA'!$Q$5:$Q$2004=L$1),('Diário 4º PA'!$F$5:$F$2004))
+SUMPRODUCT(-('Diário 5º PA'!$E$5:$E$2004='Analítico Cp.'!$B128),-('Diário 5º PA'!$Q$5:$Q$2004=L$1),('Diário 5º PA'!$F$5:$F$2004))
+SUMPRODUCT(-('Comp.'!$D$5:$D$253='Analítico Cp.'!$B128),-('Comp.'!$L$5:$L$253=L$1),('Comp.'!$E$5:$E$253))</f>
        <v>0</v>
      </c>
      <c r="M128" s="15">
        <f>SUMPRODUCT(-('Diário 2o PA'!$E$5:$E$1412='Analítico Cp.'!$B128),-('Diário 2o PA'!$Q$5:$Q$1412=M$1),('Diário 2o PA'!$F$5:$F$1412))
+SUMPRODUCT(-('Diário 3o PA'!$E$5:$E$2004='Analítico Cp.'!$B128),-('Diário 3o PA'!$Q$5:$Q$2004=M$1),('Diário 3o PA'!$F$5:$F$2004))
+SUMPRODUCT(-('Diário 4º PA'!$E$5:$E$2004='Analítico Cp.'!$B128),-('Diário 4º PA'!$Q$5:$Q$2004=M$1),('Diário 4º PA'!$F$5:$F$2004))
+SUMPRODUCT(-('Diário 5º PA'!$E$5:$E$2004='Analítico Cp.'!$B128),-('Diário 5º PA'!$Q$5:$Q$2004=M$1),('Diário 5º PA'!$F$5:$F$2004))
+SUMPRODUCT(-('Comp.'!$D$5:$D$253='Analítico Cp.'!$B128),-('Comp.'!$L$5:$L$253=M$1),('Comp.'!$E$5:$E$253))</f>
        <v>0</v>
      </c>
      <c r="N128" s="15">
        <f>SUMPRODUCT(-('Diário 2o PA'!$E$5:$E$1412='Analítico Cp.'!$B128),-('Diário 2o PA'!$Q$5:$Q$1412=N$1),('Diário 2o PA'!$F$5:$F$1412))
+SUMPRODUCT(-('Diário 3o PA'!$E$5:$E$2004='Analítico Cp.'!$B128),-('Diário 3o PA'!$Q$5:$Q$2004=N$1),('Diário 3o PA'!$F$5:$F$2004))
+SUMPRODUCT(-('Diário 4º PA'!$E$5:$E$2004='Analítico Cp.'!$B128),-('Diário 4º PA'!$Q$5:$Q$2004=N$1),('Diário 4º PA'!$F$5:$F$2004))
+SUMPRODUCT(-('Diário 5º PA'!$E$5:$E$2004='Analítico Cp.'!$B128),-('Diário 5º PA'!$Q$5:$Q$2004=N$1),('Diário 5º PA'!$F$5:$F$2004))
+SUMPRODUCT(-('Comp.'!$D$5:$D$253='Analítico Cp.'!$B128),-('Comp.'!$L$5:$L$253=N$1),('Comp.'!$E$5:$E$253))</f>
        <v>0</v>
      </c>
      <c r="O128" s="16">
        <f t="shared" si="14"/>
        <v>102031.90000000001</v>
      </c>
      <c r="P128" s="193">
        <f t="shared" si="15"/>
        <v>1.4325396063219149E-2</v>
      </c>
    </row>
    <row r="129" spans="1:16" ht="23.25" customHeight="1" x14ac:dyDescent="0.25">
      <c r="A129" s="68" t="s">
        <v>656</v>
      </c>
      <c r="B129" s="115" t="s">
        <v>704</v>
      </c>
      <c r="C129" s="15">
        <f>SUMPRODUCT(-('Diário 2o PA'!$E$5:$E$1412='Analítico Cp.'!$B129),-('Diário 2o PA'!$Q$5:$Q$1412=C$1),('Diário 2o PA'!$F$5:$F$1412))
+SUMPRODUCT(-('Diário 3o PA'!$E$5:$E$2004='Analítico Cp.'!$B129),-('Diário 3o PA'!$Q$5:$Q$2004=C$1),('Diário 3o PA'!$F$5:$F$2004))
+SUMPRODUCT(-('Diário 4º PA'!$E$5:$E$2004='Analítico Cp.'!$B129),-('Diário 4º PA'!$Q$5:$Q$2004=C$1),('Diário 4º PA'!$F$5:$F$2004))
+SUMPRODUCT(-('Diário 5º PA'!$E$5:$E$2004='Analítico Cp.'!$B129),-('Diário 5º PA'!$Q$5:$Q$2004=C$1),('Diário 5º PA'!$F$5:$F$2004))
+SUMPRODUCT(-('Comp.'!$D$5:$D$253='Analítico Cp.'!$B129),-('Comp.'!$L$5:$L$253=C$1),('Comp.'!$E$5:$E$253))</f>
        <v>10939.67</v>
      </c>
      <c r="D129" s="15">
        <f>SUMPRODUCT(-('Diário 2o PA'!$E$5:$E$1412='Analítico Cp.'!$B129),-('Diário 2o PA'!$Q$5:$Q$1412=D$1),('Diário 2o PA'!$F$5:$F$1412))
+SUMPRODUCT(-('Diário 3o PA'!$E$5:$E$2004='Analítico Cp.'!$B129),-('Diário 3o PA'!$Q$5:$Q$2004=D$1),('Diário 3o PA'!$F$5:$F$2004))
+SUMPRODUCT(-('Diário 4º PA'!$E$5:$E$2004='Analítico Cp.'!$B129),-('Diário 4º PA'!$Q$5:$Q$2004=D$1),('Diário 4º PA'!$F$5:$F$2004))
+SUMPRODUCT(-('Diário 5º PA'!$E$5:$E$2004='Analítico Cp.'!$B129),-('Diário 5º PA'!$Q$5:$Q$2004=D$1),('Diário 5º PA'!$F$5:$F$2004))
+SUMPRODUCT(-('Comp.'!$D$5:$D$253='Analítico Cp.'!$B129),-('Comp.'!$L$5:$L$253=D$1),('Comp.'!$E$5:$E$253))</f>
        <v>6616.24</v>
      </c>
      <c r="E129" s="15">
        <f>SUMPRODUCT(-('Diário 2o PA'!$E$5:$E$1412='Analítico Cp.'!$B129),-('Diário 2o PA'!$Q$5:$Q$1412=E$1),('Diário 2o PA'!$F$5:$F$1412))
+SUMPRODUCT(-('Diário 3o PA'!$E$5:$E$2004='Analítico Cp.'!$B129),-('Diário 3o PA'!$Q$5:$Q$2004=E$1),('Diário 3o PA'!$F$5:$F$2004))
+SUMPRODUCT(-('Diário 4º PA'!$E$5:$E$2004='Analítico Cp.'!$B129),-('Diário 4º PA'!$Q$5:$Q$2004=E$1),('Diário 4º PA'!$F$5:$F$2004))
+SUMPRODUCT(-('Diário 5º PA'!$E$5:$E$2004='Analítico Cp.'!$B129),-('Diário 5º PA'!$Q$5:$Q$2004=E$1),('Diário 5º PA'!$F$5:$F$2004))
+SUMPRODUCT(-('Comp.'!$D$5:$D$253='Analítico Cp.'!$B129),-('Comp.'!$L$5:$L$253=E$1),('Comp.'!$E$5:$E$253))</f>
        <v>12991.11</v>
      </c>
      <c r="F129" s="15">
        <f>SUMPRODUCT(-('Diário 2o PA'!$E$5:$E$1412='Analítico Cp.'!$B129),-('Diário 2o PA'!$Q$5:$Q$1412=F$1),('Diário 2o PA'!$F$5:$F$1412))
+SUMPRODUCT(-('Diário 3o PA'!$E$5:$E$2004='Analítico Cp.'!$B129),-('Diário 3o PA'!$Q$5:$Q$2004=F$1),('Diário 3o PA'!$F$5:$F$2004))
+SUMPRODUCT(-('Diário 4º PA'!$E$5:$E$2004='Analítico Cp.'!$B129),-('Diário 4º PA'!$Q$5:$Q$2004=F$1),('Diário 4º PA'!$F$5:$F$2004))
+SUMPRODUCT(-('Diário 5º PA'!$E$5:$E$2004='Analítico Cp.'!$B129),-('Diário 5º PA'!$Q$5:$Q$2004=F$1),('Diário 5º PA'!$F$5:$F$2004))
+SUMPRODUCT(-('Comp.'!$D$5:$D$253='Analítico Cp.'!$B129),-('Comp.'!$L$5:$L$253=F$1),('Comp.'!$E$5:$E$253))</f>
        <v>0</v>
      </c>
      <c r="G129" s="15">
        <f>SUMPRODUCT(-('Diário 2o PA'!$E$5:$E$1412='Analítico Cp.'!$B129),-('Diário 2o PA'!$Q$5:$Q$1412=G$1),('Diário 2o PA'!$F$5:$F$1412))
+SUMPRODUCT(-('Diário 3o PA'!$E$5:$E$2004='Analítico Cp.'!$B129),-('Diário 3o PA'!$Q$5:$Q$2004=G$1),('Diário 3o PA'!$F$5:$F$2004))
+SUMPRODUCT(-('Diário 4º PA'!$E$5:$E$2004='Analítico Cp.'!$B129),-('Diário 4º PA'!$Q$5:$Q$2004=G$1),('Diário 4º PA'!$F$5:$F$2004))
+SUMPRODUCT(-('Diário 5º PA'!$E$5:$E$2004='Analítico Cp.'!$B129),-('Diário 5º PA'!$Q$5:$Q$2004=G$1),('Diário 5º PA'!$F$5:$F$2004))
+SUMPRODUCT(-('Comp.'!$D$5:$D$253='Analítico Cp.'!$B129),-('Comp.'!$L$5:$L$253=G$1),('Comp.'!$E$5:$E$253))</f>
        <v>0</v>
      </c>
      <c r="H129" s="15">
        <f>SUMPRODUCT(-('Diário 2o PA'!$E$5:$E$1412='Analítico Cp.'!$B129),-('Diário 2o PA'!$Q$5:$Q$1412=H$1),('Diário 2o PA'!$F$5:$F$1412))
+SUMPRODUCT(-('Diário 3o PA'!$E$5:$E$2004='Analítico Cp.'!$B129),-('Diário 3o PA'!$Q$5:$Q$2004=H$1),('Diário 3o PA'!$F$5:$F$2004))
+SUMPRODUCT(-('Diário 4º PA'!$E$5:$E$2004='Analítico Cp.'!$B129),-('Diário 4º PA'!$Q$5:$Q$2004=H$1),('Diário 4º PA'!$F$5:$F$2004))
+SUMPRODUCT(-('Diário 5º PA'!$E$5:$E$2004='Analítico Cp.'!$B129),-('Diário 5º PA'!$Q$5:$Q$2004=H$1),('Diário 5º PA'!$F$5:$F$2004))
+SUMPRODUCT(-('Comp.'!$D$5:$D$253='Analítico Cp.'!$B129),-('Comp.'!$L$5:$L$253=H$1),('Comp.'!$E$5:$E$253))</f>
        <v>0</v>
      </c>
      <c r="I129" s="15">
        <f>SUMPRODUCT(-('Diário 2o PA'!$E$5:$E$1412='Analítico Cp.'!$B129),-('Diário 2o PA'!$Q$5:$Q$1412=I$1),('Diário 2o PA'!$F$5:$F$1412))
+SUMPRODUCT(-('Diário 3o PA'!$E$5:$E$2004='Analítico Cp.'!$B129),-('Diário 3o PA'!$Q$5:$Q$2004=I$1),('Diário 3o PA'!$F$5:$F$2004))
+SUMPRODUCT(-('Diário 4º PA'!$E$5:$E$2004='Analítico Cp.'!$B129),-('Diário 4º PA'!$Q$5:$Q$2004=I$1),('Diário 4º PA'!$F$5:$F$2004))
+SUMPRODUCT(-('Diário 5º PA'!$E$5:$E$2004='Analítico Cp.'!$B129),-('Diário 5º PA'!$Q$5:$Q$2004=I$1),('Diário 5º PA'!$F$5:$F$2004))
+SUMPRODUCT(-('Comp.'!$D$5:$D$253='Analítico Cp.'!$B129),-('Comp.'!$L$5:$L$253=I$1),('Comp.'!$E$5:$E$253))</f>
        <v>0</v>
      </c>
      <c r="J129" s="15">
        <f>SUMPRODUCT(-('Diário 2o PA'!$E$5:$E$1412='Analítico Cp.'!$B129),-('Diário 2o PA'!$Q$5:$Q$1412=J$1),('Diário 2o PA'!$F$5:$F$1412))
+SUMPRODUCT(-('Diário 3o PA'!$E$5:$E$2004='Analítico Cp.'!$B129),-('Diário 3o PA'!$Q$5:$Q$2004=J$1),('Diário 3o PA'!$F$5:$F$2004))
+SUMPRODUCT(-('Diário 4º PA'!$E$5:$E$2004='Analítico Cp.'!$B129),-('Diário 4º PA'!$Q$5:$Q$2004=J$1),('Diário 4º PA'!$F$5:$F$2004))
+SUMPRODUCT(-('Diário 5º PA'!$E$5:$E$2004='Analítico Cp.'!$B129),-('Diário 5º PA'!$Q$5:$Q$2004=J$1),('Diário 5º PA'!$F$5:$F$2004))
+SUMPRODUCT(-('Comp.'!$D$5:$D$253='Analítico Cp.'!$B129),-('Comp.'!$L$5:$L$253=J$1),('Comp.'!$E$5:$E$253))</f>
        <v>0</v>
      </c>
      <c r="K129" s="15">
        <f>SUMPRODUCT(-('Diário 2o PA'!$E$5:$E$1412='Analítico Cp.'!$B129),-('Diário 2o PA'!$Q$5:$Q$1412=K$1),('Diário 2o PA'!$F$5:$F$1412))
+SUMPRODUCT(-('Diário 3o PA'!$E$5:$E$2004='Analítico Cp.'!$B129),-('Diário 3o PA'!$Q$5:$Q$2004=K$1),('Diário 3o PA'!$F$5:$F$2004))
+SUMPRODUCT(-('Diário 4º PA'!$E$5:$E$2004='Analítico Cp.'!$B129),-('Diário 4º PA'!$Q$5:$Q$2004=K$1),('Diário 4º PA'!$F$5:$F$2004))
+SUMPRODUCT(-('Diário 5º PA'!$E$5:$E$2004='Analítico Cp.'!$B129),-('Diário 5º PA'!$Q$5:$Q$2004=K$1),('Diário 5º PA'!$F$5:$F$2004))
+SUMPRODUCT(-('Comp.'!$D$5:$D$253='Analítico Cp.'!$B129),-('Comp.'!$L$5:$L$253=K$1),('Comp.'!$E$5:$E$253))</f>
        <v>0</v>
      </c>
      <c r="L129" s="15">
        <f>SUMPRODUCT(-('Diário 2o PA'!$E$5:$E$1412='Analítico Cp.'!$B129),-('Diário 2o PA'!$Q$5:$Q$1412=L$1),('Diário 2o PA'!$F$5:$F$1412))
+SUMPRODUCT(-('Diário 3o PA'!$E$5:$E$2004='Analítico Cp.'!$B129),-('Diário 3o PA'!$Q$5:$Q$2004=L$1),('Diário 3o PA'!$F$5:$F$2004))
+SUMPRODUCT(-('Diário 4º PA'!$E$5:$E$2004='Analítico Cp.'!$B129),-('Diário 4º PA'!$Q$5:$Q$2004=L$1),('Diário 4º PA'!$F$5:$F$2004))
+SUMPRODUCT(-('Diário 5º PA'!$E$5:$E$2004='Analítico Cp.'!$B129),-('Diário 5º PA'!$Q$5:$Q$2004=L$1),('Diário 5º PA'!$F$5:$F$2004))
+SUMPRODUCT(-('Comp.'!$D$5:$D$253='Analítico Cp.'!$B129),-('Comp.'!$L$5:$L$253=L$1),('Comp.'!$E$5:$E$253))</f>
        <v>0</v>
      </c>
      <c r="M129" s="15">
        <f>SUMPRODUCT(-('Diário 2o PA'!$E$5:$E$1412='Analítico Cp.'!$B129),-('Diário 2o PA'!$Q$5:$Q$1412=M$1),('Diário 2o PA'!$F$5:$F$1412))
+SUMPRODUCT(-('Diário 3o PA'!$E$5:$E$2004='Analítico Cp.'!$B129),-('Diário 3o PA'!$Q$5:$Q$2004=M$1),('Diário 3o PA'!$F$5:$F$2004))
+SUMPRODUCT(-('Diário 4º PA'!$E$5:$E$2004='Analítico Cp.'!$B129),-('Diário 4º PA'!$Q$5:$Q$2004=M$1),('Diário 4º PA'!$F$5:$F$2004))
+SUMPRODUCT(-('Diário 5º PA'!$E$5:$E$2004='Analítico Cp.'!$B129),-('Diário 5º PA'!$Q$5:$Q$2004=M$1),('Diário 5º PA'!$F$5:$F$2004))
+SUMPRODUCT(-('Comp.'!$D$5:$D$253='Analítico Cp.'!$B129),-('Comp.'!$L$5:$L$253=M$1),('Comp.'!$E$5:$E$253))</f>
        <v>0</v>
      </c>
      <c r="N129" s="15">
        <f>SUMPRODUCT(-('Diário 2o PA'!$E$5:$E$1412='Analítico Cp.'!$B129),-('Diário 2o PA'!$Q$5:$Q$1412=N$1),('Diário 2o PA'!$F$5:$F$1412))
+SUMPRODUCT(-('Diário 3o PA'!$E$5:$E$2004='Analítico Cp.'!$B129),-('Diário 3o PA'!$Q$5:$Q$2004=N$1),('Diário 3o PA'!$F$5:$F$2004))
+SUMPRODUCT(-('Diário 4º PA'!$E$5:$E$2004='Analítico Cp.'!$B129),-('Diário 4º PA'!$Q$5:$Q$2004=N$1),('Diário 4º PA'!$F$5:$F$2004))
+SUMPRODUCT(-('Diário 5º PA'!$E$5:$E$2004='Analítico Cp.'!$B129),-('Diário 5º PA'!$Q$5:$Q$2004=N$1),('Diário 5º PA'!$F$5:$F$2004))
+SUMPRODUCT(-('Comp.'!$D$5:$D$253='Analítico Cp.'!$B129),-('Comp.'!$L$5:$L$253=N$1),('Comp.'!$E$5:$E$253))</f>
        <v>0</v>
      </c>
      <c r="O129" s="16">
        <f t="shared" si="14"/>
        <v>30547.02</v>
      </c>
      <c r="P129" s="193">
        <f t="shared" si="15"/>
        <v>4.2888367270537608E-3</v>
      </c>
    </row>
    <row r="130" spans="1:16" ht="23.25" customHeight="1" x14ac:dyDescent="0.25">
      <c r="A130" s="68" t="s">
        <v>657</v>
      </c>
      <c r="B130" s="115" t="s">
        <v>705</v>
      </c>
      <c r="C130" s="15">
        <f>SUMPRODUCT(-('Diário 2o PA'!$E$5:$E$1412='Analítico Cp.'!$B130),-('Diário 2o PA'!$Q$5:$Q$1412=C$1),('Diário 2o PA'!$F$5:$F$1412))
+SUMPRODUCT(-('Diário 3o PA'!$E$5:$E$2004='Analítico Cp.'!$B130),-('Diário 3o PA'!$Q$5:$Q$2004=C$1),('Diário 3o PA'!$F$5:$F$2004))
+SUMPRODUCT(-('Diário 4º PA'!$E$5:$E$2004='Analítico Cp.'!$B130),-('Diário 4º PA'!$Q$5:$Q$2004=C$1),('Diário 4º PA'!$F$5:$F$2004))
+SUMPRODUCT(-('Diário 5º PA'!$E$5:$E$2004='Analítico Cp.'!$B130),-('Diário 5º PA'!$Q$5:$Q$2004=C$1),('Diário 5º PA'!$F$5:$F$2004))
+SUMPRODUCT(-('Comp.'!$D$5:$D$253='Analítico Cp.'!$B130),-('Comp.'!$L$5:$L$253=C$1),('Comp.'!$E$5:$E$253))</f>
        <v>0</v>
      </c>
      <c r="D130" s="15">
        <f>SUMPRODUCT(-('Diário 2o PA'!$E$5:$E$1412='Analítico Cp.'!$B130),-('Diário 2o PA'!$Q$5:$Q$1412=D$1),('Diário 2o PA'!$F$5:$F$1412))
+SUMPRODUCT(-('Diário 3o PA'!$E$5:$E$2004='Analítico Cp.'!$B130),-('Diário 3o PA'!$Q$5:$Q$2004=D$1),('Diário 3o PA'!$F$5:$F$2004))
+SUMPRODUCT(-('Diário 4º PA'!$E$5:$E$2004='Analítico Cp.'!$B130),-('Diário 4º PA'!$Q$5:$Q$2004=D$1),('Diário 4º PA'!$F$5:$F$2004))
+SUMPRODUCT(-('Diário 5º PA'!$E$5:$E$2004='Analítico Cp.'!$B130),-('Diário 5º PA'!$Q$5:$Q$2004=D$1),('Diário 5º PA'!$F$5:$F$2004))
+SUMPRODUCT(-('Comp.'!$D$5:$D$253='Analítico Cp.'!$B130),-('Comp.'!$L$5:$L$253=D$1),('Comp.'!$E$5:$E$253))</f>
        <v>0</v>
      </c>
      <c r="E130" s="15">
        <f>SUMPRODUCT(-('Diário 2o PA'!$E$5:$E$1412='Analítico Cp.'!$B130),-('Diário 2o PA'!$Q$5:$Q$1412=E$1),('Diário 2o PA'!$F$5:$F$1412))
+SUMPRODUCT(-('Diário 3o PA'!$E$5:$E$2004='Analítico Cp.'!$B130),-('Diário 3o PA'!$Q$5:$Q$2004=E$1),('Diário 3o PA'!$F$5:$F$2004))
+SUMPRODUCT(-('Diário 4º PA'!$E$5:$E$2004='Analítico Cp.'!$B130),-('Diário 4º PA'!$Q$5:$Q$2004=E$1),('Diário 4º PA'!$F$5:$F$2004))
+SUMPRODUCT(-('Diário 5º PA'!$E$5:$E$2004='Analítico Cp.'!$B130),-('Diário 5º PA'!$Q$5:$Q$2004=E$1),('Diário 5º PA'!$F$5:$F$2004))
+SUMPRODUCT(-('Comp.'!$D$5:$D$253='Analítico Cp.'!$B130),-('Comp.'!$L$5:$L$253=E$1),('Comp.'!$E$5:$E$253))</f>
        <v>0</v>
      </c>
      <c r="F130" s="15">
        <f>SUMPRODUCT(-('Diário 2o PA'!$E$5:$E$1412='Analítico Cp.'!$B130),-('Diário 2o PA'!$Q$5:$Q$1412=F$1),('Diário 2o PA'!$F$5:$F$1412))
+SUMPRODUCT(-('Diário 3o PA'!$E$5:$E$2004='Analítico Cp.'!$B130),-('Diário 3o PA'!$Q$5:$Q$2004=F$1),('Diário 3o PA'!$F$5:$F$2004))
+SUMPRODUCT(-('Diário 4º PA'!$E$5:$E$2004='Analítico Cp.'!$B130),-('Diário 4º PA'!$Q$5:$Q$2004=F$1),('Diário 4º PA'!$F$5:$F$2004))
+SUMPRODUCT(-('Diário 5º PA'!$E$5:$E$2004='Analítico Cp.'!$B130),-('Diário 5º PA'!$Q$5:$Q$2004=F$1),('Diário 5º PA'!$F$5:$F$2004))
+SUMPRODUCT(-('Comp.'!$D$5:$D$253='Analítico Cp.'!$B130),-('Comp.'!$L$5:$L$253=F$1),('Comp.'!$E$5:$E$253))</f>
        <v>0</v>
      </c>
      <c r="G130" s="15">
        <f>SUMPRODUCT(-('Diário 2o PA'!$E$5:$E$1412='Analítico Cp.'!$B130),-('Diário 2o PA'!$Q$5:$Q$1412=G$1),('Diário 2o PA'!$F$5:$F$1412))
+SUMPRODUCT(-('Diário 3o PA'!$E$5:$E$2004='Analítico Cp.'!$B130),-('Diário 3o PA'!$Q$5:$Q$2004=G$1),('Diário 3o PA'!$F$5:$F$2004))
+SUMPRODUCT(-('Diário 4º PA'!$E$5:$E$2004='Analítico Cp.'!$B130),-('Diário 4º PA'!$Q$5:$Q$2004=G$1),('Diário 4º PA'!$F$5:$F$2004))
+SUMPRODUCT(-('Diário 5º PA'!$E$5:$E$2004='Analítico Cp.'!$B130),-('Diário 5º PA'!$Q$5:$Q$2004=G$1),('Diário 5º PA'!$F$5:$F$2004))
+SUMPRODUCT(-('Comp.'!$D$5:$D$253='Analítico Cp.'!$B130),-('Comp.'!$L$5:$L$253=G$1),('Comp.'!$E$5:$E$253))</f>
        <v>0</v>
      </c>
      <c r="H130" s="15">
        <f>SUMPRODUCT(-('Diário 2o PA'!$E$5:$E$1412='Analítico Cp.'!$B130),-('Diário 2o PA'!$Q$5:$Q$1412=H$1),('Diário 2o PA'!$F$5:$F$1412))
+SUMPRODUCT(-('Diário 3o PA'!$E$5:$E$2004='Analítico Cp.'!$B130),-('Diário 3o PA'!$Q$5:$Q$2004=H$1),('Diário 3o PA'!$F$5:$F$2004))
+SUMPRODUCT(-('Diário 4º PA'!$E$5:$E$2004='Analítico Cp.'!$B130),-('Diário 4º PA'!$Q$5:$Q$2004=H$1),('Diário 4º PA'!$F$5:$F$2004))
+SUMPRODUCT(-('Diário 5º PA'!$E$5:$E$2004='Analítico Cp.'!$B130),-('Diário 5º PA'!$Q$5:$Q$2004=H$1),('Diário 5º PA'!$F$5:$F$2004))
+SUMPRODUCT(-('Comp.'!$D$5:$D$253='Analítico Cp.'!$B130),-('Comp.'!$L$5:$L$253=H$1),('Comp.'!$E$5:$E$253))</f>
        <v>0</v>
      </c>
      <c r="I130" s="15">
        <f>SUMPRODUCT(-('Diário 2o PA'!$E$5:$E$1412='Analítico Cp.'!$B130),-('Diário 2o PA'!$Q$5:$Q$1412=I$1),('Diário 2o PA'!$F$5:$F$1412))
+SUMPRODUCT(-('Diário 3o PA'!$E$5:$E$2004='Analítico Cp.'!$B130),-('Diário 3o PA'!$Q$5:$Q$2004=I$1),('Diário 3o PA'!$F$5:$F$2004))
+SUMPRODUCT(-('Diário 4º PA'!$E$5:$E$2004='Analítico Cp.'!$B130),-('Diário 4º PA'!$Q$5:$Q$2004=I$1),('Diário 4º PA'!$F$5:$F$2004))
+SUMPRODUCT(-('Diário 5º PA'!$E$5:$E$2004='Analítico Cp.'!$B130),-('Diário 5º PA'!$Q$5:$Q$2004=I$1),('Diário 5º PA'!$F$5:$F$2004))
+SUMPRODUCT(-('Comp.'!$D$5:$D$253='Analítico Cp.'!$B130),-('Comp.'!$L$5:$L$253=I$1),('Comp.'!$E$5:$E$253))</f>
        <v>0</v>
      </c>
      <c r="J130" s="15">
        <f>SUMPRODUCT(-('Diário 2o PA'!$E$5:$E$1412='Analítico Cp.'!$B130),-('Diário 2o PA'!$Q$5:$Q$1412=J$1),('Diário 2o PA'!$F$5:$F$1412))
+SUMPRODUCT(-('Diário 3o PA'!$E$5:$E$2004='Analítico Cp.'!$B130),-('Diário 3o PA'!$Q$5:$Q$2004=J$1),('Diário 3o PA'!$F$5:$F$2004))
+SUMPRODUCT(-('Diário 4º PA'!$E$5:$E$2004='Analítico Cp.'!$B130),-('Diário 4º PA'!$Q$5:$Q$2004=J$1),('Diário 4º PA'!$F$5:$F$2004))
+SUMPRODUCT(-('Diário 5º PA'!$E$5:$E$2004='Analítico Cp.'!$B130),-('Diário 5º PA'!$Q$5:$Q$2004=J$1),('Diário 5º PA'!$F$5:$F$2004))
+SUMPRODUCT(-('Comp.'!$D$5:$D$253='Analítico Cp.'!$B130),-('Comp.'!$L$5:$L$253=J$1),('Comp.'!$E$5:$E$253))</f>
        <v>0</v>
      </c>
      <c r="K130" s="15">
        <f>SUMPRODUCT(-('Diário 2o PA'!$E$5:$E$1412='Analítico Cp.'!$B130),-('Diário 2o PA'!$Q$5:$Q$1412=K$1),('Diário 2o PA'!$F$5:$F$1412))
+SUMPRODUCT(-('Diário 3o PA'!$E$5:$E$2004='Analítico Cp.'!$B130),-('Diário 3o PA'!$Q$5:$Q$2004=K$1),('Diário 3o PA'!$F$5:$F$2004))
+SUMPRODUCT(-('Diário 4º PA'!$E$5:$E$2004='Analítico Cp.'!$B130),-('Diário 4º PA'!$Q$5:$Q$2004=K$1),('Diário 4º PA'!$F$5:$F$2004))
+SUMPRODUCT(-('Diário 5º PA'!$E$5:$E$2004='Analítico Cp.'!$B130),-('Diário 5º PA'!$Q$5:$Q$2004=K$1),('Diário 5º PA'!$F$5:$F$2004))
+SUMPRODUCT(-('Comp.'!$D$5:$D$253='Analítico Cp.'!$B130),-('Comp.'!$L$5:$L$253=K$1),('Comp.'!$E$5:$E$253))</f>
        <v>0</v>
      </c>
      <c r="L130" s="15">
        <f>SUMPRODUCT(-('Diário 2o PA'!$E$5:$E$1412='Analítico Cp.'!$B130),-('Diário 2o PA'!$Q$5:$Q$1412=L$1),('Diário 2o PA'!$F$5:$F$1412))
+SUMPRODUCT(-('Diário 3o PA'!$E$5:$E$2004='Analítico Cp.'!$B130),-('Diário 3o PA'!$Q$5:$Q$2004=L$1),('Diário 3o PA'!$F$5:$F$2004))
+SUMPRODUCT(-('Diário 4º PA'!$E$5:$E$2004='Analítico Cp.'!$B130),-('Diário 4º PA'!$Q$5:$Q$2004=L$1),('Diário 4º PA'!$F$5:$F$2004))
+SUMPRODUCT(-('Diário 5º PA'!$E$5:$E$2004='Analítico Cp.'!$B130),-('Diário 5º PA'!$Q$5:$Q$2004=L$1),('Diário 5º PA'!$F$5:$F$2004))
+SUMPRODUCT(-('Comp.'!$D$5:$D$253='Analítico Cp.'!$B130),-('Comp.'!$L$5:$L$253=L$1),('Comp.'!$E$5:$E$253))</f>
        <v>0</v>
      </c>
      <c r="M130" s="15">
        <f>SUMPRODUCT(-('Diário 2o PA'!$E$5:$E$1412='Analítico Cp.'!$B130),-('Diário 2o PA'!$Q$5:$Q$1412=M$1),('Diário 2o PA'!$F$5:$F$1412))
+SUMPRODUCT(-('Diário 3o PA'!$E$5:$E$2004='Analítico Cp.'!$B130),-('Diário 3o PA'!$Q$5:$Q$2004=M$1),('Diário 3o PA'!$F$5:$F$2004))
+SUMPRODUCT(-('Diário 4º PA'!$E$5:$E$2004='Analítico Cp.'!$B130),-('Diário 4º PA'!$Q$5:$Q$2004=M$1),('Diário 4º PA'!$F$5:$F$2004))
+SUMPRODUCT(-('Diário 5º PA'!$E$5:$E$2004='Analítico Cp.'!$B130),-('Diário 5º PA'!$Q$5:$Q$2004=M$1),('Diário 5º PA'!$F$5:$F$2004))
+SUMPRODUCT(-('Comp.'!$D$5:$D$253='Analítico Cp.'!$B130),-('Comp.'!$L$5:$L$253=M$1),('Comp.'!$E$5:$E$253))</f>
        <v>0</v>
      </c>
      <c r="N130" s="15">
        <f>SUMPRODUCT(-('Diário 2o PA'!$E$5:$E$1412='Analítico Cp.'!$B130),-('Diário 2o PA'!$Q$5:$Q$1412=N$1),('Diário 2o PA'!$F$5:$F$1412))
+SUMPRODUCT(-('Diário 3o PA'!$E$5:$E$2004='Analítico Cp.'!$B130),-('Diário 3o PA'!$Q$5:$Q$2004=N$1),('Diário 3o PA'!$F$5:$F$2004))
+SUMPRODUCT(-('Diário 4º PA'!$E$5:$E$2004='Analítico Cp.'!$B130),-('Diário 4º PA'!$Q$5:$Q$2004=N$1),('Diário 4º PA'!$F$5:$F$2004))
+SUMPRODUCT(-('Diário 5º PA'!$E$5:$E$2004='Analítico Cp.'!$B130),-('Diário 5º PA'!$Q$5:$Q$2004=N$1),('Diário 5º PA'!$F$5:$F$2004))
+SUMPRODUCT(-('Comp.'!$D$5:$D$253='Analítico Cp.'!$B130),-('Comp.'!$L$5:$L$253=N$1),('Comp.'!$E$5:$E$253))</f>
        <v>0</v>
      </c>
      <c r="O130" s="16">
        <f t="shared" si="14"/>
        <v>0</v>
      </c>
      <c r="P130" s="193">
        <f t="shared" si="15"/>
        <v>0</v>
      </c>
    </row>
    <row r="131" spans="1:16" ht="23.25" customHeight="1" x14ac:dyDescent="0.25">
      <c r="A131" s="68" t="s">
        <v>658</v>
      </c>
      <c r="B131" s="115" t="s">
        <v>706</v>
      </c>
      <c r="C131" s="15">
        <f>SUMPRODUCT(-('Diário 2o PA'!$E$5:$E$1412='Analítico Cp.'!$B131),-('Diário 2o PA'!$Q$5:$Q$1412=C$1),('Diário 2o PA'!$F$5:$F$1412))
+SUMPRODUCT(-('Diário 3o PA'!$E$5:$E$2004='Analítico Cp.'!$B131),-('Diário 3o PA'!$Q$5:$Q$2004=C$1),('Diário 3o PA'!$F$5:$F$2004))
+SUMPRODUCT(-('Diário 4º PA'!$E$5:$E$2004='Analítico Cp.'!$B131),-('Diário 4º PA'!$Q$5:$Q$2004=C$1),('Diário 4º PA'!$F$5:$F$2004))
+SUMPRODUCT(-('Diário 5º PA'!$E$5:$E$2004='Analítico Cp.'!$B131),-('Diário 5º PA'!$Q$5:$Q$2004=C$1),('Diário 5º PA'!$F$5:$F$2004))
+SUMPRODUCT(-('Comp.'!$D$5:$D$253='Analítico Cp.'!$B131),-('Comp.'!$L$5:$L$253=C$1),('Comp.'!$E$5:$E$253))</f>
        <v>3000</v>
      </c>
      <c r="D131" s="15">
        <f>SUMPRODUCT(-('Diário 2o PA'!$E$5:$E$1412='Analítico Cp.'!$B131),-('Diário 2o PA'!$Q$5:$Q$1412=D$1),('Diário 2o PA'!$F$5:$F$1412))
+SUMPRODUCT(-('Diário 3o PA'!$E$5:$E$2004='Analítico Cp.'!$B131),-('Diário 3o PA'!$Q$5:$Q$2004=D$1),('Diário 3o PA'!$F$5:$F$2004))
+SUMPRODUCT(-('Diário 4º PA'!$E$5:$E$2004='Analítico Cp.'!$B131),-('Diário 4º PA'!$Q$5:$Q$2004=D$1),('Diário 4º PA'!$F$5:$F$2004))
+SUMPRODUCT(-('Diário 5º PA'!$E$5:$E$2004='Analítico Cp.'!$B131),-('Diário 5º PA'!$Q$5:$Q$2004=D$1),('Diário 5º PA'!$F$5:$F$2004))
+SUMPRODUCT(-('Comp.'!$D$5:$D$253='Analítico Cp.'!$B131),-('Comp.'!$L$5:$L$253=D$1),('Comp.'!$E$5:$E$253))</f>
        <v>0</v>
      </c>
      <c r="E131" s="15">
        <f>SUMPRODUCT(-('Diário 2o PA'!$E$5:$E$1412='Analítico Cp.'!$B131),-('Diário 2o PA'!$Q$5:$Q$1412=E$1),('Diário 2o PA'!$F$5:$F$1412))
+SUMPRODUCT(-('Diário 3o PA'!$E$5:$E$2004='Analítico Cp.'!$B131),-('Diário 3o PA'!$Q$5:$Q$2004=E$1),('Diário 3o PA'!$F$5:$F$2004))
+SUMPRODUCT(-('Diário 4º PA'!$E$5:$E$2004='Analítico Cp.'!$B131),-('Diário 4º PA'!$Q$5:$Q$2004=E$1),('Diário 4º PA'!$F$5:$F$2004))
+SUMPRODUCT(-('Diário 5º PA'!$E$5:$E$2004='Analítico Cp.'!$B131),-('Diário 5º PA'!$Q$5:$Q$2004=E$1),('Diário 5º PA'!$F$5:$F$2004))
+SUMPRODUCT(-('Comp.'!$D$5:$D$253='Analítico Cp.'!$B131),-('Comp.'!$L$5:$L$253=E$1),('Comp.'!$E$5:$E$253))</f>
        <v>17000</v>
      </c>
      <c r="F131" s="15">
        <f>SUMPRODUCT(-('Diário 2o PA'!$E$5:$E$1412='Analítico Cp.'!$B131),-('Diário 2o PA'!$Q$5:$Q$1412=F$1),('Diário 2o PA'!$F$5:$F$1412))
+SUMPRODUCT(-('Diário 3o PA'!$E$5:$E$2004='Analítico Cp.'!$B131),-('Diário 3o PA'!$Q$5:$Q$2004=F$1),('Diário 3o PA'!$F$5:$F$2004))
+SUMPRODUCT(-('Diário 4º PA'!$E$5:$E$2004='Analítico Cp.'!$B131),-('Diário 4º PA'!$Q$5:$Q$2004=F$1),('Diário 4º PA'!$F$5:$F$2004))
+SUMPRODUCT(-('Diário 5º PA'!$E$5:$E$2004='Analítico Cp.'!$B131),-('Diário 5º PA'!$Q$5:$Q$2004=F$1),('Diário 5º PA'!$F$5:$F$2004))
+SUMPRODUCT(-('Comp.'!$D$5:$D$253='Analítico Cp.'!$B131),-('Comp.'!$L$5:$L$253=F$1),('Comp.'!$E$5:$E$253))</f>
        <v>0</v>
      </c>
      <c r="G131" s="15">
        <f>SUMPRODUCT(-('Diário 2o PA'!$E$5:$E$1412='Analítico Cp.'!$B131),-('Diário 2o PA'!$Q$5:$Q$1412=G$1),('Diário 2o PA'!$F$5:$F$1412))
+SUMPRODUCT(-('Diário 3o PA'!$E$5:$E$2004='Analítico Cp.'!$B131),-('Diário 3o PA'!$Q$5:$Q$2004=G$1),('Diário 3o PA'!$F$5:$F$2004))
+SUMPRODUCT(-('Diário 4º PA'!$E$5:$E$2004='Analítico Cp.'!$B131),-('Diário 4º PA'!$Q$5:$Q$2004=G$1),('Diário 4º PA'!$F$5:$F$2004))
+SUMPRODUCT(-('Diário 5º PA'!$E$5:$E$2004='Analítico Cp.'!$B131),-('Diário 5º PA'!$Q$5:$Q$2004=G$1),('Diário 5º PA'!$F$5:$F$2004))
+SUMPRODUCT(-('Comp.'!$D$5:$D$253='Analítico Cp.'!$B131),-('Comp.'!$L$5:$L$253=G$1),('Comp.'!$E$5:$E$253))</f>
        <v>0</v>
      </c>
      <c r="H131" s="15">
        <f>SUMPRODUCT(-('Diário 2o PA'!$E$5:$E$1412='Analítico Cp.'!$B131),-('Diário 2o PA'!$Q$5:$Q$1412=H$1),('Diário 2o PA'!$F$5:$F$1412))
+SUMPRODUCT(-('Diário 3o PA'!$E$5:$E$2004='Analítico Cp.'!$B131),-('Diário 3o PA'!$Q$5:$Q$2004=H$1),('Diário 3o PA'!$F$5:$F$2004))
+SUMPRODUCT(-('Diário 4º PA'!$E$5:$E$2004='Analítico Cp.'!$B131),-('Diário 4º PA'!$Q$5:$Q$2004=H$1),('Diário 4º PA'!$F$5:$F$2004))
+SUMPRODUCT(-('Diário 5º PA'!$E$5:$E$2004='Analítico Cp.'!$B131),-('Diário 5º PA'!$Q$5:$Q$2004=H$1),('Diário 5º PA'!$F$5:$F$2004))
+SUMPRODUCT(-('Comp.'!$D$5:$D$253='Analítico Cp.'!$B131),-('Comp.'!$L$5:$L$253=H$1),('Comp.'!$E$5:$E$253))</f>
        <v>0</v>
      </c>
      <c r="I131" s="15">
        <f>SUMPRODUCT(-('Diário 2o PA'!$E$5:$E$1412='Analítico Cp.'!$B131),-('Diário 2o PA'!$Q$5:$Q$1412=I$1),('Diário 2o PA'!$F$5:$F$1412))
+SUMPRODUCT(-('Diário 3o PA'!$E$5:$E$2004='Analítico Cp.'!$B131),-('Diário 3o PA'!$Q$5:$Q$2004=I$1),('Diário 3o PA'!$F$5:$F$2004))
+SUMPRODUCT(-('Diário 4º PA'!$E$5:$E$2004='Analítico Cp.'!$B131),-('Diário 4º PA'!$Q$5:$Q$2004=I$1),('Diário 4º PA'!$F$5:$F$2004))
+SUMPRODUCT(-('Diário 5º PA'!$E$5:$E$2004='Analítico Cp.'!$B131),-('Diário 5º PA'!$Q$5:$Q$2004=I$1),('Diário 5º PA'!$F$5:$F$2004))
+SUMPRODUCT(-('Comp.'!$D$5:$D$253='Analítico Cp.'!$B131),-('Comp.'!$L$5:$L$253=I$1),('Comp.'!$E$5:$E$253))</f>
        <v>0</v>
      </c>
      <c r="J131" s="15">
        <f>SUMPRODUCT(-('Diário 2o PA'!$E$5:$E$1412='Analítico Cp.'!$B131),-('Diário 2o PA'!$Q$5:$Q$1412=J$1),('Diário 2o PA'!$F$5:$F$1412))
+SUMPRODUCT(-('Diário 3o PA'!$E$5:$E$2004='Analítico Cp.'!$B131),-('Diário 3o PA'!$Q$5:$Q$2004=J$1),('Diário 3o PA'!$F$5:$F$2004))
+SUMPRODUCT(-('Diário 4º PA'!$E$5:$E$2004='Analítico Cp.'!$B131),-('Diário 4º PA'!$Q$5:$Q$2004=J$1),('Diário 4º PA'!$F$5:$F$2004))
+SUMPRODUCT(-('Diário 5º PA'!$E$5:$E$2004='Analítico Cp.'!$B131),-('Diário 5º PA'!$Q$5:$Q$2004=J$1),('Diário 5º PA'!$F$5:$F$2004))
+SUMPRODUCT(-('Comp.'!$D$5:$D$253='Analítico Cp.'!$B131),-('Comp.'!$L$5:$L$253=J$1),('Comp.'!$E$5:$E$253))</f>
        <v>0</v>
      </c>
      <c r="K131" s="15">
        <f>SUMPRODUCT(-('Diário 2o PA'!$E$5:$E$1412='Analítico Cp.'!$B131),-('Diário 2o PA'!$Q$5:$Q$1412=K$1),('Diário 2o PA'!$F$5:$F$1412))
+SUMPRODUCT(-('Diário 3o PA'!$E$5:$E$2004='Analítico Cp.'!$B131),-('Diário 3o PA'!$Q$5:$Q$2004=K$1),('Diário 3o PA'!$F$5:$F$2004))
+SUMPRODUCT(-('Diário 4º PA'!$E$5:$E$2004='Analítico Cp.'!$B131),-('Diário 4º PA'!$Q$5:$Q$2004=K$1),('Diário 4º PA'!$F$5:$F$2004))
+SUMPRODUCT(-('Diário 5º PA'!$E$5:$E$2004='Analítico Cp.'!$B131),-('Diário 5º PA'!$Q$5:$Q$2004=K$1),('Diário 5º PA'!$F$5:$F$2004))
+SUMPRODUCT(-('Comp.'!$D$5:$D$253='Analítico Cp.'!$B131),-('Comp.'!$L$5:$L$253=K$1),('Comp.'!$E$5:$E$253))</f>
        <v>0</v>
      </c>
      <c r="L131" s="15">
        <f>SUMPRODUCT(-('Diário 2o PA'!$E$5:$E$1412='Analítico Cp.'!$B131),-('Diário 2o PA'!$Q$5:$Q$1412=L$1),('Diário 2o PA'!$F$5:$F$1412))
+SUMPRODUCT(-('Diário 3o PA'!$E$5:$E$2004='Analítico Cp.'!$B131),-('Diário 3o PA'!$Q$5:$Q$2004=L$1),('Diário 3o PA'!$F$5:$F$2004))
+SUMPRODUCT(-('Diário 4º PA'!$E$5:$E$2004='Analítico Cp.'!$B131),-('Diário 4º PA'!$Q$5:$Q$2004=L$1),('Diário 4º PA'!$F$5:$F$2004))
+SUMPRODUCT(-('Diário 5º PA'!$E$5:$E$2004='Analítico Cp.'!$B131),-('Diário 5º PA'!$Q$5:$Q$2004=L$1),('Diário 5º PA'!$F$5:$F$2004))
+SUMPRODUCT(-('Comp.'!$D$5:$D$253='Analítico Cp.'!$B131),-('Comp.'!$L$5:$L$253=L$1),('Comp.'!$E$5:$E$253))</f>
        <v>0</v>
      </c>
      <c r="M131" s="15">
        <f>SUMPRODUCT(-('Diário 2o PA'!$E$5:$E$1412='Analítico Cp.'!$B131),-('Diário 2o PA'!$Q$5:$Q$1412=M$1),('Diário 2o PA'!$F$5:$F$1412))
+SUMPRODUCT(-('Diário 3o PA'!$E$5:$E$2004='Analítico Cp.'!$B131),-('Diário 3o PA'!$Q$5:$Q$2004=M$1),('Diário 3o PA'!$F$5:$F$2004))
+SUMPRODUCT(-('Diário 4º PA'!$E$5:$E$2004='Analítico Cp.'!$B131),-('Diário 4º PA'!$Q$5:$Q$2004=M$1),('Diário 4º PA'!$F$5:$F$2004))
+SUMPRODUCT(-('Diário 5º PA'!$E$5:$E$2004='Analítico Cp.'!$B131),-('Diário 5º PA'!$Q$5:$Q$2004=M$1),('Diário 5º PA'!$F$5:$F$2004))
+SUMPRODUCT(-('Comp.'!$D$5:$D$253='Analítico Cp.'!$B131),-('Comp.'!$L$5:$L$253=M$1),('Comp.'!$E$5:$E$253))</f>
        <v>0</v>
      </c>
      <c r="N131" s="15">
        <f>SUMPRODUCT(-('Diário 2o PA'!$E$5:$E$1412='Analítico Cp.'!$B131),-('Diário 2o PA'!$Q$5:$Q$1412=N$1),('Diário 2o PA'!$F$5:$F$1412))
+SUMPRODUCT(-('Diário 3o PA'!$E$5:$E$2004='Analítico Cp.'!$B131),-('Diário 3o PA'!$Q$5:$Q$2004=N$1),('Diário 3o PA'!$F$5:$F$2004))
+SUMPRODUCT(-('Diário 4º PA'!$E$5:$E$2004='Analítico Cp.'!$B131),-('Diário 4º PA'!$Q$5:$Q$2004=N$1),('Diário 4º PA'!$F$5:$F$2004))
+SUMPRODUCT(-('Diário 5º PA'!$E$5:$E$2004='Analítico Cp.'!$B131),-('Diário 5º PA'!$Q$5:$Q$2004=N$1),('Diário 5º PA'!$F$5:$F$2004))
+SUMPRODUCT(-('Comp.'!$D$5:$D$253='Analítico Cp.'!$B131),-('Comp.'!$L$5:$L$253=N$1),('Comp.'!$E$5:$E$253))</f>
        <v>0</v>
      </c>
      <c r="O131" s="16">
        <f t="shared" si="14"/>
        <v>20000</v>
      </c>
      <c r="P131" s="193">
        <f t="shared" si="15"/>
        <v>2.80802299344012E-3</v>
      </c>
    </row>
    <row r="132" spans="1:16" ht="23.25" customHeight="1" x14ac:dyDescent="0.25">
      <c r="A132" s="68" t="s">
        <v>659</v>
      </c>
      <c r="B132" s="115" t="s">
        <v>707</v>
      </c>
      <c r="C132" s="15">
        <f>SUMPRODUCT(-('Diário 2o PA'!$E$5:$E$1412='Analítico Cp.'!$B132),-('Diário 2o PA'!$Q$5:$Q$1412=C$1),('Diário 2o PA'!$F$5:$F$1412))
+SUMPRODUCT(-('Diário 3o PA'!$E$5:$E$2004='Analítico Cp.'!$B132),-('Diário 3o PA'!$Q$5:$Q$2004=C$1),('Diário 3o PA'!$F$5:$F$2004))
+SUMPRODUCT(-('Diário 4º PA'!$E$5:$E$2004='Analítico Cp.'!$B132),-('Diário 4º PA'!$Q$5:$Q$2004=C$1),('Diário 4º PA'!$F$5:$F$2004))
+SUMPRODUCT(-('Diário 5º PA'!$E$5:$E$2004='Analítico Cp.'!$B132),-('Diário 5º PA'!$Q$5:$Q$2004=C$1),('Diário 5º PA'!$F$5:$F$2004))
+SUMPRODUCT(-('Comp.'!$D$5:$D$253='Analítico Cp.'!$B132),-('Comp.'!$L$5:$L$253=C$1),('Comp.'!$E$5:$E$253))</f>
        <v>1251</v>
      </c>
      <c r="D132" s="15">
        <f>SUMPRODUCT(-('Diário 2o PA'!$E$5:$E$1412='Analítico Cp.'!$B132),-('Diário 2o PA'!$Q$5:$Q$1412=D$1),('Diário 2o PA'!$F$5:$F$1412))
+SUMPRODUCT(-('Diário 3o PA'!$E$5:$E$2004='Analítico Cp.'!$B132),-('Diário 3o PA'!$Q$5:$Q$2004=D$1),('Diário 3o PA'!$F$5:$F$2004))
+SUMPRODUCT(-('Diário 4º PA'!$E$5:$E$2004='Analítico Cp.'!$B132),-('Diário 4º PA'!$Q$5:$Q$2004=D$1),('Diário 4º PA'!$F$5:$F$2004))
+SUMPRODUCT(-('Diário 5º PA'!$E$5:$E$2004='Analítico Cp.'!$B132),-('Diário 5º PA'!$Q$5:$Q$2004=D$1),('Diário 5º PA'!$F$5:$F$2004))
+SUMPRODUCT(-('Comp.'!$D$5:$D$253='Analítico Cp.'!$B132),-('Comp.'!$L$5:$L$253=D$1),('Comp.'!$E$5:$E$253))</f>
        <v>24010</v>
      </c>
      <c r="E132" s="15">
        <f>SUMPRODUCT(-('Diário 2o PA'!$E$5:$E$1412='Analítico Cp.'!$B132),-('Diário 2o PA'!$Q$5:$Q$1412=E$1),('Diário 2o PA'!$F$5:$F$1412))
+SUMPRODUCT(-('Diário 3o PA'!$E$5:$E$2004='Analítico Cp.'!$B132),-('Diário 3o PA'!$Q$5:$Q$2004=E$1),('Diário 3o PA'!$F$5:$F$2004))
+SUMPRODUCT(-('Diário 4º PA'!$E$5:$E$2004='Analítico Cp.'!$B132),-('Diário 4º PA'!$Q$5:$Q$2004=E$1),('Diário 4º PA'!$F$5:$F$2004))
+SUMPRODUCT(-('Diário 5º PA'!$E$5:$E$2004='Analítico Cp.'!$B132),-('Diário 5º PA'!$Q$5:$Q$2004=E$1),('Diário 5º PA'!$F$5:$F$2004))
+SUMPRODUCT(-('Comp.'!$D$5:$D$253='Analítico Cp.'!$B132),-('Comp.'!$L$5:$L$253=E$1),('Comp.'!$E$5:$E$253))</f>
        <v>31491.83</v>
      </c>
      <c r="F132" s="15">
        <f>SUMPRODUCT(-('Diário 2o PA'!$E$5:$E$1412='Analítico Cp.'!$B132),-('Diário 2o PA'!$Q$5:$Q$1412=F$1),('Diário 2o PA'!$F$5:$F$1412))
+SUMPRODUCT(-('Diário 3o PA'!$E$5:$E$2004='Analítico Cp.'!$B132),-('Diário 3o PA'!$Q$5:$Q$2004=F$1),('Diário 3o PA'!$F$5:$F$2004))
+SUMPRODUCT(-('Diário 4º PA'!$E$5:$E$2004='Analítico Cp.'!$B132),-('Diário 4º PA'!$Q$5:$Q$2004=F$1),('Diário 4º PA'!$F$5:$F$2004))
+SUMPRODUCT(-('Diário 5º PA'!$E$5:$E$2004='Analítico Cp.'!$B132),-('Diário 5º PA'!$Q$5:$Q$2004=F$1),('Diário 5º PA'!$F$5:$F$2004))
+SUMPRODUCT(-('Comp.'!$D$5:$D$253='Analítico Cp.'!$B132),-('Comp.'!$L$5:$L$253=F$1),('Comp.'!$E$5:$E$253))</f>
        <v>0</v>
      </c>
      <c r="G132" s="15">
        <f>SUMPRODUCT(-('Diário 2o PA'!$E$5:$E$1412='Analítico Cp.'!$B132),-('Diário 2o PA'!$Q$5:$Q$1412=G$1),('Diário 2o PA'!$F$5:$F$1412))
+SUMPRODUCT(-('Diário 3o PA'!$E$5:$E$2004='Analítico Cp.'!$B132),-('Diário 3o PA'!$Q$5:$Q$2004=G$1),('Diário 3o PA'!$F$5:$F$2004))
+SUMPRODUCT(-('Diário 4º PA'!$E$5:$E$2004='Analítico Cp.'!$B132),-('Diário 4º PA'!$Q$5:$Q$2004=G$1),('Diário 4º PA'!$F$5:$F$2004))
+SUMPRODUCT(-('Diário 5º PA'!$E$5:$E$2004='Analítico Cp.'!$B132),-('Diário 5º PA'!$Q$5:$Q$2004=G$1),('Diário 5º PA'!$F$5:$F$2004))
+SUMPRODUCT(-('Comp.'!$D$5:$D$253='Analítico Cp.'!$B132),-('Comp.'!$L$5:$L$253=G$1),('Comp.'!$E$5:$E$253))</f>
        <v>0</v>
      </c>
      <c r="H132" s="15">
        <f>SUMPRODUCT(-('Diário 2o PA'!$E$5:$E$1412='Analítico Cp.'!$B132),-('Diário 2o PA'!$Q$5:$Q$1412=H$1),('Diário 2o PA'!$F$5:$F$1412))
+SUMPRODUCT(-('Diário 3o PA'!$E$5:$E$2004='Analítico Cp.'!$B132),-('Diário 3o PA'!$Q$5:$Q$2004=H$1),('Diário 3o PA'!$F$5:$F$2004))
+SUMPRODUCT(-('Diário 4º PA'!$E$5:$E$2004='Analítico Cp.'!$B132),-('Diário 4º PA'!$Q$5:$Q$2004=H$1),('Diário 4º PA'!$F$5:$F$2004))
+SUMPRODUCT(-('Diário 5º PA'!$E$5:$E$2004='Analítico Cp.'!$B132),-('Diário 5º PA'!$Q$5:$Q$2004=H$1),('Diário 5º PA'!$F$5:$F$2004))
+SUMPRODUCT(-('Comp.'!$D$5:$D$253='Analítico Cp.'!$B132),-('Comp.'!$L$5:$L$253=H$1),('Comp.'!$E$5:$E$253))</f>
        <v>0</v>
      </c>
      <c r="I132" s="15">
        <f>SUMPRODUCT(-('Diário 2o PA'!$E$5:$E$1412='Analítico Cp.'!$B132),-('Diário 2o PA'!$Q$5:$Q$1412=I$1),('Diário 2o PA'!$F$5:$F$1412))
+SUMPRODUCT(-('Diário 3o PA'!$E$5:$E$2004='Analítico Cp.'!$B132),-('Diário 3o PA'!$Q$5:$Q$2004=I$1),('Diário 3o PA'!$F$5:$F$2004))
+SUMPRODUCT(-('Diário 4º PA'!$E$5:$E$2004='Analítico Cp.'!$B132),-('Diário 4º PA'!$Q$5:$Q$2004=I$1),('Diário 4º PA'!$F$5:$F$2004))
+SUMPRODUCT(-('Diário 5º PA'!$E$5:$E$2004='Analítico Cp.'!$B132),-('Diário 5º PA'!$Q$5:$Q$2004=I$1),('Diário 5º PA'!$F$5:$F$2004))
+SUMPRODUCT(-('Comp.'!$D$5:$D$253='Analítico Cp.'!$B132),-('Comp.'!$L$5:$L$253=I$1),('Comp.'!$E$5:$E$253))</f>
        <v>0</v>
      </c>
      <c r="J132" s="15">
        <f>SUMPRODUCT(-('Diário 2o PA'!$E$5:$E$1412='Analítico Cp.'!$B132),-('Diário 2o PA'!$Q$5:$Q$1412=J$1),('Diário 2o PA'!$F$5:$F$1412))
+SUMPRODUCT(-('Diário 3o PA'!$E$5:$E$2004='Analítico Cp.'!$B132),-('Diário 3o PA'!$Q$5:$Q$2004=J$1),('Diário 3o PA'!$F$5:$F$2004))
+SUMPRODUCT(-('Diário 4º PA'!$E$5:$E$2004='Analítico Cp.'!$B132),-('Diário 4º PA'!$Q$5:$Q$2004=J$1),('Diário 4º PA'!$F$5:$F$2004))
+SUMPRODUCT(-('Diário 5º PA'!$E$5:$E$2004='Analítico Cp.'!$B132),-('Diário 5º PA'!$Q$5:$Q$2004=J$1),('Diário 5º PA'!$F$5:$F$2004))
+SUMPRODUCT(-('Comp.'!$D$5:$D$253='Analítico Cp.'!$B132),-('Comp.'!$L$5:$L$253=J$1),('Comp.'!$E$5:$E$253))</f>
        <v>0</v>
      </c>
      <c r="K132" s="15">
        <f>SUMPRODUCT(-('Diário 2o PA'!$E$5:$E$1412='Analítico Cp.'!$B132),-('Diário 2o PA'!$Q$5:$Q$1412=K$1),('Diário 2o PA'!$F$5:$F$1412))
+SUMPRODUCT(-('Diário 3o PA'!$E$5:$E$2004='Analítico Cp.'!$B132),-('Diário 3o PA'!$Q$5:$Q$2004=K$1),('Diário 3o PA'!$F$5:$F$2004))
+SUMPRODUCT(-('Diário 4º PA'!$E$5:$E$2004='Analítico Cp.'!$B132),-('Diário 4º PA'!$Q$5:$Q$2004=K$1),('Diário 4º PA'!$F$5:$F$2004))
+SUMPRODUCT(-('Diário 5º PA'!$E$5:$E$2004='Analítico Cp.'!$B132),-('Diário 5º PA'!$Q$5:$Q$2004=K$1),('Diário 5º PA'!$F$5:$F$2004))
+SUMPRODUCT(-('Comp.'!$D$5:$D$253='Analítico Cp.'!$B132),-('Comp.'!$L$5:$L$253=K$1),('Comp.'!$E$5:$E$253))</f>
        <v>0</v>
      </c>
      <c r="L132" s="15">
        <f>SUMPRODUCT(-('Diário 2o PA'!$E$5:$E$1412='Analítico Cp.'!$B132),-('Diário 2o PA'!$Q$5:$Q$1412=L$1),('Diário 2o PA'!$F$5:$F$1412))
+SUMPRODUCT(-('Diário 3o PA'!$E$5:$E$2004='Analítico Cp.'!$B132),-('Diário 3o PA'!$Q$5:$Q$2004=L$1),('Diário 3o PA'!$F$5:$F$2004))
+SUMPRODUCT(-('Diário 4º PA'!$E$5:$E$2004='Analítico Cp.'!$B132),-('Diário 4º PA'!$Q$5:$Q$2004=L$1),('Diário 4º PA'!$F$5:$F$2004))
+SUMPRODUCT(-('Diário 5º PA'!$E$5:$E$2004='Analítico Cp.'!$B132),-('Diário 5º PA'!$Q$5:$Q$2004=L$1),('Diário 5º PA'!$F$5:$F$2004))
+SUMPRODUCT(-('Comp.'!$D$5:$D$253='Analítico Cp.'!$B132),-('Comp.'!$L$5:$L$253=L$1),('Comp.'!$E$5:$E$253))</f>
        <v>0</v>
      </c>
      <c r="M132" s="15">
        <f>SUMPRODUCT(-('Diário 2o PA'!$E$5:$E$1412='Analítico Cp.'!$B132),-('Diário 2o PA'!$Q$5:$Q$1412=M$1),('Diário 2o PA'!$F$5:$F$1412))
+SUMPRODUCT(-('Diário 3o PA'!$E$5:$E$2004='Analítico Cp.'!$B132),-('Diário 3o PA'!$Q$5:$Q$2004=M$1),('Diário 3o PA'!$F$5:$F$2004))
+SUMPRODUCT(-('Diário 4º PA'!$E$5:$E$2004='Analítico Cp.'!$B132),-('Diário 4º PA'!$Q$5:$Q$2004=M$1),('Diário 4º PA'!$F$5:$F$2004))
+SUMPRODUCT(-('Diário 5º PA'!$E$5:$E$2004='Analítico Cp.'!$B132),-('Diário 5º PA'!$Q$5:$Q$2004=M$1),('Diário 5º PA'!$F$5:$F$2004))
+SUMPRODUCT(-('Comp.'!$D$5:$D$253='Analítico Cp.'!$B132),-('Comp.'!$L$5:$L$253=M$1),('Comp.'!$E$5:$E$253))</f>
        <v>0</v>
      </c>
      <c r="N132" s="15">
        <f>SUMPRODUCT(-('Diário 2o PA'!$E$5:$E$1412='Analítico Cp.'!$B132),-('Diário 2o PA'!$Q$5:$Q$1412=N$1),('Diário 2o PA'!$F$5:$F$1412))
+SUMPRODUCT(-('Diário 3o PA'!$E$5:$E$2004='Analítico Cp.'!$B132),-('Diário 3o PA'!$Q$5:$Q$2004=N$1),('Diário 3o PA'!$F$5:$F$2004))
+SUMPRODUCT(-('Diário 4º PA'!$E$5:$E$2004='Analítico Cp.'!$B132),-('Diário 4º PA'!$Q$5:$Q$2004=N$1),('Diário 4º PA'!$F$5:$F$2004))
+SUMPRODUCT(-('Diário 5º PA'!$E$5:$E$2004='Analítico Cp.'!$B132),-('Diário 5º PA'!$Q$5:$Q$2004=N$1),('Diário 5º PA'!$F$5:$F$2004))
+SUMPRODUCT(-('Comp.'!$D$5:$D$253='Analítico Cp.'!$B132),-('Comp.'!$L$5:$L$253=N$1),('Comp.'!$E$5:$E$253))</f>
        <v>0</v>
      </c>
      <c r="O132" s="16">
        <f t="shared" si="14"/>
        <v>56752.83</v>
      </c>
      <c r="P132" s="193">
        <f t="shared" si="15"/>
        <v>7.9681625791399122E-3</v>
      </c>
    </row>
    <row r="133" spans="1:16" ht="23.25" customHeight="1" x14ac:dyDescent="0.25">
      <c r="A133" s="68" t="s">
        <v>660</v>
      </c>
      <c r="B133" s="115" t="s">
        <v>708</v>
      </c>
      <c r="C133" s="15">
        <f>SUMPRODUCT(-('Diário 2o PA'!$E$5:$E$1412='Analítico Cp.'!$B133),-('Diário 2o PA'!$Q$5:$Q$1412=C$1),('Diário 2o PA'!$F$5:$F$1412))
+SUMPRODUCT(-('Diário 3o PA'!$E$5:$E$2004='Analítico Cp.'!$B133),-('Diário 3o PA'!$Q$5:$Q$2004=C$1),('Diário 3o PA'!$F$5:$F$2004))
+SUMPRODUCT(-('Diário 4º PA'!$E$5:$E$2004='Analítico Cp.'!$B133),-('Diário 4º PA'!$Q$5:$Q$2004=C$1),('Diário 4º PA'!$F$5:$F$2004))
+SUMPRODUCT(-('Diário 5º PA'!$E$5:$E$2004='Analítico Cp.'!$B133),-('Diário 5º PA'!$Q$5:$Q$2004=C$1),('Diário 5º PA'!$F$5:$F$2004))
+SUMPRODUCT(-('Comp.'!$D$5:$D$253='Analítico Cp.'!$B133),-('Comp.'!$L$5:$L$253=C$1),('Comp.'!$E$5:$E$253))</f>
        <v>10500</v>
      </c>
      <c r="D133" s="15">
        <f>SUMPRODUCT(-('Diário 2o PA'!$E$5:$E$1412='Analítico Cp.'!$B133),-('Diário 2o PA'!$Q$5:$Q$1412=D$1),('Diário 2o PA'!$F$5:$F$1412))
+SUMPRODUCT(-('Diário 3o PA'!$E$5:$E$2004='Analítico Cp.'!$B133),-('Diário 3o PA'!$Q$5:$Q$2004=D$1),('Diário 3o PA'!$F$5:$F$2004))
+SUMPRODUCT(-('Diário 4º PA'!$E$5:$E$2004='Analítico Cp.'!$B133),-('Diário 4º PA'!$Q$5:$Q$2004=D$1),('Diário 4º PA'!$F$5:$F$2004))
+SUMPRODUCT(-('Diário 5º PA'!$E$5:$E$2004='Analítico Cp.'!$B133),-('Diário 5º PA'!$Q$5:$Q$2004=D$1),('Diário 5º PA'!$F$5:$F$2004))
+SUMPRODUCT(-('Comp.'!$D$5:$D$253='Analítico Cp.'!$B133),-('Comp.'!$L$5:$L$253=D$1),('Comp.'!$E$5:$E$253))</f>
        <v>10500</v>
      </c>
      <c r="E133" s="15">
        <f>SUMPRODUCT(-('Diário 2o PA'!$E$5:$E$1412='Analítico Cp.'!$B133),-('Diário 2o PA'!$Q$5:$Q$1412=E$1),('Diário 2o PA'!$F$5:$F$1412))
+SUMPRODUCT(-('Diário 3o PA'!$E$5:$E$2004='Analítico Cp.'!$B133),-('Diário 3o PA'!$Q$5:$Q$2004=E$1),('Diário 3o PA'!$F$5:$F$2004))
+SUMPRODUCT(-('Diário 4º PA'!$E$5:$E$2004='Analítico Cp.'!$B133),-('Diário 4º PA'!$Q$5:$Q$2004=E$1),('Diário 4º PA'!$F$5:$F$2004))
+SUMPRODUCT(-('Diário 5º PA'!$E$5:$E$2004='Analítico Cp.'!$B133),-('Diário 5º PA'!$Q$5:$Q$2004=E$1),('Diário 5º PA'!$F$5:$F$2004))
+SUMPRODUCT(-('Comp.'!$D$5:$D$253='Analítico Cp.'!$B133),-('Comp.'!$L$5:$L$253=E$1),('Comp.'!$E$5:$E$253))</f>
        <v>0</v>
      </c>
      <c r="F133" s="15">
        <f>SUMPRODUCT(-('Diário 2o PA'!$E$5:$E$1412='Analítico Cp.'!$B133),-('Diário 2o PA'!$Q$5:$Q$1412=F$1),('Diário 2o PA'!$F$5:$F$1412))
+SUMPRODUCT(-('Diário 3o PA'!$E$5:$E$2004='Analítico Cp.'!$B133),-('Diário 3o PA'!$Q$5:$Q$2004=F$1),('Diário 3o PA'!$F$5:$F$2004))
+SUMPRODUCT(-('Diário 4º PA'!$E$5:$E$2004='Analítico Cp.'!$B133),-('Diário 4º PA'!$Q$5:$Q$2004=F$1),('Diário 4º PA'!$F$5:$F$2004))
+SUMPRODUCT(-('Diário 5º PA'!$E$5:$E$2004='Analítico Cp.'!$B133),-('Diário 5º PA'!$Q$5:$Q$2004=F$1),('Diário 5º PA'!$F$5:$F$2004))
+SUMPRODUCT(-('Comp.'!$D$5:$D$253='Analítico Cp.'!$B133),-('Comp.'!$L$5:$L$253=F$1),('Comp.'!$E$5:$E$253))</f>
        <v>0</v>
      </c>
      <c r="G133" s="15">
        <f>SUMPRODUCT(-('Diário 2o PA'!$E$5:$E$1412='Analítico Cp.'!$B133),-('Diário 2o PA'!$Q$5:$Q$1412=G$1),('Diário 2o PA'!$F$5:$F$1412))
+SUMPRODUCT(-('Diário 3o PA'!$E$5:$E$2004='Analítico Cp.'!$B133),-('Diário 3o PA'!$Q$5:$Q$2004=G$1),('Diário 3o PA'!$F$5:$F$2004))
+SUMPRODUCT(-('Diário 4º PA'!$E$5:$E$2004='Analítico Cp.'!$B133),-('Diário 4º PA'!$Q$5:$Q$2004=G$1),('Diário 4º PA'!$F$5:$F$2004))
+SUMPRODUCT(-('Diário 5º PA'!$E$5:$E$2004='Analítico Cp.'!$B133),-('Diário 5º PA'!$Q$5:$Q$2004=G$1),('Diário 5º PA'!$F$5:$F$2004))
+SUMPRODUCT(-('Comp.'!$D$5:$D$253='Analítico Cp.'!$B133),-('Comp.'!$L$5:$L$253=G$1),('Comp.'!$E$5:$E$253))</f>
        <v>0</v>
      </c>
      <c r="H133" s="15">
        <f>SUMPRODUCT(-('Diário 2o PA'!$E$5:$E$1412='Analítico Cp.'!$B133),-('Diário 2o PA'!$Q$5:$Q$1412=H$1),('Diário 2o PA'!$F$5:$F$1412))
+SUMPRODUCT(-('Diário 3o PA'!$E$5:$E$2004='Analítico Cp.'!$B133),-('Diário 3o PA'!$Q$5:$Q$2004=H$1),('Diário 3o PA'!$F$5:$F$2004))
+SUMPRODUCT(-('Diário 4º PA'!$E$5:$E$2004='Analítico Cp.'!$B133),-('Diário 4º PA'!$Q$5:$Q$2004=H$1),('Diário 4º PA'!$F$5:$F$2004))
+SUMPRODUCT(-('Diário 5º PA'!$E$5:$E$2004='Analítico Cp.'!$B133),-('Diário 5º PA'!$Q$5:$Q$2004=H$1),('Diário 5º PA'!$F$5:$F$2004))
+SUMPRODUCT(-('Comp.'!$D$5:$D$253='Analítico Cp.'!$B133),-('Comp.'!$L$5:$L$253=H$1),('Comp.'!$E$5:$E$253))</f>
        <v>0</v>
      </c>
      <c r="I133" s="15">
        <f>SUMPRODUCT(-('Diário 2o PA'!$E$5:$E$1412='Analítico Cp.'!$B133),-('Diário 2o PA'!$Q$5:$Q$1412=I$1),('Diário 2o PA'!$F$5:$F$1412))
+SUMPRODUCT(-('Diário 3o PA'!$E$5:$E$2004='Analítico Cp.'!$B133),-('Diário 3o PA'!$Q$5:$Q$2004=I$1),('Diário 3o PA'!$F$5:$F$2004))
+SUMPRODUCT(-('Diário 4º PA'!$E$5:$E$2004='Analítico Cp.'!$B133),-('Diário 4º PA'!$Q$5:$Q$2004=I$1),('Diário 4º PA'!$F$5:$F$2004))
+SUMPRODUCT(-('Diário 5º PA'!$E$5:$E$2004='Analítico Cp.'!$B133),-('Diário 5º PA'!$Q$5:$Q$2004=I$1),('Diário 5º PA'!$F$5:$F$2004))
+SUMPRODUCT(-('Comp.'!$D$5:$D$253='Analítico Cp.'!$B133),-('Comp.'!$L$5:$L$253=I$1),('Comp.'!$E$5:$E$253))</f>
        <v>0</v>
      </c>
      <c r="J133" s="15">
        <f>SUMPRODUCT(-('Diário 2o PA'!$E$5:$E$1412='Analítico Cp.'!$B133),-('Diário 2o PA'!$Q$5:$Q$1412=J$1),('Diário 2o PA'!$F$5:$F$1412))
+SUMPRODUCT(-('Diário 3o PA'!$E$5:$E$2004='Analítico Cp.'!$B133),-('Diário 3o PA'!$Q$5:$Q$2004=J$1),('Diário 3o PA'!$F$5:$F$2004))
+SUMPRODUCT(-('Diário 4º PA'!$E$5:$E$2004='Analítico Cp.'!$B133),-('Diário 4º PA'!$Q$5:$Q$2004=J$1),('Diário 4º PA'!$F$5:$F$2004))
+SUMPRODUCT(-('Diário 5º PA'!$E$5:$E$2004='Analítico Cp.'!$B133),-('Diário 5º PA'!$Q$5:$Q$2004=J$1),('Diário 5º PA'!$F$5:$F$2004))
+SUMPRODUCT(-('Comp.'!$D$5:$D$253='Analítico Cp.'!$B133),-('Comp.'!$L$5:$L$253=J$1),('Comp.'!$E$5:$E$253))</f>
        <v>0</v>
      </c>
      <c r="K133" s="15">
        <f>SUMPRODUCT(-('Diário 2o PA'!$E$5:$E$1412='Analítico Cp.'!$B133),-('Diário 2o PA'!$Q$5:$Q$1412=K$1),('Diário 2o PA'!$F$5:$F$1412))
+SUMPRODUCT(-('Diário 3o PA'!$E$5:$E$2004='Analítico Cp.'!$B133),-('Diário 3o PA'!$Q$5:$Q$2004=K$1),('Diário 3o PA'!$F$5:$F$2004))
+SUMPRODUCT(-('Diário 4º PA'!$E$5:$E$2004='Analítico Cp.'!$B133),-('Diário 4º PA'!$Q$5:$Q$2004=K$1),('Diário 4º PA'!$F$5:$F$2004))
+SUMPRODUCT(-('Diário 5º PA'!$E$5:$E$2004='Analítico Cp.'!$B133),-('Diário 5º PA'!$Q$5:$Q$2004=K$1),('Diário 5º PA'!$F$5:$F$2004))
+SUMPRODUCT(-('Comp.'!$D$5:$D$253='Analítico Cp.'!$B133),-('Comp.'!$L$5:$L$253=K$1),('Comp.'!$E$5:$E$253))</f>
        <v>0</v>
      </c>
      <c r="L133" s="15">
        <f>SUMPRODUCT(-('Diário 2o PA'!$E$5:$E$1412='Analítico Cp.'!$B133),-('Diário 2o PA'!$Q$5:$Q$1412=L$1),('Diário 2o PA'!$F$5:$F$1412))
+SUMPRODUCT(-('Diário 3o PA'!$E$5:$E$2004='Analítico Cp.'!$B133),-('Diário 3o PA'!$Q$5:$Q$2004=L$1),('Diário 3o PA'!$F$5:$F$2004))
+SUMPRODUCT(-('Diário 4º PA'!$E$5:$E$2004='Analítico Cp.'!$B133),-('Diário 4º PA'!$Q$5:$Q$2004=L$1),('Diário 4º PA'!$F$5:$F$2004))
+SUMPRODUCT(-('Diário 5º PA'!$E$5:$E$2004='Analítico Cp.'!$B133),-('Diário 5º PA'!$Q$5:$Q$2004=L$1),('Diário 5º PA'!$F$5:$F$2004))
+SUMPRODUCT(-('Comp.'!$D$5:$D$253='Analítico Cp.'!$B133),-('Comp.'!$L$5:$L$253=L$1),('Comp.'!$E$5:$E$253))</f>
        <v>0</v>
      </c>
      <c r="M133" s="15">
        <f>SUMPRODUCT(-('Diário 2o PA'!$E$5:$E$1412='Analítico Cp.'!$B133),-('Diário 2o PA'!$Q$5:$Q$1412=M$1),('Diário 2o PA'!$F$5:$F$1412))
+SUMPRODUCT(-('Diário 3o PA'!$E$5:$E$2004='Analítico Cp.'!$B133),-('Diário 3o PA'!$Q$5:$Q$2004=M$1),('Diário 3o PA'!$F$5:$F$2004))
+SUMPRODUCT(-('Diário 4º PA'!$E$5:$E$2004='Analítico Cp.'!$B133),-('Diário 4º PA'!$Q$5:$Q$2004=M$1),('Diário 4º PA'!$F$5:$F$2004))
+SUMPRODUCT(-('Diário 5º PA'!$E$5:$E$2004='Analítico Cp.'!$B133),-('Diário 5º PA'!$Q$5:$Q$2004=M$1),('Diário 5º PA'!$F$5:$F$2004))
+SUMPRODUCT(-('Comp.'!$D$5:$D$253='Analítico Cp.'!$B133),-('Comp.'!$L$5:$L$253=M$1),('Comp.'!$E$5:$E$253))</f>
        <v>0</v>
      </c>
      <c r="N133" s="15">
        <f>SUMPRODUCT(-('Diário 2o PA'!$E$5:$E$1412='Analítico Cp.'!$B133),-('Diário 2o PA'!$Q$5:$Q$1412=N$1),('Diário 2o PA'!$F$5:$F$1412))
+SUMPRODUCT(-('Diário 3o PA'!$E$5:$E$2004='Analítico Cp.'!$B133),-('Diário 3o PA'!$Q$5:$Q$2004=N$1),('Diário 3o PA'!$F$5:$F$2004))
+SUMPRODUCT(-('Diário 4º PA'!$E$5:$E$2004='Analítico Cp.'!$B133),-('Diário 4º PA'!$Q$5:$Q$2004=N$1),('Diário 4º PA'!$F$5:$F$2004))
+SUMPRODUCT(-('Diário 5º PA'!$E$5:$E$2004='Analítico Cp.'!$B133),-('Diário 5º PA'!$Q$5:$Q$2004=N$1),('Diário 5º PA'!$F$5:$F$2004))
+SUMPRODUCT(-('Comp.'!$D$5:$D$253='Analítico Cp.'!$B133),-('Comp.'!$L$5:$L$253=N$1),('Comp.'!$E$5:$E$253))</f>
        <v>0</v>
      </c>
      <c r="O133" s="16">
        <f t="shared" si="14"/>
        <v>21000</v>
      </c>
      <c r="P133" s="193">
        <f t="shared" si="15"/>
        <v>2.9484241431121257E-3</v>
      </c>
    </row>
    <row r="134" spans="1:16" ht="23.25" customHeight="1" x14ac:dyDescent="0.25">
      <c r="A134" s="68" t="s">
        <v>661</v>
      </c>
      <c r="B134" s="115" t="s">
        <v>709</v>
      </c>
      <c r="C134" s="15">
        <f>SUMPRODUCT(-('Diário 2o PA'!$E$5:$E$1412='Analítico Cp.'!$B134),-('Diário 2o PA'!$Q$5:$Q$1412=C$1),('Diário 2o PA'!$F$5:$F$1412))
+SUMPRODUCT(-('Diário 3o PA'!$E$5:$E$2004='Analítico Cp.'!$B134),-('Diário 3o PA'!$Q$5:$Q$2004=C$1),('Diário 3o PA'!$F$5:$F$2004))
+SUMPRODUCT(-('Diário 4º PA'!$E$5:$E$2004='Analítico Cp.'!$B134),-('Diário 4º PA'!$Q$5:$Q$2004=C$1),('Diário 4º PA'!$F$5:$F$2004))
+SUMPRODUCT(-('Diário 5º PA'!$E$5:$E$2004='Analítico Cp.'!$B134),-('Diário 5º PA'!$Q$5:$Q$2004=C$1),('Diário 5º PA'!$F$5:$F$2004))
+SUMPRODUCT(-('Comp.'!$D$5:$D$253='Analítico Cp.'!$B134),-('Comp.'!$L$5:$L$253=C$1),('Comp.'!$E$5:$E$253))</f>
        <v>0</v>
      </c>
      <c r="D134" s="15">
        <f>SUMPRODUCT(-('Diário 2o PA'!$E$5:$E$1412='Analítico Cp.'!$B134),-('Diário 2o PA'!$Q$5:$Q$1412=D$1),('Diário 2o PA'!$F$5:$F$1412))
+SUMPRODUCT(-('Diário 3o PA'!$E$5:$E$2004='Analítico Cp.'!$B134),-('Diário 3o PA'!$Q$5:$Q$2004=D$1),('Diário 3o PA'!$F$5:$F$2004))
+SUMPRODUCT(-('Diário 4º PA'!$E$5:$E$2004='Analítico Cp.'!$B134),-('Diário 4º PA'!$Q$5:$Q$2004=D$1),('Diário 4º PA'!$F$5:$F$2004))
+SUMPRODUCT(-('Diário 5º PA'!$E$5:$E$2004='Analítico Cp.'!$B134),-('Diário 5º PA'!$Q$5:$Q$2004=D$1),('Diário 5º PA'!$F$5:$F$2004))
+SUMPRODUCT(-('Comp.'!$D$5:$D$253='Analítico Cp.'!$B134),-('Comp.'!$L$5:$L$253=D$1),('Comp.'!$E$5:$E$253))</f>
        <v>2310</v>
      </c>
      <c r="E134" s="15">
        <f>SUMPRODUCT(-('Diário 2o PA'!$E$5:$E$1412='Analítico Cp.'!$B134),-('Diário 2o PA'!$Q$5:$Q$1412=E$1),('Diário 2o PA'!$F$5:$F$1412))
+SUMPRODUCT(-('Diário 3o PA'!$E$5:$E$2004='Analítico Cp.'!$B134),-('Diário 3o PA'!$Q$5:$Q$2004=E$1),('Diário 3o PA'!$F$5:$F$2004))
+SUMPRODUCT(-('Diário 4º PA'!$E$5:$E$2004='Analítico Cp.'!$B134),-('Diário 4º PA'!$Q$5:$Q$2004=E$1),('Diário 4º PA'!$F$5:$F$2004))
+SUMPRODUCT(-('Diário 5º PA'!$E$5:$E$2004='Analítico Cp.'!$B134),-('Diário 5º PA'!$Q$5:$Q$2004=E$1),('Diário 5º PA'!$F$5:$F$2004))
+SUMPRODUCT(-('Comp.'!$D$5:$D$253='Analítico Cp.'!$B134),-('Comp.'!$L$5:$L$253=E$1),('Comp.'!$E$5:$E$253))</f>
        <v>2310</v>
      </c>
      <c r="F134" s="15">
        <f>SUMPRODUCT(-('Diário 2o PA'!$E$5:$E$1412='Analítico Cp.'!$B134),-('Diário 2o PA'!$Q$5:$Q$1412=F$1),('Diário 2o PA'!$F$5:$F$1412))
+SUMPRODUCT(-('Diário 3o PA'!$E$5:$E$2004='Analítico Cp.'!$B134),-('Diário 3o PA'!$Q$5:$Q$2004=F$1),('Diário 3o PA'!$F$5:$F$2004))
+SUMPRODUCT(-('Diário 4º PA'!$E$5:$E$2004='Analítico Cp.'!$B134),-('Diário 4º PA'!$Q$5:$Q$2004=F$1),('Diário 4º PA'!$F$5:$F$2004))
+SUMPRODUCT(-('Diário 5º PA'!$E$5:$E$2004='Analítico Cp.'!$B134),-('Diário 5º PA'!$Q$5:$Q$2004=F$1),('Diário 5º PA'!$F$5:$F$2004))
+SUMPRODUCT(-('Comp.'!$D$5:$D$253='Analítico Cp.'!$B134),-('Comp.'!$L$5:$L$253=F$1),('Comp.'!$E$5:$E$253))</f>
        <v>0</v>
      </c>
      <c r="G134" s="15">
        <f>SUMPRODUCT(-('Diário 2o PA'!$E$5:$E$1412='Analítico Cp.'!$B134),-('Diário 2o PA'!$Q$5:$Q$1412=G$1),('Diário 2o PA'!$F$5:$F$1412))
+SUMPRODUCT(-('Diário 3o PA'!$E$5:$E$2004='Analítico Cp.'!$B134),-('Diário 3o PA'!$Q$5:$Q$2004=G$1),('Diário 3o PA'!$F$5:$F$2004))
+SUMPRODUCT(-('Diário 4º PA'!$E$5:$E$2004='Analítico Cp.'!$B134),-('Diário 4º PA'!$Q$5:$Q$2004=G$1),('Diário 4º PA'!$F$5:$F$2004))
+SUMPRODUCT(-('Diário 5º PA'!$E$5:$E$2004='Analítico Cp.'!$B134),-('Diário 5º PA'!$Q$5:$Q$2004=G$1),('Diário 5º PA'!$F$5:$F$2004))
+SUMPRODUCT(-('Comp.'!$D$5:$D$253='Analítico Cp.'!$B134),-('Comp.'!$L$5:$L$253=G$1),('Comp.'!$E$5:$E$253))</f>
        <v>0</v>
      </c>
      <c r="H134" s="15">
        <f>SUMPRODUCT(-('Diário 2o PA'!$E$5:$E$1412='Analítico Cp.'!$B134),-('Diário 2o PA'!$Q$5:$Q$1412=H$1),('Diário 2o PA'!$F$5:$F$1412))
+SUMPRODUCT(-('Diário 3o PA'!$E$5:$E$2004='Analítico Cp.'!$B134),-('Diário 3o PA'!$Q$5:$Q$2004=H$1),('Diário 3o PA'!$F$5:$F$2004))
+SUMPRODUCT(-('Diário 4º PA'!$E$5:$E$2004='Analítico Cp.'!$B134),-('Diário 4º PA'!$Q$5:$Q$2004=H$1),('Diário 4º PA'!$F$5:$F$2004))
+SUMPRODUCT(-('Diário 5º PA'!$E$5:$E$2004='Analítico Cp.'!$B134),-('Diário 5º PA'!$Q$5:$Q$2004=H$1),('Diário 5º PA'!$F$5:$F$2004))
+SUMPRODUCT(-('Comp.'!$D$5:$D$253='Analítico Cp.'!$B134),-('Comp.'!$L$5:$L$253=H$1),('Comp.'!$E$5:$E$253))</f>
        <v>0</v>
      </c>
      <c r="I134" s="15">
        <f>SUMPRODUCT(-('Diário 2o PA'!$E$5:$E$1412='Analítico Cp.'!$B134),-('Diário 2o PA'!$Q$5:$Q$1412=I$1),('Diário 2o PA'!$F$5:$F$1412))
+SUMPRODUCT(-('Diário 3o PA'!$E$5:$E$2004='Analítico Cp.'!$B134),-('Diário 3o PA'!$Q$5:$Q$2004=I$1),('Diário 3o PA'!$F$5:$F$2004))
+SUMPRODUCT(-('Diário 4º PA'!$E$5:$E$2004='Analítico Cp.'!$B134),-('Diário 4º PA'!$Q$5:$Q$2004=I$1),('Diário 4º PA'!$F$5:$F$2004))
+SUMPRODUCT(-('Diário 5º PA'!$E$5:$E$2004='Analítico Cp.'!$B134),-('Diário 5º PA'!$Q$5:$Q$2004=I$1),('Diário 5º PA'!$F$5:$F$2004))
+SUMPRODUCT(-('Comp.'!$D$5:$D$253='Analítico Cp.'!$B134),-('Comp.'!$L$5:$L$253=I$1),('Comp.'!$E$5:$E$253))</f>
        <v>0</v>
      </c>
      <c r="J134" s="15">
        <f>SUMPRODUCT(-('Diário 2o PA'!$E$5:$E$1412='Analítico Cp.'!$B134),-('Diário 2o PA'!$Q$5:$Q$1412=J$1),('Diário 2o PA'!$F$5:$F$1412))
+SUMPRODUCT(-('Diário 3o PA'!$E$5:$E$2004='Analítico Cp.'!$B134),-('Diário 3o PA'!$Q$5:$Q$2004=J$1),('Diário 3o PA'!$F$5:$F$2004))
+SUMPRODUCT(-('Diário 4º PA'!$E$5:$E$2004='Analítico Cp.'!$B134),-('Diário 4º PA'!$Q$5:$Q$2004=J$1),('Diário 4º PA'!$F$5:$F$2004))
+SUMPRODUCT(-('Diário 5º PA'!$E$5:$E$2004='Analítico Cp.'!$B134),-('Diário 5º PA'!$Q$5:$Q$2004=J$1),('Diário 5º PA'!$F$5:$F$2004))
+SUMPRODUCT(-('Comp.'!$D$5:$D$253='Analítico Cp.'!$B134),-('Comp.'!$L$5:$L$253=J$1),('Comp.'!$E$5:$E$253))</f>
        <v>0</v>
      </c>
      <c r="K134" s="15">
        <f>SUMPRODUCT(-('Diário 2o PA'!$E$5:$E$1412='Analítico Cp.'!$B134),-('Diário 2o PA'!$Q$5:$Q$1412=K$1),('Diário 2o PA'!$F$5:$F$1412))
+SUMPRODUCT(-('Diário 3o PA'!$E$5:$E$2004='Analítico Cp.'!$B134),-('Diário 3o PA'!$Q$5:$Q$2004=K$1),('Diário 3o PA'!$F$5:$F$2004))
+SUMPRODUCT(-('Diário 4º PA'!$E$5:$E$2004='Analítico Cp.'!$B134),-('Diário 4º PA'!$Q$5:$Q$2004=K$1),('Diário 4º PA'!$F$5:$F$2004))
+SUMPRODUCT(-('Diário 5º PA'!$E$5:$E$2004='Analítico Cp.'!$B134),-('Diário 5º PA'!$Q$5:$Q$2004=K$1),('Diário 5º PA'!$F$5:$F$2004))
+SUMPRODUCT(-('Comp.'!$D$5:$D$253='Analítico Cp.'!$B134),-('Comp.'!$L$5:$L$253=K$1),('Comp.'!$E$5:$E$253))</f>
        <v>0</v>
      </c>
      <c r="L134" s="15">
        <f>SUMPRODUCT(-('Diário 2o PA'!$E$5:$E$1412='Analítico Cp.'!$B134),-('Diário 2o PA'!$Q$5:$Q$1412=L$1),('Diário 2o PA'!$F$5:$F$1412))
+SUMPRODUCT(-('Diário 3o PA'!$E$5:$E$2004='Analítico Cp.'!$B134),-('Diário 3o PA'!$Q$5:$Q$2004=L$1),('Diário 3o PA'!$F$5:$F$2004))
+SUMPRODUCT(-('Diário 4º PA'!$E$5:$E$2004='Analítico Cp.'!$B134),-('Diário 4º PA'!$Q$5:$Q$2004=L$1),('Diário 4º PA'!$F$5:$F$2004))
+SUMPRODUCT(-('Diário 5º PA'!$E$5:$E$2004='Analítico Cp.'!$B134),-('Diário 5º PA'!$Q$5:$Q$2004=L$1),('Diário 5º PA'!$F$5:$F$2004))
+SUMPRODUCT(-('Comp.'!$D$5:$D$253='Analítico Cp.'!$B134),-('Comp.'!$L$5:$L$253=L$1),('Comp.'!$E$5:$E$253))</f>
        <v>0</v>
      </c>
      <c r="M134" s="15">
        <f>SUMPRODUCT(-('Diário 2o PA'!$E$5:$E$1412='Analítico Cp.'!$B134),-('Diário 2o PA'!$Q$5:$Q$1412=M$1),('Diário 2o PA'!$F$5:$F$1412))
+SUMPRODUCT(-('Diário 3o PA'!$E$5:$E$2004='Analítico Cp.'!$B134),-('Diário 3o PA'!$Q$5:$Q$2004=M$1),('Diário 3o PA'!$F$5:$F$2004))
+SUMPRODUCT(-('Diário 4º PA'!$E$5:$E$2004='Analítico Cp.'!$B134),-('Diário 4º PA'!$Q$5:$Q$2004=M$1),('Diário 4º PA'!$F$5:$F$2004))
+SUMPRODUCT(-('Diário 5º PA'!$E$5:$E$2004='Analítico Cp.'!$B134),-('Diário 5º PA'!$Q$5:$Q$2004=M$1),('Diário 5º PA'!$F$5:$F$2004))
+SUMPRODUCT(-('Comp.'!$D$5:$D$253='Analítico Cp.'!$B134),-('Comp.'!$L$5:$L$253=M$1),('Comp.'!$E$5:$E$253))</f>
        <v>0</v>
      </c>
      <c r="N134" s="15">
        <f>SUMPRODUCT(-('Diário 2o PA'!$E$5:$E$1412='Analítico Cp.'!$B134),-('Diário 2o PA'!$Q$5:$Q$1412=N$1),('Diário 2o PA'!$F$5:$F$1412))
+SUMPRODUCT(-('Diário 3o PA'!$E$5:$E$2004='Analítico Cp.'!$B134),-('Diário 3o PA'!$Q$5:$Q$2004=N$1),('Diário 3o PA'!$F$5:$F$2004))
+SUMPRODUCT(-('Diário 4º PA'!$E$5:$E$2004='Analítico Cp.'!$B134),-('Diário 4º PA'!$Q$5:$Q$2004=N$1),('Diário 4º PA'!$F$5:$F$2004))
+SUMPRODUCT(-('Diário 5º PA'!$E$5:$E$2004='Analítico Cp.'!$B134),-('Diário 5º PA'!$Q$5:$Q$2004=N$1),('Diário 5º PA'!$F$5:$F$2004))
+SUMPRODUCT(-('Comp.'!$D$5:$D$253='Analítico Cp.'!$B134),-('Comp.'!$L$5:$L$253=N$1),('Comp.'!$E$5:$E$253))</f>
        <v>0</v>
      </c>
      <c r="O134" s="16">
        <f t="shared" si="14"/>
        <v>4620</v>
      </c>
      <c r="P134" s="193">
        <f t="shared" si="15"/>
        <v>6.4865331148466771E-4</v>
      </c>
    </row>
    <row r="135" spans="1:16" ht="23.25" customHeight="1" x14ac:dyDescent="0.25">
      <c r="A135" s="68" t="s">
        <v>662</v>
      </c>
      <c r="B135" s="115" t="s">
        <v>710</v>
      </c>
      <c r="C135" s="15">
        <f>SUMPRODUCT(-('Diário 2o PA'!$E$5:$E$1412='Analítico Cp.'!$B135),-('Diário 2o PA'!$Q$5:$Q$1412=C$1),('Diário 2o PA'!$F$5:$F$1412))
+SUMPRODUCT(-('Diário 3o PA'!$E$5:$E$2004='Analítico Cp.'!$B135),-('Diário 3o PA'!$Q$5:$Q$2004=C$1),('Diário 3o PA'!$F$5:$F$2004))
+SUMPRODUCT(-('Diário 4º PA'!$E$5:$E$2004='Analítico Cp.'!$B135),-('Diário 4º PA'!$Q$5:$Q$2004=C$1),('Diário 4º PA'!$F$5:$F$2004))
+SUMPRODUCT(-('Diário 5º PA'!$E$5:$E$2004='Analítico Cp.'!$B135),-('Diário 5º PA'!$Q$5:$Q$2004=C$1),('Diário 5º PA'!$F$5:$F$2004))
+SUMPRODUCT(-('Comp.'!$D$5:$D$253='Analítico Cp.'!$B135),-('Comp.'!$L$5:$L$253=C$1),('Comp.'!$E$5:$E$253))</f>
        <v>6000</v>
      </c>
      <c r="D135" s="15">
        <f>SUMPRODUCT(-('Diário 2o PA'!$E$5:$E$1412='Analítico Cp.'!$B135),-('Diário 2o PA'!$Q$5:$Q$1412=D$1),('Diário 2o PA'!$F$5:$F$1412))
+SUMPRODUCT(-('Diário 3o PA'!$E$5:$E$2004='Analítico Cp.'!$B135),-('Diário 3o PA'!$Q$5:$Q$2004=D$1),('Diário 3o PA'!$F$5:$F$2004))
+SUMPRODUCT(-('Diário 4º PA'!$E$5:$E$2004='Analítico Cp.'!$B135),-('Diário 4º PA'!$Q$5:$Q$2004=D$1),('Diário 4º PA'!$F$5:$F$2004))
+SUMPRODUCT(-('Diário 5º PA'!$E$5:$E$2004='Analítico Cp.'!$B135),-('Diário 5º PA'!$Q$5:$Q$2004=D$1),('Diário 5º PA'!$F$5:$F$2004))
+SUMPRODUCT(-('Comp.'!$D$5:$D$253='Analítico Cp.'!$B135),-('Comp.'!$L$5:$L$253=D$1),('Comp.'!$E$5:$E$253))</f>
        <v>6000</v>
      </c>
      <c r="E135" s="15">
        <f>SUMPRODUCT(-('Diário 2o PA'!$E$5:$E$1412='Analítico Cp.'!$B135),-('Diário 2o PA'!$Q$5:$Q$1412=E$1),('Diário 2o PA'!$F$5:$F$1412))
+SUMPRODUCT(-('Diário 3o PA'!$E$5:$E$2004='Analítico Cp.'!$B135),-('Diário 3o PA'!$Q$5:$Q$2004=E$1),('Diário 3o PA'!$F$5:$F$2004))
+SUMPRODUCT(-('Diário 4º PA'!$E$5:$E$2004='Analítico Cp.'!$B135),-('Diário 4º PA'!$Q$5:$Q$2004=E$1),('Diário 4º PA'!$F$5:$F$2004))
+SUMPRODUCT(-('Diário 5º PA'!$E$5:$E$2004='Analítico Cp.'!$B135),-('Diário 5º PA'!$Q$5:$Q$2004=E$1),('Diário 5º PA'!$F$5:$F$2004))
+SUMPRODUCT(-('Comp.'!$D$5:$D$253='Analítico Cp.'!$B135),-('Comp.'!$L$5:$L$253=E$1),('Comp.'!$E$5:$E$253))</f>
        <v>8800</v>
      </c>
      <c r="F135" s="15">
        <f>SUMPRODUCT(-('Diário 2o PA'!$E$5:$E$1412='Analítico Cp.'!$B135),-('Diário 2o PA'!$Q$5:$Q$1412=F$1),('Diário 2o PA'!$F$5:$F$1412))
+SUMPRODUCT(-('Diário 3o PA'!$E$5:$E$2004='Analítico Cp.'!$B135),-('Diário 3o PA'!$Q$5:$Q$2004=F$1),('Diário 3o PA'!$F$5:$F$2004))
+SUMPRODUCT(-('Diário 4º PA'!$E$5:$E$2004='Analítico Cp.'!$B135),-('Diário 4º PA'!$Q$5:$Q$2004=F$1),('Diário 4º PA'!$F$5:$F$2004))
+SUMPRODUCT(-('Diário 5º PA'!$E$5:$E$2004='Analítico Cp.'!$B135),-('Diário 5º PA'!$Q$5:$Q$2004=F$1),('Diário 5º PA'!$F$5:$F$2004))
+SUMPRODUCT(-('Comp.'!$D$5:$D$253='Analítico Cp.'!$B135),-('Comp.'!$L$5:$L$253=F$1),('Comp.'!$E$5:$E$253))</f>
        <v>0</v>
      </c>
      <c r="G135" s="15">
        <f>SUMPRODUCT(-('Diário 2o PA'!$E$5:$E$1412='Analítico Cp.'!$B135),-('Diário 2o PA'!$Q$5:$Q$1412=G$1),('Diário 2o PA'!$F$5:$F$1412))
+SUMPRODUCT(-('Diário 3o PA'!$E$5:$E$2004='Analítico Cp.'!$B135),-('Diário 3o PA'!$Q$5:$Q$2004=G$1),('Diário 3o PA'!$F$5:$F$2004))
+SUMPRODUCT(-('Diário 4º PA'!$E$5:$E$2004='Analítico Cp.'!$B135),-('Diário 4º PA'!$Q$5:$Q$2004=G$1),('Diário 4º PA'!$F$5:$F$2004))
+SUMPRODUCT(-('Diário 5º PA'!$E$5:$E$2004='Analítico Cp.'!$B135),-('Diário 5º PA'!$Q$5:$Q$2004=G$1),('Diário 5º PA'!$F$5:$F$2004))
+SUMPRODUCT(-('Comp.'!$D$5:$D$253='Analítico Cp.'!$B135),-('Comp.'!$L$5:$L$253=G$1),('Comp.'!$E$5:$E$253))</f>
        <v>0</v>
      </c>
      <c r="H135" s="15">
        <f>SUMPRODUCT(-('Diário 2o PA'!$E$5:$E$1412='Analítico Cp.'!$B135),-('Diário 2o PA'!$Q$5:$Q$1412=H$1),('Diário 2o PA'!$F$5:$F$1412))
+SUMPRODUCT(-('Diário 3o PA'!$E$5:$E$2004='Analítico Cp.'!$B135),-('Diário 3o PA'!$Q$5:$Q$2004=H$1),('Diário 3o PA'!$F$5:$F$2004))
+SUMPRODUCT(-('Diário 4º PA'!$E$5:$E$2004='Analítico Cp.'!$B135),-('Diário 4º PA'!$Q$5:$Q$2004=H$1),('Diário 4º PA'!$F$5:$F$2004))
+SUMPRODUCT(-('Diário 5º PA'!$E$5:$E$2004='Analítico Cp.'!$B135),-('Diário 5º PA'!$Q$5:$Q$2004=H$1),('Diário 5º PA'!$F$5:$F$2004))
+SUMPRODUCT(-('Comp.'!$D$5:$D$253='Analítico Cp.'!$B135),-('Comp.'!$L$5:$L$253=H$1),('Comp.'!$E$5:$E$253))</f>
        <v>0</v>
      </c>
      <c r="I135" s="15">
        <f>SUMPRODUCT(-('Diário 2o PA'!$E$5:$E$1412='Analítico Cp.'!$B135),-('Diário 2o PA'!$Q$5:$Q$1412=I$1),('Diário 2o PA'!$F$5:$F$1412))
+SUMPRODUCT(-('Diário 3o PA'!$E$5:$E$2004='Analítico Cp.'!$B135),-('Diário 3o PA'!$Q$5:$Q$2004=I$1),('Diário 3o PA'!$F$5:$F$2004))
+SUMPRODUCT(-('Diário 4º PA'!$E$5:$E$2004='Analítico Cp.'!$B135),-('Diário 4º PA'!$Q$5:$Q$2004=I$1),('Diário 4º PA'!$F$5:$F$2004))
+SUMPRODUCT(-('Diário 5º PA'!$E$5:$E$2004='Analítico Cp.'!$B135),-('Diário 5º PA'!$Q$5:$Q$2004=I$1),('Diário 5º PA'!$F$5:$F$2004))
+SUMPRODUCT(-('Comp.'!$D$5:$D$253='Analítico Cp.'!$B135),-('Comp.'!$L$5:$L$253=I$1),('Comp.'!$E$5:$E$253))</f>
        <v>0</v>
      </c>
      <c r="J135" s="15">
        <f>SUMPRODUCT(-('Diário 2o PA'!$E$5:$E$1412='Analítico Cp.'!$B135),-('Diário 2o PA'!$Q$5:$Q$1412=J$1),('Diário 2o PA'!$F$5:$F$1412))
+SUMPRODUCT(-('Diário 3o PA'!$E$5:$E$2004='Analítico Cp.'!$B135),-('Diário 3o PA'!$Q$5:$Q$2004=J$1),('Diário 3o PA'!$F$5:$F$2004))
+SUMPRODUCT(-('Diário 4º PA'!$E$5:$E$2004='Analítico Cp.'!$B135),-('Diário 4º PA'!$Q$5:$Q$2004=J$1),('Diário 4º PA'!$F$5:$F$2004))
+SUMPRODUCT(-('Diário 5º PA'!$E$5:$E$2004='Analítico Cp.'!$B135),-('Diário 5º PA'!$Q$5:$Q$2004=J$1),('Diário 5º PA'!$F$5:$F$2004))
+SUMPRODUCT(-('Comp.'!$D$5:$D$253='Analítico Cp.'!$B135),-('Comp.'!$L$5:$L$253=J$1),('Comp.'!$E$5:$E$253))</f>
        <v>0</v>
      </c>
      <c r="K135" s="15">
        <f>SUMPRODUCT(-('Diário 2o PA'!$E$5:$E$1412='Analítico Cp.'!$B135),-('Diário 2o PA'!$Q$5:$Q$1412=K$1),('Diário 2o PA'!$F$5:$F$1412))
+SUMPRODUCT(-('Diário 3o PA'!$E$5:$E$2004='Analítico Cp.'!$B135),-('Diário 3o PA'!$Q$5:$Q$2004=K$1),('Diário 3o PA'!$F$5:$F$2004))
+SUMPRODUCT(-('Diário 4º PA'!$E$5:$E$2004='Analítico Cp.'!$B135),-('Diário 4º PA'!$Q$5:$Q$2004=K$1),('Diário 4º PA'!$F$5:$F$2004))
+SUMPRODUCT(-('Diário 5º PA'!$E$5:$E$2004='Analítico Cp.'!$B135),-('Diário 5º PA'!$Q$5:$Q$2004=K$1),('Diário 5º PA'!$F$5:$F$2004))
+SUMPRODUCT(-('Comp.'!$D$5:$D$253='Analítico Cp.'!$B135),-('Comp.'!$L$5:$L$253=K$1),('Comp.'!$E$5:$E$253))</f>
        <v>0</v>
      </c>
      <c r="L135" s="15">
        <f>SUMPRODUCT(-('Diário 2o PA'!$E$5:$E$1412='Analítico Cp.'!$B135),-('Diário 2o PA'!$Q$5:$Q$1412=L$1),('Diário 2o PA'!$F$5:$F$1412))
+SUMPRODUCT(-('Diário 3o PA'!$E$5:$E$2004='Analítico Cp.'!$B135),-('Diário 3o PA'!$Q$5:$Q$2004=L$1),('Diário 3o PA'!$F$5:$F$2004))
+SUMPRODUCT(-('Diário 4º PA'!$E$5:$E$2004='Analítico Cp.'!$B135),-('Diário 4º PA'!$Q$5:$Q$2004=L$1),('Diário 4º PA'!$F$5:$F$2004))
+SUMPRODUCT(-('Diário 5º PA'!$E$5:$E$2004='Analítico Cp.'!$B135),-('Diário 5º PA'!$Q$5:$Q$2004=L$1),('Diário 5º PA'!$F$5:$F$2004))
+SUMPRODUCT(-('Comp.'!$D$5:$D$253='Analítico Cp.'!$B135),-('Comp.'!$L$5:$L$253=L$1),('Comp.'!$E$5:$E$253))</f>
        <v>0</v>
      </c>
      <c r="M135" s="15">
        <f>SUMPRODUCT(-('Diário 2o PA'!$E$5:$E$1412='Analítico Cp.'!$B135),-('Diário 2o PA'!$Q$5:$Q$1412=M$1),('Diário 2o PA'!$F$5:$F$1412))
+SUMPRODUCT(-('Diário 3o PA'!$E$5:$E$2004='Analítico Cp.'!$B135),-('Diário 3o PA'!$Q$5:$Q$2004=M$1),('Diário 3o PA'!$F$5:$F$2004))
+SUMPRODUCT(-('Diário 4º PA'!$E$5:$E$2004='Analítico Cp.'!$B135),-('Diário 4º PA'!$Q$5:$Q$2004=M$1),('Diário 4º PA'!$F$5:$F$2004))
+SUMPRODUCT(-('Diário 5º PA'!$E$5:$E$2004='Analítico Cp.'!$B135),-('Diário 5º PA'!$Q$5:$Q$2004=M$1),('Diário 5º PA'!$F$5:$F$2004))
+SUMPRODUCT(-('Comp.'!$D$5:$D$253='Analítico Cp.'!$B135),-('Comp.'!$L$5:$L$253=M$1),('Comp.'!$E$5:$E$253))</f>
        <v>0</v>
      </c>
      <c r="N135" s="15">
        <f>SUMPRODUCT(-('Diário 2o PA'!$E$5:$E$1412='Analítico Cp.'!$B135),-('Diário 2o PA'!$Q$5:$Q$1412=N$1),('Diário 2o PA'!$F$5:$F$1412))
+SUMPRODUCT(-('Diário 3o PA'!$E$5:$E$2004='Analítico Cp.'!$B135),-('Diário 3o PA'!$Q$5:$Q$2004=N$1),('Diário 3o PA'!$F$5:$F$2004))
+SUMPRODUCT(-('Diário 4º PA'!$E$5:$E$2004='Analítico Cp.'!$B135),-('Diário 4º PA'!$Q$5:$Q$2004=N$1),('Diário 4º PA'!$F$5:$F$2004))
+SUMPRODUCT(-('Diário 5º PA'!$E$5:$E$2004='Analítico Cp.'!$B135),-('Diário 5º PA'!$Q$5:$Q$2004=N$1),('Diário 5º PA'!$F$5:$F$2004))
+SUMPRODUCT(-('Comp.'!$D$5:$D$253='Analítico Cp.'!$B135),-('Comp.'!$L$5:$L$253=N$1),('Comp.'!$E$5:$E$253))</f>
        <v>0</v>
      </c>
      <c r="O135" s="16">
        <f t="shared" si="14"/>
        <v>20800</v>
      </c>
      <c r="P135" s="193">
        <f t="shared" si="15"/>
        <v>2.9203439131777246E-3</v>
      </c>
    </row>
    <row r="136" spans="1:16" ht="23.25" customHeight="1" x14ac:dyDescent="0.25">
      <c r="A136" s="68" t="s">
        <v>663</v>
      </c>
      <c r="B136" s="115" t="s">
        <v>711</v>
      </c>
      <c r="C136" s="15">
        <f>SUMPRODUCT(-('Diário 2o PA'!$E$5:$E$1412='Analítico Cp.'!$B136),-('Diário 2o PA'!$Q$5:$Q$1412=C$1),('Diário 2o PA'!$F$5:$F$1412))
+SUMPRODUCT(-('Diário 3o PA'!$E$5:$E$2004='Analítico Cp.'!$B136),-('Diário 3o PA'!$Q$5:$Q$2004=C$1),('Diário 3o PA'!$F$5:$F$2004))
+SUMPRODUCT(-('Diário 4º PA'!$E$5:$E$2004='Analítico Cp.'!$B136),-('Diário 4º PA'!$Q$5:$Q$2004=C$1),('Diário 4º PA'!$F$5:$F$2004))
+SUMPRODUCT(-('Diário 5º PA'!$E$5:$E$2004='Analítico Cp.'!$B136),-('Diário 5º PA'!$Q$5:$Q$2004=C$1),('Diário 5º PA'!$F$5:$F$2004))
+SUMPRODUCT(-('Comp.'!$D$5:$D$253='Analítico Cp.'!$B136),-('Comp.'!$L$5:$L$253=C$1),('Comp.'!$E$5:$E$253))</f>
        <v>0</v>
      </c>
      <c r="D136" s="15">
        <f>SUMPRODUCT(-('Diário 2o PA'!$E$5:$E$1412='Analítico Cp.'!$B136),-('Diário 2o PA'!$Q$5:$Q$1412=D$1),('Diário 2o PA'!$F$5:$F$1412))
+SUMPRODUCT(-('Diário 3o PA'!$E$5:$E$2004='Analítico Cp.'!$B136),-('Diário 3o PA'!$Q$5:$Q$2004=D$1),('Diário 3o PA'!$F$5:$F$2004))
+SUMPRODUCT(-('Diário 4º PA'!$E$5:$E$2004='Analítico Cp.'!$B136),-('Diário 4º PA'!$Q$5:$Q$2004=D$1),('Diário 4º PA'!$F$5:$F$2004))
+SUMPRODUCT(-('Diário 5º PA'!$E$5:$E$2004='Analítico Cp.'!$B136),-('Diário 5º PA'!$Q$5:$Q$2004=D$1),('Diário 5º PA'!$F$5:$F$2004))
+SUMPRODUCT(-('Comp.'!$D$5:$D$253='Analítico Cp.'!$B136),-('Comp.'!$L$5:$L$253=D$1),('Comp.'!$E$5:$E$253))</f>
        <v>0</v>
      </c>
      <c r="E136" s="15">
        <f>SUMPRODUCT(-('Diário 2o PA'!$E$5:$E$1412='Analítico Cp.'!$B136),-('Diário 2o PA'!$Q$5:$Q$1412=E$1),('Diário 2o PA'!$F$5:$F$1412))
+SUMPRODUCT(-('Diário 3o PA'!$E$5:$E$2004='Analítico Cp.'!$B136),-('Diário 3o PA'!$Q$5:$Q$2004=E$1),('Diário 3o PA'!$F$5:$F$2004))
+SUMPRODUCT(-('Diário 4º PA'!$E$5:$E$2004='Analítico Cp.'!$B136),-('Diário 4º PA'!$Q$5:$Q$2004=E$1),('Diário 4º PA'!$F$5:$F$2004))
+SUMPRODUCT(-('Diário 5º PA'!$E$5:$E$2004='Analítico Cp.'!$B136),-('Diário 5º PA'!$Q$5:$Q$2004=E$1),('Diário 5º PA'!$F$5:$F$2004))
+SUMPRODUCT(-('Comp.'!$D$5:$D$253='Analítico Cp.'!$B136),-('Comp.'!$L$5:$L$253=E$1),('Comp.'!$E$5:$E$253))</f>
        <v>0</v>
      </c>
      <c r="F136" s="15">
        <f>SUMPRODUCT(-('Diário 2o PA'!$E$5:$E$1412='Analítico Cp.'!$B136),-('Diário 2o PA'!$Q$5:$Q$1412=F$1),('Diário 2o PA'!$F$5:$F$1412))
+SUMPRODUCT(-('Diário 3o PA'!$E$5:$E$2004='Analítico Cp.'!$B136),-('Diário 3o PA'!$Q$5:$Q$2004=F$1),('Diário 3o PA'!$F$5:$F$2004))
+SUMPRODUCT(-('Diário 4º PA'!$E$5:$E$2004='Analítico Cp.'!$B136),-('Diário 4º PA'!$Q$5:$Q$2004=F$1),('Diário 4º PA'!$F$5:$F$2004))
+SUMPRODUCT(-('Diário 5º PA'!$E$5:$E$2004='Analítico Cp.'!$B136),-('Diário 5º PA'!$Q$5:$Q$2004=F$1),('Diário 5º PA'!$F$5:$F$2004))
+SUMPRODUCT(-('Comp.'!$D$5:$D$253='Analítico Cp.'!$B136),-('Comp.'!$L$5:$L$253=F$1),('Comp.'!$E$5:$E$253))</f>
        <v>0</v>
      </c>
      <c r="G136" s="15">
        <f>SUMPRODUCT(-('Diário 2o PA'!$E$5:$E$1412='Analítico Cp.'!$B136),-('Diário 2o PA'!$Q$5:$Q$1412=G$1),('Diário 2o PA'!$F$5:$F$1412))
+SUMPRODUCT(-('Diário 3o PA'!$E$5:$E$2004='Analítico Cp.'!$B136),-('Diário 3o PA'!$Q$5:$Q$2004=G$1),('Diário 3o PA'!$F$5:$F$2004))
+SUMPRODUCT(-('Diário 4º PA'!$E$5:$E$2004='Analítico Cp.'!$B136),-('Diário 4º PA'!$Q$5:$Q$2004=G$1),('Diário 4º PA'!$F$5:$F$2004))
+SUMPRODUCT(-('Diário 5º PA'!$E$5:$E$2004='Analítico Cp.'!$B136),-('Diário 5º PA'!$Q$5:$Q$2004=G$1),('Diário 5º PA'!$F$5:$F$2004))
+SUMPRODUCT(-('Comp.'!$D$5:$D$253='Analítico Cp.'!$B136),-('Comp.'!$L$5:$L$253=G$1),('Comp.'!$E$5:$E$253))</f>
        <v>0</v>
      </c>
      <c r="H136" s="15">
        <f>SUMPRODUCT(-('Diário 2o PA'!$E$5:$E$1412='Analítico Cp.'!$B136),-('Diário 2o PA'!$Q$5:$Q$1412=H$1),('Diário 2o PA'!$F$5:$F$1412))
+SUMPRODUCT(-('Diário 3o PA'!$E$5:$E$2004='Analítico Cp.'!$B136),-('Diário 3o PA'!$Q$5:$Q$2004=H$1),('Diário 3o PA'!$F$5:$F$2004))
+SUMPRODUCT(-('Diário 4º PA'!$E$5:$E$2004='Analítico Cp.'!$B136),-('Diário 4º PA'!$Q$5:$Q$2004=H$1),('Diário 4º PA'!$F$5:$F$2004))
+SUMPRODUCT(-('Diário 5º PA'!$E$5:$E$2004='Analítico Cp.'!$B136),-('Diário 5º PA'!$Q$5:$Q$2004=H$1),('Diário 5º PA'!$F$5:$F$2004))
+SUMPRODUCT(-('Comp.'!$D$5:$D$253='Analítico Cp.'!$B136),-('Comp.'!$L$5:$L$253=H$1),('Comp.'!$E$5:$E$253))</f>
        <v>0</v>
      </c>
      <c r="I136" s="15">
        <f>SUMPRODUCT(-('Diário 2o PA'!$E$5:$E$1412='Analítico Cp.'!$B136),-('Diário 2o PA'!$Q$5:$Q$1412=I$1),('Diário 2o PA'!$F$5:$F$1412))
+SUMPRODUCT(-('Diário 3o PA'!$E$5:$E$2004='Analítico Cp.'!$B136),-('Diário 3o PA'!$Q$5:$Q$2004=I$1),('Diário 3o PA'!$F$5:$F$2004))
+SUMPRODUCT(-('Diário 4º PA'!$E$5:$E$2004='Analítico Cp.'!$B136),-('Diário 4º PA'!$Q$5:$Q$2004=I$1),('Diário 4º PA'!$F$5:$F$2004))
+SUMPRODUCT(-('Diário 5º PA'!$E$5:$E$2004='Analítico Cp.'!$B136),-('Diário 5º PA'!$Q$5:$Q$2004=I$1),('Diário 5º PA'!$F$5:$F$2004))
+SUMPRODUCT(-('Comp.'!$D$5:$D$253='Analítico Cp.'!$B136),-('Comp.'!$L$5:$L$253=I$1),('Comp.'!$E$5:$E$253))</f>
        <v>0</v>
      </c>
      <c r="J136" s="15">
        <f>SUMPRODUCT(-('Diário 2o PA'!$E$5:$E$1412='Analítico Cp.'!$B136),-('Diário 2o PA'!$Q$5:$Q$1412=J$1),('Diário 2o PA'!$F$5:$F$1412))
+SUMPRODUCT(-('Diário 3o PA'!$E$5:$E$2004='Analítico Cp.'!$B136),-('Diário 3o PA'!$Q$5:$Q$2004=J$1),('Diário 3o PA'!$F$5:$F$2004))
+SUMPRODUCT(-('Diário 4º PA'!$E$5:$E$2004='Analítico Cp.'!$B136),-('Diário 4º PA'!$Q$5:$Q$2004=J$1),('Diário 4º PA'!$F$5:$F$2004))
+SUMPRODUCT(-('Diário 5º PA'!$E$5:$E$2004='Analítico Cp.'!$B136),-('Diário 5º PA'!$Q$5:$Q$2004=J$1),('Diário 5º PA'!$F$5:$F$2004))
+SUMPRODUCT(-('Comp.'!$D$5:$D$253='Analítico Cp.'!$B136),-('Comp.'!$L$5:$L$253=J$1),('Comp.'!$E$5:$E$253))</f>
        <v>0</v>
      </c>
      <c r="K136" s="15">
        <f>SUMPRODUCT(-('Diário 2o PA'!$E$5:$E$1412='Analítico Cp.'!$B136),-('Diário 2o PA'!$Q$5:$Q$1412=K$1),('Diário 2o PA'!$F$5:$F$1412))
+SUMPRODUCT(-('Diário 3o PA'!$E$5:$E$2004='Analítico Cp.'!$B136),-('Diário 3o PA'!$Q$5:$Q$2004=K$1),('Diário 3o PA'!$F$5:$F$2004))
+SUMPRODUCT(-('Diário 4º PA'!$E$5:$E$2004='Analítico Cp.'!$B136),-('Diário 4º PA'!$Q$5:$Q$2004=K$1),('Diário 4º PA'!$F$5:$F$2004))
+SUMPRODUCT(-('Diário 5º PA'!$E$5:$E$2004='Analítico Cp.'!$B136),-('Diário 5º PA'!$Q$5:$Q$2004=K$1),('Diário 5º PA'!$F$5:$F$2004))
+SUMPRODUCT(-('Comp.'!$D$5:$D$253='Analítico Cp.'!$B136),-('Comp.'!$L$5:$L$253=K$1),('Comp.'!$E$5:$E$253))</f>
        <v>0</v>
      </c>
      <c r="L136" s="15">
        <f>SUMPRODUCT(-('Diário 2o PA'!$E$5:$E$1412='Analítico Cp.'!$B136),-('Diário 2o PA'!$Q$5:$Q$1412=L$1),('Diário 2o PA'!$F$5:$F$1412))
+SUMPRODUCT(-('Diário 3o PA'!$E$5:$E$2004='Analítico Cp.'!$B136),-('Diário 3o PA'!$Q$5:$Q$2004=L$1),('Diário 3o PA'!$F$5:$F$2004))
+SUMPRODUCT(-('Diário 4º PA'!$E$5:$E$2004='Analítico Cp.'!$B136),-('Diário 4º PA'!$Q$5:$Q$2004=L$1),('Diário 4º PA'!$F$5:$F$2004))
+SUMPRODUCT(-('Diário 5º PA'!$E$5:$E$2004='Analítico Cp.'!$B136),-('Diário 5º PA'!$Q$5:$Q$2004=L$1),('Diário 5º PA'!$F$5:$F$2004))
+SUMPRODUCT(-('Comp.'!$D$5:$D$253='Analítico Cp.'!$B136),-('Comp.'!$L$5:$L$253=L$1),('Comp.'!$E$5:$E$253))</f>
        <v>0</v>
      </c>
      <c r="M136" s="15">
        <f>SUMPRODUCT(-('Diário 2o PA'!$E$5:$E$1412='Analítico Cp.'!$B136),-('Diário 2o PA'!$Q$5:$Q$1412=M$1),('Diário 2o PA'!$F$5:$F$1412))
+SUMPRODUCT(-('Diário 3o PA'!$E$5:$E$2004='Analítico Cp.'!$B136),-('Diário 3o PA'!$Q$5:$Q$2004=M$1),('Diário 3o PA'!$F$5:$F$2004))
+SUMPRODUCT(-('Diário 4º PA'!$E$5:$E$2004='Analítico Cp.'!$B136),-('Diário 4º PA'!$Q$5:$Q$2004=M$1),('Diário 4º PA'!$F$5:$F$2004))
+SUMPRODUCT(-('Diário 5º PA'!$E$5:$E$2004='Analítico Cp.'!$B136),-('Diário 5º PA'!$Q$5:$Q$2004=M$1),('Diário 5º PA'!$F$5:$F$2004))
+SUMPRODUCT(-('Comp.'!$D$5:$D$253='Analítico Cp.'!$B136),-('Comp.'!$L$5:$L$253=M$1),('Comp.'!$E$5:$E$253))</f>
        <v>0</v>
      </c>
      <c r="N136" s="15">
        <f>SUMPRODUCT(-('Diário 2o PA'!$E$5:$E$1412='Analítico Cp.'!$B136),-('Diário 2o PA'!$Q$5:$Q$1412=N$1),('Diário 2o PA'!$F$5:$F$1412))
+SUMPRODUCT(-('Diário 3o PA'!$E$5:$E$2004='Analítico Cp.'!$B136),-('Diário 3o PA'!$Q$5:$Q$2004=N$1),('Diário 3o PA'!$F$5:$F$2004))
+SUMPRODUCT(-('Diário 4º PA'!$E$5:$E$2004='Analítico Cp.'!$B136),-('Diário 4º PA'!$Q$5:$Q$2004=N$1),('Diário 4º PA'!$F$5:$F$2004))
+SUMPRODUCT(-('Diário 5º PA'!$E$5:$E$2004='Analítico Cp.'!$B136),-('Diário 5º PA'!$Q$5:$Q$2004=N$1),('Diário 5º PA'!$F$5:$F$2004))
+SUMPRODUCT(-('Comp.'!$D$5:$D$253='Analítico Cp.'!$B136),-('Comp.'!$L$5:$L$253=N$1),('Comp.'!$E$5:$E$253))</f>
        <v>0</v>
      </c>
      <c r="O136" s="16">
        <f t="shared" si="14"/>
        <v>0</v>
      </c>
      <c r="P136" s="193">
        <f t="shared" si="15"/>
        <v>0</v>
      </c>
    </row>
    <row r="137" spans="1:16" ht="23.25" customHeight="1" x14ac:dyDescent="0.25">
      <c r="A137" s="68" t="s">
        <v>664</v>
      </c>
      <c r="B137" s="115" t="s">
        <v>712</v>
      </c>
      <c r="C137" s="15">
        <f>SUMPRODUCT(-('Diário 2o PA'!$E$5:$E$1412='Analítico Cp.'!$B137),-('Diário 2o PA'!$Q$5:$Q$1412=C$1),('Diário 2o PA'!$F$5:$F$1412))
+SUMPRODUCT(-('Diário 3o PA'!$E$5:$E$2004='Analítico Cp.'!$B137),-('Diário 3o PA'!$Q$5:$Q$2004=C$1),('Diário 3o PA'!$F$5:$F$2004))
+SUMPRODUCT(-('Diário 4º PA'!$E$5:$E$2004='Analítico Cp.'!$B137),-('Diário 4º PA'!$Q$5:$Q$2004=C$1),('Diário 4º PA'!$F$5:$F$2004))
+SUMPRODUCT(-('Diário 5º PA'!$E$5:$E$2004='Analítico Cp.'!$B137),-('Diário 5º PA'!$Q$5:$Q$2004=C$1),('Diário 5º PA'!$F$5:$F$2004))
+SUMPRODUCT(-('Comp.'!$D$5:$D$253='Analítico Cp.'!$B137),-('Comp.'!$L$5:$L$253=C$1),('Comp.'!$E$5:$E$253))</f>
        <v>0</v>
      </c>
      <c r="D137" s="15">
        <f>SUMPRODUCT(-('Diário 2o PA'!$E$5:$E$1412='Analítico Cp.'!$B137),-('Diário 2o PA'!$Q$5:$Q$1412=D$1),('Diário 2o PA'!$F$5:$F$1412))
+SUMPRODUCT(-('Diário 3o PA'!$E$5:$E$2004='Analítico Cp.'!$B137),-('Diário 3o PA'!$Q$5:$Q$2004=D$1),('Diário 3o PA'!$F$5:$F$2004))
+SUMPRODUCT(-('Diário 4º PA'!$E$5:$E$2004='Analítico Cp.'!$B137),-('Diário 4º PA'!$Q$5:$Q$2004=D$1),('Diário 4º PA'!$F$5:$F$2004))
+SUMPRODUCT(-('Diário 5º PA'!$E$5:$E$2004='Analítico Cp.'!$B137),-('Diário 5º PA'!$Q$5:$Q$2004=D$1),('Diário 5º PA'!$F$5:$F$2004))
+SUMPRODUCT(-('Comp.'!$D$5:$D$253='Analítico Cp.'!$B137),-('Comp.'!$L$5:$L$253=D$1),('Comp.'!$E$5:$E$253))</f>
        <v>0</v>
      </c>
      <c r="E137" s="15">
        <f>SUMPRODUCT(-('Diário 2o PA'!$E$5:$E$1412='Analítico Cp.'!$B137),-('Diário 2o PA'!$Q$5:$Q$1412=E$1),('Diário 2o PA'!$F$5:$F$1412))
+SUMPRODUCT(-('Diário 3o PA'!$E$5:$E$2004='Analítico Cp.'!$B137),-('Diário 3o PA'!$Q$5:$Q$2004=E$1),('Diário 3o PA'!$F$5:$F$2004))
+SUMPRODUCT(-('Diário 4º PA'!$E$5:$E$2004='Analítico Cp.'!$B137),-('Diário 4º PA'!$Q$5:$Q$2004=E$1),('Diário 4º PA'!$F$5:$F$2004))
+SUMPRODUCT(-('Diário 5º PA'!$E$5:$E$2004='Analítico Cp.'!$B137),-('Diário 5º PA'!$Q$5:$Q$2004=E$1),('Diário 5º PA'!$F$5:$F$2004))
+SUMPRODUCT(-('Comp.'!$D$5:$D$253='Analítico Cp.'!$B137),-('Comp.'!$L$5:$L$253=E$1),('Comp.'!$E$5:$E$253))</f>
        <v>0</v>
      </c>
      <c r="F137" s="15">
        <f>SUMPRODUCT(-('Diário 2o PA'!$E$5:$E$1412='Analítico Cp.'!$B137),-('Diário 2o PA'!$Q$5:$Q$1412=F$1),('Diário 2o PA'!$F$5:$F$1412))
+SUMPRODUCT(-('Diário 3o PA'!$E$5:$E$2004='Analítico Cp.'!$B137),-('Diário 3o PA'!$Q$5:$Q$2004=F$1),('Diário 3o PA'!$F$5:$F$2004))
+SUMPRODUCT(-('Diário 4º PA'!$E$5:$E$2004='Analítico Cp.'!$B137),-('Diário 4º PA'!$Q$5:$Q$2004=F$1),('Diário 4º PA'!$F$5:$F$2004))
+SUMPRODUCT(-('Diário 5º PA'!$E$5:$E$2004='Analítico Cp.'!$B137),-('Diário 5º PA'!$Q$5:$Q$2004=F$1),('Diário 5º PA'!$F$5:$F$2004))
+SUMPRODUCT(-('Comp.'!$D$5:$D$253='Analítico Cp.'!$B137),-('Comp.'!$L$5:$L$253=F$1),('Comp.'!$E$5:$E$253))</f>
        <v>0</v>
      </c>
      <c r="G137" s="15">
        <f>SUMPRODUCT(-('Diário 2o PA'!$E$5:$E$1412='Analítico Cp.'!$B137),-('Diário 2o PA'!$Q$5:$Q$1412=G$1),('Diário 2o PA'!$F$5:$F$1412))
+SUMPRODUCT(-('Diário 3o PA'!$E$5:$E$2004='Analítico Cp.'!$B137),-('Diário 3o PA'!$Q$5:$Q$2004=G$1),('Diário 3o PA'!$F$5:$F$2004))
+SUMPRODUCT(-('Diário 4º PA'!$E$5:$E$2004='Analítico Cp.'!$B137),-('Diário 4º PA'!$Q$5:$Q$2004=G$1),('Diário 4º PA'!$F$5:$F$2004))
+SUMPRODUCT(-('Diário 5º PA'!$E$5:$E$2004='Analítico Cp.'!$B137),-('Diário 5º PA'!$Q$5:$Q$2004=G$1),('Diário 5º PA'!$F$5:$F$2004))
+SUMPRODUCT(-('Comp.'!$D$5:$D$253='Analítico Cp.'!$B137),-('Comp.'!$L$5:$L$253=G$1),('Comp.'!$E$5:$E$253))</f>
        <v>0</v>
      </c>
      <c r="H137" s="15">
        <f>SUMPRODUCT(-('Diário 2o PA'!$E$5:$E$1412='Analítico Cp.'!$B137),-('Diário 2o PA'!$Q$5:$Q$1412=H$1),('Diário 2o PA'!$F$5:$F$1412))
+SUMPRODUCT(-('Diário 3o PA'!$E$5:$E$2004='Analítico Cp.'!$B137),-('Diário 3o PA'!$Q$5:$Q$2004=H$1),('Diário 3o PA'!$F$5:$F$2004))
+SUMPRODUCT(-('Diário 4º PA'!$E$5:$E$2004='Analítico Cp.'!$B137),-('Diário 4º PA'!$Q$5:$Q$2004=H$1),('Diário 4º PA'!$F$5:$F$2004))
+SUMPRODUCT(-('Diário 5º PA'!$E$5:$E$2004='Analítico Cp.'!$B137),-('Diário 5º PA'!$Q$5:$Q$2004=H$1),('Diário 5º PA'!$F$5:$F$2004))
+SUMPRODUCT(-('Comp.'!$D$5:$D$253='Analítico Cp.'!$B137),-('Comp.'!$L$5:$L$253=H$1),('Comp.'!$E$5:$E$253))</f>
        <v>0</v>
      </c>
      <c r="I137" s="15">
        <f>SUMPRODUCT(-('Diário 2o PA'!$E$5:$E$1412='Analítico Cp.'!$B137),-('Diário 2o PA'!$Q$5:$Q$1412=I$1),('Diário 2o PA'!$F$5:$F$1412))
+SUMPRODUCT(-('Diário 3o PA'!$E$5:$E$2004='Analítico Cp.'!$B137),-('Diário 3o PA'!$Q$5:$Q$2004=I$1),('Diário 3o PA'!$F$5:$F$2004))
+SUMPRODUCT(-('Diário 4º PA'!$E$5:$E$2004='Analítico Cp.'!$B137),-('Diário 4º PA'!$Q$5:$Q$2004=I$1),('Diário 4º PA'!$F$5:$F$2004))
+SUMPRODUCT(-('Diário 5º PA'!$E$5:$E$2004='Analítico Cp.'!$B137),-('Diário 5º PA'!$Q$5:$Q$2004=I$1),('Diário 5º PA'!$F$5:$F$2004))
+SUMPRODUCT(-('Comp.'!$D$5:$D$253='Analítico Cp.'!$B137),-('Comp.'!$L$5:$L$253=I$1),('Comp.'!$E$5:$E$253))</f>
        <v>0</v>
      </c>
      <c r="J137" s="15">
        <f>SUMPRODUCT(-('Diário 2o PA'!$E$5:$E$1412='Analítico Cp.'!$B137),-('Diário 2o PA'!$Q$5:$Q$1412=J$1),('Diário 2o PA'!$F$5:$F$1412))
+SUMPRODUCT(-('Diário 3o PA'!$E$5:$E$2004='Analítico Cp.'!$B137),-('Diário 3o PA'!$Q$5:$Q$2004=J$1),('Diário 3o PA'!$F$5:$F$2004))
+SUMPRODUCT(-('Diário 4º PA'!$E$5:$E$2004='Analítico Cp.'!$B137),-('Diário 4º PA'!$Q$5:$Q$2004=J$1),('Diário 4º PA'!$F$5:$F$2004))
+SUMPRODUCT(-('Diário 5º PA'!$E$5:$E$2004='Analítico Cp.'!$B137),-('Diário 5º PA'!$Q$5:$Q$2004=J$1),('Diário 5º PA'!$F$5:$F$2004))
+SUMPRODUCT(-('Comp.'!$D$5:$D$253='Analítico Cp.'!$B137),-('Comp.'!$L$5:$L$253=J$1),('Comp.'!$E$5:$E$253))</f>
        <v>0</v>
      </c>
      <c r="K137" s="15">
        <f>SUMPRODUCT(-('Diário 2o PA'!$E$5:$E$1412='Analítico Cp.'!$B137),-('Diário 2o PA'!$Q$5:$Q$1412=K$1),('Diário 2o PA'!$F$5:$F$1412))
+SUMPRODUCT(-('Diário 3o PA'!$E$5:$E$2004='Analítico Cp.'!$B137),-('Diário 3o PA'!$Q$5:$Q$2004=K$1),('Diário 3o PA'!$F$5:$F$2004))
+SUMPRODUCT(-('Diário 4º PA'!$E$5:$E$2004='Analítico Cp.'!$B137),-('Diário 4º PA'!$Q$5:$Q$2004=K$1),('Diário 4º PA'!$F$5:$F$2004))
+SUMPRODUCT(-('Diário 5º PA'!$E$5:$E$2004='Analítico Cp.'!$B137),-('Diário 5º PA'!$Q$5:$Q$2004=K$1),('Diário 5º PA'!$F$5:$F$2004))
+SUMPRODUCT(-('Comp.'!$D$5:$D$253='Analítico Cp.'!$B137),-('Comp.'!$L$5:$L$253=K$1),('Comp.'!$E$5:$E$253))</f>
        <v>0</v>
      </c>
      <c r="L137" s="15">
        <f>SUMPRODUCT(-('Diário 2o PA'!$E$5:$E$1412='Analítico Cp.'!$B137),-('Diário 2o PA'!$Q$5:$Q$1412=L$1),('Diário 2o PA'!$F$5:$F$1412))
+SUMPRODUCT(-('Diário 3o PA'!$E$5:$E$2004='Analítico Cp.'!$B137),-('Diário 3o PA'!$Q$5:$Q$2004=L$1),('Diário 3o PA'!$F$5:$F$2004))
+SUMPRODUCT(-('Diário 4º PA'!$E$5:$E$2004='Analítico Cp.'!$B137),-('Diário 4º PA'!$Q$5:$Q$2004=L$1),('Diário 4º PA'!$F$5:$F$2004))
+SUMPRODUCT(-('Diário 5º PA'!$E$5:$E$2004='Analítico Cp.'!$B137),-('Diário 5º PA'!$Q$5:$Q$2004=L$1),('Diário 5º PA'!$F$5:$F$2004))
+SUMPRODUCT(-('Comp.'!$D$5:$D$253='Analítico Cp.'!$B137),-('Comp.'!$L$5:$L$253=L$1),('Comp.'!$E$5:$E$253))</f>
        <v>0</v>
      </c>
      <c r="M137" s="15">
        <f>SUMPRODUCT(-('Diário 2o PA'!$E$5:$E$1412='Analítico Cp.'!$B137),-('Diário 2o PA'!$Q$5:$Q$1412=M$1),('Diário 2o PA'!$F$5:$F$1412))
+SUMPRODUCT(-('Diário 3o PA'!$E$5:$E$2004='Analítico Cp.'!$B137),-('Diário 3o PA'!$Q$5:$Q$2004=M$1),('Diário 3o PA'!$F$5:$F$2004))
+SUMPRODUCT(-('Diário 4º PA'!$E$5:$E$2004='Analítico Cp.'!$B137),-('Diário 4º PA'!$Q$5:$Q$2004=M$1),('Diário 4º PA'!$F$5:$F$2004))
+SUMPRODUCT(-('Diário 5º PA'!$E$5:$E$2004='Analítico Cp.'!$B137),-('Diário 5º PA'!$Q$5:$Q$2004=M$1),('Diário 5º PA'!$F$5:$F$2004))
+SUMPRODUCT(-('Comp.'!$D$5:$D$253='Analítico Cp.'!$B137),-('Comp.'!$L$5:$L$253=M$1),('Comp.'!$E$5:$E$253))</f>
        <v>0</v>
      </c>
      <c r="N137" s="15">
        <f>SUMPRODUCT(-('Diário 2o PA'!$E$5:$E$1412='Analítico Cp.'!$B137),-('Diário 2o PA'!$Q$5:$Q$1412=N$1),('Diário 2o PA'!$F$5:$F$1412))
+SUMPRODUCT(-('Diário 3o PA'!$E$5:$E$2004='Analítico Cp.'!$B137),-('Diário 3o PA'!$Q$5:$Q$2004=N$1),('Diário 3o PA'!$F$5:$F$2004))
+SUMPRODUCT(-('Diário 4º PA'!$E$5:$E$2004='Analítico Cp.'!$B137),-('Diário 4º PA'!$Q$5:$Q$2004=N$1),('Diário 4º PA'!$F$5:$F$2004))
+SUMPRODUCT(-('Diário 5º PA'!$E$5:$E$2004='Analítico Cp.'!$B137),-('Diário 5º PA'!$Q$5:$Q$2004=N$1),('Diário 5º PA'!$F$5:$F$2004))
+SUMPRODUCT(-('Comp.'!$D$5:$D$253='Analítico Cp.'!$B137),-('Comp.'!$L$5:$L$253=N$1),('Comp.'!$E$5:$E$253))</f>
        <v>0</v>
      </c>
      <c r="O137" s="16">
        <f t="shared" si="14"/>
        <v>0</v>
      </c>
      <c r="P137" s="193">
        <f t="shared" si="15"/>
        <v>0</v>
      </c>
    </row>
    <row r="138" spans="1:16" ht="23.25" customHeight="1" x14ac:dyDescent="0.25">
      <c r="A138" s="68" t="s">
        <v>665</v>
      </c>
      <c r="B138" s="115" t="s">
        <v>713</v>
      </c>
      <c r="C138" s="15">
        <f>SUMPRODUCT(-('Diário 2o PA'!$E$5:$E$1412='Analítico Cp.'!$B138),-('Diário 2o PA'!$Q$5:$Q$1412=C$1),('Diário 2o PA'!$F$5:$F$1412))
+SUMPRODUCT(-('Diário 3o PA'!$E$5:$E$2004='Analítico Cp.'!$B138),-('Diário 3o PA'!$Q$5:$Q$2004=C$1),('Diário 3o PA'!$F$5:$F$2004))
+SUMPRODUCT(-('Diário 4º PA'!$E$5:$E$2004='Analítico Cp.'!$B138),-('Diário 4º PA'!$Q$5:$Q$2004=C$1),('Diário 4º PA'!$F$5:$F$2004))
+SUMPRODUCT(-('Diário 5º PA'!$E$5:$E$2004='Analítico Cp.'!$B138),-('Diário 5º PA'!$Q$5:$Q$2004=C$1),('Diário 5º PA'!$F$5:$F$2004))
+SUMPRODUCT(-('Comp.'!$D$5:$D$253='Analítico Cp.'!$B138),-('Comp.'!$L$5:$L$253=C$1),('Comp.'!$E$5:$E$253))</f>
        <v>1153</v>
      </c>
      <c r="D138" s="15">
        <f>SUMPRODUCT(-('Diário 2o PA'!$E$5:$E$1412='Analítico Cp.'!$B138),-('Diário 2o PA'!$Q$5:$Q$1412=D$1),('Diário 2o PA'!$F$5:$F$1412))
+SUMPRODUCT(-('Diário 3o PA'!$E$5:$E$2004='Analítico Cp.'!$B138),-('Diário 3o PA'!$Q$5:$Q$2004=D$1),('Diário 3o PA'!$F$5:$F$2004))
+SUMPRODUCT(-('Diário 4º PA'!$E$5:$E$2004='Analítico Cp.'!$B138),-('Diário 4º PA'!$Q$5:$Q$2004=D$1),('Diário 4º PA'!$F$5:$F$2004))
+SUMPRODUCT(-('Diário 5º PA'!$E$5:$E$2004='Analítico Cp.'!$B138),-('Diário 5º PA'!$Q$5:$Q$2004=D$1),('Diário 5º PA'!$F$5:$F$2004))
+SUMPRODUCT(-('Comp.'!$D$5:$D$253='Analítico Cp.'!$B138),-('Comp.'!$L$5:$L$253=D$1),('Comp.'!$E$5:$E$253))</f>
        <v>1332</v>
      </c>
      <c r="E138" s="15">
        <f>SUMPRODUCT(-('Diário 2o PA'!$E$5:$E$1412='Analítico Cp.'!$B138),-('Diário 2o PA'!$Q$5:$Q$1412=E$1),('Diário 2o PA'!$F$5:$F$1412))
+SUMPRODUCT(-('Diário 3o PA'!$E$5:$E$2004='Analítico Cp.'!$B138),-('Diário 3o PA'!$Q$5:$Q$2004=E$1),('Diário 3o PA'!$F$5:$F$2004))
+SUMPRODUCT(-('Diário 4º PA'!$E$5:$E$2004='Analítico Cp.'!$B138),-('Diário 4º PA'!$Q$5:$Q$2004=E$1),('Diário 4º PA'!$F$5:$F$2004))
+SUMPRODUCT(-('Diário 5º PA'!$E$5:$E$2004='Analítico Cp.'!$B138),-('Diário 5º PA'!$Q$5:$Q$2004=E$1),('Diário 5º PA'!$F$5:$F$2004))
+SUMPRODUCT(-('Comp.'!$D$5:$D$253='Analítico Cp.'!$B138),-('Comp.'!$L$5:$L$253=E$1),('Comp.'!$E$5:$E$253))</f>
        <v>1434.9999999999998</v>
      </c>
      <c r="F138" s="15">
        <f>SUMPRODUCT(-('Diário 2o PA'!$E$5:$E$1412='Analítico Cp.'!$B138),-('Diário 2o PA'!$Q$5:$Q$1412=F$1),('Diário 2o PA'!$F$5:$F$1412))
+SUMPRODUCT(-('Diário 3o PA'!$E$5:$E$2004='Analítico Cp.'!$B138),-('Diário 3o PA'!$Q$5:$Q$2004=F$1),('Diário 3o PA'!$F$5:$F$2004))
+SUMPRODUCT(-('Diário 4º PA'!$E$5:$E$2004='Analítico Cp.'!$B138),-('Diário 4º PA'!$Q$5:$Q$2004=F$1),('Diário 4º PA'!$F$5:$F$2004))
+SUMPRODUCT(-('Diário 5º PA'!$E$5:$E$2004='Analítico Cp.'!$B138),-('Diário 5º PA'!$Q$5:$Q$2004=F$1),('Diário 5º PA'!$F$5:$F$2004))
+SUMPRODUCT(-('Comp.'!$D$5:$D$253='Analítico Cp.'!$B138),-('Comp.'!$L$5:$L$253=F$1),('Comp.'!$E$5:$E$253))</f>
        <v>0</v>
      </c>
      <c r="G138" s="15">
        <f>SUMPRODUCT(-('Diário 2o PA'!$E$5:$E$1412='Analítico Cp.'!$B138),-('Diário 2o PA'!$Q$5:$Q$1412=G$1),('Diário 2o PA'!$F$5:$F$1412))
+SUMPRODUCT(-('Diário 3o PA'!$E$5:$E$2004='Analítico Cp.'!$B138),-('Diário 3o PA'!$Q$5:$Q$2004=G$1),('Diário 3o PA'!$F$5:$F$2004))
+SUMPRODUCT(-('Diário 4º PA'!$E$5:$E$2004='Analítico Cp.'!$B138),-('Diário 4º PA'!$Q$5:$Q$2004=G$1),('Diário 4º PA'!$F$5:$F$2004))
+SUMPRODUCT(-('Diário 5º PA'!$E$5:$E$2004='Analítico Cp.'!$B138),-('Diário 5º PA'!$Q$5:$Q$2004=G$1),('Diário 5º PA'!$F$5:$F$2004))
+SUMPRODUCT(-('Comp.'!$D$5:$D$253='Analítico Cp.'!$B138),-('Comp.'!$L$5:$L$253=G$1),('Comp.'!$E$5:$E$253))</f>
        <v>0</v>
      </c>
      <c r="H138" s="15">
        <f>SUMPRODUCT(-('Diário 2o PA'!$E$5:$E$1412='Analítico Cp.'!$B138),-('Diário 2o PA'!$Q$5:$Q$1412=H$1),('Diário 2o PA'!$F$5:$F$1412))
+SUMPRODUCT(-('Diário 3o PA'!$E$5:$E$2004='Analítico Cp.'!$B138),-('Diário 3o PA'!$Q$5:$Q$2004=H$1),('Diário 3o PA'!$F$5:$F$2004))
+SUMPRODUCT(-('Diário 4º PA'!$E$5:$E$2004='Analítico Cp.'!$B138),-('Diário 4º PA'!$Q$5:$Q$2004=H$1),('Diário 4º PA'!$F$5:$F$2004))
+SUMPRODUCT(-('Diário 5º PA'!$E$5:$E$2004='Analítico Cp.'!$B138),-('Diário 5º PA'!$Q$5:$Q$2004=H$1),('Diário 5º PA'!$F$5:$F$2004))
+SUMPRODUCT(-('Comp.'!$D$5:$D$253='Analítico Cp.'!$B138),-('Comp.'!$L$5:$L$253=H$1),('Comp.'!$E$5:$E$253))</f>
        <v>0</v>
      </c>
      <c r="I138" s="15">
        <f>SUMPRODUCT(-('Diário 2o PA'!$E$5:$E$1412='Analítico Cp.'!$B138),-('Diário 2o PA'!$Q$5:$Q$1412=I$1),('Diário 2o PA'!$F$5:$F$1412))
+SUMPRODUCT(-('Diário 3o PA'!$E$5:$E$2004='Analítico Cp.'!$B138),-('Diário 3o PA'!$Q$5:$Q$2004=I$1),('Diário 3o PA'!$F$5:$F$2004))
+SUMPRODUCT(-('Diário 4º PA'!$E$5:$E$2004='Analítico Cp.'!$B138),-('Diário 4º PA'!$Q$5:$Q$2004=I$1),('Diário 4º PA'!$F$5:$F$2004))
+SUMPRODUCT(-('Diário 5º PA'!$E$5:$E$2004='Analítico Cp.'!$B138),-('Diário 5º PA'!$Q$5:$Q$2004=I$1),('Diário 5º PA'!$F$5:$F$2004))
+SUMPRODUCT(-('Comp.'!$D$5:$D$253='Analítico Cp.'!$B138),-('Comp.'!$L$5:$L$253=I$1),('Comp.'!$E$5:$E$253))</f>
        <v>0</v>
      </c>
      <c r="J138" s="15">
        <f>SUMPRODUCT(-('Diário 2o PA'!$E$5:$E$1412='Analítico Cp.'!$B138),-('Diário 2o PA'!$Q$5:$Q$1412=J$1),('Diário 2o PA'!$F$5:$F$1412))
+SUMPRODUCT(-('Diário 3o PA'!$E$5:$E$2004='Analítico Cp.'!$B138),-('Diário 3o PA'!$Q$5:$Q$2004=J$1),('Diário 3o PA'!$F$5:$F$2004))
+SUMPRODUCT(-('Diário 4º PA'!$E$5:$E$2004='Analítico Cp.'!$B138),-('Diário 4º PA'!$Q$5:$Q$2004=J$1),('Diário 4º PA'!$F$5:$F$2004))
+SUMPRODUCT(-('Diário 5º PA'!$E$5:$E$2004='Analítico Cp.'!$B138),-('Diário 5º PA'!$Q$5:$Q$2004=J$1),('Diário 5º PA'!$F$5:$F$2004))
+SUMPRODUCT(-('Comp.'!$D$5:$D$253='Analítico Cp.'!$B138),-('Comp.'!$L$5:$L$253=J$1),('Comp.'!$E$5:$E$253))</f>
        <v>0</v>
      </c>
      <c r="K138" s="15">
        <f>SUMPRODUCT(-('Diário 2o PA'!$E$5:$E$1412='Analítico Cp.'!$B138),-('Diário 2o PA'!$Q$5:$Q$1412=K$1),('Diário 2o PA'!$F$5:$F$1412))
+SUMPRODUCT(-('Diário 3o PA'!$E$5:$E$2004='Analítico Cp.'!$B138),-('Diário 3o PA'!$Q$5:$Q$2004=K$1),('Diário 3o PA'!$F$5:$F$2004))
+SUMPRODUCT(-('Diário 4º PA'!$E$5:$E$2004='Analítico Cp.'!$B138),-('Diário 4º PA'!$Q$5:$Q$2004=K$1),('Diário 4º PA'!$F$5:$F$2004))
+SUMPRODUCT(-('Diário 5º PA'!$E$5:$E$2004='Analítico Cp.'!$B138),-('Diário 5º PA'!$Q$5:$Q$2004=K$1),('Diário 5º PA'!$F$5:$F$2004))
+SUMPRODUCT(-('Comp.'!$D$5:$D$253='Analítico Cp.'!$B138),-('Comp.'!$L$5:$L$253=K$1),('Comp.'!$E$5:$E$253))</f>
        <v>0</v>
      </c>
      <c r="L138" s="15">
        <f>SUMPRODUCT(-('Diário 2o PA'!$E$5:$E$1412='Analítico Cp.'!$B138),-('Diário 2o PA'!$Q$5:$Q$1412=L$1),('Diário 2o PA'!$F$5:$F$1412))
+SUMPRODUCT(-('Diário 3o PA'!$E$5:$E$2004='Analítico Cp.'!$B138),-('Diário 3o PA'!$Q$5:$Q$2004=L$1),('Diário 3o PA'!$F$5:$F$2004))
+SUMPRODUCT(-('Diário 4º PA'!$E$5:$E$2004='Analítico Cp.'!$B138),-('Diário 4º PA'!$Q$5:$Q$2004=L$1),('Diário 4º PA'!$F$5:$F$2004))
+SUMPRODUCT(-('Diário 5º PA'!$E$5:$E$2004='Analítico Cp.'!$B138),-('Diário 5º PA'!$Q$5:$Q$2004=L$1),('Diário 5º PA'!$F$5:$F$2004))
+SUMPRODUCT(-('Comp.'!$D$5:$D$253='Analítico Cp.'!$B138),-('Comp.'!$L$5:$L$253=L$1),('Comp.'!$E$5:$E$253))</f>
        <v>0</v>
      </c>
      <c r="M138" s="15">
        <f>SUMPRODUCT(-('Diário 2o PA'!$E$5:$E$1412='Analítico Cp.'!$B138),-('Diário 2o PA'!$Q$5:$Q$1412=M$1),('Diário 2o PA'!$F$5:$F$1412))
+SUMPRODUCT(-('Diário 3o PA'!$E$5:$E$2004='Analítico Cp.'!$B138),-('Diário 3o PA'!$Q$5:$Q$2004=M$1),('Diário 3o PA'!$F$5:$F$2004))
+SUMPRODUCT(-('Diário 4º PA'!$E$5:$E$2004='Analítico Cp.'!$B138),-('Diário 4º PA'!$Q$5:$Q$2004=M$1),('Diário 4º PA'!$F$5:$F$2004))
+SUMPRODUCT(-('Diário 5º PA'!$E$5:$E$2004='Analítico Cp.'!$B138),-('Diário 5º PA'!$Q$5:$Q$2004=M$1),('Diário 5º PA'!$F$5:$F$2004))
+SUMPRODUCT(-('Comp.'!$D$5:$D$253='Analítico Cp.'!$B138),-('Comp.'!$L$5:$L$253=M$1),('Comp.'!$E$5:$E$253))</f>
        <v>0</v>
      </c>
      <c r="N138" s="15">
        <f>SUMPRODUCT(-('Diário 2o PA'!$E$5:$E$1412='Analítico Cp.'!$B138),-('Diário 2o PA'!$Q$5:$Q$1412=N$1),('Diário 2o PA'!$F$5:$F$1412))
+SUMPRODUCT(-('Diário 3o PA'!$E$5:$E$2004='Analítico Cp.'!$B138),-('Diário 3o PA'!$Q$5:$Q$2004=N$1),('Diário 3o PA'!$F$5:$F$2004))
+SUMPRODUCT(-('Diário 4º PA'!$E$5:$E$2004='Analítico Cp.'!$B138),-('Diário 4º PA'!$Q$5:$Q$2004=N$1),('Diário 4º PA'!$F$5:$F$2004))
+SUMPRODUCT(-('Diário 5º PA'!$E$5:$E$2004='Analítico Cp.'!$B138),-('Diário 5º PA'!$Q$5:$Q$2004=N$1),('Diário 5º PA'!$F$5:$F$2004))
+SUMPRODUCT(-('Comp.'!$D$5:$D$253='Analítico Cp.'!$B138),-('Comp.'!$L$5:$L$253=N$1),('Comp.'!$E$5:$E$253))</f>
        <v>0</v>
      </c>
      <c r="O138" s="16">
        <f t="shared" si="14"/>
        <v>3920</v>
      </c>
      <c r="P138" s="193">
        <f t="shared" si="15"/>
        <v>5.5037250671426347E-4</v>
      </c>
    </row>
    <row r="139" spans="1:16" ht="23.25" customHeight="1" x14ac:dyDescent="0.25">
      <c r="A139" s="68" t="s">
        <v>666</v>
      </c>
      <c r="B139" s="115" t="s">
        <v>714</v>
      </c>
      <c r="C139" s="15">
        <f>SUMPRODUCT(-('Diário 2o PA'!$E$5:$E$1412='Analítico Cp.'!$B139),-('Diário 2o PA'!$Q$5:$Q$1412=C$1),('Diário 2o PA'!$F$5:$F$1412))
+SUMPRODUCT(-('Diário 3o PA'!$E$5:$E$2004='Analítico Cp.'!$B139),-('Diário 3o PA'!$Q$5:$Q$2004=C$1),('Diário 3o PA'!$F$5:$F$2004))
+SUMPRODUCT(-('Diário 4º PA'!$E$5:$E$2004='Analítico Cp.'!$B139),-('Diário 4º PA'!$Q$5:$Q$2004=C$1),('Diário 4º PA'!$F$5:$F$2004))
+SUMPRODUCT(-('Diário 5º PA'!$E$5:$E$2004='Analítico Cp.'!$B139),-('Diário 5º PA'!$Q$5:$Q$2004=C$1),('Diário 5º PA'!$F$5:$F$2004))
+SUMPRODUCT(-('Comp.'!$D$5:$D$253='Analítico Cp.'!$B139),-('Comp.'!$L$5:$L$253=C$1),('Comp.'!$E$5:$E$253))</f>
        <v>0</v>
      </c>
      <c r="D139" s="15">
        <f>SUMPRODUCT(-('Diário 2o PA'!$E$5:$E$1412='Analítico Cp.'!$B139),-('Diário 2o PA'!$Q$5:$Q$1412=D$1),('Diário 2o PA'!$F$5:$F$1412))
+SUMPRODUCT(-('Diário 3o PA'!$E$5:$E$2004='Analítico Cp.'!$B139),-('Diário 3o PA'!$Q$5:$Q$2004=D$1),('Diário 3o PA'!$F$5:$F$2004))
+SUMPRODUCT(-('Diário 4º PA'!$E$5:$E$2004='Analítico Cp.'!$B139),-('Diário 4º PA'!$Q$5:$Q$2004=D$1),('Diário 4º PA'!$F$5:$F$2004))
+SUMPRODUCT(-('Diário 5º PA'!$E$5:$E$2004='Analítico Cp.'!$B139),-('Diário 5º PA'!$Q$5:$Q$2004=D$1),('Diário 5º PA'!$F$5:$F$2004))
+SUMPRODUCT(-('Comp.'!$D$5:$D$253='Analítico Cp.'!$B139),-('Comp.'!$L$5:$L$253=D$1),('Comp.'!$E$5:$E$253))</f>
        <v>0</v>
      </c>
      <c r="E139" s="15">
        <f>SUMPRODUCT(-('Diário 2o PA'!$E$5:$E$1412='Analítico Cp.'!$B139),-('Diário 2o PA'!$Q$5:$Q$1412=E$1),('Diário 2o PA'!$F$5:$F$1412))
+SUMPRODUCT(-('Diário 3o PA'!$E$5:$E$2004='Analítico Cp.'!$B139),-('Diário 3o PA'!$Q$5:$Q$2004=E$1),('Diário 3o PA'!$F$5:$F$2004))
+SUMPRODUCT(-('Diário 4º PA'!$E$5:$E$2004='Analítico Cp.'!$B139),-('Diário 4º PA'!$Q$5:$Q$2004=E$1),('Diário 4º PA'!$F$5:$F$2004))
+SUMPRODUCT(-('Diário 5º PA'!$E$5:$E$2004='Analítico Cp.'!$B139),-('Diário 5º PA'!$Q$5:$Q$2004=E$1),('Diário 5º PA'!$F$5:$F$2004))
+SUMPRODUCT(-('Comp.'!$D$5:$D$253='Analítico Cp.'!$B139),-('Comp.'!$L$5:$L$253=E$1),('Comp.'!$E$5:$E$253))</f>
        <v>0</v>
      </c>
      <c r="F139" s="15">
        <f>SUMPRODUCT(-('Diário 2o PA'!$E$5:$E$1412='Analítico Cp.'!$B139),-('Diário 2o PA'!$Q$5:$Q$1412=F$1),('Diário 2o PA'!$F$5:$F$1412))
+SUMPRODUCT(-('Diário 3o PA'!$E$5:$E$2004='Analítico Cp.'!$B139),-('Diário 3o PA'!$Q$5:$Q$2004=F$1),('Diário 3o PA'!$F$5:$F$2004))
+SUMPRODUCT(-('Diário 4º PA'!$E$5:$E$2004='Analítico Cp.'!$B139),-('Diário 4º PA'!$Q$5:$Q$2004=F$1),('Diário 4º PA'!$F$5:$F$2004))
+SUMPRODUCT(-('Diário 5º PA'!$E$5:$E$2004='Analítico Cp.'!$B139),-('Diário 5º PA'!$Q$5:$Q$2004=F$1),('Diário 5º PA'!$F$5:$F$2004))
+SUMPRODUCT(-('Comp.'!$D$5:$D$253='Analítico Cp.'!$B139),-('Comp.'!$L$5:$L$253=F$1),('Comp.'!$E$5:$E$253))</f>
        <v>0</v>
      </c>
      <c r="G139" s="15">
        <f>SUMPRODUCT(-('Diário 2o PA'!$E$5:$E$1412='Analítico Cp.'!$B139),-('Diário 2o PA'!$Q$5:$Q$1412=G$1),('Diário 2o PA'!$F$5:$F$1412))
+SUMPRODUCT(-('Diário 3o PA'!$E$5:$E$2004='Analítico Cp.'!$B139),-('Diário 3o PA'!$Q$5:$Q$2004=G$1),('Diário 3o PA'!$F$5:$F$2004))
+SUMPRODUCT(-('Diário 4º PA'!$E$5:$E$2004='Analítico Cp.'!$B139),-('Diário 4º PA'!$Q$5:$Q$2004=G$1),('Diário 4º PA'!$F$5:$F$2004))
+SUMPRODUCT(-('Diário 5º PA'!$E$5:$E$2004='Analítico Cp.'!$B139),-('Diário 5º PA'!$Q$5:$Q$2004=G$1),('Diário 5º PA'!$F$5:$F$2004))
+SUMPRODUCT(-('Comp.'!$D$5:$D$253='Analítico Cp.'!$B139),-('Comp.'!$L$5:$L$253=G$1),('Comp.'!$E$5:$E$253))</f>
        <v>0</v>
      </c>
      <c r="H139" s="15">
        <f>SUMPRODUCT(-('Diário 2o PA'!$E$5:$E$1412='Analítico Cp.'!$B139),-('Diário 2o PA'!$Q$5:$Q$1412=H$1),('Diário 2o PA'!$F$5:$F$1412))
+SUMPRODUCT(-('Diário 3o PA'!$E$5:$E$2004='Analítico Cp.'!$B139),-('Diário 3o PA'!$Q$5:$Q$2004=H$1),('Diário 3o PA'!$F$5:$F$2004))
+SUMPRODUCT(-('Diário 4º PA'!$E$5:$E$2004='Analítico Cp.'!$B139),-('Diário 4º PA'!$Q$5:$Q$2004=H$1),('Diário 4º PA'!$F$5:$F$2004))
+SUMPRODUCT(-('Diário 5º PA'!$E$5:$E$2004='Analítico Cp.'!$B139),-('Diário 5º PA'!$Q$5:$Q$2004=H$1),('Diário 5º PA'!$F$5:$F$2004))
+SUMPRODUCT(-('Comp.'!$D$5:$D$253='Analítico Cp.'!$B139),-('Comp.'!$L$5:$L$253=H$1),('Comp.'!$E$5:$E$253))</f>
        <v>0</v>
      </c>
      <c r="I139" s="15">
        <f>SUMPRODUCT(-('Diário 2o PA'!$E$5:$E$1412='Analítico Cp.'!$B139),-('Diário 2o PA'!$Q$5:$Q$1412=I$1),('Diário 2o PA'!$F$5:$F$1412))
+SUMPRODUCT(-('Diário 3o PA'!$E$5:$E$2004='Analítico Cp.'!$B139),-('Diário 3o PA'!$Q$5:$Q$2004=I$1),('Diário 3o PA'!$F$5:$F$2004))
+SUMPRODUCT(-('Diário 4º PA'!$E$5:$E$2004='Analítico Cp.'!$B139),-('Diário 4º PA'!$Q$5:$Q$2004=I$1),('Diário 4º PA'!$F$5:$F$2004))
+SUMPRODUCT(-('Diário 5º PA'!$E$5:$E$2004='Analítico Cp.'!$B139),-('Diário 5º PA'!$Q$5:$Q$2004=I$1),('Diário 5º PA'!$F$5:$F$2004))
+SUMPRODUCT(-('Comp.'!$D$5:$D$253='Analítico Cp.'!$B139),-('Comp.'!$L$5:$L$253=I$1),('Comp.'!$E$5:$E$253))</f>
        <v>0</v>
      </c>
      <c r="J139" s="15">
        <f>SUMPRODUCT(-('Diário 2o PA'!$E$5:$E$1412='Analítico Cp.'!$B139),-('Diário 2o PA'!$Q$5:$Q$1412=J$1),('Diário 2o PA'!$F$5:$F$1412))
+SUMPRODUCT(-('Diário 3o PA'!$E$5:$E$2004='Analítico Cp.'!$B139),-('Diário 3o PA'!$Q$5:$Q$2004=J$1),('Diário 3o PA'!$F$5:$F$2004))
+SUMPRODUCT(-('Diário 4º PA'!$E$5:$E$2004='Analítico Cp.'!$B139),-('Diário 4º PA'!$Q$5:$Q$2004=J$1),('Diário 4º PA'!$F$5:$F$2004))
+SUMPRODUCT(-('Diário 5º PA'!$E$5:$E$2004='Analítico Cp.'!$B139),-('Diário 5º PA'!$Q$5:$Q$2004=J$1),('Diário 5º PA'!$F$5:$F$2004))
+SUMPRODUCT(-('Comp.'!$D$5:$D$253='Analítico Cp.'!$B139),-('Comp.'!$L$5:$L$253=J$1),('Comp.'!$E$5:$E$253))</f>
        <v>0</v>
      </c>
      <c r="K139" s="15">
        <f>SUMPRODUCT(-('Diário 2o PA'!$E$5:$E$1412='Analítico Cp.'!$B139),-('Diário 2o PA'!$Q$5:$Q$1412=K$1),('Diário 2o PA'!$F$5:$F$1412))
+SUMPRODUCT(-('Diário 3o PA'!$E$5:$E$2004='Analítico Cp.'!$B139),-('Diário 3o PA'!$Q$5:$Q$2004=K$1),('Diário 3o PA'!$F$5:$F$2004))
+SUMPRODUCT(-('Diário 4º PA'!$E$5:$E$2004='Analítico Cp.'!$B139),-('Diário 4º PA'!$Q$5:$Q$2004=K$1),('Diário 4º PA'!$F$5:$F$2004))
+SUMPRODUCT(-('Diário 5º PA'!$E$5:$E$2004='Analítico Cp.'!$B139),-('Diário 5º PA'!$Q$5:$Q$2004=K$1),('Diário 5º PA'!$F$5:$F$2004))
+SUMPRODUCT(-('Comp.'!$D$5:$D$253='Analítico Cp.'!$B139),-('Comp.'!$L$5:$L$253=K$1),('Comp.'!$E$5:$E$253))</f>
        <v>0</v>
      </c>
      <c r="L139" s="15">
        <f>SUMPRODUCT(-('Diário 2o PA'!$E$5:$E$1412='Analítico Cp.'!$B139),-('Diário 2o PA'!$Q$5:$Q$1412=L$1),('Diário 2o PA'!$F$5:$F$1412))
+SUMPRODUCT(-('Diário 3o PA'!$E$5:$E$2004='Analítico Cp.'!$B139),-('Diário 3o PA'!$Q$5:$Q$2004=L$1),('Diário 3o PA'!$F$5:$F$2004))
+SUMPRODUCT(-('Diário 4º PA'!$E$5:$E$2004='Analítico Cp.'!$B139),-('Diário 4º PA'!$Q$5:$Q$2004=L$1),('Diário 4º PA'!$F$5:$F$2004))
+SUMPRODUCT(-('Diário 5º PA'!$E$5:$E$2004='Analítico Cp.'!$B139),-('Diário 5º PA'!$Q$5:$Q$2004=L$1),('Diário 5º PA'!$F$5:$F$2004))
+SUMPRODUCT(-('Comp.'!$D$5:$D$253='Analítico Cp.'!$B139),-('Comp.'!$L$5:$L$253=L$1),('Comp.'!$E$5:$E$253))</f>
        <v>0</v>
      </c>
      <c r="M139" s="15">
        <f>SUMPRODUCT(-('Diário 2o PA'!$E$5:$E$1412='Analítico Cp.'!$B139),-('Diário 2o PA'!$Q$5:$Q$1412=M$1),('Diário 2o PA'!$F$5:$F$1412))
+SUMPRODUCT(-('Diário 3o PA'!$E$5:$E$2004='Analítico Cp.'!$B139),-('Diário 3o PA'!$Q$5:$Q$2004=M$1),('Diário 3o PA'!$F$5:$F$2004))
+SUMPRODUCT(-('Diário 4º PA'!$E$5:$E$2004='Analítico Cp.'!$B139),-('Diário 4º PA'!$Q$5:$Q$2004=M$1),('Diário 4º PA'!$F$5:$F$2004))
+SUMPRODUCT(-('Diário 5º PA'!$E$5:$E$2004='Analítico Cp.'!$B139),-('Diário 5º PA'!$Q$5:$Q$2004=M$1),('Diário 5º PA'!$F$5:$F$2004))
+SUMPRODUCT(-('Comp.'!$D$5:$D$253='Analítico Cp.'!$B139),-('Comp.'!$L$5:$L$253=M$1),('Comp.'!$E$5:$E$253))</f>
        <v>0</v>
      </c>
      <c r="N139" s="15">
        <f>SUMPRODUCT(-('Diário 2o PA'!$E$5:$E$1412='Analítico Cp.'!$B139),-('Diário 2o PA'!$Q$5:$Q$1412=N$1),('Diário 2o PA'!$F$5:$F$1412))
+SUMPRODUCT(-('Diário 3o PA'!$E$5:$E$2004='Analítico Cp.'!$B139),-('Diário 3o PA'!$Q$5:$Q$2004=N$1),('Diário 3o PA'!$F$5:$F$2004))
+SUMPRODUCT(-('Diário 4º PA'!$E$5:$E$2004='Analítico Cp.'!$B139),-('Diário 4º PA'!$Q$5:$Q$2004=N$1),('Diário 4º PA'!$F$5:$F$2004))
+SUMPRODUCT(-('Diário 5º PA'!$E$5:$E$2004='Analítico Cp.'!$B139),-('Diário 5º PA'!$Q$5:$Q$2004=N$1),('Diário 5º PA'!$F$5:$F$2004))
+SUMPRODUCT(-('Comp.'!$D$5:$D$253='Analítico Cp.'!$B139),-('Comp.'!$L$5:$L$253=N$1),('Comp.'!$E$5:$E$253))</f>
        <v>0</v>
      </c>
      <c r="O139" s="16">
        <f t="shared" si="14"/>
        <v>0</v>
      </c>
      <c r="P139" s="193">
        <f t="shared" si="15"/>
        <v>0</v>
      </c>
    </row>
    <row r="140" spans="1:16" ht="23.25" customHeight="1" x14ac:dyDescent="0.25">
      <c r="A140" s="68" t="s">
        <v>667</v>
      </c>
      <c r="B140" s="115" t="s">
        <v>715</v>
      </c>
      <c r="C140" s="15">
        <f>SUMPRODUCT(-('Diário 2o PA'!$E$5:$E$1412='Analítico Cp.'!$B140),-('Diário 2o PA'!$Q$5:$Q$1412=C$1),('Diário 2o PA'!$F$5:$F$1412))
+SUMPRODUCT(-('Diário 3o PA'!$E$5:$E$2004='Analítico Cp.'!$B140),-('Diário 3o PA'!$Q$5:$Q$2004=C$1),('Diário 3o PA'!$F$5:$F$2004))
+SUMPRODUCT(-('Diário 4º PA'!$E$5:$E$2004='Analítico Cp.'!$B140),-('Diário 4º PA'!$Q$5:$Q$2004=C$1),('Diário 4º PA'!$F$5:$F$2004))
+SUMPRODUCT(-('Diário 5º PA'!$E$5:$E$2004='Analítico Cp.'!$B140),-('Diário 5º PA'!$Q$5:$Q$2004=C$1),('Diário 5º PA'!$F$5:$F$2004))
+SUMPRODUCT(-('Comp.'!$D$5:$D$253='Analítico Cp.'!$B140),-('Comp.'!$L$5:$L$253=C$1),('Comp.'!$E$5:$E$253))</f>
        <v>0</v>
      </c>
      <c r="D140" s="15">
        <f>SUMPRODUCT(-('Diário 2o PA'!$E$5:$E$1412='Analítico Cp.'!$B140),-('Diário 2o PA'!$Q$5:$Q$1412=D$1),('Diário 2o PA'!$F$5:$F$1412))
+SUMPRODUCT(-('Diário 3o PA'!$E$5:$E$2004='Analítico Cp.'!$B140),-('Diário 3o PA'!$Q$5:$Q$2004=D$1),('Diário 3o PA'!$F$5:$F$2004))
+SUMPRODUCT(-('Diário 4º PA'!$E$5:$E$2004='Analítico Cp.'!$B140),-('Diário 4º PA'!$Q$5:$Q$2004=D$1),('Diário 4º PA'!$F$5:$F$2004))
+SUMPRODUCT(-('Diário 5º PA'!$E$5:$E$2004='Analítico Cp.'!$B140),-('Diário 5º PA'!$Q$5:$Q$2004=D$1),('Diário 5º PA'!$F$5:$F$2004))
+SUMPRODUCT(-('Comp.'!$D$5:$D$253='Analítico Cp.'!$B140),-('Comp.'!$L$5:$L$253=D$1),('Comp.'!$E$5:$E$253))</f>
        <v>0</v>
      </c>
      <c r="E140" s="15">
        <f>SUMPRODUCT(-('Diário 2o PA'!$E$5:$E$1412='Analítico Cp.'!$B140),-('Diário 2o PA'!$Q$5:$Q$1412=E$1),('Diário 2o PA'!$F$5:$F$1412))
+SUMPRODUCT(-('Diário 3o PA'!$E$5:$E$2004='Analítico Cp.'!$B140),-('Diário 3o PA'!$Q$5:$Q$2004=E$1),('Diário 3o PA'!$F$5:$F$2004))
+SUMPRODUCT(-('Diário 4º PA'!$E$5:$E$2004='Analítico Cp.'!$B140),-('Diário 4º PA'!$Q$5:$Q$2004=E$1),('Diário 4º PA'!$F$5:$F$2004))
+SUMPRODUCT(-('Diário 5º PA'!$E$5:$E$2004='Analítico Cp.'!$B140),-('Diário 5º PA'!$Q$5:$Q$2004=E$1),('Diário 5º PA'!$F$5:$F$2004))
+SUMPRODUCT(-('Comp.'!$D$5:$D$253='Analítico Cp.'!$B140),-('Comp.'!$L$5:$L$253=E$1),('Comp.'!$E$5:$E$253))</f>
        <v>0</v>
      </c>
      <c r="F140" s="15">
        <f>SUMPRODUCT(-('Diário 2o PA'!$E$5:$E$1412='Analítico Cp.'!$B140),-('Diário 2o PA'!$Q$5:$Q$1412=F$1),('Diário 2o PA'!$F$5:$F$1412))
+SUMPRODUCT(-('Diário 3o PA'!$E$5:$E$2004='Analítico Cp.'!$B140),-('Diário 3o PA'!$Q$5:$Q$2004=F$1),('Diário 3o PA'!$F$5:$F$2004))
+SUMPRODUCT(-('Diário 4º PA'!$E$5:$E$2004='Analítico Cp.'!$B140),-('Diário 4º PA'!$Q$5:$Q$2004=F$1),('Diário 4º PA'!$F$5:$F$2004))
+SUMPRODUCT(-('Diário 5º PA'!$E$5:$E$2004='Analítico Cp.'!$B140),-('Diário 5º PA'!$Q$5:$Q$2004=F$1),('Diário 5º PA'!$F$5:$F$2004))
+SUMPRODUCT(-('Comp.'!$D$5:$D$253='Analítico Cp.'!$B140),-('Comp.'!$L$5:$L$253=F$1),('Comp.'!$E$5:$E$253))</f>
        <v>0</v>
      </c>
      <c r="G140" s="15">
        <f>SUMPRODUCT(-('Diário 2o PA'!$E$5:$E$1412='Analítico Cp.'!$B140),-('Diário 2o PA'!$Q$5:$Q$1412=G$1),('Diário 2o PA'!$F$5:$F$1412))
+SUMPRODUCT(-('Diário 3o PA'!$E$5:$E$2004='Analítico Cp.'!$B140),-('Diário 3o PA'!$Q$5:$Q$2004=G$1),('Diário 3o PA'!$F$5:$F$2004))
+SUMPRODUCT(-('Diário 4º PA'!$E$5:$E$2004='Analítico Cp.'!$B140),-('Diário 4º PA'!$Q$5:$Q$2004=G$1),('Diário 4º PA'!$F$5:$F$2004))
+SUMPRODUCT(-('Diário 5º PA'!$E$5:$E$2004='Analítico Cp.'!$B140),-('Diário 5º PA'!$Q$5:$Q$2004=G$1),('Diário 5º PA'!$F$5:$F$2004))
+SUMPRODUCT(-('Comp.'!$D$5:$D$253='Analítico Cp.'!$B140),-('Comp.'!$L$5:$L$253=G$1),('Comp.'!$E$5:$E$253))</f>
        <v>0</v>
      </c>
      <c r="H140" s="15">
        <f>SUMPRODUCT(-('Diário 2o PA'!$E$5:$E$1412='Analítico Cp.'!$B140),-('Diário 2o PA'!$Q$5:$Q$1412=H$1),('Diário 2o PA'!$F$5:$F$1412))
+SUMPRODUCT(-('Diário 3o PA'!$E$5:$E$2004='Analítico Cp.'!$B140),-('Diário 3o PA'!$Q$5:$Q$2004=H$1),('Diário 3o PA'!$F$5:$F$2004))
+SUMPRODUCT(-('Diário 4º PA'!$E$5:$E$2004='Analítico Cp.'!$B140),-('Diário 4º PA'!$Q$5:$Q$2004=H$1),('Diário 4º PA'!$F$5:$F$2004))
+SUMPRODUCT(-('Diário 5º PA'!$E$5:$E$2004='Analítico Cp.'!$B140),-('Diário 5º PA'!$Q$5:$Q$2004=H$1),('Diário 5º PA'!$F$5:$F$2004))
+SUMPRODUCT(-('Comp.'!$D$5:$D$253='Analítico Cp.'!$B140),-('Comp.'!$L$5:$L$253=H$1),('Comp.'!$E$5:$E$253))</f>
        <v>0</v>
      </c>
      <c r="I140" s="15">
        <f>SUMPRODUCT(-('Diário 2o PA'!$E$5:$E$1412='Analítico Cp.'!$B140),-('Diário 2o PA'!$Q$5:$Q$1412=I$1),('Diário 2o PA'!$F$5:$F$1412))
+SUMPRODUCT(-('Diário 3o PA'!$E$5:$E$2004='Analítico Cp.'!$B140),-('Diário 3o PA'!$Q$5:$Q$2004=I$1),('Diário 3o PA'!$F$5:$F$2004))
+SUMPRODUCT(-('Diário 4º PA'!$E$5:$E$2004='Analítico Cp.'!$B140),-('Diário 4º PA'!$Q$5:$Q$2004=I$1),('Diário 4º PA'!$F$5:$F$2004))
+SUMPRODUCT(-('Diário 5º PA'!$E$5:$E$2004='Analítico Cp.'!$B140),-('Diário 5º PA'!$Q$5:$Q$2004=I$1),('Diário 5º PA'!$F$5:$F$2004))
+SUMPRODUCT(-('Comp.'!$D$5:$D$253='Analítico Cp.'!$B140),-('Comp.'!$L$5:$L$253=I$1),('Comp.'!$E$5:$E$253))</f>
        <v>0</v>
      </c>
      <c r="J140" s="15">
        <f>SUMPRODUCT(-('Diário 2o PA'!$E$5:$E$1412='Analítico Cp.'!$B140),-('Diário 2o PA'!$Q$5:$Q$1412=J$1),('Diário 2o PA'!$F$5:$F$1412))
+SUMPRODUCT(-('Diário 3o PA'!$E$5:$E$2004='Analítico Cp.'!$B140),-('Diário 3o PA'!$Q$5:$Q$2004=J$1),('Diário 3o PA'!$F$5:$F$2004))
+SUMPRODUCT(-('Diário 4º PA'!$E$5:$E$2004='Analítico Cp.'!$B140),-('Diário 4º PA'!$Q$5:$Q$2004=J$1),('Diário 4º PA'!$F$5:$F$2004))
+SUMPRODUCT(-('Diário 5º PA'!$E$5:$E$2004='Analítico Cp.'!$B140),-('Diário 5º PA'!$Q$5:$Q$2004=J$1),('Diário 5º PA'!$F$5:$F$2004))
+SUMPRODUCT(-('Comp.'!$D$5:$D$253='Analítico Cp.'!$B140),-('Comp.'!$L$5:$L$253=J$1),('Comp.'!$E$5:$E$253))</f>
        <v>0</v>
      </c>
      <c r="K140" s="15">
        <f>SUMPRODUCT(-('Diário 2o PA'!$E$5:$E$1412='Analítico Cp.'!$B140),-('Diário 2o PA'!$Q$5:$Q$1412=K$1),('Diário 2o PA'!$F$5:$F$1412))
+SUMPRODUCT(-('Diário 3o PA'!$E$5:$E$2004='Analítico Cp.'!$B140),-('Diário 3o PA'!$Q$5:$Q$2004=K$1),('Diário 3o PA'!$F$5:$F$2004))
+SUMPRODUCT(-('Diário 4º PA'!$E$5:$E$2004='Analítico Cp.'!$B140),-('Diário 4º PA'!$Q$5:$Q$2004=K$1),('Diário 4º PA'!$F$5:$F$2004))
+SUMPRODUCT(-('Diário 5º PA'!$E$5:$E$2004='Analítico Cp.'!$B140),-('Diário 5º PA'!$Q$5:$Q$2004=K$1),('Diário 5º PA'!$F$5:$F$2004))
+SUMPRODUCT(-('Comp.'!$D$5:$D$253='Analítico Cp.'!$B140),-('Comp.'!$L$5:$L$253=K$1),('Comp.'!$E$5:$E$253))</f>
        <v>0</v>
      </c>
      <c r="L140" s="15">
        <f>SUMPRODUCT(-('Diário 2o PA'!$E$5:$E$1412='Analítico Cp.'!$B140),-('Diário 2o PA'!$Q$5:$Q$1412=L$1),('Diário 2o PA'!$F$5:$F$1412))
+SUMPRODUCT(-('Diário 3o PA'!$E$5:$E$2004='Analítico Cp.'!$B140),-('Diário 3o PA'!$Q$5:$Q$2004=L$1),('Diário 3o PA'!$F$5:$F$2004))
+SUMPRODUCT(-('Diário 4º PA'!$E$5:$E$2004='Analítico Cp.'!$B140),-('Diário 4º PA'!$Q$5:$Q$2004=L$1),('Diário 4º PA'!$F$5:$F$2004))
+SUMPRODUCT(-('Diário 5º PA'!$E$5:$E$2004='Analítico Cp.'!$B140),-('Diário 5º PA'!$Q$5:$Q$2004=L$1),('Diário 5º PA'!$F$5:$F$2004))
+SUMPRODUCT(-('Comp.'!$D$5:$D$253='Analítico Cp.'!$B140),-('Comp.'!$L$5:$L$253=L$1),('Comp.'!$E$5:$E$253))</f>
        <v>0</v>
      </c>
      <c r="M140" s="15">
        <f>SUMPRODUCT(-('Diário 2o PA'!$E$5:$E$1412='Analítico Cp.'!$B140),-('Diário 2o PA'!$Q$5:$Q$1412=M$1),('Diário 2o PA'!$F$5:$F$1412))
+SUMPRODUCT(-('Diário 3o PA'!$E$5:$E$2004='Analítico Cp.'!$B140),-('Diário 3o PA'!$Q$5:$Q$2004=M$1),('Diário 3o PA'!$F$5:$F$2004))
+SUMPRODUCT(-('Diário 4º PA'!$E$5:$E$2004='Analítico Cp.'!$B140),-('Diário 4º PA'!$Q$5:$Q$2004=M$1),('Diário 4º PA'!$F$5:$F$2004))
+SUMPRODUCT(-('Diário 5º PA'!$E$5:$E$2004='Analítico Cp.'!$B140),-('Diário 5º PA'!$Q$5:$Q$2004=M$1),('Diário 5º PA'!$F$5:$F$2004))
+SUMPRODUCT(-('Comp.'!$D$5:$D$253='Analítico Cp.'!$B140),-('Comp.'!$L$5:$L$253=M$1),('Comp.'!$E$5:$E$253))</f>
        <v>0</v>
      </c>
      <c r="N140" s="15">
        <f>SUMPRODUCT(-('Diário 2o PA'!$E$5:$E$1412='Analítico Cp.'!$B140),-('Diário 2o PA'!$Q$5:$Q$1412=N$1),('Diário 2o PA'!$F$5:$F$1412))
+SUMPRODUCT(-('Diário 3o PA'!$E$5:$E$2004='Analítico Cp.'!$B140),-('Diário 3o PA'!$Q$5:$Q$2004=N$1),('Diário 3o PA'!$F$5:$F$2004))
+SUMPRODUCT(-('Diário 4º PA'!$E$5:$E$2004='Analítico Cp.'!$B140),-('Diário 4º PA'!$Q$5:$Q$2004=N$1),('Diário 4º PA'!$F$5:$F$2004))
+SUMPRODUCT(-('Diário 5º PA'!$E$5:$E$2004='Analítico Cp.'!$B140),-('Diário 5º PA'!$Q$5:$Q$2004=N$1),('Diário 5º PA'!$F$5:$F$2004))
+SUMPRODUCT(-('Comp.'!$D$5:$D$253='Analítico Cp.'!$B140),-('Comp.'!$L$5:$L$253=N$1),('Comp.'!$E$5:$E$253))</f>
        <v>0</v>
      </c>
      <c r="O140" s="16">
        <f t="shared" si="14"/>
        <v>0</v>
      </c>
      <c r="P140" s="193">
        <f t="shared" si="15"/>
        <v>0</v>
      </c>
    </row>
    <row r="141" spans="1:16" ht="23.25" customHeight="1" x14ac:dyDescent="0.25">
      <c r="A141" s="68" t="s">
        <v>668</v>
      </c>
      <c r="B141" s="115" t="s">
        <v>716</v>
      </c>
      <c r="C141" s="15">
        <f>SUMPRODUCT(-('Diário 2o PA'!$E$5:$E$1412='Analítico Cp.'!$B141),-('Diário 2o PA'!$Q$5:$Q$1412=C$1),('Diário 2o PA'!$F$5:$F$1412))
+SUMPRODUCT(-('Diário 3o PA'!$E$5:$E$2004='Analítico Cp.'!$B141),-('Diário 3o PA'!$Q$5:$Q$2004=C$1),('Diário 3o PA'!$F$5:$F$2004))
+SUMPRODUCT(-('Diário 4º PA'!$E$5:$E$2004='Analítico Cp.'!$B141),-('Diário 4º PA'!$Q$5:$Q$2004=C$1),('Diário 4º PA'!$F$5:$F$2004))
+SUMPRODUCT(-('Diário 5º PA'!$E$5:$E$2004='Analítico Cp.'!$B141),-('Diário 5º PA'!$Q$5:$Q$2004=C$1),('Diário 5º PA'!$F$5:$F$2004))
+SUMPRODUCT(-('Comp.'!$D$5:$D$253='Analítico Cp.'!$B141),-('Comp.'!$L$5:$L$253=C$1),('Comp.'!$E$5:$E$253))</f>
        <v>0</v>
      </c>
      <c r="D141" s="15">
        <f>SUMPRODUCT(-('Diário 2o PA'!$E$5:$E$1412='Analítico Cp.'!$B141),-('Diário 2o PA'!$Q$5:$Q$1412=D$1),('Diário 2o PA'!$F$5:$F$1412))
+SUMPRODUCT(-('Diário 3o PA'!$E$5:$E$2004='Analítico Cp.'!$B141),-('Diário 3o PA'!$Q$5:$Q$2004=D$1),('Diário 3o PA'!$F$5:$F$2004))
+SUMPRODUCT(-('Diário 4º PA'!$E$5:$E$2004='Analítico Cp.'!$B141),-('Diário 4º PA'!$Q$5:$Q$2004=D$1),('Diário 4º PA'!$F$5:$F$2004))
+SUMPRODUCT(-('Diário 5º PA'!$E$5:$E$2004='Analítico Cp.'!$B141),-('Diário 5º PA'!$Q$5:$Q$2004=D$1),('Diário 5º PA'!$F$5:$F$2004))
+SUMPRODUCT(-('Comp.'!$D$5:$D$253='Analítico Cp.'!$B141),-('Comp.'!$L$5:$L$253=D$1),('Comp.'!$E$5:$E$253))</f>
        <v>0</v>
      </c>
      <c r="E141" s="15">
        <f>SUMPRODUCT(-('Diário 2o PA'!$E$5:$E$1412='Analítico Cp.'!$B141),-('Diário 2o PA'!$Q$5:$Q$1412=E$1),('Diário 2o PA'!$F$5:$F$1412))
+SUMPRODUCT(-('Diário 3o PA'!$E$5:$E$2004='Analítico Cp.'!$B141),-('Diário 3o PA'!$Q$5:$Q$2004=E$1),('Diário 3o PA'!$F$5:$F$2004))
+SUMPRODUCT(-('Diário 4º PA'!$E$5:$E$2004='Analítico Cp.'!$B141),-('Diário 4º PA'!$Q$5:$Q$2004=E$1),('Diário 4º PA'!$F$5:$F$2004))
+SUMPRODUCT(-('Diário 5º PA'!$E$5:$E$2004='Analítico Cp.'!$B141),-('Diário 5º PA'!$Q$5:$Q$2004=E$1),('Diário 5º PA'!$F$5:$F$2004))
+SUMPRODUCT(-('Comp.'!$D$5:$D$253='Analítico Cp.'!$B141),-('Comp.'!$L$5:$L$253=E$1),('Comp.'!$E$5:$E$253))</f>
        <v>0</v>
      </c>
      <c r="F141" s="15">
        <f>SUMPRODUCT(-('Diário 2o PA'!$E$5:$E$1412='Analítico Cp.'!$B141),-('Diário 2o PA'!$Q$5:$Q$1412=F$1),('Diário 2o PA'!$F$5:$F$1412))
+SUMPRODUCT(-('Diário 3o PA'!$E$5:$E$2004='Analítico Cp.'!$B141),-('Diário 3o PA'!$Q$5:$Q$2004=F$1),('Diário 3o PA'!$F$5:$F$2004))
+SUMPRODUCT(-('Diário 4º PA'!$E$5:$E$2004='Analítico Cp.'!$B141),-('Diário 4º PA'!$Q$5:$Q$2004=F$1),('Diário 4º PA'!$F$5:$F$2004))
+SUMPRODUCT(-('Diário 5º PA'!$E$5:$E$2004='Analítico Cp.'!$B141),-('Diário 5º PA'!$Q$5:$Q$2004=F$1),('Diário 5º PA'!$F$5:$F$2004))
+SUMPRODUCT(-('Comp.'!$D$5:$D$253='Analítico Cp.'!$B141),-('Comp.'!$L$5:$L$253=F$1),('Comp.'!$E$5:$E$253))</f>
        <v>0</v>
      </c>
      <c r="G141" s="15">
        <f>SUMPRODUCT(-('Diário 2o PA'!$E$5:$E$1412='Analítico Cp.'!$B141),-('Diário 2o PA'!$Q$5:$Q$1412=G$1),('Diário 2o PA'!$F$5:$F$1412))
+SUMPRODUCT(-('Diário 3o PA'!$E$5:$E$2004='Analítico Cp.'!$B141),-('Diário 3o PA'!$Q$5:$Q$2004=G$1),('Diário 3o PA'!$F$5:$F$2004))
+SUMPRODUCT(-('Diário 4º PA'!$E$5:$E$2004='Analítico Cp.'!$B141),-('Diário 4º PA'!$Q$5:$Q$2004=G$1),('Diário 4º PA'!$F$5:$F$2004))
+SUMPRODUCT(-('Diário 5º PA'!$E$5:$E$2004='Analítico Cp.'!$B141),-('Diário 5º PA'!$Q$5:$Q$2004=G$1),('Diário 5º PA'!$F$5:$F$2004))
+SUMPRODUCT(-('Comp.'!$D$5:$D$253='Analítico Cp.'!$B141),-('Comp.'!$L$5:$L$253=G$1),('Comp.'!$E$5:$E$253))</f>
        <v>0</v>
      </c>
      <c r="H141" s="15">
        <f>SUMPRODUCT(-('Diário 2o PA'!$E$5:$E$1412='Analítico Cp.'!$B141),-('Diário 2o PA'!$Q$5:$Q$1412=H$1),('Diário 2o PA'!$F$5:$F$1412))
+SUMPRODUCT(-('Diário 3o PA'!$E$5:$E$2004='Analítico Cp.'!$B141),-('Diário 3o PA'!$Q$5:$Q$2004=H$1),('Diário 3o PA'!$F$5:$F$2004))
+SUMPRODUCT(-('Diário 4º PA'!$E$5:$E$2004='Analítico Cp.'!$B141),-('Diário 4º PA'!$Q$5:$Q$2004=H$1),('Diário 4º PA'!$F$5:$F$2004))
+SUMPRODUCT(-('Diário 5º PA'!$E$5:$E$2004='Analítico Cp.'!$B141),-('Diário 5º PA'!$Q$5:$Q$2004=H$1),('Diário 5º PA'!$F$5:$F$2004))
+SUMPRODUCT(-('Comp.'!$D$5:$D$253='Analítico Cp.'!$B141),-('Comp.'!$L$5:$L$253=H$1),('Comp.'!$E$5:$E$253))</f>
        <v>0</v>
      </c>
      <c r="I141" s="15">
        <f>SUMPRODUCT(-('Diário 2o PA'!$E$5:$E$1412='Analítico Cp.'!$B141),-('Diário 2o PA'!$Q$5:$Q$1412=I$1),('Diário 2o PA'!$F$5:$F$1412))
+SUMPRODUCT(-('Diário 3o PA'!$E$5:$E$2004='Analítico Cp.'!$B141),-('Diário 3o PA'!$Q$5:$Q$2004=I$1),('Diário 3o PA'!$F$5:$F$2004))
+SUMPRODUCT(-('Diário 4º PA'!$E$5:$E$2004='Analítico Cp.'!$B141),-('Diário 4º PA'!$Q$5:$Q$2004=I$1),('Diário 4º PA'!$F$5:$F$2004))
+SUMPRODUCT(-('Diário 5º PA'!$E$5:$E$2004='Analítico Cp.'!$B141),-('Diário 5º PA'!$Q$5:$Q$2004=I$1),('Diário 5º PA'!$F$5:$F$2004))
+SUMPRODUCT(-('Comp.'!$D$5:$D$253='Analítico Cp.'!$B141),-('Comp.'!$L$5:$L$253=I$1),('Comp.'!$E$5:$E$253))</f>
        <v>0</v>
      </c>
      <c r="J141" s="15">
        <f>SUMPRODUCT(-('Diário 2o PA'!$E$5:$E$1412='Analítico Cp.'!$B141),-('Diário 2o PA'!$Q$5:$Q$1412=J$1),('Diário 2o PA'!$F$5:$F$1412))
+SUMPRODUCT(-('Diário 3o PA'!$E$5:$E$2004='Analítico Cp.'!$B141),-('Diário 3o PA'!$Q$5:$Q$2004=J$1),('Diário 3o PA'!$F$5:$F$2004))
+SUMPRODUCT(-('Diário 4º PA'!$E$5:$E$2004='Analítico Cp.'!$B141),-('Diário 4º PA'!$Q$5:$Q$2004=J$1),('Diário 4º PA'!$F$5:$F$2004))
+SUMPRODUCT(-('Diário 5º PA'!$E$5:$E$2004='Analítico Cp.'!$B141),-('Diário 5º PA'!$Q$5:$Q$2004=J$1),('Diário 5º PA'!$F$5:$F$2004))
+SUMPRODUCT(-('Comp.'!$D$5:$D$253='Analítico Cp.'!$B141),-('Comp.'!$L$5:$L$253=J$1),('Comp.'!$E$5:$E$253))</f>
        <v>0</v>
      </c>
      <c r="K141" s="15">
        <f>SUMPRODUCT(-('Diário 2o PA'!$E$5:$E$1412='Analítico Cp.'!$B141),-('Diário 2o PA'!$Q$5:$Q$1412=K$1),('Diário 2o PA'!$F$5:$F$1412))
+SUMPRODUCT(-('Diário 3o PA'!$E$5:$E$2004='Analítico Cp.'!$B141),-('Diário 3o PA'!$Q$5:$Q$2004=K$1),('Diário 3o PA'!$F$5:$F$2004))
+SUMPRODUCT(-('Diário 4º PA'!$E$5:$E$2004='Analítico Cp.'!$B141),-('Diário 4º PA'!$Q$5:$Q$2004=K$1),('Diário 4º PA'!$F$5:$F$2004))
+SUMPRODUCT(-('Diário 5º PA'!$E$5:$E$2004='Analítico Cp.'!$B141),-('Diário 5º PA'!$Q$5:$Q$2004=K$1),('Diário 5º PA'!$F$5:$F$2004))
+SUMPRODUCT(-('Comp.'!$D$5:$D$253='Analítico Cp.'!$B141),-('Comp.'!$L$5:$L$253=K$1),('Comp.'!$E$5:$E$253))</f>
        <v>0</v>
      </c>
      <c r="L141" s="15">
        <f>SUMPRODUCT(-('Diário 2o PA'!$E$5:$E$1412='Analítico Cp.'!$B141),-('Diário 2o PA'!$Q$5:$Q$1412=L$1),('Diário 2o PA'!$F$5:$F$1412))
+SUMPRODUCT(-('Diário 3o PA'!$E$5:$E$2004='Analítico Cp.'!$B141),-('Diário 3o PA'!$Q$5:$Q$2004=L$1),('Diário 3o PA'!$F$5:$F$2004))
+SUMPRODUCT(-('Diário 4º PA'!$E$5:$E$2004='Analítico Cp.'!$B141),-('Diário 4º PA'!$Q$5:$Q$2004=L$1),('Diário 4º PA'!$F$5:$F$2004))
+SUMPRODUCT(-('Diário 5º PA'!$E$5:$E$2004='Analítico Cp.'!$B141),-('Diário 5º PA'!$Q$5:$Q$2004=L$1),('Diário 5º PA'!$F$5:$F$2004))
+SUMPRODUCT(-('Comp.'!$D$5:$D$253='Analítico Cp.'!$B141),-('Comp.'!$L$5:$L$253=L$1),('Comp.'!$E$5:$E$253))</f>
        <v>0</v>
      </c>
      <c r="M141" s="15">
        <f>SUMPRODUCT(-('Diário 2o PA'!$E$5:$E$1412='Analítico Cp.'!$B141),-('Diário 2o PA'!$Q$5:$Q$1412=M$1),('Diário 2o PA'!$F$5:$F$1412))
+SUMPRODUCT(-('Diário 3o PA'!$E$5:$E$2004='Analítico Cp.'!$B141),-('Diário 3o PA'!$Q$5:$Q$2004=M$1),('Diário 3o PA'!$F$5:$F$2004))
+SUMPRODUCT(-('Diário 4º PA'!$E$5:$E$2004='Analítico Cp.'!$B141),-('Diário 4º PA'!$Q$5:$Q$2004=M$1),('Diário 4º PA'!$F$5:$F$2004))
+SUMPRODUCT(-('Diário 5º PA'!$E$5:$E$2004='Analítico Cp.'!$B141),-('Diário 5º PA'!$Q$5:$Q$2004=M$1),('Diário 5º PA'!$F$5:$F$2004))
+SUMPRODUCT(-('Comp.'!$D$5:$D$253='Analítico Cp.'!$B141),-('Comp.'!$L$5:$L$253=M$1),('Comp.'!$E$5:$E$253))</f>
        <v>0</v>
      </c>
      <c r="N141" s="15">
        <f>SUMPRODUCT(-('Diário 2o PA'!$E$5:$E$1412='Analítico Cp.'!$B141),-('Diário 2o PA'!$Q$5:$Q$1412=N$1),('Diário 2o PA'!$F$5:$F$1412))
+SUMPRODUCT(-('Diário 3o PA'!$E$5:$E$2004='Analítico Cp.'!$B141),-('Diário 3o PA'!$Q$5:$Q$2004=N$1),('Diário 3o PA'!$F$5:$F$2004))
+SUMPRODUCT(-('Diário 4º PA'!$E$5:$E$2004='Analítico Cp.'!$B141),-('Diário 4º PA'!$Q$5:$Q$2004=N$1),('Diário 4º PA'!$F$5:$F$2004))
+SUMPRODUCT(-('Diário 5º PA'!$E$5:$E$2004='Analítico Cp.'!$B141),-('Diário 5º PA'!$Q$5:$Q$2004=N$1),('Diário 5º PA'!$F$5:$F$2004))
+SUMPRODUCT(-('Comp.'!$D$5:$D$253='Analítico Cp.'!$B141),-('Comp.'!$L$5:$L$253=N$1),('Comp.'!$E$5:$E$253))</f>
        <v>0</v>
      </c>
      <c r="O141" s="16">
        <f t="shared" si="14"/>
        <v>0</v>
      </c>
      <c r="P141" s="193">
        <f t="shared" si="15"/>
        <v>0</v>
      </c>
    </row>
    <row r="142" spans="1:16" ht="23.25" customHeight="1" x14ac:dyDescent="0.25">
      <c r="A142" s="68" t="s">
        <v>669</v>
      </c>
      <c r="B142" s="115" t="s">
        <v>717</v>
      </c>
      <c r="C142" s="15">
        <f>SUMPRODUCT(-('Diário 2o PA'!$E$5:$E$1412='Analítico Cp.'!$B142),-('Diário 2o PA'!$Q$5:$Q$1412=C$1),('Diário 2o PA'!$F$5:$F$1412))
+SUMPRODUCT(-('Diário 3o PA'!$E$5:$E$2004='Analítico Cp.'!$B142),-('Diário 3o PA'!$Q$5:$Q$2004=C$1),('Diário 3o PA'!$F$5:$F$2004))
+SUMPRODUCT(-('Diário 4º PA'!$E$5:$E$2004='Analítico Cp.'!$B142),-('Diário 4º PA'!$Q$5:$Q$2004=C$1),('Diário 4º PA'!$F$5:$F$2004))
+SUMPRODUCT(-('Diário 5º PA'!$E$5:$E$2004='Analítico Cp.'!$B142),-('Diário 5º PA'!$Q$5:$Q$2004=C$1),('Diário 5º PA'!$F$5:$F$2004))
+SUMPRODUCT(-('Comp.'!$D$5:$D$253='Analítico Cp.'!$B142),-('Comp.'!$L$5:$L$253=C$1),('Comp.'!$E$5:$E$253))</f>
        <v>0</v>
      </c>
      <c r="D142" s="15">
        <f>SUMPRODUCT(-('Diário 2o PA'!$E$5:$E$1412='Analítico Cp.'!$B142),-('Diário 2o PA'!$Q$5:$Q$1412=D$1),('Diário 2o PA'!$F$5:$F$1412))
+SUMPRODUCT(-('Diário 3o PA'!$E$5:$E$2004='Analítico Cp.'!$B142),-('Diário 3o PA'!$Q$5:$Q$2004=D$1),('Diário 3o PA'!$F$5:$F$2004))
+SUMPRODUCT(-('Diário 4º PA'!$E$5:$E$2004='Analítico Cp.'!$B142),-('Diário 4º PA'!$Q$5:$Q$2004=D$1),('Diário 4º PA'!$F$5:$F$2004))
+SUMPRODUCT(-('Diário 5º PA'!$E$5:$E$2004='Analítico Cp.'!$B142),-('Diário 5º PA'!$Q$5:$Q$2004=D$1),('Diário 5º PA'!$F$5:$F$2004))
+SUMPRODUCT(-('Comp.'!$D$5:$D$253='Analítico Cp.'!$B142),-('Comp.'!$L$5:$L$253=D$1),('Comp.'!$E$5:$E$253))</f>
        <v>0</v>
      </c>
      <c r="E142" s="15">
        <f>SUMPRODUCT(-('Diário 2o PA'!$E$5:$E$1412='Analítico Cp.'!$B142),-('Diário 2o PA'!$Q$5:$Q$1412=E$1),('Diário 2o PA'!$F$5:$F$1412))
+SUMPRODUCT(-('Diário 3o PA'!$E$5:$E$2004='Analítico Cp.'!$B142),-('Diário 3o PA'!$Q$5:$Q$2004=E$1),('Diário 3o PA'!$F$5:$F$2004))
+SUMPRODUCT(-('Diário 4º PA'!$E$5:$E$2004='Analítico Cp.'!$B142),-('Diário 4º PA'!$Q$5:$Q$2004=E$1),('Diário 4º PA'!$F$5:$F$2004))
+SUMPRODUCT(-('Diário 5º PA'!$E$5:$E$2004='Analítico Cp.'!$B142),-('Diário 5º PA'!$Q$5:$Q$2004=E$1),('Diário 5º PA'!$F$5:$F$2004))
+SUMPRODUCT(-('Comp.'!$D$5:$D$253='Analítico Cp.'!$B142),-('Comp.'!$L$5:$L$253=E$1),('Comp.'!$E$5:$E$253))</f>
        <v>0</v>
      </c>
      <c r="F142" s="15">
        <f>SUMPRODUCT(-('Diário 2o PA'!$E$5:$E$1412='Analítico Cp.'!$B142),-('Diário 2o PA'!$Q$5:$Q$1412=F$1),('Diário 2o PA'!$F$5:$F$1412))
+SUMPRODUCT(-('Diário 3o PA'!$E$5:$E$2004='Analítico Cp.'!$B142),-('Diário 3o PA'!$Q$5:$Q$2004=F$1),('Diário 3o PA'!$F$5:$F$2004))
+SUMPRODUCT(-('Diário 4º PA'!$E$5:$E$2004='Analítico Cp.'!$B142),-('Diário 4º PA'!$Q$5:$Q$2004=F$1),('Diário 4º PA'!$F$5:$F$2004))
+SUMPRODUCT(-('Diário 5º PA'!$E$5:$E$2004='Analítico Cp.'!$B142),-('Diário 5º PA'!$Q$5:$Q$2004=F$1),('Diário 5º PA'!$F$5:$F$2004))
+SUMPRODUCT(-('Comp.'!$D$5:$D$253='Analítico Cp.'!$B142),-('Comp.'!$L$5:$L$253=F$1),('Comp.'!$E$5:$E$253))</f>
        <v>0</v>
      </c>
      <c r="G142" s="15">
        <f>SUMPRODUCT(-('Diário 2o PA'!$E$5:$E$1412='Analítico Cp.'!$B142),-('Diário 2o PA'!$Q$5:$Q$1412=G$1),('Diário 2o PA'!$F$5:$F$1412))
+SUMPRODUCT(-('Diário 3o PA'!$E$5:$E$2004='Analítico Cp.'!$B142),-('Diário 3o PA'!$Q$5:$Q$2004=G$1),('Diário 3o PA'!$F$5:$F$2004))
+SUMPRODUCT(-('Diário 4º PA'!$E$5:$E$2004='Analítico Cp.'!$B142),-('Diário 4º PA'!$Q$5:$Q$2004=G$1),('Diário 4º PA'!$F$5:$F$2004))
+SUMPRODUCT(-('Diário 5º PA'!$E$5:$E$2004='Analítico Cp.'!$B142),-('Diário 5º PA'!$Q$5:$Q$2004=G$1),('Diário 5º PA'!$F$5:$F$2004))
+SUMPRODUCT(-('Comp.'!$D$5:$D$253='Analítico Cp.'!$B142),-('Comp.'!$L$5:$L$253=G$1),('Comp.'!$E$5:$E$253))</f>
        <v>0</v>
      </c>
      <c r="H142" s="15">
        <f>SUMPRODUCT(-('Diário 2o PA'!$E$5:$E$1412='Analítico Cp.'!$B142),-('Diário 2o PA'!$Q$5:$Q$1412=H$1),('Diário 2o PA'!$F$5:$F$1412))
+SUMPRODUCT(-('Diário 3o PA'!$E$5:$E$2004='Analítico Cp.'!$B142),-('Diário 3o PA'!$Q$5:$Q$2004=H$1),('Diário 3o PA'!$F$5:$F$2004))
+SUMPRODUCT(-('Diário 4º PA'!$E$5:$E$2004='Analítico Cp.'!$B142),-('Diário 4º PA'!$Q$5:$Q$2004=H$1),('Diário 4º PA'!$F$5:$F$2004))
+SUMPRODUCT(-('Diário 5º PA'!$E$5:$E$2004='Analítico Cp.'!$B142),-('Diário 5º PA'!$Q$5:$Q$2004=H$1),('Diário 5º PA'!$F$5:$F$2004))
+SUMPRODUCT(-('Comp.'!$D$5:$D$253='Analítico Cp.'!$B142),-('Comp.'!$L$5:$L$253=H$1),('Comp.'!$E$5:$E$253))</f>
        <v>0</v>
      </c>
      <c r="I142" s="15">
        <f>SUMPRODUCT(-('Diário 2o PA'!$E$5:$E$1412='Analítico Cp.'!$B142),-('Diário 2o PA'!$Q$5:$Q$1412=I$1),('Diário 2o PA'!$F$5:$F$1412))
+SUMPRODUCT(-('Diário 3o PA'!$E$5:$E$2004='Analítico Cp.'!$B142),-('Diário 3o PA'!$Q$5:$Q$2004=I$1),('Diário 3o PA'!$F$5:$F$2004))
+SUMPRODUCT(-('Diário 4º PA'!$E$5:$E$2004='Analítico Cp.'!$B142),-('Diário 4º PA'!$Q$5:$Q$2004=I$1),('Diário 4º PA'!$F$5:$F$2004))
+SUMPRODUCT(-('Diário 5º PA'!$E$5:$E$2004='Analítico Cp.'!$B142),-('Diário 5º PA'!$Q$5:$Q$2004=I$1),('Diário 5º PA'!$F$5:$F$2004))
+SUMPRODUCT(-('Comp.'!$D$5:$D$253='Analítico Cp.'!$B142),-('Comp.'!$L$5:$L$253=I$1),('Comp.'!$E$5:$E$253))</f>
        <v>0</v>
      </c>
      <c r="J142" s="15">
        <f>SUMPRODUCT(-('Diário 2o PA'!$E$5:$E$1412='Analítico Cp.'!$B142),-('Diário 2o PA'!$Q$5:$Q$1412=J$1),('Diário 2o PA'!$F$5:$F$1412))
+SUMPRODUCT(-('Diário 3o PA'!$E$5:$E$2004='Analítico Cp.'!$B142),-('Diário 3o PA'!$Q$5:$Q$2004=J$1),('Diário 3o PA'!$F$5:$F$2004))
+SUMPRODUCT(-('Diário 4º PA'!$E$5:$E$2004='Analítico Cp.'!$B142),-('Diário 4º PA'!$Q$5:$Q$2004=J$1),('Diário 4º PA'!$F$5:$F$2004))
+SUMPRODUCT(-('Diário 5º PA'!$E$5:$E$2004='Analítico Cp.'!$B142),-('Diário 5º PA'!$Q$5:$Q$2004=J$1),('Diário 5º PA'!$F$5:$F$2004))
+SUMPRODUCT(-('Comp.'!$D$5:$D$253='Analítico Cp.'!$B142),-('Comp.'!$L$5:$L$253=J$1),('Comp.'!$E$5:$E$253))</f>
        <v>0</v>
      </c>
      <c r="K142" s="15">
        <f>SUMPRODUCT(-('Diário 2o PA'!$E$5:$E$1412='Analítico Cp.'!$B142),-('Diário 2o PA'!$Q$5:$Q$1412=K$1),('Diário 2o PA'!$F$5:$F$1412))
+SUMPRODUCT(-('Diário 3o PA'!$E$5:$E$2004='Analítico Cp.'!$B142),-('Diário 3o PA'!$Q$5:$Q$2004=K$1),('Diário 3o PA'!$F$5:$F$2004))
+SUMPRODUCT(-('Diário 4º PA'!$E$5:$E$2004='Analítico Cp.'!$B142),-('Diário 4º PA'!$Q$5:$Q$2004=K$1),('Diário 4º PA'!$F$5:$F$2004))
+SUMPRODUCT(-('Diário 5º PA'!$E$5:$E$2004='Analítico Cp.'!$B142),-('Diário 5º PA'!$Q$5:$Q$2004=K$1),('Diário 5º PA'!$F$5:$F$2004))
+SUMPRODUCT(-('Comp.'!$D$5:$D$253='Analítico Cp.'!$B142),-('Comp.'!$L$5:$L$253=K$1),('Comp.'!$E$5:$E$253))</f>
        <v>0</v>
      </c>
      <c r="L142" s="15">
        <f>SUMPRODUCT(-('Diário 2o PA'!$E$5:$E$1412='Analítico Cp.'!$B142),-('Diário 2o PA'!$Q$5:$Q$1412=L$1),('Diário 2o PA'!$F$5:$F$1412))
+SUMPRODUCT(-('Diário 3o PA'!$E$5:$E$2004='Analítico Cp.'!$B142),-('Diário 3o PA'!$Q$5:$Q$2004=L$1),('Diário 3o PA'!$F$5:$F$2004))
+SUMPRODUCT(-('Diário 4º PA'!$E$5:$E$2004='Analítico Cp.'!$B142),-('Diário 4º PA'!$Q$5:$Q$2004=L$1),('Diário 4º PA'!$F$5:$F$2004))
+SUMPRODUCT(-('Diário 5º PA'!$E$5:$E$2004='Analítico Cp.'!$B142),-('Diário 5º PA'!$Q$5:$Q$2004=L$1),('Diário 5º PA'!$F$5:$F$2004))
+SUMPRODUCT(-('Comp.'!$D$5:$D$253='Analítico Cp.'!$B142),-('Comp.'!$L$5:$L$253=L$1),('Comp.'!$E$5:$E$253))</f>
        <v>0</v>
      </c>
      <c r="M142" s="15">
        <f>SUMPRODUCT(-('Diário 2o PA'!$E$5:$E$1412='Analítico Cp.'!$B142),-('Diário 2o PA'!$Q$5:$Q$1412=M$1),('Diário 2o PA'!$F$5:$F$1412))
+SUMPRODUCT(-('Diário 3o PA'!$E$5:$E$2004='Analítico Cp.'!$B142),-('Diário 3o PA'!$Q$5:$Q$2004=M$1),('Diário 3o PA'!$F$5:$F$2004))
+SUMPRODUCT(-('Diário 4º PA'!$E$5:$E$2004='Analítico Cp.'!$B142),-('Diário 4º PA'!$Q$5:$Q$2004=M$1),('Diário 4º PA'!$F$5:$F$2004))
+SUMPRODUCT(-('Diário 5º PA'!$E$5:$E$2004='Analítico Cp.'!$B142),-('Diário 5º PA'!$Q$5:$Q$2004=M$1),('Diário 5º PA'!$F$5:$F$2004))
+SUMPRODUCT(-('Comp.'!$D$5:$D$253='Analítico Cp.'!$B142),-('Comp.'!$L$5:$L$253=M$1),('Comp.'!$E$5:$E$253))</f>
        <v>0</v>
      </c>
      <c r="N142" s="15">
        <f>SUMPRODUCT(-('Diário 2o PA'!$E$5:$E$1412='Analítico Cp.'!$B142),-('Diário 2o PA'!$Q$5:$Q$1412=N$1),('Diário 2o PA'!$F$5:$F$1412))
+SUMPRODUCT(-('Diário 3o PA'!$E$5:$E$2004='Analítico Cp.'!$B142),-('Diário 3o PA'!$Q$5:$Q$2004=N$1),('Diário 3o PA'!$F$5:$F$2004))
+SUMPRODUCT(-('Diário 4º PA'!$E$5:$E$2004='Analítico Cp.'!$B142),-('Diário 4º PA'!$Q$5:$Q$2004=N$1),('Diário 4º PA'!$F$5:$F$2004))
+SUMPRODUCT(-('Diário 5º PA'!$E$5:$E$2004='Analítico Cp.'!$B142),-('Diário 5º PA'!$Q$5:$Q$2004=N$1),('Diário 5º PA'!$F$5:$F$2004))
+SUMPRODUCT(-('Comp.'!$D$5:$D$253='Analítico Cp.'!$B142),-('Comp.'!$L$5:$L$253=N$1),('Comp.'!$E$5:$E$253))</f>
        <v>0</v>
      </c>
      <c r="O142" s="16">
        <f t="shared" si="14"/>
        <v>0</v>
      </c>
      <c r="P142" s="193">
        <f t="shared" si="15"/>
        <v>0</v>
      </c>
    </row>
    <row r="143" spans="1:16" ht="23.25" customHeight="1" x14ac:dyDescent="0.25">
      <c r="A143" s="68" t="s">
        <v>670</v>
      </c>
      <c r="B143" s="115" t="s">
        <v>718</v>
      </c>
      <c r="C143" s="15">
        <f>SUMPRODUCT(-('Diário 2o PA'!$E$5:$E$1412='Analítico Cp.'!$B143),-('Diário 2o PA'!$Q$5:$Q$1412=C$1),('Diário 2o PA'!$F$5:$F$1412))
+SUMPRODUCT(-('Diário 3o PA'!$E$5:$E$2004='Analítico Cp.'!$B143),-('Diário 3o PA'!$Q$5:$Q$2004=C$1),('Diário 3o PA'!$F$5:$F$2004))
+SUMPRODUCT(-('Diário 4º PA'!$E$5:$E$2004='Analítico Cp.'!$B143),-('Diário 4º PA'!$Q$5:$Q$2004=C$1),('Diário 4º PA'!$F$5:$F$2004))
+SUMPRODUCT(-('Diário 5º PA'!$E$5:$E$2004='Analítico Cp.'!$B143),-('Diário 5º PA'!$Q$5:$Q$2004=C$1),('Diário 5º PA'!$F$5:$F$2004))
+SUMPRODUCT(-('Comp.'!$D$5:$D$253='Analítico Cp.'!$B143),-('Comp.'!$L$5:$L$253=C$1),('Comp.'!$E$5:$E$253))</f>
        <v>0</v>
      </c>
      <c r="D143" s="15">
        <f>SUMPRODUCT(-('Diário 2o PA'!$E$5:$E$1412='Analítico Cp.'!$B143),-('Diário 2o PA'!$Q$5:$Q$1412=D$1),('Diário 2o PA'!$F$5:$F$1412))
+SUMPRODUCT(-('Diário 3o PA'!$E$5:$E$2004='Analítico Cp.'!$B143),-('Diário 3o PA'!$Q$5:$Q$2004=D$1),('Diário 3o PA'!$F$5:$F$2004))
+SUMPRODUCT(-('Diário 4º PA'!$E$5:$E$2004='Analítico Cp.'!$B143),-('Diário 4º PA'!$Q$5:$Q$2004=D$1),('Diário 4º PA'!$F$5:$F$2004))
+SUMPRODUCT(-('Diário 5º PA'!$E$5:$E$2004='Analítico Cp.'!$B143),-('Diário 5º PA'!$Q$5:$Q$2004=D$1),('Diário 5º PA'!$F$5:$F$2004))
+SUMPRODUCT(-('Comp.'!$D$5:$D$253='Analítico Cp.'!$B143),-('Comp.'!$L$5:$L$253=D$1),('Comp.'!$E$5:$E$253))</f>
        <v>0</v>
      </c>
      <c r="E143" s="15">
        <f>SUMPRODUCT(-('Diário 2o PA'!$E$5:$E$1412='Analítico Cp.'!$B143),-('Diário 2o PA'!$Q$5:$Q$1412=E$1),('Diário 2o PA'!$F$5:$F$1412))
+SUMPRODUCT(-('Diário 3o PA'!$E$5:$E$2004='Analítico Cp.'!$B143),-('Diário 3o PA'!$Q$5:$Q$2004=E$1),('Diário 3o PA'!$F$5:$F$2004))
+SUMPRODUCT(-('Diário 4º PA'!$E$5:$E$2004='Analítico Cp.'!$B143),-('Diário 4º PA'!$Q$5:$Q$2004=E$1),('Diário 4º PA'!$F$5:$F$2004))
+SUMPRODUCT(-('Diário 5º PA'!$E$5:$E$2004='Analítico Cp.'!$B143),-('Diário 5º PA'!$Q$5:$Q$2004=E$1),('Diário 5º PA'!$F$5:$F$2004))
+SUMPRODUCT(-('Comp.'!$D$5:$D$253='Analítico Cp.'!$B143),-('Comp.'!$L$5:$L$253=E$1),('Comp.'!$E$5:$E$253))</f>
        <v>0</v>
      </c>
      <c r="F143" s="15">
        <f>SUMPRODUCT(-('Diário 2o PA'!$E$5:$E$1412='Analítico Cp.'!$B143),-('Diário 2o PA'!$Q$5:$Q$1412=F$1),('Diário 2o PA'!$F$5:$F$1412))
+SUMPRODUCT(-('Diário 3o PA'!$E$5:$E$2004='Analítico Cp.'!$B143),-('Diário 3o PA'!$Q$5:$Q$2004=F$1),('Diário 3o PA'!$F$5:$F$2004))
+SUMPRODUCT(-('Diário 4º PA'!$E$5:$E$2004='Analítico Cp.'!$B143),-('Diário 4º PA'!$Q$5:$Q$2004=F$1),('Diário 4º PA'!$F$5:$F$2004))
+SUMPRODUCT(-('Diário 5º PA'!$E$5:$E$2004='Analítico Cp.'!$B143),-('Diário 5º PA'!$Q$5:$Q$2004=F$1),('Diário 5º PA'!$F$5:$F$2004))
+SUMPRODUCT(-('Comp.'!$D$5:$D$253='Analítico Cp.'!$B143),-('Comp.'!$L$5:$L$253=F$1),('Comp.'!$E$5:$E$253))</f>
        <v>0</v>
      </c>
      <c r="G143" s="15">
        <f>SUMPRODUCT(-('Diário 2o PA'!$E$5:$E$1412='Analítico Cp.'!$B143),-('Diário 2o PA'!$Q$5:$Q$1412=G$1),('Diário 2o PA'!$F$5:$F$1412))
+SUMPRODUCT(-('Diário 3o PA'!$E$5:$E$2004='Analítico Cp.'!$B143),-('Diário 3o PA'!$Q$5:$Q$2004=G$1),('Diário 3o PA'!$F$5:$F$2004))
+SUMPRODUCT(-('Diário 4º PA'!$E$5:$E$2004='Analítico Cp.'!$B143),-('Diário 4º PA'!$Q$5:$Q$2004=G$1),('Diário 4º PA'!$F$5:$F$2004))
+SUMPRODUCT(-('Diário 5º PA'!$E$5:$E$2004='Analítico Cp.'!$B143),-('Diário 5º PA'!$Q$5:$Q$2004=G$1),('Diário 5º PA'!$F$5:$F$2004))
+SUMPRODUCT(-('Comp.'!$D$5:$D$253='Analítico Cp.'!$B143),-('Comp.'!$L$5:$L$253=G$1),('Comp.'!$E$5:$E$253))</f>
        <v>0</v>
      </c>
      <c r="H143" s="15">
        <f>SUMPRODUCT(-('Diário 2o PA'!$E$5:$E$1412='Analítico Cp.'!$B143),-('Diário 2o PA'!$Q$5:$Q$1412=H$1),('Diário 2o PA'!$F$5:$F$1412))
+SUMPRODUCT(-('Diário 3o PA'!$E$5:$E$2004='Analítico Cp.'!$B143),-('Diário 3o PA'!$Q$5:$Q$2004=H$1),('Diário 3o PA'!$F$5:$F$2004))
+SUMPRODUCT(-('Diário 4º PA'!$E$5:$E$2004='Analítico Cp.'!$B143),-('Diário 4º PA'!$Q$5:$Q$2004=H$1),('Diário 4º PA'!$F$5:$F$2004))
+SUMPRODUCT(-('Diário 5º PA'!$E$5:$E$2004='Analítico Cp.'!$B143),-('Diário 5º PA'!$Q$5:$Q$2004=H$1),('Diário 5º PA'!$F$5:$F$2004))
+SUMPRODUCT(-('Comp.'!$D$5:$D$253='Analítico Cp.'!$B143),-('Comp.'!$L$5:$L$253=H$1),('Comp.'!$E$5:$E$253))</f>
        <v>0</v>
      </c>
      <c r="I143" s="15">
        <f>SUMPRODUCT(-('Diário 2o PA'!$E$5:$E$1412='Analítico Cp.'!$B143),-('Diário 2o PA'!$Q$5:$Q$1412=I$1),('Diário 2o PA'!$F$5:$F$1412))
+SUMPRODUCT(-('Diário 3o PA'!$E$5:$E$2004='Analítico Cp.'!$B143),-('Diário 3o PA'!$Q$5:$Q$2004=I$1),('Diário 3o PA'!$F$5:$F$2004))
+SUMPRODUCT(-('Diário 4º PA'!$E$5:$E$2004='Analítico Cp.'!$B143),-('Diário 4º PA'!$Q$5:$Q$2004=I$1),('Diário 4º PA'!$F$5:$F$2004))
+SUMPRODUCT(-('Diário 5º PA'!$E$5:$E$2004='Analítico Cp.'!$B143),-('Diário 5º PA'!$Q$5:$Q$2004=I$1),('Diário 5º PA'!$F$5:$F$2004))
+SUMPRODUCT(-('Comp.'!$D$5:$D$253='Analítico Cp.'!$B143),-('Comp.'!$L$5:$L$253=I$1),('Comp.'!$E$5:$E$253))</f>
        <v>0</v>
      </c>
      <c r="J143" s="15">
        <f>SUMPRODUCT(-('Diário 2o PA'!$E$5:$E$1412='Analítico Cp.'!$B143),-('Diário 2o PA'!$Q$5:$Q$1412=J$1),('Diário 2o PA'!$F$5:$F$1412))
+SUMPRODUCT(-('Diário 3o PA'!$E$5:$E$2004='Analítico Cp.'!$B143),-('Diário 3o PA'!$Q$5:$Q$2004=J$1),('Diário 3o PA'!$F$5:$F$2004))
+SUMPRODUCT(-('Diário 4º PA'!$E$5:$E$2004='Analítico Cp.'!$B143),-('Diário 4º PA'!$Q$5:$Q$2004=J$1),('Diário 4º PA'!$F$5:$F$2004))
+SUMPRODUCT(-('Diário 5º PA'!$E$5:$E$2004='Analítico Cp.'!$B143),-('Diário 5º PA'!$Q$5:$Q$2004=J$1),('Diário 5º PA'!$F$5:$F$2004))
+SUMPRODUCT(-('Comp.'!$D$5:$D$253='Analítico Cp.'!$B143),-('Comp.'!$L$5:$L$253=J$1),('Comp.'!$E$5:$E$253))</f>
        <v>0</v>
      </c>
      <c r="K143" s="15">
        <f>SUMPRODUCT(-('Diário 2o PA'!$E$5:$E$1412='Analítico Cp.'!$B143),-('Diário 2o PA'!$Q$5:$Q$1412=K$1),('Diário 2o PA'!$F$5:$F$1412))
+SUMPRODUCT(-('Diário 3o PA'!$E$5:$E$2004='Analítico Cp.'!$B143),-('Diário 3o PA'!$Q$5:$Q$2004=K$1),('Diário 3o PA'!$F$5:$F$2004))
+SUMPRODUCT(-('Diário 4º PA'!$E$5:$E$2004='Analítico Cp.'!$B143),-('Diário 4º PA'!$Q$5:$Q$2004=K$1),('Diário 4º PA'!$F$5:$F$2004))
+SUMPRODUCT(-('Diário 5º PA'!$E$5:$E$2004='Analítico Cp.'!$B143),-('Diário 5º PA'!$Q$5:$Q$2004=K$1),('Diário 5º PA'!$F$5:$F$2004))
+SUMPRODUCT(-('Comp.'!$D$5:$D$253='Analítico Cp.'!$B143),-('Comp.'!$L$5:$L$253=K$1),('Comp.'!$E$5:$E$253))</f>
        <v>0</v>
      </c>
      <c r="L143" s="15">
        <f>SUMPRODUCT(-('Diário 2o PA'!$E$5:$E$1412='Analítico Cp.'!$B143),-('Diário 2o PA'!$Q$5:$Q$1412=L$1),('Diário 2o PA'!$F$5:$F$1412))
+SUMPRODUCT(-('Diário 3o PA'!$E$5:$E$2004='Analítico Cp.'!$B143),-('Diário 3o PA'!$Q$5:$Q$2004=L$1),('Diário 3o PA'!$F$5:$F$2004))
+SUMPRODUCT(-('Diário 4º PA'!$E$5:$E$2004='Analítico Cp.'!$B143),-('Diário 4º PA'!$Q$5:$Q$2004=L$1),('Diário 4º PA'!$F$5:$F$2004))
+SUMPRODUCT(-('Diário 5º PA'!$E$5:$E$2004='Analítico Cp.'!$B143),-('Diário 5º PA'!$Q$5:$Q$2004=L$1),('Diário 5º PA'!$F$5:$F$2004))
+SUMPRODUCT(-('Comp.'!$D$5:$D$253='Analítico Cp.'!$B143),-('Comp.'!$L$5:$L$253=L$1),('Comp.'!$E$5:$E$253))</f>
        <v>0</v>
      </c>
      <c r="M143" s="15">
        <f>SUMPRODUCT(-('Diário 2o PA'!$E$5:$E$1412='Analítico Cp.'!$B143),-('Diário 2o PA'!$Q$5:$Q$1412=M$1),('Diário 2o PA'!$F$5:$F$1412))
+SUMPRODUCT(-('Diário 3o PA'!$E$5:$E$2004='Analítico Cp.'!$B143),-('Diário 3o PA'!$Q$5:$Q$2004=M$1),('Diário 3o PA'!$F$5:$F$2004))
+SUMPRODUCT(-('Diário 4º PA'!$E$5:$E$2004='Analítico Cp.'!$B143),-('Diário 4º PA'!$Q$5:$Q$2004=M$1),('Diário 4º PA'!$F$5:$F$2004))
+SUMPRODUCT(-('Diário 5º PA'!$E$5:$E$2004='Analítico Cp.'!$B143),-('Diário 5º PA'!$Q$5:$Q$2004=M$1),('Diário 5º PA'!$F$5:$F$2004))
+SUMPRODUCT(-('Comp.'!$D$5:$D$253='Analítico Cp.'!$B143),-('Comp.'!$L$5:$L$253=M$1),('Comp.'!$E$5:$E$253))</f>
        <v>0</v>
      </c>
      <c r="N143" s="15">
        <f>SUMPRODUCT(-('Diário 2o PA'!$E$5:$E$1412='Analítico Cp.'!$B143),-('Diário 2o PA'!$Q$5:$Q$1412=N$1),('Diário 2o PA'!$F$5:$F$1412))
+SUMPRODUCT(-('Diário 3o PA'!$E$5:$E$2004='Analítico Cp.'!$B143),-('Diário 3o PA'!$Q$5:$Q$2004=N$1),('Diário 3o PA'!$F$5:$F$2004))
+SUMPRODUCT(-('Diário 4º PA'!$E$5:$E$2004='Analítico Cp.'!$B143),-('Diário 4º PA'!$Q$5:$Q$2004=N$1),('Diário 4º PA'!$F$5:$F$2004))
+SUMPRODUCT(-('Diário 5º PA'!$E$5:$E$2004='Analítico Cp.'!$B143),-('Diário 5º PA'!$Q$5:$Q$2004=N$1),('Diário 5º PA'!$F$5:$F$2004))
+SUMPRODUCT(-('Comp.'!$D$5:$D$253='Analítico Cp.'!$B143),-('Comp.'!$L$5:$L$253=N$1),('Comp.'!$E$5:$E$253))</f>
        <v>0</v>
      </c>
      <c r="O143" s="16">
        <f t="shared" si="14"/>
        <v>0</v>
      </c>
      <c r="P143" s="193">
        <f t="shared" si="15"/>
        <v>0</v>
      </c>
    </row>
    <row r="144" spans="1:16" ht="23.25" customHeight="1" x14ac:dyDescent="0.25">
      <c r="A144" s="68" t="s">
        <v>671</v>
      </c>
      <c r="B144" s="115" t="s">
        <v>719</v>
      </c>
      <c r="C144" s="15">
        <f>SUMPRODUCT(-('Diário 2o PA'!$E$5:$E$1412='Analítico Cp.'!$B144),-('Diário 2o PA'!$Q$5:$Q$1412=C$1),('Diário 2o PA'!$F$5:$F$1412))
+SUMPRODUCT(-('Diário 3o PA'!$E$5:$E$2004='Analítico Cp.'!$B144),-('Diário 3o PA'!$Q$5:$Q$2004=C$1),('Diário 3o PA'!$F$5:$F$2004))
+SUMPRODUCT(-('Diário 4º PA'!$E$5:$E$2004='Analítico Cp.'!$B144),-('Diário 4º PA'!$Q$5:$Q$2004=C$1),('Diário 4º PA'!$F$5:$F$2004))
+SUMPRODUCT(-('Diário 5º PA'!$E$5:$E$2004='Analítico Cp.'!$B144),-('Diário 5º PA'!$Q$5:$Q$2004=C$1),('Diário 5º PA'!$F$5:$F$2004))
+SUMPRODUCT(-('Comp.'!$D$5:$D$253='Analítico Cp.'!$B144),-('Comp.'!$L$5:$L$253=C$1),('Comp.'!$E$5:$E$253))</f>
        <v>0</v>
      </c>
      <c r="D144" s="15">
        <f>SUMPRODUCT(-('Diário 2o PA'!$E$5:$E$1412='Analítico Cp.'!$B144),-('Diário 2o PA'!$Q$5:$Q$1412=D$1),('Diário 2o PA'!$F$5:$F$1412))
+SUMPRODUCT(-('Diário 3o PA'!$E$5:$E$2004='Analítico Cp.'!$B144),-('Diário 3o PA'!$Q$5:$Q$2004=D$1),('Diário 3o PA'!$F$5:$F$2004))
+SUMPRODUCT(-('Diário 4º PA'!$E$5:$E$2004='Analítico Cp.'!$B144),-('Diário 4º PA'!$Q$5:$Q$2004=D$1),('Diário 4º PA'!$F$5:$F$2004))
+SUMPRODUCT(-('Diário 5º PA'!$E$5:$E$2004='Analítico Cp.'!$B144),-('Diário 5º PA'!$Q$5:$Q$2004=D$1),('Diário 5º PA'!$F$5:$F$2004))
+SUMPRODUCT(-('Comp.'!$D$5:$D$253='Analítico Cp.'!$B144),-('Comp.'!$L$5:$L$253=D$1),('Comp.'!$E$5:$E$253))</f>
        <v>0</v>
      </c>
      <c r="E144" s="15">
        <f>SUMPRODUCT(-('Diário 2o PA'!$E$5:$E$1412='Analítico Cp.'!$B144),-('Diário 2o PA'!$Q$5:$Q$1412=E$1),('Diário 2o PA'!$F$5:$F$1412))
+SUMPRODUCT(-('Diário 3o PA'!$E$5:$E$2004='Analítico Cp.'!$B144),-('Diário 3o PA'!$Q$5:$Q$2004=E$1),('Diário 3o PA'!$F$5:$F$2004))
+SUMPRODUCT(-('Diário 4º PA'!$E$5:$E$2004='Analítico Cp.'!$B144),-('Diário 4º PA'!$Q$5:$Q$2004=E$1),('Diário 4º PA'!$F$5:$F$2004))
+SUMPRODUCT(-('Diário 5º PA'!$E$5:$E$2004='Analítico Cp.'!$B144),-('Diário 5º PA'!$Q$5:$Q$2004=E$1),('Diário 5º PA'!$F$5:$F$2004))
+SUMPRODUCT(-('Comp.'!$D$5:$D$253='Analítico Cp.'!$B144),-('Comp.'!$L$5:$L$253=E$1),('Comp.'!$E$5:$E$253))</f>
        <v>0</v>
      </c>
      <c r="F144" s="15">
        <f>SUMPRODUCT(-('Diário 2o PA'!$E$5:$E$1412='Analítico Cp.'!$B144),-('Diário 2o PA'!$Q$5:$Q$1412=F$1),('Diário 2o PA'!$F$5:$F$1412))
+SUMPRODUCT(-('Diário 3o PA'!$E$5:$E$2004='Analítico Cp.'!$B144),-('Diário 3o PA'!$Q$5:$Q$2004=F$1),('Diário 3o PA'!$F$5:$F$2004))
+SUMPRODUCT(-('Diário 4º PA'!$E$5:$E$2004='Analítico Cp.'!$B144),-('Diário 4º PA'!$Q$5:$Q$2004=F$1),('Diário 4º PA'!$F$5:$F$2004))
+SUMPRODUCT(-('Diário 5º PA'!$E$5:$E$2004='Analítico Cp.'!$B144),-('Diário 5º PA'!$Q$5:$Q$2004=F$1),('Diário 5º PA'!$F$5:$F$2004))
+SUMPRODUCT(-('Comp.'!$D$5:$D$253='Analítico Cp.'!$B144),-('Comp.'!$L$5:$L$253=F$1),('Comp.'!$E$5:$E$253))</f>
        <v>0</v>
      </c>
      <c r="G144" s="15">
        <f>SUMPRODUCT(-('Diário 2o PA'!$E$5:$E$1412='Analítico Cp.'!$B144),-('Diário 2o PA'!$Q$5:$Q$1412=G$1),('Diário 2o PA'!$F$5:$F$1412))
+SUMPRODUCT(-('Diário 3o PA'!$E$5:$E$2004='Analítico Cp.'!$B144),-('Diário 3o PA'!$Q$5:$Q$2004=G$1),('Diário 3o PA'!$F$5:$F$2004))
+SUMPRODUCT(-('Diário 4º PA'!$E$5:$E$2004='Analítico Cp.'!$B144),-('Diário 4º PA'!$Q$5:$Q$2004=G$1),('Diário 4º PA'!$F$5:$F$2004))
+SUMPRODUCT(-('Diário 5º PA'!$E$5:$E$2004='Analítico Cp.'!$B144),-('Diário 5º PA'!$Q$5:$Q$2004=G$1),('Diário 5º PA'!$F$5:$F$2004))
+SUMPRODUCT(-('Comp.'!$D$5:$D$253='Analítico Cp.'!$B144),-('Comp.'!$L$5:$L$253=G$1),('Comp.'!$E$5:$E$253))</f>
        <v>0</v>
      </c>
      <c r="H144" s="15">
        <f>SUMPRODUCT(-('Diário 2o PA'!$E$5:$E$1412='Analítico Cp.'!$B144),-('Diário 2o PA'!$Q$5:$Q$1412=H$1),('Diário 2o PA'!$F$5:$F$1412))
+SUMPRODUCT(-('Diário 3o PA'!$E$5:$E$2004='Analítico Cp.'!$B144),-('Diário 3o PA'!$Q$5:$Q$2004=H$1),('Diário 3o PA'!$F$5:$F$2004))
+SUMPRODUCT(-('Diário 4º PA'!$E$5:$E$2004='Analítico Cp.'!$B144),-('Diário 4º PA'!$Q$5:$Q$2004=H$1),('Diário 4º PA'!$F$5:$F$2004))
+SUMPRODUCT(-('Diário 5º PA'!$E$5:$E$2004='Analítico Cp.'!$B144),-('Diário 5º PA'!$Q$5:$Q$2004=H$1),('Diário 5º PA'!$F$5:$F$2004))
+SUMPRODUCT(-('Comp.'!$D$5:$D$253='Analítico Cp.'!$B144),-('Comp.'!$L$5:$L$253=H$1),('Comp.'!$E$5:$E$253))</f>
        <v>0</v>
      </c>
      <c r="I144" s="15">
        <f>SUMPRODUCT(-('Diário 2o PA'!$E$5:$E$1412='Analítico Cp.'!$B144),-('Diário 2o PA'!$Q$5:$Q$1412=I$1),('Diário 2o PA'!$F$5:$F$1412))
+SUMPRODUCT(-('Diário 3o PA'!$E$5:$E$2004='Analítico Cp.'!$B144),-('Diário 3o PA'!$Q$5:$Q$2004=I$1),('Diário 3o PA'!$F$5:$F$2004))
+SUMPRODUCT(-('Diário 4º PA'!$E$5:$E$2004='Analítico Cp.'!$B144),-('Diário 4º PA'!$Q$5:$Q$2004=I$1),('Diário 4º PA'!$F$5:$F$2004))
+SUMPRODUCT(-('Diário 5º PA'!$E$5:$E$2004='Analítico Cp.'!$B144),-('Diário 5º PA'!$Q$5:$Q$2004=I$1),('Diário 5º PA'!$F$5:$F$2004))
+SUMPRODUCT(-('Comp.'!$D$5:$D$253='Analítico Cp.'!$B144),-('Comp.'!$L$5:$L$253=I$1),('Comp.'!$E$5:$E$253))</f>
        <v>0</v>
      </c>
      <c r="J144" s="15">
        <f>SUMPRODUCT(-('Diário 2o PA'!$E$5:$E$1412='Analítico Cp.'!$B144),-('Diário 2o PA'!$Q$5:$Q$1412=J$1),('Diário 2o PA'!$F$5:$F$1412))
+SUMPRODUCT(-('Diário 3o PA'!$E$5:$E$2004='Analítico Cp.'!$B144),-('Diário 3o PA'!$Q$5:$Q$2004=J$1),('Diário 3o PA'!$F$5:$F$2004))
+SUMPRODUCT(-('Diário 4º PA'!$E$5:$E$2004='Analítico Cp.'!$B144),-('Diário 4º PA'!$Q$5:$Q$2004=J$1),('Diário 4º PA'!$F$5:$F$2004))
+SUMPRODUCT(-('Diário 5º PA'!$E$5:$E$2004='Analítico Cp.'!$B144),-('Diário 5º PA'!$Q$5:$Q$2004=J$1),('Diário 5º PA'!$F$5:$F$2004))
+SUMPRODUCT(-('Comp.'!$D$5:$D$253='Analítico Cp.'!$B144),-('Comp.'!$L$5:$L$253=J$1),('Comp.'!$E$5:$E$253))</f>
        <v>0</v>
      </c>
      <c r="K144" s="15">
        <f>SUMPRODUCT(-('Diário 2o PA'!$E$5:$E$1412='Analítico Cp.'!$B144),-('Diário 2o PA'!$Q$5:$Q$1412=K$1),('Diário 2o PA'!$F$5:$F$1412))
+SUMPRODUCT(-('Diário 3o PA'!$E$5:$E$2004='Analítico Cp.'!$B144),-('Diário 3o PA'!$Q$5:$Q$2004=K$1),('Diário 3o PA'!$F$5:$F$2004))
+SUMPRODUCT(-('Diário 4º PA'!$E$5:$E$2004='Analítico Cp.'!$B144),-('Diário 4º PA'!$Q$5:$Q$2004=K$1),('Diário 4º PA'!$F$5:$F$2004))
+SUMPRODUCT(-('Diário 5º PA'!$E$5:$E$2004='Analítico Cp.'!$B144),-('Diário 5º PA'!$Q$5:$Q$2004=K$1),('Diário 5º PA'!$F$5:$F$2004))
+SUMPRODUCT(-('Comp.'!$D$5:$D$253='Analítico Cp.'!$B144),-('Comp.'!$L$5:$L$253=K$1),('Comp.'!$E$5:$E$253))</f>
        <v>0</v>
      </c>
      <c r="L144" s="15">
        <f>SUMPRODUCT(-('Diário 2o PA'!$E$5:$E$1412='Analítico Cp.'!$B144),-('Diário 2o PA'!$Q$5:$Q$1412=L$1),('Diário 2o PA'!$F$5:$F$1412))
+SUMPRODUCT(-('Diário 3o PA'!$E$5:$E$2004='Analítico Cp.'!$B144),-('Diário 3o PA'!$Q$5:$Q$2004=L$1),('Diário 3o PA'!$F$5:$F$2004))
+SUMPRODUCT(-('Diário 4º PA'!$E$5:$E$2004='Analítico Cp.'!$B144),-('Diário 4º PA'!$Q$5:$Q$2004=L$1),('Diário 4º PA'!$F$5:$F$2004))
+SUMPRODUCT(-('Diário 5º PA'!$E$5:$E$2004='Analítico Cp.'!$B144),-('Diário 5º PA'!$Q$5:$Q$2004=L$1),('Diário 5º PA'!$F$5:$F$2004))
+SUMPRODUCT(-('Comp.'!$D$5:$D$253='Analítico Cp.'!$B144),-('Comp.'!$L$5:$L$253=L$1),('Comp.'!$E$5:$E$253))</f>
        <v>0</v>
      </c>
      <c r="M144" s="15">
        <f>SUMPRODUCT(-('Diário 2o PA'!$E$5:$E$1412='Analítico Cp.'!$B144),-('Diário 2o PA'!$Q$5:$Q$1412=M$1),('Diário 2o PA'!$F$5:$F$1412))
+SUMPRODUCT(-('Diário 3o PA'!$E$5:$E$2004='Analítico Cp.'!$B144),-('Diário 3o PA'!$Q$5:$Q$2004=M$1),('Diário 3o PA'!$F$5:$F$2004))
+SUMPRODUCT(-('Diário 4º PA'!$E$5:$E$2004='Analítico Cp.'!$B144),-('Diário 4º PA'!$Q$5:$Q$2004=M$1),('Diário 4º PA'!$F$5:$F$2004))
+SUMPRODUCT(-('Diário 5º PA'!$E$5:$E$2004='Analítico Cp.'!$B144),-('Diário 5º PA'!$Q$5:$Q$2004=M$1),('Diário 5º PA'!$F$5:$F$2004))
+SUMPRODUCT(-('Comp.'!$D$5:$D$253='Analítico Cp.'!$B144),-('Comp.'!$L$5:$L$253=M$1),('Comp.'!$E$5:$E$253))</f>
        <v>0</v>
      </c>
      <c r="N144" s="15">
        <f>SUMPRODUCT(-('Diário 2o PA'!$E$5:$E$1412='Analítico Cp.'!$B144),-('Diário 2o PA'!$Q$5:$Q$1412=N$1),('Diário 2o PA'!$F$5:$F$1412))
+SUMPRODUCT(-('Diário 3o PA'!$E$5:$E$2004='Analítico Cp.'!$B144),-('Diário 3o PA'!$Q$5:$Q$2004=N$1),('Diário 3o PA'!$F$5:$F$2004))
+SUMPRODUCT(-('Diário 4º PA'!$E$5:$E$2004='Analítico Cp.'!$B144),-('Diário 4º PA'!$Q$5:$Q$2004=N$1),('Diário 4º PA'!$F$5:$F$2004))
+SUMPRODUCT(-('Diário 5º PA'!$E$5:$E$2004='Analítico Cp.'!$B144),-('Diário 5º PA'!$Q$5:$Q$2004=N$1),('Diário 5º PA'!$F$5:$F$2004))
+SUMPRODUCT(-('Comp.'!$D$5:$D$253='Analítico Cp.'!$B144),-('Comp.'!$L$5:$L$253=N$1),('Comp.'!$E$5:$E$253))</f>
        <v>0</v>
      </c>
      <c r="O144" s="16">
        <f t="shared" si="14"/>
        <v>0</v>
      </c>
      <c r="P144" s="193">
        <f t="shared" si="15"/>
        <v>0</v>
      </c>
    </row>
    <row r="145" spans="1:16" ht="23.25" customHeight="1" x14ac:dyDescent="0.25">
      <c r="A145" s="68" t="s">
        <v>672</v>
      </c>
      <c r="B145" s="115" t="s">
        <v>720</v>
      </c>
      <c r="C145" s="15">
        <f>SUMPRODUCT(-('Diário 2o PA'!$E$5:$E$1412='Analítico Cp.'!$B145),-('Diário 2o PA'!$Q$5:$Q$1412=C$1),('Diário 2o PA'!$F$5:$F$1412))
+SUMPRODUCT(-('Diário 3o PA'!$E$5:$E$2004='Analítico Cp.'!$B145),-('Diário 3o PA'!$Q$5:$Q$2004=C$1),('Diário 3o PA'!$F$5:$F$2004))
+SUMPRODUCT(-('Diário 4º PA'!$E$5:$E$2004='Analítico Cp.'!$B145),-('Diário 4º PA'!$Q$5:$Q$2004=C$1),('Diário 4º PA'!$F$5:$F$2004))
+SUMPRODUCT(-('Diário 5º PA'!$E$5:$E$2004='Analítico Cp.'!$B145),-('Diário 5º PA'!$Q$5:$Q$2004=C$1),('Diário 5º PA'!$F$5:$F$2004))
+SUMPRODUCT(-('Comp.'!$D$5:$D$253='Analítico Cp.'!$B145),-('Comp.'!$L$5:$L$253=C$1),('Comp.'!$E$5:$E$253))</f>
        <v>0</v>
      </c>
      <c r="D145" s="15">
        <f>SUMPRODUCT(-('Diário 2o PA'!$E$5:$E$1412='Analítico Cp.'!$B145),-('Diário 2o PA'!$Q$5:$Q$1412=D$1),('Diário 2o PA'!$F$5:$F$1412))
+SUMPRODUCT(-('Diário 3o PA'!$E$5:$E$2004='Analítico Cp.'!$B145),-('Diário 3o PA'!$Q$5:$Q$2004=D$1),('Diário 3o PA'!$F$5:$F$2004))
+SUMPRODUCT(-('Diário 4º PA'!$E$5:$E$2004='Analítico Cp.'!$B145),-('Diário 4º PA'!$Q$5:$Q$2004=D$1),('Diário 4º PA'!$F$5:$F$2004))
+SUMPRODUCT(-('Diário 5º PA'!$E$5:$E$2004='Analítico Cp.'!$B145),-('Diário 5º PA'!$Q$5:$Q$2004=D$1),('Diário 5º PA'!$F$5:$F$2004))
+SUMPRODUCT(-('Comp.'!$D$5:$D$253='Analítico Cp.'!$B145),-('Comp.'!$L$5:$L$253=D$1),('Comp.'!$E$5:$E$253))</f>
        <v>0</v>
      </c>
      <c r="E145" s="15">
        <f>SUMPRODUCT(-('Diário 2o PA'!$E$5:$E$1412='Analítico Cp.'!$B145),-('Diário 2o PA'!$Q$5:$Q$1412=E$1),('Diário 2o PA'!$F$5:$F$1412))
+SUMPRODUCT(-('Diário 3o PA'!$E$5:$E$2004='Analítico Cp.'!$B145),-('Diário 3o PA'!$Q$5:$Q$2004=E$1),('Diário 3o PA'!$F$5:$F$2004))
+SUMPRODUCT(-('Diário 4º PA'!$E$5:$E$2004='Analítico Cp.'!$B145),-('Diário 4º PA'!$Q$5:$Q$2004=E$1),('Diário 4º PA'!$F$5:$F$2004))
+SUMPRODUCT(-('Diário 5º PA'!$E$5:$E$2004='Analítico Cp.'!$B145),-('Diário 5º PA'!$Q$5:$Q$2004=E$1),('Diário 5º PA'!$F$5:$F$2004))
+SUMPRODUCT(-('Comp.'!$D$5:$D$253='Analítico Cp.'!$B145),-('Comp.'!$L$5:$L$253=E$1),('Comp.'!$E$5:$E$253))</f>
        <v>0</v>
      </c>
      <c r="F145" s="15">
        <f>SUMPRODUCT(-('Diário 2o PA'!$E$5:$E$1412='Analítico Cp.'!$B145),-('Diário 2o PA'!$Q$5:$Q$1412=F$1),('Diário 2o PA'!$F$5:$F$1412))
+SUMPRODUCT(-('Diário 3o PA'!$E$5:$E$2004='Analítico Cp.'!$B145),-('Diário 3o PA'!$Q$5:$Q$2004=F$1),('Diário 3o PA'!$F$5:$F$2004))
+SUMPRODUCT(-('Diário 4º PA'!$E$5:$E$2004='Analítico Cp.'!$B145),-('Diário 4º PA'!$Q$5:$Q$2004=F$1),('Diário 4º PA'!$F$5:$F$2004))
+SUMPRODUCT(-('Diário 5º PA'!$E$5:$E$2004='Analítico Cp.'!$B145),-('Diário 5º PA'!$Q$5:$Q$2004=F$1),('Diário 5º PA'!$F$5:$F$2004))
+SUMPRODUCT(-('Comp.'!$D$5:$D$253='Analítico Cp.'!$B145),-('Comp.'!$L$5:$L$253=F$1),('Comp.'!$E$5:$E$253))</f>
        <v>0</v>
      </c>
      <c r="G145" s="15">
        <f>SUMPRODUCT(-('Diário 2o PA'!$E$5:$E$1412='Analítico Cp.'!$B145),-('Diário 2o PA'!$Q$5:$Q$1412=G$1),('Diário 2o PA'!$F$5:$F$1412))
+SUMPRODUCT(-('Diário 3o PA'!$E$5:$E$2004='Analítico Cp.'!$B145),-('Diário 3o PA'!$Q$5:$Q$2004=G$1),('Diário 3o PA'!$F$5:$F$2004))
+SUMPRODUCT(-('Diário 4º PA'!$E$5:$E$2004='Analítico Cp.'!$B145),-('Diário 4º PA'!$Q$5:$Q$2004=G$1),('Diário 4º PA'!$F$5:$F$2004))
+SUMPRODUCT(-('Diário 5º PA'!$E$5:$E$2004='Analítico Cp.'!$B145),-('Diário 5º PA'!$Q$5:$Q$2004=G$1),('Diário 5º PA'!$F$5:$F$2004))
+SUMPRODUCT(-('Comp.'!$D$5:$D$253='Analítico Cp.'!$B145),-('Comp.'!$L$5:$L$253=G$1),('Comp.'!$E$5:$E$253))</f>
        <v>0</v>
      </c>
      <c r="H145" s="15">
        <f>SUMPRODUCT(-('Diário 2o PA'!$E$5:$E$1412='Analítico Cp.'!$B145),-('Diário 2o PA'!$Q$5:$Q$1412=H$1),('Diário 2o PA'!$F$5:$F$1412))
+SUMPRODUCT(-('Diário 3o PA'!$E$5:$E$2004='Analítico Cp.'!$B145),-('Diário 3o PA'!$Q$5:$Q$2004=H$1),('Diário 3o PA'!$F$5:$F$2004))
+SUMPRODUCT(-('Diário 4º PA'!$E$5:$E$2004='Analítico Cp.'!$B145),-('Diário 4º PA'!$Q$5:$Q$2004=H$1),('Diário 4º PA'!$F$5:$F$2004))
+SUMPRODUCT(-('Diário 5º PA'!$E$5:$E$2004='Analítico Cp.'!$B145),-('Diário 5º PA'!$Q$5:$Q$2004=H$1),('Diário 5º PA'!$F$5:$F$2004))
+SUMPRODUCT(-('Comp.'!$D$5:$D$253='Analítico Cp.'!$B145),-('Comp.'!$L$5:$L$253=H$1),('Comp.'!$E$5:$E$253))</f>
        <v>0</v>
      </c>
      <c r="I145" s="15">
        <f>SUMPRODUCT(-('Diário 2o PA'!$E$5:$E$1412='Analítico Cp.'!$B145),-('Diário 2o PA'!$Q$5:$Q$1412=I$1),('Diário 2o PA'!$F$5:$F$1412))
+SUMPRODUCT(-('Diário 3o PA'!$E$5:$E$2004='Analítico Cp.'!$B145),-('Diário 3o PA'!$Q$5:$Q$2004=I$1),('Diário 3o PA'!$F$5:$F$2004))
+SUMPRODUCT(-('Diário 4º PA'!$E$5:$E$2004='Analítico Cp.'!$B145),-('Diário 4º PA'!$Q$5:$Q$2004=I$1),('Diário 4º PA'!$F$5:$F$2004))
+SUMPRODUCT(-('Diário 5º PA'!$E$5:$E$2004='Analítico Cp.'!$B145),-('Diário 5º PA'!$Q$5:$Q$2004=I$1),('Diário 5º PA'!$F$5:$F$2004))
+SUMPRODUCT(-('Comp.'!$D$5:$D$253='Analítico Cp.'!$B145),-('Comp.'!$L$5:$L$253=I$1),('Comp.'!$E$5:$E$253))</f>
        <v>0</v>
      </c>
      <c r="J145" s="15">
        <f>SUMPRODUCT(-('Diário 2o PA'!$E$5:$E$1412='Analítico Cp.'!$B145),-('Diário 2o PA'!$Q$5:$Q$1412=J$1),('Diário 2o PA'!$F$5:$F$1412))
+SUMPRODUCT(-('Diário 3o PA'!$E$5:$E$2004='Analítico Cp.'!$B145),-('Diário 3o PA'!$Q$5:$Q$2004=J$1),('Diário 3o PA'!$F$5:$F$2004))
+SUMPRODUCT(-('Diário 4º PA'!$E$5:$E$2004='Analítico Cp.'!$B145),-('Diário 4º PA'!$Q$5:$Q$2004=J$1),('Diário 4º PA'!$F$5:$F$2004))
+SUMPRODUCT(-('Diário 5º PA'!$E$5:$E$2004='Analítico Cp.'!$B145),-('Diário 5º PA'!$Q$5:$Q$2004=J$1),('Diário 5º PA'!$F$5:$F$2004))
+SUMPRODUCT(-('Comp.'!$D$5:$D$253='Analítico Cp.'!$B145),-('Comp.'!$L$5:$L$253=J$1),('Comp.'!$E$5:$E$253))</f>
        <v>0</v>
      </c>
      <c r="K145" s="15">
        <f>SUMPRODUCT(-('Diário 2o PA'!$E$5:$E$1412='Analítico Cp.'!$B145),-('Diário 2o PA'!$Q$5:$Q$1412=K$1),('Diário 2o PA'!$F$5:$F$1412))
+SUMPRODUCT(-('Diário 3o PA'!$E$5:$E$2004='Analítico Cp.'!$B145),-('Diário 3o PA'!$Q$5:$Q$2004=K$1),('Diário 3o PA'!$F$5:$F$2004))
+SUMPRODUCT(-('Diário 4º PA'!$E$5:$E$2004='Analítico Cp.'!$B145),-('Diário 4º PA'!$Q$5:$Q$2004=K$1),('Diário 4º PA'!$F$5:$F$2004))
+SUMPRODUCT(-('Diário 5º PA'!$E$5:$E$2004='Analítico Cp.'!$B145),-('Diário 5º PA'!$Q$5:$Q$2004=K$1),('Diário 5º PA'!$F$5:$F$2004))
+SUMPRODUCT(-('Comp.'!$D$5:$D$253='Analítico Cp.'!$B145),-('Comp.'!$L$5:$L$253=K$1),('Comp.'!$E$5:$E$253))</f>
        <v>0</v>
      </c>
      <c r="L145" s="15">
        <f>SUMPRODUCT(-('Diário 2o PA'!$E$5:$E$1412='Analítico Cp.'!$B145),-('Diário 2o PA'!$Q$5:$Q$1412=L$1),('Diário 2o PA'!$F$5:$F$1412))
+SUMPRODUCT(-('Diário 3o PA'!$E$5:$E$2004='Analítico Cp.'!$B145),-('Diário 3o PA'!$Q$5:$Q$2004=L$1),('Diário 3o PA'!$F$5:$F$2004))
+SUMPRODUCT(-('Diário 4º PA'!$E$5:$E$2004='Analítico Cp.'!$B145),-('Diário 4º PA'!$Q$5:$Q$2004=L$1),('Diário 4º PA'!$F$5:$F$2004))
+SUMPRODUCT(-('Diário 5º PA'!$E$5:$E$2004='Analítico Cp.'!$B145),-('Diário 5º PA'!$Q$5:$Q$2004=L$1),('Diário 5º PA'!$F$5:$F$2004))
+SUMPRODUCT(-('Comp.'!$D$5:$D$253='Analítico Cp.'!$B145),-('Comp.'!$L$5:$L$253=L$1),('Comp.'!$E$5:$E$253))</f>
        <v>0</v>
      </c>
      <c r="M145" s="15">
        <f>SUMPRODUCT(-('Diário 2o PA'!$E$5:$E$1412='Analítico Cp.'!$B145),-('Diário 2o PA'!$Q$5:$Q$1412=M$1),('Diário 2o PA'!$F$5:$F$1412))
+SUMPRODUCT(-('Diário 3o PA'!$E$5:$E$2004='Analítico Cp.'!$B145),-('Diário 3o PA'!$Q$5:$Q$2004=M$1),('Diário 3o PA'!$F$5:$F$2004))
+SUMPRODUCT(-('Diário 4º PA'!$E$5:$E$2004='Analítico Cp.'!$B145),-('Diário 4º PA'!$Q$5:$Q$2004=M$1),('Diário 4º PA'!$F$5:$F$2004))
+SUMPRODUCT(-('Diário 5º PA'!$E$5:$E$2004='Analítico Cp.'!$B145),-('Diário 5º PA'!$Q$5:$Q$2004=M$1),('Diário 5º PA'!$F$5:$F$2004))
+SUMPRODUCT(-('Comp.'!$D$5:$D$253='Analítico Cp.'!$B145),-('Comp.'!$L$5:$L$253=M$1),('Comp.'!$E$5:$E$253))</f>
        <v>0</v>
      </c>
      <c r="N145" s="15">
        <f>SUMPRODUCT(-('Diário 2o PA'!$E$5:$E$1412='Analítico Cp.'!$B145),-('Diário 2o PA'!$Q$5:$Q$1412=N$1),('Diário 2o PA'!$F$5:$F$1412))
+SUMPRODUCT(-('Diário 3o PA'!$E$5:$E$2004='Analítico Cp.'!$B145),-('Diário 3o PA'!$Q$5:$Q$2004=N$1),('Diário 3o PA'!$F$5:$F$2004))
+SUMPRODUCT(-('Diário 4º PA'!$E$5:$E$2004='Analítico Cp.'!$B145),-('Diário 4º PA'!$Q$5:$Q$2004=N$1),('Diário 4º PA'!$F$5:$F$2004))
+SUMPRODUCT(-('Diário 5º PA'!$E$5:$E$2004='Analítico Cp.'!$B145),-('Diário 5º PA'!$Q$5:$Q$2004=N$1),('Diário 5º PA'!$F$5:$F$2004))
+SUMPRODUCT(-('Comp.'!$D$5:$D$253='Analítico Cp.'!$B145),-('Comp.'!$L$5:$L$253=N$1),('Comp.'!$E$5:$E$253))</f>
        <v>0</v>
      </c>
      <c r="O145" s="16">
        <f t="shared" si="14"/>
        <v>0</v>
      </c>
      <c r="P145" s="193">
        <f t="shared" si="15"/>
        <v>0</v>
      </c>
    </row>
    <row r="146" spans="1:16" ht="23.25" customHeight="1" x14ac:dyDescent="0.25">
      <c r="A146" s="68" t="s">
        <v>673</v>
      </c>
      <c r="B146" s="115" t="s">
        <v>721</v>
      </c>
      <c r="C146" s="15">
        <f>SUMPRODUCT(-('Diário 2o PA'!$E$5:$E$1412='Analítico Cp.'!$B146),-('Diário 2o PA'!$Q$5:$Q$1412=C$1),('Diário 2o PA'!$F$5:$F$1412))
+SUMPRODUCT(-('Diário 3o PA'!$E$5:$E$2004='Analítico Cp.'!$B146),-('Diário 3o PA'!$Q$5:$Q$2004=C$1),('Diário 3o PA'!$F$5:$F$2004))
+SUMPRODUCT(-('Diário 4º PA'!$E$5:$E$2004='Analítico Cp.'!$B146),-('Diário 4º PA'!$Q$5:$Q$2004=C$1),('Diário 4º PA'!$F$5:$F$2004))
+SUMPRODUCT(-('Diário 5º PA'!$E$5:$E$2004='Analítico Cp.'!$B146),-('Diário 5º PA'!$Q$5:$Q$2004=C$1),('Diário 5º PA'!$F$5:$F$2004))
+SUMPRODUCT(-('Comp.'!$D$5:$D$253='Analítico Cp.'!$B146),-('Comp.'!$L$5:$L$253=C$1),('Comp.'!$E$5:$E$253))</f>
        <v>0</v>
      </c>
      <c r="D146" s="15">
        <f>SUMPRODUCT(-('Diário 2o PA'!$E$5:$E$1412='Analítico Cp.'!$B146),-('Diário 2o PA'!$Q$5:$Q$1412=D$1),('Diário 2o PA'!$F$5:$F$1412))
+SUMPRODUCT(-('Diário 3o PA'!$E$5:$E$2004='Analítico Cp.'!$B146),-('Diário 3o PA'!$Q$5:$Q$2004=D$1),('Diário 3o PA'!$F$5:$F$2004))
+SUMPRODUCT(-('Diário 4º PA'!$E$5:$E$2004='Analítico Cp.'!$B146),-('Diário 4º PA'!$Q$5:$Q$2004=D$1),('Diário 4º PA'!$F$5:$F$2004))
+SUMPRODUCT(-('Diário 5º PA'!$E$5:$E$2004='Analítico Cp.'!$B146),-('Diário 5º PA'!$Q$5:$Q$2004=D$1),('Diário 5º PA'!$F$5:$F$2004))
+SUMPRODUCT(-('Comp.'!$D$5:$D$253='Analítico Cp.'!$B146),-('Comp.'!$L$5:$L$253=D$1),('Comp.'!$E$5:$E$253))</f>
        <v>0</v>
      </c>
      <c r="E146" s="15">
        <f>SUMPRODUCT(-('Diário 2o PA'!$E$5:$E$1412='Analítico Cp.'!$B146),-('Diário 2o PA'!$Q$5:$Q$1412=E$1),('Diário 2o PA'!$F$5:$F$1412))
+SUMPRODUCT(-('Diário 3o PA'!$E$5:$E$2004='Analítico Cp.'!$B146),-('Diário 3o PA'!$Q$5:$Q$2004=E$1),('Diário 3o PA'!$F$5:$F$2004))
+SUMPRODUCT(-('Diário 4º PA'!$E$5:$E$2004='Analítico Cp.'!$B146),-('Diário 4º PA'!$Q$5:$Q$2004=E$1),('Diário 4º PA'!$F$5:$F$2004))
+SUMPRODUCT(-('Diário 5º PA'!$E$5:$E$2004='Analítico Cp.'!$B146),-('Diário 5º PA'!$Q$5:$Q$2004=E$1),('Diário 5º PA'!$F$5:$F$2004))
+SUMPRODUCT(-('Comp.'!$D$5:$D$253='Analítico Cp.'!$B146),-('Comp.'!$L$5:$L$253=E$1),('Comp.'!$E$5:$E$253))</f>
        <v>0</v>
      </c>
      <c r="F146" s="15">
        <f>SUMPRODUCT(-('Diário 2o PA'!$E$5:$E$1412='Analítico Cp.'!$B146),-('Diário 2o PA'!$Q$5:$Q$1412=F$1),('Diário 2o PA'!$F$5:$F$1412))
+SUMPRODUCT(-('Diário 3o PA'!$E$5:$E$2004='Analítico Cp.'!$B146),-('Diário 3o PA'!$Q$5:$Q$2004=F$1),('Diário 3o PA'!$F$5:$F$2004))
+SUMPRODUCT(-('Diário 4º PA'!$E$5:$E$2004='Analítico Cp.'!$B146),-('Diário 4º PA'!$Q$5:$Q$2004=F$1),('Diário 4º PA'!$F$5:$F$2004))
+SUMPRODUCT(-('Diário 5º PA'!$E$5:$E$2004='Analítico Cp.'!$B146),-('Diário 5º PA'!$Q$5:$Q$2004=F$1),('Diário 5º PA'!$F$5:$F$2004))
+SUMPRODUCT(-('Comp.'!$D$5:$D$253='Analítico Cp.'!$B146),-('Comp.'!$L$5:$L$253=F$1),('Comp.'!$E$5:$E$253))</f>
        <v>0</v>
      </c>
      <c r="G146" s="15">
        <f>SUMPRODUCT(-('Diário 2o PA'!$E$5:$E$1412='Analítico Cp.'!$B146),-('Diário 2o PA'!$Q$5:$Q$1412=G$1),('Diário 2o PA'!$F$5:$F$1412))
+SUMPRODUCT(-('Diário 3o PA'!$E$5:$E$2004='Analítico Cp.'!$B146),-('Diário 3o PA'!$Q$5:$Q$2004=G$1),('Diário 3o PA'!$F$5:$F$2004))
+SUMPRODUCT(-('Diário 4º PA'!$E$5:$E$2004='Analítico Cp.'!$B146),-('Diário 4º PA'!$Q$5:$Q$2004=G$1),('Diário 4º PA'!$F$5:$F$2004))
+SUMPRODUCT(-('Diário 5º PA'!$E$5:$E$2004='Analítico Cp.'!$B146),-('Diário 5º PA'!$Q$5:$Q$2004=G$1),('Diário 5º PA'!$F$5:$F$2004))
+SUMPRODUCT(-('Comp.'!$D$5:$D$253='Analítico Cp.'!$B146),-('Comp.'!$L$5:$L$253=G$1),('Comp.'!$E$5:$E$253))</f>
        <v>0</v>
      </c>
      <c r="H146" s="15">
        <f>SUMPRODUCT(-('Diário 2o PA'!$E$5:$E$1412='Analítico Cp.'!$B146),-('Diário 2o PA'!$Q$5:$Q$1412=H$1),('Diário 2o PA'!$F$5:$F$1412))
+SUMPRODUCT(-('Diário 3o PA'!$E$5:$E$2004='Analítico Cp.'!$B146),-('Diário 3o PA'!$Q$5:$Q$2004=H$1),('Diário 3o PA'!$F$5:$F$2004))
+SUMPRODUCT(-('Diário 4º PA'!$E$5:$E$2004='Analítico Cp.'!$B146),-('Diário 4º PA'!$Q$5:$Q$2004=H$1),('Diário 4º PA'!$F$5:$F$2004))
+SUMPRODUCT(-('Diário 5º PA'!$E$5:$E$2004='Analítico Cp.'!$B146),-('Diário 5º PA'!$Q$5:$Q$2004=H$1),('Diário 5º PA'!$F$5:$F$2004))
+SUMPRODUCT(-('Comp.'!$D$5:$D$253='Analítico Cp.'!$B146),-('Comp.'!$L$5:$L$253=H$1),('Comp.'!$E$5:$E$253))</f>
        <v>0</v>
      </c>
      <c r="I146" s="15">
        <f>SUMPRODUCT(-('Diário 2o PA'!$E$5:$E$1412='Analítico Cp.'!$B146),-('Diário 2o PA'!$Q$5:$Q$1412=I$1),('Diário 2o PA'!$F$5:$F$1412))
+SUMPRODUCT(-('Diário 3o PA'!$E$5:$E$2004='Analítico Cp.'!$B146),-('Diário 3o PA'!$Q$5:$Q$2004=I$1),('Diário 3o PA'!$F$5:$F$2004))
+SUMPRODUCT(-('Diário 4º PA'!$E$5:$E$2004='Analítico Cp.'!$B146),-('Diário 4º PA'!$Q$5:$Q$2004=I$1),('Diário 4º PA'!$F$5:$F$2004))
+SUMPRODUCT(-('Diário 5º PA'!$E$5:$E$2004='Analítico Cp.'!$B146),-('Diário 5º PA'!$Q$5:$Q$2004=I$1),('Diário 5º PA'!$F$5:$F$2004))
+SUMPRODUCT(-('Comp.'!$D$5:$D$253='Analítico Cp.'!$B146),-('Comp.'!$L$5:$L$253=I$1),('Comp.'!$E$5:$E$253))</f>
        <v>0</v>
      </c>
      <c r="J146" s="15">
        <f>SUMPRODUCT(-('Diário 2o PA'!$E$5:$E$1412='Analítico Cp.'!$B146),-('Diário 2o PA'!$Q$5:$Q$1412=J$1),('Diário 2o PA'!$F$5:$F$1412))
+SUMPRODUCT(-('Diário 3o PA'!$E$5:$E$2004='Analítico Cp.'!$B146),-('Diário 3o PA'!$Q$5:$Q$2004=J$1),('Diário 3o PA'!$F$5:$F$2004))
+SUMPRODUCT(-('Diário 4º PA'!$E$5:$E$2004='Analítico Cp.'!$B146),-('Diário 4º PA'!$Q$5:$Q$2004=J$1),('Diário 4º PA'!$F$5:$F$2004))
+SUMPRODUCT(-('Diário 5º PA'!$E$5:$E$2004='Analítico Cp.'!$B146),-('Diário 5º PA'!$Q$5:$Q$2004=J$1),('Diário 5º PA'!$F$5:$F$2004))
+SUMPRODUCT(-('Comp.'!$D$5:$D$253='Analítico Cp.'!$B146),-('Comp.'!$L$5:$L$253=J$1),('Comp.'!$E$5:$E$253))</f>
        <v>0</v>
      </c>
      <c r="K146" s="15">
        <f>SUMPRODUCT(-('Diário 2o PA'!$E$5:$E$1412='Analítico Cp.'!$B146),-('Diário 2o PA'!$Q$5:$Q$1412=K$1),('Diário 2o PA'!$F$5:$F$1412))
+SUMPRODUCT(-('Diário 3o PA'!$E$5:$E$2004='Analítico Cp.'!$B146),-('Diário 3o PA'!$Q$5:$Q$2004=K$1),('Diário 3o PA'!$F$5:$F$2004))
+SUMPRODUCT(-('Diário 4º PA'!$E$5:$E$2004='Analítico Cp.'!$B146),-('Diário 4º PA'!$Q$5:$Q$2004=K$1),('Diário 4º PA'!$F$5:$F$2004))
+SUMPRODUCT(-('Diário 5º PA'!$E$5:$E$2004='Analítico Cp.'!$B146),-('Diário 5º PA'!$Q$5:$Q$2004=K$1),('Diário 5º PA'!$F$5:$F$2004))
+SUMPRODUCT(-('Comp.'!$D$5:$D$253='Analítico Cp.'!$B146),-('Comp.'!$L$5:$L$253=K$1),('Comp.'!$E$5:$E$253))</f>
        <v>0</v>
      </c>
      <c r="L146" s="15">
        <f>SUMPRODUCT(-('Diário 2o PA'!$E$5:$E$1412='Analítico Cp.'!$B146),-('Diário 2o PA'!$Q$5:$Q$1412=L$1),('Diário 2o PA'!$F$5:$F$1412))
+SUMPRODUCT(-('Diário 3o PA'!$E$5:$E$2004='Analítico Cp.'!$B146),-('Diário 3o PA'!$Q$5:$Q$2004=L$1),('Diário 3o PA'!$F$5:$F$2004))
+SUMPRODUCT(-('Diário 4º PA'!$E$5:$E$2004='Analítico Cp.'!$B146),-('Diário 4º PA'!$Q$5:$Q$2004=L$1),('Diário 4º PA'!$F$5:$F$2004))
+SUMPRODUCT(-('Diário 5º PA'!$E$5:$E$2004='Analítico Cp.'!$B146),-('Diário 5º PA'!$Q$5:$Q$2004=L$1),('Diário 5º PA'!$F$5:$F$2004))
+SUMPRODUCT(-('Comp.'!$D$5:$D$253='Analítico Cp.'!$B146),-('Comp.'!$L$5:$L$253=L$1),('Comp.'!$E$5:$E$253))</f>
        <v>0</v>
      </c>
      <c r="M146" s="15">
        <f>SUMPRODUCT(-('Diário 2o PA'!$E$5:$E$1412='Analítico Cp.'!$B146),-('Diário 2o PA'!$Q$5:$Q$1412=M$1),('Diário 2o PA'!$F$5:$F$1412))
+SUMPRODUCT(-('Diário 3o PA'!$E$5:$E$2004='Analítico Cp.'!$B146),-('Diário 3o PA'!$Q$5:$Q$2004=M$1),('Diário 3o PA'!$F$5:$F$2004))
+SUMPRODUCT(-('Diário 4º PA'!$E$5:$E$2004='Analítico Cp.'!$B146),-('Diário 4º PA'!$Q$5:$Q$2004=M$1),('Diário 4º PA'!$F$5:$F$2004))
+SUMPRODUCT(-('Diário 5º PA'!$E$5:$E$2004='Analítico Cp.'!$B146),-('Diário 5º PA'!$Q$5:$Q$2004=M$1),('Diário 5º PA'!$F$5:$F$2004))
+SUMPRODUCT(-('Comp.'!$D$5:$D$253='Analítico Cp.'!$B146),-('Comp.'!$L$5:$L$253=M$1),('Comp.'!$E$5:$E$253))</f>
        <v>0</v>
      </c>
      <c r="N146" s="15">
        <f>SUMPRODUCT(-('Diário 2o PA'!$E$5:$E$1412='Analítico Cp.'!$B146),-('Diário 2o PA'!$Q$5:$Q$1412=N$1),('Diário 2o PA'!$F$5:$F$1412))
+SUMPRODUCT(-('Diário 3o PA'!$E$5:$E$2004='Analítico Cp.'!$B146),-('Diário 3o PA'!$Q$5:$Q$2004=N$1),('Diário 3o PA'!$F$5:$F$2004))
+SUMPRODUCT(-('Diário 4º PA'!$E$5:$E$2004='Analítico Cp.'!$B146),-('Diário 4º PA'!$Q$5:$Q$2004=N$1),('Diário 4º PA'!$F$5:$F$2004))
+SUMPRODUCT(-('Diário 5º PA'!$E$5:$E$2004='Analítico Cp.'!$B146),-('Diário 5º PA'!$Q$5:$Q$2004=N$1),('Diário 5º PA'!$F$5:$F$2004))
+SUMPRODUCT(-('Comp.'!$D$5:$D$253='Analítico Cp.'!$B146),-('Comp.'!$L$5:$L$253=N$1),('Comp.'!$E$5:$E$253))</f>
        <v>0</v>
      </c>
      <c r="O146" s="16">
        <f t="shared" si="14"/>
        <v>0</v>
      </c>
      <c r="P146" s="193">
        <f t="shared" si="15"/>
        <v>0</v>
      </c>
    </row>
    <row r="147" spans="1:16" ht="23.25" customHeight="1" x14ac:dyDescent="0.25">
      <c r="A147" s="68" t="s">
        <v>674</v>
      </c>
      <c r="B147" s="115" t="s">
        <v>722</v>
      </c>
      <c r="C147" s="15">
        <f>SUMPRODUCT(-('Diário 2o PA'!$E$5:$E$1412='Analítico Cp.'!$B147),-('Diário 2o PA'!$Q$5:$Q$1412=C$1),('Diário 2o PA'!$F$5:$F$1412))
+SUMPRODUCT(-('Diário 3o PA'!$E$5:$E$2004='Analítico Cp.'!$B147),-('Diário 3o PA'!$Q$5:$Q$2004=C$1),('Diário 3o PA'!$F$5:$F$2004))
+SUMPRODUCT(-('Diário 4º PA'!$E$5:$E$2004='Analítico Cp.'!$B147),-('Diário 4º PA'!$Q$5:$Q$2004=C$1),('Diário 4º PA'!$F$5:$F$2004))
+SUMPRODUCT(-('Diário 5º PA'!$E$5:$E$2004='Analítico Cp.'!$B147),-('Diário 5º PA'!$Q$5:$Q$2004=C$1),('Diário 5º PA'!$F$5:$F$2004))
+SUMPRODUCT(-('Comp.'!$D$5:$D$253='Analítico Cp.'!$B147),-('Comp.'!$L$5:$L$253=C$1),('Comp.'!$E$5:$E$253))</f>
        <v>700</v>
      </c>
      <c r="D147" s="15">
        <f>SUMPRODUCT(-('Diário 2o PA'!$E$5:$E$1412='Analítico Cp.'!$B147),-('Diário 2o PA'!$Q$5:$Q$1412=D$1),('Diário 2o PA'!$F$5:$F$1412))
+SUMPRODUCT(-('Diário 3o PA'!$E$5:$E$2004='Analítico Cp.'!$B147),-('Diário 3o PA'!$Q$5:$Q$2004=D$1),('Diário 3o PA'!$F$5:$F$2004))
+SUMPRODUCT(-('Diário 4º PA'!$E$5:$E$2004='Analítico Cp.'!$B147),-('Diário 4º PA'!$Q$5:$Q$2004=D$1),('Diário 4º PA'!$F$5:$F$2004))
+SUMPRODUCT(-('Diário 5º PA'!$E$5:$E$2004='Analítico Cp.'!$B147),-('Diário 5º PA'!$Q$5:$Q$2004=D$1),('Diário 5º PA'!$F$5:$F$2004))
+SUMPRODUCT(-('Comp.'!$D$5:$D$253='Analítico Cp.'!$B147),-('Comp.'!$L$5:$L$253=D$1),('Comp.'!$E$5:$E$253))</f>
        <v>5650</v>
      </c>
      <c r="E147" s="15">
        <f>SUMPRODUCT(-('Diário 2o PA'!$E$5:$E$1412='Analítico Cp.'!$B147),-('Diário 2o PA'!$Q$5:$Q$1412=E$1),('Diário 2o PA'!$F$5:$F$1412))
+SUMPRODUCT(-('Diário 3o PA'!$E$5:$E$2004='Analítico Cp.'!$B147),-('Diário 3o PA'!$Q$5:$Q$2004=E$1),('Diário 3o PA'!$F$5:$F$2004))
+SUMPRODUCT(-('Diário 4º PA'!$E$5:$E$2004='Analítico Cp.'!$B147),-('Diário 4º PA'!$Q$5:$Q$2004=E$1),('Diário 4º PA'!$F$5:$F$2004))
+SUMPRODUCT(-('Diário 5º PA'!$E$5:$E$2004='Analítico Cp.'!$B147),-('Diário 5º PA'!$Q$5:$Q$2004=E$1),('Diário 5º PA'!$F$5:$F$2004))
+SUMPRODUCT(-('Comp.'!$D$5:$D$253='Analítico Cp.'!$B147),-('Comp.'!$L$5:$L$253=E$1),('Comp.'!$E$5:$E$253))</f>
        <v>3175</v>
      </c>
      <c r="F147" s="15">
        <f>SUMPRODUCT(-('Diário 2o PA'!$E$5:$E$1412='Analítico Cp.'!$B147),-('Diário 2o PA'!$Q$5:$Q$1412=F$1),('Diário 2o PA'!$F$5:$F$1412))
+SUMPRODUCT(-('Diário 3o PA'!$E$5:$E$2004='Analítico Cp.'!$B147),-('Diário 3o PA'!$Q$5:$Q$2004=F$1),('Diário 3o PA'!$F$5:$F$2004))
+SUMPRODUCT(-('Diário 4º PA'!$E$5:$E$2004='Analítico Cp.'!$B147),-('Diário 4º PA'!$Q$5:$Q$2004=F$1),('Diário 4º PA'!$F$5:$F$2004))
+SUMPRODUCT(-('Diário 5º PA'!$E$5:$E$2004='Analítico Cp.'!$B147),-('Diário 5º PA'!$Q$5:$Q$2004=F$1),('Diário 5º PA'!$F$5:$F$2004))
+SUMPRODUCT(-('Comp.'!$D$5:$D$253='Analítico Cp.'!$B147),-('Comp.'!$L$5:$L$253=F$1),('Comp.'!$E$5:$E$253))</f>
        <v>0</v>
      </c>
      <c r="G147" s="15">
        <f>SUMPRODUCT(-('Diário 2o PA'!$E$5:$E$1412='Analítico Cp.'!$B147),-('Diário 2o PA'!$Q$5:$Q$1412=G$1),('Diário 2o PA'!$F$5:$F$1412))
+SUMPRODUCT(-('Diário 3o PA'!$E$5:$E$2004='Analítico Cp.'!$B147),-('Diário 3o PA'!$Q$5:$Q$2004=G$1),('Diário 3o PA'!$F$5:$F$2004))
+SUMPRODUCT(-('Diário 4º PA'!$E$5:$E$2004='Analítico Cp.'!$B147),-('Diário 4º PA'!$Q$5:$Q$2004=G$1),('Diário 4º PA'!$F$5:$F$2004))
+SUMPRODUCT(-('Diário 5º PA'!$E$5:$E$2004='Analítico Cp.'!$B147),-('Diário 5º PA'!$Q$5:$Q$2004=G$1),('Diário 5º PA'!$F$5:$F$2004))
+SUMPRODUCT(-('Comp.'!$D$5:$D$253='Analítico Cp.'!$B147),-('Comp.'!$L$5:$L$253=G$1),('Comp.'!$E$5:$E$253))</f>
        <v>0</v>
      </c>
      <c r="H147" s="15">
        <f>SUMPRODUCT(-('Diário 2o PA'!$E$5:$E$1412='Analítico Cp.'!$B147),-('Diário 2o PA'!$Q$5:$Q$1412=H$1),('Diário 2o PA'!$F$5:$F$1412))
+SUMPRODUCT(-('Diário 3o PA'!$E$5:$E$2004='Analítico Cp.'!$B147),-('Diário 3o PA'!$Q$5:$Q$2004=H$1),('Diário 3o PA'!$F$5:$F$2004))
+SUMPRODUCT(-('Diário 4º PA'!$E$5:$E$2004='Analítico Cp.'!$B147),-('Diário 4º PA'!$Q$5:$Q$2004=H$1),('Diário 4º PA'!$F$5:$F$2004))
+SUMPRODUCT(-('Diário 5º PA'!$E$5:$E$2004='Analítico Cp.'!$B147),-('Diário 5º PA'!$Q$5:$Q$2004=H$1),('Diário 5º PA'!$F$5:$F$2004))
+SUMPRODUCT(-('Comp.'!$D$5:$D$253='Analítico Cp.'!$B147),-('Comp.'!$L$5:$L$253=H$1),('Comp.'!$E$5:$E$253))</f>
        <v>0</v>
      </c>
      <c r="I147" s="15">
        <f>SUMPRODUCT(-('Diário 2o PA'!$E$5:$E$1412='Analítico Cp.'!$B147),-('Diário 2o PA'!$Q$5:$Q$1412=I$1),('Diário 2o PA'!$F$5:$F$1412))
+SUMPRODUCT(-('Diário 3o PA'!$E$5:$E$2004='Analítico Cp.'!$B147),-('Diário 3o PA'!$Q$5:$Q$2004=I$1),('Diário 3o PA'!$F$5:$F$2004))
+SUMPRODUCT(-('Diário 4º PA'!$E$5:$E$2004='Analítico Cp.'!$B147),-('Diário 4º PA'!$Q$5:$Q$2004=I$1),('Diário 4º PA'!$F$5:$F$2004))
+SUMPRODUCT(-('Diário 5º PA'!$E$5:$E$2004='Analítico Cp.'!$B147),-('Diário 5º PA'!$Q$5:$Q$2004=I$1),('Diário 5º PA'!$F$5:$F$2004))
+SUMPRODUCT(-('Comp.'!$D$5:$D$253='Analítico Cp.'!$B147),-('Comp.'!$L$5:$L$253=I$1),('Comp.'!$E$5:$E$253))</f>
        <v>0</v>
      </c>
      <c r="J147" s="15">
        <f>SUMPRODUCT(-('Diário 2o PA'!$E$5:$E$1412='Analítico Cp.'!$B147),-('Diário 2o PA'!$Q$5:$Q$1412=J$1),('Diário 2o PA'!$F$5:$F$1412))
+SUMPRODUCT(-('Diário 3o PA'!$E$5:$E$2004='Analítico Cp.'!$B147),-('Diário 3o PA'!$Q$5:$Q$2004=J$1),('Diário 3o PA'!$F$5:$F$2004))
+SUMPRODUCT(-('Diário 4º PA'!$E$5:$E$2004='Analítico Cp.'!$B147),-('Diário 4º PA'!$Q$5:$Q$2004=J$1),('Diário 4º PA'!$F$5:$F$2004))
+SUMPRODUCT(-('Diário 5º PA'!$E$5:$E$2004='Analítico Cp.'!$B147),-('Diário 5º PA'!$Q$5:$Q$2004=J$1),('Diário 5º PA'!$F$5:$F$2004))
+SUMPRODUCT(-('Comp.'!$D$5:$D$253='Analítico Cp.'!$B147),-('Comp.'!$L$5:$L$253=J$1),('Comp.'!$E$5:$E$253))</f>
        <v>0</v>
      </c>
      <c r="K147" s="15">
        <f>SUMPRODUCT(-('Diário 2o PA'!$E$5:$E$1412='Analítico Cp.'!$B147),-('Diário 2o PA'!$Q$5:$Q$1412=K$1),('Diário 2o PA'!$F$5:$F$1412))
+SUMPRODUCT(-('Diário 3o PA'!$E$5:$E$2004='Analítico Cp.'!$B147),-('Diário 3o PA'!$Q$5:$Q$2004=K$1),('Diário 3o PA'!$F$5:$F$2004))
+SUMPRODUCT(-('Diário 4º PA'!$E$5:$E$2004='Analítico Cp.'!$B147),-('Diário 4º PA'!$Q$5:$Q$2004=K$1),('Diário 4º PA'!$F$5:$F$2004))
+SUMPRODUCT(-('Diário 5º PA'!$E$5:$E$2004='Analítico Cp.'!$B147),-('Diário 5º PA'!$Q$5:$Q$2004=K$1),('Diário 5º PA'!$F$5:$F$2004))
+SUMPRODUCT(-('Comp.'!$D$5:$D$253='Analítico Cp.'!$B147),-('Comp.'!$L$5:$L$253=K$1),('Comp.'!$E$5:$E$253))</f>
        <v>0</v>
      </c>
      <c r="L147" s="15">
        <f>SUMPRODUCT(-('Diário 2o PA'!$E$5:$E$1412='Analítico Cp.'!$B147),-('Diário 2o PA'!$Q$5:$Q$1412=L$1),('Diário 2o PA'!$F$5:$F$1412))
+SUMPRODUCT(-('Diário 3o PA'!$E$5:$E$2004='Analítico Cp.'!$B147),-('Diário 3o PA'!$Q$5:$Q$2004=L$1),('Diário 3o PA'!$F$5:$F$2004))
+SUMPRODUCT(-('Diário 4º PA'!$E$5:$E$2004='Analítico Cp.'!$B147),-('Diário 4º PA'!$Q$5:$Q$2004=L$1),('Diário 4º PA'!$F$5:$F$2004))
+SUMPRODUCT(-('Diário 5º PA'!$E$5:$E$2004='Analítico Cp.'!$B147),-('Diário 5º PA'!$Q$5:$Q$2004=L$1),('Diário 5º PA'!$F$5:$F$2004))
+SUMPRODUCT(-('Comp.'!$D$5:$D$253='Analítico Cp.'!$B147),-('Comp.'!$L$5:$L$253=L$1),('Comp.'!$E$5:$E$253))</f>
        <v>0</v>
      </c>
      <c r="M147" s="15">
        <f>SUMPRODUCT(-('Diário 2o PA'!$E$5:$E$1412='Analítico Cp.'!$B147),-('Diário 2o PA'!$Q$5:$Q$1412=M$1),('Diário 2o PA'!$F$5:$F$1412))
+SUMPRODUCT(-('Diário 3o PA'!$E$5:$E$2004='Analítico Cp.'!$B147),-('Diário 3o PA'!$Q$5:$Q$2004=M$1),('Diário 3o PA'!$F$5:$F$2004))
+SUMPRODUCT(-('Diário 4º PA'!$E$5:$E$2004='Analítico Cp.'!$B147),-('Diário 4º PA'!$Q$5:$Q$2004=M$1),('Diário 4º PA'!$F$5:$F$2004))
+SUMPRODUCT(-('Diário 5º PA'!$E$5:$E$2004='Analítico Cp.'!$B147),-('Diário 5º PA'!$Q$5:$Q$2004=M$1),('Diário 5º PA'!$F$5:$F$2004))
+SUMPRODUCT(-('Comp.'!$D$5:$D$253='Analítico Cp.'!$B147),-('Comp.'!$L$5:$L$253=M$1),('Comp.'!$E$5:$E$253))</f>
        <v>0</v>
      </c>
      <c r="N147" s="15">
        <f>SUMPRODUCT(-('Diário 2o PA'!$E$5:$E$1412='Analítico Cp.'!$B147),-('Diário 2o PA'!$Q$5:$Q$1412=N$1),('Diário 2o PA'!$F$5:$F$1412))
+SUMPRODUCT(-('Diário 3o PA'!$E$5:$E$2004='Analítico Cp.'!$B147),-('Diário 3o PA'!$Q$5:$Q$2004=N$1),('Diário 3o PA'!$F$5:$F$2004))
+SUMPRODUCT(-('Diário 4º PA'!$E$5:$E$2004='Analítico Cp.'!$B147),-('Diário 4º PA'!$Q$5:$Q$2004=N$1),('Diário 4º PA'!$F$5:$F$2004))
+SUMPRODUCT(-('Diário 5º PA'!$E$5:$E$2004='Analítico Cp.'!$B147),-('Diário 5º PA'!$Q$5:$Q$2004=N$1),('Diário 5º PA'!$F$5:$F$2004))
+SUMPRODUCT(-('Comp.'!$D$5:$D$253='Analítico Cp.'!$B147),-('Comp.'!$L$5:$L$253=N$1),('Comp.'!$E$5:$E$253))</f>
        <v>0</v>
      </c>
      <c r="O147" s="16">
        <f t="shared" si="14"/>
        <v>9525</v>
      </c>
      <c r="P147" s="193">
        <f t="shared" si="15"/>
        <v>1.337320950625857E-3</v>
      </c>
    </row>
    <row r="148" spans="1:16" ht="23.25" customHeight="1" x14ac:dyDescent="0.25">
      <c r="A148" s="68" t="s">
        <v>675</v>
      </c>
      <c r="B148" s="115" t="s">
        <v>723</v>
      </c>
      <c r="C148" s="15">
        <f>SUMPRODUCT(-('Diário 2o PA'!$E$5:$E$1412='Analítico Cp.'!$B148),-('Diário 2o PA'!$Q$5:$Q$1412=C$1),('Diário 2o PA'!$F$5:$F$1412))
+SUMPRODUCT(-('Diário 3o PA'!$E$5:$E$2004='Analítico Cp.'!$B148),-('Diário 3o PA'!$Q$5:$Q$2004=C$1),('Diário 3o PA'!$F$5:$F$2004))
+SUMPRODUCT(-('Diário 4º PA'!$E$5:$E$2004='Analítico Cp.'!$B148),-('Diário 4º PA'!$Q$5:$Q$2004=C$1),('Diário 4º PA'!$F$5:$F$2004))
+SUMPRODUCT(-('Diário 5º PA'!$E$5:$E$2004='Analítico Cp.'!$B148),-('Diário 5º PA'!$Q$5:$Q$2004=C$1),('Diário 5º PA'!$F$5:$F$2004))
+SUMPRODUCT(-('Comp.'!$D$5:$D$253='Analítico Cp.'!$B148),-('Comp.'!$L$5:$L$253=C$1),('Comp.'!$E$5:$E$253))</f>
        <v>91447.000000000015</v>
      </c>
      <c r="D148" s="15">
        <f>SUMPRODUCT(-('Diário 2o PA'!$E$5:$E$1412='Analítico Cp.'!$B148),-('Diário 2o PA'!$Q$5:$Q$1412=D$1),('Diário 2o PA'!$F$5:$F$1412))
+SUMPRODUCT(-('Diário 3o PA'!$E$5:$E$2004='Analítico Cp.'!$B148),-('Diário 3o PA'!$Q$5:$Q$2004=D$1),('Diário 3o PA'!$F$5:$F$2004))
+SUMPRODUCT(-('Diário 4º PA'!$E$5:$E$2004='Analítico Cp.'!$B148),-('Diário 4º PA'!$Q$5:$Q$2004=D$1),('Diário 4º PA'!$F$5:$F$2004))
+SUMPRODUCT(-('Diário 5º PA'!$E$5:$E$2004='Analítico Cp.'!$B148),-('Diário 5º PA'!$Q$5:$Q$2004=D$1),('Diário 5º PA'!$F$5:$F$2004))
+SUMPRODUCT(-('Comp.'!$D$5:$D$253='Analítico Cp.'!$B148),-('Comp.'!$L$5:$L$253=D$1),('Comp.'!$E$5:$E$253))</f>
        <v>79488.13</v>
      </c>
      <c r="E148" s="15">
        <f>SUMPRODUCT(-('Diário 2o PA'!$E$5:$E$1412='Analítico Cp.'!$B148),-('Diário 2o PA'!$Q$5:$Q$1412=E$1),('Diário 2o PA'!$F$5:$F$1412))
+SUMPRODUCT(-('Diário 3o PA'!$E$5:$E$2004='Analítico Cp.'!$B148),-('Diário 3o PA'!$Q$5:$Q$2004=E$1),('Diário 3o PA'!$F$5:$F$2004))
+SUMPRODUCT(-('Diário 4º PA'!$E$5:$E$2004='Analítico Cp.'!$B148),-('Diário 4º PA'!$Q$5:$Q$2004=E$1),('Diário 4º PA'!$F$5:$F$2004))
+SUMPRODUCT(-('Diário 5º PA'!$E$5:$E$2004='Analítico Cp.'!$B148),-('Diário 5º PA'!$Q$5:$Q$2004=E$1),('Diário 5º PA'!$F$5:$F$2004))
+SUMPRODUCT(-('Comp.'!$D$5:$D$253='Analítico Cp.'!$B148),-('Comp.'!$L$5:$L$253=E$1),('Comp.'!$E$5:$E$253))</f>
        <v>110155.87000000001</v>
      </c>
      <c r="F148" s="15">
        <f>SUMPRODUCT(-('Diário 2o PA'!$E$5:$E$1412='Analítico Cp.'!$B148),-('Diário 2o PA'!$Q$5:$Q$1412=F$1),('Diário 2o PA'!$F$5:$F$1412))
+SUMPRODUCT(-('Diário 3o PA'!$E$5:$E$2004='Analítico Cp.'!$B148),-('Diário 3o PA'!$Q$5:$Q$2004=F$1),('Diário 3o PA'!$F$5:$F$2004))
+SUMPRODUCT(-('Diário 4º PA'!$E$5:$E$2004='Analítico Cp.'!$B148),-('Diário 4º PA'!$Q$5:$Q$2004=F$1),('Diário 4º PA'!$F$5:$F$2004))
+SUMPRODUCT(-('Diário 5º PA'!$E$5:$E$2004='Analítico Cp.'!$B148),-('Diário 5º PA'!$Q$5:$Q$2004=F$1),('Diário 5º PA'!$F$5:$F$2004))
+SUMPRODUCT(-('Comp.'!$D$5:$D$253='Analítico Cp.'!$B148),-('Comp.'!$L$5:$L$253=F$1),('Comp.'!$E$5:$E$253))</f>
        <v>0</v>
      </c>
      <c r="G148" s="15">
        <f>SUMPRODUCT(-('Diário 2o PA'!$E$5:$E$1412='Analítico Cp.'!$B148),-('Diário 2o PA'!$Q$5:$Q$1412=G$1),('Diário 2o PA'!$F$5:$F$1412))
+SUMPRODUCT(-('Diário 3o PA'!$E$5:$E$2004='Analítico Cp.'!$B148),-('Diário 3o PA'!$Q$5:$Q$2004=G$1),('Diário 3o PA'!$F$5:$F$2004))
+SUMPRODUCT(-('Diário 4º PA'!$E$5:$E$2004='Analítico Cp.'!$B148),-('Diário 4º PA'!$Q$5:$Q$2004=G$1),('Diário 4º PA'!$F$5:$F$2004))
+SUMPRODUCT(-('Diário 5º PA'!$E$5:$E$2004='Analítico Cp.'!$B148),-('Diário 5º PA'!$Q$5:$Q$2004=G$1),('Diário 5º PA'!$F$5:$F$2004))
+SUMPRODUCT(-('Comp.'!$D$5:$D$253='Analítico Cp.'!$B148),-('Comp.'!$L$5:$L$253=G$1),('Comp.'!$E$5:$E$253))</f>
        <v>0</v>
      </c>
      <c r="H148" s="15">
        <f>SUMPRODUCT(-('Diário 2o PA'!$E$5:$E$1412='Analítico Cp.'!$B148),-('Diário 2o PA'!$Q$5:$Q$1412=H$1),('Diário 2o PA'!$F$5:$F$1412))
+SUMPRODUCT(-('Diário 3o PA'!$E$5:$E$2004='Analítico Cp.'!$B148),-('Diário 3o PA'!$Q$5:$Q$2004=H$1),('Diário 3o PA'!$F$5:$F$2004))
+SUMPRODUCT(-('Diário 4º PA'!$E$5:$E$2004='Analítico Cp.'!$B148),-('Diário 4º PA'!$Q$5:$Q$2004=H$1),('Diário 4º PA'!$F$5:$F$2004))
+SUMPRODUCT(-('Diário 5º PA'!$E$5:$E$2004='Analítico Cp.'!$B148),-('Diário 5º PA'!$Q$5:$Q$2004=H$1),('Diário 5º PA'!$F$5:$F$2004))
+SUMPRODUCT(-('Comp.'!$D$5:$D$253='Analítico Cp.'!$B148),-('Comp.'!$L$5:$L$253=H$1),('Comp.'!$E$5:$E$253))</f>
        <v>0</v>
      </c>
      <c r="I148" s="15">
        <f>SUMPRODUCT(-('Diário 2o PA'!$E$5:$E$1412='Analítico Cp.'!$B148),-('Diário 2o PA'!$Q$5:$Q$1412=I$1),('Diário 2o PA'!$F$5:$F$1412))
+SUMPRODUCT(-('Diário 3o PA'!$E$5:$E$2004='Analítico Cp.'!$B148),-('Diário 3o PA'!$Q$5:$Q$2004=I$1),('Diário 3o PA'!$F$5:$F$2004))
+SUMPRODUCT(-('Diário 4º PA'!$E$5:$E$2004='Analítico Cp.'!$B148),-('Diário 4º PA'!$Q$5:$Q$2004=I$1),('Diário 4º PA'!$F$5:$F$2004))
+SUMPRODUCT(-('Diário 5º PA'!$E$5:$E$2004='Analítico Cp.'!$B148),-('Diário 5º PA'!$Q$5:$Q$2004=I$1),('Diário 5º PA'!$F$5:$F$2004))
+SUMPRODUCT(-('Comp.'!$D$5:$D$253='Analítico Cp.'!$B148),-('Comp.'!$L$5:$L$253=I$1),('Comp.'!$E$5:$E$253))</f>
        <v>0</v>
      </c>
      <c r="J148" s="15">
        <f>SUMPRODUCT(-('Diário 2o PA'!$E$5:$E$1412='Analítico Cp.'!$B148),-('Diário 2o PA'!$Q$5:$Q$1412=J$1),('Diário 2o PA'!$F$5:$F$1412))
+SUMPRODUCT(-('Diário 3o PA'!$E$5:$E$2004='Analítico Cp.'!$B148),-('Diário 3o PA'!$Q$5:$Q$2004=J$1),('Diário 3o PA'!$F$5:$F$2004))
+SUMPRODUCT(-('Diário 4º PA'!$E$5:$E$2004='Analítico Cp.'!$B148),-('Diário 4º PA'!$Q$5:$Q$2004=J$1),('Diário 4º PA'!$F$5:$F$2004))
+SUMPRODUCT(-('Diário 5º PA'!$E$5:$E$2004='Analítico Cp.'!$B148),-('Diário 5º PA'!$Q$5:$Q$2004=J$1),('Diário 5º PA'!$F$5:$F$2004))
+SUMPRODUCT(-('Comp.'!$D$5:$D$253='Analítico Cp.'!$B148),-('Comp.'!$L$5:$L$253=J$1),('Comp.'!$E$5:$E$253))</f>
        <v>0</v>
      </c>
      <c r="K148" s="15">
        <f>SUMPRODUCT(-('Diário 2o PA'!$E$5:$E$1412='Analítico Cp.'!$B148),-('Diário 2o PA'!$Q$5:$Q$1412=K$1),('Diário 2o PA'!$F$5:$F$1412))
+SUMPRODUCT(-('Diário 3o PA'!$E$5:$E$2004='Analítico Cp.'!$B148),-('Diário 3o PA'!$Q$5:$Q$2004=K$1),('Diário 3o PA'!$F$5:$F$2004))
+SUMPRODUCT(-('Diário 4º PA'!$E$5:$E$2004='Analítico Cp.'!$B148),-('Diário 4º PA'!$Q$5:$Q$2004=K$1),('Diário 4º PA'!$F$5:$F$2004))
+SUMPRODUCT(-('Diário 5º PA'!$E$5:$E$2004='Analítico Cp.'!$B148),-('Diário 5º PA'!$Q$5:$Q$2004=K$1),('Diário 5º PA'!$F$5:$F$2004))
+SUMPRODUCT(-('Comp.'!$D$5:$D$253='Analítico Cp.'!$B148),-('Comp.'!$L$5:$L$253=K$1),('Comp.'!$E$5:$E$253))</f>
        <v>0</v>
      </c>
      <c r="L148" s="15">
        <f>SUMPRODUCT(-('Diário 2o PA'!$E$5:$E$1412='Analítico Cp.'!$B148),-('Diário 2o PA'!$Q$5:$Q$1412=L$1),('Diário 2o PA'!$F$5:$F$1412))
+SUMPRODUCT(-('Diário 3o PA'!$E$5:$E$2004='Analítico Cp.'!$B148),-('Diário 3o PA'!$Q$5:$Q$2004=L$1),('Diário 3o PA'!$F$5:$F$2004))
+SUMPRODUCT(-('Diário 4º PA'!$E$5:$E$2004='Analítico Cp.'!$B148),-('Diário 4º PA'!$Q$5:$Q$2004=L$1),('Diário 4º PA'!$F$5:$F$2004))
+SUMPRODUCT(-('Diário 5º PA'!$E$5:$E$2004='Analítico Cp.'!$B148),-('Diário 5º PA'!$Q$5:$Q$2004=L$1),('Diário 5º PA'!$F$5:$F$2004))
+SUMPRODUCT(-('Comp.'!$D$5:$D$253='Analítico Cp.'!$B148),-('Comp.'!$L$5:$L$253=L$1),('Comp.'!$E$5:$E$253))</f>
        <v>0</v>
      </c>
      <c r="M148" s="15">
        <f>SUMPRODUCT(-('Diário 2o PA'!$E$5:$E$1412='Analítico Cp.'!$B148),-('Diário 2o PA'!$Q$5:$Q$1412=M$1),('Diário 2o PA'!$F$5:$F$1412))
+SUMPRODUCT(-('Diário 3o PA'!$E$5:$E$2004='Analítico Cp.'!$B148),-('Diário 3o PA'!$Q$5:$Q$2004=M$1),('Diário 3o PA'!$F$5:$F$2004))
+SUMPRODUCT(-('Diário 4º PA'!$E$5:$E$2004='Analítico Cp.'!$B148),-('Diário 4º PA'!$Q$5:$Q$2004=M$1),('Diário 4º PA'!$F$5:$F$2004))
+SUMPRODUCT(-('Diário 5º PA'!$E$5:$E$2004='Analítico Cp.'!$B148),-('Diário 5º PA'!$Q$5:$Q$2004=M$1),('Diário 5º PA'!$F$5:$F$2004))
+SUMPRODUCT(-('Comp.'!$D$5:$D$253='Analítico Cp.'!$B148),-('Comp.'!$L$5:$L$253=M$1),('Comp.'!$E$5:$E$253))</f>
        <v>0</v>
      </c>
      <c r="N148" s="15">
        <f>SUMPRODUCT(-('Diário 2o PA'!$E$5:$E$1412='Analítico Cp.'!$B148),-('Diário 2o PA'!$Q$5:$Q$1412=N$1),('Diário 2o PA'!$F$5:$F$1412))
+SUMPRODUCT(-('Diário 3o PA'!$E$5:$E$2004='Analítico Cp.'!$B148),-('Diário 3o PA'!$Q$5:$Q$2004=N$1),('Diário 3o PA'!$F$5:$F$2004))
+SUMPRODUCT(-('Diário 4º PA'!$E$5:$E$2004='Analítico Cp.'!$B148),-('Diário 4º PA'!$Q$5:$Q$2004=N$1),('Diário 4º PA'!$F$5:$F$2004))
+SUMPRODUCT(-('Diário 5º PA'!$E$5:$E$2004='Analítico Cp.'!$B148),-('Diário 5º PA'!$Q$5:$Q$2004=N$1),('Diário 5º PA'!$F$5:$F$2004))
+SUMPRODUCT(-('Comp.'!$D$5:$D$253='Analítico Cp.'!$B148),-('Comp.'!$L$5:$L$253=N$1),('Comp.'!$E$5:$E$253))</f>
        <v>0</v>
      </c>
      <c r="O148" s="16">
        <f t="shared" si="14"/>
        <v>281091</v>
      </c>
      <c r="P148" s="193">
        <f t="shared" si="15"/>
        <v>3.9465499562453835E-2</v>
      </c>
    </row>
    <row r="149" spans="1:16" ht="23.25" customHeight="1" x14ac:dyDescent="0.25">
      <c r="A149" s="68" t="s">
        <v>676</v>
      </c>
      <c r="B149" s="115" t="s">
        <v>724</v>
      </c>
      <c r="C149" s="15">
        <f>SUMPRODUCT(-('Diário 2o PA'!$E$5:$E$1412='Analítico Cp.'!$B149),-('Diário 2o PA'!$Q$5:$Q$1412=C$1),('Diário 2o PA'!$F$5:$F$1412))
+SUMPRODUCT(-('Diário 3o PA'!$E$5:$E$2004='Analítico Cp.'!$B149),-('Diário 3o PA'!$Q$5:$Q$2004=C$1),('Diário 3o PA'!$F$5:$F$2004))
+SUMPRODUCT(-('Diário 4º PA'!$E$5:$E$2004='Analítico Cp.'!$B149),-('Diário 4º PA'!$Q$5:$Q$2004=C$1),('Diário 4º PA'!$F$5:$F$2004))
+SUMPRODUCT(-('Diário 5º PA'!$E$5:$E$2004='Analítico Cp.'!$B149),-('Diário 5º PA'!$Q$5:$Q$2004=C$1),('Diário 5º PA'!$F$5:$F$2004))
+SUMPRODUCT(-('Comp.'!$D$5:$D$253='Analítico Cp.'!$B149),-('Comp.'!$L$5:$L$253=C$1),('Comp.'!$E$5:$E$253))</f>
        <v>10500</v>
      </c>
      <c r="D149" s="15">
        <f>SUMPRODUCT(-('Diário 2o PA'!$E$5:$E$1412='Analítico Cp.'!$B149),-('Diário 2o PA'!$Q$5:$Q$1412=D$1),('Diário 2o PA'!$F$5:$F$1412))
+SUMPRODUCT(-('Diário 3o PA'!$E$5:$E$2004='Analítico Cp.'!$B149),-('Diário 3o PA'!$Q$5:$Q$2004=D$1),('Diário 3o PA'!$F$5:$F$2004))
+SUMPRODUCT(-('Diário 4º PA'!$E$5:$E$2004='Analítico Cp.'!$B149),-('Diário 4º PA'!$Q$5:$Q$2004=D$1),('Diário 4º PA'!$F$5:$F$2004))
+SUMPRODUCT(-('Diário 5º PA'!$E$5:$E$2004='Analítico Cp.'!$B149),-('Diário 5º PA'!$Q$5:$Q$2004=D$1),('Diário 5º PA'!$F$5:$F$2004))
+SUMPRODUCT(-('Comp.'!$D$5:$D$253='Analítico Cp.'!$B149),-('Comp.'!$L$5:$L$253=D$1),('Comp.'!$E$5:$E$253))</f>
        <v>15000</v>
      </c>
      <c r="E149" s="15">
        <f>SUMPRODUCT(-('Diário 2o PA'!$E$5:$E$1412='Analítico Cp.'!$B149),-('Diário 2o PA'!$Q$5:$Q$1412=E$1),('Diário 2o PA'!$F$5:$F$1412))
+SUMPRODUCT(-('Diário 3o PA'!$E$5:$E$2004='Analítico Cp.'!$B149),-('Diário 3o PA'!$Q$5:$Q$2004=E$1),('Diário 3o PA'!$F$5:$F$2004))
+SUMPRODUCT(-('Diário 4º PA'!$E$5:$E$2004='Analítico Cp.'!$B149),-('Diário 4º PA'!$Q$5:$Q$2004=E$1),('Diário 4º PA'!$F$5:$F$2004))
+SUMPRODUCT(-('Diário 5º PA'!$E$5:$E$2004='Analítico Cp.'!$B149),-('Diário 5º PA'!$Q$5:$Q$2004=E$1),('Diário 5º PA'!$F$5:$F$2004))
+SUMPRODUCT(-('Comp.'!$D$5:$D$253='Analítico Cp.'!$B149),-('Comp.'!$L$5:$L$253=E$1),('Comp.'!$E$5:$E$253))</f>
        <v>32000</v>
      </c>
      <c r="F149" s="15">
        <f>SUMPRODUCT(-('Diário 2o PA'!$E$5:$E$1412='Analítico Cp.'!$B149),-('Diário 2o PA'!$Q$5:$Q$1412=F$1),('Diário 2o PA'!$F$5:$F$1412))
+SUMPRODUCT(-('Diário 3o PA'!$E$5:$E$2004='Analítico Cp.'!$B149),-('Diário 3o PA'!$Q$5:$Q$2004=F$1),('Diário 3o PA'!$F$5:$F$2004))
+SUMPRODUCT(-('Diário 4º PA'!$E$5:$E$2004='Analítico Cp.'!$B149),-('Diário 4º PA'!$Q$5:$Q$2004=F$1),('Diário 4º PA'!$F$5:$F$2004))
+SUMPRODUCT(-('Diário 5º PA'!$E$5:$E$2004='Analítico Cp.'!$B149),-('Diário 5º PA'!$Q$5:$Q$2004=F$1),('Diário 5º PA'!$F$5:$F$2004))
+SUMPRODUCT(-('Comp.'!$D$5:$D$253='Analítico Cp.'!$B149),-('Comp.'!$L$5:$L$253=F$1),('Comp.'!$E$5:$E$253))</f>
        <v>0</v>
      </c>
      <c r="G149" s="15">
        <f>SUMPRODUCT(-('Diário 2o PA'!$E$5:$E$1412='Analítico Cp.'!$B149),-('Diário 2o PA'!$Q$5:$Q$1412=G$1),('Diário 2o PA'!$F$5:$F$1412))
+SUMPRODUCT(-('Diário 3o PA'!$E$5:$E$2004='Analítico Cp.'!$B149),-('Diário 3o PA'!$Q$5:$Q$2004=G$1),('Diário 3o PA'!$F$5:$F$2004))
+SUMPRODUCT(-('Diário 4º PA'!$E$5:$E$2004='Analítico Cp.'!$B149),-('Diário 4º PA'!$Q$5:$Q$2004=G$1),('Diário 4º PA'!$F$5:$F$2004))
+SUMPRODUCT(-('Diário 5º PA'!$E$5:$E$2004='Analítico Cp.'!$B149),-('Diário 5º PA'!$Q$5:$Q$2004=G$1),('Diário 5º PA'!$F$5:$F$2004))
+SUMPRODUCT(-('Comp.'!$D$5:$D$253='Analítico Cp.'!$B149),-('Comp.'!$L$5:$L$253=G$1),('Comp.'!$E$5:$E$253))</f>
        <v>0</v>
      </c>
      <c r="H149" s="15">
        <f>SUMPRODUCT(-('Diário 2o PA'!$E$5:$E$1412='Analítico Cp.'!$B149),-('Diário 2o PA'!$Q$5:$Q$1412=H$1),('Diário 2o PA'!$F$5:$F$1412))
+SUMPRODUCT(-('Diário 3o PA'!$E$5:$E$2004='Analítico Cp.'!$B149),-('Diário 3o PA'!$Q$5:$Q$2004=H$1),('Diário 3o PA'!$F$5:$F$2004))
+SUMPRODUCT(-('Diário 4º PA'!$E$5:$E$2004='Analítico Cp.'!$B149),-('Diário 4º PA'!$Q$5:$Q$2004=H$1),('Diário 4º PA'!$F$5:$F$2004))
+SUMPRODUCT(-('Diário 5º PA'!$E$5:$E$2004='Analítico Cp.'!$B149),-('Diário 5º PA'!$Q$5:$Q$2004=H$1),('Diário 5º PA'!$F$5:$F$2004))
+SUMPRODUCT(-('Comp.'!$D$5:$D$253='Analítico Cp.'!$B149),-('Comp.'!$L$5:$L$253=H$1),('Comp.'!$E$5:$E$253))</f>
        <v>0</v>
      </c>
      <c r="I149" s="15">
        <f>SUMPRODUCT(-('Diário 2o PA'!$E$5:$E$1412='Analítico Cp.'!$B149),-('Diário 2o PA'!$Q$5:$Q$1412=I$1),('Diário 2o PA'!$F$5:$F$1412))
+SUMPRODUCT(-('Diário 3o PA'!$E$5:$E$2004='Analítico Cp.'!$B149),-('Diário 3o PA'!$Q$5:$Q$2004=I$1),('Diário 3o PA'!$F$5:$F$2004))
+SUMPRODUCT(-('Diário 4º PA'!$E$5:$E$2004='Analítico Cp.'!$B149),-('Diário 4º PA'!$Q$5:$Q$2004=I$1),('Diário 4º PA'!$F$5:$F$2004))
+SUMPRODUCT(-('Diário 5º PA'!$E$5:$E$2004='Analítico Cp.'!$B149),-('Diário 5º PA'!$Q$5:$Q$2004=I$1),('Diário 5º PA'!$F$5:$F$2004))
+SUMPRODUCT(-('Comp.'!$D$5:$D$253='Analítico Cp.'!$B149),-('Comp.'!$L$5:$L$253=I$1),('Comp.'!$E$5:$E$253))</f>
        <v>0</v>
      </c>
      <c r="J149" s="15">
        <f>SUMPRODUCT(-('Diário 2o PA'!$E$5:$E$1412='Analítico Cp.'!$B149),-('Diário 2o PA'!$Q$5:$Q$1412=J$1),('Diário 2o PA'!$F$5:$F$1412))
+SUMPRODUCT(-('Diário 3o PA'!$E$5:$E$2004='Analítico Cp.'!$B149),-('Diário 3o PA'!$Q$5:$Q$2004=J$1),('Diário 3o PA'!$F$5:$F$2004))
+SUMPRODUCT(-('Diário 4º PA'!$E$5:$E$2004='Analítico Cp.'!$B149),-('Diário 4º PA'!$Q$5:$Q$2004=J$1),('Diário 4º PA'!$F$5:$F$2004))
+SUMPRODUCT(-('Diário 5º PA'!$E$5:$E$2004='Analítico Cp.'!$B149),-('Diário 5º PA'!$Q$5:$Q$2004=J$1),('Diário 5º PA'!$F$5:$F$2004))
+SUMPRODUCT(-('Comp.'!$D$5:$D$253='Analítico Cp.'!$B149),-('Comp.'!$L$5:$L$253=J$1),('Comp.'!$E$5:$E$253))</f>
        <v>0</v>
      </c>
      <c r="K149" s="15">
        <f>SUMPRODUCT(-('Diário 2o PA'!$E$5:$E$1412='Analítico Cp.'!$B149),-('Diário 2o PA'!$Q$5:$Q$1412=K$1),('Diário 2o PA'!$F$5:$F$1412))
+SUMPRODUCT(-('Diário 3o PA'!$E$5:$E$2004='Analítico Cp.'!$B149),-('Diário 3o PA'!$Q$5:$Q$2004=K$1),('Diário 3o PA'!$F$5:$F$2004))
+SUMPRODUCT(-('Diário 4º PA'!$E$5:$E$2004='Analítico Cp.'!$B149),-('Diário 4º PA'!$Q$5:$Q$2004=K$1),('Diário 4º PA'!$F$5:$F$2004))
+SUMPRODUCT(-('Diário 5º PA'!$E$5:$E$2004='Analítico Cp.'!$B149),-('Diário 5º PA'!$Q$5:$Q$2004=K$1),('Diário 5º PA'!$F$5:$F$2004))
+SUMPRODUCT(-('Comp.'!$D$5:$D$253='Analítico Cp.'!$B149),-('Comp.'!$L$5:$L$253=K$1),('Comp.'!$E$5:$E$253))</f>
        <v>0</v>
      </c>
      <c r="L149" s="15">
        <f>SUMPRODUCT(-('Diário 2o PA'!$E$5:$E$1412='Analítico Cp.'!$B149),-('Diário 2o PA'!$Q$5:$Q$1412=L$1),('Diário 2o PA'!$F$5:$F$1412))
+SUMPRODUCT(-('Diário 3o PA'!$E$5:$E$2004='Analítico Cp.'!$B149),-('Diário 3o PA'!$Q$5:$Q$2004=L$1),('Diário 3o PA'!$F$5:$F$2004))
+SUMPRODUCT(-('Diário 4º PA'!$E$5:$E$2004='Analítico Cp.'!$B149),-('Diário 4º PA'!$Q$5:$Q$2004=L$1),('Diário 4º PA'!$F$5:$F$2004))
+SUMPRODUCT(-('Diário 5º PA'!$E$5:$E$2004='Analítico Cp.'!$B149),-('Diário 5º PA'!$Q$5:$Q$2004=L$1),('Diário 5º PA'!$F$5:$F$2004))
+SUMPRODUCT(-('Comp.'!$D$5:$D$253='Analítico Cp.'!$B149),-('Comp.'!$L$5:$L$253=L$1),('Comp.'!$E$5:$E$253))</f>
        <v>0</v>
      </c>
      <c r="M149" s="15">
        <f>SUMPRODUCT(-('Diário 2o PA'!$E$5:$E$1412='Analítico Cp.'!$B149),-('Diário 2o PA'!$Q$5:$Q$1412=M$1),('Diário 2o PA'!$F$5:$F$1412))
+SUMPRODUCT(-('Diário 3o PA'!$E$5:$E$2004='Analítico Cp.'!$B149),-('Diário 3o PA'!$Q$5:$Q$2004=M$1),('Diário 3o PA'!$F$5:$F$2004))
+SUMPRODUCT(-('Diário 4º PA'!$E$5:$E$2004='Analítico Cp.'!$B149),-('Diário 4º PA'!$Q$5:$Q$2004=M$1),('Diário 4º PA'!$F$5:$F$2004))
+SUMPRODUCT(-('Diário 5º PA'!$E$5:$E$2004='Analítico Cp.'!$B149),-('Diário 5º PA'!$Q$5:$Q$2004=M$1),('Diário 5º PA'!$F$5:$F$2004))
+SUMPRODUCT(-('Comp.'!$D$5:$D$253='Analítico Cp.'!$B149),-('Comp.'!$L$5:$L$253=M$1),('Comp.'!$E$5:$E$253))</f>
        <v>0</v>
      </c>
      <c r="N149" s="15">
        <f>SUMPRODUCT(-('Diário 2o PA'!$E$5:$E$1412='Analítico Cp.'!$B149),-('Diário 2o PA'!$Q$5:$Q$1412=N$1),('Diário 2o PA'!$F$5:$F$1412))
+SUMPRODUCT(-('Diário 3o PA'!$E$5:$E$2004='Analítico Cp.'!$B149),-('Diário 3o PA'!$Q$5:$Q$2004=N$1),('Diário 3o PA'!$F$5:$F$2004))
+SUMPRODUCT(-('Diário 4º PA'!$E$5:$E$2004='Analítico Cp.'!$B149),-('Diário 4º PA'!$Q$5:$Q$2004=N$1),('Diário 4º PA'!$F$5:$F$2004))
+SUMPRODUCT(-('Diário 5º PA'!$E$5:$E$2004='Analítico Cp.'!$B149),-('Diário 5º PA'!$Q$5:$Q$2004=N$1),('Diário 5º PA'!$F$5:$F$2004))
+SUMPRODUCT(-('Comp.'!$D$5:$D$253='Analítico Cp.'!$B149),-('Comp.'!$L$5:$L$253=N$1),('Comp.'!$E$5:$E$253))</f>
        <v>0</v>
      </c>
      <c r="O149" s="16">
        <f t="shared" si="14"/>
        <v>57500</v>
      </c>
      <c r="P149" s="193">
        <f t="shared" si="15"/>
        <v>8.073066106140345E-3</v>
      </c>
    </row>
    <row r="150" spans="1:16" ht="23.25" customHeight="1" x14ac:dyDescent="0.25">
      <c r="A150" s="68" t="s">
        <v>677</v>
      </c>
      <c r="B150" s="115" t="s">
        <v>725</v>
      </c>
      <c r="C150" s="15">
        <f>SUMPRODUCT(-('Diário 2o PA'!$E$5:$E$1412='Analítico Cp.'!$B150),-('Diário 2o PA'!$Q$5:$Q$1412=C$1),('Diário 2o PA'!$F$5:$F$1412))
+SUMPRODUCT(-('Diário 3o PA'!$E$5:$E$2004='Analítico Cp.'!$B150),-('Diário 3o PA'!$Q$5:$Q$2004=C$1),('Diário 3o PA'!$F$5:$F$2004))
+SUMPRODUCT(-('Diário 4º PA'!$E$5:$E$2004='Analítico Cp.'!$B150),-('Diário 4º PA'!$Q$5:$Q$2004=C$1),('Diário 4º PA'!$F$5:$F$2004))
+SUMPRODUCT(-('Diário 5º PA'!$E$5:$E$2004='Analítico Cp.'!$B150),-('Diário 5º PA'!$Q$5:$Q$2004=C$1),('Diário 5º PA'!$F$5:$F$2004))
+SUMPRODUCT(-('Comp.'!$D$5:$D$253='Analítico Cp.'!$B150),-('Comp.'!$L$5:$L$253=C$1),('Comp.'!$E$5:$E$253))</f>
        <v>0</v>
      </c>
      <c r="D150" s="15">
        <f>SUMPRODUCT(-('Diário 2o PA'!$E$5:$E$1412='Analítico Cp.'!$B150),-('Diário 2o PA'!$Q$5:$Q$1412=D$1),('Diário 2o PA'!$F$5:$F$1412))
+SUMPRODUCT(-('Diário 3o PA'!$E$5:$E$2004='Analítico Cp.'!$B150),-('Diário 3o PA'!$Q$5:$Q$2004=D$1),('Diário 3o PA'!$F$5:$F$2004))
+SUMPRODUCT(-('Diário 4º PA'!$E$5:$E$2004='Analítico Cp.'!$B150),-('Diário 4º PA'!$Q$5:$Q$2004=D$1),('Diário 4º PA'!$F$5:$F$2004))
+SUMPRODUCT(-('Diário 5º PA'!$E$5:$E$2004='Analítico Cp.'!$B150),-('Diário 5º PA'!$Q$5:$Q$2004=D$1),('Diário 5º PA'!$F$5:$F$2004))
+SUMPRODUCT(-('Comp.'!$D$5:$D$253='Analítico Cp.'!$B150),-('Comp.'!$L$5:$L$253=D$1),('Comp.'!$E$5:$E$253))</f>
        <v>1000</v>
      </c>
      <c r="E150" s="15">
        <f>SUMPRODUCT(-('Diário 2o PA'!$E$5:$E$1412='Analítico Cp.'!$B150),-('Diário 2o PA'!$Q$5:$Q$1412=E$1),('Diário 2o PA'!$F$5:$F$1412))
+SUMPRODUCT(-('Diário 3o PA'!$E$5:$E$2004='Analítico Cp.'!$B150),-('Diário 3o PA'!$Q$5:$Q$2004=E$1),('Diário 3o PA'!$F$5:$F$2004))
+SUMPRODUCT(-('Diário 4º PA'!$E$5:$E$2004='Analítico Cp.'!$B150),-('Diário 4º PA'!$Q$5:$Q$2004=E$1),('Diário 4º PA'!$F$5:$F$2004))
+SUMPRODUCT(-('Diário 5º PA'!$E$5:$E$2004='Analítico Cp.'!$B150),-('Diário 5º PA'!$Q$5:$Q$2004=E$1),('Diário 5º PA'!$F$5:$F$2004))
+SUMPRODUCT(-('Comp.'!$D$5:$D$253='Analítico Cp.'!$B150),-('Comp.'!$L$5:$L$253=E$1),('Comp.'!$E$5:$E$253))</f>
        <v>6100</v>
      </c>
      <c r="F150" s="15">
        <f>SUMPRODUCT(-('Diário 2o PA'!$E$5:$E$1412='Analítico Cp.'!$B150),-('Diário 2o PA'!$Q$5:$Q$1412=F$1),('Diário 2o PA'!$F$5:$F$1412))
+SUMPRODUCT(-('Diário 3o PA'!$E$5:$E$2004='Analítico Cp.'!$B150),-('Diário 3o PA'!$Q$5:$Q$2004=F$1),('Diário 3o PA'!$F$5:$F$2004))
+SUMPRODUCT(-('Diário 4º PA'!$E$5:$E$2004='Analítico Cp.'!$B150),-('Diário 4º PA'!$Q$5:$Q$2004=F$1),('Diário 4º PA'!$F$5:$F$2004))
+SUMPRODUCT(-('Diário 5º PA'!$E$5:$E$2004='Analítico Cp.'!$B150),-('Diário 5º PA'!$Q$5:$Q$2004=F$1),('Diário 5º PA'!$F$5:$F$2004))
+SUMPRODUCT(-('Comp.'!$D$5:$D$253='Analítico Cp.'!$B150),-('Comp.'!$L$5:$L$253=F$1),('Comp.'!$E$5:$E$253))</f>
        <v>0</v>
      </c>
      <c r="G150" s="15">
        <f>SUMPRODUCT(-('Diário 2o PA'!$E$5:$E$1412='Analítico Cp.'!$B150),-('Diário 2o PA'!$Q$5:$Q$1412=G$1),('Diário 2o PA'!$F$5:$F$1412))
+SUMPRODUCT(-('Diário 3o PA'!$E$5:$E$2004='Analítico Cp.'!$B150),-('Diário 3o PA'!$Q$5:$Q$2004=G$1),('Diário 3o PA'!$F$5:$F$2004))
+SUMPRODUCT(-('Diário 4º PA'!$E$5:$E$2004='Analítico Cp.'!$B150),-('Diário 4º PA'!$Q$5:$Q$2004=G$1),('Diário 4º PA'!$F$5:$F$2004))
+SUMPRODUCT(-('Diário 5º PA'!$E$5:$E$2004='Analítico Cp.'!$B150),-('Diário 5º PA'!$Q$5:$Q$2004=G$1),('Diário 5º PA'!$F$5:$F$2004))
+SUMPRODUCT(-('Comp.'!$D$5:$D$253='Analítico Cp.'!$B150),-('Comp.'!$L$5:$L$253=G$1),('Comp.'!$E$5:$E$253))</f>
        <v>0</v>
      </c>
      <c r="H150" s="15">
        <f>SUMPRODUCT(-('Diário 2o PA'!$E$5:$E$1412='Analítico Cp.'!$B150),-('Diário 2o PA'!$Q$5:$Q$1412=H$1),('Diário 2o PA'!$F$5:$F$1412))
+SUMPRODUCT(-('Diário 3o PA'!$E$5:$E$2004='Analítico Cp.'!$B150),-('Diário 3o PA'!$Q$5:$Q$2004=H$1),('Diário 3o PA'!$F$5:$F$2004))
+SUMPRODUCT(-('Diário 4º PA'!$E$5:$E$2004='Analítico Cp.'!$B150),-('Diário 4º PA'!$Q$5:$Q$2004=H$1),('Diário 4º PA'!$F$5:$F$2004))
+SUMPRODUCT(-('Diário 5º PA'!$E$5:$E$2004='Analítico Cp.'!$B150),-('Diário 5º PA'!$Q$5:$Q$2004=H$1),('Diário 5º PA'!$F$5:$F$2004))
+SUMPRODUCT(-('Comp.'!$D$5:$D$253='Analítico Cp.'!$B150),-('Comp.'!$L$5:$L$253=H$1),('Comp.'!$E$5:$E$253))</f>
        <v>0</v>
      </c>
      <c r="I150" s="15">
        <f>SUMPRODUCT(-('Diário 2o PA'!$E$5:$E$1412='Analítico Cp.'!$B150),-('Diário 2o PA'!$Q$5:$Q$1412=I$1),('Diário 2o PA'!$F$5:$F$1412))
+SUMPRODUCT(-('Diário 3o PA'!$E$5:$E$2004='Analítico Cp.'!$B150),-('Diário 3o PA'!$Q$5:$Q$2004=I$1),('Diário 3o PA'!$F$5:$F$2004))
+SUMPRODUCT(-('Diário 4º PA'!$E$5:$E$2004='Analítico Cp.'!$B150),-('Diário 4º PA'!$Q$5:$Q$2004=I$1),('Diário 4º PA'!$F$5:$F$2004))
+SUMPRODUCT(-('Diário 5º PA'!$E$5:$E$2004='Analítico Cp.'!$B150),-('Diário 5º PA'!$Q$5:$Q$2004=I$1),('Diário 5º PA'!$F$5:$F$2004))
+SUMPRODUCT(-('Comp.'!$D$5:$D$253='Analítico Cp.'!$B150),-('Comp.'!$L$5:$L$253=I$1),('Comp.'!$E$5:$E$253))</f>
        <v>0</v>
      </c>
      <c r="J150" s="15">
        <f>SUMPRODUCT(-('Diário 2o PA'!$E$5:$E$1412='Analítico Cp.'!$B150),-('Diário 2o PA'!$Q$5:$Q$1412=J$1),('Diário 2o PA'!$F$5:$F$1412))
+SUMPRODUCT(-('Diário 3o PA'!$E$5:$E$2004='Analítico Cp.'!$B150),-('Diário 3o PA'!$Q$5:$Q$2004=J$1),('Diário 3o PA'!$F$5:$F$2004))
+SUMPRODUCT(-('Diário 4º PA'!$E$5:$E$2004='Analítico Cp.'!$B150),-('Diário 4º PA'!$Q$5:$Q$2004=J$1),('Diário 4º PA'!$F$5:$F$2004))
+SUMPRODUCT(-('Diário 5º PA'!$E$5:$E$2004='Analítico Cp.'!$B150),-('Diário 5º PA'!$Q$5:$Q$2004=J$1),('Diário 5º PA'!$F$5:$F$2004))
+SUMPRODUCT(-('Comp.'!$D$5:$D$253='Analítico Cp.'!$B150),-('Comp.'!$L$5:$L$253=J$1),('Comp.'!$E$5:$E$253))</f>
        <v>0</v>
      </c>
      <c r="K150" s="15">
        <f>SUMPRODUCT(-('Diário 2o PA'!$E$5:$E$1412='Analítico Cp.'!$B150),-('Diário 2o PA'!$Q$5:$Q$1412=K$1),('Diário 2o PA'!$F$5:$F$1412))
+SUMPRODUCT(-('Diário 3o PA'!$E$5:$E$2004='Analítico Cp.'!$B150),-('Diário 3o PA'!$Q$5:$Q$2004=K$1),('Diário 3o PA'!$F$5:$F$2004))
+SUMPRODUCT(-('Diário 4º PA'!$E$5:$E$2004='Analítico Cp.'!$B150),-('Diário 4º PA'!$Q$5:$Q$2004=K$1),('Diário 4º PA'!$F$5:$F$2004))
+SUMPRODUCT(-('Diário 5º PA'!$E$5:$E$2004='Analítico Cp.'!$B150),-('Diário 5º PA'!$Q$5:$Q$2004=K$1),('Diário 5º PA'!$F$5:$F$2004))
+SUMPRODUCT(-('Comp.'!$D$5:$D$253='Analítico Cp.'!$B150),-('Comp.'!$L$5:$L$253=K$1),('Comp.'!$E$5:$E$253))</f>
        <v>0</v>
      </c>
      <c r="L150" s="15">
        <f>SUMPRODUCT(-('Diário 2o PA'!$E$5:$E$1412='Analítico Cp.'!$B150),-('Diário 2o PA'!$Q$5:$Q$1412=L$1),('Diário 2o PA'!$F$5:$F$1412))
+SUMPRODUCT(-('Diário 3o PA'!$E$5:$E$2004='Analítico Cp.'!$B150),-('Diário 3o PA'!$Q$5:$Q$2004=L$1),('Diário 3o PA'!$F$5:$F$2004))
+SUMPRODUCT(-('Diário 4º PA'!$E$5:$E$2004='Analítico Cp.'!$B150),-('Diário 4º PA'!$Q$5:$Q$2004=L$1),('Diário 4º PA'!$F$5:$F$2004))
+SUMPRODUCT(-('Diário 5º PA'!$E$5:$E$2004='Analítico Cp.'!$B150),-('Diário 5º PA'!$Q$5:$Q$2004=L$1),('Diário 5º PA'!$F$5:$F$2004))
+SUMPRODUCT(-('Comp.'!$D$5:$D$253='Analítico Cp.'!$B150),-('Comp.'!$L$5:$L$253=L$1),('Comp.'!$E$5:$E$253))</f>
        <v>0</v>
      </c>
      <c r="M150" s="15">
        <f>SUMPRODUCT(-('Diário 2o PA'!$E$5:$E$1412='Analítico Cp.'!$B150),-('Diário 2o PA'!$Q$5:$Q$1412=M$1),('Diário 2o PA'!$F$5:$F$1412))
+SUMPRODUCT(-('Diário 3o PA'!$E$5:$E$2004='Analítico Cp.'!$B150),-('Diário 3o PA'!$Q$5:$Q$2004=M$1),('Diário 3o PA'!$F$5:$F$2004))
+SUMPRODUCT(-('Diário 4º PA'!$E$5:$E$2004='Analítico Cp.'!$B150),-('Diário 4º PA'!$Q$5:$Q$2004=M$1),('Diário 4º PA'!$F$5:$F$2004))
+SUMPRODUCT(-('Diário 5º PA'!$E$5:$E$2004='Analítico Cp.'!$B150),-('Diário 5º PA'!$Q$5:$Q$2004=M$1),('Diário 5º PA'!$F$5:$F$2004))
+SUMPRODUCT(-('Comp.'!$D$5:$D$253='Analítico Cp.'!$B150),-('Comp.'!$L$5:$L$253=M$1),('Comp.'!$E$5:$E$253))</f>
        <v>0</v>
      </c>
      <c r="N150" s="15">
        <f>SUMPRODUCT(-('Diário 2o PA'!$E$5:$E$1412='Analítico Cp.'!$B150),-('Diário 2o PA'!$Q$5:$Q$1412=N$1),('Diário 2o PA'!$F$5:$F$1412))
+SUMPRODUCT(-('Diário 3o PA'!$E$5:$E$2004='Analítico Cp.'!$B150),-('Diário 3o PA'!$Q$5:$Q$2004=N$1),('Diário 3o PA'!$F$5:$F$2004))
+SUMPRODUCT(-('Diário 4º PA'!$E$5:$E$2004='Analítico Cp.'!$B150),-('Diário 4º PA'!$Q$5:$Q$2004=N$1),('Diário 4º PA'!$F$5:$F$2004))
+SUMPRODUCT(-('Diário 5º PA'!$E$5:$E$2004='Analítico Cp.'!$B150),-('Diário 5º PA'!$Q$5:$Q$2004=N$1),('Diário 5º PA'!$F$5:$F$2004))
+SUMPRODUCT(-('Comp.'!$D$5:$D$253='Analítico Cp.'!$B150),-('Comp.'!$L$5:$L$253=N$1),('Comp.'!$E$5:$E$253))</f>
        <v>0</v>
      </c>
      <c r="O150" s="16">
        <f t="shared" si="14"/>
        <v>7100</v>
      </c>
      <c r="P150" s="193">
        <f t="shared" si="15"/>
        <v>9.9684816267124263E-4</v>
      </c>
    </row>
    <row r="151" spans="1:16" ht="23.25" customHeight="1" x14ac:dyDescent="0.25">
      <c r="A151" s="68" t="s">
        <v>678</v>
      </c>
      <c r="B151" s="115" t="s">
        <v>726</v>
      </c>
      <c r="C151" s="15">
        <f>SUMPRODUCT(-('Diário 2o PA'!$E$5:$E$1412='Analítico Cp.'!$B151),-('Diário 2o PA'!$Q$5:$Q$1412=C$1),('Diário 2o PA'!$F$5:$F$1412))
+SUMPRODUCT(-('Diário 3o PA'!$E$5:$E$2004='Analítico Cp.'!$B151),-('Diário 3o PA'!$Q$5:$Q$2004=C$1),('Diário 3o PA'!$F$5:$F$2004))
+SUMPRODUCT(-('Diário 4º PA'!$E$5:$E$2004='Analítico Cp.'!$B151),-('Diário 4º PA'!$Q$5:$Q$2004=C$1),('Diário 4º PA'!$F$5:$F$2004))
+SUMPRODUCT(-('Diário 5º PA'!$E$5:$E$2004='Analítico Cp.'!$B151),-('Diário 5º PA'!$Q$5:$Q$2004=C$1),('Diário 5º PA'!$F$5:$F$2004))
+SUMPRODUCT(-('Comp.'!$D$5:$D$253='Analítico Cp.'!$B151),-('Comp.'!$L$5:$L$253=C$1),('Comp.'!$E$5:$E$253))</f>
        <v>282.3</v>
      </c>
      <c r="D151" s="15">
        <f>SUMPRODUCT(-('Diário 2o PA'!$E$5:$E$1412='Analítico Cp.'!$B151),-('Diário 2o PA'!$Q$5:$Q$1412=D$1),('Diário 2o PA'!$F$5:$F$1412))
+SUMPRODUCT(-('Diário 3o PA'!$E$5:$E$2004='Analítico Cp.'!$B151),-('Diário 3o PA'!$Q$5:$Q$2004=D$1),('Diário 3o PA'!$F$5:$F$2004))
+SUMPRODUCT(-('Diário 4º PA'!$E$5:$E$2004='Analítico Cp.'!$B151),-('Diário 4º PA'!$Q$5:$Q$2004=D$1),('Diário 4º PA'!$F$5:$F$2004))
+SUMPRODUCT(-('Diário 5º PA'!$E$5:$E$2004='Analítico Cp.'!$B151),-('Diário 5º PA'!$Q$5:$Q$2004=D$1),('Diário 5º PA'!$F$5:$F$2004))
+SUMPRODUCT(-('Comp.'!$D$5:$D$253='Analítico Cp.'!$B151),-('Comp.'!$L$5:$L$253=D$1),('Comp.'!$E$5:$E$253))</f>
        <v>0</v>
      </c>
      <c r="E151" s="15">
        <f>SUMPRODUCT(-('Diário 2o PA'!$E$5:$E$1412='Analítico Cp.'!$B151),-('Diário 2o PA'!$Q$5:$Q$1412=E$1),('Diário 2o PA'!$F$5:$F$1412))
+SUMPRODUCT(-('Diário 3o PA'!$E$5:$E$2004='Analítico Cp.'!$B151),-('Diário 3o PA'!$Q$5:$Q$2004=E$1),('Diário 3o PA'!$F$5:$F$2004))
+SUMPRODUCT(-('Diário 4º PA'!$E$5:$E$2004='Analítico Cp.'!$B151),-('Diário 4º PA'!$Q$5:$Q$2004=E$1),('Diário 4º PA'!$F$5:$F$2004))
+SUMPRODUCT(-('Diário 5º PA'!$E$5:$E$2004='Analítico Cp.'!$B151),-('Diário 5º PA'!$Q$5:$Q$2004=E$1),('Diário 5º PA'!$F$5:$F$2004))
+SUMPRODUCT(-('Comp.'!$D$5:$D$253='Analítico Cp.'!$B151),-('Comp.'!$L$5:$L$253=E$1),('Comp.'!$E$5:$E$253))</f>
        <v>0</v>
      </c>
      <c r="F151" s="15">
        <f>SUMPRODUCT(-('Diário 2o PA'!$E$5:$E$1412='Analítico Cp.'!$B151),-('Diário 2o PA'!$Q$5:$Q$1412=F$1),('Diário 2o PA'!$F$5:$F$1412))
+SUMPRODUCT(-('Diário 3o PA'!$E$5:$E$2004='Analítico Cp.'!$B151),-('Diário 3o PA'!$Q$5:$Q$2004=F$1),('Diário 3o PA'!$F$5:$F$2004))
+SUMPRODUCT(-('Diário 4º PA'!$E$5:$E$2004='Analítico Cp.'!$B151),-('Diário 4º PA'!$Q$5:$Q$2004=F$1),('Diário 4º PA'!$F$5:$F$2004))
+SUMPRODUCT(-('Diário 5º PA'!$E$5:$E$2004='Analítico Cp.'!$B151),-('Diário 5º PA'!$Q$5:$Q$2004=F$1),('Diário 5º PA'!$F$5:$F$2004))
+SUMPRODUCT(-('Comp.'!$D$5:$D$253='Analítico Cp.'!$B151),-('Comp.'!$L$5:$L$253=F$1),('Comp.'!$E$5:$E$253))</f>
        <v>0</v>
      </c>
      <c r="G151" s="15">
        <f>SUMPRODUCT(-('Diário 2o PA'!$E$5:$E$1412='Analítico Cp.'!$B151),-('Diário 2o PA'!$Q$5:$Q$1412=G$1),('Diário 2o PA'!$F$5:$F$1412))
+SUMPRODUCT(-('Diário 3o PA'!$E$5:$E$2004='Analítico Cp.'!$B151),-('Diário 3o PA'!$Q$5:$Q$2004=G$1),('Diário 3o PA'!$F$5:$F$2004))
+SUMPRODUCT(-('Diário 4º PA'!$E$5:$E$2004='Analítico Cp.'!$B151),-('Diário 4º PA'!$Q$5:$Q$2004=G$1),('Diário 4º PA'!$F$5:$F$2004))
+SUMPRODUCT(-('Diário 5º PA'!$E$5:$E$2004='Analítico Cp.'!$B151),-('Diário 5º PA'!$Q$5:$Q$2004=G$1),('Diário 5º PA'!$F$5:$F$2004))
+SUMPRODUCT(-('Comp.'!$D$5:$D$253='Analítico Cp.'!$B151),-('Comp.'!$L$5:$L$253=G$1),('Comp.'!$E$5:$E$253))</f>
        <v>0</v>
      </c>
      <c r="H151" s="15">
        <f>SUMPRODUCT(-('Diário 2o PA'!$E$5:$E$1412='Analítico Cp.'!$B151),-('Diário 2o PA'!$Q$5:$Q$1412=H$1),('Diário 2o PA'!$F$5:$F$1412))
+SUMPRODUCT(-('Diário 3o PA'!$E$5:$E$2004='Analítico Cp.'!$B151),-('Diário 3o PA'!$Q$5:$Q$2004=H$1),('Diário 3o PA'!$F$5:$F$2004))
+SUMPRODUCT(-('Diário 4º PA'!$E$5:$E$2004='Analítico Cp.'!$B151),-('Diário 4º PA'!$Q$5:$Q$2004=H$1),('Diário 4º PA'!$F$5:$F$2004))
+SUMPRODUCT(-('Diário 5º PA'!$E$5:$E$2004='Analítico Cp.'!$B151),-('Diário 5º PA'!$Q$5:$Q$2004=H$1),('Diário 5º PA'!$F$5:$F$2004))
+SUMPRODUCT(-('Comp.'!$D$5:$D$253='Analítico Cp.'!$B151),-('Comp.'!$L$5:$L$253=H$1),('Comp.'!$E$5:$E$253))</f>
        <v>0</v>
      </c>
      <c r="I151" s="15">
        <f>SUMPRODUCT(-('Diário 2o PA'!$E$5:$E$1412='Analítico Cp.'!$B151),-('Diário 2o PA'!$Q$5:$Q$1412=I$1),('Diário 2o PA'!$F$5:$F$1412))
+SUMPRODUCT(-('Diário 3o PA'!$E$5:$E$2004='Analítico Cp.'!$B151),-('Diário 3o PA'!$Q$5:$Q$2004=I$1),('Diário 3o PA'!$F$5:$F$2004))
+SUMPRODUCT(-('Diário 4º PA'!$E$5:$E$2004='Analítico Cp.'!$B151),-('Diário 4º PA'!$Q$5:$Q$2004=I$1),('Diário 4º PA'!$F$5:$F$2004))
+SUMPRODUCT(-('Diário 5º PA'!$E$5:$E$2004='Analítico Cp.'!$B151),-('Diário 5º PA'!$Q$5:$Q$2004=I$1),('Diário 5º PA'!$F$5:$F$2004))
+SUMPRODUCT(-('Comp.'!$D$5:$D$253='Analítico Cp.'!$B151),-('Comp.'!$L$5:$L$253=I$1),('Comp.'!$E$5:$E$253))</f>
        <v>0</v>
      </c>
      <c r="J151" s="15">
        <f>SUMPRODUCT(-('Diário 2o PA'!$E$5:$E$1412='Analítico Cp.'!$B151),-('Diário 2o PA'!$Q$5:$Q$1412=J$1),('Diário 2o PA'!$F$5:$F$1412))
+SUMPRODUCT(-('Diário 3o PA'!$E$5:$E$2004='Analítico Cp.'!$B151),-('Diário 3o PA'!$Q$5:$Q$2004=J$1),('Diário 3o PA'!$F$5:$F$2004))
+SUMPRODUCT(-('Diário 4º PA'!$E$5:$E$2004='Analítico Cp.'!$B151),-('Diário 4º PA'!$Q$5:$Q$2004=J$1),('Diário 4º PA'!$F$5:$F$2004))
+SUMPRODUCT(-('Diário 5º PA'!$E$5:$E$2004='Analítico Cp.'!$B151),-('Diário 5º PA'!$Q$5:$Q$2004=J$1),('Diário 5º PA'!$F$5:$F$2004))
+SUMPRODUCT(-('Comp.'!$D$5:$D$253='Analítico Cp.'!$B151),-('Comp.'!$L$5:$L$253=J$1),('Comp.'!$E$5:$E$253))</f>
        <v>0</v>
      </c>
      <c r="K151" s="15">
        <f>SUMPRODUCT(-('Diário 2o PA'!$E$5:$E$1412='Analítico Cp.'!$B151),-('Diário 2o PA'!$Q$5:$Q$1412=K$1),('Diário 2o PA'!$F$5:$F$1412))
+SUMPRODUCT(-('Diário 3o PA'!$E$5:$E$2004='Analítico Cp.'!$B151),-('Diário 3o PA'!$Q$5:$Q$2004=K$1),('Diário 3o PA'!$F$5:$F$2004))
+SUMPRODUCT(-('Diário 4º PA'!$E$5:$E$2004='Analítico Cp.'!$B151),-('Diário 4º PA'!$Q$5:$Q$2004=K$1),('Diário 4º PA'!$F$5:$F$2004))
+SUMPRODUCT(-('Diário 5º PA'!$E$5:$E$2004='Analítico Cp.'!$B151),-('Diário 5º PA'!$Q$5:$Q$2004=K$1),('Diário 5º PA'!$F$5:$F$2004))
+SUMPRODUCT(-('Comp.'!$D$5:$D$253='Analítico Cp.'!$B151),-('Comp.'!$L$5:$L$253=K$1),('Comp.'!$E$5:$E$253))</f>
        <v>0</v>
      </c>
      <c r="L151" s="15">
        <f>SUMPRODUCT(-('Diário 2o PA'!$E$5:$E$1412='Analítico Cp.'!$B151),-('Diário 2o PA'!$Q$5:$Q$1412=L$1),('Diário 2o PA'!$F$5:$F$1412))
+SUMPRODUCT(-('Diário 3o PA'!$E$5:$E$2004='Analítico Cp.'!$B151),-('Diário 3o PA'!$Q$5:$Q$2004=L$1),('Diário 3o PA'!$F$5:$F$2004))
+SUMPRODUCT(-('Diário 4º PA'!$E$5:$E$2004='Analítico Cp.'!$B151),-('Diário 4º PA'!$Q$5:$Q$2004=L$1),('Diário 4º PA'!$F$5:$F$2004))
+SUMPRODUCT(-('Diário 5º PA'!$E$5:$E$2004='Analítico Cp.'!$B151),-('Diário 5º PA'!$Q$5:$Q$2004=L$1),('Diário 5º PA'!$F$5:$F$2004))
+SUMPRODUCT(-('Comp.'!$D$5:$D$253='Analítico Cp.'!$B151),-('Comp.'!$L$5:$L$253=L$1),('Comp.'!$E$5:$E$253))</f>
        <v>0</v>
      </c>
      <c r="M151" s="15">
        <f>SUMPRODUCT(-('Diário 2o PA'!$E$5:$E$1412='Analítico Cp.'!$B151),-('Diário 2o PA'!$Q$5:$Q$1412=M$1),('Diário 2o PA'!$F$5:$F$1412))
+SUMPRODUCT(-('Diário 3o PA'!$E$5:$E$2004='Analítico Cp.'!$B151),-('Diário 3o PA'!$Q$5:$Q$2004=M$1),('Diário 3o PA'!$F$5:$F$2004))
+SUMPRODUCT(-('Diário 4º PA'!$E$5:$E$2004='Analítico Cp.'!$B151),-('Diário 4º PA'!$Q$5:$Q$2004=M$1),('Diário 4º PA'!$F$5:$F$2004))
+SUMPRODUCT(-('Diário 5º PA'!$E$5:$E$2004='Analítico Cp.'!$B151),-('Diário 5º PA'!$Q$5:$Q$2004=M$1),('Diário 5º PA'!$F$5:$F$2004))
+SUMPRODUCT(-('Comp.'!$D$5:$D$253='Analítico Cp.'!$B151),-('Comp.'!$L$5:$L$253=M$1),('Comp.'!$E$5:$E$253))</f>
        <v>0</v>
      </c>
      <c r="N151" s="15">
        <f>SUMPRODUCT(-('Diário 2o PA'!$E$5:$E$1412='Analítico Cp.'!$B151),-('Diário 2o PA'!$Q$5:$Q$1412=N$1),('Diário 2o PA'!$F$5:$F$1412))
+SUMPRODUCT(-('Diário 3o PA'!$E$5:$E$2004='Analítico Cp.'!$B151),-('Diário 3o PA'!$Q$5:$Q$2004=N$1),('Diário 3o PA'!$F$5:$F$2004))
+SUMPRODUCT(-('Diário 4º PA'!$E$5:$E$2004='Analítico Cp.'!$B151),-('Diário 4º PA'!$Q$5:$Q$2004=N$1),('Diário 4º PA'!$F$5:$F$2004))
+SUMPRODUCT(-('Diário 5º PA'!$E$5:$E$2004='Analítico Cp.'!$B151),-('Diário 5º PA'!$Q$5:$Q$2004=N$1),('Diário 5º PA'!$F$5:$F$2004))
+SUMPRODUCT(-('Comp.'!$D$5:$D$253='Analítico Cp.'!$B151),-('Comp.'!$L$5:$L$253=N$1),('Comp.'!$E$5:$E$253))</f>
        <v>0</v>
      </c>
      <c r="O151" s="16">
        <f t="shared" si="14"/>
        <v>282.3</v>
      </c>
      <c r="P151" s="193">
        <f t="shared" si="15"/>
        <v>3.9635244552407292E-5</v>
      </c>
    </row>
    <row r="152" spans="1:16" ht="23.25" customHeight="1" x14ac:dyDescent="0.25">
      <c r="A152" s="68" t="s">
        <v>679</v>
      </c>
      <c r="B152" s="115" t="s">
        <v>727</v>
      </c>
      <c r="C152" s="15">
        <f>SUMPRODUCT(-('Diário 2o PA'!$E$5:$E$1412='Analítico Cp.'!$B152),-('Diário 2o PA'!$Q$5:$Q$1412=C$1),('Diário 2o PA'!$F$5:$F$1412))
+SUMPRODUCT(-('Diário 3o PA'!$E$5:$E$2004='Analítico Cp.'!$B152),-('Diário 3o PA'!$Q$5:$Q$2004=C$1),('Diário 3o PA'!$F$5:$F$2004))
+SUMPRODUCT(-('Diário 4º PA'!$E$5:$E$2004='Analítico Cp.'!$B152),-('Diário 4º PA'!$Q$5:$Q$2004=C$1),('Diário 4º PA'!$F$5:$F$2004))
+SUMPRODUCT(-('Diário 5º PA'!$E$5:$E$2004='Analítico Cp.'!$B152),-('Diário 5º PA'!$Q$5:$Q$2004=C$1),('Diário 5º PA'!$F$5:$F$2004))
+SUMPRODUCT(-('Comp.'!$D$5:$D$253='Analítico Cp.'!$B152),-('Comp.'!$L$5:$L$253=C$1),('Comp.'!$E$5:$E$253))</f>
        <v>562.54999999999995</v>
      </c>
      <c r="D152" s="15">
        <f>SUMPRODUCT(-('Diário 2o PA'!$E$5:$E$1412='Analítico Cp.'!$B152),-('Diário 2o PA'!$Q$5:$Q$1412=D$1),('Diário 2o PA'!$F$5:$F$1412))
+SUMPRODUCT(-('Diário 3o PA'!$E$5:$E$2004='Analítico Cp.'!$B152),-('Diário 3o PA'!$Q$5:$Q$2004=D$1),('Diário 3o PA'!$F$5:$F$2004))
+SUMPRODUCT(-('Diário 4º PA'!$E$5:$E$2004='Analítico Cp.'!$B152),-('Diário 4º PA'!$Q$5:$Q$2004=D$1),('Diário 4º PA'!$F$5:$F$2004))
+SUMPRODUCT(-('Diário 5º PA'!$E$5:$E$2004='Analítico Cp.'!$B152),-('Diário 5º PA'!$Q$5:$Q$2004=D$1),('Diário 5º PA'!$F$5:$F$2004))
+SUMPRODUCT(-('Comp.'!$D$5:$D$253='Analítico Cp.'!$B152),-('Comp.'!$L$5:$L$253=D$1),('Comp.'!$E$5:$E$253))</f>
        <v>743.91</v>
      </c>
      <c r="E152" s="15">
        <f>SUMPRODUCT(-('Diário 2o PA'!$E$5:$E$1412='Analítico Cp.'!$B152),-('Diário 2o PA'!$Q$5:$Q$1412=E$1),('Diário 2o PA'!$F$5:$F$1412))
+SUMPRODUCT(-('Diário 3o PA'!$E$5:$E$2004='Analítico Cp.'!$B152),-('Diário 3o PA'!$Q$5:$Q$2004=E$1),('Diário 3o PA'!$F$5:$F$2004))
+SUMPRODUCT(-('Diário 4º PA'!$E$5:$E$2004='Analítico Cp.'!$B152),-('Diário 4º PA'!$Q$5:$Q$2004=E$1),('Diário 4º PA'!$F$5:$F$2004))
+SUMPRODUCT(-('Diário 5º PA'!$E$5:$E$2004='Analítico Cp.'!$B152),-('Diário 5º PA'!$Q$5:$Q$2004=E$1),('Diário 5º PA'!$F$5:$F$2004))
+SUMPRODUCT(-('Comp.'!$D$5:$D$253='Analítico Cp.'!$B152),-('Comp.'!$L$5:$L$253=E$1),('Comp.'!$E$5:$E$253))</f>
        <v>0</v>
      </c>
      <c r="F152" s="15">
        <f>SUMPRODUCT(-('Diário 2o PA'!$E$5:$E$1412='Analítico Cp.'!$B152),-('Diário 2o PA'!$Q$5:$Q$1412=F$1),('Diário 2o PA'!$F$5:$F$1412))
+SUMPRODUCT(-('Diário 3o PA'!$E$5:$E$2004='Analítico Cp.'!$B152),-('Diário 3o PA'!$Q$5:$Q$2004=F$1),('Diário 3o PA'!$F$5:$F$2004))
+SUMPRODUCT(-('Diário 4º PA'!$E$5:$E$2004='Analítico Cp.'!$B152),-('Diário 4º PA'!$Q$5:$Q$2004=F$1),('Diário 4º PA'!$F$5:$F$2004))
+SUMPRODUCT(-('Diário 5º PA'!$E$5:$E$2004='Analítico Cp.'!$B152),-('Diário 5º PA'!$Q$5:$Q$2004=F$1),('Diário 5º PA'!$F$5:$F$2004))
+SUMPRODUCT(-('Comp.'!$D$5:$D$253='Analítico Cp.'!$B152),-('Comp.'!$L$5:$L$253=F$1),('Comp.'!$E$5:$E$253))</f>
        <v>0</v>
      </c>
      <c r="G152" s="15">
        <f>SUMPRODUCT(-('Diário 2o PA'!$E$5:$E$1412='Analítico Cp.'!$B152),-('Diário 2o PA'!$Q$5:$Q$1412=G$1),('Diário 2o PA'!$F$5:$F$1412))
+SUMPRODUCT(-('Diário 3o PA'!$E$5:$E$2004='Analítico Cp.'!$B152),-('Diário 3o PA'!$Q$5:$Q$2004=G$1),('Diário 3o PA'!$F$5:$F$2004))
+SUMPRODUCT(-('Diário 4º PA'!$E$5:$E$2004='Analítico Cp.'!$B152),-('Diário 4º PA'!$Q$5:$Q$2004=G$1),('Diário 4º PA'!$F$5:$F$2004))
+SUMPRODUCT(-('Diário 5º PA'!$E$5:$E$2004='Analítico Cp.'!$B152),-('Diário 5º PA'!$Q$5:$Q$2004=G$1),('Diário 5º PA'!$F$5:$F$2004))
+SUMPRODUCT(-('Comp.'!$D$5:$D$253='Analítico Cp.'!$B152),-('Comp.'!$L$5:$L$253=G$1),('Comp.'!$E$5:$E$253))</f>
        <v>0</v>
      </c>
      <c r="H152" s="15">
        <f>SUMPRODUCT(-('Diário 2o PA'!$E$5:$E$1412='Analítico Cp.'!$B152),-('Diário 2o PA'!$Q$5:$Q$1412=H$1),('Diário 2o PA'!$F$5:$F$1412))
+SUMPRODUCT(-('Diário 3o PA'!$E$5:$E$2004='Analítico Cp.'!$B152),-('Diário 3o PA'!$Q$5:$Q$2004=H$1),('Diário 3o PA'!$F$5:$F$2004))
+SUMPRODUCT(-('Diário 4º PA'!$E$5:$E$2004='Analítico Cp.'!$B152),-('Diário 4º PA'!$Q$5:$Q$2004=H$1),('Diário 4º PA'!$F$5:$F$2004))
+SUMPRODUCT(-('Diário 5º PA'!$E$5:$E$2004='Analítico Cp.'!$B152),-('Diário 5º PA'!$Q$5:$Q$2004=H$1),('Diário 5º PA'!$F$5:$F$2004))
+SUMPRODUCT(-('Comp.'!$D$5:$D$253='Analítico Cp.'!$B152),-('Comp.'!$L$5:$L$253=H$1),('Comp.'!$E$5:$E$253))</f>
        <v>0</v>
      </c>
      <c r="I152" s="15">
        <f>SUMPRODUCT(-('Diário 2o PA'!$E$5:$E$1412='Analítico Cp.'!$B152),-('Diário 2o PA'!$Q$5:$Q$1412=I$1),('Diário 2o PA'!$F$5:$F$1412))
+SUMPRODUCT(-('Diário 3o PA'!$E$5:$E$2004='Analítico Cp.'!$B152),-('Diário 3o PA'!$Q$5:$Q$2004=I$1),('Diário 3o PA'!$F$5:$F$2004))
+SUMPRODUCT(-('Diário 4º PA'!$E$5:$E$2004='Analítico Cp.'!$B152),-('Diário 4º PA'!$Q$5:$Q$2004=I$1),('Diário 4º PA'!$F$5:$F$2004))
+SUMPRODUCT(-('Diário 5º PA'!$E$5:$E$2004='Analítico Cp.'!$B152),-('Diário 5º PA'!$Q$5:$Q$2004=I$1),('Diário 5º PA'!$F$5:$F$2004))
+SUMPRODUCT(-('Comp.'!$D$5:$D$253='Analítico Cp.'!$B152),-('Comp.'!$L$5:$L$253=I$1),('Comp.'!$E$5:$E$253))</f>
        <v>0</v>
      </c>
      <c r="J152" s="15">
        <f>SUMPRODUCT(-('Diário 2o PA'!$E$5:$E$1412='Analítico Cp.'!$B152),-('Diário 2o PA'!$Q$5:$Q$1412=J$1),('Diário 2o PA'!$F$5:$F$1412))
+SUMPRODUCT(-('Diário 3o PA'!$E$5:$E$2004='Analítico Cp.'!$B152),-('Diário 3o PA'!$Q$5:$Q$2004=J$1),('Diário 3o PA'!$F$5:$F$2004))
+SUMPRODUCT(-('Diário 4º PA'!$E$5:$E$2004='Analítico Cp.'!$B152),-('Diário 4º PA'!$Q$5:$Q$2004=J$1),('Diário 4º PA'!$F$5:$F$2004))
+SUMPRODUCT(-('Diário 5º PA'!$E$5:$E$2004='Analítico Cp.'!$B152),-('Diário 5º PA'!$Q$5:$Q$2004=J$1),('Diário 5º PA'!$F$5:$F$2004))
+SUMPRODUCT(-('Comp.'!$D$5:$D$253='Analítico Cp.'!$B152),-('Comp.'!$L$5:$L$253=J$1),('Comp.'!$E$5:$E$253))</f>
        <v>0</v>
      </c>
      <c r="K152" s="15">
        <f>SUMPRODUCT(-('Diário 2o PA'!$E$5:$E$1412='Analítico Cp.'!$B152),-('Diário 2o PA'!$Q$5:$Q$1412=K$1),('Diário 2o PA'!$F$5:$F$1412))
+SUMPRODUCT(-('Diário 3o PA'!$E$5:$E$2004='Analítico Cp.'!$B152),-('Diário 3o PA'!$Q$5:$Q$2004=K$1),('Diário 3o PA'!$F$5:$F$2004))
+SUMPRODUCT(-('Diário 4º PA'!$E$5:$E$2004='Analítico Cp.'!$B152),-('Diário 4º PA'!$Q$5:$Q$2004=K$1),('Diário 4º PA'!$F$5:$F$2004))
+SUMPRODUCT(-('Diário 5º PA'!$E$5:$E$2004='Analítico Cp.'!$B152),-('Diário 5º PA'!$Q$5:$Q$2004=K$1),('Diário 5º PA'!$F$5:$F$2004))
+SUMPRODUCT(-('Comp.'!$D$5:$D$253='Analítico Cp.'!$B152),-('Comp.'!$L$5:$L$253=K$1),('Comp.'!$E$5:$E$253))</f>
        <v>0</v>
      </c>
      <c r="L152" s="15">
        <f>SUMPRODUCT(-('Diário 2o PA'!$E$5:$E$1412='Analítico Cp.'!$B152),-('Diário 2o PA'!$Q$5:$Q$1412=L$1),('Diário 2o PA'!$F$5:$F$1412))
+SUMPRODUCT(-('Diário 3o PA'!$E$5:$E$2004='Analítico Cp.'!$B152),-('Diário 3o PA'!$Q$5:$Q$2004=L$1),('Diário 3o PA'!$F$5:$F$2004))
+SUMPRODUCT(-('Diário 4º PA'!$E$5:$E$2004='Analítico Cp.'!$B152),-('Diário 4º PA'!$Q$5:$Q$2004=L$1),('Diário 4º PA'!$F$5:$F$2004))
+SUMPRODUCT(-('Diário 5º PA'!$E$5:$E$2004='Analítico Cp.'!$B152),-('Diário 5º PA'!$Q$5:$Q$2004=L$1),('Diário 5º PA'!$F$5:$F$2004))
+SUMPRODUCT(-('Comp.'!$D$5:$D$253='Analítico Cp.'!$B152),-('Comp.'!$L$5:$L$253=L$1),('Comp.'!$E$5:$E$253))</f>
        <v>0</v>
      </c>
      <c r="M152" s="15">
        <f>SUMPRODUCT(-('Diário 2o PA'!$E$5:$E$1412='Analítico Cp.'!$B152),-('Diário 2o PA'!$Q$5:$Q$1412=M$1),('Diário 2o PA'!$F$5:$F$1412))
+SUMPRODUCT(-('Diário 3o PA'!$E$5:$E$2004='Analítico Cp.'!$B152),-('Diário 3o PA'!$Q$5:$Q$2004=M$1),('Diário 3o PA'!$F$5:$F$2004))
+SUMPRODUCT(-('Diário 4º PA'!$E$5:$E$2004='Analítico Cp.'!$B152),-('Diário 4º PA'!$Q$5:$Q$2004=M$1),('Diário 4º PA'!$F$5:$F$2004))
+SUMPRODUCT(-('Diário 5º PA'!$E$5:$E$2004='Analítico Cp.'!$B152),-('Diário 5º PA'!$Q$5:$Q$2004=M$1),('Diário 5º PA'!$F$5:$F$2004))
+SUMPRODUCT(-('Comp.'!$D$5:$D$253='Analítico Cp.'!$B152),-('Comp.'!$L$5:$L$253=M$1),('Comp.'!$E$5:$E$253))</f>
        <v>0</v>
      </c>
      <c r="N152" s="15">
        <f>SUMPRODUCT(-('Diário 2o PA'!$E$5:$E$1412='Analítico Cp.'!$B152),-('Diário 2o PA'!$Q$5:$Q$1412=N$1),('Diário 2o PA'!$F$5:$F$1412))
+SUMPRODUCT(-('Diário 3o PA'!$E$5:$E$2004='Analítico Cp.'!$B152),-('Diário 3o PA'!$Q$5:$Q$2004=N$1),('Diário 3o PA'!$F$5:$F$2004))
+SUMPRODUCT(-('Diário 4º PA'!$E$5:$E$2004='Analítico Cp.'!$B152),-('Diário 4º PA'!$Q$5:$Q$2004=N$1),('Diário 4º PA'!$F$5:$F$2004))
+SUMPRODUCT(-('Diário 5º PA'!$E$5:$E$2004='Analítico Cp.'!$B152),-('Diário 5º PA'!$Q$5:$Q$2004=N$1),('Diário 5º PA'!$F$5:$F$2004))
+SUMPRODUCT(-('Comp.'!$D$5:$D$253='Analítico Cp.'!$B152),-('Comp.'!$L$5:$L$253=N$1),('Comp.'!$E$5:$E$253))</f>
        <v>0</v>
      </c>
      <c r="O152" s="16">
        <f t="shared" si="14"/>
        <v>1306.46</v>
      </c>
      <c r="P152" s="193">
        <f t="shared" si="15"/>
        <v>1.8342848600048895E-4</v>
      </c>
    </row>
    <row r="153" spans="1:16" ht="23.25" customHeight="1" x14ac:dyDescent="0.25">
      <c r="A153" s="68" t="s">
        <v>680</v>
      </c>
      <c r="B153" s="115" t="s">
        <v>728</v>
      </c>
      <c r="C153" s="15">
        <f>SUMPRODUCT(-('Diário 2o PA'!$E$5:$E$1412='Analítico Cp.'!$B153),-('Diário 2o PA'!$Q$5:$Q$1412=C$1),('Diário 2o PA'!$F$5:$F$1412))
+SUMPRODUCT(-('Diário 3o PA'!$E$5:$E$2004='Analítico Cp.'!$B153),-('Diário 3o PA'!$Q$5:$Q$2004=C$1),('Diário 3o PA'!$F$5:$F$2004))
+SUMPRODUCT(-('Diário 4º PA'!$E$5:$E$2004='Analítico Cp.'!$B153),-('Diário 4º PA'!$Q$5:$Q$2004=C$1),('Diário 4º PA'!$F$5:$F$2004))
+SUMPRODUCT(-('Diário 5º PA'!$E$5:$E$2004='Analítico Cp.'!$B153),-('Diário 5º PA'!$Q$5:$Q$2004=C$1),('Diário 5º PA'!$F$5:$F$2004))
+SUMPRODUCT(-('Comp.'!$D$5:$D$253='Analítico Cp.'!$B153),-('Comp.'!$L$5:$L$253=C$1),('Comp.'!$E$5:$E$253))</f>
        <v>1710.39</v>
      </c>
      <c r="D153" s="15">
        <f>SUMPRODUCT(-('Diário 2o PA'!$E$5:$E$1412='Analítico Cp.'!$B153),-('Diário 2o PA'!$Q$5:$Q$1412=D$1),('Diário 2o PA'!$F$5:$F$1412))
+SUMPRODUCT(-('Diário 3o PA'!$E$5:$E$2004='Analítico Cp.'!$B153),-('Diário 3o PA'!$Q$5:$Q$2004=D$1),('Diário 3o PA'!$F$5:$F$2004))
+SUMPRODUCT(-('Diário 4º PA'!$E$5:$E$2004='Analítico Cp.'!$B153),-('Diário 4º PA'!$Q$5:$Q$2004=D$1),('Diário 4º PA'!$F$5:$F$2004))
+SUMPRODUCT(-('Diário 5º PA'!$E$5:$E$2004='Analítico Cp.'!$B153),-('Diário 5º PA'!$Q$5:$Q$2004=D$1),('Diário 5º PA'!$F$5:$F$2004))
+SUMPRODUCT(-('Comp.'!$D$5:$D$253='Analítico Cp.'!$B153),-('Comp.'!$L$5:$L$253=D$1),('Comp.'!$E$5:$E$253))</f>
        <v>979</v>
      </c>
      <c r="E153" s="15">
        <f>SUMPRODUCT(-('Diário 2o PA'!$E$5:$E$1412='Analítico Cp.'!$B153),-('Diário 2o PA'!$Q$5:$Q$1412=E$1),('Diário 2o PA'!$F$5:$F$1412))
+SUMPRODUCT(-('Diário 3o PA'!$E$5:$E$2004='Analítico Cp.'!$B153),-('Diário 3o PA'!$Q$5:$Q$2004=E$1),('Diário 3o PA'!$F$5:$F$2004))
+SUMPRODUCT(-('Diário 4º PA'!$E$5:$E$2004='Analítico Cp.'!$B153),-('Diário 4º PA'!$Q$5:$Q$2004=E$1),('Diário 4º PA'!$F$5:$F$2004))
+SUMPRODUCT(-('Diário 5º PA'!$E$5:$E$2004='Analítico Cp.'!$B153),-('Diário 5º PA'!$Q$5:$Q$2004=E$1),('Diário 5º PA'!$F$5:$F$2004))
+SUMPRODUCT(-('Comp.'!$D$5:$D$253='Analítico Cp.'!$B153),-('Comp.'!$L$5:$L$253=E$1),('Comp.'!$E$5:$E$253))</f>
        <v>8321.2000000000007</v>
      </c>
      <c r="F153" s="15">
        <f>SUMPRODUCT(-('Diário 2o PA'!$E$5:$E$1412='Analítico Cp.'!$B153),-('Diário 2o PA'!$Q$5:$Q$1412=F$1),('Diário 2o PA'!$F$5:$F$1412))
+SUMPRODUCT(-('Diário 3o PA'!$E$5:$E$2004='Analítico Cp.'!$B153),-('Diário 3o PA'!$Q$5:$Q$2004=F$1),('Diário 3o PA'!$F$5:$F$2004))
+SUMPRODUCT(-('Diário 4º PA'!$E$5:$E$2004='Analítico Cp.'!$B153),-('Diário 4º PA'!$Q$5:$Q$2004=F$1),('Diário 4º PA'!$F$5:$F$2004))
+SUMPRODUCT(-('Diário 5º PA'!$E$5:$E$2004='Analítico Cp.'!$B153),-('Diário 5º PA'!$Q$5:$Q$2004=F$1),('Diário 5º PA'!$F$5:$F$2004))
+SUMPRODUCT(-('Comp.'!$D$5:$D$253='Analítico Cp.'!$B153),-('Comp.'!$L$5:$L$253=F$1),('Comp.'!$E$5:$E$253))</f>
        <v>0</v>
      </c>
      <c r="G153" s="15">
        <f>SUMPRODUCT(-('Diário 2o PA'!$E$5:$E$1412='Analítico Cp.'!$B153),-('Diário 2o PA'!$Q$5:$Q$1412=G$1),('Diário 2o PA'!$F$5:$F$1412))
+SUMPRODUCT(-('Diário 3o PA'!$E$5:$E$2004='Analítico Cp.'!$B153),-('Diário 3o PA'!$Q$5:$Q$2004=G$1),('Diário 3o PA'!$F$5:$F$2004))
+SUMPRODUCT(-('Diário 4º PA'!$E$5:$E$2004='Analítico Cp.'!$B153),-('Diário 4º PA'!$Q$5:$Q$2004=G$1),('Diário 4º PA'!$F$5:$F$2004))
+SUMPRODUCT(-('Diário 5º PA'!$E$5:$E$2004='Analítico Cp.'!$B153),-('Diário 5º PA'!$Q$5:$Q$2004=G$1),('Diário 5º PA'!$F$5:$F$2004))
+SUMPRODUCT(-('Comp.'!$D$5:$D$253='Analítico Cp.'!$B153),-('Comp.'!$L$5:$L$253=G$1),('Comp.'!$E$5:$E$253))</f>
        <v>0</v>
      </c>
      <c r="H153" s="15">
        <f>SUMPRODUCT(-('Diário 2o PA'!$E$5:$E$1412='Analítico Cp.'!$B153),-('Diário 2o PA'!$Q$5:$Q$1412=H$1),('Diário 2o PA'!$F$5:$F$1412))
+SUMPRODUCT(-('Diário 3o PA'!$E$5:$E$2004='Analítico Cp.'!$B153),-('Diário 3o PA'!$Q$5:$Q$2004=H$1),('Diário 3o PA'!$F$5:$F$2004))
+SUMPRODUCT(-('Diário 4º PA'!$E$5:$E$2004='Analítico Cp.'!$B153),-('Diário 4º PA'!$Q$5:$Q$2004=H$1),('Diário 4º PA'!$F$5:$F$2004))
+SUMPRODUCT(-('Diário 5º PA'!$E$5:$E$2004='Analítico Cp.'!$B153),-('Diário 5º PA'!$Q$5:$Q$2004=H$1),('Diário 5º PA'!$F$5:$F$2004))
+SUMPRODUCT(-('Comp.'!$D$5:$D$253='Analítico Cp.'!$B153),-('Comp.'!$L$5:$L$253=H$1),('Comp.'!$E$5:$E$253))</f>
        <v>0</v>
      </c>
      <c r="I153" s="15">
        <f>SUMPRODUCT(-('Diário 2o PA'!$E$5:$E$1412='Analítico Cp.'!$B153),-('Diário 2o PA'!$Q$5:$Q$1412=I$1),('Diário 2o PA'!$F$5:$F$1412))
+SUMPRODUCT(-('Diário 3o PA'!$E$5:$E$2004='Analítico Cp.'!$B153),-('Diário 3o PA'!$Q$5:$Q$2004=I$1),('Diário 3o PA'!$F$5:$F$2004))
+SUMPRODUCT(-('Diário 4º PA'!$E$5:$E$2004='Analítico Cp.'!$B153),-('Diário 4º PA'!$Q$5:$Q$2004=I$1),('Diário 4º PA'!$F$5:$F$2004))
+SUMPRODUCT(-('Diário 5º PA'!$E$5:$E$2004='Analítico Cp.'!$B153),-('Diário 5º PA'!$Q$5:$Q$2004=I$1),('Diário 5º PA'!$F$5:$F$2004))
+SUMPRODUCT(-('Comp.'!$D$5:$D$253='Analítico Cp.'!$B153),-('Comp.'!$L$5:$L$253=I$1),('Comp.'!$E$5:$E$253))</f>
        <v>0</v>
      </c>
      <c r="J153" s="15">
        <f>SUMPRODUCT(-('Diário 2o PA'!$E$5:$E$1412='Analítico Cp.'!$B153),-('Diário 2o PA'!$Q$5:$Q$1412=J$1),('Diário 2o PA'!$F$5:$F$1412))
+SUMPRODUCT(-('Diário 3o PA'!$E$5:$E$2004='Analítico Cp.'!$B153),-('Diário 3o PA'!$Q$5:$Q$2004=J$1),('Diário 3o PA'!$F$5:$F$2004))
+SUMPRODUCT(-('Diário 4º PA'!$E$5:$E$2004='Analítico Cp.'!$B153),-('Diário 4º PA'!$Q$5:$Q$2004=J$1),('Diário 4º PA'!$F$5:$F$2004))
+SUMPRODUCT(-('Diário 5º PA'!$E$5:$E$2004='Analítico Cp.'!$B153),-('Diário 5º PA'!$Q$5:$Q$2004=J$1),('Diário 5º PA'!$F$5:$F$2004))
+SUMPRODUCT(-('Comp.'!$D$5:$D$253='Analítico Cp.'!$B153),-('Comp.'!$L$5:$L$253=J$1),('Comp.'!$E$5:$E$253))</f>
        <v>0</v>
      </c>
      <c r="K153" s="15">
        <f>SUMPRODUCT(-('Diário 2o PA'!$E$5:$E$1412='Analítico Cp.'!$B153),-('Diário 2o PA'!$Q$5:$Q$1412=K$1),('Diário 2o PA'!$F$5:$F$1412))
+SUMPRODUCT(-('Diário 3o PA'!$E$5:$E$2004='Analítico Cp.'!$B153),-('Diário 3o PA'!$Q$5:$Q$2004=K$1),('Diário 3o PA'!$F$5:$F$2004))
+SUMPRODUCT(-('Diário 4º PA'!$E$5:$E$2004='Analítico Cp.'!$B153),-('Diário 4º PA'!$Q$5:$Q$2004=K$1),('Diário 4º PA'!$F$5:$F$2004))
+SUMPRODUCT(-('Diário 5º PA'!$E$5:$E$2004='Analítico Cp.'!$B153),-('Diário 5º PA'!$Q$5:$Q$2004=K$1),('Diário 5º PA'!$F$5:$F$2004))
+SUMPRODUCT(-('Comp.'!$D$5:$D$253='Analítico Cp.'!$B153),-('Comp.'!$L$5:$L$253=K$1),('Comp.'!$E$5:$E$253))</f>
        <v>0</v>
      </c>
      <c r="L153" s="15">
        <f>SUMPRODUCT(-('Diário 2o PA'!$E$5:$E$1412='Analítico Cp.'!$B153),-('Diário 2o PA'!$Q$5:$Q$1412=L$1),('Diário 2o PA'!$F$5:$F$1412))
+SUMPRODUCT(-('Diário 3o PA'!$E$5:$E$2004='Analítico Cp.'!$B153),-('Diário 3o PA'!$Q$5:$Q$2004=L$1),('Diário 3o PA'!$F$5:$F$2004))
+SUMPRODUCT(-('Diário 4º PA'!$E$5:$E$2004='Analítico Cp.'!$B153),-('Diário 4º PA'!$Q$5:$Q$2004=L$1),('Diário 4º PA'!$F$5:$F$2004))
+SUMPRODUCT(-('Diário 5º PA'!$E$5:$E$2004='Analítico Cp.'!$B153),-('Diário 5º PA'!$Q$5:$Q$2004=L$1),('Diário 5º PA'!$F$5:$F$2004))
+SUMPRODUCT(-('Comp.'!$D$5:$D$253='Analítico Cp.'!$B153),-('Comp.'!$L$5:$L$253=L$1),('Comp.'!$E$5:$E$253))</f>
        <v>0</v>
      </c>
      <c r="M153" s="15">
        <f>SUMPRODUCT(-('Diário 2o PA'!$E$5:$E$1412='Analítico Cp.'!$B153),-('Diário 2o PA'!$Q$5:$Q$1412=M$1),('Diário 2o PA'!$F$5:$F$1412))
+SUMPRODUCT(-('Diário 3o PA'!$E$5:$E$2004='Analítico Cp.'!$B153),-('Diário 3o PA'!$Q$5:$Q$2004=M$1),('Diário 3o PA'!$F$5:$F$2004))
+SUMPRODUCT(-('Diário 4º PA'!$E$5:$E$2004='Analítico Cp.'!$B153),-('Diário 4º PA'!$Q$5:$Q$2004=M$1),('Diário 4º PA'!$F$5:$F$2004))
+SUMPRODUCT(-('Diário 5º PA'!$E$5:$E$2004='Analítico Cp.'!$B153),-('Diário 5º PA'!$Q$5:$Q$2004=M$1),('Diário 5º PA'!$F$5:$F$2004))
+SUMPRODUCT(-('Comp.'!$D$5:$D$253='Analítico Cp.'!$B153),-('Comp.'!$L$5:$L$253=M$1),('Comp.'!$E$5:$E$253))</f>
        <v>0</v>
      </c>
      <c r="N153" s="15">
        <f>SUMPRODUCT(-('Diário 2o PA'!$E$5:$E$1412='Analítico Cp.'!$B153),-('Diário 2o PA'!$Q$5:$Q$1412=N$1),('Diário 2o PA'!$F$5:$F$1412))
+SUMPRODUCT(-('Diário 3o PA'!$E$5:$E$2004='Analítico Cp.'!$B153),-('Diário 3o PA'!$Q$5:$Q$2004=N$1),('Diário 3o PA'!$F$5:$F$2004))
+SUMPRODUCT(-('Diário 4º PA'!$E$5:$E$2004='Analítico Cp.'!$B153),-('Diário 4º PA'!$Q$5:$Q$2004=N$1),('Diário 4º PA'!$F$5:$F$2004))
+SUMPRODUCT(-('Diário 5º PA'!$E$5:$E$2004='Analítico Cp.'!$B153),-('Diário 5º PA'!$Q$5:$Q$2004=N$1),('Diário 5º PA'!$F$5:$F$2004))
+SUMPRODUCT(-('Comp.'!$D$5:$D$253='Analítico Cp.'!$B153),-('Comp.'!$L$5:$L$253=N$1),('Comp.'!$E$5:$E$253))</f>
        <v>0</v>
      </c>
      <c r="O153" s="16">
        <f t="shared" si="14"/>
        <v>11010.59</v>
      </c>
      <c r="P153" s="193">
        <f t="shared" si="15"/>
        <v>1.5458994945670925E-3</v>
      </c>
    </row>
    <row r="154" spans="1:16" ht="23.25" customHeight="1" x14ac:dyDescent="0.25">
      <c r="A154" s="68" t="s">
        <v>681</v>
      </c>
      <c r="B154" s="115" t="s">
        <v>729</v>
      </c>
      <c r="C154" s="15">
        <f>SUMPRODUCT(-('Diário 2o PA'!$E$5:$E$1412='Analítico Cp.'!$B154),-('Diário 2o PA'!$Q$5:$Q$1412=C$1),('Diário 2o PA'!$F$5:$F$1412))
+SUMPRODUCT(-('Diário 3o PA'!$E$5:$E$2004='Analítico Cp.'!$B154),-('Diário 3o PA'!$Q$5:$Q$2004=C$1),('Diário 3o PA'!$F$5:$F$2004))
+SUMPRODUCT(-('Diário 4º PA'!$E$5:$E$2004='Analítico Cp.'!$B154),-('Diário 4º PA'!$Q$5:$Q$2004=C$1),('Diário 4º PA'!$F$5:$F$2004))
+SUMPRODUCT(-('Diário 5º PA'!$E$5:$E$2004='Analítico Cp.'!$B154),-('Diário 5º PA'!$Q$5:$Q$2004=C$1),('Diário 5º PA'!$F$5:$F$2004))
+SUMPRODUCT(-('Comp.'!$D$5:$D$253='Analítico Cp.'!$B154),-('Comp.'!$L$5:$L$253=C$1),('Comp.'!$E$5:$E$253))</f>
        <v>2325</v>
      </c>
      <c r="D154" s="15">
        <f>SUMPRODUCT(-('Diário 2o PA'!$E$5:$E$1412='Analítico Cp.'!$B154),-('Diário 2o PA'!$Q$5:$Q$1412=D$1),('Diário 2o PA'!$F$5:$F$1412))
+SUMPRODUCT(-('Diário 3o PA'!$E$5:$E$2004='Analítico Cp.'!$B154),-('Diário 3o PA'!$Q$5:$Q$2004=D$1),('Diário 3o PA'!$F$5:$F$2004))
+SUMPRODUCT(-('Diário 4º PA'!$E$5:$E$2004='Analítico Cp.'!$B154),-('Diário 4º PA'!$Q$5:$Q$2004=D$1),('Diário 4º PA'!$F$5:$F$2004))
+SUMPRODUCT(-('Diário 5º PA'!$E$5:$E$2004='Analítico Cp.'!$B154),-('Diário 5º PA'!$Q$5:$Q$2004=D$1),('Diário 5º PA'!$F$5:$F$2004))
+SUMPRODUCT(-('Comp.'!$D$5:$D$253='Analítico Cp.'!$B154),-('Comp.'!$L$5:$L$253=D$1),('Comp.'!$E$5:$E$253))</f>
        <v>3010.2400000000002</v>
      </c>
      <c r="E154" s="15">
        <f>SUMPRODUCT(-('Diário 2o PA'!$E$5:$E$1412='Analítico Cp.'!$B154),-('Diário 2o PA'!$Q$5:$Q$1412=E$1),('Diário 2o PA'!$F$5:$F$1412))
+SUMPRODUCT(-('Diário 3o PA'!$E$5:$E$2004='Analítico Cp.'!$B154),-('Diário 3o PA'!$Q$5:$Q$2004=E$1),('Diário 3o PA'!$F$5:$F$2004))
+SUMPRODUCT(-('Diário 4º PA'!$E$5:$E$2004='Analítico Cp.'!$B154),-('Diário 4º PA'!$Q$5:$Q$2004=E$1),('Diário 4º PA'!$F$5:$F$2004))
+SUMPRODUCT(-('Diário 5º PA'!$E$5:$E$2004='Analítico Cp.'!$B154),-('Diário 5º PA'!$Q$5:$Q$2004=E$1),('Diário 5º PA'!$F$5:$F$2004))
+SUMPRODUCT(-('Comp.'!$D$5:$D$253='Analítico Cp.'!$B154),-('Comp.'!$L$5:$L$253=E$1),('Comp.'!$E$5:$E$253))</f>
        <v>4866.1399999999994</v>
      </c>
      <c r="F154" s="15">
        <f>SUMPRODUCT(-('Diário 2o PA'!$E$5:$E$1412='Analítico Cp.'!$B154),-('Diário 2o PA'!$Q$5:$Q$1412=F$1),('Diário 2o PA'!$F$5:$F$1412))
+SUMPRODUCT(-('Diário 3o PA'!$E$5:$E$2004='Analítico Cp.'!$B154),-('Diário 3o PA'!$Q$5:$Q$2004=F$1),('Diário 3o PA'!$F$5:$F$2004))
+SUMPRODUCT(-('Diário 4º PA'!$E$5:$E$2004='Analítico Cp.'!$B154),-('Diário 4º PA'!$Q$5:$Q$2004=F$1),('Diário 4º PA'!$F$5:$F$2004))
+SUMPRODUCT(-('Diário 5º PA'!$E$5:$E$2004='Analítico Cp.'!$B154),-('Diário 5º PA'!$Q$5:$Q$2004=F$1),('Diário 5º PA'!$F$5:$F$2004))
+SUMPRODUCT(-('Comp.'!$D$5:$D$253='Analítico Cp.'!$B154),-('Comp.'!$L$5:$L$253=F$1),('Comp.'!$E$5:$E$253))</f>
        <v>0</v>
      </c>
      <c r="G154" s="15">
        <f>SUMPRODUCT(-('Diário 2o PA'!$E$5:$E$1412='Analítico Cp.'!$B154),-('Diário 2o PA'!$Q$5:$Q$1412=G$1),('Diário 2o PA'!$F$5:$F$1412))
+SUMPRODUCT(-('Diário 3o PA'!$E$5:$E$2004='Analítico Cp.'!$B154),-('Diário 3o PA'!$Q$5:$Q$2004=G$1),('Diário 3o PA'!$F$5:$F$2004))
+SUMPRODUCT(-('Diário 4º PA'!$E$5:$E$2004='Analítico Cp.'!$B154),-('Diário 4º PA'!$Q$5:$Q$2004=G$1),('Diário 4º PA'!$F$5:$F$2004))
+SUMPRODUCT(-('Diário 5º PA'!$E$5:$E$2004='Analítico Cp.'!$B154),-('Diário 5º PA'!$Q$5:$Q$2004=G$1),('Diário 5º PA'!$F$5:$F$2004))
+SUMPRODUCT(-('Comp.'!$D$5:$D$253='Analítico Cp.'!$B154),-('Comp.'!$L$5:$L$253=G$1),('Comp.'!$E$5:$E$253))</f>
        <v>0</v>
      </c>
      <c r="H154" s="15">
        <f>SUMPRODUCT(-('Diário 2o PA'!$E$5:$E$1412='Analítico Cp.'!$B154),-('Diário 2o PA'!$Q$5:$Q$1412=H$1),('Diário 2o PA'!$F$5:$F$1412))
+SUMPRODUCT(-('Diário 3o PA'!$E$5:$E$2004='Analítico Cp.'!$B154),-('Diário 3o PA'!$Q$5:$Q$2004=H$1),('Diário 3o PA'!$F$5:$F$2004))
+SUMPRODUCT(-('Diário 4º PA'!$E$5:$E$2004='Analítico Cp.'!$B154),-('Diário 4º PA'!$Q$5:$Q$2004=H$1),('Diário 4º PA'!$F$5:$F$2004))
+SUMPRODUCT(-('Diário 5º PA'!$E$5:$E$2004='Analítico Cp.'!$B154),-('Diário 5º PA'!$Q$5:$Q$2004=H$1),('Diário 5º PA'!$F$5:$F$2004))
+SUMPRODUCT(-('Comp.'!$D$5:$D$253='Analítico Cp.'!$B154),-('Comp.'!$L$5:$L$253=H$1),('Comp.'!$E$5:$E$253))</f>
        <v>0</v>
      </c>
      <c r="I154" s="15">
        <f>SUMPRODUCT(-('Diário 2o PA'!$E$5:$E$1412='Analítico Cp.'!$B154),-('Diário 2o PA'!$Q$5:$Q$1412=I$1),('Diário 2o PA'!$F$5:$F$1412))
+SUMPRODUCT(-('Diário 3o PA'!$E$5:$E$2004='Analítico Cp.'!$B154),-('Diário 3o PA'!$Q$5:$Q$2004=I$1),('Diário 3o PA'!$F$5:$F$2004))
+SUMPRODUCT(-('Diário 4º PA'!$E$5:$E$2004='Analítico Cp.'!$B154),-('Diário 4º PA'!$Q$5:$Q$2004=I$1),('Diário 4º PA'!$F$5:$F$2004))
+SUMPRODUCT(-('Diário 5º PA'!$E$5:$E$2004='Analítico Cp.'!$B154),-('Diário 5º PA'!$Q$5:$Q$2004=I$1),('Diário 5º PA'!$F$5:$F$2004))
+SUMPRODUCT(-('Comp.'!$D$5:$D$253='Analítico Cp.'!$B154),-('Comp.'!$L$5:$L$253=I$1),('Comp.'!$E$5:$E$253))</f>
        <v>0</v>
      </c>
      <c r="J154" s="15">
        <f>SUMPRODUCT(-('Diário 2o PA'!$E$5:$E$1412='Analítico Cp.'!$B154),-('Diário 2o PA'!$Q$5:$Q$1412=J$1),('Diário 2o PA'!$F$5:$F$1412))
+SUMPRODUCT(-('Diário 3o PA'!$E$5:$E$2004='Analítico Cp.'!$B154),-('Diário 3o PA'!$Q$5:$Q$2004=J$1),('Diário 3o PA'!$F$5:$F$2004))
+SUMPRODUCT(-('Diário 4º PA'!$E$5:$E$2004='Analítico Cp.'!$B154),-('Diário 4º PA'!$Q$5:$Q$2004=J$1),('Diário 4º PA'!$F$5:$F$2004))
+SUMPRODUCT(-('Diário 5º PA'!$E$5:$E$2004='Analítico Cp.'!$B154),-('Diário 5º PA'!$Q$5:$Q$2004=J$1),('Diário 5º PA'!$F$5:$F$2004))
+SUMPRODUCT(-('Comp.'!$D$5:$D$253='Analítico Cp.'!$B154),-('Comp.'!$L$5:$L$253=J$1),('Comp.'!$E$5:$E$253))</f>
        <v>0</v>
      </c>
      <c r="K154" s="15">
        <f>SUMPRODUCT(-('Diário 2o PA'!$E$5:$E$1412='Analítico Cp.'!$B154),-('Diário 2o PA'!$Q$5:$Q$1412=K$1),('Diário 2o PA'!$F$5:$F$1412))
+SUMPRODUCT(-('Diário 3o PA'!$E$5:$E$2004='Analítico Cp.'!$B154),-('Diário 3o PA'!$Q$5:$Q$2004=K$1),('Diário 3o PA'!$F$5:$F$2004))
+SUMPRODUCT(-('Diário 4º PA'!$E$5:$E$2004='Analítico Cp.'!$B154),-('Diário 4º PA'!$Q$5:$Q$2004=K$1),('Diário 4º PA'!$F$5:$F$2004))
+SUMPRODUCT(-('Diário 5º PA'!$E$5:$E$2004='Analítico Cp.'!$B154),-('Diário 5º PA'!$Q$5:$Q$2004=K$1),('Diário 5º PA'!$F$5:$F$2004))
+SUMPRODUCT(-('Comp.'!$D$5:$D$253='Analítico Cp.'!$B154),-('Comp.'!$L$5:$L$253=K$1),('Comp.'!$E$5:$E$253))</f>
        <v>0</v>
      </c>
      <c r="L154" s="15">
        <f>SUMPRODUCT(-('Diário 2o PA'!$E$5:$E$1412='Analítico Cp.'!$B154),-('Diário 2o PA'!$Q$5:$Q$1412=L$1),('Diário 2o PA'!$F$5:$F$1412))
+SUMPRODUCT(-('Diário 3o PA'!$E$5:$E$2004='Analítico Cp.'!$B154),-('Diário 3o PA'!$Q$5:$Q$2004=L$1),('Diário 3o PA'!$F$5:$F$2004))
+SUMPRODUCT(-('Diário 4º PA'!$E$5:$E$2004='Analítico Cp.'!$B154),-('Diário 4º PA'!$Q$5:$Q$2004=L$1),('Diário 4º PA'!$F$5:$F$2004))
+SUMPRODUCT(-('Diário 5º PA'!$E$5:$E$2004='Analítico Cp.'!$B154),-('Diário 5º PA'!$Q$5:$Q$2004=L$1),('Diário 5º PA'!$F$5:$F$2004))
+SUMPRODUCT(-('Comp.'!$D$5:$D$253='Analítico Cp.'!$B154),-('Comp.'!$L$5:$L$253=L$1),('Comp.'!$E$5:$E$253))</f>
        <v>0</v>
      </c>
      <c r="M154" s="15">
        <f>SUMPRODUCT(-('Diário 2o PA'!$E$5:$E$1412='Analítico Cp.'!$B154),-('Diário 2o PA'!$Q$5:$Q$1412=M$1),('Diário 2o PA'!$F$5:$F$1412))
+SUMPRODUCT(-('Diário 3o PA'!$E$5:$E$2004='Analítico Cp.'!$B154),-('Diário 3o PA'!$Q$5:$Q$2004=M$1),('Diário 3o PA'!$F$5:$F$2004))
+SUMPRODUCT(-('Diário 4º PA'!$E$5:$E$2004='Analítico Cp.'!$B154),-('Diário 4º PA'!$Q$5:$Q$2004=M$1),('Diário 4º PA'!$F$5:$F$2004))
+SUMPRODUCT(-('Diário 5º PA'!$E$5:$E$2004='Analítico Cp.'!$B154),-('Diário 5º PA'!$Q$5:$Q$2004=M$1),('Diário 5º PA'!$F$5:$F$2004))
+SUMPRODUCT(-('Comp.'!$D$5:$D$253='Analítico Cp.'!$B154),-('Comp.'!$L$5:$L$253=M$1),('Comp.'!$E$5:$E$253))</f>
        <v>0</v>
      </c>
      <c r="N154" s="15">
        <f>SUMPRODUCT(-('Diário 2o PA'!$E$5:$E$1412='Analítico Cp.'!$B154),-('Diário 2o PA'!$Q$5:$Q$1412=N$1),('Diário 2o PA'!$F$5:$F$1412))
+SUMPRODUCT(-('Diário 3o PA'!$E$5:$E$2004='Analítico Cp.'!$B154),-('Diário 3o PA'!$Q$5:$Q$2004=N$1),('Diário 3o PA'!$F$5:$F$2004))
+SUMPRODUCT(-('Diário 4º PA'!$E$5:$E$2004='Analítico Cp.'!$B154),-('Diário 4º PA'!$Q$5:$Q$2004=N$1),('Diário 4º PA'!$F$5:$F$2004))
+SUMPRODUCT(-('Diário 5º PA'!$E$5:$E$2004='Analítico Cp.'!$B154),-('Diário 5º PA'!$Q$5:$Q$2004=N$1),('Diário 5º PA'!$F$5:$F$2004))
+SUMPRODUCT(-('Comp.'!$D$5:$D$253='Analítico Cp.'!$B154),-('Comp.'!$L$5:$L$253=N$1),('Comp.'!$E$5:$E$253))</f>
        <v>0</v>
      </c>
      <c r="O154" s="16">
        <f t="shared" si="14"/>
        <v>10201.379999999999</v>
      </c>
      <c r="P154" s="193">
        <f t="shared" si="15"/>
        <v>1.4322854802410084E-3</v>
      </c>
    </row>
    <row r="155" spans="1:16" ht="23.25" customHeight="1" x14ac:dyDescent="0.25">
      <c r="A155" s="68" t="s">
        <v>682</v>
      </c>
      <c r="B155" s="115" t="s">
        <v>408</v>
      </c>
      <c r="C155" s="15">
        <f>SUMPRODUCT(-('Diário 2o PA'!$E$5:$E$1412='Analítico Cp.'!$B155),-('Diário 2o PA'!$Q$5:$Q$1412=C$1),('Diário 2o PA'!$F$5:$F$1412))
+SUMPRODUCT(-('Diário 3o PA'!$E$5:$E$2004='Analítico Cp.'!$B155),-('Diário 3o PA'!$Q$5:$Q$2004=C$1),('Diário 3o PA'!$F$5:$F$2004))
+SUMPRODUCT(-('Diário 4º PA'!$E$5:$E$2004='Analítico Cp.'!$B155),-('Diário 4º PA'!$Q$5:$Q$2004=C$1),('Diário 4º PA'!$F$5:$F$2004))
+SUMPRODUCT(-('Diário 5º PA'!$E$5:$E$2004='Analítico Cp.'!$B155),-('Diário 5º PA'!$Q$5:$Q$2004=C$1),('Diário 5º PA'!$F$5:$F$2004))
+SUMPRODUCT(-('Comp.'!$D$5:$D$253='Analítico Cp.'!$B155),-('Comp.'!$L$5:$L$253=C$1),('Comp.'!$E$5:$E$253))</f>
        <v>-58.91</v>
      </c>
      <c r="D155" s="15">
        <f>SUMPRODUCT(-('Diário 2o PA'!$E$5:$E$1412='Analítico Cp.'!$B155),-('Diário 2o PA'!$Q$5:$Q$1412=D$1),('Diário 2o PA'!$F$5:$F$1412))
+SUMPRODUCT(-('Diário 3o PA'!$E$5:$E$2004='Analítico Cp.'!$B155),-('Diário 3o PA'!$Q$5:$Q$2004=D$1),('Diário 3o PA'!$F$5:$F$2004))
+SUMPRODUCT(-('Diário 4º PA'!$E$5:$E$2004='Analítico Cp.'!$B155),-('Diário 4º PA'!$Q$5:$Q$2004=D$1),('Diário 4º PA'!$F$5:$F$2004))
+SUMPRODUCT(-('Diário 5º PA'!$E$5:$E$2004='Analítico Cp.'!$B155),-('Diário 5º PA'!$Q$5:$Q$2004=D$1),('Diário 5º PA'!$F$5:$F$2004))
+SUMPRODUCT(-('Comp.'!$D$5:$D$253='Analítico Cp.'!$B155),-('Comp.'!$L$5:$L$253=D$1),('Comp.'!$E$5:$E$253))</f>
        <v>1398.0200000000002</v>
      </c>
      <c r="E155" s="15">
        <f>SUMPRODUCT(-('Diário 2o PA'!$E$5:$E$1412='Analítico Cp.'!$B155),-('Diário 2o PA'!$Q$5:$Q$1412=E$1),('Diário 2o PA'!$F$5:$F$1412))
+SUMPRODUCT(-('Diário 3o PA'!$E$5:$E$2004='Analítico Cp.'!$B155),-('Diário 3o PA'!$Q$5:$Q$2004=E$1),('Diário 3o PA'!$F$5:$F$2004))
+SUMPRODUCT(-('Diário 4º PA'!$E$5:$E$2004='Analítico Cp.'!$B155),-('Diário 4º PA'!$Q$5:$Q$2004=E$1),('Diário 4º PA'!$F$5:$F$2004))
+SUMPRODUCT(-('Diário 5º PA'!$E$5:$E$2004='Analítico Cp.'!$B155),-('Diário 5º PA'!$Q$5:$Q$2004=E$1),('Diário 5º PA'!$F$5:$F$2004))
+SUMPRODUCT(-('Comp.'!$D$5:$D$253='Analítico Cp.'!$B155),-('Comp.'!$L$5:$L$253=E$1),('Comp.'!$E$5:$E$253))</f>
        <v>3294.2200000000003</v>
      </c>
      <c r="F155" s="15">
        <f>SUMPRODUCT(-('Diário 2o PA'!$E$5:$E$1412='Analítico Cp.'!$B155),-('Diário 2o PA'!$Q$5:$Q$1412=F$1),('Diário 2o PA'!$F$5:$F$1412))
+SUMPRODUCT(-('Diário 3o PA'!$E$5:$E$2004='Analítico Cp.'!$B155),-('Diário 3o PA'!$Q$5:$Q$2004=F$1),('Diário 3o PA'!$F$5:$F$2004))
+SUMPRODUCT(-('Diário 4º PA'!$E$5:$E$2004='Analítico Cp.'!$B155),-('Diário 4º PA'!$Q$5:$Q$2004=F$1),('Diário 4º PA'!$F$5:$F$2004))
+SUMPRODUCT(-('Diário 5º PA'!$E$5:$E$2004='Analítico Cp.'!$B155),-('Diário 5º PA'!$Q$5:$Q$2004=F$1),('Diário 5º PA'!$F$5:$F$2004))
+SUMPRODUCT(-('Comp.'!$D$5:$D$253='Analítico Cp.'!$B155),-('Comp.'!$L$5:$L$253=F$1),('Comp.'!$E$5:$E$253))</f>
        <v>1659.75</v>
      </c>
      <c r="G155" s="15">
        <f>SUMPRODUCT(-('Diário 2o PA'!$E$5:$E$1412='Analítico Cp.'!$B155),-('Diário 2o PA'!$Q$5:$Q$1412=G$1),('Diário 2o PA'!$F$5:$F$1412))
+SUMPRODUCT(-('Diário 3o PA'!$E$5:$E$2004='Analítico Cp.'!$B155),-('Diário 3o PA'!$Q$5:$Q$2004=G$1),('Diário 3o PA'!$F$5:$F$2004))
+SUMPRODUCT(-('Diário 4º PA'!$E$5:$E$2004='Analítico Cp.'!$B155),-('Diário 4º PA'!$Q$5:$Q$2004=G$1),('Diário 4º PA'!$F$5:$F$2004))
+SUMPRODUCT(-('Diário 5º PA'!$E$5:$E$2004='Analítico Cp.'!$B155),-('Diário 5º PA'!$Q$5:$Q$2004=G$1),('Diário 5º PA'!$F$5:$F$2004))
+SUMPRODUCT(-('Comp.'!$D$5:$D$253='Analítico Cp.'!$B155),-('Comp.'!$L$5:$L$253=G$1),('Comp.'!$E$5:$E$253))</f>
        <v>0</v>
      </c>
      <c r="H155" s="15">
        <f>SUMPRODUCT(-('Diário 2o PA'!$E$5:$E$1412='Analítico Cp.'!$B155),-('Diário 2o PA'!$Q$5:$Q$1412=H$1),('Diário 2o PA'!$F$5:$F$1412))
+SUMPRODUCT(-('Diário 3o PA'!$E$5:$E$2004='Analítico Cp.'!$B155),-('Diário 3o PA'!$Q$5:$Q$2004=H$1),('Diário 3o PA'!$F$5:$F$2004))
+SUMPRODUCT(-('Diário 4º PA'!$E$5:$E$2004='Analítico Cp.'!$B155),-('Diário 4º PA'!$Q$5:$Q$2004=H$1),('Diário 4º PA'!$F$5:$F$2004))
+SUMPRODUCT(-('Diário 5º PA'!$E$5:$E$2004='Analítico Cp.'!$B155),-('Diário 5º PA'!$Q$5:$Q$2004=H$1),('Diário 5º PA'!$F$5:$F$2004))
+SUMPRODUCT(-('Comp.'!$D$5:$D$253='Analítico Cp.'!$B155),-('Comp.'!$L$5:$L$253=H$1),('Comp.'!$E$5:$E$253))</f>
        <v>0</v>
      </c>
      <c r="I155" s="15">
        <f>SUMPRODUCT(-('Diário 2o PA'!$E$5:$E$1412='Analítico Cp.'!$B155),-('Diário 2o PA'!$Q$5:$Q$1412=I$1),('Diário 2o PA'!$F$5:$F$1412))
+SUMPRODUCT(-('Diário 3o PA'!$E$5:$E$2004='Analítico Cp.'!$B155),-('Diário 3o PA'!$Q$5:$Q$2004=I$1),('Diário 3o PA'!$F$5:$F$2004))
+SUMPRODUCT(-('Diário 4º PA'!$E$5:$E$2004='Analítico Cp.'!$B155),-('Diário 4º PA'!$Q$5:$Q$2004=I$1),('Diário 4º PA'!$F$5:$F$2004))
+SUMPRODUCT(-('Diário 5º PA'!$E$5:$E$2004='Analítico Cp.'!$B155),-('Diário 5º PA'!$Q$5:$Q$2004=I$1),('Diário 5º PA'!$F$5:$F$2004))
+SUMPRODUCT(-('Comp.'!$D$5:$D$253='Analítico Cp.'!$B155),-('Comp.'!$L$5:$L$253=I$1),('Comp.'!$E$5:$E$253))</f>
        <v>0</v>
      </c>
      <c r="J155" s="15">
        <f>SUMPRODUCT(-('Diário 2o PA'!$E$5:$E$1412='Analítico Cp.'!$B155),-('Diário 2o PA'!$Q$5:$Q$1412=J$1),('Diário 2o PA'!$F$5:$F$1412))
+SUMPRODUCT(-('Diário 3o PA'!$E$5:$E$2004='Analítico Cp.'!$B155),-('Diário 3o PA'!$Q$5:$Q$2004=J$1),('Diário 3o PA'!$F$5:$F$2004))
+SUMPRODUCT(-('Diário 4º PA'!$E$5:$E$2004='Analítico Cp.'!$B155),-('Diário 4º PA'!$Q$5:$Q$2004=J$1),('Diário 4º PA'!$F$5:$F$2004))
+SUMPRODUCT(-('Diário 5º PA'!$E$5:$E$2004='Analítico Cp.'!$B155),-('Diário 5º PA'!$Q$5:$Q$2004=J$1),('Diário 5º PA'!$F$5:$F$2004))
+SUMPRODUCT(-('Comp.'!$D$5:$D$253='Analítico Cp.'!$B155),-('Comp.'!$L$5:$L$253=J$1),('Comp.'!$E$5:$E$253))</f>
        <v>0</v>
      </c>
      <c r="K155" s="15">
        <f>SUMPRODUCT(-('Diário 2o PA'!$E$5:$E$1412='Analítico Cp.'!$B155),-('Diário 2o PA'!$Q$5:$Q$1412=K$1),('Diário 2o PA'!$F$5:$F$1412))
+SUMPRODUCT(-('Diário 3o PA'!$E$5:$E$2004='Analítico Cp.'!$B155),-('Diário 3o PA'!$Q$5:$Q$2004=K$1),('Diário 3o PA'!$F$5:$F$2004))
+SUMPRODUCT(-('Diário 4º PA'!$E$5:$E$2004='Analítico Cp.'!$B155),-('Diário 4º PA'!$Q$5:$Q$2004=K$1),('Diário 4º PA'!$F$5:$F$2004))
+SUMPRODUCT(-('Diário 5º PA'!$E$5:$E$2004='Analítico Cp.'!$B155),-('Diário 5º PA'!$Q$5:$Q$2004=K$1),('Diário 5º PA'!$F$5:$F$2004))
+SUMPRODUCT(-('Comp.'!$D$5:$D$253='Analítico Cp.'!$B155),-('Comp.'!$L$5:$L$253=K$1),('Comp.'!$E$5:$E$253))</f>
        <v>0</v>
      </c>
      <c r="L155" s="15">
        <f>SUMPRODUCT(-('Diário 2o PA'!$E$5:$E$1412='Analítico Cp.'!$B155),-('Diário 2o PA'!$Q$5:$Q$1412=L$1),('Diário 2o PA'!$F$5:$F$1412))
+SUMPRODUCT(-('Diário 3o PA'!$E$5:$E$2004='Analítico Cp.'!$B155),-('Diário 3o PA'!$Q$5:$Q$2004=L$1),('Diário 3o PA'!$F$5:$F$2004))
+SUMPRODUCT(-('Diário 4º PA'!$E$5:$E$2004='Analítico Cp.'!$B155),-('Diário 4º PA'!$Q$5:$Q$2004=L$1),('Diário 4º PA'!$F$5:$F$2004))
+SUMPRODUCT(-('Diário 5º PA'!$E$5:$E$2004='Analítico Cp.'!$B155),-('Diário 5º PA'!$Q$5:$Q$2004=L$1),('Diário 5º PA'!$F$5:$F$2004))
+SUMPRODUCT(-('Comp.'!$D$5:$D$253='Analítico Cp.'!$B155),-('Comp.'!$L$5:$L$253=L$1),('Comp.'!$E$5:$E$253))</f>
        <v>0</v>
      </c>
      <c r="M155" s="15">
        <f>SUMPRODUCT(-('Diário 2o PA'!$E$5:$E$1412='Analítico Cp.'!$B155),-('Diário 2o PA'!$Q$5:$Q$1412=M$1),('Diário 2o PA'!$F$5:$F$1412))
+SUMPRODUCT(-('Diário 3o PA'!$E$5:$E$2004='Analítico Cp.'!$B155),-('Diário 3o PA'!$Q$5:$Q$2004=M$1),('Diário 3o PA'!$F$5:$F$2004))
+SUMPRODUCT(-('Diário 4º PA'!$E$5:$E$2004='Analítico Cp.'!$B155),-('Diário 4º PA'!$Q$5:$Q$2004=M$1),('Diário 4º PA'!$F$5:$F$2004))
+SUMPRODUCT(-('Diário 5º PA'!$E$5:$E$2004='Analítico Cp.'!$B155),-('Diário 5º PA'!$Q$5:$Q$2004=M$1),('Diário 5º PA'!$F$5:$F$2004))
+SUMPRODUCT(-('Comp.'!$D$5:$D$253='Analítico Cp.'!$B155),-('Comp.'!$L$5:$L$253=M$1),('Comp.'!$E$5:$E$253))</f>
        <v>0</v>
      </c>
      <c r="N155" s="15">
        <f>SUMPRODUCT(-('Diário 2o PA'!$E$5:$E$1412='Analítico Cp.'!$B155),-('Diário 2o PA'!$Q$5:$Q$1412=N$1),('Diário 2o PA'!$F$5:$F$1412))
+SUMPRODUCT(-('Diário 3o PA'!$E$5:$E$2004='Analítico Cp.'!$B155),-('Diário 3o PA'!$Q$5:$Q$2004=N$1),('Diário 3o PA'!$F$5:$F$2004))
+SUMPRODUCT(-('Diário 4º PA'!$E$5:$E$2004='Analítico Cp.'!$B155),-('Diário 4º PA'!$Q$5:$Q$2004=N$1),('Diário 4º PA'!$F$5:$F$2004))
+SUMPRODUCT(-('Diário 5º PA'!$E$5:$E$2004='Analítico Cp.'!$B155),-('Diário 5º PA'!$Q$5:$Q$2004=N$1),('Diário 5º PA'!$F$5:$F$2004))
+SUMPRODUCT(-('Comp.'!$D$5:$D$253='Analítico Cp.'!$B155),-('Comp.'!$L$5:$L$253=N$1),('Comp.'!$E$5:$E$253))</f>
        <v>0</v>
      </c>
      <c r="O155" s="16">
        <f t="shared" si="14"/>
        <v>6293.08</v>
      </c>
      <c r="P155" s="193">
        <f t="shared" si="15"/>
        <v>8.8355566697790754E-4</v>
      </c>
    </row>
    <row r="156" spans="1:16" ht="23.25" customHeight="1" x14ac:dyDescent="0.25">
      <c r="A156" s="68" t="s">
        <v>683</v>
      </c>
      <c r="B156" s="115" t="s">
        <v>730</v>
      </c>
      <c r="C156" s="15">
        <f>SUMPRODUCT(-('Diário 2o PA'!$E$5:$E$1412='Analítico Cp.'!$B156),-('Diário 2o PA'!$Q$5:$Q$1412=C$1),('Diário 2o PA'!$F$5:$F$1412))
+SUMPRODUCT(-('Diário 3o PA'!$E$5:$E$2004='Analítico Cp.'!$B156),-('Diário 3o PA'!$Q$5:$Q$2004=C$1),('Diário 3o PA'!$F$5:$F$2004))
+SUMPRODUCT(-('Diário 4º PA'!$E$5:$E$2004='Analítico Cp.'!$B156),-('Diário 4º PA'!$Q$5:$Q$2004=C$1),('Diário 4º PA'!$F$5:$F$2004))
+SUMPRODUCT(-('Diário 5º PA'!$E$5:$E$2004='Analítico Cp.'!$B156),-('Diário 5º PA'!$Q$5:$Q$2004=C$1),('Diário 5º PA'!$F$5:$F$2004))
+SUMPRODUCT(-('Comp.'!$D$5:$D$253='Analítico Cp.'!$B156),-('Comp.'!$L$5:$L$253=C$1),('Comp.'!$E$5:$E$253))</f>
        <v>0</v>
      </c>
      <c r="D156" s="15">
        <f>SUMPRODUCT(-('Diário 2o PA'!$E$5:$E$1412='Analítico Cp.'!$B156),-('Diário 2o PA'!$Q$5:$Q$1412=D$1),('Diário 2o PA'!$F$5:$F$1412))
+SUMPRODUCT(-('Diário 3o PA'!$E$5:$E$2004='Analítico Cp.'!$B156),-('Diário 3o PA'!$Q$5:$Q$2004=D$1),('Diário 3o PA'!$F$5:$F$2004))
+SUMPRODUCT(-('Diário 4º PA'!$E$5:$E$2004='Analítico Cp.'!$B156),-('Diário 4º PA'!$Q$5:$Q$2004=D$1),('Diário 4º PA'!$F$5:$F$2004))
+SUMPRODUCT(-('Diário 5º PA'!$E$5:$E$2004='Analítico Cp.'!$B156),-('Diário 5º PA'!$Q$5:$Q$2004=D$1),('Diário 5º PA'!$F$5:$F$2004))
+SUMPRODUCT(-('Comp.'!$D$5:$D$253='Analítico Cp.'!$B156),-('Comp.'!$L$5:$L$253=D$1),('Comp.'!$E$5:$E$253))</f>
        <v>0</v>
      </c>
      <c r="E156" s="15">
        <f>SUMPRODUCT(-('Diário 2o PA'!$E$5:$E$1412='Analítico Cp.'!$B156),-('Diário 2o PA'!$Q$5:$Q$1412=E$1),('Diário 2o PA'!$F$5:$F$1412))
+SUMPRODUCT(-('Diário 3o PA'!$E$5:$E$2004='Analítico Cp.'!$B156),-('Diário 3o PA'!$Q$5:$Q$2004=E$1),('Diário 3o PA'!$F$5:$F$2004))
+SUMPRODUCT(-('Diário 4º PA'!$E$5:$E$2004='Analítico Cp.'!$B156),-('Diário 4º PA'!$Q$5:$Q$2004=E$1),('Diário 4º PA'!$F$5:$F$2004))
+SUMPRODUCT(-('Diário 5º PA'!$E$5:$E$2004='Analítico Cp.'!$B156),-('Diário 5º PA'!$Q$5:$Q$2004=E$1),('Diário 5º PA'!$F$5:$F$2004))
+SUMPRODUCT(-('Comp.'!$D$5:$D$253='Analítico Cp.'!$B156),-('Comp.'!$L$5:$L$253=E$1),('Comp.'!$E$5:$E$253))</f>
        <v>0</v>
      </c>
      <c r="F156" s="15">
        <f>SUMPRODUCT(-('Diário 2o PA'!$E$5:$E$1412='Analítico Cp.'!$B156),-('Diário 2o PA'!$Q$5:$Q$1412=F$1),('Diário 2o PA'!$F$5:$F$1412))
+SUMPRODUCT(-('Diário 3o PA'!$E$5:$E$2004='Analítico Cp.'!$B156),-('Diário 3o PA'!$Q$5:$Q$2004=F$1),('Diário 3o PA'!$F$5:$F$2004))
+SUMPRODUCT(-('Diário 4º PA'!$E$5:$E$2004='Analítico Cp.'!$B156),-('Diário 4º PA'!$Q$5:$Q$2004=F$1),('Diário 4º PA'!$F$5:$F$2004))
+SUMPRODUCT(-('Diário 5º PA'!$E$5:$E$2004='Analítico Cp.'!$B156),-('Diário 5º PA'!$Q$5:$Q$2004=F$1),('Diário 5º PA'!$F$5:$F$2004))
+SUMPRODUCT(-('Comp.'!$D$5:$D$253='Analítico Cp.'!$B156),-('Comp.'!$L$5:$L$253=F$1),('Comp.'!$E$5:$E$253))</f>
        <v>0</v>
      </c>
      <c r="G156" s="15">
        <f>SUMPRODUCT(-('Diário 2o PA'!$E$5:$E$1412='Analítico Cp.'!$B156),-('Diário 2o PA'!$Q$5:$Q$1412=G$1),('Diário 2o PA'!$F$5:$F$1412))
+SUMPRODUCT(-('Diário 3o PA'!$E$5:$E$2004='Analítico Cp.'!$B156),-('Diário 3o PA'!$Q$5:$Q$2004=G$1),('Diário 3o PA'!$F$5:$F$2004))
+SUMPRODUCT(-('Diário 4º PA'!$E$5:$E$2004='Analítico Cp.'!$B156),-('Diário 4º PA'!$Q$5:$Q$2004=G$1),('Diário 4º PA'!$F$5:$F$2004))
+SUMPRODUCT(-('Diário 5º PA'!$E$5:$E$2004='Analítico Cp.'!$B156),-('Diário 5º PA'!$Q$5:$Q$2004=G$1),('Diário 5º PA'!$F$5:$F$2004))
+SUMPRODUCT(-('Comp.'!$D$5:$D$253='Analítico Cp.'!$B156),-('Comp.'!$L$5:$L$253=G$1),('Comp.'!$E$5:$E$253))</f>
        <v>0</v>
      </c>
      <c r="H156" s="15">
        <f>SUMPRODUCT(-('Diário 2o PA'!$E$5:$E$1412='Analítico Cp.'!$B156),-('Diário 2o PA'!$Q$5:$Q$1412=H$1),('Diário 2o PA'!$F$5:$F$1412))
+SUMPRODUCT(-('Diário 3o PA'!$E$5:$E$2004='Analítico Cp.'!$B156),-('Diário 3o PA'!$Q$5:$Q$2004=H$1),('Diário 3o PA'!$F$5:$F$2004))
+SUMPRODUCT(-('Diário 4º PA'!$E$5:$E$2004='Analítico Cp.'!$B156),-('Diário 4º PA'!$Q$5:$Q$2004=H$1),('Diário 4º PA'!$F$5:$F$2004))
+SUMPRODUCT(-('Diário 5º PA'!$E$5:$E$2004='Analítico Cp.'!$B156),-('Diário 5º PA'!$Q$5:$Q$2004=H$1),('Diário 5º PA'!$F$5:$F$2004))
+SUMPRODUCT(-('Comp.'!$D$5:$D$253='Analítico Cp.'!$B156),-('Comp.'!$L$5:$L$253=H$1),('Comp.'!$E$5:$E$253))</f>
        <v>0</v>
      </c>
      <c r="I156" s="15">
        <f>SUMPRODUCT(-('Diário 2o PA'!$E$5:$E$1412='Analítico Cp.'!$B156),-('Diário 2o PA'!$Q$5:$Q$1412=I$1),('Diário 2o PA'!$F$5:$F$1412))
+SUMPRODUCT(-('Diário 3o PA'!$E$5:$E$2004='Analítico Cp.'!$B156),-('Diário 3o PA'!$Q$5:$Q$2004=I$1),('Diário 3o PA'!$F$5:$F$2004))
+SUMPRODUCT(-('Diário 4º PA'!$E$5:$E$2004='Analítico Cp.'!$B156),-('Diário 4º PA'!$Q$5:$Q$2004=I$1),('Diário 4º PA'!$F$5:$F$2004))
+SUMPRODUCT(-('Diário 5º PA'!$E$5:$E$2004='Analítico Cp.'!$B156),-('Diário 5º PA'!$Q$5:$Q$2004=I$1),('Diário 5º PA'!$F$5:$F$2004))
+SUMPRODUCT(-('Comp.'!$D$5:$D$253='Analítico Cp.'!$B156),-('Comp.'!$L$5:$L$253=I$1),('Comp.'!$E$5:$E$253))</f>
        <v>0</v>
      </c>
      <c r="J156" s="15">
        <f>SUMPRODUCT(-('Diário 2o PA'!$E$5:$E$1412='Analítico Cp.'!$B156),-('Diário 2o PA'!$Q$5:$Q$1412=J$1),('Diário 2o PA'!$F$5:$F$1412))
+SUMPRODUCT(-('Diário 3o PA'!$E$5:$E$2004='Analítico Cp.'!$B156),-('Diário 3o PA'!$Q$5:$Q$2004=J$1),('Diário 3o PA'!$F$5:$F$2004))
+SUMPRODUCT(-('Diário 4º PA'!$E$5:$E$2004='Analítico Cp.'!$B156),-('Diário 4º PA'!$Q$5:$Q$2004=J$1),('Diário 4º PA'!$F$5:$F$2004))
+SUMPRODUCT(-('Diário 5º PA'!$E$5:$E$2004='Analítico Cp.'!$B156),-('Diário 5º PA'!$Q$5:$Q$2004=J$1),('Diário 5º PA'!$F$5:$F$2004))
+SUMPRODUCT(-('Comp.'!$D$5:$D$253='Analítico Cp.'!$B156),-('Comp.'!$L$5:$L$253=J$1),('Comp.'!$E$5:$E$253))</f>
        <v>0</v>
      </c>
      <c r="K156" s="15">
        <f>SUMPRODUCT(-('Diário 2o PA'!$E$5:$E$1412='Analítico Cp.'!$B156),-('Diário 2o PA'!$Q$5:$Q$1412=K$1),('Diário 2o PA'!$F$5:$F$1412))
+SUMPRODUCT(-('Diário 3o PA'!$E$5:$E$2004='Analítico Cp.'!$B156),-('Diário 3o PA'!$Q$5:$Q$2004=K$1),('Diário 3o PA'!$F$5:$F$2004))
+SUMPRODUCT(-('Diário 4º PA'!$E$5:$E$2004='Analítico Cp.'!$B156),-('Diário 4º PA'!$Q$5:$Q$2004=K$1),('Diário 4º PA'!$F$5:$F$2004))
+SUMPRODUCT(-('Diário 5º PA'!$E$5:$E$2004='Analítico Cp.'!$B156),-('Diário 5º PA'!$Q$5:$Q$2004=K$1),('Diário 5º PA'!$F$5:$F$2004))
+SUMPRODUCT(-('Comp.'!$D$5:$D$253='Analítico Cp.'!$B156),-('Comp.'!$L$5:$L$253=K$1),('Comp.'!$E$5:$E$253))</f>
        <v>0</v>
      </c>
      <c r="L156" s="15">
        <f>SUMPRODUCT(-('Diário 2o PA'!$E$5:$E$1412='Analítico Cp.'!$B156),-('Diário 2o PA'!$Q$5:$Q$1412=L$1),('Diário 2o PA'!$F$5:$F$1412))
+SUMPRODUCT(-('Diário 3o PA'!$E$5:$E$2004='Analítico Cp.'!$B156),-('Diário 3o PA'!$Q$5:$Q$2004=L$1),('Diário 3o PA'!$F$5:$F$2004))
+SUMPRODUCT(-('Diário 4º PA'!$E$5:$E$2004='Analítico Cp.'!$B156),-('Diário 4º PA'!$Q$5:$Q$2004=L$1),('Diário 4º PA'!$F$5:$F$2004))
+SUMPRODUCT(-('Diário 5º PA'!$E$5:$E$2004='Analítico Cp.'!$B156),-('Diário 5º PA'!$Q$5:$Q$2004=L$1),('Diário 5º PA'!$F$5:$F$2004))
+SUMPRODUCT(-('Comp.'!$D$5:$D$253='Analítico Cp.'!$B156),-('Comp.'!$L$5:$L$253=L$1),('Comp.'!$E$5:$E$253))</f>
        <v>0</v>
      </c>
      <c r="M156" s="15">
        <f>SUMPRODUCT(-('Diário 2o PA'!$E$5:$E$1412='Analítico Cp.'!$B156),-('Diário 2o PA'!$Q$5:$Q$1412=M$1),('Diário 2o PA'!$F$5:$F$1412))
+SUMPRODUCT(-('Diário 3o PA'!$E$5:$E$2004='Analítico Cp.'!$B156),-('Diário 3o PA'!$Q$5:$Q$2004=M$1),('Diário 3o PA'!$F$5:$F$2004))
+SUMPRODUCT(-('Diário 4º PA'!$E$5:$E$2004='Analítico Cp.'!$B156),-('Diário 4º PA'!$Q$5:$Q$2004=M$1),('Diário 4º PA'!$F$5:$F$2004))
+SUMPRODUCT(-('Diário 5º PA'!$E$5:$E$2004='Analítico Cp.'!$B156),-('Diário 5º PA'!$Q$5:$Q$2004=M$1),('Diário 5º PA'!$F$5:$F$2004))
+SUMPRODUCT(-('Comp.'!$D$5:$D$253='Analítico Cp.'!$B156),-('Comp.'!$L$5:$L$253=M$1),('Comp.'!$E$5:$E$253))</f>
        <v>0</v>
      </c>
      <c r="N156" s="15">
        <f>SUMPRODUCT(-('Diário 2o PA'!$E$5:$E$1412='Analítico Cp.'!$B156),-('Diário 2o PA'!$Q$5:$Q$1412=N$1),('Diário 2o PA'!$F$5:$F$1412))
+SUMPRODUCT(-('Diário 3o PA'!$E$5:$E$2004='Analítico Cp.'!$B156),-('Diário 3o PA'!$Q$5:$Q$2004=N$1),('Diário 3o PA'!$F$5:$F$2004))
+SUMPRODUCT(-('Diário 4º PA'!$E$5:$E$2004='Analítico Cp.'!$B156),-('Diário 4º PA'!$Q$5:$Q$2004=N$1),('Diário 4º PA'!$F$5:$F$2004))
+SUMPRODUCT(-('Diário 5º PA'!$E$5:$E$2004='Analítico Cp.'!$B156),-('Diário 5º PA'!$Q$5:$Q$2004=N$1),('Diário 5º PA'!$F$5:$F$2004))
+SUMPRODUCT(-('Comp.'!$D$5:$D$253='Analítico Cp.'!$B156),-('Comp.'!$L$5:$L$253=N$1),('Comp.'!$E$5:$E$253))</f>
        <v>0</v>
      </c>
      <c r="O156" s="16">
        <f t="shared" si="14"/>
        <v>0</v>
      </c>
      <c r="P156" s="193">
        <f t="shared" si="15"/>
        <v>0</v>
      </c>
    </row>
    <row r="157" spans="1:16" ht="23.25" customHeight="1" x14ac:dyDescent="0.25">
      <c r="A157" s="68" t="s">
        <v>684</v>
      </c>
      <c r="B157" s="115" t="s">
        <v>731</v>
      </c>
      <c r="C157" s="15">
        <f>SUMPRODUCT(-('Diário 2o PA'!$E$5:$E$1412='Analítico Cp.'!$B157),-('Diário 2o PA'!$Q$5:$Q$1412=C$1),('Diário 2o PA'!$F$5:$F$1412))
+SUMPRODUCT(-('Diário 3o PA'!$E$5:$E$2004='Analítico Cp.'!$B157),-('Diário 3o PA'!$Q$5:$Q$2004=C$1),('Diário 3o PA'!$F$5:$F$2004))
+SUMPRODUCT(-('Diário 4º PA'!$E$5:$E$2004='Analítico Cp.'!$B157),-('Diário 4º PA'!$Q$5:$Q$2004=C$1),('Diário 4º PA'!$F$5:$F$2004))
+SUMPRODUCT(-('Diário 5º PA'!$E$5:$E$2004='Analítico Cp.'!$B157),-('Diário 5º PA'!$Q$5:$Q$2004=C$1),('Diário 5º PA'!$F$5:$F$2004))
+SUMPRODUCT(-('Comp.'!$D$5:$D$253='Analítico Cp.'!$B157),-('Comp.'!$L$5:$L$253=C$1),('Comp.'!$E$5:$E$253))</f>
        <v>489.9</v>
      </c>
      <c r="D157" s="15">
        <f>SUMPRODUCT(-('Diário 2o PA'!$E$5:$E$1412='Analítico Cp.'!$B157),-('Diário 2o PA'!$Q$5:$Q$1412=D$1),('Diário 2o PA'!$F$5:$F$1412))
+SUMPRODUCT(-('Diário 3o PA'!$E$5:$E$2004='Analítico Cp.'!$B157),-('Diário 3o PA'!$Q$5:$Q$2004=D$1),('Diário 3o PA'!$F$5:$F$2004))
+SUMPRODUCT(-('Diário 4º PA'!$E$5:$E$2004='Analítico Cp.'!$B157),-('Diário 4º PA'!$Q$5:$Q$2004=D$1),('Diário 4º PA'!$F$5:$F$2004))
+SUMPRODUCT(-('Diário 5º PA'!$E$5:$E$2004='Analítico Cp.'!$B157),-('Diário 5º PA'!$Q$5:$Q$2004=D$1),('Diário 5º PA'!$F$5:$F$2004))
+SUMPRODUCT(-('Comp.'!$D$5:$D$253='Analítico Cp.'!$B157),-('Comp.'!$L$5:$L$253=D$1),('Comp.'!$E$5:$E$253))</f>
        <v>29.75</v>
      </c>
      <c r="E157" s="15">
        <f>SUMPRODUCT(-('Diário 2o PA'!$E$5:$E$1412='Analítico Cp.'!$B157),-('Diário 2o PA'!$Q$5:$Q$1412=E$1),('Diário 2o PA'!$F$5:$F$1412))
+SUMPRODUCT(-('Diário 3o PA'!$E$5:$E$2004='Analítico Cp.'!$B157),-('Diário 3o PA'!$Q$5:$Q$2004=E$1),('Diário 3o PA'!$F$5:$F$2004))
+SUMPRODUCT(-('Diário 4º PA'!$E$5:$E$2004='Analítico Cp.'!$B157),-('Diário 4º PA'!$Q$5:$Q$2004=E$1),('Diário 4º PA'!$F$5:$F$2004))
+SUMPRODUCT(-('Diário 5º PA'!$E$5:$E$2004='Analítico Cp.'!$B157),-('Diário 5º PA'!$Q$5:$Q$2004=E$1),('Diário 5º PA'!$F$5:$F$2004))
+SUMPRODUCT(-('Comp.'!$D$5:$D$253='Analítico Cp.'!$B157),-('Comp.'!$L$5:$L$253=E$1),('Comp.'!$E$5:$E$253))</f>
        <v>5930.25</v>
      </c>
      <c r="F157" s="15">
        <f>SUMPRODUCT(-('Diário 2o PA'!$E$5:$E$1412='Analítico Cp.'!$B157),-('Diário 2o PA'!$Q$5:$Q$1412=F$1),('Diário 2o PA'!$F$5:$F$1412))
+SUMPRODUCT(-('Diário 3o PA'!$E$5:$E$2004='Analítico Cp.'!$B157),-('Diário 3o PA'!$Q$5:$Q$2004=F$1),('Diário 3o PA'!$F$5:$F$2004))
+SUMPRODUCT(-('Diário 4º PA'!$E$5:$E$2004='Analítico Cp.'!$B157),-('Diário 4º PA'!$Q$5:$Q$2004=F$1),('Diário 4º PA'!$F$5:$F$2004))
+SUMPRODUCT(-('Diário 5º PA'!$E$5:$E$2004='Analítico Cp.'!$B157),-('Diário 5º PA'!$Q$5:$Q$2004=F$1),('Diário 5º PA'!$F$5:$F$2004))
+SUMPRODUCT(-('Comp.'!$D$5:$D$253='Analítico Cp.'!$B157),-('Comp.'!$L$5:$L$253=F$1),('Comp.'!$E$5:$E$253))</f>
        <v>0</v>
      </c>
      <c r="G157" s="15">
        <f>SUMPRODUCT(-('Diário 2o PA'!$E$5:$E$1412='Analítico Cp.'!$B157),-('Diário 2o PA'!$Q$5:$Q$1412=G$1),('Diário 2o PA'!$F$5:$F$1412))
+SUMPRODUCT(-('Diário 3o PA'!$E$5:$E$2004='Analítico Cp.'!$B157),-('Diário 3o PA'!$Q$5:$Q$2004=G$1),('Diário 3o PA'!$F$5:$F$2004))
+SUMPRODUCT(-('Diário 4º PA'!$E$5:$E$2004='Analítico Cp.'!$B157),-('Diário 4º PA'!$Q$5:$Q$2004=G$1),('Diário 4º PA'!$F$5:$F$2004))
+SUMPRODUCT(-('Diário 5º PA'!$E$5:$E$2004='Analítico Cp.'!$B157),-('Diário 5º PA'!$Q$5:$Q$2004=G$1),('Diário 5º PA'!$F$5:$F$2004))
+SUMPRODUCT(-('Comp.'!$D$5:$D$253='Analítico Cp.'!$B157),-('Comp.'!$L$5:$L$253=G$1),('Comp.'!$E$5:$E$253))</f>
        <v>0</v>
      </c>
      <c r="H157" s="15">
        <f>SUMPRODUCT(-('Diário 2o PA'!$E$5:$E$1412='Analítico Cp.'!$B157),-('Diário 2o PA'!$Q$5:$Q$1412=H$1),('Diário 2o PA'!$F$5:$F$1412))
+SUMPRODUCT(-('Diário 3o PA'!$E$5:$E$2004='Analítico Cp.'!$B157),-('Diário 3o PA'!$Q$5:$Q$2004=H$1),('Diário 3o PA'!$F$5:$F$2004))
+SUMPRODUCT(-('Diário 4º PA'!$E$5:$E$2004='Analítico Cp.'!$B157),-('Diário 4º PA'!$Q$5:$Q$2004=H$1),('Diário 4º PA'!$F$5:$F$2004))
+SUMPRODUCT(-('Diário 5º PA'!$E$5:$E$2004='Analítico Cp.'!$B157),-('Diário 5º PA'!$Q$5:$Q$2004=H$1),('Diário 5º PA'!$F$5:$F$2004))
+SUMPRODUCT(-('Comp.'!$D$5:$D$253='Analítico Cp.'!$B157),-('Comp.'!$L$5:$L$253=H$1),('Comp.'!$E$5:$E$253))</f>
        <v>0</v>
      </c>
      <c r="I157" s="15">
        <f>SUMPRODUCT(-('Diário 2o PA'!$E$5:$E$1412='Analítico Cp.'!$B157),-('Diário 2o PA'!$Q$5:$Q$1412=I$1),('Diário 2o PA'!$F$5:$F$1412))
+SUMPRODUCT(-('Diário 3o PA'!$E$5:$E$2004='Analítico Cp.'!$B157),-('Diário 3o PA'!$Q$5:$Q$2004=I$1),('Diário 3o PA'!$F$5:$F$2004))
+SUMPRODUCT(-('Diário 4º PA'!$E$5:$E$2004='Analítico Cp.'!$B157),-('Diário 4º PA'!$Q$5:$Q$2004=I$1),('Diário 4º PA'!$F$5:$F$2004))
+SUMPRODUCT(-('Diário 5º PA'!$E$5:$E$2004='Analítico Cp.'!$B157),-('Diário 5º PA'!$Q$5:$Q$2004=I$1),('Diário 5º PA'!$F$5:$F$2004))
+SUMPRODUCT(-('Comp.'!$D$5:$D$253='Analítico Cp.'!$B157),-('Comp.'!$L$5:$L$253=I$1),('Comp.'!$E$5:$E$253))</f>
        <v>0</v>
      </c>
      <c r="J157" s="15">
        <f>SUMPRODUCT(-('Diário 2o PA'!$E$5:$E$1412='Analítico Cp.'!$B157),-('Diário 2o PA'!$Q$5:$Q$1412=J$1),('Diário 2o PA'!$F$5:$F$1412))
+SUMPRODUCT(-('Diário 3o PA'!$E$5:$E$2004='Analítico Cp.'!$B157),-('Diário 3o PA'!$Q$5:$Q$2004=J$1),('Diário 3o PA'!$F$5:$F$2004))
+SUMPRODUCT(-('Diário 4º PA'!$E$5:$E$2004='Analítico Cp.'!$B157),-('Diário 4º PA'!$Q$5:$Q$2004=J$1),('Diário 4º PA'!$F$5:$F$2004))
+SUMPRODUCT(-('Diário 5º PA'!$E$5:$E$2004='Analítico Cp.'!$B157),-('Diário 5º PA'!$Q$5:$Q$2004=J$1),('Diário 5º PA'!$F$5:$F$2004))
+SUMPRODUCT(-('Comp.'!$D$5:$D$253='Analítico Cp.'!$B157),-('Comp.'!$L$5:$L$253=J$1),('Comp.'!$E$5:$E$253))</f>
        <v>0</v>
      </c>
      <c r="K157" s="15">
        <f>SUMPRODUCT(-('Diário 2o PA'!$E$5:$E$1412='Analítico Cp.'!$B157),-('Diário 2o PA'!$Q$5:$Q$1412=K$1),('Diário 2o PA'!$F$5:$F$1412))
+SUMPRODUCT(-('Diário 3o PA'!$E$5:$E$2004='Analítico Cp.'!$B157),-('Diário 3o PA'!$Q$5:$Q$2004=K$1),('Diário 3o PA'!$F$5:$F$2004))
+SUMPRODUCT(-('Diário 4º PA'!$E$5:$E$2004='Analítico Cp.'!$B157),-('Diário 4º PA'!$Q$5:$Q$2004=K$1),('Diário 4º PA'!$F$5:$F$2004))
+SUMPRODUCT(-('Diário 5º PA'!$E$5:$E$2004='Analítico Cp.'!$B157),-('Diário 5º PA'!$Q$5:$Q$2004=K$1),('Diário 5º PA'!$F$5:$F$2004))
+SUMPRODUCT(-('Comp.'!$D$5:$D$253='Analítico Cp.'!$B157),-('Comp.'!$L$5:$L$253=K$1),('Comp.'!$E$5:$E$253))</f>
        <v>0</v>
      </c>
      <c r="L157" s="15">
        <f>SUMPRODUCT(-('Diário 2o PA'!$E$5:$E$1412='Analítico Cp.'!$B157),-('Diário 2o PA'!$Q$5:$Q$1412=L$1),('Diário 2o PA'!$F$5:$F$1412))
+SUMPRODUCT(-('Diário 3o PA'!$E$5:$E$2004='Analítico Cp.'!$B157),-('Diário 3o PA'!$Q$5:$Q$2004=L$1),('Diário 3o PA'!$F$5:$F$2004))
+SUMPRODUCT(-('Diário 4º PA'!$E$5:$E$2004='Analítico Cp.'!$B157),-('Diário 4º PA'!$Q$5:$Q$2004=L$1),('Diário 4º PA'!$F$5:$F$2004))
+SUMPRODUCT(-('Diário 5º PA'!$E$5:$E$2004='Analítico Cp.'!$B157),-('Diário 5º PA'!$Q$5:$Q$2004=L$1),('Diário 5º PA'!$F$5:$F$2004))
+SUMPRODUCT(-('Comp.'!$D$5:$D$253='Analítico Cp.'!$B157),-('Comp.'!$L$5:$L$253=L$1),('Comp.'!$E$5:$E$253))</f>
        <v>0</v>
      </c>
      <c r="M157" s="15">
        <f>SUMPRODUCT(-('Diário 2o PA'!$E$5:$E$1412='Analítico Cp.'!$B157),-('Diário 2o PA'!$Q$5:$Q$1412=M$1),('Diário 2o PA'!$F$5:$F$1412))
+SUMPRODUCT(-('Diário 3o PA'!$E$5:$E$2004='Analítico Cp.'!$B157),-('Diário 3o PA'!$Q$5:$Q$2004=M$1),('Diário 3o PA'!$F$5:$F$2004))
+SUMPRODUCT(-('Diário 4º PA'!$E$5:$E$2004='Analítico Cp.'!$B157),-('Diário 4º PA'!$Q$5:$Q$2004=M$1),('Diário 4º PA'!$F$5:$F$2004))
+SUMPRODUCT(-('Diário 5º PA'!$E$5:$E$2004='Analítico Cp.'!$B157),-('Diário 5º PA'!$Q$5:$Q$2004=M$1),('Diário 5º PA'!$F$5:$F$2004))
+SUMPRODUCT(-('Comp.'!$D$5:$D$253='Analítico Cp.'!$B157),-('Comp.'!$L$5:$L$253=M$1),('Comp.'!$E$5:$E$253))</f>
        <v>0</v>
      </c>
      <c r="N157" s="15">
        <f>SUMPRODUCT(-('Diário 2o PA'!$E$5:$E$1412='Analítico Cp.'!$B157),-('Diário 2o PA'!$Q$5:$Q$1412=N$1),('Diário 2o PA'!$F$5:$F$1412))
+SUMPRODUCT(-('Diário 3o PA'!$E$5:$E$2004='Analítico Cp.'!$B157),-('Diário 3o PA'!$Q$5:$Q$2004=N$1),('Diário 3o PA'!$F$5:$F$2004))
+SUMPRODUCT(-('Diário 4º PA'!$E$5:$E$2004='Analítico Cp.'!$B157),-('Diário 4º PA'!$Q$5:$Q$2004=N$1),('Diário 4º PA'!$F$5:$F$2004))
+SUMPRODUCT(-('Diário 5º PA'!$E$5:$E$2004='Analítico Cp.'!$B157),-('Diário 5º PA'!$Q$5:$Q$2004=N$1),('Diário 5º PA'!$F$5:$F$2004))
+SUMPRODUCT(-('Comp.'!$D$5:$D$253='Analítico Cp.'!$B157),-('Comp.'!$L$5:$L$253=N$1),('Comp.'!$E$5:$E$253))</f>
        <v>0</v>
      </c>
      <c r="O157" s="16">
        <f t="shared" si="14"/>
        <v>6449.9</v>
      </c>
      <c r="P157" s="193">
        <f t="shared" si="15"/>
        <v>9.0557337526947143E-4</v>
      </c>
    </row>
    <row r="158" spans="1:16" ht="23.25" customHeight="1" x14ac:dyDescent="0.25">
      <c r="A158" s="68" t="s">
        <v>685</v>
      </c>
      <c r="B158" s="115" t="s">
        <v>732</v>
      </c>
      <c r="C158" s="15">
        <f>SUMPRODUCT(-('Diário 2o PA'!$E$5:$E$1412='Analítico Cp.'!$B158),-('Diário 2o PA'!$Q$5:$Q$1412=C$1),('Diário 2o PA'!$F$5:$F$1412))
+SUMPRODUCT(-('Diário 3o PA'!$E$5:$E$2004='Analítico Cp.'!$B158),-('Diário 3o PA'!$Q$5:$Q$2004=C$1),('Diário 3o PA'!$F$5:$F$2004))
+SUMPRODUCT(-('Diário 4º PA'!$E$5:$E$2004='Analítico Cp.'!$B158),-('Diário 4º PA'!$Q$5:$Q$2004=C$1),('Diário 4º PA'!$F$5:$F$2004))
+SUMPRODUCT(-('Diário 5º PA'!$E$5:$E$2004='Analítico Cp.'!$B158),-('Diário 5º PA'!$Q$5:$Q$2004=C$1),('Diário 5º PA'!$F$5:$F$2004))
+SUMPRODUCT(-('Comp.'!$D$5:$D$253='Analítico Cp.'!$B158),-('Comp.'!$L$5:$L$253=C$1),('Comp.'!$E$5:$E$253))</f>
        <v>0</v>
      </c>
      <c r="D158" s="15">
        <f>SUMPRODUCT(-('Diário 2o PA'!$E$5:$E$1412='Analítico Cp.'!$B158),-('Diário 2o PA'!$Q$5:$Q$1412=D$1),('Diário 2o PA'!$F$5:$F$1412))
+SUMPRODUCT(-('Diário 3o PA'!$E$5:$E$2004='Analítico Cp.'!$B158),-('Diário 3o PA'!$Q$5:$Q$2004=D$1),('Diário 3o PA'!$F$5:$F$2004))
+SUMPRODUCT(-('Diário 4º PA'!$E$5:$E$2004='Analítico Cp.'!$B158),-('Diário 4º PA'!$Q$5:$Q$2004=D$1),('Diário 4º PA'!$F$5:$F$2004))
+SUMPRODUCT(-('Diário 5º PA'!$E$5:$E$2004='Analítico Cp.'!$B158),-('Diário 5º PA'!$Q$5:$Q$2004=D$1),('Diário 5º PA'!$F$5:$F$2004))
+SUMPRODUCT(-('Comp.'!$D$5:$D$253='Analítico Cp.'!$B158),-('Comp.'!$L$5:$L$253=D$1),('Comp.'!$E$5:$E$253))</f>
        <v>0</v>
      </c>
      <c r="E158" s="15">
        <f>SUMPRODUCT(-('Diário 2o PA'!$E$5:$E$1412='Analítico Cp.'!$B158),-('Diário 2o PA'!$Q$5:$Q$1412=E$1),('Diário 2o PA'!$F$5:$F$1412))
+SUMPRODUCT(-('Diário 3o PA'!$E$5:$E$2004='Analítico Cp.'!$B158),-('Diário 3o PA'!$Q$5:$Q$2004=E$1),('Diário 3o PA'!$F$5:$F$2004))
+SUMPRODUCT(-('Diário 4º PA'!$E$5:$E$2004='Analítico Cp.'!$B158),-('Diário 4º PA'!$Q$5:$Q$2004=E$1),('Diário 4º PA'!$F$5:$F$2004))
+SUMPRODUCT(-('Diário 5º PA'!$E$5:$E$2004='Analítico Cp.'!$B158),-('Diário 5º PA'!$Q$5:$Q$2004=E$1),('Diário 5º PA'!$F$5:$F$2004))
+SUMPRODUCT(-('Comp.'!$D$5:$D$253='Analítico Cp.'!$B158),-('Comp.'!$L$5:$L$253=E$1),('Comp.'!$E$5:$E$253))</f>
        <v>0</v>
      </c>
      <c r="F158" s="15">
        <f>SUMPRODUCT(-('Diário 2o PA'!$E$5:$E$1412='Analítico Cp.'!$B158),-('Diário 2o PA'!$Q$5:$Q$1412=F$1),('Diário 2o PA'!$F$5:$F$1412))
+SUMPRODUCT(-('Diário 3o PA'!$E$5:$E$2004='Analítico Cp.'!$B158),-('Diário 3o PA'!$Q$5:$Q$2004=F$1),('Diário 3o PA'!$F$5:$F$2004))
+SUMPRODUCT(-('Diário 4º PA'!$E$5:$E$2004='Analítico Cp.'!$B158),-('Diário 4º PA'!$Q$5:$Q$2004=F$1),('Diário 4º PA'!$F$5:$F$2004))
+SUMPRODUCT(-('Diário 5º PA'!$E$5:$E$2004='Analítico Cp.'!$B158),-('Diário 5º PA'!$Q$5:$Q$2004=F$1),('Diário 5º PA'!$F$5:$F$2004))
+SUMPRODUCT(-('Comp.'!$D$5:$D$253='Analítico Cp.'!$B158),-('Comp.'!$L$5:$L$253=F$1),('Comp.'!$E$5:$E$253))</f>
        <v>0</v>
      </c>
      <c r="G158" s="15">
        <f>SUMPRODUCT(-('Diário 2o PA'!$E$5:$E$1412='Analítico Cp.'!$B158),-('Diário 2o PA'!$Q$5:$Q$1412=G$1),('Diário 2o PA'!$F$5:$F$1412))
+SUMPRODUCT(-('Diário 3o PA'!$E$5:$E$2004='Analítico Cp.'!$B158),-('Diário 3o PA'!$Q$5:$Q$2004=G$1),('Diário 3o PA'!$F$5:$F$2004))
+SUMPRODUCT(-('Diário 4º PA'!$E$5:$E$2004='Analítico Cp.'!$B158),-('Diário 4º PA'!$Q$5:$Q$2004=G$1),('Diário 4º PA'!$F$5:$F$2004))
+SUMPRODUCT(-('Diário 5º PA'!$E$5:$E$2004='Analítico Cp.'!$B158),-('Diário 5º PA'!$Q$5:$Q$2004=G$1),('Diário 5º PA'!$F$5:$F$2004))
+SUMPRODUCT(-('Comp.'!$D$5:$D$253='Analítico Cp.'!$B158),-('Comp.'!$L$5:$L$253=G$1),('Comp.'!$E$5:$E$253))</f>
        <v>0</v>
      </c>
      <c r="H158" s="15">
        <f>SUMPRODUCT(-('Diário 2o PA'!$E$5:$E$1412='Analítico Cp.'!$B158),-('Diário 2o PA'!$Q$5:$Q$1412=H$1),('Diário 2o PA'!$F$5:$F$1412))
+SUMPRODUCT(-('Diário 3o PA'!$E$5:$E$2004='Analítico Cp.'!$B158),-('Diário 3o PA'!$Q$5:$Q$2004=H$1),('Diário 3o PA'!$F$5:$F$2004))
+SUMPRODUCT(-('Diário 4º PA'!$E$5:$E$2004='Analítico Cp.'!$B158),-('Diário 4º PA'!$Q$5:$Q$2004=H$1),('Diário 4º PA'!$F$5:$F$2004))
+SUMPRODUCT(-('Diário 5º PA'!$E$5:$E$2004='Analítico Cp.'!$B158),-('Diário 5º PA'!$Q$5:$Q$2004=H$1),('Diário 5º PA'!$F$5:$F$2004))
+SUMPRODUCT(-('Comp.'!$D$5:$D$253='Analítico Cp.'!$B158),-('Comp.'!$L$5:$L$253=H$1),('Comp.'!$E$5:$E$253))</f>
        <v>0</v>
      </c>
      <c r="I158" s="15">
        <f>SUMPRODUCT(-('Diário 2o PA'!$E$5:$E$1412='Analítico Cp.'!$B158),-('Diário 2o PA'!$Q$5:$Q$1412=I$1),('Diário 2o PA'!$F$5:$F$1412))
+SUMPRODUCT(-('Diário 3o PA'!$E$5:$E$2004='Analítico Cp.'!$B158),-('Diário 3o PA'!$Q$5:$Q$2004=I$1),('Diário 3o PA'!$F$5:$F$2004))
+SUMPRODUCT(-('Diário 4º PA'!$E$5:$E$2004='Analítico Cp.'!$B158),-('Diário 4º PA'!$Q$5:$Q$2004=I$1),('Diário 4º PA'!$F$5:$F$2004))
+SUMPRODUCT(-('Diário 5º PA'!$E$5:$E$2004='Analítico Cp.'!$B158),-('Diário 5º PA'!$Q$5:$Q$2004=I$1),('Diário 5º PA'!$F$5:$F$2004))
+SUMPRODUCT(-('Comp.'!$D$5:$D$253='Analítico Cp.'!$B158),-('Comp.'!$L$5:$L$253=I$1),('Comp.'!$E$5:$E$253))</f>
        <v>0</v>
      </c>
      <c r="J158" s="15">
        <f>SUMPRODUCT(-('Diário 2o PA'!$E$5:$E$1412='Analítico Cp.'!$B158),-('Diário 2o PA'!$Q$5:$Q$1412=J$1),('Diário 2o PA'!$F$5:$F$1412))
+SUMPRODUCT(-('Diário 3o PA'!$E$5:$E$2004='Analítico Cp.'!$B158),-('Diário 3o PA'!$Q$5:$Q$2004=J$1),('Diário 3o PA'!$F$5:$F$2004))
+SUMPRODUCT(-('Diário 4º PA'!$E$5:$E$2004='Analítico Cp.'!$B158),-('Diário 4º PA'!$Q$5:$Q$2004=J$1),('Diário 4º PA'!$F$5:$F$2004))
+SUMPRODUCT(-('Diário 5º PA'!$E$5:$E$2004='Analítico Cp.'!$B158),-('Diário 5º PA'!$Q$5:$Q$2004=J$1),('Diário 5º PA'!$F$5:$F$2004))
+SUMPRODUCT(-('Comp.'!$D$5:$D$253='Analítico Cp.'!$B158),-('Comp.'!$L$5:$L$253=J$1),('Comp.'!$E$5:$E$253))</f>
        <v>0</v>
      </c>
      <c r="K158" s="15">
        <f>SUMPRODUCT(-('Diário 2o PA'!$E$5:$E$1412='Analítico Cp.'!$B158),-('Diário 2o PA'!$Q$5:$Q$1412=K$1),('Diário 2o PA'!$F$5:$F$1412))
+SUMPRODUCT(-('Diário 3o PA'!$E$5:$E$2004='Analítico Cp.'!$B158),-('Diário 3o PA'!$Q$5:$Q$2004=K$1),('Diário 3o PA'!$F$5:$F$2004))
+SUMPRODUCT(-('Diário 4º PA'!$E$5:$E$2004='Analítico Cp.'!$B158),-('Diário 4º PA'!$Q$5:$Q$2004=K$1),('Diário 4º PA'!$F$5:$F$2004))
+SUMPRODUCT(-('Diário 5º PA'!$E$5:$E$2004='Analítico Cp.'!$B158),-('Diário 5º PA'!$Q$5:$Q$2004=K$1),('Diário 5º PA'!$F$5:$F$2004))
+SUMPRODUCT(-('Comp.'!$D$5:$D$253='Analítico Cp.'!$B158),-('Comp.'!$L$5:$L$253=K$1),('Comp.'!$E$5:$E$253))</f>
        <v>0</v>
      </c>
      <c r="L158" s="15">
        <f>SUMPRODUCT(-('Diário 2o PA'!$E$5:$E$1412='Analítico Cp.'!$B158),-('Diário 2o PA'!$Q$5:$Q$1412=L$1),('Diário 2o PA'!$F$5:$F$1412))
+SUMPRODUCT(-('Diário 3o PA'!$E$5:$E$2004='Analítico Cp.'!$B158),-('Diário 3o PA'!$Q$5:$Q$2004=L$1),('Diário 3o PA'!$F$5:$F$2004))
+SUMPRODUCT(-('Diário 4º PA'!$E$5:$E$2004='Analítico Cp.'!$B158),-('Diário 4º PA'!$Q$5:$Q$2004=L$1),('Diário 4º PA'!$F$5:$F$2004))
+SUMPRODUCT(-('Diário 5º PA'!$E$5:$E$2004='Analítico Cp.'!$B158),-('Diário 5º PA'!$Q$5:$Q$2004=L$1),('Diário 5º PA'!$F$5:$F$2004))
+SUMPRODUCT(-('Comp.'!$D$5:$D$253='Analítico Cp.'!$B158),-('Comp.'!$L$5:$L$253=L$1),('Comp.'!$E$5:$E$253))</f>
        <v>0</v>
      </c>
      <c r="M158" s="15">
        <f>SUMPRODUCT(-('Diário 2o PA'!$E$5:$E$1412='Analítico Cp.'!$B158),-('Diário 2o PA'!$Q$5:$Q$1412=M$1),('Diário 2o PA'!$F$5:$F$1412))
+SUMPRODUCT(-('Diário 3o PA'!$E$5:$E$2004='Analítico Cp.'!$B158),-('Diário 3o PA'!$Q$5:$Q$2004=M$1),('Diário 3o PA'!$F$5:$F$2004))
+SUMPRODUCT(-('Diário 4º PA'!$E$5:$E$2004='Analítico Cp.'!$B158),-('Diário 4º PA'!$Q$5:$Q$2004=M$1),('Diário 4º PA'!$F$5:$F$2004))
+SUMPRODUCT(-('Diário 5º PA'!$E$5:$E$2004='Analítico Cp.'!$B158),-('Diário 5º PA'!$Q$5:$Q$2004=M$1),('Diário 5º PA'!$F$5:$F$2004))
+SUMPRODUCT(-('Comp.'!$D$5:$D$253='Analítico Cp.'!$B158),-('Comp.'!$L$5:$L$253=M$1),('Comp.'!$E$5:$E$253))</f>
        <v>0</v>
      </c>
      <c r="N158" s="15">
        <f>SUMPRODUCT(-('Diário 2o PA'!$E$5:$E$1412='Analítico Cp.'!$B158),-('Diário 2o PA'!$Q$5:$Q$1412=N$1),('Diário 2o PA'!$F$5:$F$1412))
+SUMPRODUCT(-('Diário 3o PA'!$E$5:$E$2004='Analítico Cp.'!$B158),-('Diário 3o PA'!$Q$5:$Q$2004=N$1),('Diário 3o PA'!$F$5:$F$2004))
+SUMPRODUCT(-('Diário 4º PA'!$E$5:$E$2004='Analítico Cp.'!$B158),-('Diário 4º PA'!$Q$5:$Q$2004=N$1),('Diário 4º PA'!$F$5:$F$2004))
+SUMPRODUCT(-('Diário 5º PA'!$E$5:$E$2004='Analítico Cp.'!$B158),-('Diário 5º PA'!$Q$5:$Q$2004=N$1),('Diário 5º PA'!$F$5:$F$2004))
+SUMPRODUCT(-('Comp.'!$D$5:$D$253='Analítico Cp.'!$B158),-('Comp.'!$L$5:$L$253=N$1),('Comp.'!$E$5:$E$253))</f>
        <v>0</v>
      </c>
      <c r="O158" s="16">
        <f t="shared" si="14"/>
        <v>0</v>
      </c>
      <c r="P158" s="193">
        <f t="shared" si="15"/>
        <v>0</v>
      </c>
    </row>
    <row r="159" spans="1:16" ht="23.25" customHeight="1" x14ac:dyDescent="0.25">
      <c r="A159" s="68" t="s">
        <v>686</v>
      </c>
      <c r="B159" s="115" t="s">
        <v>733</v>
      </c>
      <c r="C159" s="15">
        <f>SUMPRODUCT(-('Diário 2o PA'!$E$5:$E$1412='Analítico Cp.'!$B159),-('Diário 2o PA'!$Q$5:$Q$1412=C$1),('Diário 2o PA'!$F$5:$F$1412))
+SUMPRODUCT(-('Diário 3o PA'!$E$5:$E$2004='Analítico Cp.'!$B159),-('Diário 3o PA'!$Q$5:$Q$2004=C$1),('Diário 3o PA'!$F$5:$F$2004))
+SUMPRODUCT(-('Diário 4º PA'!$E$5:$E$2004='Analítico Cp.'!$B159),-('Diário 4º PA'!$Q$5:$Q$2004=C$1),('Diário 4º PA'!$F$5:$F$2004))
+SUMPRODUCT(-('Diário 5º PA'!$E$5:$E$2004='Analítico Cp.'!$B159),-('Diário 5º PA'!$Q$5:$Q$2004=C$1),('Diário 5º PA'!$F$5:$F$2004))
+SUMPRODUCT(-('Comp.'!$D$5:$D$253='Analítico Cp.'!$B159),-('Comp.'!$L$5:$L$253=C$1),('Comp.'!$E$5:$E$253))</f>
        <v>14101.7</v>
      </c>
      <c r="D159" s="15">
        <f>SUMPRODUCT(-('Diário 2o PA'!$E$5:$E$1412='Analítico Cp.'!$B159),-('Diário 2o PA'!$Q$5:$Q$1412=D$1),('Diário 2o PA'!$F$5:$F$1412))
+SUMPRODUCT(-('Diário 3o PA'!$E$5:$E$2004='Analítico Cp.'!$B159),-('Diário 3o PA'!$Q$5:$Q$2004=D$1),('Diário 3o PA'!$F$5:$F$2004))
+SUMPRODUCT(-('Diário 4º PA'!$E$5:$E$2004='Analítico Cp.'!$B159),-('Diário 4º PA'!$Q$5:$Q$2004=D$1),('Diário 4º PA'!$F$5:$F$2004))
+SUMPRODUCT(-('Diário 5º PA'!$E$5:$E$2004='Analítico Cp.'!$B159),-('Diário 5º PA'!$Q$5:$Q$2004=D$1),('Diário 5º PA'!$F$5:$F$2004))
+SUMPRODUCT(-('Comp.'!$D$5:$D$253='Analítico Cp.'!$B159),-('Comp.'!$L$5:$L$253=D$1),('Comp.'!$E$5:$E$253))</f>
        <v>14652.5</v>
      </c>
      <c r="E159" s="15">
        <f>SUMPRODUCT(-('Diário 2o PA'!$E$5:$E$1412='Analítico Cp.'!$B159),-('Diário 2o PA'!$Q$5:$Q$1412=E$1),('Diário 2o PA'!$F$5:$F$1412))
+SUMPRODUCT(-('Diário 3o PA'!$E$5:$E$2004='Analítico Cp.'!$B159),-('Diário 3o PA'!$Q$5:$Q$2004=E$1),('Diário 3o PA'!$F$5:$F$2004))
+SUMPRODUCT(-('Diário 4º PA'!$E$5:$E$2004='Analítico Cp.'!$B159),-('Diário 4º PA'!$Q$5:$Q$2004=E$1),('Diário 4º PA'!$F$5:$F$2004))
+SUMPRODUCT(-('Diário 5º PA'!$E$5:$E$2004='Analítico Cp.'!$B159),-('Diário 5º PA'!$Q$5:$Q$2004=E$1),('Diário 5º PA'!$F$5:$F$2004))
+SUMPRODUCT(-('Comp.'!$D$5:$D$253='Analítico Cp.'!$B159),-('Comp.'!$L$5:$L$253=E$1),('Comp.'!$E$5:$E$253))</f>
        <v>43954.7</v>
      </c>
      <c r="F159" s="15">
        <f>SUMPRODUCT(-('Diário 2o PA'!$E$5:$E$1412='Analítico Cp.'!$B159),-('Diário 2o PA'!$Q$5:$Q$1412=F$1),('Diário 2o PA'!$F$5:$F$1412))
+SUMPRODUCT(-('Diário 3o PA'!$E$5:$E$2004='Analítico Cp.'!$B159),-('Diário 3o PA'!$Q$5:$Q$2004=F$1),('Diário 3o PA'!$F$5:$F$2004))
+SUMPRODUCT(-('Diário 4º PA'!$E$5:$E$2004='Analítico Cp.'!$B159),-('Diário 4º PA'!$Q$5:$Q$2004=F$1),('Diário 4º PA'!$F$5:$F$2004))
+SUMPRODUCT(-('Diário 5º PA'!$E$5:$E$2004='Analítico Cp.'!$B159),-('Diário 5º PA'!$Q$5:$Q$2004=F$1),('Diário 5º PA'!$F$5:$F$2004))
+SUMPRODUCT(-('Comp.'!$D$5:$D$253='Analítico Cp.'!$B159),-('Comp.'!$L$5:$L$253=F$1),('Comp.'!$E$5:$E$253))</f>
        <v>0</v>
      </c>
      <c r="G159" s="15">
        <f>SUMPRODUCT(-('Diário 2o PA'!$E$5:$E$1412='Analítico Cp.'!$B159),-('Diário 2o PA'!$Q$5:$Q$1412=G$1),('Diário 2o PA'!$F$5:$F$1412))
+SUMPRODUCT(-('Diário 3o PA'!$E$5:$E$2004='Analítico Cp.'!$B159),-('Diário 3o PA'!$Q$5:$Q$2004=G$1),('Diário 3o PA'!$F$5:$F$2004))
+SUMPRODUCT(-('Diário 4º PA'!$E$5:$E$2004='Analítico Cp.'!$B159),-('Diário 4º PA'!$Q$5:$Q$2004=G$1),('Diário 4º PA'!$F$5:$F$2004))
+SUMPRODUCT(-('Diário 5º PA'!$E$5:$E$2004='Analítico Cp.'!$B159),-('Diário 5º PA'!$Q$5:$Q$2004=G$1),('Diário 5º PA'!$F$5:$F$2004))
+SUMPRODUCT(-('Comp.'!$D$5:$D$253='Analítico Cp.'!$B159),-('Comp.'!$L$5:$L$253=G$1),('Comp.'!$E$5:$E$253))</f>
        <v>0</v>
      </c>
      <c r="H159" s="15">
        <f>SUMPRODUCT(-('Diário 2o PA'!$E$5:$E$1412='Analítico Cp.'!$B159),-('Diário 2o PA'!$Q$5:$Q$1412=H$1),('Diário 2o PA'!$F$5:$F$1412))
+SUMPRODUCT(-('Diário 3o PA'!$E$5:$E$2004='Analítico Cp.'!$B159),-('Diário 3o PA'!$Q$5:$Q$2004=H$1),('Diário 3o PA'!$F$5:$F$2004))
+SUMPRODUCT(-('Diário 4º PA'!$E$5:$E$2004='Analítico Cp.'!$B159),-('Diário 4º PA'!$Q$5:$Q$2004=H$1),('Diário 4º PA'!$F$5:$F$2004))
+SUMPRODUCT(-('Diário 5º PA'!$E$5:$E$2004='Analítico Cp.'!$B159),-('Diário 5º PA'!$Q$5:$Q$2004=H$1),('Diário 5º PA'!$F$5:$F$2004))
+SUMPRODUCT(-('Comp.'!$D$5:$D$253='Analítico Cp.'!$B159),-('Comp.'!$L$5:$L$253=H$1),('Comp.'!$E$5:$E$253))</f>
        <v>0</v>
      </c>
      <c r="I159" s="15">
        <f>SUMPRODUCT(-('Diário 2o PA'!$E$5:$E$1412='Analítico Cp.'!$B159),-('Diário 2o PA'!$Q$5:$Q$1412=I$1),('Diário 2o PA'!$F$5:$F$1412))
+SUMPRODUCT(-('Diário 3o PA'!$E$5:$E$2004='Analítico Cp.'!$B159),-('Diário 3o PA'!$Q$5:$Q$2004=I$1),('Diário 3o PA'!$F$5:$F$2004))
+SUMPRODUCT(-('Diário 4º PA'!$E$5:$E$2004='Analítico Cp.'!$B159),-('Diário 4º PA'!$Q$5:$Q$2004=I$1),('Diário 4º PA'!$F$5:$F$2004))
+SUMPRODUCT(-('Diário 5º PA'!$E$5:$E$2004='Analítico Cp.'!$B159),-('Diário 5º PA'!$Q$5:$Q$2004=I$1),('Diário 5º PA'!$F$5:$F$2004))
+SUMPRODUCT(-('Comp.'!$D$5:$D$253='Analítico Cp.'!$B159),-('Comp.'!$L$5:$L$253=I$1),('Comp.'!$E$5:$E$253))</f>
        <v>0</v>
      </c>
      <c r="J159" s="15">
        <f>SUMPRODUCT(-('Diário 2o PA'!$E$5:$E$1412='Analítico Cp.'!$B159),-('Diário 2o PA'!$Q$5:$Q$1412=J$1),('Diário 2o PA'!$F$5:$F$1412))
+SUMPRODUCT(-('Diário 3o PA'!$E$5:$E$2004='Analítico Cp.'!$B159),-('Diário 3o PA'!$Q$5:$Q$2004=J$1),('Diário 3o PA'!$F$5:$F$2004))
+SUMPRODUCT(-('Diário 4º PA'!$E$5:$E$2004='Analítico Cp.'!$B159),-('Diário 4º PA'!$Q$5:$Q$2004=J$1),('Diário 4º PA'!$F$5:$F$2004))
+SUMPRODUCT(-('Diário 5º PA'!$E$5:$E$2004='Analítico Cp.'!$B159),-('Diário 5º PA'!$Q$5:$Q$2004=J$1),('Diário 5º PA'!$F$5:$F$2004))
+SUMPRODUCT(-('Comp.'!$D$5:$D$253='Analítico Cp.'!$B159),-('Comp.'!$L$5:$L$253=J$1),('Comp.'!$E$5:$E$253))</f>
        <v>0</v>
      </c>
      <c r="K159" s="15">
        <f>SUMPRODUCT(-('Diário 2o PA'!$E$5:$E$1412='Analítico Cp.'!$B159),-('Diário 2o PA'!$Q$5:$Q$1412=K$1),('Diário 2o PA'!$F$5:$F$1412))
+SUMPRODUCT(-('Diário 3o PA'!$E$5:$E$2004='Analítico Cp.'!$B159),-('Diário 3o PA'!$Q$5:$Q$2004=K$1),('Diário 3o PA'!$F$5:$F$2004))
+SUMPRODUCT(-('Diário 4º PA'!$E$5:$E$2004='Analítico Cp.'!$B159),-('Diário 4º PA'!$Q$5:$Q$2004=K$1),('Diário 4º PA'!$F$5:$F$2004))
+SUMPRODUCT(-('Diário 5º PA'!$E$5:$E$2004='Analítico Cp.'!$B159),-('Diário 5º PA'!$Q$5:$Q$2004=K$1),('Diário 5º PA'!$F$5:$F$2004))
+SUMPRODUCT(-('Comp.'!$D$5:$D$253='Analítico Cp.'!$B159),-('Comp.'!$L$5:$L$253=K$1),('Comp.'!$E$5:$E$253))</f>
        <v>0</v>
      </c>
      <c r="L159" s="15">
        <f>SUMPRODUCT(-('Diário 2o PA'!$E$5:$E$1412='Analítico Cp.'!$B159),-('Diário 2o PA'!$Q$5:$Q$1412=L$1),('Diário 2o PA'!$F$5:$F$1412))
+SUMPRODUCT(-('Diário 3o PA'!$E$5:$E$2004='Analítico Cp.'!$B159),-('Diário 3o PA'!$Q$5:$Q$2004=L$1),('Diário 3o PA'!$F$5:$F$2004))
+SUMPRODUCT(-('Diário 4º PA'!$E$5:$E$2004='Analítico Cp.'!$B159),-('Diário 4º PA'!$Q$5:$Q$2004=L$1),('Diário 4º PA'!$F$5:$F$2004))
+SUMPRODUCT(-('Diário 5º PA'!$E$5:$E$2004='Analítico Cp.'!$B159),-('Diário 5º PA'!$Q$5:$Q$2004=L$1),('Diário 5º PA'!$F$5:$F$2004))
+SUMPRODUCT(-('Comp.'!$D$5:$D$253='Analítico Cp.'!$B159),-('Comp.'!$L$5:$L$253=L$1),('Comp.'!$E$5:$E$253))</f>
        <v>0</v>
      </c>
      <c r="M159" s="15">
        <f>SUMPRODUCT(-('Diário 2o PA'!$E$5:$E$1412='Analítico Cp.'!$B159),-('Diário 2o PA'!$Q$5:$Q$1412=M$1),('Diário 2o PA'!$F$5:$F$1412))
+SUMPRODUCT(-('Diário 3o PA'!$E$5:$E$2004='Analítico Cp.'!$B159),-('Diário 3o PA'!$Q$5:$Q$2004=M$1),('Diário 3o PA'!$F$5:$F$2004))
+SUMPRODUCT(-('Diário 4º PA'!$E$5:$E$2004='Analítico Cp.'!$B159),-('Diário 4º PA'!$Q$5:$Q$2004=M$1),('Diário 4º PA'!$F$5:$F$2004))
+SUMPRODUCT(-('Diário 5º PA'!$E$5:$E$2004='Analítico Cp.'!$B159),-('Diário 5º PA'!$Q$5:$Q$2004=M$1),('Diário 5º PA'!$F$5:$F$2004))
+SUMPRODUCT(-('Comp.'!$D$5:$D$253='Analítico Cp.'!$B159),-('Comp.'!$L$5:$L$253=M$1),('Comp.'!$E$5:$E$253))</f>
        <v>0</v>
      </c>
      <c r="N159" s="15">
        <f>SUMPRODUCT(-('Diário 2o PA'!$E$5:$E$1412='Analítico Cp.'!$B159),-('Diário 2o PA'!$Q$5:$Q$1412=N$1),('Diário 2o PA'!$F$5:$F$1412))
+SUMPRODUCT(-('Diário 3o PA'!$E$5:$E$2004='Analítico Cp.'!$B159),-('Diário 3o PA'!$Q$5:$Q$2004=N$1),('Diário 3o PA'!$F$5:$F$2004))
+SUMPRODUCT(-('Diário 4º PA'!$E$5:$E$2004='Analítico Cp.'!$B159),-('Diário 4º PA'!$Q$5:$Q$2004=N$1),('Diário 4º PA'!$F$5:$F$2004))
+SUMPRODUCT(-('Diário 5º PA'!$E$5:$E$2004='Analítico Cp.'!$B159),-('Diário 5º PA'!$Q$5:$Q$2004=N$1),('Diário 5º PA'!$F$5:$F$2004))
+SUMPRODUCT(-('Comp.'!$D$5:$D$253='Analítico Cp.'!$B159),-('Comp.'!$L$5:$L$253=N$1),('Comp.'!$E$5:$E$253))</f>
        <v>0</v>
      </c>
      <c r="O159" s="16">
        <f t="shared" si="14"/>
        <v>72708.899999999994</v>
      </c>
      <c r="P159" s="193">
        <f t="shared" si="15"/>
        <v>1.0208413151386916E-2</v>
      </c>
    </row>
    <row r="160" spans="1:16" ht="23.25" customHeight="1" x14ac:dyDescent="0.25">
      <c r="A160" s="68" t="s">
        <v>687</v>
      </c>
      <c r="B160" s="115" t="s">
        <v>734</v>
      </c>
      <c r="C160" s="15">
        <f>SUMPRODUCT(-('Diário 2o PA'!$E$5:$E$1412='Analítico Cp.'!$B160),-('Diário 2o PA'!$Q$5:$Q$1412=C$1),('Diário 2o PA'!$F$5:$F$1412))
+SUMPRODUCT(-('Diário 3o PA'!$E$5:$E$2004='Analítico Cp.'!$B160),-('Diário 3o PA'!$Q$5:$Q$2004=C$1),('Diário 3o PA'!$F$5:$F$2004))
+SUMPRODUCT(-('Diário 4º PA'!$E$5:$E$2004='Analítico Cp.'!$B160),-('Diário 4º PA'!$Q$5:$Q$2004=C$1),('Diário 4º PA'!$F$5:$F$2004))
+SUMPRODUCT(-('Diário 5º PA'!$E$5:$E$2004='Analítico Cp.'!$B160),-('Diário 5º PA'!$Q$5:$Q$2004=C$1),('Diário 5º PA'!$F$5:$F$2004))
+SUMPRODUCT(-('Comp.'!$D$5:$D$253='Analítico Cp.'!$B160),-('Comp.'!$L$5:$L$253=C$1),('Comp.'!$E$5:$E$253))</f>
        <v>0</v>
      </c>
      <c r="D160" s="15">
        <f>SUMPRODUCT(-('Diário 2o PA'!$E$5:$E$1412='Analítico Cp.'!$B160),-('Diário 2o PA'!$Q$5:$Q$1412=D$1),('Diário 2o PA'!$F$5:$F$1412))
+SUMPRODUCT(-('Diário 3o PA'!$E$5:$E$2004='Analítico Cp.'!$B160),-('Diário 3o PA'!$Q$5:$Q$2004=D$1),('Diário 3o PA'!$F$5:$F$2004))
+SUMPRODUCT(-('Diário 4º PA'!$E$5:$E$2004='Analítico Cp.'!$B160),-('Diário 4º PA'!$Q$5:$Q$2004=D$1),('Diário 4º PA'!$F$5:$F$2004))
+SUMPRODUCT(-('Diário 5º PA'!$E$5:$E$2004='Analítico Cp.'!$B160),-('Diário 5º PA'!$Q$5:$Q$2004=D$1),('Diário 5º PA'!$F$5:$F$2004))
+SUMPRODUCT(-('Comp.'!$D$5:$D$253='Analítico Cp.'!$B160),-('Comp.'!$L$5:$L$253=D$1),('Comp.'!$E$5:$E$253))</f>
        <v>0</v>
      </c>
      <c r="E160" s="15">
        <f>SUMPRODUCT(-('Diário 2o PA'!$E$5:$E$1412='Analítico Cp.'!$B160),-('Diário 2o PA'!$Q$5:$Q$1412=E$1),('Diário 2o PA'!$F$5:$F$1412))
+SUMPRODUCT(-('Diário 3o PA'!$E$5:$E$2004='Analítico Cp.'!$B160),-('Diário 3o PA'!$Q$5:$Q$2004=E$1),('Diário 3o PA'!$F$5:$F$2004))
+SUMPRODUCT(-('Diário 4º PA'!$E$5:$E$2004='Analítico Cp.'!$B160),-('Diário 4º PA'!$Q$5:$Q$2004=E$1),('Diário 4º PA'!$F$5:$F$2004))
+SUMPRODUCT(-('Diário 5º PA'!$E$5:$E$2004='Analítico Cp.'!$B160),-('Diário 5º PA'!$Q$5:$Q$2004=E$1),('Diário 5º PA'!$F$5:$F$2004))
+SUMPRODUCT(-('Comp.'!$D$5:$D$253='Analítico Cp.'!$B160),-('Comp.'!$L$5:$L$253=E$1),('Comp.'!$E$5:$E$253))</f>
        <v>0</v>
      </c>
      <c r="F160" s="15">
        <f>SUMPRODUCT(-('Diário 2o PA'!$E$5:$E$1412='Analítico Cp.'!$B160),-('Diário 2o PA'!$Q$5:$Q$1412=F$1),('Diário 2o PA'!$F$5:$F$1412))
+SUMPRODUCT(-('Diário 3o PA'!$E$5:$E$2004='Analítico Cp.'!$B160),-('Diário 3o PA'!$Q$5:$Q$2004=F$1),('Diário 3o PA'!$F$5:$F$2004))
+SUMPRODUCT(-('Diário 4º PA'!$E$5:$E$2004='Analítico Cp.'!$B160),-('Diário 4º PA'!$Q$5:$Q$2004=F$1),('Diário 4º PA'!$F$5:$F$2004))
+SUMPRODUCT(-('Diário 5º PA'!$E$5:$E$2004='Analítico Cp.'!$B160),-('Diário 5º PA'!$Q$5:$Q$2004=F$1),('Diário 5º PA'!$F$5:$F$2004))
+SUMPRODUCT(-('Comp.'!$D$5:$D$253='Analítico Cp.'!$B160),-('Comp.'!$L$5:$L$253=F$1),('Comp.'!$E$5:$E$253))</f>
        <v>0</v>
      </c>
      <c r="G160" s="15">
        <f>SUMPRODUCT(-('Diário 2o PA'!$E$5:$E$1412='Analítico Cp.'!$B160),-('Diário 2o PA'!$Q$5:$Q$1412=G$1),('Diário 2o PA'!$F$5:$F$1412))
+SUMPRODUCT(-('Diário 3o PA'!$E$5:$E$2004='Analítico Cp.'!$B160),-('Diário 3o PA'!$Q$5:$Q$2004=G$1),('Diário 3o PA'!$F$5:$F$2004))
+SUMPRODUCT(-('Diário 4º PA'!$E$5:$E$2004='Analítico Cp.'!$B160),-('Diário 4º PA'!$Q$5:$Q$2004=G$1),('Diário 4º PA'!$F$5:$F$2004))
+SUMPRODUCT(-('Diário 5º PA'!$E$5:$E$2004='Analítico Cp.'!$B160),-('Diário 5º PA'!$Q$5:$Q$2004=G$1),('Diário 5º PA'!$F$5:$F$2004))
+SUMPRODUCT(-('Comp.'!$D$5:$D$253='Analítico Cp.'!$B160),-('Comp.'!$L$5:$L$253=G$1),('Comp.'!$E$5:$E$253))</f>
        <v>0</v>
      </c>
      <c r="H160" s="15">
        <f>SUMPRODUCT(-('Diário 2o PA'!$E$5:$E$1412='Analítico Cp.'!$B160),-('Diário 2o PA'!$Q$5:$Q$1412=H$1),('Diário 2o PA'!$F$5:$F$1412))
+SUMPRODUCT(-('Diário 3o PA'!$E$5:$E$2004='Analítico Cp.'!$B160),-('Diário 3o PA'!$Q$5:$Q$2004=H$1),('Diário 3o PA'!$F$5:$F$2004))
+SUMPRODUCT(-('Diário 4º PA'!$E$5:$E$2004='Analítico Cp.'!$B160),-('Diário 4º PA'!$Q$5:$Q$2004=H$1),('Diário 4º PA'!$F$5:$F$2004))
+SUMPRODUCT(-('Diário 5º PA'!$E$5:$E$2004='Analítico Cp.'!$B160),-('Diário 5º PA'!$Q$5:$Q$2004=H$1),('Diário 5º PA'!$F$5:$F$2004))
+SUMPRODUCT(-('Comp.'!$D$5:$D$253='Analítico Cp.'!$B160),-('Comp.'!$L$5:$L$253=H$1),('Comp.'!$E$5:$E$253))</f>
        <v>0</v>
      </c>
      <c r="I160" s="15">
        <f>SUMPRODUCT(-('Diário 2o PA'!$E$5:$E$1412='Analítico Cp.'!$B160),-('Diário 2o PA'!$Q$5:$Q$1412=I$1),('Diário 2o PA'!$F$5:$F$1412))
+SUMPRODUCT(-('Diário 3o PA'!$E$5:$E$2004='Analítico Cp.'!$B160),-('Diário 3o PA'!$Q$5:$Q$2004=I$1),('Diário 3o PA'!$F$5:$F$2004))
+SUMPRODUCT(-('Diário 4º PA'!$E$5:$E$2004='Analítico Cp.'!$B160),-('Diário 4º PA'!$Q$5:$Q$2004=I$1),('Diário 4º PA'!$F$5:$F$2004))
+SUMPRODUCT(-('Diário 5º PA'!$E$5:$E$2004='Analítico Cp.'!$B160),-('Diário 5º PA'!$Q$5:$Q$2004=I$1),('Diário 5º PA'!$F$5:$F$2004))
+SUMPRODUCT(-('Comp.'!$D$5:$D$253='Analítico Cp.'!$B160),-('Comp.'!$L$5:$L$253=I$1),('Comp.'!$E$5:$E$253))</f>
        <v>0</v>
      </c>
      <c r="J160" s="15">
        <f>SUMPRODUCT(-('Diário 2o PA'!$E$5:$E$1412='Analítico Cp.'!$B160),-('Diário 2o PA'!$Q$5:$Q$1412=J$1),('Diário 2o PA'!$F$5:$F$1412))
+SUMPRODUCT(-('Diário 3o PA'!$E$5:$E$2004='Analítico Cp.'!$B160),-('Diário 3o PA'!$Q$5:$Q$2004=J$1),('Diário 3o PA'!$F$5:$F$2004))
+SUMPRODUCT(-('Diário 4º PA'!$E$5:$E$2004='Analítico Cp.'!$B160),-('Diário 4º PA'!$Q$5:$Q$2004=J$1),('Diário 4º PA'!$F$5:$F$2004))
+SUMPRODUCT(-('Diário 5º PA'!$E$5:$E$2004='Analítico Cp.'!$B160),-('Diário 5º PA'!$Q$5:$Q$2004=J$1),('Diário 5º PA'!$F$5:$F$2004))
+SUMPRODUCT(-('Comp.'!$D$5:$D$253='Analítico Cp.'!$B160),-('Comp.'!$L$5:$L$253=J$1),('Comp.'!$E$5:$E$253))</f>
        <v>0</v>
      </c>
      <c r="K160" s="15">
        <f>SUMPRODUCT(-('Diário 2o PA'!$E$5:$E$1412='Analítico Cp.'!$B160),-('Diário 2o PA'!$Q$5:$Q$1412=K$1),('Diário 2o PA'!$F$5:$F$1412))
+SUMPRODUCT(-('Diário 3o PA'!$E$5:$E$2004='Analítico Cp.'!$B160),-('Diário 3o PA'!$Q$5:$Q$2004=K$1),('Diário 3o PA'!$F$5:$F$2004))
+SUMPRODUCT(-('Diário 4º PA'!$E$5:$E$2004='Analítico Cp.'!$B160),-('Diário 4º PA'!$Q$5:$Q$2004=K$1),('Diário 4º PA'!$F$5:$F$2004))
+SUMPRODUCT(-('Diário 5º PA'!$E$5:$E$2004='Analítico Cp.'!$B160),-('Diário 5º PA'!$Q$5:$Q$2004=K$1),('Diário 5º PA'!$F$5:$F$2004))
+SUMPRODUCT(-('Comp.'!$D$5:$D$253='Analítico Cp.'!$B160),-('Comp.'!$L$5:$L$253=K$1),('Comp.'!$E$5:$E$253))</f>
        <v>0</v>
      </c>
      <c r="L160" s="15">
        <f>SUMPRODUCT(-('Diário 2o PA'!$E$5:$E$1412='Analítico Cp.'!$B160),-('Diário 2o PA'!$Q$5:$Q$1412=L$1),('Diário 2o PA'!$F$5:$F$1412))
+SUMPRODUCT(-('Diário 3o PA'!$E$5:$E$2004='Analítico Cp.'!$B160),-('Diário 3o PA'!$Q$5:$Q$2004=L$1),('Diário 3o PA'!$F$5:$F$2004))
+SUMPRODUCT(-('Diário 4º PA'!$E$5:$E$2004='Analítico Cp.'!$B160),-('Diário 4º PA'!$Q$5:$Q$2004=L$1),('Diário 4º PA'!$F$5:$F$2004))
+SUMPRODUCT(-('Diário 5º PA'!$E$5:$E$2004='Analítico Cp.'!$B160),-('Diário 5º PA'!$Q$5:$Q$2004=L$1),('Diário 5º PA'!$F$5:$F$2004))
+SUMPRODUCT(-('Comp.'!$D$5:$D$253='Analítico Cp.'!$B160),-('Comp.'!$L$5:$L$253=L$1),('Comp.'!$E$5:$E$253))</f>
        <v>0</v>
      </c>
      <c r="M160" s="15">
        <f>SUMPRODUCT(-('Diário 2o PA'!$E$5:$E$1412='Analítico Cp.'!$B160),-('Diário 2o PA'!$Q$5:$Q$1412=M$1),('Diário 2o PA'!$F$5:$F$1412))
+SUMPRODUCT(-('Diário 3o PA'!$E$5:$E$2004='Analítico Cp.'!$B160),-('Diário 3o PA'!$Q$5:$Q$2004=M$1),('Diário 3o PA'!$F$5:$F$2004))
+SUMPRODUCT(-('Diário 4º PA'!$E$5:$E$2004='Analítico Cp.'!$B160),-('Diário 4º PA'!$Q$5:$Q$2004=M$1),('Diário 4º PA'!$F$5:$F$2004))
+SUMPRODUCT(-('Diário 5º PA'!$E$5:$E$2004='Analítico Cp.'!$B160),-('Diário 5º PA'!$Q$5:$Q$2004=M$1),('Diário 5º PA'!$F$5:$F$2004))
+SUMPRODUCT(-('Comp.'!$D$5:$D$253='Analítico Cp.'!$B160),-('Comp.'!$L$5:$L$253=M$1),('Comp.'!$E$5:$E$253))</f>
        <v>0</v>
      </c>
      <c r="N160" s="15">
        <f>SUMPRODUCT(-('Diário 2o PA'!$E$5:$E$1412='Analítico Cp.'!$B160),-('Diário 2o PA'!$Q$5:$Q$1412=N$1),('Diário 2o PA'!$F$5:$F$1412))
+SUMPRODUCT(-('Diário 3o PA'!$E$5:$E$2004='Analítico Cp.'!$B160),-('Diário 3o PA'!$Q$5:$Q$2004=N$1),('Diário 3o PA'!$F$5:$F$2004))
+SUMPRODUCT(-('Diário 4º PA'!$E$5:$E$2004='Analítico Cp.'!$B160),-('Diário 4º PA'!$Q$5:$Q$2004=N$1),('Diário 4º PA'!$F$5:$F$2004))
+SUMPRODUCT(-('Diário 5º PA'!$E$5:$E$2004='Analítico Cp.'!$B160),-('Diário 5º PA'!$Q$5:$Q$2004=N$1),('Diário 5º PA'!$F$5:$F$2004))
+SUMPRODUCT(-('Comp.'!$D$5:$D$253='Analítico Cp.'!$B160),-('Comp.'!$L$5:$L$253=N$1),('Comp.'!$E$5:$E$253))</f>
        <v>0</v>
      </c>
      <c r="O160" s="16">
        <f t="shared" si="14"/>
        <v>0</v>
      </c>
      <c r="P160" s="193">
        <f t="shared" si="15"/>
        <v>0</v>
      </c>
    </row>
    <row r="161" spans="1:16" ht="23.25" customHeight="1" x14ac:dyDescent="0.25">
      <c r="A161" s="68" t="s">
        <v>688</v>
      </c>
      <c r="B161" s="115" t="s">
        <v>735</v>
      </c>
      <c r="C161" s="15">
        <f>SUMPRODUCT(-('Diário 2o PA'!$E$5:$E$1412='Analítico Cp.'!$B161),-('Diário 2o PA'!$Q$5:$Q$1412=C$1),('Diário 2o PA'!$F$5:$F$1412))
+SUMPRODUCT(-('Diário 3o PA'!$E$5:$E$2004='Analítico Cp.'!$B161),-('Diário 3o PA'!$Q$5:$Q$2004=C$1),('Diário 3o PA'!$F$5:$F$2004))
+SUMPRODUCT(-('Diário 4º PA'!$E$5:$E$2004='Analítico Cp.'!$B161),-('Diário 4º PA'!$Q$5:$Q$2004=C$1),('Diário 4º PA'!$F$5:$F$2004))
+SUMPRODUCT(-('Diário 5º PA'!$E$5:$E$2004='Analítico Cp.'!$B161),-('Diário 5º PA'!$Q$5:$Q$2004=C$1),('Diário 5º PA'!$F$5:$F$2004))
+SUMPRODUCT(-('Comp.'!$D$5:$D$253='Analítico Cp.'!$B161),-('Comp.'!$L$5:$L$253=C$1),('Comp.'!$E$5:$E$253))</f>
        <v>2039</v>
      </c>
      <c r="D161" s="15">
        <f>SUMPRODUCT(-('Diário 2o PA'!$E$5:$E$1412='Analítico Cp.'!$B161),-('Diário 2o PA'!$Q$5:$Q$1412=D$1),('Diário 2o PA'!$F$5:$F$1412))
+SUMPRODUCT(-('Diário 3o PA'!$E$5:$E$2004='Analítico Cp.'!$B161),-('Diário 3o PA'!$Q$5:$Q$2004=D$1),('Diário 3o PA'!$F$5:$F$2004))
+SUMPRODUCT(-('Diário 4º PA'!$E$5:$E$2004='Analítico Cp.'!$B161),-('Diário 4º PA'!$Q$5:$Q$2004=D$1),('Diário 4º PA'!$F$5:$F$2004))
+SUMPRODUCT(-('Diário 5º PA'!$E$5:$E$2004='Analítico Cp.'!$B161),-('Diário 5º PA'!$Q$5:$Q$2004=D$1),('Diário 5º PA'!$F$5:$F$2004))
+SUMPRODUCT(-('Comp.'!$D$5:$D$253='Analítico Cp.'!$B161),-('Comp.'!$L$5:$L$253=D$1),('Comp.'!$E$5:$E$253))</f>
        <v>2106.7600000000002</v>
      </c>
      <c r="E161" s="15">
        <f>SUMPRODUCT(-('Diário 2o PA'!$E$5:$E$1412='Analítico Cp.'!$B161),-('Diário 2o PA'!$Q$5:$Q$1412=E$1),('Diário 2o PA'!$F$5:$F$1412))
+SUMPRODUCT(-('Diário 3o PA'!$E$5:$E$2004='Analítico Cp.'!$B161),-('Diário 3o PA'!$Q$5:$Q$2004=E$1),('Diário 3o PA'!$F$5:$F$2004))
+SUMPRODUCT(-('Diário 4º PA'!$E$5:$E$2004='Analítico Cp.'!$B161),-('Diário 4º PA'!$Q$5:$Q$2004=E$1),('Diário 4º PA'!$F$5:$F$2004))
+SUMPRODUCT(-('Diário 5º PA'!$E$5:$E$2004='Analítico Cp.'!$B161),-('Diário 5º PA'!$Q$5:$Q$2004=E$1),('Diário 5º PA'!$F$5:$F$2004))
+SUMPRODUCT(-('Comp.'!$D$5:$D$253='Analítico Cp.'!$B161),-('Comp.'!$L$5:$L$253=E$1),('Comp.'!$E$5:$E$253))</f>
        <v>0</v>
      </c>
      <c r="F161" s="15">
        <f>SUMPRODUCT(-('Diário 2o PA'!$E$5:$E$1412='Analítico Cp.'!$B161),-('Diário 2o PA'!$Q$5:$Q$1412=F$1),('Diário 2o PA'!$F$5:$F$1412))
+SUMPRODUCT(-('Diário 3o PA'!$E$5:$E$2004='Analítico Cp.'!$B161),-('Diário 3o PA'!$Q$5:$Q$2004=F$1),('Diário 3o PA'!$F$5:$F$2004))
+SUMPRODUCT(-('Diário 4º PA'!$E$5:$E$2004='Analítico Cp.'!$B161),-('Diário 4º PA'!$Q$5:$Q$2004=F$1),('Diário 4º PA'!$F$5:$F$2004))
+SUMPRODUCT(-('Diário 5º PA'!$E$5:$E$2004='Analítico Cp.'!$B161),-('Diário 5º PA'!$Q$5:$Q$2004=F$1),('Diário 5º PA'!$F$5:$F$2004))
+SUMPRODUCT(-('Comp.'!$D$5:$D$253='Analítico Cp.'!$B161),-('Comp.'!$L$5:$L$253=F$1),('Comp.'!$E$5:$E$253))</f>
        <v>0</v>
      </c>
      <c r="G161" s="15">
        <f>SUMPRODUCT(-('Diário 2o PA'!$E$5:$E$1412='Analítico Cp.'!$B161),-('Diário 2o PA'!$Q$5:$Q$1412=G$1),('Diário 2o PA'!$F$5:$F$1412))
+SUMPRODUCT(-('Diário 3o PA'!$E$5:$E$2004='Analítico Cp.'!$B161),-('Diário 3o PA'!$Q$5:$Q$2004=G$1),('Diário 3o PA'!$F$5:$F$2004))
+SUMPRODUCT(-('Diário 4º PA'!$E$5:$E$2004='Analítico Cp.'!$B161),-('Diário 4º PA'!$Q$5:$Q$2004=G$1),('Diário 4º PA'!$F$5:$F$2004))
+SUMPRODUCT(-('Diário 5º PA'!$E$5:$E$2004='Analítico Cp.'!$B161),-('Diário 5º PA'!$Q$5:$Q$2004=G$1),('Diário 5º PA'!$F$5:$F$2004))
+SUMPRODUCT(-('Comp.'!$D$5:$D$253='Analítico Cp.'!$B161),-('Comp.'!$L$5:$L$253=G$1),('Comp.'!$E$5:$E$253))</f>
        <v>0</v>
      </c>
      <c r="H161" s="15">
        <f>SUMPRODUCT(-('Diário 2o PA'!$E$5:$E$1412='Analítico Cp.'!$B161),-('Diário 2o PA'!$Q$5:$Q$1412=H$1),('Diário 2o PA'!$F$5:$F$1412))
+SUMPRODUCT(-('Diário 3o PA'!$E$5:$E$2004='Analítico Cp.'!$B161),-('Diário 3o PA'!$Q$5:$Q$2004=H$1),('Diário 3o PA'!$F$5:$F$2004))
+SUMPRODUCT(-('Diário 4º PA'!$E$5:$E$2004='Analítico Cp.'!$B161),-('Diário 4º PA'!$Q$5:$Q$2004=H$1),('Diário 4º PA'!$F$5:$F$2004))
+SUMPRODUCT(-('Diário 5º PA'!$E$5:$E$2004='Analítico Cp.'!$B161),-('Diário 5º PA'!$Q$5:$Q$2004=H$1),('Diário 5º PA'!$F$5:$F$2004))
+SUMPRODUCT(-('Comp.'!$D$5:$D$253='Analítico Cp.'!$B161),-('Comp.'!$L$5:$L$253=H$1),('Comp.'!$E$5:$E$253))</f>
        <v>0</v>
      </c>
      <c r="I161" s="15">
        <f>SUMPRODUCT(-('Diário 2o PA'!$E$5:$E$1412='Analítico Cp.'!$B161),-('Diário 2o PA'!$Q$5:$Q$1412=I$1),('Diário 2o PA'!$F$5:$F$1412))
+SUMPRODUCT(-('Diário 3o PA'!$E$5:$E$2004='Analítico Cp.'!$B161),-('Diário 3o PA'!$Q$5:$Q$2004=I$1),('Diário 3o PA'!$F$5:$F$2004))
+SUMPRODUCT(-('Diário 4º PA'!$E$5:$E$2004='Analítico Cp.'!$B161),-('Diário 4º PA'!$Q$5:$Q$2004=I$1),('Diário 4º PA'!$F$5:$F$2004))
+SUMPRODUCT(-('Diário 5º PA'!$E$5:$E$2004='Analítico Cp.'!$B161),-('Diário 5º PA'!$Q$5:$Q$2004=I$1),('Diário 5º PA'!$F$5:$F$2004))
+SUMPRODUCT(-('Comp.'!$D$5:$D$253='Analítico Cp.'!$B161),-('Comp.'!$L$5:$L$253=I$1),('Comp.'!$E$5:$E$253))</f>
        <v>0</v>
      </c>
      <c r="J161" s="15">
        <f>SUMPRODUCT(-('Diário 2o PA'!$E$5:$E$1412='Analítico Cp.'!$B161),-('Diário 2o PA'!$Q$5:$Q$1412=J$1),('Diário 2o PA'!$F$5:$F$1412))
+SUMPRODUCT(-('Diário 3o PA'!$E$5:$E$2004='Analítico Cp.'!$B161),-('Diário 3o PA'!$Q$5:$Q$2004=J$1),('Diário 3o PA'!$F$5:$F$2004))
+SUMPRODUCT(-('Diário 4º PA'!$E$5:$E$2004='Analítico Cp.'!$B161),-('Diário 4º PA'!$Q$5:$Q$2004=J$1),('Diário 4º PA'!$F$5:$F$2004))
+SUMPRODUCT(-('Diário 5º PA'!$E$5:$E$2004='Analítico Cp.'!$B161),-('Diário 5º PA'!$Q$5:$Q$2004=J$1),('Diário 5º PA'!$F$5:$F$2004))
+SUMPRODUCT(-('Comp.'!$D$5:$D$253='Analítico Cp.'!$B161),-('Comp.'!$L$5:$L$253=J$1),('Comp.'!$E$5:$E$253))</f>
        <v>0</v>
      </c>
      <c r="K161" s="15">
        <f>SUMPRODUCT(-('Diário 2o PA'!$E$5:$E$1412='Analítico Cp.'!$B161),-('Diário 2o PA'!$Q$5:$Q$1412=K$1),('Diário 2o PA'!$F$5:$F$1412))
+SUMPRODUCT(-('Diário 3o PA'!$E$5:$E$2004='Analítico Cp.'!$B161),-('Diário 3o PA'!$Q$5:$Q$2004=K$1),('Diário 3o PA'!$F$5:$F$2004))
+SUMPRODUCT(-('Diário 4º PA'!$E$5:$E$2004='Analítico Cp.'!$B161),-('Diário 4º PA'!$Q$5:$Q$2004=K$1),('Diário 4º PA'!$F$5:$F$2004))
+SUMPRODUCT(-('Diário 5º PA'!$E$5:$E$2004='Analítico Cp.'!$B161),-('Diário 5º PA'!$Q$5:$Q$2004=K$1),('Diário 5º PA'!$F$5:$F$2004))
+SUMPRODUCT(-('Comp.'!$D$5:$D$253='Analítico Cp.'!$B161),-('Comp.'!$L$5:$L$253=K$1),('Comp.'!$E$5:$E$253))</f>
        <v>0</v>
      </c>
      <c r="L161" s="15">
        <f>SUMPRODUCT(-('Diário 2o PA'!$E$5:$E$1412='Analítico Cp.'!$B161),-('Diário 2o PA'!$Q$5:$Q$1412=L$1),('Diário 2o PA'!$F$5:$F$1412))
+SUMPRODUCT(-('Diário 3o PA'!$E$5:$E$2004='Analítico Cp.'!$B161),-('Diário 3o PA'!$Q$5:$Q$2004=L$1),('Diário 3o PA'!$F$5:$F$2004))
+SUMPRODUCT(-('Diário 4º PA'!$E$5:$E$2004='Analítico Cp.'!$B161),-('Diário 4º PA'!$Q$5:$Q$2004=L$1),('Diário 4º PA'!$F$5:$F$2004))
+SUMPRODUCT(-('Diário 5º PA'!$E$5:$E$2004='Analítico Cp.'!$B161),-('Diário 5º PA'!$Q$5:$Q$2004=L$1),('Diário 5º PA'!$F$5:$F$2004))
+SUMPRODUCT(-('Comp.'!$D$5:$D$253='Analítico Cp.'!$B161),-('Comp.'!$L$5:$L$253=L$1),('Comp.'!$E$5:$E$253))</f>
        <v>0</v>
      </c>
      <c r="M161" s="15">
        <f>SUMPRODUCT(-('Diário 2o PA'!$E$5:$E$1412='Analítico Cp.'!$B161),-('Diário 2o PA'!$Q$5:$Q$1412=M$1),('Diário 2o PA'!$F$5:$F$1412))
+SUMPRODUCT(-('Diário 3o PA'!$E$5:$E$2004='Analítico Cp.'!$B161),-('Diário 3o PA'!$Q$5:$Q$2004=M$1),('Diário 3o PA'!$F$5:$F$2004))
+SUMPRODUCT(-('Diário 4º PA'!$E$5:$E$2004='Analítico Cp.'!$B161),-('Diário 4º PA'!$Q$5:$Q$2004=M$1),('Diário 4º PA'!$F$5:$F$2004))
+SUMPRODUCT(-('Diário 5º PA'!$E$5:$E$2004='Analítico Cp.'!$B161),-('Diário 5º PA'!$Q$5:$Q$2004=M$1),('Diário 5º PA'!$F$5:$F$2004))
+SUMPRODUCT(-('Comp.'!$D$5:$D$253='Analítico Cp.'!$B161),-('Comp.'!$L$5:$L$253=M$1),('Comp.'!$E$5:$E$253))</f>
        <v>0</v>
      </c>
      <c r="N161" s="15">
        <f>SUMPRODUCT(-('Diário 2o PA'!$E$5:$E$1412='Analítico Cp.'!$B161),-('Diário 2o PA'!$Q$5:$Q$1412=N$1),('Diário 2o PA'!$F$5:$F$1412))
+SUMPRODUCT(-('Diário 3o PA'!$E$5:$E$2004='Analítico Cp.'!$B161),-('Diário 3o PA'!$Q$5:$Q$2004=N$1),('Diário 3o PA'!$F$5:$F$2004))
+SUMPRODUCT(-('Diário 4º PA'!$E$5:$E$2004='Analítico Cp.'!$B161),-('Diário 4º PA'!$Q$5:$Q$2004=N$1),('Diário 4º PA'!$F$5:$F$2004))
+SUMPRODUCT(-('Diário 5º PA'!$E$5:$E$2004='Analítico Cp.'!$B161),-('Diário 5º PA'!$Q$5:$Q$2004=N$1),('Diário 5º PA'!$F$5:$F$2004))
+SUMPRODUCT(-('Comp.'!$D$5:$D$253='Analítico Cp.'!$B161),-('Comp.'!$L$5:$L$253=N$1),('Comp.'!$E$5:$E$253))</f>
        <v>0</v>
      </c>
      <c r="O161" s="16">
        <f t="shared" si="14"/>
        <v>4145.76</v>
      </c>
      <c r="P161" s="193">
        <f t="shared" si="15"/>
        <v>5.8206947026421564E-4</v>
      </c>
    </row>
    <row r="162" spans="1:16" ht="23.25" customHeight="1" x14ac:dyDescent="0.25">
      <c r="A162" s="68" t="s">
        <v>689</v>
      </c>
      <c r="B162" s="115" t="s">
        <v>736</v>
      </c>
      <c r="C162" s="15">
        <f>SUMPRODUCT(-('Diário 2o PA'!$E$5:$E$1412='Analítico Cp.'!$B162),-('Diário 2o PA'!$Q$5:$Q$1412=C$1),('Diário 2o PA'!$F$5:$F$1412))
+SUMPRODUCT(-('Diário 3o PA'!$E$5:$E$2004='Analítico Cp.'!$B162),-('Diário 3o PA'!$Q$5:$Q$2004=C$1),('Diário 3o PA'!$F$5:$F$2004))
+SUMPRODUCT(-('Diário 4º PA'!$E$5:$E$2004='Analítico Cp.'!$B162),-('Diário 4º PA'!$Q$5:$Q$2004=C$1),('Diário 4º PA'!$F$5:$F$2004))
+SUMPRODUCT(-('Diário 5º PA'!$E$5:$E$2004='Analítico Cp.'!$B162),-('Diário 5º PA'!$Q$5:$Q$2004=C$1),('Diário 5º PA'!$F$5:$F$2004))
+SUMPRODUCT(-('Comp.'!$D$5:$D$253='Analítico Cp.'!$B162),-('Comp.'!$L$5:$L$253=C$1),('Comp.'!$E$5:$E$253))</f>
        <v>5893.29</v>
      </c>
      <c r="D162" s="15">
        <f>SUMPRODUCT(-('Diário 2o PA'!$E$5:$E$1412='Analítico Cp.'!$B162),-('Diário 2o PA'!$Q$5:$Q$1412=D$1),('Diário 2o PA'!$F$5:$F$1412))
+SUMPRODUCT(-('Diário 3o PA'!$E$5:$E$2004='Analítico Cp.'!$B162),-('Diário 3o PA'!$Q$5:$Q$2004=D$1),('Diário 3o PA'!$F$5:$F$2004))
+SUMPRODUCT(-('Diário 4º PA'!$E$5:$E$2004='Analítico Cp.'!$B162),-('Diário 4º PA'!$Q$5:$Q$2004=D$1),('Diário 4º PA'!$F$5:$F$2004))
+SUMPRODUCT(-('Diário 5º PA'!$E$5:$E$2004='Analítico Cp.'!$B162),-('Diário 5º PA'!$Q$5:$Q$2004=D$1),('Diário 5º PA'!$F$5:$F$2004))
+SUMPRODUCT(-('Comp.'!$D$5:$D$253='Analítico Cp.'!$B162),-('Comp.'!$L$5:$L$253=D$1),('Comp.'!$E$5:$E$253))</f>
        <v>2209.13</v>
      </c>
      <c r="E162" s="15">
        <f>SUMPRODUCT(-('Diário 2o PA'!$E$5:$E$1412='Analítico Cp.'!$B162),-('Diário 2o PA'!$Q$5:$Q$1412=E$1),('Diário 2o PA'!$F$5:$F$1412))
+SUMPRODUCT(-('Diário 3o PA'!$E$5:$E$2004='Analítico Cp.'!$B162),-('Diário 3o PA'!$Q$5:$Q$2004=E$1),('Diário 3o PA'!$F$5:$F$2004))
+SUMPRODUCT(-('Diário 4º PA'!$E$5:$E$2004='Analítico Cp.'!$B162),-('Diário 4º PA'!$Q$5:$Q$2004=E$1),('Diário 4º PA'!$F$5:$F$2004))
+SUMPRODUCT(-('Diário 5º PA'!$E$5:$E$2004='Analítico Cp.'!$B162),-('Diário 5º PA'!$Q$5:$Q$2004=E$1),('Diário 5º PA'!$F$5:$F$2004))
+SUMPRODUCT(-('Comp.'!$D$5:$D$253='Analítico Cp.'!$B162),-('Comp.'!$L$5:$L$253=E$1),('Comp.'!$E$5:$E$253))</f>
        <v>3860.03</v>
      </c>
      <c r="F162" s="15">
        <f>SUMPRODUCT(-('Diário 2o PA'!$E$5:$E$1412='Analítico Cp.'!$B162),-('Diário 2o PA'!$Q$5:$Q$1412=F$1),('Diário 2o PA'!$F$5:$F$1412))
+SUMPRODUCT(-('Diário 3o PA'!$E$5:$E$2004='Analítico Cp.'!$B162),-('Diário 3o PA'!$Q$5:$Q$2004=F$1),('Diário 3o PA'!$F$5:$F$2004))
+SUMPRODUCT(-('Diário 4º PA'!$E$5:$E$2004='Analítico Cp.'!$B162),-('Diário 4º PA'!$Q$5:$Q$2004=F$1),('Diário 4º PA'!$F$5:$F$2004))
+SUMPRODUCT(-('Diário 5º PA'!$E$5:$E$2004='Analítico Cp.'!$B162),-('Diário 5º PA'!$Q$5:$Q$2004=F$1),('Diário 5º PA'!$F$5:$F$2004))
+SUMPRODUCT(-('Comp.'!$D$5:$D$253='Analítico Cp.'!$B162),-('Comp.'!$L$5:$L$253=F$1),('Comp.'!$E$5:$E$253))</f>
        <v>0</v>
      </c>
      <c r="G162" s="15">
        <f>SUMPRODUCT(-('Diário 2o PA'!$E$5:$E$1412='Analítico Cp.'!$B162),-('Diário 2o PA'!$Q$5:$Q$1412=G$1),('Diário 2o PA'!$F$5:$F$1412))
+SUMPRODUCT(-('Diário 3o PA'!$E$5:$E$2004='Analítico Cp.'!$B162),-('Diário 3o PA'!$Q$5:$Q$2004=G$1),('Diário 3o PA'!$F$5:$F$2004))
+SUMPRODUCT(-('Diário 4º PA'!$E$5:$E$2004='Analítico Cp.'!$B162),-('Diário 4º PA'!$Q$5:$Q$2004=G$1),('Diário 4º PA'!$F$5:$F$2004))
+SUMPRODUCT(-('Diário 5º PA'!$E$5:$E$2004='Analítico Cp.'!$B162),-('Diário 5º PA'!$Q$5:$Q$2004=G$1),('Diário 5º PA'!$F$5:$F$2004))
+SUMPRODUCT(-('Comp.'!$D$5:$D$253='Analítico Cp.'!$B162),-('Comp.'!$L$5:$L$253=G$1),('Comp.'!$E$5:$E$253))</f>
        <v>0</v>
      </c>
      <c r="H162" s="15">
        <f>SUMPRODUCT(-('Diário 2o PA'!$E$5:$E$1412='Analítico Cp.'!$B162),-('Diário 2o PA'!$Q$5:$Q$1412=H$1),('Diário 2o PA'!$F$5:$F$1412))
+SUMPRODUCT(-('Diário 3o PA'!$E$5:$E$2004='Analítico Cp.'!$B162),-('Diário 3o PA'!$Q$5:$Q$2004=H$1),('Diário 3o PA'!$F$5:$F$2004))
+SUMPRODUCT(-('Diário 4º PA'!$E$5:$E$2004='Analítico Cp.'!$B162),-('Diário 4º PA'!$Q$5:$Q$2004=H$1),('Diário 4º PA'!$F$5:$F$2004))
+SUMPRODUCT(-('Diário 5º PA'!$E$5:$E$2004='Analítico Cp.'!$B162),-('Diário 5º PA'!$Q$5:$Q$2004=H$1),('Diário 5º PA'!$F$5:$F$2004))
+SUMPRODUCT(-('Comp.'!$D$5:$D$253='Analítico Cp.'!$B162),-('Comp.'!$L$5:$L$253=H$1),('Comp.'!$E$5:$E$253))</f>
        <v>0</v>
      </c>
      <c r="I162" s="15">
        <f>SUMPRODUCT(-('Diário 2o PA'!$E$5:$E$1412='Analítico Cp.'!$B162),-('Diário 2o PA'!$Q$5:$Q$1412=I$1),('Diário 2o PA'!$F$5:$F$1412))
+SUMPRODUCT(-('Diário 3o PA'!$E$5:$E$2004='Analítico Cp.'!$B162),-('Diário 3o PA'!$Q$5:$Q$2004=I$1),('Diário 3o PA'!$F$5:$F$2004))
+SUMPRODUCT(-('Diário 4º PA'!$E$5:$E$2004='Analítico Cp.'!$B162),-('Diário 4º PA'!$Q$5:$Q$2004=I$1),('Diário 4º PA'!$F$5:$F$2004))
+SUMPRODUCT(-('Diário 5º PA'!$E$5:$E$2004='Analítico Cp.'!$B162),-('Diário 5º PA'!$Q$5:$Q$2004=I$1),('Diário 5º PA'!$F$5:$F$2004))
+SUMPRODUCT(-('Comp.'!$D$5:$D$253='Analítico Cp.'!$B162),-('Comp.'!$L$5:$L$253=I$1),('Comp.'!$E$5:$E$253))</f>
        <v>0</v>
      </c>
      <c r="J162" s="15">
        <f>SUMPRODUCT(-('Diário 2o PA'!$E$5:$E$1412='Analítico Cp.'!$B162),-('Diário 2o PA'!$Q$5:$Q$1412=J$1),('Diário 2o PA'!$F$5:$F$1412))
+SUMPRODUCT(-('Diário 3o PA'!$E$5:$E$2004='Analítico Cp.'!$B162),-('Diário 3o PA'!$Q$5:$Q$2004=J$1),('Diário 3o PA'!$F$5:$F$2004))
+SUMPRODUCT(-('Diário 4º PA'!$E$5:$E$2004='Analítico Cp.'!$B162),-('Diário 4º PA'!$Q$5:$Q$2004=J$1),('Diário 4º PA'!$F$5:$F$2004))
+SUMPRODUCT(-('Diário 5º PA'!$E$5:$E$2004='Analítico Cp.'!$B162),-('Diário 5º PA'!$Q$5:$Q$2004=J$1),('Diário 5º PA'!$F$5:$F$2004))
+SUMPRODUCT(-('Comp.'!$D$5:$D$253='Analítico Cp.'!$B162),-('Comp.'!$L$5:$L$253=J$1),('Comp.'!$E$5:$E$253))</f>
        <v>0</v>
      </c>
      <c r="K162" s="15">
        <f>SUMPRODUCT(-('Diário 2o PA'!$E$5:$E$1412='Analítico Cp.'!$B162),-('Diário 2o PA'!$Q$5:$Q$1412=K$1),('Diário 2o PA'!$F$5:$F$1412))
+SUMPRODUCT(-('Diário 3o PA'!$E$5:$E$2004='Analítico Cp.'!$B162),-('Diário 3o PA'!$Q$5:$Q$2004=K$1),('Diário 3o PA'!$F$5:$F$2004))
+SUMPRODUCT(-('Diário 4º PA'!$E$5:$E$2004='Analítico Cp.'!$B162),-('Diário 4º PA'!$Q$5:$Q$2004=K$1),('Diário 4º PA'!$F$5:$F$2004))
+SUMPRODUCT(-('Diário 5º PA'!$E$5:$E$2004='Analítico Cp.'!$B162),-('Diário 5º PA'!$Q$5:$Q$2004=K$1),('Diário 5º PA'!$F$5:$F$2004))
+SUMPRODUCT(-('Comp.'!$D$5:$D$253='Analítico Cp.'!$B162),-('Comp.'!$L$5:$L$253=K$1),('Comp.'!$E$5:$E$253))</f>
        <v>0</v>
      </c>
      <c r="L162" s="15">
        <f>SUMPRODUCT(-('Diário 2o PA'!$E$5:$E$1412='Analítico Cp.'!$B162),-('Diário 2o PA'!$Q$5:$Q$1412=L$1),('Diário 2o PA'!$F$5:$F$1412))
+SUMPRODUCT(-('Diário 3o PA'!$E$5:$E$2004='Analítico Cp.'!$B162),-('Diário 3o PA'!$Q$5:$Q$2004=L$1),('Diário 3o PA'!$F$5:$F$2004))
+SUMPRODUCT(-('Diário 4º PA'!$E$5:$E$2004='Analítico Cp.'!$B162),-('Diário 4º PA'!$Q$5:$Q$2004=L$1),('Diário 4º PA'!$F$5:$F$2004))
+SUMPRODUCT(-('Diário 5º PA'!$E$5:$E$2004='Analítico Cp.'!$B162),-('Diário 5º PA'!$Q$5:$Q$2004=L$1),('Diário 5º PA'!$F$5:$F$2004))
+SUMPRODUCT(-('Comp.'!$D$5:$D$253='Analítico Cp.'!$B162),-('Comp.'!$L$5:$L$253=L$1),('Comp.'!$E$5:$E$253))</f>
        <v>0</v>
      </c>
      <c r="M162" s="15">
        <f>SUMPRODUCT(-('Diário 2o PA'!$E$5:$E$1412='Analítico Cp.'!$B162),-('Diário 2o PA'!$Q$5:$Q$1412=M$1),('Diário 2o PA'!$F$5:$F$1412))
+SUMPRODUCT(-('Diário 3o PA'!$E$5:$E$2004='Analítico Cp.'!$B162),-('Diário 3o PA'!$Q$5:$Q$2004=M$1),('Diário 3o PA'!$F$5:$F$2004))
+SUMPRODUCT(-('Diário 4º PA'!$E$5:$E$2004='Analítico Cp.'!$B162),-('Diário 4º PA'!$Q$5:$Q$2004=M$1),('Diário 4º PA'!$F$5:$F$2004))
+SUMPRODUCT(-('Diário 5º PA'!$E$5:$E$2004='Analítico Cp.'!$B162),-('Diário 5º PA'!$Q$5:$Q$2004=M$1),('Diário 5º PA'!$F$5:$F$2004))
+SUMPRODUCT(-('Comp.'!$D$5:$D$253='Analítico Cp.'!$B162),-('Comp.'!$L$5:$L$253=M$1),('Comp.'!$E$5:$E$253))</f>
        <v>0</v>
      </c>
      <c r="N162" s="15">
        <f>SUMPRODUCT(-('Diário 2o PA'!$E$5:$E$1412='Analítico Cp.'!$B162),-('Diário 2o PA'!$Q$5:$Q$1412=N$1),('Diário 2o PA'!$F$5:$F$1412))
+SUMPRODUCT(-('Diário 3o PA'!$E$5:$E$2004='Analítico Cp.'!$B162),-('Diário 3o PA'!$Q$5:$Q$2004=N$1),('Diário 3o PA'!$F$5:$F$2004))
+SUMPRODUCT(-('Diário 4º PA'!$E$5:$E$2004='Analítico Cp.'!$B162),-('Diário 4º PA'!$Q$5:$Q$2004=N$1),('Diário 4º PA'!$F$5:$F$2004))
+SUMPRODUCT(-('Diário 5º PA'!$E$5:$E$2004='Analítico Cp.'!$B162),-('Diário 5º PA'!$Q$5:$Q$2004=N$1),('Diário 5º PA'!$F$5:$F$2004))
+SUMPRODUCT(-('Comp.'!$D$5:$D$253='Analítico Cp.'!$B162),-('Comp.'!$L$5:$L$253=N$1),('Comp.'!$E$5:$E$253))</f>
        <v>0</v>
      </c>
      <c r="O162" s="16">
        <f t="shared" si="14"/>
        <v>11962.45</v>
      </c>
      <c r="P162" s="193">
        <f t="shared" si="15"/>
        <v>1.6795417328938883E-3</v>
      </c>
    </row>
    <row r="163" spans="1:16" ht="23.25" customHeight="1" x14ac:dyDescent="0.25">
      <c r="A163" s="68" t="s">
        <v>690</v>
      </c>
      <c r="B163" s="115" t="s">
        <v>737</v>
      </c>
      <c r="C163" s="15">
        <f>SUMPRODUCT(-('Diário 2o PA'!$E$5:$E$1412='Analítico Cp.'!$B163),-('Diário 2o PA'!$Q$5:$Q$1412=C$1),('Diário 2o PA'!$F$5:$F$1412))
+SUMPRODUCT(-('Diário 3o PA'!$E$5:$E$2004='Analítico Cp.'!$B163),-('Diário 3o PA'!$Q$5:$Q$2004=C$1),('Diário 3o PA'!$F$5:$F$2004))
+SUMPRODUCT(-('Diário 4º PA'!$E$5:$E$2004='Analítico Cp.'!$B163),-('Diário 4º PA'!$Q$5:$Q$2004=C$1),('Diário 4º PA'!$F$5:$F$2004))
+SUMPRODUCT(-('Diário 5º PA'!$E$5:$E$2004='Analítico Cp.'!$B163),-('Diário 5º PA'!$Q$5:$Q$2004=C$1),('Diário 5º PA'!$F$5:$F$2004))
+SUMPRODUCT(-('Comp.'!$D$5:$D$253='Analítico Cp.'!$B163),-('Comp.'!$L$5:$L$253=C$1),('Comp.'!$E$5:$E$253))</f>
        <v>4395.76</v>
      </c>
      <c r="D163" s="15">
        <f>SUMPRODUCT(-('Diário 2o PA'!$E$5:$E$1412='Analítico Cp.'!$B163),-('Diário 2o PA'!$Q$5:$Q$1412=D$1),('Diário 2o PA'!$F$5:$F$1412))
+SUMPRODUCT(-('Diário 3o PA'!$E$5:$E$2004='Analítico Cp.'!$B163),-('Diário 3o PA'!$Q$5:$Q$2004=D$1),('Diário 3o PA'!$F$5:$F$2004))
+SUMPRODUCT(-('Diário 4º PA'!$E$5:$E$2004='Analítico Cp.'!$B163),-('Diário 4º PA'!$Q$5:$Q$2004=D$1),('Diário 4º PA'!$F$5:$F$2004))
+SUMPRODUCT(-('Diário 5º PA'!$E$5:$E$2004='Analítico Cp.'!$B163),-('Diário 5º PA'!$Q$5:$Q$2004=D$1),('Diário 5º PA'!$F$5:$F$2004))
+SUMPRODUCT(-('Comp.'!$D$5:$D$253='Analítico Cp.'!$B163),-('Comp.'!$L$5:$L$253=D$1),('Comp.'!$E$5:$E$253))</f>
        <v>0</v>
      </c>
      <c r="E163" s="15">
        <f>SUMPRODUCT(-('Diário 2o PA'!$E$5:$E$1412='Analítico Cp.'!$B163),-('Diário 2o PA'!$Q$5:$Q$1412=E$1),('Diário 2o PA'!$F$5:$F$1412))
+SUMPRODUCT(-('Diário 3o PA'!$E$5:$E$2004='Analítico Cp.'!$B163),-('Diário 3o PA'!$Q$5:$Q$2004=E$1),('Diário 3o PA'!$F$5:$F$2004))
+SUMPRODUCT(-('Diário 4º PA'!$E$5:$E$2004='Analítico Cp.'!$B163),-('Diário 4º PA'!$Q$5:$Q$2004=E$1),('Diário 4º PA'!$F$5:$F$2004))
+SUMPRODUCT(-('Diário 5º PA'!$E$5:$E$2004='Analítico Cp.'!$B163),-('Diário 5º PA'!$Q$5:$Q$2004=E$1),('Diário 5º PA'!$F$5:$F$2004))
+SUMPRODUCT(-('Comp.'!$D$5:$D$253='Analítico Cp.'!$B163),-('Comp.'!$L$5:$L$253=E$1),('Comp.'!$E$5:$E$253))</f>
        <v>12501.62</v>
      </c>
      <c r="F163" s="15">
        <f>SUMPRODUCT(-('Diário 2o PA'!$E$5:$E$1412='Analítico Cp.'!$B163),-('Diário 2o PA'!$Q$5:$Q$1412=F$1),('Diário 2o PA'!$F$5:$F$1412))
+SUMPRODUCT(-('Diário 3o PA'!$E$5:$E$2004='Analítico Cp.'!$B163),-('Diário 3o PA'!$Q$5:$Q$2004=F$1),('Diário 3o PA'!$F$5:$F$2004))
+SUMPRODUCT(-('Diário 4º PA'!$E$5:$E$2004='Analítico Cp.'!$B163),-('Diário 4º PA'!$Q$5:$Q$2004=F$1),('Diário 4º PA'!$F$5:$F$2004))
+SUMPRODUCT(-('Diário 5º PA'!$E$5:$E$2004='Analítico Cp.'!$B163),-('Diário 5º PA'!$Q$5:$Q$2004=F$1),('Diário 5º PA'!$F$5:$F$2004))
+SUMPRODUCT(-('Comp.'!$D$5:$D$253='Analítico Cp.'!$B163),-('Comp.'!$L$5:$L$253=F$1),('Comp.'!$E$5:$E$253))</f>
        <v>0</v>
      </c>
      <c r="G163" s="15">
        <f>SUMPRODUCT(-('Diário 2o PA'!$E$5:$E$1412='Analítico Cp.'!$B163),-('Diário 2o PA'!$Q$5:$Q$1412=G$1),('Diário 2o PA'!$F$5:$F$1412))
+SUMPRODUCT(-('Diário 3o PA'!$E$5:$E$2004='Analítico Cp.'!$B163),-('Diário 3o PA'!$Q$5:$Q$2004=G$1),('Diário 3o PA'!$F$5:$F$2004))
+SUMPRODUCT(-('Diário 4º PA'!$E$5:$E$2004='Analítico Cp.'!$B163),-('Diário 4º PA'!$Q$5:$Q$2004=G$1),('Diário 4º PA'!$F$5:$F$2004))
+SUMPRODUCT(-('Diário 5º PA'!$E$5:$E$2004='Analítico Cp.'!$B163),-('Diário 5º PA'!$Q$5:$Q$2004=G$1),('Diário 5º PA'!$F$5:$F$2004))
+SUMPRODUCT(-('Comp.'!$D$5:$D$253='Analítico Cp.'!$B163),-('Comp.'!$L$5:$L$253=G$1),('Comp.'!$E$5:$E$253))</f>
        <v>0</v>
      </c>
      <c r="H163" s="15">
        <f>SUMPRODUCT(-('Diário 2o PA'!$E$5:$E$1412='Analítico Cp.'!$B163),-('Diário 2o PA'!$Q$5:$Q$1412=H$1),('Diário 2o PA'!$F$5:$F$1412))
+SUMPRODUCT(-('Diário 3o PA'!$E$5:$E$2004='Analítico Cp.'!$B163),-('Diário 3o PA'!$Q$5:$Q$2004=H$1),('Diário 3o PA'!$F$5:$F$2004))
+SUMPRODUCT(-('Diário 4º PA'!$E$5:$E$2004='Analítico Cp.'!$B163),-('Diário 4º PA'!$Q$5:$Q$2004=H$1),('Diário 4º PA'!$F$5:$F$2004))
+SUMPRODUCT(-('Diário 5º PA'!$E$5:$E$2004='Analítico Cp.'!$B163),-('Diário 5º PA'!$Q$5:$Q$2004=H$1),('Diário 5º PA'!$F$5:$F$2004))
+SUMPRODUCT(-('Comp.'!$D$5:$D$253='Analítico Cp.'!$B163),-('Comp.'!$L$5:$L$253=H$1),('Comp.'!$E$5:$E$253))</f>
        <v>0</v>
      </c>
      <c r="I163" s="15">
        <f>SUMPRODUCT(-('Diário 2o PA'!$E$5:$E$1412='Analítico Cp.'!$B163),-('Diário 2o PA'!$Q$5:$Q$1412=I$1),('Diário 2o PA'!$F$5:$F$1412))
+SUMPRODUCT(-('Diário 3o PA'!$E$5:$E$2004='Analítico Cp.'!$B163),-('Diário 3o PA'!$Q$5:$Q$2004=I$1),('Diário 3o PA'!$F$5:$F$2004))
+SUMPRODUCT(-('Diário 4º PA'!$E$5:$E$2004='Analítico Cp.'!$B163),-('Diário 4º PA'!$Q$5:$Q$2004=I$1),('Diário 4º PA'!$F$5:$F$2004))
+SUMPRODUCT(-('Diário 5º PA'!$E$5:$E$2004='Analítico Cp.'!$B163),-('Diário 5º PA'!$Q$5:$Q$2004=I$1),('Diário 5º PA'!$F$5:$F$2004))
+SUMPRODUCT(-('Comp.'!$D$5:$D$253='Analítico Cp.'!$B163),-('Comp.'!$L$5:$L$253=I$1),('Comp.'!$E$5:$E$253))</f>
        <v>0</v>
      </c>
      <c r="J163" s="15">
        <f>SUMPRODUCT(-('Diário 2o PA'!$E$5:$E$1412='Analítico Cp.'!$B163),-('Diário 2o PA'!$Q$5:$Q$1412=J$1),('Diário 2o PA'!$F$5:$F$1412))
+SUMPRODUCT(-('Diário 3o PA'!$E$5:$E$2004='Analítico Cp.'!$B163),-('Diário 3o PA'!$Q$5:$Q$2004=J$1),('Diário 3o PA'!$F$5:$F$2004))
+SUMPRODUCT(-('Diário 4º PA'!$E$5:$E$2004='Analítico Cp.'!$B163),-('Diário 4º PA'!$Q$5:$Q$2004=J$1),('Diário 4º PA'!$F$5:$F$2004))
+SUMPRODUCT(-('Diário 5º PA'!$E$5:$E$2004='Analítico Cp.'!$B163),-('Diário 5º PA'!$Q$5:$Q$2004=J$1),('Diário 5º PA'!$F$5:$F$2004))
+SUMPRODUCT(-('Comp.'!$D$5:$D$253='Analítico Cp.'!$B163),-('Comp.'!$L$5:$L$253=J$1),('Comp.'!$E$5:$E$253))</f>
        <v>0</v>
      </c>
      <c r="K163" s="15">
        <f>SUMPRODUCT(-('Diário 2o PA'!$E$5:$E$1412='Analítico Cp.'!$B163),-('Diário 2o PA'!$Q$5:$Q$1412=K$1),('Diário 2o PA'!$F$5:$F$1412))
+SUMPRODUCT(-('Diário 3o PA'!$E$5:$E$2004='Analítico Cp.'!$B163),-('Diário 3o PA'!$Q$5:$Q$2004=K$1),('Diário 3o PA'!$F$5:$F$2004))
+SUMPRODUCT(-('Diário 4º PA'!$E$5:$E$2004='Analítico Cp.'!$B163),-('Diário 4º PA'!$Q$5:$Q$2004=K$1),('Diário 4º PA'!$F$5:$F$2004))
+SUMPRODUCT(-('Diário 5º PA'!$E$5:$E$2004='Analítico Cp.'!$B163),-('Diário 5º PA'!$Q$5:$Q$2004=K$1),('Diário 5º PA'!$F$5:$F$2004))
+SUMPRODUCT(-('Comp.'!$D$5:$D$253='Analítico Cp.'!$B163),-('Comp.'!$L$5:$L$253=K$1),('Comp.'!$E$5:$E$253))</f>
        <v>0</v>
      </c>
      <c r="L163" s="15">
        <f>SUMPRODUCT(-('Diário 2o PA'!$E$5:$E$1412='Analítico Cp.'!$B163),-('Diário 2o PA'!$Q$5:$Q$1412=L$1),('Diário 2o PA'!$F$5:$F$1412))
+SUMPRODUCT(-('Diário 3o PA'!$E$5:$E$2004='Analítico Cp.'!$B163),-('Diário 3o PA'!$Q$5:$Q$2004=L$1),('Diário 3o PA'!$F$5:$F$2004))
+SUMPRODUCT(-('Diário 4º PA'!$E$5:$E$2004='Analítico Cp.'!$B163),-('Diário 4º PA'!$Q$5:$Q$2004=L$1),('Diário 4º PA'!$F$5:$F$2004))
+SUMPRODUCT(-('Diário 5º PA'!$E$5:$E$2004='Analítico Cp.'!$B163),-('Diário 5º PA'!$Q$5:$Q$2004=L$1),('Diário 5º PA'!$F$5:$F$2004))
+SUMPRODUCT(-('Comp.'!$D$5:$D$253='Analítico Cp.'!$B163),-('Comp.'!$L$5:$L$253=L$1),('Comp.'!$E$5:$E$253))</f>
        <v>0</v>
      </c>
      <c r="M163" s="15">
        <f>SUMPRODUCT(-('Diário 2o PA'!$E$5:$E$1412='Analítico Cp.'!$B163),-('Diário 2o PA'!$Q$5:$Q$1412=M$1),('Diário 2o PA'!$F$5:$F$1412))
+SUMPRODUCT(-('Diário 3o PA'!$E$5:$E$2004='Analítico Cp.'!$B163),-('Diário 3o PA'!$Q$5:$Q$2004=M$1),('Diário 3o PA'!$F$5:$F$2004))
+SUMPRODUCT(-('Diário 4º PA'!$E$5:$E$2004='Analítico Cp.'!$B163),-('Diário 4º PA'!$Q$5:$Q$2004=M$1),('Diário 4º PA'!$F$5:$F$2004))
+SUMPRODUCT(-('Diário 5º PA'!$E$5:$E$2004='Analítico Cp.'!$B163),-('Diário 5º PA'!$Q$5:$Q$2004=M$1),('Diário 5º PA'!$F$5:$F$2004))
+SUMPRODUCT(-('Comp.'!$D$5:$D$253='Analítico Cp.'!$B163),-('Comp.'!$L$5:$L$253=M$1),('Comp.'!$E$5:$E$253))</f>
        <v>0</v>
      </c>
      <c r="N163" s="15">
        <f>SUMPRODUCT(-('Diário 2o PA'!$E$5:$E$1412='Analítico Cp.'!$B163),-('Diário 2o PA'!$Q$5:$Q$1412=N$1),('Diário 2o PA'!$F$5:$F$1412))
+SUMPRODUCT(-('Diário 3o PA'!$E$5:$E$2004='Analítico Cp.'!$B163),-('Diário 3o PA'!$Q$5:$Q$2004=N$1),('Diário 3o PA'!$F$5:$F$2004))
+SUMPRODUCT(-('Diário 4º PA'!$E$5:$E$2004='Analítico Cp.'!$B163),-('Diário 4º PA'!$Q$5:$Q$2004=N$1),('Diário 4º PA'!$F$5:$F$2004))
+SUMPRODUCT(-('Diário 5º PA'!$E$5:$E$2004='Analítico Cp.'!$B163),-('Diário 5º PA'!$Q$5:$Q$2004=N$1),('Diário 5º PA'!$F$5:$F$2004))
+SUMPRODUCT(-('Comp.'!$D$5:$D$253='Analítico Cp.'!$B163),-('Comp.'!$L$5:$L$253=N$1),('Comp.'!$E$5:$E$253))</f>
        <v>0</v>
      </c>
      <c r="O163" s="16">
        <f>SUM(C163:N163)</f>
        <v>16897.38</v>
      </c>
      <c r="P163" s="193">
        <f>IF($O$182=0,0,O163/$O$182)</f>
        <v>2.3724115784447609E-3</v>
      </c>
    </row>
    <row r="164" spans="1:16" ht="23.25" customHeight="1" thickBot="1" x14ac:dyDescent="0.3">
      <c r="A164" s="28"/>
      <c r="B164" s="29" t="s">
        <v>47</v>
      </c>
      <c r="C164" s="18">
        <f>SUBTOTAL(109,C55:C163)</f>
        <v>370769.66000000009</v>
      </c>
      <c r="D164" s="18">
        <f>SUBTOTAL(109,D55:D163)</f>
        <v>462671.3</v>
      </c>
      <c r="E164" s="18">
        <f>SUBTOTAL(109,E55:E163)</f>
        <v>683290.2</v>
      </c>
      <c r="F164" s="18">
        <f t="shared" ref="F164:N164" si="16">SUBTOTAL(109,F55:F163)</f>
        <v>1659.75</v>
      </c>
      <c r="G164" s="18">
        <f t="shared" si="16"/>
        <v>0</v>
      </c>
      <c r="H164" s="18">
        <f t="shared" si="16"/>
        <v>0</v>
      </c>
      <c r="I164" s="18">
        <f t="shared" si="16"/>
        <v>0</v>
      </c>
      <c r="J164" s="18">
        <f t="shared" si="16"/>
        <v>0</v>
      </c>
      <c r="K164" s="18">
        <f t="shared" si="16"/>
        <v>0</v>
      </c>
      <c r="L164" s="18">
        <f t="shared" si="16"/>
        <v>0</v>
      </c>
      <c r="M164" s="18">
        <f t="shared" si="16"/>
        <v>0</v>
      </c>
      <c r="N164" s="18">
        <f t="shared" si="16"/>
        <v>0</v>
      </c>
      <c r="O164" s="18">
        <f>SUBTOTAL(109,O55:O163)</f>
        <v>1518390.91</v>
      </c>
      <c r="P164" s="200">
        <f>IF($O$182=0,0,O164/$O$182)</f>
        <v>0.21318382941552338</v>
      </c>
    </row>
    <row r="165" spans="1:16" ht="23.25" customHeight="1" thickBot="1" x14ac:dyDescent="0.3">
      <c r="A165" s="39" t="s">
        <v>42</v>
      </c>
      <c r="B165" s="23" t="s">
        <v>142</v>
      </c>
      <c r="C165" s="71"/>
      <c r="D165" s="71"/>
      <c r="E165" s="71"/>
      <c r="F165" s="71"/>
      <c r="G165" s="71"/>
      <c r="H165" s="71"/>
      <c r="I165" s="71"/>
      <c r="J165" s="71"/>
      <c r="K165" s="71"/>
      <c r="L165" s="71"/>
      <c r="M165" s="71"/>
      <c r="N165" s="71"/>
      <c r="O165" s="71"/>
      <c r="P165" s="191"/>
    </row>
    <row r="166" spans="1:16" ht="23.25" customHeight="1" x14ac:dyDescent="0.25">
      <c r="A166" s="68" t="s">
        <v>30</v>
      </c>
      <c r="B166" s="66" t="s">
        <v>221</v>
      </c>
      <c r="C166" s="15">
        <f>SUMPRODUCT(-('Diário 2o PA'!$E$5:$E$1412='Analítico Cp.'!$B166),-('Diário 2o PA'!$Q$5:$Q$1412=C$1),('Diário 2o PA'!$F$5:$F$1412))
+SUMPRODUCT(-('Diário 3o PA'!$E$5:$E$2004='Analítico Cp.'!$B166),-('Diário 3o PA'!$Q$5:$Q$2004=C$1),('Diário 3o PA'!$F$5:$F$2004))
+SUMPRODUCT(-('Diário 4º PA'!$E$5:$E$2004='Analítico Cp.'!$B166),-('Diário 4º PA'!$Q$5:$Q$2004=C$1),('Diário 4º PA'!$F$5:$F$2004))
+SUMPRODUCT(-('Diário 5º PA'!$E$5:$E$2004='Analítico Cp.'!$B166),-('Diário 5º PA'!$Q$5:$Q$2004=C$1),('Diário 5º PA'!$F$5:$F$2004))
+SUMPRODUCT(-('Comp.'!$D$5:$D$253='Analítico Cp.'!$B166),-('Comp.'!$L$5:$L$253=C$1),('Comp.'!$E$5:$E$253))</f>
        <v>0</v>
      </c>
      <c r="D166" s="15">
        <f>SUMPRODUCT(-('Diário 2o PA'!$E$5:$E$1412='Analítico Cp.'!$B166),-('Diário 2o PA'!$Q$5:$Q$1412=D$1),('Diário 2o PA'!$F$5:$F$1412))
+SUMPRODUCT(-('Diário 3o PA'!$E$5:$E$2004='Analítico Cp.'!$B166),-('Diário 3o PA'!$Q$5:$Q$2004=D$1),('Diário 3o PA'!$F$5:$F$2004))
+SUMPRODUCT(-('Diário 4º PA'!$E$5:$E$2004='Analítico Cp.'!$B166),-('Diário 4º PA'!$Q$5:$Q$2004=D$1),('Diário 4º PA'!$F$5:$F$2004))
+SUMPRODUCT(-('Diário 5º PA'!$E$5:$E$2004='Analítico Cp.'!$B166),-('Diário 5º PA'!$Q$5:$Q$2004=D$1),('Diário 5º PA'!$F$5:$F$2004))
+SUMPRODUCT(-('Comp.'!$D$5:$D$253='Analítico Cp.'!$B166),-('Comp.'!$L$5:$L$253=D$1),('Comp.'!$E$5:$E$253))</f>
        <v>0</v>
      </c>
      <c r="E166" s="15">
        <f>SUMPRODUCT(-('Diário 2o PA'!$E$5:$E$1412='Analítico Cp.'!$B166),-('Diário 2o PA'!$Q$5:$Q$1412=E$1),('Diário 2o PA'!$F$5:$F$1412))
+SUMPRODUCT(-('Diário 3o PA'!$E$5:$E$2004='Analítico Cp.'!$B166),-('Diário 3o PA'!$Q$5:$Q$2004=E$1),('Diário 3o PA'!$F$5:$F$2004))
+SUMPRODUCT(-('Diário 4º PA'!$E$5:$E$2004='Analítico Cp.'!$B166),-('Diário 4º PA'!$Q$5:$Q$2004=E$1),('Diário 4º PA'!$F$5:$F$2004))
+SUMPRODUCT(-('Diário 5º PA'!$E$5:$E$2004='Analítico Cp.'!$B166),-('Diário 5º PA'!$Q$5:$Q$2004=E$1),('Diário 5º PA'!$F$5:$F$2004))
+SUMPRODUCT(-('Comp.'!$D$5:$D$253='Analítico Cp.'!$B166),-('Comp.'!$L$5:$L$253=E$1),('Comp.'!$E$5:$E$253))</f>
        <v>0</v>
      </c>
      <c r="F166" s="15">
        <f>SUMPRODUCT(-('Diário 2o PA'!$E$5:$E$1412='Analítico Cp.'!$B166),-('Diário 2o PA'!$Q$5:$Q$1412=F$1),('Diário 2o PA'!$F$5:$F$1412))
+SUMPRODUCT(-('Diário 3o PA'!$E$5:$E$2004='Analítico Cp.'!$B166),-('Diário 3o PA'!$Q$5:$Q$2004=F$1),('Diário 3o PA'!$F$5:$F$2004))
+SUMPRODUCT(-('Diário 4º PA'!$E$5:$E$2004='Analítico Cp.'!$B166),-('Diário 4º PA'!$Q$5:$Q$2004=F$1),('Diário 4º PA'!$F$5:$F$2004))
+SUMPRODUCT(-('Diário 5º PA'!$E$5:$E$2004='Analítico Cp.'!$B166),-('Diário 5º PA'!$Q$5:$Q$2004=F$1),('Diário 5º PA'!$F$5:$F$2004))
+SUMPRODUCT(-('Comp.'!$D$5:$D$253='Analítico Cp.'!$B166),-('Comp.'!$L$5:$L$253=F$1),('Comp.'!$E$5:$E$253))</f>
        <v>0</v>
      </c>
      <c r="G166" s="15">
        <f>SUMPRODUCT(-('Diário 2o PA'!$E$5:$E$1412='Analítico Cp.'!$B166),-('Diário 2o PA'!$Q$5:$Q$1412=G$1),('Diário 2o PA'!$F$5:$F$1412))
+SUMPRODUCT(-('Diário 3o PA'!$E$5:$E$2004='Analítico Cp.'!$B166),-('Diário 3o PA'!$Q$5:$Q$2004=G$1),('Diário 3o PA'!$F$5:$F$2004))
+SUMPRODUCT(-('Diário 4º PA'!$E$5:$E$2004='Analítico Cp.'!$B166),-('Diário 4º PA'!$Q$5:$Q$2004=G$1),('Diário 4º PA'!$F$5:$F$2004))
+SUMPRODUCT(-('Diário 5º PA'!$E$5:$E$2004='Analítico Cp.'!$B166),-('Diário 5º PA'!$Q$5:$Q$2004=G$1),('Diário 5º PA'!$F$5:$F$2004))
+SUMPRODUCT(-('Comp.'!$D$5:$D$253='Analítico Cp.'!$B166),-('Comp.'!$L$5:$L$253=G$1),('Comp.'!$E$5:$E$253))</f>
        <v>0</v>
      </c>
      <c r="H166" s="15">
        <f>SUMPRODUCT(-('Diário 2o PA'!$E$5:$E$1412='Analítico Cp.'!$B166),-('Diário 2o PA'!$Q$5:$Q$1412=H$1),('Diário 2o PA'!$F$5:$F$1412))
+SUMPRODUCT(-('Diário 3o PA'!$E$5:$E$2004='Analítico Cp.'!$B166),-('Diário 3o PA'!$Q$5:$Q$2004=H$1),('Diário 3o PA'!$F$5:$F$2004))
+SUMPRODUCT(-('Diário 4º PA'!$E$5:$E$2004='Analítico Cp.'!$B166),-('Diário 4º PA'!$Q$5:$Q$2004=H$1),('Diário 4º PA'!$F$5:$F$2004))
+SUMPRODUCT(-('Diário 5º PA'!$E$5:$E$2004='Analítico Cp.'!$B166),-('Diário 5º PA'!$Q$5:$Q$2004=H$1),('Diário 5º PA'!$F$5:$F$2004))
+SUMPRODUCT(-('Comp.'!$D$5:$D$253='Analítico Cp.'!$B166),-('Comp.'!$L$5:$L$253=H$1),('Comp.'!$E$5:$E$253))</f>
        <v>0</v>
      </c>
      <c r="I166" s="15">
        <f>SUMPRODUCT(-('Diário 2o PA'!$E$5:$E$1412='Analítico Cp.'!$B166),-('Diário 2o PA'!$Q$5:$Q$1412=I$1),('Diário 2o PA'!$F$5:$F$1412))
+SUMPRODUCT(-('Diário 3o PA'!$E$5:$E$2004='Analítico Cp.'!$B166),-('Diário 3o PA'!$Q$5:$Q$2004=I$1),('Diário 3o PA'!$F$5:$F$2004))
+SUMPRODUCT(-('Diário 4º PA'!$E$5:$E$2004='Analítico Cp.'!$B166),-('Diário 4º PA'!$Q$5:$Q$2004=I$1),('Diário 4º PA'!$F$5:$F$2004))
+SUMPRODUCT(-('Diário 5º PA'!$E$5:$E$2004='Analítico Cp.'!$B166),-('Diário 5º PA'!$Q$5:$Q$2004=I$1),('Diário 5º PA'!$F$5:$F$2004))
+SUMPRODUCT(-('Comp.'!$D$5:$D$253='Analítico Cp.'!$B166),-('Comp.'!$L$5:$L$253=I$1),('Comp.'!$E$5:$E$253))</f>
        <v>0</v>
      </c>
      <c r="J166" s="15">
        <f>SUMPRODUCT(-('Diário 2o PA'!$E$5:$E$1412='Analítico Cp.'!$B166),-('Diário 2o PA'!$Q$5:$Q$1412=J$1),('Diário 2o PA'!$F$5:$F$1412))
+SUMPRODUCT(-('Diário 3o PA'!$E$5:$E$2004='Analítico Cp.'!$B166),-('Diário 3o PA'!$Q$5:$Q$2004=J$1),('Diário 3o PA'!$F$5:$F$2004))
+SUMPRODUCT(-('Diário 4º PA'!$E$5:$E$2004='Analítico Cp.'!$B166),-('Diário 4º PA'!$Q$5:$Q$2004=J$1),('Diário 4º PA'!$F$5:$F$2004))
+SUMPRODUCT(-('Diário 5º PA'!$E$5:$E$2004='Analítico Cp.'!$B166),-('Diário 5º PA'!$Q$5:$Q$2004=J$1),('Diário 5º PA'!$F$5:$F$2004))
+SUMPRODUCT(-('Comp.'!$D$5:$D$253='Analítico Cp.'!$B166),-('Comp.'!$L$5:$L$253=J$1),('Comp.'!$E$5:$E$253))</f>
        <v>0</v>
      </c>
      <c r="K166" s="15">
        <f>SUMPRODUCT(-('Diário 2o PA'!$E$5:$E$1412='Analítico Cp.'!$B166),-('Diário 2o PA'!$Q$5:$Q$1412=K$1),('Diário 2o PA'!$F$5:$F$1412))
+SUMPRODUCT(-('Diário 3o PA'!$E$5:$E$2004='Analítico Cp.'!$B166),-('Diário 3o PA'!$Q$5:$Q$2004=K$1),('Diário 3o PA'!$F$5:$F$2004))
+SUMPRODUCT(-('Diário 4º PA'!$E$5:$E$2004='Analítico Cp.'!$B166),-('Diário 4º PA'!$Q$5:$Q$2004=K$1),('Diário 4º PA'!$F$5:$F$2004))
+SUMPRODUCT(-('Diário 5º PA'!$E$5:$E$2004='Analítico Cp.'!$B166),-('Diário 5º PA'!$Q$5:$Q$2004=K$1),('Diário 5º PA'!$F$5:$F$2004))
+SUMPRODUCT(-('Comp.'!$D$5:$D$253='Analítico Cp.'!$B166),-('Comp.'!$L$5:$L$253=K$1),('Comp.'!$E$5:$E$253))</f>
        <v>0</v>
      </c>
      <c r="L166" s="15">
        <f>SUMPRODUCT(-('Diário 2o PA'!$E$5:$E$1412='Analítico Cp.'!$B166),-('Diário 2o PA'!$Q$5:$Q$1412=L$1),('Diário 2o PA'!$F$5:$F$1412))
+SUMPRODUCT(-('Diário 3o PA'!$E$5:$E$2004='Analítico Cp.'!$B166),-('Diário 3o PA'!$Q$5:$Q$2004=L$1),('Diário 3o PA'!$F$5:$F$2004))
+SUMPRODUCT(-('Diário 4º PA'!$E$5:$E$2004='Analítico Cp.'!$B166),-('Diário 4º PA'!$Q$5:$Q$2004=L$1),('Diário 4º PA'!$F$5:$F$2004))
+SUMPRODUCT(-('Diário 5º PA'!$E$5:$E$2004='Analítico Cp.'!$B166),-('Diário 5º PA'!$Q$5:$Q$2004=L$1),('Diário 5º PA'!$F$5:$F$2004))
+SUMPRODUCT(-('Comp.'!$D$5:$D$253='Analítico Cp.'!$B166),-('Comp.'!$L$5:$L$253=L$1),('Comp.'!$E$5:$E$253))</f>
        <v>0</v>
      </c>
      <c r="M166" s="15">
        <f>SUMPRODUCT(-('Diário 2o PA'!$E$5:$E$1412='Analítico Cp.'!$B166),-('Diário 2o PA'!$Q$5:$Q$1412=M$1),('Diário 2o PA'!$F$5:$F$1412))
+SUMPRODUCT(-('Diário 3o PA'!$E$5:$E$2004='Analítico Cp.'!$B166),-('Diário 3o PA'!$Q$5:$Q$2004=M$1),('Diário 3o PA'!$F$5:$F$2004))
+SUMPRODUCT(-('Diário 4º PA'!$E$5:$E$2004='Analítico Cp.'!$B166),-('Diário 4º PA'!$Q$5:$Q$2004=M$1),('Diário 4º PA'!$F$5:$F$2004))
+SUMPRODUCT(-('Diário 5º PA'!$E$5:$E$2004='Analítico Cp.'!$B166),-('Diário 5º PA'!$Q$5:$Q$2004=M$1),('Diário 5º PA'!$F$5:$F$2004))
+SUMPRODUCT(-('Comp.'!$D$5:$D$253='Analítico Cp.'!$B166),-('Comp.'!$L$5:$L$253=M$1),('Comp.'!$E$5:$E$253))</f>
        <v>0</v>
      </c>
      <c r="N166" s="15">
        <f>SUMPRODUCT(-('Diário 2o PA'!$E$5:$E$1412='Analítico Cp.'!$B166),-('Diário 2o PA'!$Q$5:$Q$1412=N$1),('Diário 2o PA'!$F$5:$F$1412))
+SUMPRODUCT(-('Diário 3o PA'!$E$5:$E$2004='Analítico Cp.'!$B166),-('Diário 3o PA'!$Q$5:$Q$2004=N$1),('Diário 3o PA'!$F$5:$F$2004))
+SUMPRODUCT(-('Diário 4º PA'!$E$5:$E$2004='Analítico Cp.'!$B166),-('Diário 4º PA'!$Q$5:$Q$2004=N$1),('Diário 4º PA'!$F$5:$F$2004))
+SUMPRODUCT(-('Diário 5º PA'!$E$5:$E$2004='Analítico Cp.'!$B166),-('Diário 5º PA'!$Q$5:$Q$2004=N$1),('Diário 5º PA'!$F$5:$F$2004))
+SUMPRODUCT(-('Comp.'!$D$5:$D$253='Analítico Cp.'!$B166),-('Comp.'!$L$5:$L$253=N$1),('Comp.'!$E$5:$E$253))</f>
        <v>0</v>
      </c>
      <c r="O166" s="16">
        <f t="shared" ref="O166:O181" si="17">SUM(C166:N166)</f>
        <v>0</v>
      </c>
      <c r="P166" s="193">
        <f t="shared" ref="P166:P177" si="18">IF($O$182=0,0,O166/$O$182)</f>
        <v>0</v>
      </c>
    </row>
    <row r="167" spans="1:16" ht="23.25" customHeight="1" x14ac:dyDescent="0.25">
      <c r="A167" s="68" t="s">
        <v>24</v>
      </c>
      <c r="B167" s="66" t="s">
        <v>215</v>
      </c>
      <c r="C167" s="15">
        <f>SUMPRODUCT(-('Diário 2o PA'!$E$5:$E$1412='Analítico Cp.'!$B167),-('Diário 2o PA'!$Q$5:$Q$1412=C$1),('Diário 2o PA'!$F$5:$F$1412))
+SUMPRODUCT(-('Diário 3o PA'!$E$5:$E$2004='Analítico Cp.'!$B167),-('Diário 3o PA'!$Q$5:$Q$2004=C$1),('Diário 3o PA'!$F$5:$F$2004))
+SUMPRODUCT(-('Diário 4º PA'!$E$5:$E$2004='Analítico Cp.'!$B167),-('Diário 4º PA'!$Q$5:$Q$2004=C$1),('Diário 4º PA'!$F$5:$F$2004))
+SUMPRODUCT(-('Diário 5º PA'!$E$5:$E$2004='Analítico Cp.'!$B167),-('Diário 5º PA'!$Q$5:$Q$2004=C$1),('Diário 5º PA'!$F$5:$F$2004))
+SUMPRODUCT(-('Comp.'!$D$5:$D$253='Analítico Cp.'!$B167),-('Comp.'!$L$5:$L$253=C$1),('Comp.'!$E$5:$E$253))</f>
        <v>0</v>
      </c>
      <c r="D167" s="15">
        <f>SUMPRODUCT(-('Diário 2o PA'!$E$5:$E$1412='Analítico Cp.'!$B167),-('Diário 2o PA'!$Q$5:$Q$1412=D$1),('Diário 2o PA'!$F$5:$F$1412))
+SUMPRODUCT(-('Diário 3o PA'!$E$5:$E$2004='Analítico Cp.'!$B167),-('Diário 3o PA'!$Q$5:$Q$2004=D$1),('Diário 3o PA'!$F$5:$F$2004))
+SUMPRODUCT(-('Diário 4º PA'!$E$5:$E$2004='Analítico Cp.'!$B167),-('Diário 4º PA'!$Q$5:$Q$2004=D$1),('Diário 4º PA'!$F$5:$F$2004))
+SUMPRODUCT(-('Diário 5º PA'!$E$5:$E$2004='Analítico Cp.'!$B167),-('Diário 5º PA'!$Q$5:$Q$2004=D$1),('Diário 5º PA'!$F$5:$F$2004))
+SUMPRODUCT(-('Comp.'!$D$5:$D$253='Analítico Cp.'!$B167),-('Comp.'!$L$5:$L$253=D$1),('Comp.'!$E$5:$E$253))</f>
        <v>0</v>
      </c>
      <c r="E167" s="15">
        <f>SUMPRODUCT(-('Diário 2o PA'!$E$5:$E$1412='Analítico Cp.'!$B167),-('Diário 2o PA'!$Q$5:$Q$1412=E$1),('Diário 2o PA'!$F$5:$F$1412))
+SUMPRODUCT(-('Diário 3o PA'!$E$5:$E$2004='Analítico Cp.'!$B167),-('Diário 3o PA'!$Q$5:$Q$2004=E$1),('Diário 3o PA'!$F$5:$F$2004))
+SUMPRODUCT(-('Diário 4º PA'!$E$5:$E$2004='Analítico Cp.'!$B167),-('Diário 4º PA'!$Q$5:$Q$2004=E$1),('Diário 4º PA'!$F$5:$F$2004))
+SUMPRODUCT(-('Diário 5º PA'!$E$5:$E$2004='Analítico Cp.'!$B167),-('Diário 5º PA'!$Q$5:$Q$2004=E$1),('Diário 5º PA'!$F$5:$F$2004))
+SUMPRODUCT(-('Comp.'!$D$5:$D$253='Analítico Cp.'!$B167),-('Comp.'!$L$5:$L$253=E$1),('Comp.'!$E$5:$E$253))</f>
        <v>0</v>
      </c>
      <c r="F167" s="15">
        <f>SUMPRODUCT(-('Diário 2o PA'!$E$5:$E$1412='Analítico Cp.'!$B167),-('Diário 2o PA'!$Q$5:$Q$1412=F$1),('Diário 2o PA'!$F$5:$F$1412))
+SUMPRODUCT(-('Diário 3o PA'!$E$5:$E$2004='Analítico Cp.'!$B167),-('Diário 3o PA'!$Q$5:$Q$2004=F$1),('Diário 3o PA'!$F$5:$F$2004))
+SUMPRODUCT(-('Diário 4º PA'!$E$5:$E$2004='Analítico Cp.'!$B167),-('Diário 4º PA'!$Q$5:$Q$2004=F$1),('Diário 4º PA'!$F$5:$F$2004))
+SUMPRODUCT(-('Diário 5º PA'!$E$5:$E$2004='Analítico Cp.'!$B167),-('Diário 5º PA'!$Q$5:$Q$2004=F$1),('Diário 5º PA'!$F$5:$F$2004))
+SUMPRODUCT(-('Comp.'!$D$5:$D$253='Analítico Cp.'!$B167),-('Comp.'!$L$5:$L$253=F$1),('Comp.'!$E$5:$E$253))</f>
        <v>0</v>
      </c>
      <c r="G167" s="15">
        <f>SUMPRODUCT(-('Diário 2o PA'!$E$5:$E$1412='Analítico Cp.'!$B167),-('Diário 2o PA'!$Q$5:$Q$1412=G$1),('Diário 2o PA'!$F$5:$F$1412))
+SUMPRODUCT(-('Diário 3o PA'!$E$5:$E$2004='Analítico Cp.'!$B167),-('Diário 3o PA'!$Q$5:$Q$2004=G$1),('Diário 3o PA'!$F$5:$F$2004))
+SUMPRODUCT(-('Diário 4º PA'!$E$5:$E$2004='Analítico Cp.'!$B167),-('Diário 4º PA'!$Q$5:$Q$2004=G$1),('Diário 4º PA'!$F$5:$F$2004))
+SUMPRODUCT(-('Diário 5º PA'!$E$5:$E$2004='Analítico Cp.'!$B167),-('Diário 5º PA'!$Q$5:$Q$2004=G$1),('Diário 5º PA'!$F$5:$F$2004))
+SUMPRODUCT(-('Comp.'!$D$5:$D$253='Analítico Cp.'!$B167),-('Comp.'!$L$5:$L$253=G$1),('Comp.'!$E$5:$E$253))</f>
        <v>0</v>
      </c>
      <c r="H167" s="15">
        <f>SUMPRODUCT(-('Diário 2o PA'!$E$5:$E$1412='Analítico Cp.'!$B167),-('Diário 2o PA'!$Q$5:$Q$1412=H$1),('Diário 2o PA'!$F$5:$F$1412))
+SUMPRODUCT(-('Diário 3o PA'!$E$5:$E$2004='Analítico Cp.'!$B167),-('Diário 3o PA'!$Q$5:$Q$2004=H$1),('Diário 3o PA'!$F$5:$F$2004))
+SUMPRODUCT(-('Diário 4º PA'!$E$5:$E$2004='Analítico Cp.'!$B167),-('Diário 4º PA'!$Q$5:$Q$2004=H$1),('Diário 4º PA'!$F$5:$F$2004))
+SUMPRODUCT(-('Diário 5º PA'!$E$5:$E$2004='Analítico Cp.'!$B167),-('Diário 5º PA'!$Q$5:$Q$2004=H$1),('Diário 5º PA'!$F$5:$F$2004))
+SUMPRODUCT(-('Comp.'!$D$5:$D$253='Analítico Cp.'!$B167),-('Comp.'!$L$5:$L$253=H$1),('Comp.'!$E$5:$E$253))</f>
        <v>0</v>
      </c>
      <c r="I167" s="15">
        <f>SUMPRODUCT(-('Diário 2o PA'!$E$5:$E$1412='Analítico Cp.'!$B167),-('Diário 2o PA'!$Q$5:$Q$1412=I$1),('Diário 2o PA'!$F$5:$F$1412))
+SUMPRODUCT(-('Diário 3o PA'!$E$5:$E$2004='Analítico Cp.'!$B167),-('Diário 3o PA'!$Q$5:$Q$2004=I$1),('Diário 3o PA'!$F$5:$F$2004))
+SUMPRODUCT(-('Diário 4º PA'!$E$5:$E$2004='Analítico Cp.'!$B167),-('Diário 4º PA'!$Q$5:$Q$2004=I$1),('Diário 4º PA'!$F$5:$F$2004))
+SUMPRODUCT(-('Diário 5º PA'!$E$5:$E$2004='Analítico Cp.'!$B167),-('Diário 5º PA'!$Q$5:$Q$2004=I$1),('Diário 5º PA'!$F$5:$F$2004))
+SUMPRODUCT(-('Comp.'!$D$5:$D$253='Analítico Cp.'!$B167),-('Comp.'!$L$5:$L$253=I$1),('Comp.'!$E$5:$E$253))</f>
        <v>0</v>
      </c>
      <c r="J167" s="15">
        <f>SUMPRODUCT(-('Diário 2o PA'!$E$5:$E$1412='Analítico Cp.'!$B167),-('Diário 2o PA'!$Q$5:$Q$1412=J$1),('Diário 2o PA'!$F$5:$F$1412))
+SUMPRODUCT(-('Diário 3o PA'!$E$5:$E$2004='Analítico Cp.'!$B167),-('Diário 3o PA'!$Q$5:$Q$2004=J$1),('Diário 3o PA'!$F$5:$F$2004))
+SUMPRODUCT(-('Diário 4º PA'!$E$5:$E$2004='Analítico Cp.'!$B167),-('Diário 4º PA'!$Q$5:$Q$2004=J$1),('Diário 4º PA'!$F$5:$F$2004))
+SUMPRODUCT(-('Diário 5º PA'!$E$5:$E$2004='Analítico Cp.'!$B167),-('Diário 5º PA'!$Q$5:$Q$2004=J$1),('Diário 5º PA'!$F$5:$F$2004))
+SUMPRODUCT(-('Comp.'!$D$5:$D$253='Analítico Cp.'!$B167),-('Comp.'!$L$5:$L$253=J$1),('Comp.'!$E$5:$E$253))</f>
        <v>0</v>
      </c>
      <c r="K167" s="15">
        <f>SUMPRODUCT(-('Diário 2o PA'!$E$5:$E$1412='Analítico Cp.'!$B167),-('Diário 2o PA'!$Q$5:$Q$1412=K$1),('Diário 2o PA'!$F$5:$F$1412))
+SUMPRODUCT(-('Diário 3o PA'!$E$5:$E$2004='Analítico Cp.'!$B167),-('Diário 3o PA'!$Q$5:$Q$2004=K$1),('Diário 3o PA'!$F$5:$F$2004))
+SUMPRODUCT(-('Diário 4º PA'!$E$5:$E$2004='Analítico Cp.'!$B167),-('Diário 4º PA'!$Q$5:$Q$2004=K$1),('Diário 4º PA'!$F$5:$F$2004))
+SUMPRODUCT(-('Diário 5º PA'!$E$5:$E$2004='Analítico Cp.'!$B167),-('Diário 5º PA'!$Q$5:$Q$2004=K$1),('Diário 5º PA'!$F$5:$F$2004))
+SUMPRODUCT(-('Comp.'!$D$5:$D$253='Analítico Cp.'!$B167),-('Comp.'!$L$5:$L$253=K$1),('Comp.'!$E$5:$E$253))</f>
        <v>0</v>
      </c>
      <c r="L167" s="15">
        <f>SUMPRODUCT(-('Diário 2o PA'!$E$5:$E$1412='Analítico Cp.'!$B167),-('Diário 2o PA'!$Q$5:$Q$1412=L$1),('Diário 2o PA'!$F$5:$F$1412))
+SUMPRODUCT(-('Diário 3o PA'!$E$5:$E$2004='Analítico Cp.'!$B167),-('Diário 3o PA'!$Q$5:$Q$2004=L$1),('Diário 3o PA'!$F$5:$F$2004))
+SUMPRODUCT(-('Diário 4º PA'!$E$5:$E$2004='Analítico Cp.'!$B167),-('Diário 4º PA'!$Q$5:$Q$2004=L$1),('Diário 4º PA'!$F$5:$F$2004))
+SUMPRODUCT(-('Diário 5º PA'!$E$5:$E$2004='Analítico Cp.'!$B167),-('Diário 5º PA'!$Q$5:$Q$2004=L$1),('Diário 5º PA'!$F$5:$F$2004))
+SUMPRODUCT(-('Comp.'!$D$5:$D$253='Analítico Cp.'!$B167),-('Comp.'!$L$5:$L$253=L$1),('Comp.'!$E$5:$E$253))</f>
        <v>0</v>
      </c>
      <c r="M167" s="15">
        <f>SUMPRODUCT(-('Diário 2o PA'!$E$5:$E$1412='Analítico Cp.'!$B167),-('Diário 2o PA'!$Q$5:$Q$1412=M$1),('Diário 2o PA'!$F$5:$F$1412))
+SUMPRODUCT(-('Diário 3o PA'!$E$5:$E$2004='Analítico Cp.'!$B167),-('Diário 3o PA'!$Q$5:$Q$2004=M$1),('Diário 3o PA'!$F$5:$F$2004))
+SUMPRODUCT(-('Diário 4º PA'!$E$5:$E$2004='Analítico Cp.'!$B167),-('Diário 4º PA'!$Q$5:$Q$2004=M$1),('Diário 4º PA'!$F$5:$F$2004))
+SUMPRODUCT(-('Diário 5º PA'!$E$5:$E$2004='Analítico Cp.'!$B167),-('Diário 5º PA'!$Q$5:$Q$2004=M$1),('Diário 5º PA'!$F$5:$F$2004))
+SUMPRODUCT(-('Comp.'!$D$5:$D$253='Analítico Cp.'!$B167),-('Comp.'!$L$5:$L$253=M$1),('Comp.'!$E$5:$E$253))</f>
        <v>0</v>
      </c>
      <c r="N167" s="15">
        <f>SUMPRODUCT(-('Diário 2o PA'!$E$5:$E$1412='Analítico Cp.'!$B167),-('Diário 2o PA'!$Q$5:$Q$1412=N$1),('Diário 2o PA'!$F$5:$F$1412))
+SUMPRODUCT(-('Diário 3o PA'!$E$5:$E$2004='Analítico Cp.'!$B167),-('Diário 3o PA'!$Q$5:$Q$2004=N$1),('Diário 3o PA'!$F$5:$F$2004))
+SUMPRODUCT(-('Diário 4º PA'!$E$5:$E$2004='Analítico Cp.'!$B167),-('Diário 4º PA'!$Q$5:$Q$2004=N$1),('Diário 4º PA'!$F$5:$F$2004))
+SUMPRODUCT(-('Diário 5º PA'!$E$5:$E$2004='Analítico Cp.'!$B167),-('Diário 5º PA'!$Q$5:$Q$2004=N$1),('Diário 5º PA'!$F$5:$F$2004))
+SUMPRODUCT(-('Comp.'!$D$5:$D$253='Analítico Cp.'!$B167),-('Comp.'!$L$5:$L$253=N$1),('Comp.'!$E$5:$E$253))</f>
        <v>0</v>
      </c>
      <c r="O167" s="16">
        <f t="shared" si="17"/>
        <v>0</v>
      </c>
      <c r="P167" s="193">
        <f t="shared" si="18"/>
        <v>0</v>
      </c>
    </row>
    <row r="168" spans="1:16" ht="23.25" customHeight="1" x14ac:dyDescent="0.25">
      <c r="A168" s="68" t="s">
        <v>25</v>
      </c>
      <c r="B168" s="66" t="s">
        <v>216</v>
      </c>
      <c r="C168" s="15">
        <f>SUMPRODUCT(-('Diário 2o PA'!$E$5:$E$1412='Analítico Cp.'!$B168),-('Diário 2o PA'!$Q$5:$Q$1412=C$1),('Diário 2o PA'!$F$5:$F$1412))
+SUMPRODUCT(-('Diário 3o PA'!$E$5:$E$2004='Analítico Cp.'!$B168),-('Diário 3o PA'!$Q$5:$Q$2004=C$1),('Diário 3o PA'!$F$5:$F$2004))
+SUMPRODUCT(-('Diário 4º PA'!$E$5:$E$2004='Analítico Cp.'!$B168),-('Diário 4º PA'!$Q$5:$Q$2004=C$1),('Diário 4º PA'!$F$5:$F$2004))
+SUMPRODUCT(-('Diário 5º PA'!$E$5:$E$2004='Analítico Cp.'!$B168),-('Diário 5º PA'!$Q$5:$Q$2004=C$1),('Diário 5º PA'!$F$5:$F$2004))
+SUMPRODUCT(-('Comp.'!$D$5:$D$253='Analítico Cp.'!$B168),-('Comp.'!$L$5:$L$253=C$1),('Comp.'!$E$5:$E$253))</f>
        <v>0</v>
      </c>
      <c r="D168" s="15">
        <f>SUMPRODUCT(-('Diário 2o PA'!$E$5:$E$1412='Analítico Cp.'!$B168),-('Diário 2o PA'!$Q$5:$Q$1412=D$1),('Diário 2o PA'!$F$5:$F$1412))
+SUMPRODUCT(-('Diário 3o PA'!$E$5:$E$2004='Analítico Cp.'!$B168),-('Diário 3o PA'!$Q$5:$Q$2004=D$1),('Diário 3o PA'!$F$5:$F$2004))
+SUMPRODUCT(-('Diário 4º PA'!$E$5:$E$2004='Analítico Cp.'!$B168),-('Diário 4º PA'!$Q$5:$Q$2004=D$1),('Diário 4º PA'!$F$5:$F$2004))
+SUMPRODUCT(-('Diário 5º PA'!$E$5:$E$2004='Analítico Cp.'!$B168),-('Diário 5º PA'!$Q$5:$Q$2004=D$1),('Diário 5º PA'!$F$5:$F$2004))
+SUMPRODUCT(-('Comp.'!$D$5:$D$253='Analítico Cp.'!$B168),-('Comp.'!$L$5:$L$253=D$1),('Comp.'!$E$5:$E$253))</f>
        <v>0</v>
      </c>
      <c r="E168" s="15">
        <f>SUMPRODUCT(-('Diário 2o PA'!$E$5:$E$1412='Analítico Cp.'!$B168),-('Diário 2o PA'!$Q$5:$Q$1412=E$1),('Diário 2o PA'!$F$5:$F$1412))
+SUMPRODUCT(-('Diário 3o PA'!$E$5:$E$2004='Analítico Cp.'!$B168),-('Diário 3o PA'!$Q$5:$Q$2004=E$1),('Diário 3o PA'!$F$5:$F$2004))
+SUMPRODUCT(-('Diário 4º PA'!$E$5:$E$2004='Analítico Cp.'!$B168),-('Diário 4º PA'!$Q$5:$Q$2004=E$1),('Diário 4º PA'!$F$5:$F$2004))
+SUMPRODUCT(-('Diário 5º PA'!$E$5:$E$2004='Analítico Cp.'!$B168),-('Diário 5º PA'!$Q$5:$Q$2004=E$1),('Diário 5º PA'!$F$5:$F$2004))
+SUMPRODUCT(-('Comp.'!$D$5:$D$253='Analítico Cp.'!$B168),-('Comp.'!$L$5:$L$253=E$1),('Comp.'!$E$5:$E$253))</f>
        <v>0</v>
      </c>
      <c r="F168" s="15">
        <f>SUMPRODUCT(-('Diário 2o PA'!$E$5:$E$1412='Analítico Cp.'!$B168),-('Diário 2o PA'!$Q$5:$Q$1412=F$1),('Diário 2o PA'!$F$5:$F$1412))
+SUMPRODUCT(-('Diário 3o PA'!$E$5:$E$2004='Analítico Cp.'!$B168),-('Diário 3o PA'!$Q$5:$Q$2004=F$1),('Diário 3o PA'!$F$5:$F$2004))
+SUMPRODUCT(-('Diário 4º PA'!$E$5:$E$2004='Analítico Cp.'!$B168),-('Diário 4º PA'!$Q$5:$Q$2004=F$1),('Diário 4º PA'!$F$5:$F$2004))
+SUMPRODUCT(-('Diário 5º PA'!$E$5:$E$2004='Analítico Cp.'!$B168),-('Diário 5º PA'!$Q$5:$Q$2004=F$1),('Diário 5º PA'!$F$5:$F$2004))
+SUMPRODUCT(-('Comp.'!$D$5:$D$253='Analítico Cp.'!$B168),-('Comp.'!$L$5:$L$253=F$1),('Comp.'!$E$5:$E$253))</f>
        <v>0</v>
      </c>
      <c r="G168" s="15">
        <f>SUMPRODUCT(-('Diário 2o PA'!$E$5:$E$1412='Analítico Cp.'!$B168),-('Diário 2o PA'!$Q$5:$Q$1412=G$1),('Diário 2o PA'!$F$5:$F$1412))
+SUMPRODUCT(-('Diário 3o PA'!$E$5:$E$2004='Analítico Cp.'!$B168),-('Diário 3o PA'!$Q$5:$Q$2004=G$1),('Diário 3o PA'!$F$5:$F$2004))
+SUMPRODUCT(-('Diário 4º PA'!$E$5:$E$2004='Analítico Cp.'!$B168),-('Diário 4º PA'!$Q$5:$Q$2004=G$1),('Diário 4º PA'!$F$5:$F$2004))
+SUMPRODUCT(-('Diário 5º PA'!$E$5:$E$2004='Analítico Cp.'!$B168),-('Diário 5º PA'!$Q$5:$Q$2004=G$1),('Diário 5º PA'!$F$5:$F$2004))
+SUMPRODUCT(-('Comp.'!$D$5:$D$253='Analítico Cp.'!$B168),-('Comp.'!$L$5:$L$253=G$1),('Comp.'!$E$5:$E$253))</f>
        <v>0</v>
      </c>
      <c r="H168" s="15">
        <f>SUMPRODUCT(-('Diário 2o PA'!$E$5:$E$1412='Analítico Cp.'!$B168),-('Diário 2o PA'!$Q$5:$Q$1412=H$1),('Diário 2o PA'!$F$5:$F$1412))
+SUMPRODUCT(-('Diário 3o PA'!$E$5:$E$2004='Analítico Cp.'!$B168),-('Diário 3o PA'!$Q$5:$Q$2004=H$1),('Diário 3o PA'!$F$5:$F$2004))
+SUMPRODUCT(-('Diário 4º PA'!$E$5:$E$2004='Analítico Cp.'!$B168),-('Diário 4º PA'!$Q$5:$Q$2004=H$1),('Diário 4º PA'!$F$5:$F$2004))
+SUMPRODUCT(-('Diário 5º PA'!$E$5:$E$2004='Analítico Cp.'!$B168),-('Diário 5º PA'!$Q$5:$Q$2004=H$1),('Diário 5º PA'!$F$5:$F$2004))
+SUMPRODUCT(-('Comp.'!$D$5:$D$253='Analítico Cp.'!$B168),-('Comp.'!$L$5:$L$253=H$1),('Comp.'!$E$5:$E$253))</f>
        <v>0</v>
      </c>
      <c r="I168" s="15">
        <f>SUMPRODUCT(-('Diário 2o PA'!$E$5:$E$1412='Analítico Cp.'!$B168),-('Diário 2o PA'!$Q$5:$Q$1412=I$1),('Diário 2o PA'!$F$5:$F$1412))
+SUMPRODUCT(-('Diário 3o PA'!$E$5:$E$2004='Analítico Cp.'!$B168),-('Diário 3o PA'!$Q$5:$Q$2004=I$1),('Diário 3o PA'!$F$5:$F$2004))
+SUMPRODUCT(-('Diário 4º PA'!$E$5:$E$2004='Analítico Cp.'!$B168),-('Diário 4º PA'!$Q$5:$Q$2004=I$1),('Diário 4º PA'!$F$5:$F$2004))
+SUMPRODUCT(-('Diário 5º PA'!$E$5:$E$2004='Analítico Cp.'!$B168),-('Diário 5º PA'!$Q$5:$Q$2004=I$1),('Diário 5º PA'!$F$5:$F$2004))
+SUMPRODUCT(-('Comp.'!$D$5:$D$253='Analítico Cp.'!$B168),-('Comp.'!$L$5:$L$253=I$1),('Comp.'!$E$5:$E$253))</f>
        <v>0</v>
      </c>
      <c r="J168" s="15">
        <f>SUMPRODUCT(-('Diário 2o PA'!$E$5:$E$1412='Analítico Cp.'!$B168),-('Diário 2o PA'!$Q$5:$Q$1412=J$1),('Diário 2o PA'!$F$5:$F$1412))
+SUMPRODUCT(-('Diário 3o PA'!$E$5:$E$2004='Analítico Cp.'!$B168),-('Diário 3o PA'!$Q$5:$Q$2004=J$1),('Diário 3o PA'!$F$5:$F$2004))
+SUMPRODUCT(-('Diário 4º PA'!$E$5:$E$2004='Analítico Cp.'!$B168),-('Diário 4º PA'!$Q$5:$Q$2004=J$1),('Diário 4º PA'!$F$5:$F$2004))
+SUMPRODUCT(-('Diário 5º PA'!$E$5:$E$2004='Analítico Cp.'!$B168),-('Diário 5º PA'!$Q$5:$Q$2004=J$1),('Diário 5º PA'!$F$5:$F$2004))
+SUMPRODUCT(-('Comp.'!$D$5:$D$253='Analítico Cp.'!$B168),-('Comp.'!$L$5:$L$253=J$1),('Comp.'!$E$5:$E$253))</f>
        <v>0</v>
      </c>
      <c r="K168" s="15">
        <f>SUMPRODUCT(-('Diário 2o PA'!$E$5:$E$1412='Analítico Cp.'!$B168),-('Diário 2o PA'!$Q$5:$Q$1412=K$1),('Diário 2o PA'!$F$5:$F$1412))
+SUMPRODUCT(-('Diário 3o PA'!$E$5:$E$2004='Analítico Cp.'!$B168),-('Diário 3o PA'!$Q$5:$Q$2004=K$1),('Diário 3o PA'!$F$5:$F$2004))
+SUMPRODUCT(-('Diário 4º PA'!$E$5:$E$2004='Analítico Cp.'!$B168),-('Diário 4º PA'!$Q$5:$Q$2004=K$1),('Diário 4º PA'!$F$5:$F$2004))
+SUMPRODUCT(-('Diário 5º PA'!$E$5:$E$2004='Analítico Cp.'!$B168),-('Diário 5º PA'!$Q$5:$Q$2004=K$1),('Diário 5º PA'!$F$5:$F$2004))
+SUMPRODUCT(-('Comp.'!$D$5:$D$253='Analítico Cp.'!$B168),-('Comp.'!$L$5:$L$253=K$1),('Comp.'!$E$5:$E$253))</f>
        <v>0</v>
      </c>
      <c r="L168" s="15">
        <f>SUMPRODUCT(-('Diário 2o PA'!$E$5:$E$1412='Analítico Cp.'!$B168),-('Diário 2o PA'!$Q$5:$Q$1412=L$1),('Diário 2o PA'!$F$5:$F$1412))
+SUMPRODUCT(-('Diário 3o PA'!$E$5:$E$2004='Analítico Cp.'!$B168),-('Diário 3o PA'!$Q$5:$Q$2004=L$1),('Diário 3o PA'!$F$5:$F$2004))
+SUMPRODUCT(-('Diário 4º PA'!$E$5:$E$2004='Analítico Cp.'!$B168),-('Diário 4º PA'!$Q$5:$Q$2004=L$1),('Diário 4º PA'!$F$5:$F$2004))
+SUMPRODUCT(-('Diário 5º PA'!$E$5:$E$2004='Analítico Cp.'!$B168),-('Diário 5º PA'!$Q$5:$Q$2004=L$1),('Diário 5º PA'!$F$5:$F$2004))
+SUMPRODUCT(-('Comp.'!$D$5:$D$253='Analítico Cp.'!$B168),-('Comp.'!$L$5:$L$253=L$1),('Comp.'!$E$5:$E$253))</f>
        <v>0</v>
      </c>
      <c r="M168" s="15">
        <f>SUMPRODUCT(-('Diário 2o PA'!$E$5:$E$1412='Analítico Cp.'!$B168),-('Diário 2o PA'!$Q$5:$Q$1412=M$1),('Diário 2o PA'!$F$5:$F$1412))
+SUMPRODUCT(-('Diário 3o PA'!$E$5:$E$2004='Analítico Cp.'!$B168),-('Diário 3o PA'!$Q$5:$Q$2004=M$1),('Diário 3o PA'!$F$5:$F$2004))
+SUMPRODUCT(-('Diário 4º PA'!$E$5:$E$2004='Analítico Cp.'!$B168),-('Diário 4º PA'!$Q$5:$Q$2004=M$1),('Diário 4º PA'!$F$5:$F$2004))
+SUMPRODUCT(-('Diário 5º PA'!$E$5:$E$2004='Analítico Cp.'!$B168),-('Diário 5º PA'!$Q$5:$Q$2004=M$1),('Diário 5º PA'!$F$5:$F$2004))
+SUMPRODUCT(-('Comp.'!$D$5:$D$253='Analítico Cp.'!$B168),-('Comp.'!$L$5:$L$253=M$1),('Comp.'!$E$5:$E$253))</f>
        <v>0</v>
      </c>
      <c r="N168" s="15">
        <f>SUMPRODUCT(-('Diário 2o PA'!$E$5:$E$1412='Analítico Cp.'!$B168),-('Diário 2o PA'!$Q$5:$Q$1412=N$1),('Diário 2o PA'!$F$5:$F$1412))
+SUMPRODUCT(-('Diário 3o PA'!$E$5:$E$2004='Analítico Cp.'!$B168),-('Diário 3o PA'!$Q$5:$Q$2004=N$1),('Diário 3o PA'!$F$5:$F$2004))
+SUMPRODUCT(-('Diário 4º PA'!$E$5:$E$2004='Analítico Cp.'!$B168),-('Diário 4º PA'!$Q$5:$Q$2004=N$1),('Diário 4º PA'!$F$5:$F$2004))
+SUMPRODUCT(-('Diário 5º PA'!$E$5:$E$2004='Analítico Cp.'!$B168),-('Diário 5º PA'!$Q$5:$Q$2004=N$1),('Diário 5º PA'!$F$5:$F$2004))
+SUMPRODUCT(-('Comp.'!$D$5:$D$253='Analítico Cp.'!$B168),-('Comp.'!$L$5:$L$253=N$1),('Comp.'!$E$5:$E$253))</f>
        <v>0</v>
      </c>
      <c r="O168" s="16">
        <f t="shared" si="17"/>
        <v>0</v>
      </c>
      <c r="P168" s="193">
        <f t="shared" si="18"/>
        <v>0</v>
      </c>
    </row>
    <row r="169" spans="1:16" ht="23.25" customHeight="1" x14ac:dyDescent="0.25">
      <c r="A169" s="68" t="s">
        <v>26</v>
      </c>
      <c r="B169" s="66" t="s">
        <v>218</v>
      </c>
      <c r="C169" s="15">
        <f>SUMPRODUCT(-('Diário 2o PA'!$E$5:$E$1412='Analítico Cp.'!$B169),-('Diário 2o PA'!$Q$5:$Q$1412=C$1),('Diário 2o PA'!$F$5:$F$1412))
+SUMPRODUCT(-('Diário 3o PA'!$E$5:$E$2004='Analítico Cp.'!$B169),-('Diário 3o PA'!$Q$5:$Q$2004=C$1),('Diário 3o PA'!$F$5:$F$2004))
+SUMPRODUCT(-('Diário 4º PA'!$E$5:$E$2004='Analítico Cp.'!$B169),-('Diário 4º PA'!$Q$5:$Q$2004=C$1),('Diário 4º PA'!$F$5:$F$2004))
+SUMPRODUCT(-('Diário 5º PA'!$E$5:$E$2004='Analítico Cp.'!$B169),-('Diário 5º PA'!$Q$5:$Q$2004=C$1),('Diário 5º PA'!$F$5:$F$2004))
+SUMPRODUCT(-('Comp.'!$D$5:$D$253='Analítico Cp.'!$B169),-('Comp.'!$L$5:$L$253=C$1),('Comp.'!$E$5:$E$253))</f>
        <v>0</v>
      </c>
      <c r="D169" s="15">
        <f>SUMPRODUCT(-('Diário 2o PA'!$E$5:$E$1412='Analítico Cp.'!$B169),-('Diário 2o PA'!$Q$5:$Q$1412=D$1),('Diário 2o PA'!$F$5:$F$1412))
+SUMPRODUCT(-('Diário 3o PA'!$E$5:$E$2004='Analítico Cp.'!$B169),-('Diário 3o PA'!$Q$5:$Q$2004=D$1),('Diário 3o PA'!$F$5:$F$2004))
+SUMPRODUCT(-('Diário 4º PA'!$E$5:$E$2004='Analítico Cp.'!$B169),-('Diário 4º PA'!$Q$5:$Q$2004=D$1),('Diário 4º PA'!$F$5:$F$2004))
+SUMPRODUCT(-('Diário 5º PA'!$E$5:$E$2004='Analítico Cp.'!$B169),-('Diário 5º PA'!$Q$5:$Q$2004=D$1),('Diário 5º PA'!$F$5:$F$2004))
+SUMPRODUCT(-('Comp.'!$D$5:$D$253='Analítico Cp.'!$B169),-('Comp.'!$L$5:$L$253=D$1),('Comp.'!$E$5:$E$253))</f>
        <v>0</v>
      </c>
      <c r="E169" s="15">
        <f>SUMPRODUCT(-('Diário 2o PA'!$E$5:$E$1412='Analítico Cp.'!$B169),-('Diário 2o PA'!$Q$5:$Q$1412=E$1),('Diário 2o PA'!$F$5:$F$1412))
+SUMPRODUCT(-('Diário 3o PA'!$E$5:$E$2004='Analítico Cp.'!$B169),-('Diário 3o PA'!$Q$5:$Q$2004=E$1),('Diário 3o PA'!$F$5:$F$2004))
+SUMPRODUCT(-('Diário 4º PA'!$E$5:$E$2004='Analítico Cp.'!$B169),-('Diário 4º PA'!$Q$5:$Q$2004=E$1),('Diário 4º PA'!$F$5:$F$2004))
+SUMPRODUCT(-('Diário 5º PA'!$E$5:$E$2004='Analítico Cp.'!$B169),-('Diário 5º PA'!$Q$5:$Q$2004=E$1),('Diário 5º PA'!$F$5:$F$2004))
+SUMPRODUCT(-('Comp.'!$D$5:$D$253='Analítico Cp.'!$B169),-('Comp.'!$L$5:$L$253=E$1),('Comp.'!$E$5:$E$253))</f>
        <v>0</v>
      </c>
      <c r="F169" s="15">
        <f>SUMPRODUCT(-('Diário 2o PA'!$E$5:$E$1412='Analítico Cp.'!$B169),-('Diário 2o PA'!$Q$5:$Q$1412=F$1),('Diário 2o PA'!$F$5:$F$1412))
+SUMPRODUCT(-('Diário 3o PA'!$E$5:$E$2004='Analítico Cp.'!$B169),-('Diário 3o PA'!$Q$5:$Q$2004=F$1),('Diário 3o PA'!$F$5:$F$2004))
+SUMPRODUCT(-('Diário 4º PA'!$E$5:$E$2004='Analítico Cp.'!$B169),-('Diário 4º PA'!$Q$5:$Q$2004=F$1),('Diário 4º PA'!$F$5:$F$2004))
+SUMPRODUCT(-('Diário 5º PA'!$E$5:$E$2004='Analítico Cp.'!$B169),-('Diário 5º PA'!$Q$5:$Q$2004=F$1),('Diário 5º PA'!$F$5:$F$2004))
+SUMPRODUCT(-('Comp.'!$D$5:$D$253='Analítico Cp.'!$B169),-('Comp.'!$L$5:$L$253=F$1),('Comp.'!$E$5:$E$253))</f>
        <v>0</v>
      </c>
      <c r="G169" s="15">
        <f>SUMPRODUCT(-('Diário 2o PA'!$E$5:$E$1412='Analítico Cp.'!$B169),-('Diário 2o PA'!$Q$5:$Q$1412=G$1),('Diário 2o PA'!$F$5:$F$1412))
+SUMPRODUCT(-('Diário 3o PA'!$E$5:$E$2004='Analítico Cp.'!$B169),-('Diário 3o PA'!$Q$5:$Q$2004=G$1),('Diário 3o PA'!$F$5:$F$2004))
+SUMPRODUCT(-('Diário 4º PA'!$E$5:$E$2004='Analítico Cp.'!$B169),-('Diário 4º PA'!$Q$5:$Q$2004=G$1),('Diário 4º PA'!$F$5:$F$2004))
+SUMPRODUCT(-('Diário 5º PA'!$E$5:$E$2004='Analítico Cp.'!$B169),-('Diário 5º PA'!$Q$5:$Q$2004=G$1),('Diário 5º PA'!$F$5:$F$2004))
+SUMPRODUCT(-('Comp.'!$D$5:$D$253='Analítico Cp.'!$B169),-('Comp.'!$L$5:$L$253=G$1),('Comp.'!$E$5:$E$253))</f>
        <v>0</v>
      </c>
      <c r="H169" s="15">
        <f>SUMPRODUCT(-('Diário 2o PA'!$E$5:$E$1412='Analítico Cp.'!$B169),-('Diário 2o PA'!$Q$5:$Q$1412=H$1),('Diário 2o PA'!$F$5:$F$1412))
+SUMPRODUCT(-('Diário 3o PA'!$E$5:$E$2004='Analítico Cp.'!$B169),-('Diário 3o PA'!$Q$5:$Q$2004=H$1),('Diário 3o PA'!$F$5:$F$2004))
+SUMPRODUCT(-('Diário 4º PA'!$E$5:$E$2004='Analítico Cp.'!$B169),-('Diário 4º PA'!$Q$5:$Q$2004=H$1),('Diário 4º PA'!$F$5:$F$2004))
+SUMPRODUCT(-('Diário 5º PA'!$E$5:$E$2004='Analítico Cp.'!$B169),-('Diário 5º PA'!$Q$5:$Q$2004=H$1),('Diário 5º PA'!$F$5:$F$2004))
+SUMPRODUCT(-('Comp.'!$D$5:$D$253='Analítico Cp.'!$B169),-('Comp.'!$L$5:$L$253=H$1),('Comp.'!$E$5:$E$253))</f>
        <v>0</v>
      </c>
      <c r="I169" s="15">
        <f>SUMPRODUCT(-('Diário 2o PA'!$E$5:$E$1412='Analítico Cp.'!$B169),-('Diário 2o PA'!$Q$5:$Q$1412=I$1),('Diário 2o PA'!$F$5:$F$1412))
+SUMPRODUCT(-('Diário 3o PA'!$E$5:$E$2004='Analítico Cp.'!$B169),-('Diário 3o PA'!$Q$5:$Q$2004=I$1),('Diário 3o PA'!$F$5:$F$2004))
+SUMPRODUCT(-('Diário 4º PA'!$E$5:$E$2004='Analítico Cp.'!$B169),-('Diário 4º PA'!$Q$5:$Q$2004=I$1),('Diário 4º PA'!$F$5:$F$2004))
+SUMPRODUCT(-('Diário 5º PA'!$E$5:$E$2004='Analítico Cp.'!$B169),-('Diário 5º PA'!$Q$5:$Q$2004=I$1),('Diário 5º PA'!$F$5:$F$2004))
+SUMPRODUCT(-('Comp.'!$D$5:$D$253='Analítico Cp.'!$B169),-('Comp.'!$L$5:$L$253=I$1),('Comp.'!$E$5:$E$253))</f>
        <v>0</v>
      </c>
      <c r="J169" s="15">
        <f>SUMPRODUCT(-('Diário 2o PA'!$E$5:$E$1412='Analítico Cp.'!$B169),-('Diário 2o PA'!$Q$5:$Q$1412=J$1),('Diário 2o PA'!$F$5:$F$1412))
+SUMPRODUCT(-('Diário 3o PA'!$E$5:$E$2004='Analítico Cp.'!$B169),-('Diário 3o PA'!$Q$5:$Q$2004=J$1),('Diário 3o PA'!$F$5:$F$2004))
+SUMPRODUCT(-('Diário 4º PA'!$E$5:$E$2004='Analítico Cp.'!$B169),-('Diário 4º PA'!$Q$5:$Q$2004=J$1),('Diário 4º PA'!$F$5:$F$2004))
+SUMPRODUCT(-('Diário 5º PA'!$E$5:$E$2004='Analítico Cp.'!$B169),-('Diário 5º PA'!$Q$5:$Q$2004=J$1),('Diário 5º PA'!$F$5:$F$2004))
+SUMPRODUCT(-('Comp.'!$D$5:$D$253='Analítico Cp.'!$B169),-('Comp.'!$L$5:$L$253=J$1),('Comp.'!$E$5:$E$253))</f>
        <v>0</v>
      </c>
      <c r="K169" s="15">
        <f>SUMPRODUCT(-('Diário 2o PA'!$E$5:$E$1412='Analítico Cp.'!$B169),-('Diário 2o PA'!$Q$5:$Q$1412=K$1),('Diário 2o PA'!$F$5:$F$1412))
+SUMPRODUCT(-('Diário 3o PA'!$E$5:$E$2004='Analítico Cp.'!$B169),-('Diário 3o PA'!$Q$5:$Q$2004=K$1),('Diário 3o PA'!$F$5:$F$2004))
+SUMPRODUCT(-('Diário 4º PA'!$E$5:$E$2004='Analítico Cp.'!$B169),-('Diário 4º PA'!$Q$5:$Q$2004=K$1),('Diário 4º PA'!$F$5:$F$2004))
+SUMPRODUCT(-('Diário 5º PA'!$E$5:$E$2004='Analítico Cp.'!$B169),-('Diário 5º PA'!$Q$5:$Q$2004=K$1),('Diário 5º PA'!$F$5:$F$2004))
+SUMPRODUCT(-('Comp.'!$D$5:$D$253='Analítico Cp.'!$B169),-('Comp.'!$L$5:$L$253=K$1),('Comp.'!$E$5:$E$253))</f>
        <v>0</v>
      </c>
      <c r="L169" s="15">
        <f>SUMPRODUCT(-('Diário 2o PA'!$E$5:$E$1412='Analítico Cp.'!$B169),-('Diário 2o PA'!$Q$5:$Q$1412=L$1),('Diário 2o PA'!$F$5:$F$1412))
+SUMPRODUCT(-('Diário 3o PA'!$E$5:$E$2004='Analítico Cp.'!$B169),-('Diário 3o PA'!$Q$5:$Q$2004=L$1),('Diário 3o PA'!$F$5:$F$2004))
+SUMPRODUCT(-('Diário 4º PA'!$E$5:$E$2004='Analítico Cp.'!$B169),-('Diário 4º PA'!$Q$5:$Q$2004=L$1),('Diário 4º PA'!$F$5:$F$2004))
+SUMPRODUCT(-('Diário 5º PA'!$E$5:$E$2004='Analítico Cp.'!$B169),-('Diário 5º PA'!$Q$5:$Q$2004=L$1),('Diário 5º PA'!$F$5:$F$2004))
+SUMPRODUCT(-('Comp.'!$D$5:$D$253='Analítico Cp.'!$B169),-('Comp.'!$L$5:$L$253=L$1),('Comp.'!$E$5:$E$253))</f>
        <v>0</v>
      </c>
      <c r="M169" s="15">
        <f>SUMPRODUCT(-('Diário 2o PA'!$E$5:$E$1412='Analítico Cp.'!$B169),-('Diário 2o PA'!$Q$5:$Q$1412=M$1),('Diário 2o PA'!$F$5:$F$1412))
+SUMPRODUCT(-('Diário 3o PA'!$E$5:$E$2004='Analítico Cp.'!$B169),-('Diário 3o PA'!$Q$5:$Q$2004=M$1),('Diário 3o PA'!$F$5:$F$2004))
+SUMPRODUCT(-('Diário 4º PA'!$E$5:$E$2004='Analítico Cp.'!$B169),-('Diário 4º PA'!$Q$5:$Q$2004=M$1),('Diário 4º PA'!$F$5:$F$2004))
+SUMPRODUCT(-('Diário 5º PA'!$E$5:$E$2004='Analítico Cp.'!$B169),-('Diário 5º PA'!$Q$5:$Q$2004=M$1),('Diário 5º PA'!$F$5:$F$2004))
+SUMPRODUCT(-('Comp.'!$D$5:$D$253='Analítico Cp.'!$B169),-('Comp.'!$L$5:$L$253=M$1),('Comp.'!$E$5:$E$253))</f>
        <v>0</v>
      </c>
      <c r="N169" s="15">
        <f>SUMPRODUCT(-('Diário 2o PA'!$E$5:$E$1412='Analítico Cp.'!$B169),-('Diário 2o PA'!$Q$5:$Q$1412=N$1),('Diário 2o PA'!$F$5:$F$1412))
+SUMPRODUCT(-('Diário 3o PA'!$E$5:$E$2004='Analítico Cp.'!$B169),-('Diário 3o PA'!$Q$5:$Q$2004=N$1),('Diário 3o PA'!$F$5:$F$2004))
+SUMPRODUCT(-('Diário 4º PA'!$E$5:$E$2004='Analítico Cp.'!$B169),-('Diário 4º PA'!$Q$5:$Q$2004=N$1),('Diário 4º PA'!$F$5:$F$2004))
+SUMPRODUCT(-('Diário 5º PA'!$E$5:$E$2004='Analítico Cp.'!$B169),-('Diário 5º PA'!$Q$5:$Q$2004=N$1),('Diário 5º PA'!$F$5:$F$2004))
+SUMPRODUCT(-('Comp.'!$D$5:$D$253='Analítico Cp.'!$B169),-('Comp.'!$L$5:$L$253=N$1),('Comp.'!$E$5:$E$253))</f>
        <v>0</v>
      </c>
      <c r="O169" s="16">
        <f t="shared" si="17"/>
        <v>0</v>
      </c>
      <c r="P169" s="193">
        <f t="shared" si="18"/>
        <v>0</v>
      </c>
    </row>
    <row r="170" spans="1:16" ht="23.25" customHeight="1" x14ac:dyDescent="0.25">
      <c r="A170" s="68" t="s">
        <v>27</v>
      </c>
      <c r="B170" s="66" t="s">
        <v>220</v>
      </c>
      <c r="C170" s="15">
        <f>SUMPRODUCT(-('Diário 2o PA'!$E$5:$E$1412='Analítico Cp.'!$B170),-('Diário 2o PA'!$Q$5:$Q$1412=C$1),('Diário 2o PA'!$F$5:$F$1412))
+SUMPRODUCT(-('Diário 3o PA'!$E$5:$E$2004='Analítico Cp.'!$B170),-('Diário 3o PA'!$Q$5:$Q$2004=C$1),('Diário 3o PA'!$F$5:$F$2004))
+SUMPRODUCT(-('Diário 4º PA'!$E$5:$E$2004='Analítico Cp.'!$B170),-('Diário 4º PA'!$Q$5:$Q$2004=C$1),('Diário 4º PA'!$F$5:$F$2004))
+SUMPRODUCT(-('Diário 5º PA'!$E$5:$E$2004='Analítico Cp.'!$B170),-('Diário 5º PA'!$Q$5:$Q$2004=C$1),('Diário 5º PA'!$F$5:$F$2004))
+SUMPRODUCT(-('Comp.'!$D$5:$D$253='Analítico Cp.'!$B170),-('Comp.'!$L$5:$L$253=C$1),('Comp.'!$E$5:$E$253))</f>
        <v>0</v>
      </c>
      <c r="D170" s="15">
        <f>SUMPRODUCT(-('Diário 2o PA'!$E$5:$E$1412='Analítico Cp.'!$B170),-('Diário 2o PA'!$Q$5:$Q$1412=D$1),('Diário 2o PA'!$F$5:$F$1412))
+SUMPRODUCT(-('Diário 3o PA'!$E$5:$E$2004='Analítico Cp.'!$B170),-('Diário 3o PA'!$Q$5:$Q$2004=D$1),('Diário 3o PA'!$F$5:$F$2004))
+SUMPRODUCT(-('Diário 4º PA'!$E$5:$E$2004='Analítico Cp.'!$B170),-('Diário 4º PA'!$Q$5:$Q$2004=D$1),('Diário 4º PA'!$F$5:$F$2004))
+SUMPRODUCT(-('Diário 5º PA'!$E$5:$E$2004='Analítico Cp.'!$B170),-('Diário 5º PA'!$Q$5:$Q$2004=D$1),('Diário 5º PA'!$F$5:$F$2004))
+SUMPRODUCT(-('Comp.'!$D$5:$D$253='Analítico Cp.'!$B170),-('Comp.'!$L$5:$L$253=D$1),('Comp.'!$E$5:$E$253))</f>
        <v>0</v>
      </c>
      <c r="E170" s="15">
        <f>SUMPRODUCT(-('Diário 2o PA'!$E$5:$E$1412='Analítico Cp.'!$B170),-('Diário 2o PA'!$Q$5:$Q$1412=E$1),('Diário 2o PA'!$F$5:$F$1412))
+SUMPRODUCT(-('Diário 3o PA'!$E$5:$E$2004='Analítico Cp.'!$B170),-('Diário 3o PA'!$Q$5:$Q$2004=E$1),('Diário 3o PA'!$F$5:$F$2004))
+SUMPRODUCT(-('Diário 4º PA'!$E$5:$E$2004='Analítico Cp.'!$B170),-('Diário 4º PA'!$Q$5:$Q$2004=E$1),('Diário 4º PA'!$F$5:$F$2004))
+SUMPRODUCT(-('Diário 5º PA'!$E$5:$E$2004='Analítico Cp.'!$B170),-('Diário 5º PA'!$Q$5:$Q$2004=E$1),('Diário 5º PA'!$F$5:$F$2004))
+SUMPRODUCT(-('Comp.'!$D$5:$D$253='Analítico Cp.'!$B170),-('Comp.'!$L$5:$L$253=E$1),('Comp.'!$E$5:$E$253))</f>
        <v>0</v>
      </c>
      <c r="F170" s="15">
        <f>SUMPRODUCT(-('Diário 2o PA'!$E$5:$E$1412='Analítico Cp.'!$B170),-('Diário 2o PA'!$Q$5:$Q$1412=F$1),('Diário 2o PA'!$F$5:$F$1412))
+SUMPRODUCT(-('Diário 3o PA'!$E$5:$E$2004='Analítico Cp.'!$B170),-('Diário 3o PA'!$Q$5:$Q$2004=F$1),('Diário 3o PA'!$F$5:$F$2004))
+SUMPRODUCT(-('Diário 4º PA'!$E$5:$E$2004='Analítico Cp.'!$B170),-('Diário 4º PA'!$Q$5:$Q$2004=F$1),('Diário 4º PA'!$F$5:$F$2004))
+SUMPRODUCT(-('Diário 5º PA'!$E$5:$E$2004='Analítico Cp.'!$B170),-('Diário 5º PA'!$Q$5:$Q$2004=F$1),('Diário 5º PA'!$F$5:$F$2004))
+SUMPRODUCT(-('Comp.'!$D$5:$D$253='Analítico Cp.'!$B170),-('Comp.'!$L$5:$L$253=F$1),('Comp.'!$E$5:$E$253))</f>
        <v>0</v>
      </c>
      <c r="G170" s="15">
        <f>SUMPRODUCT(-('Diário 2o PA'!$E$5:$E$1412='Analítico Cp.'!$B170),-('Diário 2o PA'!$Q$5:$Q$1412=G$1),('Diário 2o PA'!$F$5:$F$1412))
+SUMPRODUCT(-('Diário 3o PA'!$E$5:$E$2004='Analítico Cp.'!$B170),-('Diário 3o PA'!$Q$5:$Q$2004=G$1),('Diário 3o PA'!$F$5:$F$2004))
+SUMPRODUCT(-('Diário 4º PA'!$E$5:$E$2004='Analítico Cp.'!$B170),-('Diário 4º PA'!$Q$5:$Q$2004=G$1),('Diário 4º PA'!$F$5:$F$2004))
+SUMPRODUCT(-('Diário 5º PA'!$E$5:$E$2004='Analítico Cp.'!$B170),-('Diário 5º PA'!$Q$5:$Q$2004=G$1),('Diário 5º PA'!$F$5:$F$2004))
+SUMPRODUCT(-('Comp.'!$D$5:$D$253='Analítico Cp.'!$B170),-('Comp.'!$L$5:$L$253=G$1),('Comp.'!$E$5:$E$253))</f>
        <v>0</v>
      </c>
      <c r="H170" s="15">
        <f>SUMPRODUCT(-('Diário 2o PA'!$E$5:$E$1412='Analítico Cp.'!$B170),-('Diário 2o PA'!$Q$5:$Q$1412=H$1),('Diário 2o PA'!$F$5:$F$1412))
+SUMPRODUCT(-('Diário 3o PA'!$E$5:$E$2004='Analítico Cp.'!$B170),-('Diário 3o PA'!$Q$5:$Q$2004=H$1),('Diário 3o PA'!$F$5:$F$2004))
+SUMPRODUCT(-('Diário 4º PA'!$E$5:$E$2004='Analítico Cp.'!$B170),-('Diário 4º PA'!$Q$5:$Q$2004=H$1),('Diário 4º PA'!$F$5:$F$2004))
+SUMPRODUCT(-('Diário 5º PA'!$E$5:$E$2004='Analítico Cp.'!$B170),-('Diário 5º PA'!$Q$5:$Q$2004=H$1),('Diário 5º PA'!$F$5:$F$2004))
+SUMPRODUCT(-('Comp.'!$D$5:$D$253='Analítico Cp.'!$B170),-('Comp.'!$L$5:$L$253=H$1),('Comp.'!$E$5:$E$253))</f>
        <v>0</v>
      </c>
      <c r="I170" s="15">
        <f>SUMPRODUCT(-('Diário 2o PA'!$E$5:$E$1412='Analítico Cp.'!$B170),-('Diário 2o PA'!$Q$5:$Q$1412=I$1),('Diário 2o PA'!$F$5:$F$1412))
+SUMPRODUCT(-('Diário 3o PA'!$E$5:$E$2004='Analítico Cp.'!$B170),-('Diário 3o PA'!$Q$5:$Q$2004=I$1),('Diário 3o PA'!$F$5:$F$2004))
+SUMPRODUCT(-('Diário 4º PA'!$E$5:$E$2004='Analítico Cp.'!$B170),-('Diário 4º PA'!$Q$5:$Q$2004=I$1),('Diário 4º PA'!$F$5:$F$2004))
+SUMPRODUCT(-('Diário 5º PA'!$E$5:$E$2004='Analítico Cp.'!$B170),-('Diário 5º PA'!$Q$5:$Q$2004=I$1),('Diário 5º PA'!$F$5:$F$2004))
+SUMPRODUCT(-('Comp.'!$D$5:$D$253='Analítico Cp.'!$B170),-('Comp.'!$L$5:$L$253=I$1),('Comp.'!$E$5:$E$253))</f>
        <v>0</v>
      </c>
      <c r="J170" s="15">
        <f>SUMPRODUCT(-('Diário 2o PA'!$E$5:$E$1412='Analítico Cp.'!$B170),-('Diário 2o PA'!$Q$5:$Q$1412=J$1),('Diário 2o PA'!$F$5:$F$1412))
+SUMPRODUCT(-('Diário 3o PA'!$E$5:$E$2004='Analítico Cp.'!$B170),-('Diário 3o PA'!$Q$5:$Q$2004=J$1),('Diário 3o PA'!$F$5:$F$2004))
+SUMPRODUCT(-('Diário 4º PA'!$E$5:$E$2004='Analítico Cp.'!$B170),-('Diário 4º PA'!$Q$5:$Q$2004=J$1),('Diário 4º PA'!$F$5:$F$2004))
+SUMPRODUCT(-('Diário 5º PA'!$E$5:$E$2004='Analítico Cp.'!$B170),-('Diário 5º PA'!$Q$5:$Q$2004=J$1),('Diário 5º PA'!$F$5:$F$2004))
+SUMPRODUCT(-('Comp.'!$D$5:$D$253='Analítico Cp.'!$B170),-('Comp.'!$L$5:$L$253=J$1),('Comp.'!$E$5:$E$253))</f>
        <v>0</v>
      </c>
      <c r="K170" s="15">
        <f>SUMPRODUCT(-('Diário 2o PA'!$E$5:$E$1412='Analítico Cp.'!$B170),-('Diário 2o PA'!$Q$5:$Q$1412=K$1),('Diário 2o PA'!$F$5:$F$1412))
+SUMPRODUCT(-('Diário 3o PA'!$E$5:$E$2004='Analítico Cp.'!$B170),-('Diário 3o PA'!$Q$5:$Q$2004=K$1),('Diário 3o PA'!$F$5:$F$2004))
+SUMPRODUCT(-('Diário 4º PA'!$E$5:$E$2004='Analítico Cp.'!$B170),-('Diário 4º PA'!$Q$5:$Q$2004=K$1),('Diário 4º PA'!$F$5:$F$2004))
+SUMPRODUCT(-('Diário 5º PA'!$E$5:$E$2004='Analítico Cp.'!$B170),-('Diário 5º PA'!$Q$5:$Q$2004=K$1),('Diário 5º PA'!$F$5:$F$2004))
+SUMPRODUCT(-('Comp.'!$D$5:$D$253='Analítico Cp.'!$B170),-('Comp.'!$L$5:$L$253=K$1),('Comp.'!$E$5:$E$253))</f>
        <v>0</v>
      </c>
      <c r="L170" s="15">
        <f>SUMPRODUCT(-('Diário 2o PA'!$E$5:$E$1412='Analítico Cp.'!$B170),-('Diário 2o PA'!$Q$5:$Q$1412=L$1),('Diário 2o PA'!$F$5:$F$1412))
+SUMPRODUCT(-('Diário 3o PA'!$E$5:$E$2004='Analítico Cp.'!$B170),-('Diário 3o PA'!$Q$5:$Q$2004=L$1),('Diário 3o PA'!$F$5:$F$2004))
+SUMPRODUCT(-('Diário 4º PA'!$E$5:$E$2004='Analítico Cp.'!$B170),-('Diário 4º PA'!$Q$5:$Q$2004=L$1),('Diário 4º PA'!$F$5:$F$2004))
+SUMPRODUCT(-('Diário 5º PA'!$E$5:$E$2004='Analítico Cp.'!$B170),-('Diário 5º PA'!$Q$5:$Q$2004=L$1),('Diário 5º PA'!$F$5:$F$2004))
+SUMPRODUCT(-('Comp.'!$D$5:$D$253='Analítico Cp.'!$B170),-('Comp.'!$L$5:$L$253=L$1),('Comp.'!$E$5:$E$253))</f>
        <v>0</v>
      </c>
      <c r="M170" s="15">
        <f>SUMPRODUCT(-('Diário 2o PA'!$E$5:$E$1412='Analítico Cp.'!$B170),-('Diário 2o PA'!$Q$5:$Q$1412=M$1),('Diário 2o PA'!$F$5:$F$1412))
+SUMPRODUCT(-('Diário 3o PA'!$E$5:$E$2004='Analítico Cp.'!$B170),-('Diário 3o PA'!$Q$5:$Q$2004=M$1),('Diário 3o PA'!$F$5:$F$2004))
+SUMPRODUCT(-('Diário 4º PA'!$E$5:$E$2004='Analítico Cp.'!$B170),-('Diário 4º PA'!$Q$5:$Q$2004=M$1),('Diário 4º PA'!$F$5:$F$2004))
+SUMPRODUCT(-('Diário 5º PA'!$E$5:$E$2004='Analítico Cp.'!$B170),-('Diário 5º PA'!$Q$5:$Q$2004=M$1),('Diário 5º PA'!$F$5:$F$2004))
+SUMPRODUCT(-('Comp.'!$D$5:$D$253='Analítico Cp.'!$B170),-('Comp.'!$L$5:$L$253=M$1),('Comp.'!$E$5:$E$253))</f>
        <v>0</v>
      </c>
      <c r="N170" s="15">
        <f>SUMPRODUCT(-('Diário 2o PA'!$E$5:$E$1412='Analítico Cp.'!$B170),-('Diário 2o PA'!$Q$5:$Q$1412=N$1),('Diário 2o PA'!$F$5:$F$1412))
+SUMPRODUCT(-('Diário 3o PA'!$E$5:$E$2004='Analítico Cp.'!$B170),-('Diário 3o PA'!$Q$5:$Q$2004=N$1),('Diário 3o PA'!$F$5:$F$2004))
+SUMPRODUCT(-('Diário 4º PA'!$E$5:$E$2004='Analítico Cp.'!$B170),-('Diário 4º PA'!$Q$5:$Q$2004=N$1),('Diário 4º PA'!$F$5:$F$2004))
+SUMPRODUCT(-('Diário 5º PA'!$E$5:$E$2004='Analítico Cp.'!$B170),-('Diário 5º PA'!$Q$5:$Q$2004=N$1),('Diário 5º PA'!$F$5:$F$2004))
+SUMPRODUCT(-('Comp.'!$D$5:$D$253='Analítico Cp.'!$B170),-('Comp.'!$L$5:$L$253=N$1),('Comp.'!$E$5:$E$253))</f>
        <v>0</v>
      </c>
      <c r="O170" s="16">
        <f t="shared" si="17"/>
        <v>0</v>
      </c>
      <c r="P170" s="193">
        <f t="shared" si="18"/>
        <v>0</v>
      </c>
    </row>
    <row r="171" spans="1:16" ht="23.25" customHeight="1" x14ac:dyDescent="0.25">
      <c r="A171" s="68" t="s">
        <v>28</v>
      </c>
      <c r="B171" s="66" t="s">
        <v>223</v>
      </c>
      <c r="C171" s="15">
        <f>SUMPRODUCT(-('Diário 2o PA'!$E$5:$E$1412='Analítico Cp.'!$B171),-('Diário 2o PA'!$Q$5:$Q$1412=C$1),('Diário 2o PA'!$F$5:$F$1412))
+SUMPRODUCT(-('Diário 3o PA'!$E$5:$E$2004='Analítico Cp.'!$B171),-('Diário 3o PA'!$Q$5:$Q$2004=C$1),('Diário 3o PA'!$F$5:$F$2004))
+SUMPRODUCT(-('Diário 4º PA'!$E$5:$E$2004='Analítico Cp.'!$B171),-('Diário 4º PA'!$Q$5:$Q$2004=C$1),('Diário 4º PA'!$F$5:$F$2004))
+SUMPRODUCT(-('Diário 5º PA'!$E$5:$E$2004='Analítico Cp.'!$B171),-('Diário 5º PA'!$Q$5:$Q$2004=C$1),('Diário 5º PA'!$F$5:$F$2004))
+SUMPRODUCT(-('Comp.'!$D$5:$D$253='Analítico Cp.'!$B171),-('Comp.'!$L$5:$L$253=C$1),('Comp.'!$E$5:$E$253))</f>
        <v>0</v>
      </c>
      <c r="D171" s="15">
        <f>SUMPRODUCT(-('Diário 2o PA'!$E$5:$E$1412='Analítico Cp.'!$B171),-('Diário 2o PA'!$Q$5:$Q$1412=D$1),('Diário 2o PA'!$F$5:$F$1412))
+SUMPRODUCT(-('Diário 3o PA'!$E$5:$E$2004='Analítico Cp.'!$B171),-('Diário 3o PA'!$Q$5:$Q$2004=D$1),('Diário 3o PA'!$F$5:$F$2004))
+SUMPRODUCT(-('Diário 4º PA'!$E$5:$E$2004='Analítico Cp.'!$B171),-('Diário 4º PA'!$Q$5:$Q$2004=D$1),('Diário 4º PA'!$F$5:$F$2004))
+SUMPRODUCT(-('Diário 5º PA'!$E$5:$E$2004='Analítico Cp.'!$B171),-('Diário 5º PA'!$Q$5:$Q$2004=D$1),('Diário 5º PA'!$F$5:$F$2004))
+SUMPRODUCT(-('Comp.'!$D$5:$D$253='Analítico Cp.'!$B171),-('Comp.'!$L$5:$L$253=D$1),('Comp.'!$E$5:$E$253))</f>
        <v>0</v>
      </c>
      <c r="E171" s="15">
        <f>SUMPRODUCT(-('Diário 2o PA'!$E$5:$E$1412='Analítico Cp.'!$B171),-('Diário 2o PA'!$Q$5:$Q$1412=E$1),('Diário 2o PA'!$F$5:$F$1412))
+SUMPRODUCT(-('Diário 3o PA'!$E$5:$E$2004='Analítico Cp.'!$B171),-('Diário 3o PA'!$Q$5:$Q$2004=E$1),('Diário 3o PA'!$F$5:$F$2004))
+SUMPRODUCT(-('Diário 4º PA'!$E$5:$E$2004='Analítico Cp.'!$B171),-('Diário 4º PA'!$Q$5:$Q$2004=E$1),('Diário 4º PA'!$F$5:$F$2004))
+SUMPRODUCT(-('Diário 5º PA'!$E$5:$E$2004='Analítico Cp.'!$B171),-('Diário 5º PA'!$Q$5:$Q$2004=E$1),('Diário 5º PA'!$F$5:$F$2004))
+SUMPRODUCT(-('Comp.'!$D$5:$D$253='Analítico Cp.'!$B171),-('Comp.'!$L$5:$L$253=E$1),('Comp.'!$E$5:$E$253))</f>
        <v>0</v>
      </c>
      <c r="F171" s="15">
        <f>SUMPRODUCT(-('Diário 2o PA'!$E$5:$E$1412='Analítico Cp.'!$B171),-('Diário 2o PA'!$Q$5:$Q$1412=F$1),('Diário 2o PA'!$F$5:$F$1412))
+SUMPRODUCT(-('Diário 3o PA'!$E$5:$E$2004='Analítico Cp.'!$B171),-('Diário 3o PA'!$Q$5:$Q$2004=F$1),('Diário 3o PA'!$F$5:$F$2004))
+SUMPRODUCT(-('Diário 4º PA'!$E$5:$E$2004='Analítico Cp.'!$B171),-('Diário 4º PA'!$Q$5:$Q$2004=F$1),('Diário 4º PA'!$F$5:$F$2004))
+SUMPRODUCT(-('Diário 5º PA'!$E$5:$E$2004='Analítico Cp.'!$B171),-('Diário 5º PA'!$Q$5:$Q$2004=F$1),('Diário 5º PA'!$F$5:$F$2004))
+SUMPRODUCT(-('Comp.'!$D$5:$D$253='Analítico Cp.'!$B171),-('Comp.'!$L$5:$L$253=F$1),('Comp.'!$E$5:$E$253))</f>
        <v>0</v>
      </c>
      <c r="G171" s="15">
        <f>SUMPRODUCT(-('Diário 2o PA'!$E$5:$E$1412='Analítico Cp.'!$B171),-('Diário 2o PA'!$Q$5:$Q$1412=G$1),('Diário 2o PA'!$F$5:$F$1412))
+SUMPRODUCT(-('Diário 3o PA'!$E$5:$E$2004='Analítico Cp.'!$B171),-('Diário 3o PA'!$Q$5:$Q$2004=G$1),('Diário 3o PA'!$F$5:$F$2004))
+SUMPRODUCT(-('Diário 4º PA'!$E$5:$E$2004='Analítico Cp.'!$B171),-('Diário 4º PA'!$Q$5:$Q$2004=G$1),('Diário 4º PA'!$F$5:$F$2004))
+SUMPRODUCT(-('Diário 5º PA'!$E$5:$E$2004='Analítico Cp.'!$B171),-('Diário 5º PA'!$Q$5:$Q$2004=G$1),('Diário 5º PA'!$F$5:$F$2004))
+SUMPRODUCT(-('Comp.'!$D$5:$D$253='Analítico Cp.'!$B171),-('Comp.'!$L$5:$L$253=G$1),('Comp.'!$E$5:$E$253))</f>
        <v>0</v>
      </c>
      <c r="H171" s="15">
        <f>SUMPRODUCT(-('Diário 2o PA'!$E$5:$E$1412='Analítico Cp.'!$B171),-('Diário 2o PA'!$Q$5:$Q$1412=H$1),('Diário 2o PA'!$F$5:$F$1412))
+SUMPRODUCT(-('Diário 3o PA'!$E$5:$E$2004='Analítico Cp.'!$B171),-('Diário 3o PA'!$Q$5:$Q$2004=H$1),('Diário 3o PA'!$F$5:$F$2004))
+SUMPRODUCT(-('Diário 4º PA'!$E$5:$E$2004='Analítico Cp.'!$B171),-('Diário 4º PA'!$Q$5:$Q$2004=H$1),('Diário 4º PA'!$F$5:$F$2004))
+SUMPRODUCT(-('Diário 5º PA'!$E$5:$E$2004='Analítico Cp.'!$B171),-('Diário 5º PA'!$Q$5:$Q$2004=H$1),('Diário 5º PA'!$F$5:$F$2004))
+SUMPRODUCT(-('Comp.'!$D$5:$D$253='Analítico Cp.'!$B171),-('Comp.'!$L$5:$L$253=H$1),('Comp.'!$E$5:$E$253))</f>
        <v>0</v>
      </c>
      <c r="I171" s="15">
        <f>SUMPRODUCT(-('Diário 2o PA'!$E$5:$E$1412='Analítico Cp.'!$B171),-('Diário 2o PA'!$Q$5:$Q$1412=I$1),('Diário 2o PA'!$F$5:$F$1412))
+SUMPRODUCT(-('Diário 3o PA'!$E$5:$E$2004='Analítico Cp.'!$B171),-('Diário 3o PA'!$Q$5:$Q$2004=I$1),('Diário 3o PA'!$F$5:$F$2004))
+SUMPRODUCT(-('Diário 4º PA'!$E$5:$E$2004='Analítico Cp.'!$B171),-('Diário 4º PA'!$Q$5:$Q$2004=I$1),('Diário 4º PA'!$F$5:$F$2004))
+SUMPRODUCT(-('Diário 5º PA'!$E$5:$E$2004='Analítico Cp.'!$B171),-('Diário 5º PA'!$Q$5:$Q$2004=I$1),('Diário 5º PA'!$F$5:$F$2004))
+SUMPRODUCT(-('Comp.'!$D$5:$D$253='Analítico Cp.'!$B171),-('Comp.'!$L$5:$L$253=I$1),('Comp.'!$E$5:$E$253))</f>
        <v>0</v>
      </c>
      <c r="J171" s="15">
        <f>SUMPRODUCT(-('Diário 2o PA'!$E$5:$E$1412='Analítico Cp.'!$B171),-('Diário 2o PA'!$Q$5:$Q$1412=J$1),('Diário 2o PA'!$F$5:$F$1412))
+SUMPRODUCT(-('Diário 3o PA'!$E$5:$E$2004='Analítico Cp.'!$B171),-('Diário 3o PA'!$Q$5:$Q$2004=J$1),('Diário 3o PA'!$F$5:$F$2004))
+SUMPRODUCT(-('Diário 4º PA'!$E$5:$E$2004='Analítico Cp.'!$B171),-('Diário 4º PA'!$Q$5:$Q$2004=J$1),('Diário 4º PA'!$F$5:$F$2004))
+SUMPRODUCT(-('Diário 5º PA'!$E$5:$E$2004='Analítico Cp.'!$B171),-('Diário 5º PA'!$Q$5:$Q$2004=J$1),('Diário 5º PA'!$F$5:$F$2004))
+SUMPRODUCT(-('Comp.'!$D$5:$D$253='Analítico Cp.'!$B171),-('Comp.'!$L$5:$L$253=J$1),('Comp.'!$E$5:$E$253))</f>
        <v>0</v>
      </c>
      <c r="K171" s="15">
        <f>SUMPRODUCT(-('Diário 2o PA'!$E$5:$E$1412='Analítico Cp.'!$B171),-('Diário 2o PA'!$Q$5:$Q$1412=K$1),('Diário 2o PA'!$F$5:$F$1412))
+SUMPRODUCT(-('Diário 3o PA'!$E$5:$E$2004='Analítico Cp.'!$B171),-('Diário 3o PA'!$Q$5:$Q$2004=K$1),('Diário 3o PA'!$F$5:$F$2004))
+SUMPRODUCT(-('Diário 4º PA'!$E$5:$E$2004='Analítico Cp.'!$B171),-('Diário 4º PA'!$Q$5:$Q$2004=K$1),('Diário 4º PA'!$F$5:$F$2004))
+SUMPRODUCT(-('Diário 5º PA'!$E$5:$E$2004='Analítico Cp.'!$B171),-('Diário 5º PA'!$Q$5:$Q$2004=K$1),('Diário 5º PA'!$F$5:$F$2004))
+SUMPRODUCT(-('Comp.'!$D$5:$D$253='Analítico Cp.'!$B171),-('Comp.'!$L$5:$L$253=K$1),('Comp.'!$E$5:$E$253))</f>
        <v>0</v>
      </c>
      <c r="L171" s="15">
        <f>SUMPRODUCT(-('Diário 2o PA'!$E$5:$E$1412='Analítico Cp.'!$B171),-('Diário 2o PA'!$Q$5:$Q$1412=L$1),('Diário 2o PA'!$F$5:$F$1412))
+SUMPRODUCT(-('Diário 3o PA'!$E$5:$E$2004='Analítico Cp.'!$B171),-('Diário 3o PA'!$Q$5:$Q$2004=L$1),('Diário 3o PA'!$F$5:$F$2004))
+SUMPRODUCT(-('Diário 4º PA'!$E$5:$E$2004='Analítico Cp.'!$B171),-('Diário 4º PA'!$Q$5:$Q$2004=L$1),('Diário 4º PA'!$F$5:$F$2004))
+SUMPRODUCT(-('Diário 5º PA'!$E$5:$E$2004='Analítico Cp.'!$B171),-('Diário 5º PA'!$Q$5:$Q$2004=L$1),('Diário 5º PA'!$F$5:$F$2004))
+SUMPRODUCT(-('Comp.'!$D$5:$D$253='Analítico Cp.'!$B171),-('Comp.'!$L$5:$L$253=L$1),('Comp.'!$E$5:$E$253))</f>
        <v>0</v>
      </c>
      <c r="M171" s="15">
        <f>SUMPRODUCT(-('Diário 2o PA'!$E$5:$E$1412='Analítico Cp.'!$B171),-('Diário 2o PA'!$Q$5:$Q$1412=M$1),('Diário 2o PA'!$F$5:$F$1412))
+SUMPRODUCT(-('Diário 3o PA'!$E$5:$E$2004='Analítico Cp.'!$B171),-('Diário 3o PA'!$Q$5:$Q$2004=M$1),('Diário 3o PA'!$F$5:$F$2004))
+SUMPRODUCT(-('Diário 4º PA'!$E$5:$E$2004='Analítico Cp.'!$B171),-('Diário 4º PA'!$Q$5:$Q$2004=M$1),('Diário 4º PA'!$F$5:$F$2004))
+SUMPRODUCT(-('Diário 5º PA'!$E$5:$E$2004='Analítico Cp.'!$B171),-('Diário 5º PA'!$Q$5:$Q$2004=M$1),('Diário 5º PA'!$F$5:$F$2004))
+SUMPRODUCT(-('Comp.'!$D$5:$D$253='Analítico Cp.'!$B171),-('Comp.'!$L$5:$L$253=M$1),('Comp.'!$E$5:$E$253))</f>
        <v>0</v>
      </c>
      <c r="N171" s="15">
        <f>SUMPRODUCT(-('Diário 2o PA'!$E$5:$E$1412='Analítico Cp.'!$B171),-('Diário 2o PA'!$Q$5:$Q$1412=N$1),('Diário 2o PA'!$F$5:$F$1412))
+SUMPRODUCT(-('Diário 3o PA'!$E$5:$E$2004='Analítico Cp.'!$B171),-('Diário 3o PA'!$Q$5:$Q$2004=N$1),('Diário 3o PA'!$F$5:$F$2004))
+SUMPRODUCT(-('Diário 4º PA'!$E$5:$E$2004='Analítico Cp.'!$B171),-('Diário 4º PA'!$Q$5:$Q$2004=N$1),('Diário 4º PA'!$F$5:$F$2004))
+SUMPRODUCT(-('Diário 5º PA'!$E$5:$E$2004='Analítico Cp.'!$B171),-('Diário 5º PA'!$Q$5:$Q$2004=N$1),('Diário 5º PA'!$F$5:$F$2004))
+SUMPRODUCT(-('Comp.'!$D$5:$D$253='Analítico Cp.'!$B171),-('Comp.'!$L$5:$L$253=N$1),('Comp.'!$E$5:$E$253))</f>
        <v>0</v>
      </c>
      <c r="O171" s="16">
        <f t="shared" si="17"/>
        <v>0</v>
      </c>
      <c r="P171" s="193">
        <f t="shared" si="18"/>
        <v>0</v>
      </c>
    </row>
    <row r="172" spans="1:16" ht="23.25" customHeight="1" x14ac:dyDescent="0.25">
      <c r="A172" s="68" t="s">
        <v>29</v>
      </c>
      <c r="B172" s="66" t="s">
        <v>224</v>
      </c>
      <c r="C172" s="15">
        <f>SUMPRODUCT(-('Diário 2o PA'!$E$5:$E$1412='Analítico Cp.'!$B172),-('Diário 2o PA'!$Q$5:$Q$1412=C$1),('Diário 2o PA'!$F$5:$F$1412))
+SUMPRODUCT(-('Diário 3o PA'!$E$5:$E$2004='Analítico Cp.'!$B172),-('Diário 3o PA'!$Q$5:$Q$2004=C$1),('Diário 3o PA'!$F$5:$F$2004))
+SUMPRODUCT(-('Diário 4º PA'!$E$5:$E$2004='Analítico Cp.'!$B172),-('Diário 4º PA'!$Q$5:$Q$2004=C$1),('Diário 4º PA'!$F$5:$F$2004))
+SUMPRODUCT(-('Diário 5º PA'!$E$5:$E$2004='Analítico Cp.'!$B172),-('Diário 5º PA'!$Q$5:$Q$2004=C$1),('Diário 5º PA'!$F$5:$F$2004))
+SUMPRODUCT(-('Comp.'!$D$5:$D$253='Analítico Cp.'!$B172),-('Comp.'!$L$5:$L$253=C$1),('Comp.'!$E$5:$E$253))</f>
        <v>0</v>
      </c>
      <c r="D172" s="15">
        <f>SUMPRODUCT(-('Diário 2o PA'!$E$5:$E$1412='Analítico Cp.'!$B172),-('Diário 2o PA'!$Q$5:$Q$1412=D$1),('Diário 2o PA'!$F$5:$F$1412))
+SUMPRODUCT(-('Diário 3o PA'!$E$5:$E$2004='Analítico Cp.'!$B172),-('Diário 3o PA'!$Q$5:$Q$2004=D$1),('Diário 3o PA'!$F$5:$F$2004))
+SUMPRODUCT(-('Diário 4º PA'!$E$5:$E$2004='Analítico Cp.'!$B172),-('Diário 4º PA'!$Q$5:$Q$2004=D$1),('Diário 4º PA'!$F$5:$F$2004))
+SUMPRODUCT(-('Diário 5º PA'!$E$5:$E$2004='Analítico Cp.'!$B172),-('Diário 5º PA'!$Q$5:$Q$2004=D$1),('Diário 5º PA'!$F$5:$F$2004))
+SUMPRODUCT(-('Comp.'!$D$5:$D$253='Analítico Cp.'!$B172),-('Comp.'!$L$5:$L$253=D$1),('Comp.'!$E$5:$E$253))</f>
        <v>0</v>
      </c>
      <c r="E172" s="15">
        <f>SUMPRODUCT(-('Diário 2o PA'!$E$5:$E$1412='Analítico Cp.'!$B172),-('Diário 2o PA'!$Q$5:$Q$1412=E$1),('Diário 2o PA'!$F$5:$F$1412))
+SUMPRODUCT(-('Diário 3o PA'!$E$5:$E$2004='Analítico Cp.'!$B172),-('Diário 3o PA'!$Q$5:$Q$2004=E$1),('Diário 3o PA'!$F$5:$F$2004))
+SUMPRODUCT(-('Diário 4º PA'!$E$5:$E$2004='Analítico Cp.'!$B172),-('Diário 4º PA'!$Q$5:$Q$2004=E$1),('Diário 4º PA'!$F$5:$F$2004))
+SUMPRODUCT(-('Diário 5º PA'!$E$5:$E$2004='Analítico Cp.'!$B172),-('Diário 5º PA'!$Q$5:$Q$2004=E$1),('Diário 5º PA'!$F$5:$F$2004))
+SUMPRODUCT(-('Comp.'!$D$5:$D$253='Analítico Cp.'!$B172),-('Comp.'!$L$5:$L$253=E$1),('Comp.'!$E$5:$E$253))</f>
        <v>0</v>
      </c>
      <c r="F172" s="15">
        <f>SUMPRODUCT(-('Diário 2o PA'!$E$5:$E$1412='Analítico Cp.'!$B172),-('Diário 2o PA'!$Q$5:$Q$1412=F$1),('Diário 2o PA'!$F$5:$F$1412))
+SUMPRODUCT(-('Diário 3o PA'!$E$5:$E$2004='Analítico Cp.'!$B172),-('Diário 3o PA'!$Q$5:$Q$2004=F$1),('Diário 3o PA'!$F$5:$F$2004))
+SUMPRODUCT(-('Diário 4º PA'!$E$5:$E$2004='Analítico Cp.'!$B172),-('Diário 4º PA'!$Q$5:$Q$2004=F$1),('Diário 4º PA'!$F$5:$F$2004))
+SUMPRODUCT(-('Diário 5º PA'!$E$5:$E$2004='Analítico Cp.'!$B172),-('Diário 5º PA'!$Q$5:$Q$2004=F$1),('Diário 5º PA'!$F$5:$F$2004))
+SUMPRODUCT(-('Comp.'!$D$5:$D$253='Analítico Cp.'!$B172),-('Comp.'!$L$5:$L$253=F$1),('Comp.'!$E$5:$E$253))</f>
        <v>0</v>
      </c>
      <c r="G172" s="15">
        <f>SUMPRODUCT(-('Diário 2o PA'!$E$5:$E$1412='Analítico Cp.'!$B172),-('Diário 2o PA'!$Q$5:$Q$1412=G$1),('Diário 2o PA'!$F$5:$F$1412))
+SUMPRODUCT(-('Diário 3o PA'!$E$5:$E$2004='Analítico Cp.'!$B172),-('Diário 3o PA'!$Q$5:$Q$2004=G$1),('Diário 3o PA'!$F$5:$F$2004))
+SUMPRODUCT(-('Diário 4º PA'!$E$5:$E$2004='Analítico Cp.'!$B172),-('Diário 4º PA'!$Q$5:$Q$2004=G$1),('Diário 4º PA'!$F$5:$F$2004))
+SUMPRODUCT(-('Diário 5º PA'!$E$5:$E$2004='Analítico Cp.'!$B172),-('Diário 5º PA'!$Q$5:$Q$2004=G$1),('Diário 5º PA'!$F$5:$F$2004))
+SUMPRODUCT(-('Comp.'!$D$5:$D$253='Analítico Cp.'!$B172),-('Comp.'!$L$5:$L$253=G$1),('Comp.'!$E$5:$E$253))</f>
        <v>0</v>
      </c>
      <c r="H172" s="15">
        <f>SUMPRODUCT(-('Diário 2o PA'!$E$5:$E$1412='Analítico Cp.'!$B172),-('Diário 2o PA'!$Q$5:$Q$1412=H$1),('Diário 2o PA'!$F$5:$F$1412))
+SUMPRODUCT(-('Diário 3o PA'!$E$5:$E$2004='Analítico Cp.'!$B172),-('Diário 3o PA'!$Q$5:$Q$2004=H$1),('Diário 3o PA'!$F$5:$F$2004))
+SUMPRODUCT(-('Diário 4º PA'!$E$5:$E$2004='Analítico Cp.'!$B172),-('Diário 4º PA'!$Q$5:$Q$2004=H$1),('Diário 4º PA'!$F$5:$F$2004))
+SUMPRODUCT(-('Diário 5º PA'!$E$5:$E$2004='Analítico Cp.'!$B172),-('Diário 5º PA'!$Q$5:$Q$2004=H$1),('Diário 5º PA'!$F$5:$F$2004))
+SUMPRODUCT(-('Comp.'!$D$5:$D$253='Analítico Cp.'!$B172),-('Comp.'!$L$5:$L$253=H$1),('Comp.'!$E$5:$E$253))</f>
        <v>0</v>
      </c>
      <c r="I172" s="15">
        <f>SUMPRODUCT(-('Diário 2o PA'!$E$5:$E$1412='Analítico Cp.'!$B172),-('Diário 2o PA'!$Q$5:$Q$1412=I$1),('Diário 2o PA'!$F$5:$F$1412))
+SUMPRODUCT(-('Diário 3o PA'!$E$5:$E$2004='Analítico Cp.'!$B172),-('Diário 3o PA'!$Q$5:$Q$2004=I$1),('Diário 3o PA'!$F$5:$F$2004))
+SUMPRODUCT(-('Diário 4º PA'!$E$5:$E$2004='Analítico Cp.'!$B172),-('Diário 4º PA'!$Q$5:$Q$2004=I$1),('Diário 4º PA'!$F$5:$F$2004))
+SUMPRODUCT(-('Diário 5º PA'!$E$5:$E$2004='Analítico Cp.'!$B172),-('Diário 5º PA'!$Q$5:$Q$2004=I$1),('Diário 5º PA'!$F$5:$F$2004))
+SUMPRODUCT(-('Comp.'!$D$5:$D$253='Analítico Cp.'!$B172),-('Comp.'!$L$5:$L$253=I$1),('Comp.'!$E$5:$E$253))</f>
        <v>0</v>
      </c>
      <c r="J172" s="15">
        <f>SUMPRODUCT(-('Diário 2o PA'!$E$5:$E$1412='Analítico Cp.'!$B172),-('Diário 2o PA'!$Q$5:$Q$1412=J$1),('Diário 2o PA'!$F$5:$F$1412))
+SUMPRODUCT(-('Diário 3o PA'!$E$5:$E$2004='Analítico Cp.'!$B172),-('Diário 3o PA'!$Q$5:$Q$2004=J$1),('Diário 3o PA'!$F$5:$F$2004))
+SUMPRODUCT(-('Diário 4º PA'!$E$5:$E$2004='Analítico Cp.'!$B172),-('Diário 4º PA'!$Q$5:$Q$2004=J$1),('Diário 4º PA'!$F$5:$F$2004))
+SUMPRODUCT(-('Diário 5º PA'!$E$5:$E$2004='Analítico Cp.'!$B172),-('Diário 5º PA'!$Q$5:$Q$2004=J$1),('Diário 5º PA'!$F$5:$F$2004))
+SUMPRODUCT(-('Comp.'!$D$5:$D$253='Analítico Cp.'!$B172),-('Comp.'!$L$5:$L$253=J$1),('Comp.'!$E$5:$E$253))</f>
        <v>0</v>
      </c>
      <c r="K172" s="15">
        <f>SUMPRODUCT(-('Diário 2o PA'!$E$5:$E$1412='Analítico Cp.'!$B172),-('Diário 2o PA'!$Q$5:$Q$1412=K$1),('Diário 2o PA'!$F$5:$F$1412))
+SUMPRODUCT(-('Diário 3o PA'!$E$5:$E$2004='Analítico Cp.'!$B172),-('Diário 3o PA'!$Q$5:$Q$2004=K$1),('Diário 3o PA'!$F$5:$F$2004))
+SUMPRODUCT(-('Diário 4º PA'!$E$5:$E$2004='Analítico Cp.'!$B172),-('Diário 4º PA'!$Q$5:$Q$2004=K$1),('Diário 4º PA'!$F$5:$F$2004))
+SUMPRODUCT(-('Diário 5º PA'!$E$5:$E$2004='Analítico Cp.'!$B172),-('Diário 5º PA'!$Q$5:$Q$2004=K$1),('Diário 5º PA'!$F$5:$F$2004))
+SUMPRODUCT(-('Comp.'!$D$5:$D$253='Analítico Cp.'!$B172),-('Comp.'!$L$5:$L$253=K$1),('Comp.'!$E$5:$E$253))</f>
        <v>0</v>
      </c>
      <c r="L172" s="15">
        <f>SUMPRODUCT(-('Diário 2o PA'!$E$5:$E$1412='Analítico Cp.'!$B172),-('Diário 2o PA'!$Q$5:$Q$1412=L$1),('Diário 2o PA'!$F$5:$F$1412))
+SUMPRODUCT(-('Diário 3o PA'!$E$5:$E$2004='Analítico Cp.'!$B172),-('Diário 3o PA'!$Q$5:$Q$2004=L$1),('Diário 3o PA'!$F$5:$F$2004))
+SUMPRODUCT(-('Diário 4º PA'!$E$5:$E$2004='Analítico Cp.'!$B172),-('Diário 4º PA'!$Q$5:$Q$2004=L$1),('Diário 4º PA'!$F$5:$F$2004))
+SUMPRODUCT(-('Diário 5º PA'!$E$5:$E$2004='Analítico Cp.'!$B172),-('Diário 5º PA'!$Q$5:$Q$2004=L$1),('Diário 5º PA'!$F$5:$F$2004))
+SUMPRODUCT(-('Comp.'!$D$5:$D$253='Analítico Cp.'!$B172),-('Comp.'!$L$5:$L$253=L$1),('Comp.'!$E$5:$E$253))</f>
        <v>0</v>
      </c>
      <c r="M172" s="15">
        <f>SUMPRODUCT(-('Diário 2o PA'!$E$5:$E$1412='Analítico Cp.'!$B172),-('Diário 2o PA'!$Q$5:$Q$1412=M$1),('Diário 2o PA'!$F$5:$F$1412))
+SUMPRODUCT(-('Diário 3o PA'!$E$5:$E$2004='Analítico Cp.'!$B172),-('Diário 3o PA'!$Q$5:$Q$2004=M$1),('Diário 3o PA'!$F$5:$F$2004))
+SUMPRODUCT(-('Diário 4º PA'!$E$5:$E$2004='Analítico Cp.'!$B172),-('Diário 4º PA'!$Q$5:$Q$2004=M$1),('Diário 4º PA'!$F$5:$F$2004))
+SUMPRODUCT(-('Diário 5º PA'!$E$5:$E$2004='Analítico Cp.'!$B172),-('Diário 5º PA'!$Q$5:$Q$2004=M$1),('Diário 5º PA'!$F$5:$F$2004))
+SUMPRODUCT(-('Comp.'!$D$5:$D$253='Analítico Cp.'!$B172),-('Comp.'!$L$5:$L$253=M$1),('Comp.'!$E$5:$E$253))</f>
        <v>0</v>
      </c>
      <c r="N172" s="15">
        <f>SUMPRODUCT(-('Diário 2o PA'!$E$5:$E$1412='Analítico Cp.'!$B172),-('Diário 2o PA'!$Q$5:$Q$1412=N$1),('Diário 2o PA'!$F$5:$F$1412))
+SUMPRODUCT(-('Diário 3o PA'!$E$5:$E$2004='Analítico Cp.'!$B172),-('Diário 3o PA'!$Q$5:$Q$2004=N$1),('Diário 3o PA'!$F$5:$F$2004))
+SUMPRODUCT(-('Diário 4º PA'!$E$5:$E$2004='Analítico Cp.'!$B172),-('Diário 4º PA'!$Q$5:$Q$2004=N$1),('Diário 4º PA'!$F$5:$F$2004))
+SUMPRODUCT(-('Diário 5º PA'!$E$5:$E$2004='Analítico Cp.'!$B172),-('Diário 5º PA'!$Q$5:$Q$2004=N$1),('Diário 5º PA'!$F$5:$F$2004))
+SUMPRODUCT(-('Comp.'!$D$5:$D$253='Analítico Cp.'!$B172),-('Comp.'!$L$5:$L$253=N$1),('Comp.'!$E$5:$E$253))</f>
        <v>0</v>
      </c>
      <c r="O172" s="16">
        <f t="shared" si="17"/>
        <v>0</v>
      </c>
      <c r="P172" s="193">
        <f t="shared" si="18"/>
        <v>0</v>
      </c>
    </row>
    <row r="173" spans="1:16" ht="23.25" customHeight="1" x14ac:dyDescent="0.25">
      <c r="A173" s="68" t="s">
        <v>135</v>
      </c>
      <c r="B173" s="66" t="s">
        <v>71</v>
      </c>
      <c r="C173" s="15">
        <f>SUMPRODUCT(-('Diário 2o PA'!$E$5:$E$1412='Analítico Cp.'!$B173),-('Diário 2o PA'!$Q$5:$Q$1412=C$1),('Diário 2o PA'!$F$5:$F$1412))
+SUMPRODUCT(-('Diário 3o PA'!$E$5:$E$2004='Analítico Cp.'!$B173),-('Diário 3o PA'!$Q$5:$Q$2004=C$1),('Diário 3o PA'!$F$5:$F$2004))
+SUMPRODUCT(-('Diário 4º PA'!$E$5:$E$2004='Analítico Cp.'!$B173),-('Diário 4º PA'!$Q$5:$Q$2004=C$1),('Diário 4º PA'!$F$5:$F$2004))
+SUMPRODUCT(-('Diário 5º PA'!$E$5:$E$2004='Analítico Cp.'!$B173),-('Diário 5º PA'!$Q$5:$Q$2004=C$1),('Diário 5º PA'!$F$5:$F$2004))
+SUMPRODUCT(-('Comp.'!$D$5:$D$253='Analítico Cp.'!$B173),-('Comp.'!$L$5:$L$253=C$1),('Comp.'!$E$5:$E$253))</f>
        <v>0</v>
      </c>
      <c r="D173" s="15">
        <f>SUMPRODUCT(-('Diário 2o PA'!$E$5:$E$1412='Analítico Cp.'!$B173),-('Diário 2o PA'!$Q$5:$Q$1412=D$1),('Diário 2o PA'!$F$5:$F$1412))
+SUMPRODUCT(-('Diário 3o PA'!$E$5:$E$2004='Analítico Cp.'!$B173),-('Diário 3o PA'!$Q$5:$Q$2004=D$1),('Diário 3o PA'!$F$5:$F$2004))
+SUMPRODUCT(-('Diário 4º PA'!$E$5:$E$2004='Analítico Cp.'!$B173),-('Diário 4º PA'!$Q$5:$Q$2004=D$1),('Diário 4º PA'!$F$5:$F$2004))
+SUMPRODUCT(-('Diário 5º PA'!$E$5:$E$2004='Analítico Cp.'!$B173),-('Diário 5º PA'!$Q$5:$Q$2004=D$1),('Diário 5º PA'!$F$5:$F$2004))
+SUMPRODUCT(-('Comp.'!$D$5:$D$253='Analítico Cp.'!$B173),-('Comp.'!$L$5:$L$253=D$1),('Comp.'!$E$5:$E$253))</f>
        <v>0</v>
      </c>
      <c r="E173" s="15">
        <f>SUMPRODUCT(-('Diário 2o PA'!$E$5:$E$1412='Analítico Cp.'!$B173),-('Diário 2o PA'!$Q$5:$Q$1412=E$1),('Diário 2o PA'!$F$5:$F$1412))
+SUMPRODUCT(-('Diário 3o PA'!$E$5:$E$2004='Analítico Cp.'!$B173),-('Diário 3o PA'!$Q$5:$Q$2004=E$1),('Diário 3o PA'!$F$5:$F$2004))
+SUMPRODUCT(-('Diário 4º PA'!$E$5:$E$2004='Analítico Cp.'!$B173),-('Diário 4º PA'!$Q$5:$Q$2004=E$1),('Diário 4º PA'!$F$5:$F$2004))
+SUMPRODUCT(-('Diário 5º PA'!$E$5:$E$2004='Analítico Cp.'!$B173),-('Diário 5º PA'!$Q$5:$Q$2004=E$1),('Diário 5º PA'!$F$5:$F$2004))
+SUMPRODUCT(-('Comp.'!$D$5:$D$253='Analítico Cp.'!$B173),-('Comp.'!$L$5:$L$253=E$1),('Comp.'!$E$5:$E$253))</f>
        <v>0</v>
      </c>
      <c r="F173" s="15">
        <f>SUMPRODUCT(-('Diário 2o PA'!$E$5:$E$1412='Analítico Cp.'!$B173),-('Diário 2o PA'!$Q$5:$Q$1412=F$1),('Diário 2o PA'!$F$5:$F$1412))
+SUMPRODUCT(-('Diário 3o PA'!$E$5:$E$2004='Analítico Cp.'!$B173),-('Diário 3o PA'!$Q$5:$Q$2004=F$1),('Diário 3o PA'!$F$5:$F$2004))
+SUMPRODUCT(-('Diário 4º PA'!$E$5:$E$2004='Analítico Cp.'!$B173),-('Diário 4º PA'!$Q$5:$Q$2004=F$1),('Diário 4º PA'!$F$5:$F$2004))
+SUMPRODUCT(-('Diário 5º PA'!$E$5:$E$2004='Analítico Cp.'!$B173),-('Diário 5º PA'!$Q$5:$Q$2004=F$1),('Diário 5º PA'!$F$5:$F$2004))
+SUMPRODUCT(-('Comp.'!$D$5:$D$253='Analítico Cp.'!$B173),-('Comp.'!$L$5:$L$253=F$1),('Comp.'!$E$5:$E$253))</f>
        <v>0</v>
      </c>
      <c r="G173" s="15">
        <f>SUMPRODUCT(-('Diário 2o PA'!$E$5:$E$1412='Analítico Cp.'!$B173),-('Diário 2o PA'!$Q$5:$Q$1412=G$1),('Diário 2o PA'!$F$5:$F$1412))
+SUMPRODUCT(-('Diário 3o PA'!$E$5:$E$2004='Analítico Cp.'!$B173),-('Diário 3o PA'!$Q$5:$Q$2004=G$1),('Diário 3o PA'!$F$5:$F$2004))
+SUMPRODUCT(-('Diário 4º PA'!$E$5:$E$2004='Analítico Cp.'!$B173),-('Diário 4º PA'!$Q$5:$Q$2004=G$1),('Diário 4º PA'!$F$5:$F$2004))
+SUMPRODUCT(-('Diário 5º PA'!$E$5:$E$2004='Analítico Cp.'!$B173),-('Diário 5º PA'!$Q$5:$Q$2004=G$1),('Diário 5º PA'!$F$5:$F$2004))
+SUMPRODUCT(-('Comp.'!$D$5:$D$253='Analítico Cp.'!$B173),-('Comp.'!$L$5:$L$253=G$1),('Comp.'!$E$5:$E$253))</f>
        <v>0</v>
      </c>
      <c r="H173" s="15">
        <f>SUMPRODUCT(-('Diário 2o PA'!$E$5:$E$1412='Analítico Cp.'!$B173),-('Diário 2o PA'!$Q$5:$Q$1412=H$1),('Diário 2o PA'!$F$5:$F$1412))
+SUMPRODUCT(-('Diário 3o PA'!$E$5:$E$2004='Analítico Cp.'!$B173),-('Diário 3o PA'!$Q$5:$Q$2004=H$1),('Diário 3o PA'!$F$5:$F$2004))
+SUMPRODUCT(-('Diário 4º PA'!$E$5:$E$2004='Analítico Cp.'!$B173),-('Diário 4º PA'!$Q$5:$Q$2004=H$1),('Diário 4º PA'!$F$5:$F$2004))
+SUMPRODUCT(-('Diário 5º PA'!$E$5:$E$2004='Analítico Cp.'!$B173),-('Diário 5º PA'!$Q$5:$Q$2004=H$1),('Diário 5º PA'!$F$5:$F$2004))
+SUMPRODUCT(-('Comp.'!$D$5:$D$253='Analítico Cp.'!$B173),-('Comp.'!$L$5:$L$253=H$1),('Comp.'!$E$5:$E$253))</f>
        <v>0</v>
      </c>
      <c r="I173" s="15">
        <f>SUMPRODUCT(-('Diário 2o PA'!$E$5:$E$1412='Analítico Cp.'!$B173),-('Diário 2o PA'!$Q$5:$Q$1412=I$1),('Diário 2o PA'!$F$5:$F$1412))
+SUMPRODUCT(-('Diário 3o PA'!$E$5:$E$2004='Analítico Cp.'!$B173),-('Diário 3o PA'!$Q$5:$Q$2004=I$1),('Diário 3o PA'!$F$5:$F$2004))
+SUMPRODUCT(-('Diário 4º PA'!$E$5:$E$2004='Analítico Cp.'!$B173),-('Diário 4º PA'!$Q$5:$Q$2004=I$1),('Diário 4º PA'!$F$5:$F$2004))
+SUMPRODUCT(-('Diário 5º PA'!$E$5:$E$2004='Analítico Cp.'!$B173),-('Diário 5º PA'!$Q$5:$Q$2004=I$1),('Diário 5º PA'!$F$5:$F$2004))
+SUMPRODUCT(-('Comp.'!$D$5:$D$253='Analítico Cp.'!$B173),-('Comp.'!$L$5:$L$253=I$1),('Comp.'!$E$5:$E$253))</f>
        <v>0</v>
      </c>
      <c r="J173" s="15">
        <f>SUMPRODUCT(-('Diário 2o PA'!$E$5:$E$1412='Analítico Cp.'!$B173),-('Diário 2o PA'!$Q$5:$Q$1412=J$1),('Diário 2o PA'!$F$5:$F$1412))
+SUMPRODUCT(-('Diário 3o PA'!$E$5:$E$2004='Analítico Cp.'!$B173),-('Diário 3o PA'!$Q$5:$Q$2004=J$1),('Diário 3o PA'!$F$5:$F$2004))
+SUMPRODUCT(-('Diário 4º PA'!$E$5:$E$2004='Analítico Cp.'!$B173),-('Diário 4º PA'!$Q$5:$Q$2004=J$1),('Diário 4º PA'!$F$5:$F$2004))
+SUMPRODUCT(-('Diário 5º PA'!$E$5:$E$2004='Analítico Cp.'!$B173),-('Diário 5º PA'!$Q$5:$Q$2004=J$1),('Diário 5º PA'!$F$5:$F$2004))
+SUMPRODUCT(-('Comp.'!$D$5:$D$253='Analítico Cp.'!$B173),-('Comp.'!$L$5:$L$253=J$1),('Comp.'!$E$5:$E$253))</f>
        <v>0</v>
      </c>
      <c r="K173" s="15">
        <f>SUMPRODUCT(-('Diário 2o PA'!$E$5:$E$1412='Analítico Cp.'!$B173),-('Diário 2o PA'!$Q$5:$Q$1412=K$1),('Diário 2o PA'!$F$5:$F$1412))
+SUMPRODUCT(-('Diário 3o PA'!$E$5:$E$2004='Analítico Cp.'!$B173),-('Diário 3o PA'!$Q$5:$Q$2004=K$1),('Diário 3o PA'!$F$5:$F$2004))
+SUMPRODUCT(-('Diário 4º PA'!$E$5:$E$2004='Analítico Cp.'!$B173),-('Diário 4º PA'!$Q$5:$Q$2004=K$1),('Diário 4º PA'!$F$5:$F$2004))
+SUMPRODUCT(-('Diário 5º PA'!$E$5:$E$2004='Analítico Cp.'!$B173),-('Diário 5º PA'!$Q$5:$Q$2004=K$1),('Diário 5º PA'!$F$5:$F$2004))
+SUMPRODUCT(-('Comp.'!$D$5:$D$253='Analítico Cp.'!$B173),-('Comp.'!$L$5:$L$253=K$1),('Comp.'!$E$5:$E$253))</f>
        <v>0</v>
      </c>
      <c r="L173" s="15">
        <f>SUMPRODUCT(-('Diário 2o PA'!$E$5:$E$1412='Analítico Cp.'!$B173),-('Diário 2o PA'!$Q$5:$Q$1412=L$1),('Diário 2o PA'!$F$5:$F$1412))
+SUMPRODUCT(-('Diário 3o PA'!$E$5:$E$2004='Analítico Cp.'!$B173),-('Diário 3o PA'!$Q$5:$Q$2004=L$1),('Diário 3o PA'!$F$5:$F$2004))
+SUMPRODUCT(-('Diário 4º PA'!$E$5:$E$2004='Analítico Cp.'!$B173),-('Diário 4º PA'!$Q$5:$Q$2004=L$1),('Diário 4º PA'!$F$5:$F$2004))
+SUMPRODUCT(-('Diário 5º PA'!$E$5:$E$2004='Analítico Cp.'!$B173),-('Diário 5º PA'!$Q$5:$Q$2004=L$1),('Diário 5º PA'!$F$5:$F$2004))
+SUMPRODUCT(-('Comp.'!$D$5:$D$253='Analítico Cp.'!$B173),-('Comp.'!$L$5:$L$253=L$1),('Comp.'!$E$5:$E$253))</f>
        <v>0</v>
      </c>
      <c r="M173" s="15">
        <f>SUMPRODUCT(-('Diário 2o PA'!$E$5:$E$1412='Analítico Cp.'!$B173),-('Diário 2o PA'!$Q$5:$Q$1412=M$1),('Diário 2o PA'!$F$5:$F$1412))
+SUMPRODUCT(-('Diário 3o PA'!$E$5:$E$2004='Analítico Cp.'!$B173),-('Diário 3o PA'!$Q$5:$Q$2004=M$1),('Diário 3o PA'!$F$5:$F$2004))
+SUMPRODUCT(-('Diário 4º PA'!$E$5:$E$2004='Analítico Cp.'!$B173),-('Diário 4º PA'!$Q$5:$Q$2004=M$1),('Diário 4º PA'!$F$5:$F$2004))
+SUMPRODUCT(-('Diário 5º PA'!$E$5:$E$2004='Analítico Cp.'!$B173),-('Diário 5º PA'!$Q$5:$Q$2004=M$1),('Diário 5º PA'!$F$5:$F$2004))
+SUMPRODUCT(-('Comp.'!$D$5:$D$253='Analítico Cp.'!$B173),-('Comp.'!$L$5:$L$253=M$1),('Comp.'!$E$5:$E$253))</f>
        <v>0</v>
      </c>
      <c r="N173" s="15">
        <f>SUMPRODUCT(-('Diário 2o PA'!$E$5:$E$1412='Analítico Cp.'!$B173),-('Diário 2o PA'!$Q$5:$Q$1412=N$1),('Diário 2o PA'!$F$5:$F$1412))
+SUMPRODUCT(-('Diário 3o PA'!$E$5:$E$2004='Analítico Cp.'!$B173),-('Diário 3o PA'!$Q$5:$Q$2004=N$1),('Diário 3o PA'!$F$5:$F$2004))
+SUMPRODUCT(-('Diário 4º PA'!$E$5:$E$2004='Analítico Cp.'!$B173),-('Diário 4º PA'!$Q$5:$Q$2004=N$1),('Diário 4º PA'!$F$5:$F$2004))
+SUMPRODUCT(-('Diário 5º PA'!$E$5:$E$2004='Analítico Cp.'!$B173),-('Diário 5º PA'!$Q$5:$Q$2004=N$1),('Diário 5º PA'!$F$5:$F$2004))
+SUMPRODUCT(-('Comp.'!$D$5:$D$253='Analítico Cp.'!$B173),-('Comp.'!$L$5:$L$253=N$1),('Comp.'!$E$5:$E$253))</f>
        <v>0</v>
      </c>
      <c r="O173" s="16">
        <f t="shared" si="17"/>
        <v>0</v>
      </c>
      <c r="P173" s="193">
        <f t="shared" si="18"/>
        <v>0</v>
      </c>
    </row>
    <row r="174" spans="1:16" ht="23.25" customHeight="1" x14ac:dyDescent="0.25">
      <c r="A174" s="68" t="s">
        <v>136</v>
      </c>
      <c r="B174" s="66" t="s">
        <v>214</v>
      </c>
      <c r="C174" s="15">
        <f>SUMPRODUCT(-('Diário 2o PA'!$E$5:$E$1412='Analítico Cp.'!$B174),-('Diário 2o PA'!$Q$5:$Q$1412=C$1),('Diário 2o PA'!$F$5:$F$1412))
+SUMPRODUCT(-('Diário 3o PA'!$E$5:$E$2004='Analítico Cp.'!$B174),-('Diário 3o PA'!$Q$5:$Q$2004=C$1),('Diário 3o PA'!$F$5:$F$2004))
+SUMPRODUCT(-('Diário 4º PA'!$E$5:$E$2004='Analítico Cp.'!$B174),-('Diário 4º PA'!$Q$5:$Q$2004=C$1),('Diário 4º PA'!$F$5:$F$2004))
+SUMPRODUCT(-('Diário 5º PA'!$E$5:$E$2004='Analítico Cp.'!$B174),-('Diário 5º PA'!$Q$5:$Q$2004=C$1),('Diário 5º PA'!$F$5:$F$2004))
+SUMPRODUCT(-('Comp.'!$D$5:$D$253='Analítico Cp.'!$B174),-('Comp.'!$L$5:$L$253=C$1),('Comp.'!$E$5:$E$253))</f>
        <v>0</v>
      </c>
      <c r="D174" s="15">
        <f>SUMPRODUCT(-('Diário 2o PA'!$E$5:$E$1412='Analítico Cp.'!$B174),-('Diário 2o PA'!$Q$5:$Q$1412=D$1),('Diário 2o PA'!$F$5:$F$1412))
+SUMPRODUCT(-('Diário 3o PA'!$E$5:$E$2004='Analítico Cp.'!$B174),-('Diário 3o PA'!$Q$5:$Q$2004=D$1),('Diário 3o PA'!$F$5:$F$2004))
+SUMPRODUCT(-('Diário 4º PA'!$E$5:$E$2004='Analítico Cp.'!$B174),-('Diário 4º PA'!$Q$5:$Q$2004=D$1),('Diário 4º PA'!$F$5:$F$2004))
+SUMPRODUCT(-('Diário 5º PA'!$E$5:$E$2004='Analítico Cp.'!$B174),-('Diário 5º PA'!$Q$5:$Q$2004=D$1),('Diário 5º PA'!$F$5:$F$2004))
+SUMPRODUCT(-('Comp.'!$D$5:$D$253='Analítico Cp.'!$B174),-('Comp.'!$L$5:$L$253=D$1),('Comp.'!$E$5:$E$253))</f>
        <v>0</v>
      </c>
      <c r="E174" s="15">
        <f>SUMPRODUCT(-('Diário 2o PA'!$E$5:$E$1412='Analítico Cp.'!$B174),-('Diário 2o PA'!$Q$5:$Q$1412=E$1),('Diário 2o PA'!$F$5:$F$1412))
+SUMPRODUCT(-('Diário 3o PA'!$E$5:$E$2004='Analítico Cp.'!$B174),-('Diário 3o PA'!$Q$5:$Q$2004=E$1),('Diário 3o PA'!$F$5:$F$2004))
+SUMPRODUCT(-('Diário 4º PA'!$E$5:$E$2004='Analítico Cp.'!$B174),-('Diário 4º PA'!$Q$5:$Q$2004=E$1),('Diário 4º PA'!$F$5:$F$2004))
+SUMPRODUCT(-('Diário 5º PA'!$E$5:$E$2004='Analítico Cp.'!$B174),-('Diário 5º PA'!$Q$5:$Q$2004=E$1),('Diário 5º PA'!$F$5:$F$2004))
+SUMPRODUCT(-('Comp.'!$D$5:$D$253='Analítico Cp.'!$B174),-('Comp.'!$L$5:$L$253=E$1),('Comp.'!$E$5:$E$253))</f>
        <v>0</v>
      </c>
      <c r="F174" s="15">
        <f>SUMPRODUCT(-('Diário 2o PA'!$E$5:$E$1412='Analítico Cp.'!$B174),-('Diário 2o PA'!$Q$5:$Q$1412=F$1),('Diário 2o PA'!$F$5:$F$1412))
+SUMPRODUCT(-('Diário 3o PA'!$E$5:$E$2004='Analítico Cp.'!$B174),-('Diário 3o PA'!$Q$5:$Q$2004=F$1),('Diário 3o PA'!$F$5:$F$2004))
+SUMPRODUCT(-('Diário 4º PA'!$E$5:$E$2004='Analítico Cp.'!$B174),-('Diário 4º PA'!$Q$5:$Q$2004=F$1),('Diário 4º PA'!$F$5:$F$2004))
+SUMPRODUCT(-('Diário 5º PA'!$E$5:$E$2004='Analítico Cp.'!$B174),-('Diário 5º PA'!$Q$5:$Q$2004=F$1),('Diário 5º PA'!$F$5:$F$2004))
+SUMPRODUCT(-('Comp.'!$D$5:$D$253='Analítico Cp.'!$B174),-('Comp.'!$L$5:$L$253=F$1),('Comp.'!$E$5:$E$253))</f>
        <v>0</v>
      </c>
      <c r="G174" s="15">
        <f>SUMPRODUCT(-('Diário 2o PA'!$E$5:$E$1412='Analítico Cp.'!$B174),-('Diário 2o PA'!$Q$5:$Q$1412=G$1),('Diário 2o PA'!$F$5:$F$1412))
+SUMPRODUCT(-('Diário 3o PA'!$E$5:$E$2004='Analítico Cp.'!$B174),-('Diário 3o PA'!$Q$5:$Q$2004=G$1),('Diário 3o PA'!$F$5:$F$2004))
+SUMPRODUCT(-('Diário 4º PA'!$E$5:$E$2004='Analítico Cp.'!$B174),-('Diário 4º PA'!$Q$5:$Q$2004=G$1),('Diário 4º PA'!$F$5:$F$2004))
+SUMPRODUCT(-('Diário 5º PA'!$E$5:$E$2004='Analítico Cp.'!$B174),-('Diário 5º PA'!$Q$5:$Q$2004=G$1),('Diário 5º PA'!$F$5:$F$2004))
+SUMPRODUCT(-('Comp.'!$D$5:$D$253='Analítico Cp.'!$B174),-('Comp.'!$L$5:$L$253=G$1),('Comp.'!$E$5:$E$253))</f>
        <v>0</v>
      </c>
      <c r="H174" s="15">
        <f>SUMPRODUCT(-('Diário 2o PA'!$E$5:$E$1412='Analítico Cp.'!$B174),-('Diário 2o PA'!$Q$5:$Q$1412=H$1),('Diário 2o PA'!$F$5:$F$1412))
+SUMPRODUCT(-('Diário 3o PA'!$E$5:$E$2004='Analítico Cp.'!$B174),-('Diário 3o PA'!$Q$5:$Q$2004=H$1),('Diário 3o PA'!$F$5:$F$2004))
+SUMPRODUCT(-('Diário 4º PA'!$E$5:$E$2004='Analítico Cp.'!$B174),-('Diário 4º PA'!$Q$5:$Q$2004=H$1),('Diário 4º PA'!$F$5:$F$2004))
+SUMPRODUCT(-('Diário 5º PA'!$E$5:$E$2004='Analítico Cp.'!$B174),-('Diário 5º PA'!$Q$5:$Q$2004=H$1),('Diário 5º PA'!$F$5:$F$2004))
+SUMPRODUCT(-('Comp.'!$D$5:$D$253='Analítico Cp.'!$B174),-('Comp.'!$L$5:$L$253=H$1),('Comp.'!$E$5:$E$253))</f>
        <v>0</v>
      </c>
      <c r="I174" s="15">
        <f>SUMPRODUCT(-('Diário 2o PA'!$E$5:$E$1412='Analítico Cp.'!$B174),-('Diário 2o PA'!$Q$5:$Q$1412=I$1),('Diário 2o PA'!$F$5:$F$1412))
+SUMPRODUCT(-('Diário 3o PA'!$E$5:$E$2004='Analítico Cp.'!$B174),-('Diário 3o PA'!$Q$5:$Q$2004=I$1),('Diário 3o PA'!$F$5:$F$2004))
+SUMPRODUCT(-('Diário 4º PA'!$E$5:$E$2004='Analítico Cp.'!$B174),-('Diário 4º PA'!$Q$5:$Q$2004=I$1),('Diário 4º PA'!$F$5:$F$2004))
+SUMPRODUCT(-('Diário 5º PA'!$E$5:$E$2004='Analítico Cp.'!$B174),-('Diário 5º PA'!$Q$5:$Q$2004=I$1),('Diário 5º PA'!$F$5:$F$2004))
+SUMPRODUCT(-('Comp.'!$D$5:$D$253='Analítico Cp.'!$B174),-('Comp.'!$L$5:$L$253=I$1),('Comp.'!$E$5:$E$253))</f>
        <v>0</v>
      </c>
      <c r="J174" s="15">
        <f>SUMPRODUCT(-('Diário 2o PA'!$E$5:$E$1412='Analítico Cp.'!$B174),-('Diário 2o PA'!$Q$5:$Q$1412=J$1),('Diário 2o PA'!$F$5:$F$1412))
+SUMPRODUCT(-('Diário 3o PA'!$E$5:$E$2004='Analítico Cp.'!$B174),-('Diário 3o PA'!$Q$5:$Q$2004=J$1),('Diário 3o PA'!$F$5:$F$2004))
+SUMPRODUCT(-('Diário 4º PA'!$E$5:$E$2004='Analítico Cp.'!$B174),-('Diário 4º PA'!$Q$5:$Q$2004=J$1),('Diário 4º PA'!$F$5:$F$2004))
+SUMPRODUCT(-('Diário 5º PA'!$E$5:$E$2004='Analítico Cp.'!$B174),-('Diário 5º PA'!$Q$5:$Q$2004=J$1),('Diário 5º PA'!$F$5:$F$2004))
+SUMPRODUCT(-('Comp.'!$D$5:$D$253='Analítico Cp.'!$B174),-('Comp.'!$L$5:$L$253=J$1),('Comp.'!$E$5:$E$253))</f>
        <v>0</v>
      </c>
      <c r="K174" s="15">
        <f>SUMPRODUCT(-('Diário 2o PA'!$E$5:$E$1412='Analítico Cp.'!$B174),-('Diário 2o PA'!$Q$5:$Q$1412=K$1),('Diário 2o PA'!$F$5:$F$1412))
+SUMPRODUCT(-('Diário 3o PA'!$E$5:$E$2004='Analítico Cp.'!$B174),-('Diário 3o PA'!$Q$5:$Q$2004=K$1),('Diário 3o PA'!$F$5:$F$2004))
+SUMPRODUCT(-('Diário 4º PA'!$E$5:$E$2004='Analítico Cp.'!$B174),-('Diário 4º PA'!$Q$5:$Q$2004=K$1),('Diário 4º PA'!$F$5:$F$2004))
+SUMPRODUCT(-('Diário 5º PA'!$E$5:$E$2004='Analítico Cp.'!$B174),-('Diário 5º PA'!$Q$5:$Q$2004=K$1),('Diário 5º PA'!$F$5:$F$2004))
+SUMPRODUCT(-('Comp.'!$D$5:$D$253='Analítico Cp.'!$B174),-('Comp.'!$L$5:$L$253=K$1),('Comp.'!$E$5:$E$253))</f>
        <v>0</v>
      </c>
      <c r="L174" s="15">
        <f>SUMPRODUCT(-('Diário 2o PA'!$E$5:$E$1412='Analítico Cp.'!$B174),-('Diário 2o PA'!$Q$5:$Q$1412=L$1),('Diário 2o PA'!$F$5:$F$1412))
+SUMPRODUCT(-('Diário 3o PA'!$E$5:$E$2004='Analítico Cp.'!$B174),-('Diário 3o PA'!$Q$5:$Q$2004=L$1),('Diário 3o PA'!$F$5:$F$2004))
+SUMPRODUCT(-('Diário 4º PA'!$E$5:$E$2004='Analítico Cp.'!$B174),-('Diário 4º PA'!$Q$5:$Q$2004=L$1),('Diário 4º PA'!$F$5:$F$2004))
+SUMPRODUCT(-('Diário 5º PA'!$E$5:$E$2004='Analítico Cp.'!$B174),-('Diário 5º PA'!$Q$5:$Q$2004=L$1),('Diário 5º PA'!$F$5:$F$2004))
+SUMPRODUCT(-('Comp.'!$D$5:$D$253='Analítico Cp.'!$B174),-('Comp.'!$L$5:$L$253=L$1),('Comp.'!$E$5:$E$253))</f>
        <v>0</v>
      </c>
      <c r="M174" s="15">
        <f>SUMPRODUCT(-('Diário 2o PA'!$E$5:$E$1412='Analítico Cp.'!$B174),-('Diário 2o PA'!$Q$5:$Q$1412=M$1),('Diário 2o PA'!$F$5:$F$1412))
+SUMPRODUCT(-('Diário 3o PA'!$E$5:$E$2004='Analítico Cp.'!$B174),-('Diário 3o PA'!$Q$5:$Q$2004=M$1),('Diário 3o PA'!$F$5:$F$2004))
+SUMPRODUCT(-('Diário 4º PA'!$E$5:$E$2004='Analítico Cp.'!$B174),-('Diário 4º PA'!$Q$5:$Q$2004=M$1),('Diário 4º PA'!$F$5:$F$2004))
+SUMPRODUCT(-('Diário 5º PA'!$E$5:$E$2004='Analítico Cp.'!$B174),-('Diário 5º PA'!$Q$5:$Q$2004=M$1),('Diário 5º PA'!$F$5:$F$2004))
+SUMPRODUCT(-('Comp.'!$D$5:$D$253='Analítico Cp.'!$B174),-('Comp.'!$L$5:$L$253=M$1),('Comp.'!$E$5:$E$253))</f>
        <v>0</v>
      </c>
      <c r="N174" s="15">
        <f>SUMPRODUCT(-('Diário 2o PA'!$E$5:$E$1412='Analítico Cp.'!$B174),-('Diário 2o PA'!$Q$5:$Q$1412=N$1),('Diário 2o PA'!$F$5:$F$1412))
+SUMPRODUCT(-('Diário 3o PA'!$E$5:$E$2004='Analítico Cp.'!$B174),-('Diário 3o PA'!$Q$5:$Q$2004=N$1),('Diário 3o PA'!$F$5:$F$2004))
+SUMPRODUCT(-('Diário 4º PA'!$E$5:$E$2004='Analítico Cp.'!$B174),-('Diário 4º PA'!$Q$5:$Q$2004=N$1),('Diário 4º PA'!$F$5:$F$2004))
+SUMPRODUCT(-('Diário 5º PA'!$E$5:$E$2004='Analítico Cp.'!$B174),-('Diário 5º PA'!$Q$5:$Q$2004=N$1),('Diário 5º PA'!$F$5:$F$2004))
+SUMPRODUCT(-('Comp.'!$D$5:$D$253='Analítico Cp.'!$B174),-('Comp.'!$L$5:$L$253=N$1),('Comp.'!$E$5:$E$253))</f>
        <v>0</v>
      </c>
      <c r="O174" s="16">
        <f t="shared" si="17"/>
        <v>0</v>
      </c>
      <c r="P174" s="193">
        <f t="shared" si="18"/>
        <v>0</v>
      </c>
    </row>
    <row r="175" spans="1:16" ht="23.25" customHeight="1" x14ac:dyDescent="0.25">
      <c r="A175" s="68" t="s">
        <v>137</v>
      </c>
      <c r="B175" s="66" t="s">
        <v>219</v>
      </c>
      <c r="C175" s="15">
        <f>SUMPRODUCT(-('Diário 2o PA'!$E$5:$E$1412='Analítico Cp.'!$B175),-('Diário 2o PA'!$Q$5:$Q$1412=C$1),('Diário 2o PA'!$F$5:$F$1412))
+SUMPRODUCT(-('Diário 3o PA'!$E$5:$E$2004='Analítico Cp.'!$B175),-('Diário 3o PA'!$Q$5:$Q$2004=C$1),('Diário 3o PA'!$F$5:$F$2004))
+SUMPRODUCT(-('Diário 4º PA'!$E$5:$E$2004='Analítico Cp.'!$B175),-('Diário 4º PA'!$Q$5:$Q$2004=C$1),('Diário 4º PA'!$F$5:$F$2004))
+SUMPRODUCT(-('Diário 5º PA'!$E$5:$E$2004='Analítico Cp.'!$B175),-('Diário 5º PA'!$Q$5:$Q$2004=C$1),('Diário 5º PA'!$F$5:$F$2004))
+SUMPRODUCT(-('Comp.'!$D$5:$D$253='Analítico Cp.'!$B175),-('Comp.'!$L$5:$L$253=C$1),('Comp.'!$E$5:$E$253))</f>
        <v>0</v>
      </c>
      <c r="D175" s="15">
        <f>SUMPRODUCT(-('Diário 2o PA'!$E$5:$E$1412='Analítico Cp.'!$B175),-('Diário 2o PA'!$Q$5:$Q$1412=D$1),('Diário 2o PA'!$F$5:$F$1412))
+SUMPRODUCT(-('Diário 3o PA'!$E$5:$E$2004='Analítico Cp.'!$B175),-('Diário 3o PA'!$Q$5:$Q$2004=D$1),('Diário 3o PA'!$F$5:$F$2004))
+SUMPRODUCT(-('Diário 4º PA'!$E$5:$E$2004='Analítico Cp.'!$B175),-('Diário 4º PA'!$Q$5:$Q$2004=D$1),('Diário 4º PA'!$F$5:$F$2004))
+SUMPRODUCT(-('Diário 5º PA'!$E$5:$E$2004='Analítico Cp.'!$B175),-('Diário 5º PA'!$Q$5:$Q$2004=D$1),('Diário 5º PA'!$F$5:$F$2004))
+SUMPRODUCT(-('Comp.'!$D$5:$D$253='Analítico Cp.'!$B175),-('Comp.'!$L$5:$L$253=D$1),('Comp.'!$E$5:$E$253))</f>
        <v>0</v>
      </c>
      <c r="E175" s="15">
        <f>SUMPRODUCT(-('Diário 2o PA'!$E$5:$E$1412='Analítico Cp.'!$B175),-('Diário 2o PA'!$Q$5:$Q$1412=E$1),('Diário 2o PA'!$F$5:$F$1412))
+SUMPRODUCT(-('Diário 3o PA'!$E$5:$E$2004='Analítico Cp.'!$B175),-('Diário 3o PA'!$Q$5:$Q$2004=E$1),('Diário 3o PA'!$F$5:$F$2004))
+SUMPRODUCT(-('Diário 4º PA'!$E$5:$E$2004='Analítico Cp.'!$B175),-('Diário 4º PA'!$Q$5:$Q$2004=E$1),('Diário 4º PA'!$F$5:$F$2004))
+SUMPRODUCT(-('Diário 5º PA'!$E$5:$E$2004='Analítico Cp.'!$B175),-('Diário 5º PA'!$Q$5:$Q$2004=E$1),('Diário 5º PA'!$F$5:$F$2004))
+SUMPRODUCT(-('Comp.'!$D$5:$D$253='Analítico Cp.'!$B175),-('Comp.'!$L$5:$L$253=E$1),('Comp.'!$E$5:$E$253))</f>
        <v>0</v>
      </c>
      <c r="F175" s="15">
        <f>SUMPRODUCT(-('Diário 2o PA'!$E$5:$E$1412='Analítico Cp.'!$B175),-('Diário 2o PA'!$Q$5:$Q$1412=F$1),('Diário 2o PA'!$F$5:$F$1412))
+SUMPRODUCT(-('Diário 3o PA'!$E$5:$E$2004='Analítico Cp.'!$B175),-('Diário 3o PA'!$Q$5:$Q$2004=F$1),('Diário 3o PA'!$F$5:$F$2004))
+SUMPRODUCT(-('Diário 4º PA'!$E$5:$E$2004='Analítico Cp.'!$B175),-('Diário 4º PA'!$Q$5:$Q$2004=F$1),('Diário 4º PA'!$F$5:$F$2004))
+SUMPRODUCT(-('Diário 5º PA'!$E$5:$E$2004='Analítico Cp.'!$B175),-('Diário 5º PA'!$Q$5:$Q$2004=F$1),('Diário 5º PA'!$F$5:$F$2004))
+SUMPRODUCT(-('Comp.'!$D$5:$D$253='Analítico Cp.'!$B175),-('Comp.'!$L$5:$L$253=F$1),('Comp.'!$E$5:$E$253))</f>
        <v>0</v>
      </c>
      <c r="G175" s="15">
        <f>SUMPRODUCT(-('Diário 2o PA'!$E$5:$E$1412='Analítico Cp.'!$B175),-('Diário 2o PA'!$Q$5:$Q$1412=G$1),('Diário 2o PA'!$F$5:$F$1412))
+SUMPRODUCT(-('Diário 3o PA'!$E$5:$E$2004='Analítico Cp.'!$B175),-('Diário 3o PA'!$Q$5:$Q$2004=G$1),('Diário 3o PA'!$F$5:$F$2004))
+SUMPRODUCT(-('Diário 4º PA'!$E$5:$E$2004='Analítico Cp.'!$B175),-('Diário 4º PA'!$Q$5:$Q$2004=G$1),('Diário 4º PA'!$F$5:$F$2004))
+SUMPRODUCT(-('Diário 5º PA'!$E$5:$E$2004='Analítico Cp.'!$B175),-('Diário 5º PA'!$Q$5:$Q$2004=G$1),('Diário 5º PA'!$F$5:$F$2004))
+SUMPRODUCT(-('Comp.'!$D$5:$D$253='Analítico Cp.'!$B175),-('Comp.'!$L$5:$L$253=G$1),('Comp.'!$E$5:$E$253))</f>
        <v>0</v>
      </c>
      <c r="H175" s="15">
        <f>SUMPRODUCT(-('Diário 2o PA'!$E$5:$E$1412='Analítico Cp.'!$B175),-('Diário 2o PA'!$Q$5:$Q$1412=H$1),('Diário 2o PA'!$F$5:$F$1412))
+SUMPRODUCT(-('Diário 3o PA'!$E$5:$E$2004='Analítico Cp.'!$B175),-('Diário 3o PA'!$Q$5:$Q$2004=H$1),('Diário 3o PA'!$F$5:$F$2004))
+SUMPRODUCT(-('Diário 4º PA'!$E$5:$E$2004='Analítico Cp.'!$B175),-('Diário 4º PA'!$Q$5:$Q$2004=H$1),('Diário 4º PA'!$F$5:$F$2004))
+SUMPRODUCT(-('Diário 5º PA'!$E$5:$E$2004='Analítico Cp.'!$B175),-('Diário 5º PA'!$Q$5:$Q$2004=H$1),('Diário 5º PA'!$F$5:$F$2004))
+SUMPRODUCT(-('Comp.'!$D$5:$D$253='Analítico Cp.'!$B175),-('Comp.'!$L$5:$L$253=H$1),('Comp.'!$E$5:$E$253))</f>
        <v>0</v>
      </c>
      <c r="I175" s="15">
        <f>SUMPRODUCT(-('Diário 2o PA'!$E$5:$E$1412='Analítico Cp.'!$B175),-('Diário 2o PA'!$Q$5:$Q$1412=I$1),('Diário 2o PA'!$F$5:$F$1412))
+SUMPRODUCT(-('Diário 3o PA'!$E$5:$E$2004='Analítico Cp.'!$B175),-('Diário 3o PA'!$Q$5:$Q$2004=I$1),('Diário 3o PA'!$F$5:$F$2004))
+SUMPRODUCT(-('Diário 4º PA'!$E$5:$E$2004='Analítico Cp.'!$B175),-('Diário 4º PA'!$Q$5:$Q$2004=I$1),('Diário 4º PA'!$F$5:$F$2004))
+SUMPRODUCT(-('Diário 5º PA'!$E$5:$E$2004='Analítico Cp.'!$B175),-('Diário 5º PA'!$Q$5:$Q$2004=I$1),('Diário 5º PA'!$F$5:$F$2004))
+SUMPRODUCT(-('Comp.'!$D$5:$D$253='Analítico Cp.'!$B175),-('Comp.'!$L$5:$L$253=I$1),('Comp.'!$E$5:$E$253))</f>
        <v>0</v>
      </c>
      <c r="J175" s="15">
        <f>SUMPRODUCT(-('Diário 2o PA'!$E$5:$E$1412='Analítico Cp.'!$B175),-('Diário 2o PA'!$Q$5:$Q$1412=J$1),('Diário 2o PA'!$F$5:$F$1412))
+SUMPRODUCT(-('Diário 3o PA'!$E$5:$E$2004='Analítico Cp.'!$B175),-('Diário 3o PA'!$Q$5:$Q$2004=J$1),('Diário 3o PA'!$F$5:$F$2004))
+SUMPRODUCT(-('Diário 4º PA'!$E$5:$E$2004='Analítico Cp.'!$B175),-('Diário 4º PA'!$Q$5:$Q$2004=J$1),('Diário 4º PA'!$F$5:$F$2004))
+SUMPRODUCT(-('Diário 5º PA'!$E$5:$E$2004='Analítico Cp.'!$B175),-('Diário 5º PA'!$Q$5:$Q$2004=J$1),('Diário 5º PA'!$F$5:$F$2004))
+SUMPRODUCT(-('Comp.'!$D$5:$D$253='Analítico Cp.'!$B175),-('Comp.'!$L$5:$L$253=J$1),('Comp.'!$E$5:$E$253))</f>
        <v>0</v>
      </c>
      <c r="K175" s="15">
        <f>SUMPRODUCT(-('Diário 2o PA'!$E$5:$E$1412='Analítico Cp.'!$B175),-('Diário 2o PA'!$Q$5:$Q$1412=K$1),('Diário 2o PA'!$F$5:$F$1412))
+SUMPRODUCT(-('Diário 3o PA'!$E$5:$E$2004='Analítico Cp.'!$B175),-('Diário 3o PA'!$Q$5:$Q$2004=K$1),('Diário 3o PA'!$F$5:$F$2004))
+SUMPRODUCT(-('Diário 4º PA'!$E$5:$E$2004='Analítico Cp.'!$B175),-('Diário 4º PA'!$Q$5:$Q$2004=K$1),('Diário 4º PA'!$F$5:$F$2004))
+SUMPRODUCT(-('Diário 5º PA'!$E$5:$E$2004='Analítico Cp.'!$B175),-('Diário 5º PA'!$Q$5:$Q$2004=K$1),('Diário 5º PA'!$F$5:$F$2004))
+SUMPRODUCT(-('Comp.'!$D$5:$D$253='Analítico Cp.'!$B175),-('Comp.'!$L$5:$L$253=K$1),('Comp.'!$E$5:$E$253))</f>
        <v>0</v>
      </c>
      <c r="L175" s="15">
        <f>SUMPRODUCT(-('Diário 2o PA'!$E$5:$E$1412='Analítico Cp.'!$B175),-('Diário 2o PA'!$Q$5:$Q$1412=L$1),('Diário 2o PA'!$F$5:$F$1412))
+SUMPRODUCT(-('Diário 3o PA'!$E$5:$E$2004='Analítico Cp.'!$B175),-('Diário 3o PA'!$Q$5:$Q$2004=L$1),('Diário 3o PA'!$F$5:$F$2004))
+SUMPRODUCT(-('Diário 4º PA'!$E$5:$E$2004='Analítico Cp.'!$B175),-('Diário 4º PA'!$Q$5:$Q$2004=L$1),('Diário 4º PA'!$F$5:$F$2004))
+SUMPRODUCT(-('Diário 5º PA'!$E$5:$E$2004='Analítico Cp.'!$B175),-('Diário 5º PA'!$Q$5:$Q$2004=L$1),('Diário 5º PA'!$F$5:$F$2004))
+SUMPRODUCT(-('Comp.'!$D$5:$D$253='Analítico Cp.'!$B175),-('Comp.'!$L$5:$L$253=L$1),('Comp.'!$E$5:$E$253))</f>
        <v>0</v>
      </c>
      <c r="M175" s="15">
        <f>SUMPRODUCT(-('Diário 2o PA'!$E$5:$E$1412='Analítico Cp.'!$B175),-('Diário 2o PA'!$Q$5:$Q$1412=M$1),('Diário 2o PA'!$F$5:$F$1412))
+SUMPRODUCT(-('Diário 3o PA'!$E$5:$E$2004='Analítico Cp.'!$B175),-('Diário 3o PA'!$Q$5:$Q$2004=M$1),('Diário 3o PA'!$F$5:$F$2004))
+SUMPRODUCT(-('Diário 4º PA'!$E$5:$E$2004='Analítico Cp.'!$B175),-('Diário 4º PA'!$Q$5:$Q$2004=M$1),('Diário 4º PA'!$F$5:$F$2004))
+SUMPRODUCT(-('Diário 5º PA'!$E$5:$E$2004='Analítico Cp.'!$B175),-('Diário 5º PA'!$Q$5:$Q$2004=M$1),('Diário 5º PA'!$F$5:$F$2004))
+SUMPRODUCT(-('Comp.'!$D$5:$D$253='Analítico Cp.'!$B175),-('Comp.'!$L$5:$L$253=M$1),('Comp.'!$E$5:$E$253))</f>
        <v>0</v>
      </c>
      <c r="N175" s="15">
        <f>SUMPRODUCT(-('Diário 2o PA'!$E$5:$E$1412='Analítico Cp.'!$B175),-('Diário 2o PA'!$Q$5:$Q$1412=N$1),('Diário 2o PA'!$F$5:$F$1412))
+SUMPRODUCT(-('Diário 3o PA'!$E$5:$E$2004='Analítico Cp.'!$B175),-('Diário 3o PA'!$Q$5:$Q$2004=N$1),('Diário 3o PA'!$F$5:$F$2004))
+SUMPRODUCT(-('Diário 4º PA'!$E$5:$E$2004='Analítico Cp.'!$B175),-('Diário 4º PA'!$Q$5:$Q$2004=N$1),('Diário 4º PA'!$F$5:$F$2004))
+SUMPRODUCT(-('Diário 5º PA'!$E$5:$E$2004='Analítico Cp.'!$B175),-('Diário 5º PA'!$Q$5:$Q$2004=N$1),('Diário 5º PA'!$F$5:$F$2004))
+SUMPRODUCT(-('Comp.'!$D$5:$D$253='Analítico Cp.'!$B175),-('Comp.'!$L$5:$L$253=N$1),('Comp.'!$E$5:$E$253))</f>
        <v>0</v>
      </c>
      <c r="O175" s="16">
        <f t="shared" si="17"/>
        <v>0</v>
      </c>
      <c r="P175" s="193">
        <f t="shared" si="18"/>
        <v>0</v>
      </c>
    </row>
    <row r="176" spans="1:16" ht="23.25" customHeight="1" x14ac:dyDescent="0.25">
      <c r="A176" s="68" t="s">
        <v>138</v>
      </c>
      <c r="B176" s="66" t="s">
        <v>217</v>
      </c>
      <c r="C176" s="15">
        <f>SUMPRODUCT(-('Diário 2o PA'!$E$5:$E$1412='Analítico Cp.'!$B176),-('Diário 2o PA'!$Q$5:$Q$1412=C$1),('Diário 2o PA'!$F$5:$F$1412))
+SUMPRODUCT(-('Diário 3o PA'!$E$5:$E$2004='Analítico Cp.'!$B176),-('Diário 3o PA'!$Q$5:$Q$2004=C$1),('Diário 3o PA'!$F$5:$F$2004))
+SUMPRODUCT(-('Diário 4º PA'!$E$5:$E$2004='Analítico Cp.'!$B176),-('Diário 4º PA'!$Q$5:$Q$2004=C$1),('Diário 4º PA'!$F$5:$F$2004))
+SUMPRODUCT(-('Diário 5º PA'!$E$5:$E$2004='Analítico Cp.'!$B176),-('Diário 5º PA'!$Q$5:$Q$2004=C$1),('Diário 5º PA'!$F$5:$F$2004))
+SUMPRODUCT(-('Comp.'!$D$5:$D$253='Analítico Cp.'!$B176),-('Comp.'!$L$5:$L$253=C$1),('Comp.'!$E$5:$E$253))</f>
        <v>0</v>
      </c>
      <c r="D176" s="15">
        <f>SUMPRODUCT(-('Diário 2o PA'!$E$5:$E$1412='Analítico Cp.'!$B176),-('Diário 2o PA'!$Q$5:$Q$1412=D$1),('Diário 2o PA'!$F$5:$F$1412))
+SUMPRODUCT(-('Diário 3o PA'!$E$5:$E$2004='Analítico Cp.'!$B176),-('Diário 3o PA'!$Q$5:$Q$2004=D$1),('Diário 3o PA'!$F$5:$F$2004))
+SUMPRODUCT(-('Diário 4º PA'!$E$5:$E$2004='Analítico Cp.'!$B176),-('Diário 4º PA'!$Q$5:$Q$2004=D$1),('Diário 4º PA'!$F$5:$F$2004))
+SUMPRODUCT(-('Diário 5º PA'!$E$5:$E$2004='Analítico Cp.'!$B176),-('Diário 5º PA'!$Q$5:$Q$2004=D$1),('Diário 5º PA'!$F$5:$F$2004))
+SUMPRODUCT(-('Comp.'!$D$5:$D$253='Analítico Cp.'!$B176),-('Comp.'!$L$5:$L$253=D$1),('Comp.'!$E$5:$E$253))</f>
        <v>0</v>
      </c>
      <c r="E176" s="15">
        <f>SUMPRODUCT(-('Diário 2o PA'!$E$5:$E$1412='Analítico Cp.'!$B176),-('Diário 2o PA'!$Q$5:$Q$1412=E$1),('Diário 2o PA'!$F$5:$F$1412))
+SUMPRODUCT(-('Diário 3o PA'!$E$5:$E$2004='Analítico Cp.'!$B176),-('Diário 3o PA'!$Q$5:$Q$2004=E$1),('Diário 3o PA'!$F$5:$F$2004))
+SUMPRODUCT(-('Diário 4º PA'!$E$5:$E$2004='Analítico Cp.'!$B176),-('Diário 4º PA'!$Q$5:$Q$2004=E$1),('Diário 4º PA'!$F$5:$F$2004))
+SUMPRODUCT(-('Diário 5º PA'!$E$5:$E$2004='Analítico Cp.'!$B176),-('Diário 5º PA'!$Q$5:$Q$2004=E$1),('Diário 5º PA'!$F$5:$F$2004))
+SUMPRODUCT(-('Comp.'!$D$5:$D$253='Analítico Cp.'!$B176),-('Comp.'!$L$5:$L$253=E$1),('Comp.'!$E$5:$E$253))</f>
        <v>0</v>
      </c>
      <c r="F176" s="15">
        <f>SUMPRODUCT(-('Diário 2o PA'!$E$5:$E$1412='Analítico Cp.'!$B176),-('Diário 2o PA'!$Q$5:$Q$1412=F$1),('Diário 2o PA'!$F$5:$F$1412))
+SUMPRODUCT(-('Diário 3o PA'!$E$5:$E$2004='Analítico Cp.'!$B176),-('Diário 3o PA'!$Q$5:$Q$2004=F$1),('Diário 3o PA'!$F$5:$F$2004))
+SUMPRODUCT(-('Diário 4º PA'!$E$5:$E$2004='Analítico Cp.'!$B176),-('Diário 4º PA'!$Q$5:$Q$2004=F$1),('Diário 4º PA'!$F$5:$F$2004))
+SUMPRODUCT(-('Diário 5º PA'!$E$5:$E$2004='Analítico Cp.'!$B176),-('Diário 5º PA'!$Q$5:$Q$2004=F$1),('Diário 5º PA'!$F$5:$F$2004))
+SUMPRODUCT(-('Comp.'!$D$5:$D$253='Analítico Cp.'!$B176),-('Comp.'!$L$5:$L$253=F$1),('Comp.'!$E$5:$E$253))</f>
        <v>0</v>
      </c>
      <c r="G176" s="15">
        <f>SUMPRODUCT(-('Diário 2o PA'!$E$5:$E$1412='Analítico Cp.'!$B176),-('Diário 2o PA'!$Q$5:$Q$1412=G$1),('Diário 2o PA'!$F$5:$F$1412))
+SUMPRODUCT(-('Diário 3o PA'!$E$5:$E$2004='Analítico Cp.'!$B176),-('Diário 3o PA'!$Q$5:$Q$2004=G$1),('Diário 3o PA'!$F$5:$F$2004))
+SUMPRODUCT(-('Diário 4º PA'!$E$5:$E$2004='Analítico Cp.'!$B176),-('Diário 4º PA'!$Q$5:$Q$2004=G$1),('Diário 4º PA'!$F$5:$F$2004))
+SUMPRODUCT(-('Diário 5º PA'!$E$5:$E$2004='Analítico Cp.'!$B176),-('Diário 5º PA'!$Q$5:$Q$2004=G$1),('Diário 5º PA'!$F$5:$F$2004))
+SUMPRODUCT(-('Comp.'!$D$5:$D$253='Analítico Cp.'!$B176),-('Comp.'!$L$5:$L$253=G$1),('Comp.'!$E$5:$E$253))</f>
        <v>0</v>
      </c>
      <c r="H176" s="15">
        <f>SUMPRODUCT(-('Diário 2o PA'!$E$5:$E$1412='Analítico Cp.'!$B176),-('Diário 2o PA'!$Q$5:$Q$1412=H$1),('Diário 2o PA'!$F$5:$F$1412))
+SUMPRODUCT(-('Diário 3o PA'!$E$5:$E$2004='Analítico Cp.'!$B176),-('Diário 3o PA'!$Q$5:$Q$2004=H$1),('Diário 3o PA'!$F$5:$F$2004))
+SUMPRODUCT(-('Diário 4º PA'!$E$5:$E$2004='Analítico Cp.'!$B176),-('Diário 4º PA'!$Q$5:$Q$2004=H$1),('Diário 4º PA'!$F$5:$F$2004))
+SUMPRODUCT(-('Diário 5º PA'!$E$5:$E$2004='Analítico Cp.'!$B176),-('Diário 5º PA'!$Q$5:$Q$2004=H$1),('Diário 5º PA'!$F$5:$F$2004))
+SUMPRODUCT(-('Comp.'!$D$5:$D$253='Analítico Cp.'!$B176),-('Comp.'!$L$5:$L$253=H$1),('Comp.'!$E$5:$E$253))</f>
        <v>0</v>
      </c>
      <c r="I176" s="15">
        <f>SUMPRODUCT(-('Diário 2o PA'!$E$5:$E$1412='Analítico Cp.'!$B176),-('Diário 2o PA'!$Q$5:$Q$1412=I$1),('Diário 2o PA'!$F$5:$F$1412))
+SUMPRODUCT(-('Diário 3o PA'!$E$5:$E$2004='Analítico Cp.'!$B176),-('Diário 3o PA'!$Q$5:$Q$2004=I$1),('Diário 3o PA'!$F$5:$F$2004))
+SUMPRODUCT(-('Diário 4º PA'!$E$5:$E$2004='Analítico Cp.'!$B176),-('Diário 4º PA'!$Q$5:$Q$2004=I$1),('Diário 4º PA'!$F$5:$F$2004))
+SUMPRODUCT(-('Diário 5º PA'!$E$5:$E$2004='Analítico Cp.'!$B176),-('Diário 5º PA'!$Q$5:$Q$2004=I$1),('Diário 5º PA'!$F$5:$F$2004))
+SUMPRODUCT(-('Comp.'!$D$5:$D$253='Analítico Cp.'!$B176),-('Comp.'!$L$5:$L$253=I$1),('Comp.'!$E$5:$E$253))</f>
        <v>0</v>
      </c>
      <c r="J176" s="15">
        <f>SUMPRODUCT(-('Diário 2o PA'!$E$5:$E$1412='Analítico Cp.'!$B176),-('Diário 2o PA'!$Q$5:$Q$1412=J$1),('Diário 2o PA'!$F$5:$F$1412))
+SUMPRODUCT(-('Diário 3o PA'!$E$5:$E$2004='Analítico Cp.'!$B176),-('Diário 3o PA'!$Q$5:$Q$2004=J$1),('Diário 3o PA'!$F$5:$F$2004))
+SUMPRODUCT(-('Diário 4º PA'!$E$5:$E$2004='Analítico Cp.'!$B176),-('Diário 4º PA'!$Q$5:$Q$2004=J$1),('Diário 4º PA'!$F$5:$F$2004))
+SUMPRODUCT(-('Diário 5º PA'!$E$5:$E$2004='Analítico Cp.'!$B176),-('Diário 5º PA'!$Q$5:$Q$2004=J$1),('Diário 5º PA'!$F$5:$F$2004))
+SUMPRODUCT(-('Comp.'!$D$5:$D$253='Analítico Cp.'!$B176),-('Comp.'!$L$5:$L$253=J$1),('Comp.'!$E$5:$E$253))</f>
        <v>0</v>
      </c>
      <c r="K176" s="15">
        <f>SUMPRODUCT(-('Diário 2o PA'!$E$5:$E$1412='Analítico Cp.'!$B176),-('Diário 2o PA'!$Q$5:$Q$1412=K$1),('Diário 2o PA'!$F$5:$F$1412))
+SUMPRODUCT(-('Diário 3o PA'!$E$5:$E$2004='Analítico Cp.'!$B176),-('Diário 3o PA'!$Q$5:$Q$2004=K$1),('Diário 3o PA'!$F$5:$F$2004))
+SUMPRODUCT(-('Diário 4º PA'!$E$5:$E$2004='Analítico Cp.'!$B176),-('Diário 4º PA'!$Q$5:$Q$2004=K$1),('Diário 4º PA'!$F$5:$F$2004))
+SUMPRODUCT(-('Diário 5º PA'!$E$5:$E$2004='Analítico Cp.'!$B176),-('Diário 5º PA'!$Q$5:$Q$2004=K$1),('Diário 5º PA'!$F$5:$F$2004))
+SUMPRODUCT(-('Comp.'!$D$5:$D$253='Analítico Cp.'!$B176),-('Comp.'!$L$5:$L$253=K$1),('Comp.'!$E$5:$E$253))</f>
        <v>0</v>
      </c>
      <c r="L176" s="15">
        <f>SUMPRODUCT(-('Diário 2o PA'!$E$5:$E$1412='Analítico Cp.'!$B176),-('Diário 2o PA'!$Q$5:$Q$1412=L$1),('Diário 2o PA'!$F$5:$F$1412))
+SUMPRODUCT(-('Diário 3o PA'!$E$5:$E$2004='Analítico Cp.'!$B176),-('Diário 3o PA'!$Q$5:$Q$2004=L$1),('Diário 3o PA'!$F$5:$F$2004))
+SUMPRODUCT(-('Diário 4º PA'!$E$5:$E$2004='Analítico Cp.'!$B176),-('Diário 4º PA'!$Q$5:$Q$2004=L$1),('Diário 4º PA'!$F$5:$F$2004))
+SUMPRODUCT(-('Diário 5º PA'!$E$5:$E$2004='Analítico Cp.'!$B176),-('Diário 5º PA'!$Q$5:$Q$2004=L$1),('Diário 5º PA'!$F$5:$F$2004))
+SUMPRODUCT(-('Comp.'!$D$5:$D$253='Analítico Cp.'!$B176),-('Comp.'!$L$5:$L$253=L$1),('Comp.'!$E$5:$E$253))</f>
        <v>0</v>
      </c>
      <c r="M176" s="15">
        <f>SUMPRODUCT(-('Diário 2o PA'!$E$5:$E$1412='Analítico Cp.'!$B176),-('Diário 2o PA'!$Q$5:$Q$1412=M$1),('Diário 2o PA'!$F$5:$F$1412))
+SUMPRODUCT(-('Diário 3o PA'!$E$5:$E$2004='Analítico Cp.'!$B176),-('Diário 3o PA'!$Q$5:$Q$2004=M$1),('Diário 3o PA'!$F$5:$F$2004))
+SUMPRODUCT(-('Diário 4º PA'!$E$5:$E$2004='Analítico Cp.'!$B176),-('Diário 4º PA'!$Q$5:$Q$2004=M$1),('Diário 4º PA'!$F$5:$F$2004))
+SUMPRODUCT(-('Diário 5º PA'!$E$5:$E$2004='Analítico Cp.'!$B176),-('Diário 5º PA'!$Q$5:$Q$2004=M$1),('Diário 5º PA'!$F$5:$F$2004))
+SUMPRODUCT(-('Comp.'!$D$5:$D$253='Analítico Cp.'!$B176),-('Comp.'!$L$5:$L$253=M$1),('Comp.'!$E$5:$E$253))</f>
        <v>0</v>
      </c>
      <c r="N176" s="15">
        <f>SUMPRODUCT(-('Diário 2o PA'!$E$5:$E$1412='Analítico Cp.'!$B176),-('Diário 2o PA'!$Q$5:$Q$1412=N$1),('Diário 2o PA'!$F$5:$F$1412))
+SUMPRODUCT(-('Diário 3o PA'!$E$5:$E$2004='Analítico Cp.'!$B176),-('Diário 3o PA'!$Q$5:$Q$2004=N$1),('Diário 3o PA'!$F$5:$F$2004))
+SUMPRODUCT(-('Diário 4º PA'!$E$5:$E$2004='Analítico Cp.'!$B176),-('Diário 4º PA'!$Q$5:$Q$2004=N$1),('Diário 4º PA'!$F$5:$F$2004))
+SUMPRODUCT(-('Diário 5º PA'!$E$5:$E$2004='Analítico Cp.'!$B176),-('Diário 5º PA'!$Q$5:$Q$2004=N$1),('Diário 5º PA'!$F$5:$F$2004))
+SUMPRODUCT(-('Comp.'!$D$5:$D$253='Analítico Cp.'!$B176),-('Comp.'!$L$5:$L$253=N$1),('Comp.'!$E$5:$E$253))</f>
        <v>0</v>
      </c>
      <c r="O176" s="16">
        <f t="shared" si="17"/>
        <v>0</v>
      </c>
      <c r="P176" s="193">
        <f t="shared" si="18"/>
        <v>0</v>
      </c>
    </row>
    <row r="177" spans="1:16" ht="23.25" customHeight="1" x14ac:dyDescent="0.25">
      <c r="A177" s="68" t="s">
        <v>140</v>
      </c>
      <c r="B177" s="66" t="s">
        <v>222</v>
      </c>
      <c r="C177" s="15">
        <f>SUMPRODUCT(-('Diário 2o PA'!$E$5:$E$1412='Analítico Cp.'!$B177),-('Diário 2o PA'!$Q$5:$Q$1412=C$1),('Diário 2o PA'!$F$5:$F$1412))
+SUMPRODUCT(-('Diário 3o PA'!$E$5:$E$2004='Analítico Cp.'!$B177),-('Diário 3o PA'!$Q$5:$Q$2004=C$1),('Diário 3o PA'!$F$5:$F$2004))
+SUMPRODUCT(-('Diário 4º PA'!$E$5:$E$2004='Analítico Cp.'!$B177),-('Diário 4º PA'!$Q$5:$Q$2004=C$1),('Diário 4º PA'!$F$5:$F$2004))
+SUMPRODUCT(-('Diário 5º PA'!$E$5:$E$2004='Analítico Cp.'!$B177),-('Diário 5º PA'!$Q$5:$Q$2004=C$1),('Diário 5º PA'!$F$5:$F$2004))
+SUMPRODUCT(-('Comp.'!$D$5:$D$253='Analítico Cp.'!$B177),-('Comp.'!$L$5:$L$253=C$1),('Comp.'!$E$5:$E$253))</f>
        <v>0</v>
      </c>
      <c r="D177" s="15">
        <f>SUMPRODUCT(-('Diário 2o PA'!$E$5:$E$1412='Analítico Cp.'!$B177),-('Diário 2o PA'!$Q$5:$Q$1412=D$1),('Diário 2o PA'!$F$5:$F$1412))
+SUMPRODUCT(-('Diário 3o PA'!$E$5:$E$2004='Analítico Cp.'!$B177),-('Diário 3o PA'!$Q$5:$Q$2004=D$1),('Diário 3o PA'!$F$5:$F$2004))
+SUMPRODUCT(-('Diário 4º PA'!$E$5:$E$2004='Analítico Cp.'!$B177),-('Diário 4º PA'!$Q$5:$Q$2004=D$1),('Diário 4º PA'!$F$5:$F$2004))
+SUMPRODUCT(-('Diário 5º PA'!$E$5:$E$2004='Analítico Cp.'!$B177),-('Diário 5º PA'!$Q$5:$Q$2004=D$1),('Diário 5º PA'!$F$5:$F$2004))
+SUMPRODUCT(-('Comp.'!$D$5:$D$253='Analítico Cp.'!$B177),-('Comp.'!$L$5:$L$253=D$1),('Comp.'!$E$5:$E$253))</f>
        <v>0</v>
      </c>
      <c r="E177" s="15">
        <f>SUMPRODUCT(-('Diário 2o PA'!$E$5:$E$1412='Analítico Cp.'!$B177),-('Diário 2o PA'!$Q$5:$Q$1412=E$1),('Diário 2o PA'!$F$5:$F$1412))
+SUMPRODUCT(-('Diário 3o PA'!$E$5:$E$2004='Analítico Cp.'!$B177),-('Diário 3o PA'!$Q$5:$Q$2004=E$1),('Diário 3o PA'!$F$5:$F$2004))
+SUMPRODUCT(-('Diário 4º PA'!$E$5:$E$2004='Analítico Cp.'!$B177),-('Diário 4º PA'!$Q$5:$Q$2004=E$1),('Diário 4º PA'!$F$5:$F$2004))
+SUMPRODUCT(-('Diário 5º PA'!$E$5:$E$2004='Analítico Cp.'!$B177),-('Diário 5º PA'!$Q$5:$Q$2004=E$1),('Diário 5º PA'!$F$5:$F$2004))
+SUMPRODUCT(-('Comp.'!$D$5:$D$253='Analítico Cp.'!$B177),-('Comp.'!$L$5:$L$253=E$1),('Comp.'!$E$5:$E$253))</f>
        <v>0</v>
      </c>
      <c r="F177" s="15">
        <f>SUMPRODUCT(-('Diário 2o PA'!$E$5:$E$1412='Analítico Cp.'!$B177),-('Diário 2o PA'!$Q$5:$Q$1412=F$1),('Diário 2o PA'!$F$5:$F$1412))
+SUMPRODUCT(-('Diário 3o PA'!$E$5:$E$2004='Analítico Cp.'!$B177),-('Diário 3o PA'!$Q$5:$Q$2004=F$1),('Diário 3o PA'!$F$5:$F$2004))
+SUMPRODUCT(-('Diário 4º PA'!$E$5:$E$2004='Analítico Cp.'!$B177),-('Diário 4º PA'!$Q$5:$Q$2004=F$1),('Diário 4º PA'!$F$5:$F$2004))
+SUMPRODUCT(-('Diário 5º PA'!$E$5:$E$2004='Analítico Cp.'!$B177),-('Diário 5º PA'!$Q$5:$Q$2004=F$1),('Diário 5º PA'!$F$5:$F$2004))
+SUMPRODUCT(-('Comp.'!$D$5:$D$253='Analítico Cp.'!$B177),-('Comp.'!$L$5:$L$253=F$1),('Comp.'!$E$5:$E$253))</f>
        <v>0</v>
      </c>
      <c r="G177" s="15">
        <f>SUMPRODUCT(-('Diário 2o PA'!$E$5:$E$1412='Analítico Cp.'!$B177),-('Diário 2o PA'!$Q$5:$Q$1412=G$1),('Diário 2o PA'!$F$5:$F$1412))
+SUMPRODUCT(-('Diário 3o PA'!$E$5:$E$2004='Analítico Cp.'!$B177),-('Diário 3o PA'!$Q$5:$Q$2004=G$1),('Diário 3o PA'!$F$5:$F$2004))
+SUMPRODUCT(-('Diário 4º PA'!$E$5:$E$2004='Analítico Cp.'!$B177),-('Diário 4º PA'!$Q$5:$Q$2004=G$1),('Diário 4º PA'!$F$5:$F$2004))
+SUMPRODUCT(-('Diário 5º PA'!$E$5:$E$2004='Analítico Cp.'!$B177),-('Diário 5º PA'!$Q$5:$Q$2004=G$1),('Diário 5º PA'!$F$5:$F$2004))
+SUMPRODUCT(-('Comp.'!$D$5:$D$253='Analítico Cp.'!$B177),-('Comp.'!$L$5:$L$253=G$1),('Comp.'!$E$5:$E$253))</f>
        <v>0</v>
      </c>
      <c r="H177" s="15">
        <f>SUMPRODUCT(-('Diário 2o PA'!$E$5:$E$1412='Analítico Cp.'!$B177),-('Diário 2o PA'!$Q$5:$Q$1412=H$1),('Diário 2o PA'!$F$5:$F$1412))
+SUMPRODUCT(-('Diário 3o PA'!$E$5:$E$2004='Analítico Cp.'!$B177),-('Diário 3o PA'!$Q$5:$Q$2004=H$1),('Diário 3o PA'!$F$5:$F$2004))
+SUMPRODUCT(-('Diário 4º PA'!$E$5:$E$2004='Analítico Cp.'!$B177),-('Diário 4º PA'!$Q$5:$Q$2004=H$1),('Diário 4º PA'!$F$5:$F$2004))
+SUMPRODUCT(-('Diário 5º PA'!$E$5:$E$2004='Analítico Cp.'!$B177),-('Diário 5º PA'!$Q$5:$Q$2004=H$1),('Diário 5º PA'!$F$5:$F$2004))
+SUMPRODUCT(-('Comp.'!$D$5:$D$253='Analítico Cp.'!$B177),-('Comp.'!$L$5:$L$253=H$1),('Comp.'!$E$5:$E$253))</f>
        <v>0</v>
      </c>
      <c r="I177" s="15">
        <f>SUMPRODUCT(-('Diário 2o PA'!$E$5:$E$1412='Analítico Cp.'!$B177),-('Diário 2o PA'!$Q$5:$Q$1412=I$1),('Diário 2o PA'!$F$5:$F$1412))
+SUMPRODUCT(-('Diário 3o PA'!$E$5:$E$2004='Analítico Cp.'!$B177),-('Diário 3o PA'!$Q$5:$Q$2004=I$1),('Diário 3o PA'!$F$5:$F$2004))
+SUMPRODUCT(-('Diário 4º PA'!$E$5:$E$2004='Analítico Cp.'!$B177),-('Diário 4º PA'!$Q$5:$Q$2004=I$1),('Diário 4º PA'!$F$5:$F$2004))
+SUMPRODUCT(-('Diário 5º PA'!$E$5:$E$2004='Analítico Cp.'!$B177),-('Diário 5º PA'!$Q$5:$Q$2004=I$1),('Diário 5º PA'!$F$5:$F$2004))
+SUMPRODUCT(-('Comp.'!$D$5:$D$253='Analítico Cp.'!$B177),-('Comp.'!$L$5:$L$253=I$1),('Comp.'!$E$5:$E$253))</f>
        <v>0</v>
      </c>
      <c r="J177" s="15">
        <f>SUMPRODUCT(-('Diário 2o PA'!$E$5:$E$1412='Analítico Cp.'!$B177),-('Diário 2o PA'!$Q$5:$Q$1412=J$1),('Diário 2o PA'!$F$5:$F$1412))
+SUMPRODUCT(-('Diário 3o PA'!$E$5:$E$2004='Analítico Cp.'!$B177),-('Diário 3o PA'!$Q$5:$Q$2004=J$1),('Diário 3o PA'!$F$5:$F$2004))
+SUMPRODUCT(-('Diário 4º PA'!$E$5:$E$2004='Analítico Cp.'!$B177),-('Diário 4º PA'!$Q$5:$Q$2004=J$1),('Diário 4º PA'!$F$5:$F$2004))
+SUMPRODUCT(-('Diário 5º PA'!$E$5:$E$2004='Analítico Cp.'!$B177),-('Diário 5º PA'!$Q$5:$Q$2004=J$1),('Diário 5º PA'!$F$5:$F$2004))
+SUMPRODUCT(-('Comp.'!$D$5:$D$253='Analítico Cp.'!$B177),-('Comp.'!$L$5:$L$253=J$1),('Comp.'!$E$5:$E$253))</f>
        <v>0</v>
      </c>
      <c r="K177" s="15">
        <f>SUMPRODUCT(-('Diário 2o PA'!$E$5:$E$1412='Analítico Cp.'!$B177),-('Diário 2o PA'!$Q$5:$Q$1412=K$1),('Diário 2o PA'!$F$5:$F$1412))
+SUMPRODUCT(-('Diário 3o PA'!$E$5:$E$2004='Analítico Cp.'!$B177),-('Diário 3o PA'!$Q$5:$Q$2004=K$1),('Diário 3o PA'!$F$5:$F$2004))
+SUMPRODUCT(-('Diário 4º PA'!$E$5:$E$2004='Analítico Cp.'!$B177),-('Diário 4º PA'!$Q$5:$Q$2004=K$1),('Diário 4º PA'!$F$5:$F$2004))
+SUMPRODUCT(-('Diário 5º PA'!$E$5:$E$2004='Analítico Cp.'!$B177),-('Diário 5º PA'!$Q$5:$Q$2004=K$1),('Diário 5º PA'!$F$5:$F$2004))
+SUMPRODUCT(-('Comp.'!$D$5:$D$253='Analítico Cp.'!$B177),-('Comp.'!$L$5:$L$253=K$1),('Comp.'!$E$5:$E$253))</f>
        <v>0</v>
      </c>
      <c r="L177" s="15">
        <f>SUMPRODUCT(-('Diário 2o PA'!$E$5:$E$1412='Analítico Cp.'!$B177),-('Diário 2o PA'!$Q$5:$Q$1412=L$1),('Diário 2o PA'!$F$5:$F$1412))
+SUMPRODUCT(-('Diário 3o PA'!$E$5:$E$2004='Analítico Cp.'!$B177),-('Diário 3o PA'!$Q$5:$Q$2004=L$1),('Diário 3o PA'!$F$5:$F$2004))
+SUMPRODUCT(-('Diário 4º PA'!$E$5:$E$2004='Analítico Cp.'!$B177),-('Diário 4º PA'!$Q$5:$Q$2004=L$1),('Diário 4º PA'!$F$5:$F$2004))
+SUMPRODUCT(-('Diário 5º PA'!$E$5:$E$2004='Analítico Cp.'!$B177),-('Diário 5º PA'!$Q$5:$Q$2004=L$1),('Diário 5º PA'!$F$5:$F$2004))
+SUMPRODUCT(-('Comp.'!$D$5:$D$253='Analítico Cp.'!$B177),-('Comp.'!$L$5:$L$253=L$1),('Comp.'!$E$5:$E$253))</f>
        <v>0</v>
      </c>
      <c r="M177" s="15">
        <f>SUMPRODUCT(-('Diário 2o PA'!$E$5:$E$1412='Analítico Cp.'!$B177),-('Diário 2o PA'!$Q$5:$Q$1412=M$1),('Diário 2o PA'!$F$5:$F$1412))
+SUMPRODUCT(-('Diário 3o PA'!$E$5:$E$2004='Analítico Cp.'!$B177),-('Diário 3o PA'!$Q$5:$Q$2004=M$1),('Diário 3o PA'!$F$5:$F$2004))
+SUMPRODUCT(-('Diário 4º PA'!$E$5:$E$2004='Analítico Cp.'!$B177),-('Diário 4º PA'!$Q$5:$Q$2004=M$1),('Diário 4º PA'!$F$5:$F$2004))
+SUMPRODUCT(-('Diário 5º PA'!$E$5:$E$2004='Analítico Cp.'!$B177),-('Diário 5º PA'!$Q$5:$Q$2004=M$1),('Diário 5º PA'!$F$5:$F$2004))
+SUMPRODUCT(-('Comp.'!$D$5:$D$253='Analítico Cp.'!$B177),-('Comp.'!$L$5:$L$253=M$1),('Comp.'!$E$5:$E$253))</f>
        <v>0</v>
      </c>
      <c r="N177" s="15">
        <f>SUMPRODUCT(-('Diário 2o PA'!$E$5:$E$1412='Analítico Cp.'!$B177),-('Diário 2o PA'!$Q$5:$Q$1412=N$1),('Diário 2o PA'!$F$5:$F$1412))
+SUMPRODUCT(-('Diário 3o PA'!$E$5:$E$2004='Analítico Cp.'!$B177),-('Diário 3o PA'!$Q$5:$Q$2004=N$1),('Diário 3o PA'!$F$5:$F$2004))
+SUMPRODUCT(-('Diário 4º PA'!$E$5:$E$2004='Analítico Cp.'!$B177),-('Diário 4º PA'!$Q$5:$Q$2004=N$1),('Diário 4º PA'!$F$5:$F$2004))
+SUMPRODUCT(-('Diário 5º PA'!$E$5:$E$2004='Analítico Cp.'!$B177),-('Diário 5º PA'!$Q$5:$Q$2004=N$1),('Diário 5º PA'!$F$5:$F$2004))
+SUMPRODUCT(-('Comp.'!$D$5:$D$253='Analítico Cp.'!$B177),-('Comp.'!$L$5:$L$253=N$1),('Comp.'!$E$5:$E$253))</f>
        <v>0</v>
      </c>
      <c r="O177" s="16">
        <f t="shared" si="17"/>
        <v>0</v>
      </c>
      <c r="P177" s="193">
        <f t="shared" si="18"/>
        <v>0</v>
      </c>
    </row>
    <row r="178" spans="1:16" ht="23.25" customHeight="1" x14ac:dyDescent="0.25">
      <c r="A178" s="68" t="s">
        <v>141</v>
      </c>
      <c r="B178" s="66" t="s">
        <v>225</v>
      </c>
      <c r="C178" s="15">
        <f>SUMPRODUCT(-('Diário 2o PA'!$E$5:$E$1412='Analítico Cp.'!$B178),-('Diário 2o PA'!$Q$5:$Q$1412=C$1),('Diário 2o PA'!$F$5:$F$1412))
+SUMPRODUCT(-('Diário 3o PA'!$E$5:$E$2004='Analítico Cp.'!$B178),-('Diário 3o PA'!$Q$5:$Q$2004=C$1),('Diário 3o PA'!$F$5:$F$2004))
+SUMPRODUCT(-('Diário 4º PA'!$E$5:$E$2004='Analítico Cp.'!$B178),-('Diário 4º PA'!$Q$5:$Q$2004=C$1),('Diário 4º PA'!$F$5:$F$2004))
+SUMPRODUCT(-('Diário 5º PA'!$E$5:$E$2004='Analítico Cp.'!$B178),-('Diário 5º PA'!$Q$5:$Q$2004=C$1),('Diário 5º PA'!$F$5:$F$2004))
+SUMPRODUCT(-('Comp.'!$D$5:$D$253='Analítico Cp.'!$B178),-('Comp.'!$L$5:$L$253=C$1),('Comp.'!$E$5:$E$253))</f>
        <v>0</v>
      </c>
      <c r="D178" s="15">
        <f>SUMPRODUCT(-('Diário 2o PA'!$E$5:$E$1412='Analítico Cp.'!$B178),-('Diário 2o PA'!$Q$5:$Q$1412=D$1),('Diário 2o PA'!$F$5:$F$1412))
+SUMPRODUCT(-('Diário 3o PA'!$E$5:$E$2004='Analítico Cp.'!$B178),-('Diário 3o PA'!$Q$5:$Q$2004=D$1),('Diário 3o PA'!$F$5:$F$2004))
+SUMPRODUCT(-('Diário 4º PA'!$E$5:$E$2004='Analítico Cp.'!$B178),-('Diário 4º PA'!$Q$5:$Q$2004=D$1),('Diário 4º PA'!$F$5:$F$2004))
+SUMPRODUCT(-('Diário 5º PA'!$E$5:$E$2004='Analítico Cp.'!$B178),-('Diário 5º PA'!$Q$5:$Q$2004=D$1),('Diário 5º PA'!$F$5:$F$2004))
+SUMPRODUCT(-('Comp.'!$D$5:$D$253='Analítico Cp.'!$B178),-('Comp.'!$L$5:$L$253=D$1),('Comp.'!$E$5:$E$253))</f>
        <v>0</v>
      </c>
      <c r="E178" s="15">
        <f>SUMPRODUCT(-('Diário 2o PA'!$E$5:$E$1412='Analítico Cp.'!$B178),-('Diário 2o PA'!$Q$5:$Q$1412=E$1),('Diário 2o PA'!$F$5:$F$1412))
+SUMPRODUCT(-('Diário 3o PA'!$E$5:$E$2004='Analítico Cp.'!$B178),-('Diário 3o PA'!$Q$5:$Q$2004=E$1),('Diário 3o PA'!$F$5:$F$2004))
+SUMPRODUCT(-('Diário 4º PA'!$E$5:$E$2004='Analítico Cp.'!$B178),-('Diário 4º PA'!$Q$5:$Q$2004=E$1),('Diário 4º PA'!$F$5:$F$2004))
+SUMPRODUCT(-('Diário 5º PA'!$E$5:$E$2004='Analítico Cp.'!$B178),-('Diário 5º PA'!$Q$5:$Q$2004=E$1),('Diário 5º PA'!$F$5:$F$2004))
+SUMPRODUCT(-('Comp.'!$D$5:$D$253='Analítico Cp.'!$B178),-('Comp.'!$L$5:$L$253=E$1),('Comp.'!$E$5:$E$253))</f>
        <v>0</v>
      </c>
      <c r="F178" s="15">
        <f>SUMPRODUCT(-('Diário 2o PA'!$E$5:$E$1412='Analítico Cp.'!$B178),-('Diário 2o PA'!$Q$5:$Q$1412=F$1),('Diário 2o PA'!$F$5:$F$1412))
+SUMPRODUCT(-('Diário 3o PA'!$E$5:$E$2004='Analítico Cp.'!$B178),-('Diário 3o PA'!$Q$5:$Q$2004=F$1),('Diário 3o PA'!$F$5:$F$2004))
+SUMPRODUCT(-('Diário 4º PA'!$E$5:$E$2004='Analítico Cp.'!$B178),-('Diário 4º PA'!$Q$5:$Q$2004=F$1),('Diário 4º PA'!$F$5:$F$2004))
+SUMPRODUCT(-('Diário 5º PA'!$E$5:$E$2004='Analítico Cp.'!$B178),-('Diário 5º PA'!$Q$5:$Q$2004=F$1),('Diário 5º PA'!$F$5:$F$2004))
+SUMPRODUCT(-('Comp.'!$D$5:$D$253='Analítico Cp.'!$B178),-('Comp.'!$L$5:$L$253=F$1),('Comp.'!$E$5:$E$253))</f>
        <v>0</v>
      </c>
      <c r="G178" s="15">
        <f>SUMPRODUCT(-('Diário 2o PA'!$E$5:$E$1412='Analítico Cp.'!$B178),-('Diário 2o PA'!$Q$5:$Q$1412=G$1),('Diário 2o PA'!$F$5:$F$1412))
+SUMPRODUCT(-('Diário 3o PA'!$E$5:$E$2004='Analítico Cp.'!$B178),-('Diário 3o PA'!$Q$5:$Q$2004=G$1),('Diário 3o PA'!$F$5:$F$2004))
+SUMPRODUCT(-('Diário 4º PA'!$E$5:$E$2004='Analítico Cp.'!$B178),-('Diário 4º PA'!$Q$5:$Q$2004=G$1),('Diário 4º PA'!$F$5:$F$2004))
+SUMPRODUCT(-('Diário 5º PA'!$E$5:$E$2004='Analítico Cp.'!$B178),-('Diário 5º PA'!$Q$5:$Q$2004=G$1),('Diário 5º PA'!$F$5:$F$2004))
+SUMPRODUCT(-('Comp.'!$D$5:$D$253='Analítico Cp.'!$B178),-('Comp.'!$L$5:$L$253=G$1),('Comp.'!$E$5:$E$253))</f>
        <v>0</v>
      </c>
      <c r="H178" s="15">
        <f>SUMPRODUCT(-('Diário 2o PA'!$E$5:$E$1412='Analítico Cp.'!$B178),-('Diário 2o PA'!$Q$5:$Q$1412=H$1),('Diário 2o PA'!$F$5:$F$1412))
+SUMPRODUCT(-('Diário 3o PA'!$E$5:$E$2004='Analítico Cp.'!$B178),-('Diário 3o PA'!$Q$5:$Q$2004=H$1),('Diário 3o PA'!$F$5:$F$2004))
+SUMPRODUCT(-('Diário 4º PA'!$E$5:$E$2004='Analítico Cp.'!$B178),-('Diário 4º PA'!$Q$5:$Q$2004=H$1),('Diário 4º PA'!$F$5:$F$2004))
+SUMPRODUCT(-('Diário 5º PA'!$E$5:$E$2004='Analítico Cp.'!$B178),-('Diário 5º PA'!$Q$5:$Q$2004=H$1),('Diário 5º PA'!$F$5:$F$2004))
+SUMPRODUCT(-('Comp.'!$D$5:$D$253='Analítico Cp.'!$B178),-('Comp.'!$L$5:$L$253=H$1),('Comp.'!$E$5:$E$253))</f>
        <v>0</v>
      </c>
      <c r="I178" s="15">
        <f>SUMPRODUCT(-('Diário 2o PA'!$E$5:$E$1412='Analítico Cp.'!$B178),-('Diário 2o PA'!$Q$5:$Q$1412=I$1),('Diário 2o PA'!$F$5:$F$1412))
+SUMPRODUCT(-('Diário 3o PA'!$E$5:$E$2004='Analítico Cp.'!$B178),-('Diário 3o PA'!$Q$5:$Q$2004=I$1),('Diário 3o PA'!$F$5:$F$2004))
+SUMPRODUCT(-('Diário 4º PA'!$E$5:$E$2004='Analítico Cp.'!$B178),-('Diário 4º PA'!$Q$5:$Q$2004=I$1),('Diário 4º PA'!$F$5:$F$2004))
+SUMPRODUCT(-('Diário 5º PA'!$E$5:$E$2004='Analítico Cp.'!$B178),-('Diário 5º PA'!$Q$5:$Q$2004=I$1),('Diário 5º PA'!$F$5:$F$2004))
+SUMPRODUCT(-('Comp.'!$D$5:$D$253='Analítico Cp.'!$B178),-('Comp.'!$L$5:$L$253=I$1),('Comp.'!$E$5:$E$253))</f>
        <v>0</v>
      </c>
      <c r="J178" s="15">
        <f>SUMPRODUCT(-('Diário 2o PA'!$E$5:$E$1412='Analítico Cp.'!$B178),-('Diário 2o PA'!$Q$5:$Q$1412=J$1),('Diário 2o PA'!$F$5:$F$1412))
+SUMPRODUCT(-('Diário 3o PA'!$E$5:$E$2004='Analítico Cp.'!$B178),-('Diário 3o PA'!$Q$5:$Q$2004=J$1),('Diário 3o PA'!$F$5:$F$2004))
+SUMPRODUCT(-('Diário 4º PA'!$E$5:$E$2004='Analítico Cp.'!$B178),-('Diário 4º PA'!$Q$5:$Q$2004=J$1),('Diário 4º PA'!$F$5:$F$2004))
+SUMPRODUCT(-('Diário 5º PA'!$E$5:$E$2004='Analítico Cp.'!$B178),-('Diário 5º PA'!$Q$5:$Q$2004=J$1),('Diário 5º PA'!$F$5:$F$2004))
+SUMPRODUCT(-('Comp.'!$D$5:$D$253='Analítico Cp.'!$B178),-('Comp.'!$L$5:$L$253=J$1),('Comp.'!$E$5:$E$253))</f>
        <v>0</v>
      </c>
      <c r="K178" s="15">
        <f>SUMPRODUCT(-('Diário 2o PA'!$E$5:$E$1412='Analítico Cp.'!$B178),-('Diário 2o PA'!$Q$5:$Q$1412=K$1),('Diário 2o PA'!$F$5:$F$1412))
+SUMPRODUCT(-('Diário 3o PA'!$E$5:$E$2004='Analítico Cp.'!$B178),-('Diário 3o PA'!$Q$5:$Q$2004=K$1),('Diário 3o PA'!$F$5:$F$2004))
+SUMPRODUCT(-('Diário 4º PA'!$E$5:$E$2004='Analítico Cp.'!$B178),-('Diário 4º PA'!$Q$5:$Q$2004=K$1),('Diário 4º PA'!$F$5:$F$2004))
+SUMPRODUCT(-('Diário 5º PA'!$E$5:$E$2004='Analítico Cp.'!$B178),-('Diário 5º PA'!$Q$5:$Q$2004=K$1),('Diário 5º PA'!$F$5:$F$2004))
+SUMPRODUCT(-('Comp.'!$D$5:$D$253='Analítico Cp.'!$B178),-('Comp.'!$L$5:$L$253=K$1),('Comp.'!$E$5:$E$253))</f>
        <v>0</v>
      </c>
      <c r="L178" s="15">
        <f>SUMPRODUCT(-('Diário 2o PA'!$E$5:$E$1412='Analítico Cp.'!$B178),-('Diário 2o PA'!$Q$5:$Q$1412=L$1),('Diário 2o PA'!$F$5:$F$1412))
+SUMPRODUCT(-('Diário 3o PA'!$E$5:$E$2004='Analítico Cp.'!$B178),-('Diário 3o PA'!$Q$5:$Q$2004=L$1),('Diário 3o PA'!$F$5:$F$2004))
+SUMPRODUCT(-('Diário 4º PA'!$E$5:$E$2004='Analítico Cp.'!$B178),-('Diário 4º PA'!$Q$5:$Q$2004=L$1),('Diário 4º PA'!$F$5:$F$2004))
+SUMPRODUCT(-('Diário 5º PA'!$E$5:$E$2004='Analítico Cp.'!$B178),-('Diário 5º PA'!$Q$5:$Q$2004=L$1),('Diário 5º PA'!$F$5:$F$2004))
+SUMPRODUCT(-('Comp.'!$D$5:$D$253='Analítico Cp.'!$B178),-('Comp.'!$L$5:$L$253=L$1),('Comp.'!$E$5:$E$253))</f>
        <v>0</v>
      </c>
      <c r="M178" s="15">
        <f>SUMPRODUCT(-('Diário 2o PA'!$E$5:$E$1412='Analítico Cp.'!$B178),-('Diário 2o PA'!$Q$5:$Q$1412=M$1),('Diário 2o PA'!$F$5:$F$1412))
+SUMPRODUCT(-('Diário 3o PA'!$E$5:$E$2004='Analítico Cp.'!$B178),-('Diário 3o PA'!$Q$5:$Q$2004=M$1),('Diário 3o PA'!$F$5:$F$2004))
+SUMPRODUCT(-('Diário 4º PA'!$E$5:$E$2004='Analítico Cp.'!$B178),-('Diário 4º PA'!$Q$5:$Q$2004=M$1),('Diário 4º PA'!$F$5:$F$2004))
+SUMPRODUCT(-('Diário 5º PA'!$E$5:$E$2004='Analítico Cp.'!$B178),-('Diário 5º PA'!$Q$5:$Q$2004=M$1),('Diário 5º PA'!$F$5:$F$2004))
+SUMPRODUCT(-('Comp.'!$D$5:$D$253='Analítico Cp.'!$B178),-('Comp.'!$L$5:$L$253=M$1),('Comp.'!$E$5:$E$253))</f>
        <v>0</v>
      </c>
      <c r="N178" s="15">
        <f>SUMPRODUCT(-('Diário 2o PA'!$E$5:$E$1412='Analítico Cp.'!$B178),-('Diário 2o PA'!$Q$5:$Q$1412=N$1),('Diário 2o PA'!$F$5:$F$1412))
+SUMPRODUCT(-('Diário 3o PA'!$E$5:$E$2004='Analítico Cp.'!$B178),-('Diário 3o PA'!$Q$5:$Q$2004=N$1),('Diário 3o PA'!$F$5:$F$2004))
+SUMPRODUCT(-('Diário 4º PA'!$E$5:$E$2004='Analítico Cp.'!$B178),-('Diário 4º PA'!$Q$5:$Q$2004=N$1),('Diário 4º PA'!$F$5:$F$2004))
+SUMPRODUCT(-('Diário 5º PA'!$E$5:$E$2004='Analítico Cp.'!$B178),-('Diário 5º PA'!$Q$5:$Q$2004=N$1),('Diário 5º PA'!$F$5:$F$2004))
+SUMPRODUCT(-('Comp.'!$D$5:$D$253='Analítico Cp.'!$B178),-('Comp.'!$L$5:$L$253=N$1),('Comp.'!$E$5:$E$253))</f>
        <v>0</v>
      </c>
      <c r="O178" s="16">
        <f t="shared" ref="O178:O179" si="19">SUM(C178:N178)</f>
        <v>0</v>
      </c>
      <c r="P178" s="193">
        <f t="shared" ref="P178:P179" si="20">IF($O$182=0,0,O178/$O$182)</f>
        <v>0</v>
      </c>
    </row>
    <row r="179" spans="1:16" ht="23.25" customHeight="1" x14ac:dyDescent="0.25">
      <c r="A179" s="68" t="s">
        <v>739</v>
      </c>
      <c r="B179" s="66" t="s">
        <v>738</v>
      </c>
      <c r="C179" s="15">
        <f>SUMPRODUCT(-('Diário 2o PA'!$E$5:$E$1412='Analítico Cp.'!$B179),-('Diário 2o PA'!$Q$5:$Q$1412=C$1),('Diário 2o PA'!$F$5:$F$1412))
+SUMPRODUCT(-('Diário 3o PA'!$E$5:$E$2004='Analítico Cp.'!$B179),-('Diário 3o PA'!$Q$5:$Q$2004=C$1),('Diário 3o PA'!$F$5:$F$2004))
+SUMPRODUCT(-('Diário 4º PA'!$E$5:$E$2004='Analítico Cp.'!$B179),-('Diário 4º PA'!$Q$5:$Q$2004=C$1),('Diário 4º PA'!$F$5:$F$2004))
+SUMPRODUCT(-('Diário 5º PA'!$E$5:$E$2004='Analítico Cp.'!$B179),-('Diário 5º PA'!$Q$5:$Q$2004=C$1),('Diário 5º PA'!$F$5:$F$2004))
+SUMPRODUCT(-('Comp.'!$D$5:$D$253='Analítico Cp.'!$B179),-('Comp.'!$L$5:$L$253=C$1),('Comp.'!$E$5:$E$253))</f>
        <v>1677.5</v>
      </c>
      <c r="D179" s="15">
        <f>SUMPRODUCT(-('Diário 2o PA'!$E$5:$E$1412='Analítico Cp.'!$B179),-('Diário 2o PA'!$Q$5:$Q$1412=D$1),('Diário 2o PA'!$F$5:$F$1412))
+SUMPRODUCT(-('Diário 3o PA'!$E$5:$E$2004='Analítico Cp.'!$B179),-('Diário 3o PA'!$Q$5:$Q$2004=D$1),('Diário 3o PA'!$F$5:$F$2004))
+SUMPRODUCT(-('Diário 4º PA'!$E$5:$E$2004='Analítico Cp.'!$B179),-('Diário 4º PA'!$Q$5:$Q$2004=D$1),('Diário 4º PA'!$F$5:$F$2004))
+SUMPRODUCT(-('Diário 5º PA'!$E$5:$E$2004='Analítico Cp.'!$B179),-('Diário 5º PA'!$Q$5:$Q$2004=D$1),('Diário 5º PA'!$F$5:$F$2004))
+SUMPRODUCT(-('Comp.'!$D$5:$D$253='Analítico Cp.'!$B179),-('Comp.'!$L$5:$L$253=D$1),('Comp.'!$E$5:$E$253))</f>
        <v>405</v>
      </c>
      <c r="E179" s="15">
        <f>SUMPRODUCT(-('Diário 2o PA'!$E$5:$E$1412='Analítico Cp.'!$B179),-('Diário 2o PA'!$Q$5:$Q$1412=E$1),('Diário 2o PA'!$F$5:$F$1412))
+SUMPRODUCT(-('Diário 3o PA'!$E$5:$E$2004='Analítico Cp.'!$B179),-('Diário 3o PA'!$Q$5:$Q$2004=E$1),('Diário 3o PA'!$F$5:$F$2004))
+SUMPRODUCT(-('Diário 4º PA'!$E$5:$E$2004='Analítico Cp.'!$B179),-('Diário 4º PA'!$Q$5:$Q$2004=E$1),('Diário 4º PA'!$F$5:$F$2004))
+SUMPRODUCT(-('Diário 5º PA'!$E$5:$E$2004='Analítico Cp.'!$B179),-('Diário 5º PA'!$Q$5:$Q$2004=E$1),('Diário 5º PA'!$F$5:$F$2004))
+SUMPRODUCT(-('Comp.'!$D$5:$D$253='Analítico Cp.'!$B179),-('Comp.'!$L$5:$L$253=E$1),('Comp.'!$E$5:$E$253))</f>
        <v>16486.5</v>
      </c>
      <c r="F179" s="15">
        <f>SUMPRODUCT(-('Diário 2o PA'!$E$5:$E$1412='Analítico Cp.'!$B179),-('Diário 2o PA'!$Q$5:$Q$1412=F$1),('Diário 2o PA'!$F$5:$F$1412))
+SUMPRODUCT(-('Diário 3o PA'!$E$5:$E$2004='Analítico Cp.'!$B179),-('Diário 3o PA'!$Q$5:$Q$2004=F$1),('Diário 3o PA'!$F$5:$F$2004))
+SUMPRODUCT(-('Diário 4º PA'!$E$5:$E$2004='Analítico Cp.'!$B179),-('Diário 4º PA'!$Q$5:$Q$2004=F$1),('Diário 4º PA'!$F$5:$F$2004))
+SUMPRODUCT(-('Diário 5º PA'!$E$5:$E$2004='Analítico Cp.'!$B179),-('Diário 5º PA'!$Q$5:$Q$2004=F$1),('Diário 5º PA'!$F$5:$F$2004))
+SUMPRODUCT(-('Comp.'!$D$5:$D$253='Analítico Cp.'!$B179),-('Comp.'!$L$5:$L$253=F$1),('Comp.'!$E$5:$E$253))</f>
        <v>0</v>
      </c>
      <c r="G179" s="15">
        <f>SUMPRODUCT(-('Diário 2o PA'!$E$5:$E$1412='Analítico Cp.'!$B179),-('Diário 2o PA'!$Q$5:$Q$1412=G$1),('Diário 2o PA'!$F$5:$F$1412))
+SUMPRODUCT(-('Diário 3o PA'!$E$5:$E$2004='Analítico Cp.'!$B179),-('Diário 3o PA'!$Q$5:$Q$2004=G$1),('Diário 3o PA'!$F$5:$F$2004))
+SUMPRODUCT(-('Diário 4º PA'!$E$5:$E$2004='Analítico Cp.'!$B179),-('Diário 4º PA'!$Q$5:$Q$2004=G$1),('Diário 4º PA'!$F$5:$F$2004))
+SUMPRODUCT(-('Diário 5º PA'!$E$5:$E$2004='Analítico Cp.'!$B179),-('Diário 5º PA'!$Q$5:$Q$2004=G$1),('Diário 5º PA'!$F$5:$F$2004))
+SUMPRODUCT(-('Comp.'!$D$5:$D$253='Analítico Cp.'!$B179),-('Comp.'!$L$5:$L$253=G$1),('Comp.'!$E$5:$E$253))</f>
        <v>0</v>
      </c>
      <c r="H179" s="15">
        <f>SUMPRODUCT(-('Diário 2o PA'!$E$5:$E$1412='Analítico Cp.'!$B179),-('Diário 2o PA'!$Q$5:$Q$1412=H$1),('Diário 2o PA'!$F$5:$F$1412))
+SUMPRODUCT(-('Diário 3o PA'!$E$5:$E$2004='Analítico Cp.'!$B179),-('Diário 3o PA'!$Q$5:$Q$2004=H$1),('Diário 3o PA'!$F$5:$F$2004))
+SUMPRODUCT(-('Diário 4º PA'!$E$5:$E$2004='Analítico Cp.'!$B179),-('Diário 4º PA'!$Q$5:$Q$2004=H$1),('Diário 4º PA'!$F$5:$F$2004))
+SUMPRODUCT(-('Diário 5º PA'!$E$5:$E$2004='Analítico Cp.'!$B179),-('Diário 5º PA'!$Q$5:$Q$2004=H$1),('Diário 5º PA'!$F$5:$F$2004))
+SUMPRODUCT(-('Comp.'!$D$5:$D$253='Analítico Cp.'!$B179),-('Comp.'!$L$5:$L$253=H$1),('Comp.'!$E$5:$E$253))</f>
        <v>0</v>
      </c>
      <c r="I179" s="15">
        <f>SUMPRODUCT(-('Diário 2o PA'!$E$5:$E$1412='Analítico Cp.'!$B179),-('Diário 2o PA'!$Q$5:$Q$1412=I$1),('Diário 2o PA'!$F$5:$F$1412))
+SUMPRODUCT(-('Diário 3o PA'!$E$5:$E$2004='Analítico Cp.'!$B179),-('Diário 3o PA'!$Q$5:$Q$2004=I$1),('Diário 3o PA'!$F$5:$F$2004))
+SUMPRODUCT(-('Diário 4º PA'!$E$5:$E$2004='Analítico Cp.'!$B179),-('Diário 4º PA'!$Q$5:$Q$2004=I$1),('Diário 4º PA'!$F$5:$F$2004))
+SUMPRODUCT(-('Diário 5º PA'!$E$5:$E$2004='Analítico Cp.'!$B179),-('Diário 5º PA'!$Q$5:$Q$2004=I$1),('Diário 5º PA'!$F$5:$F$2004))
+SUMPRODUCT(-('Comp.'!$D$5:$D$253='Analítico Cp.'!$B179),-('Comp.'!$L$5:$L$253=I$1),('Comp.'!$E$5:$E$253))</f>
        <v>0</v>
      </c>
      <c r="J179" s="15">
        <f>SUMPRODUCT(-('Diário 2o PA'!$E$5:$E$1412='Analítico Cp.'!$B179),-('Diário 2o PA'!$Q$5:$Q$1412=J$1),('Diário 2o PA'!$F$5:$F$1412))
+SUMPRODUCT(-('Diário 3o PA'!$E$5:$E$2004='Analítico Cp.'!$B179),-('Diário 3o PA'!$Q$5:$Q$2004=J$1),('Diário 3o PA'!$F$5:$F$2004))
+SUMPRODUCT(-('Diário 4º PA'!$E$5:$E$2004='Analítico Cp.'!$B179),-('Diário 4º PA'!$Q$5:$Q$2004=J$1),('Diário 4º PA'!$F$5:$F$2004))
+SUMPRODUCT(-('Diário 5º PA'!$E$5:$E$2004='Analítico Cp.'!$B179),-('Diário 5º PA'!$Q$5:$Q$2004=J$1),('Diário 5º PA'!$F$5:$F$2004))
+SUMPRODUCT(-('Comp.'!$D$5:$D$253='Analítico Cp.'!$B179),-('Comp.'!$L$5:$L$253=J$1),('Comp.'!$E$5:$E$253))</f>
        <v>0</v>
      </c>
      <c r="K179" s="15">
        <f>SUMPRODUCT(-('Diário 2o PA'!$E$5:$E$1412='Analítico Cp.'!$B179),-('Diário 2o PA'!$Q$5:$Q$1412=K$1),('Diário 2o PA'!$F$5:$F$1412))
+SUMPRODUCT(-('Diário 3o PA'!$E$5:$E$2004='Analítico Cp.'!$B179),-('Diário 3o PA'!$Q$5:$Q$2004=K$1),('Diário 3o PA'!$F$5:$F$2004))
+SUMPRODUCT(-('Diário 4º PA'!$E$5:$E$2004='Analítico Cp.'!$B179),-('Diário 4º PA'!$Q$5:$Q$2004=K$1),('Diário 4º PA'!$F$5:$F$2004))
+SUMPRODUCT(-('Diário 5º PA'!$E$5:$E$2004='Analítico Cp.'!$B179),-('Diário 5º PA'!$Q$5:$Q$2004=K$1),('Diário 5º PA'!$F$5:$F$2004))
+SUMPRODUCT(-('Comp.'!$D$5:$D$253='Analítico Cp.'!$B179),-('Comp.'!$L$5:$L$253=K$1),('Comp.'!$E$5:$E$253))</f>
        <v>0</v>
      </c>
      <c r="L179" s="15">
        <f>SUMPRODUCT(-('Diário 2o PA'!$E$5:$E$1412='Analítico Cp.'!$B179),-('Diário 2o PA'!$Q$5:$Q$1412=L$1),('Diário 2o PA'!$F$5:$F$1412))
+SUMPRODUCT(-('Diário 3o PA'!$E$5:$E$2004='Analítico Cp.'!$B179),-('Diário 3o PA'!$Q$5:$Q$2004=L$1),('Diário 3o PA'!$F$5:$F$2004))
+SUMPRODUCT(-('Diário 4º PA'!$E$5:$E$2004='Analítico Cp.'!$B179),-('Diário 4º PA'!$Q$5:$Q$2004=L$1),('Diário 4º PA'!$F$5:$F$2004))
+SUMPRODUCT(-('Diário 5º PA'!$E$5:$E$2004='Analítico Cp.'!$B179),-('Diário 5º PA'!$Q$5:$Q$2004=L$1),('Diário 5º PA'!$F$5:$F$2004))
+SUMPRODUCT(-('Comp.'!$D$5:$D$253='Analítico Cp.'!$B179),-('Comp.'!$L$5:$L$253=L$1),('Comp.'!$E$5:$E$253))</f>
        <v>0</v>
      </c>
      <c r="M179" s="15">
        <f>SUMPRODUCT(-('Diário 2o PA'!$E$5:$E$1412='Analítico Cp.'!$B179),-('Diário 2o PA'!$Q$5:$Q$1412=M$1),('Diário 2o PA'!$F$5:$F$1412))
+SUMPRODUCT(-('Diário 3o PA'!$E$5:$E$2004='Analítico Cp.'!$B179),-('Diário 3o PA'!$Q$5:$Q$2004=M$1),('Diário 3o PA'!$F$5:$F$2004))
+SUMPRODUCT(-('Diário 4º PA'!$E$5:$E$2004='Analítico Cp.'!$B179),-('Diário 4º PA'!$Q$5:$Q$2004=M$1),('Diário 4º PA'!$F$5:$F$2004))
+SUMPRODUCT(-('Diário 5º PA'!$E$5:$E$2004='Analítico Cp.'!$B179),-('Diário 5º PA'!$Q$5:$Q$2004=M$1),('Diário 5º PA'!$F$5:$F$2004))
+SUMPRODUCT(-('Comp.'!$D$5:$D$253='Analítico Cp.'!$B179),-('Comp.'!$L$5:$L$253=M$1),('Comp.'!$E$5:$E$253))</f>
        <v>0</v>
      </c>
      <c r="N179" s="15">
        <f>SUMPRODUCT(-('Diário 2o PA'!$E$5:$E$1412='Analítico Cp.'!$B179),-('Diário 2o PA'!$Q$5:$Q$1412=N$1),('Diário 2o PA'!$F$5:$F$1412))
+SUMPRODUCT(-('Diário 3o PA'!$E$5:$E$2004='Analítico Cp.'!$B179),-('Diário 3o PA'!$Q$5:$Q$2004=N$1),('Diário 3o PA'!$F$5:$F$2004))
+SUMPRODUCT(-('Diário 4º PA'!$E$5:$E$2004='Analítico Cp.'!$B179),-('Diário 4º PA'!$Q$5:$Q$2004=N$1),('Diário 4º PA'!$F$5:$F$2004))
+SUMPRODUCT(-('Diário 5º PA'!$E$5:$E$2004='Analítico Cp.'!$B179),-('Diário 5º PA'!$Q$5:$Q$2004=N$1),('Diário 5º PA'!$F$5:$F$2004))
+SUMPRODUCT(-('Comp.'!$D$5:$D$253='Analítico Cp.'!$B179),-('Comp.'!$L$5:$L$253=N$1),('Comp.'!$E$5:$E$253))</f>
        <v>0</v>
      </c>
      <c r="O179" s="16">
        <f t="shared" si="19"/>
        <v>18569</v>
      </c>
      <c r="P179" s="193">
        <f t="shared" si="20"/>
        <v>2.6071089482594795E-3</v>
      </c>
    </row>
    <row r="180" spans="1:16" ht="23.25" customHeight="1" thickBot="1" x14ac:dyDescent="0.3">
      <c r="A180" s="28"/>
      <c r="B180" s="29" t="s">
        <v>47</v>
      </c>
      <c r="C180" s="18">
        <f>SUBTOTAL(109,C166:C179)</f>
        <v>1677.5</v>
      </c>
      <c r="D180" s="18">
        <f>SUBTOTAL(109,D166:D179)</f>
        <v>405</v>
      </c>
      <c r="E180" s="18">
        <f>SUBTOTAL(109,E166:E179)</f>
        <v>16486.5</v>
      </c>
      <c r="F180" s="18">
        <f t="shared" ref="F180:N180" si="21">SUBTOTAL(109,F166:F179)</f>
        <v>0</v>
      </c>
      <c r="G180" s="18">
        <f t="shared" si="21"/>
        <v>0</v>
      </c>
      <c r="H180" s="18">
        <f t="shared" si="21"/>
        <v>0</v>
      </c>
      <c r="I180" s="18">
        <f t="shared" si="21"/>
        <v>0</v>
      </c>
      <c r="J180" s="18">
        <f t="shared" si="21"/>
        <v>0</v>
      </c>
      <c r="K180" s="18">
        <f t="shared" si="21"/>
        <v>0</v>
      </c>
      <c r="L180" s="18">
        <f t="shared" si="21"/>
        <v>0</v>
      </c>
      <c r="M180" s="18">
        <f t="shared" si="21"/>
        <v>0</v>
      </c>
      <c r="N180" s="18">
        <f t="shared" si="21"/>
        <v>0</v>
      </c>
      <c r="O180" s="18">
        <f>SUBTOTAL(109,O166:O179)</f>
        <v>18569</v>
      </c>
      <c r="P180" s="200">
        <f>IF($O$182=0,0,O180/$O$182)</f>
        <v>2.6071089482594795E-3</v>
      </c>
    </row>
    <row r="181" spans="1:16" ht="23.25" customHeight="1" thickBot="1" x14ac:dyDescent="0.3">
      <c r="A181" s="246" t="s">
        <v>316</v>
      </c>
      <c r="B181" s="223" t="s">
        <v>311</v>
      </c>
      <c r="C181" s="376">
        <f>SUMPRODUCT(-('Diário 2o PA'!$E$5:$E$1412='Analítico Cp.'!$B181),-('Diário 2o PA'!$Q$5:$Q$1412=C$1),('Diário 2o PA'!$F$5:$F$1412))
+SUMPRODUCT(-('Diário 3o PA'!$E$5:$E$2004='Analítico Cp.'!$B181),-('Diário 3o PA'!$Q$5:$Q$2004=C$1),('Diário 3o PA'!$F$5:$F$2004))
+SUMPRODUCT(-('Diário 4º PA'!$E$5:$E$2004='Analítico Cp.'!$B181),-('Diário 4º PA'!$Q$5:$Q$2004=C$1),('Diário 4º PA'!$F$5:$F$2004))
+SUMPRODUCT(-('Diário 5º PA'!$E$5:$E$2004='Analítico Cp.'!$B181),-('Diário 5º PA'!$Q$5:$Q$2004=C$1),('Diário 5º PA'!$F$5:$F$2004))
+SUMPRODUCT(-('Comp.'!$D$5:$D$253='Analítico Cp.'!$B181),-('Comp.'!$L$5:$L$253=C$1),('Comp.'!$E$5:$E$253))</f>
        <v>11166.9</v>
      </c>
      <c r="D181" s="376">
        <f>SUMPRODUCT(-('Diário 2o PA'!$E$5:$E$1412='Analítico Cp.'!$B181),-('Diário 2o PA'!$Q$5:$Q$1412=D$1),('Diário 2o PA'!$F$5:$F$1412))
+SUMPRODUCT(-('Diário 3o PA'!$E$5:$E$2004='Analítico Cp.'!$B181),-('Diário 3o PA'!$Q$5:$Q$2004=D$1),('Diário 3o PA'!$F$5:$F$2004))
+SUMPRODUCT(-('Diário 4º PA'!$E$5:$E$2004='Analítico Cp.'!$B181),-('Diário 4º PA'!$Q$5:$Q$2004=D$1),('Diário 4º PA'!$F$5:$F$2004))
+SUMPRODUCT(-('Diário 5º PA'!$E$5:$E$2004='Analítico Cp.'!$B181),-('Diário 5º PA'!$Q$5:$Q$2004=D$1),('Diário 5º PA'!$F$5:$F$2004))
+SUMPRODUCT(-('Comp.'!$D$5:$D$253='Analítico Cp.'!$B181),-('Comp.'!$L$5:$L$253=D$1),('Comp.'!$E$5:$E$253))</f>
        <v>1728.11</v>
      </c>
      <c r="E181" s="376">
        <f>SUMPRODUCT(-('Diário 2o PA'!$E$5:$E$1412='Analítico Cp.'!$B181),-('Diário 2o PA'!$Q$5:$Q$1412=E$1),('Diário 2o PA'!$F$5:$F$1412))
+SUMPRODUCT(-('Diário 3o PA'!$E$5:$E$2004='Analítico Cp.'!$B181),-('Diário 3o PA'!$Q$5:$Q$2004=E$1),('Diário 3o PA'!$F$5:$F$2004))
+SUMPRODUCT(-('Diário 4º PA'!$E$5:$E$2004='Analítico Cp.'!$B181),-('Diário 4º PA'!$Q$5:$Q$2004=E$1),('Diário 4º PA'!$F$5:$F$2004))
+SUMPRODUCT(-('Diário 5º PA'!$E$5:$E$2004='Analítico Cp.'!$B181),-('Diário 5º PA'!$Q$5:$Q$2004=E$1),('Diário 5º PA'!$F$5:$F$2004))
+SUMPRODUCT(-('Comp.'!$D$5:$D$253='Analítico Cp.'!$B181),-('Comp.'!$L$5:$L$253=E$1),('Comp.'!$E$5:$E$253))</f>
        <v>11088.530000000002</v>
      </c>
      <c r="F181" s="376">
        <f>SUMPRODUCT(-('Diário 2o PA'!$E$5:$E$1412='Analítico Cp.'!$B181),-('Diário 2o PA'!$Q$5:$Q$1412=F$1),('Diário 2o PA'!$F$5:$F$1412))
+SUMPRODUCT(-('Diário 3o PA'!$E$5:$E$2004='Analítico Cp.'!$B181),-('Diário 3o PA'!$Q$5:$Q$2004=F$1),('Diário 3o PA'!$F$5:$F$2004))
+SUMPRODUCT(-('Diário 4º PA'!$E$5:$E$2004='Analítico Cp.'!$B181),-('Diário 4º PA'!$Q$5:$Q$2004=F$1),('Diário 4º PA'!$F$5:$F$2004))
+SUMPRODUCT(-('Diário 5º PA'!$E$5:$E$2004='Analítico Cp.'!$B181),-('Diário 5º PA'!$Q$5:$Q$2004=F$1),('Diário 5º PA'!$F$5:$F$2004))
+SUMPRODUCT(-('Comp.'!$D$5:$D$253='Analítico Cp.'!$B181),-('Comp.'!$L$5:$L$253=F$1),('Comp.'!$E$5:$E$253))</f>
        <v>0</v>
      </c>
      <c r="G181" s="376">
        <f>SUMPRODUCT(-('Diário 2o PA'!$E$5:$E$1412='Analítico Cp.'!$B181),-('Diário 2o PA'!$Q$5:$Q$1412=G$1),('Diário 2o PA'!$F$5:$F$1412))
+SUMPRODUCT(-('Diário 3o PA'!$E$5:$E$2004='Analítico Cp.'!$B181),-('Diário 3o PA'!$Q$5:$Q$2004=G$1),('Diário 3o PA'!$F$5:$F$2004))
+SUMPRODUCT(-('Diário 4º PA'!$E$5:$E$2004='Analítico Cp.'!$B181),-('Diário 4º PA'!$Q$5:$Q$2004=G$1),('Diário 4º PA'!$F$5:$F$2004))
+SUMPRODUCT(-('Diário 5º PA'!$E$5:$E$2004='Analítico Cp.'!$B181),-('Diário 5º PA'!$Q$5:$Q$2004=G$1),('Diário 5º PA'!$F$5:$F$2004))
+SUMPRODUCT(-('Comp.'!$D$5:$D$253='Analítico Cp.'!$B181),-('Comp.'!$L$5:$L$253=G$1),('Comp.'!$E$5:$E$253))</f>
        <v>0</v>
      </c>
      <c r="H181" s="376">
        <f>SUMPRODUCT(-('Diário 2o PA'!$E$5:$E$1412='Analítico Cp.'!$B181),-('Diário 2o PA'!$Q$5:$Q$1412=H$1),('Diário 2o PA'!$F$5:$F$1412))
+SUMPRODUCT(-('Diário 3o PA'!$E$5:$E$2004='Analítico Cp.'!$B181),-('Diário 3o PA'!$Q$5:$Q$2004=H$1),('Diário 3o PA'!$F$5:$F$2004))
+SUMPRODUCT(-('Diário 4º PA'!$E$5:$E$2004='Analítico Cp.'!$B181),-('Diário 4º PA'!$Q$5:$Q$2004=H$1),('Diário 4º PA'!$F$5:$F$2004))
+SUMPRODUCT(-('Diário 5º PA'!$E$5:$E$2004='Analítico Cp.'!$B181),-('Diário 5º PA'!$Q$5:$Q$2004=H$1),('Diário 5º PA'!$F$5:$F$2004))
+SUMPRODUCT(-('Comp.'!$D$5:$D$253='Analítico Cp.'!$B181),-('Comp.'!$L$5:$L$253=H$1),('Comp.'!$E$5:$E$253))</f>
        <v>0</v>
      </c>
      <c r="I181" s="376">
        <f>SUMPRODUCT(-('Diário 2o PA'!$E$5:$E$1412='Analítico Cp.'!$B181),-('Diário 2o PA'!$Q$5:$Q$1412=I$1),('Diário 2o PA'!$F$5:$F$1412))
+SUMPRODUCT(-('Diário 3o PA'!$E$5:$E$2004='Analítico Cp.'!$B181),-('Diário 3o PA'!$Q$5:$Q$2004=I$1),('Diário 3o PA'!$F$5:$F$2004))
+SUMPRODUCT(-('Diário 4º PA'!$E$5:$E$2004='Analítico Cp.'!$B181),-('Diário 4º PA'!$Q$5:$Q$2004=I$1),('Diário 4º PA'!$F$5:$F$2004))
+SUMPRODUCT(-('Diário 5º PA'!$E$5:$E$2004='Analítico Cp.'!$B181),-('Diário 5º PA'!$Q$5:$Q$2004=I$1),('Diário 5º PA'!$F$5:$F$2004))
+SUMPRODUCT(-('Comp.'!$D$5:$D$253='Analítico Cp.'!$B181),-('Comp.'!$L$5:$L$253=I$1),('Comp.'!$E$5:$E$253))</f>
        <v>0</v>
      </c>
      <c r="J181" s="376">
        <f>SUMPRODUCT(-('Diário 2o PA'!$E$5:$E$1412='Analítico Cp.'!$B181),-('Diário 2o PA'!$Q$5:$Q$1412=J$1),('Diário 2o PA'!$F$5:$F$1412))
+SUMPRODUCT(-('Diário 3o PA'!$E$5:$E$2004='Analítico Cp.'!$B181),-('Diário 3o PA'!$Q$5:$Q$2004=J$1),('Diário 3o PA'!$F$5:$F$2004))
+SUMPRODUCT(-('Diário 4º PA'!$E$5:$E$2004='Analítico Cp.'!$B181),-('Diário 4º PA'!$Q$5:$Q$2004=J$1),('Diário 4º PA'!$F$5:$F$2004))
+SUMPRODUCT(-('Diário 5º PA'!$E$5:$E$2004='Analítico Cp.'!$B181),-('Diário 5º PA'!$Q$5:$Q$2004=J$1),('Diário 5º PA'!$F$5:$F$2004))
+SUMPRODUCT(-('Comp.'!$D$5:$D$253='Analítico Cp.'!$B181),-('Comp.'!$L$5:$L$253=J$1),('Comp.'!$E$5:$E$253))</f>
        <v>0</v>
      </c>
      <c r="K181" s="376">
        <f>SUMPRODUCT(-('Diário 2o PA'!$E$5:$E$1412='Analítico Cp.'!$B181),-('Diário 2o PA'!$Q$5:$Q$1412=K$1),('Diário 2o PA'!$F$5:$F$1412))
+SUMPRODUCT(-('Diário 3o PA'!$E$5:$E$2004='Analítico Cp.'!$B181),-('Diário 3o PA'!$Q$5:$Q$2004=K$1),('Diário 3o PA'!$F$5:$F$2004))
+SUMPRODUCT(-('Diário 4º PA'!$E$5:$E$2004='Analítico Cp.'!$B181),-('Diário 4º PA'!$Q$5:$Q$2004=K$1),('Diário 4º PA'!$F$5:$F$2004))
+SUMPRODUCT(-('Diário 5º PA'!$E$5:$E$2004='Analítico Cp.'!$B181),-('Diário 5º PA'!$Q$5:$Q$2004=K$1),('Diário 5º PA'!$F$5:$F$2004))
+SUMPRODUCT(-('Comp.'!$D$5:$D$253='Analítico Cp.'!$B181),-('Comp.'!$L$5:$L$253=K$1),('Comp.'!$E$5:$E$253))</f>
        <v>0</v>
      </c>
      <c r="L181" s="376">
        <f>SUMPRODUCT(-('Diário 2o PA'!$E$5:$E$1412='Analítico Cp.'!$B181),-('Diário 2o PA'!$Q$5:$Q$1412=L$1),('Diário 2o PA'!$F$5:$F$1412))
+SUMPRODUCT(-('Diário 3o PA'!$E$5:$E$2004='Analítico Cp.'!$B181),-('Diário 3o PA'!$Q$5:$Q$2004=L$1),('Diário 3o PA'!$F$5:$F$2004))
+SUMPRODUCT(-('Diário 4º PA'!$E$5:$E$2004='Analítico Cp.'!$B181),-('Diário 4º PA'!$Q$5:$Q$2004=L$1),('Diário 4º PA'!$F$5:$F$2004))
+SUMPRODUCT(-('Diário 5º PA'!$E$5:$E$2004='Analítico Cp.'!$B181),-('Diário 5º PA'!$Q$5:$Q$2004=L$1),('Diário 5º PA'!$F$5:$F$2004))
+SUMPRODUCT(-('Comp.'!$D$5:$D$253='Analítico Cp.'!$B181),-('Comp.'!$L$5:$L$253=L$1),('Comp.'!$E$5:$E$253))</f>
        <v>0</v>
      </c>
      <c r="M181" s="376">
        <f>SUMPRODUCT(-('Diário 2o PA'!$E$5:$E$1412='Analítico Cp.'!$B181),-('Diário 2o PA'!$Q$5:$Q$1412=M$1),('Diário 2o PA'!$F$5:$F$1412))
+SUMPRODUCT(-('Diário 3o PA'!$E$5:$E$2004='Analítico Cp.'!$B181),-('Diário 3o PA'!$Q$5:$Q$2004=M$1),('Diário 3o PA'!$F$5:$F$2004))
+SUMPRODUCT(-('Diário 4º PA'!$E$5:$E$2004='Analítico Cp.'!$B181),-('Diário 4º PA'!$Q$5:$Q$2004=M$1),('Diário 4º PA'!$F$5:$F$2004))
+SUMPRODUCT(-('Diário 5º PA'!$E$5:$E$2004='Analítico Cp.'!$B181),-('Diário 5º PA'!$Q$5:$Q$2004=M$1),('Diário 5º PA'!$F$5:$F$2004))
+SUMPRODUCT(-('Comp.'!$D$5:$D$253='Analítico Cp.'!$B181),-('Comp.'!$L$5:$L$253=M$1),('Comp.'!$E$5:$E$253))</f>
        <v>0</v>
      </c>
      <c r="N181" s="376">
        <f>SUMPRODUCT(-('Diário 2o PA'!$E$5:$E$1412='Analítico Cp.'!$B181),-('Diário 2o PA'!$Q$5:$Q$1412=N$1),('Diário 2o PA'!$F$5:$F$1412))
+SUMPRODUCT(-('Diário 3o PA'!$E$5:$E$2004='Analítico Cp.'!$B181),-('Diário 3o PA'!$Q$5:$Q$2004=N$1),('Diário 3o PA'!$F$5:$F$2004))
+SUMPRODUCT(-('Diário 4º PA'!$E$5:$E$2004='Analítico Cp.'!$B181),-('Diário 4º PA'!$Q$5:$Q$2004=N$1),('Diário 4º PA'!$F$5:$F$2004))
+SUMPRODUCT(-('Diário 5º PA'!$E$5:$E$2004='Analítico Cp.'!$B181),-('Diário 5º PA'!$Q$5:$Q$2004=N$1),('Diário 5º PA'!$F$5:$F$2004))
+SUMPRODUCT(-('Comp.'!$D$5:$D$253='Analítico Cp.'!$B181),-('Comp.'!$L$5:$L$253=N$1),('Comp.'!$E$5:$E$253))</f>
        <v>0</v>
      </c>
      <c r="O181" s="21">
        <f t="shared" si="17"/>
        <v>23983.54</v>
      </c>
      <c r="P181" s="194">
        <f>IF($O$182=0,0,O181/$O$182)</f>
        <v>3.3673165892045428E-3</v>
      </c>
    </row>
    <row r="182" spans="1:16" ht="23.25" customHeight="1" thickBot="1" x14ac:dyDescent="0.3">
      <c r="A182" s="76" t="s">
        <v>251</v>
      </c>
      <c r="B182" s="146"/>
      <c r="C182" s="21">
        <f>SUBTOTAL(109,C20:C180)</f>
        <v>2419375.2099999995</v>
      </c>
      <c r="D182" s="21">
        <f>SUBTOTAL(109,D20:D180)</f>
        <v>3064501.0999999996</v>
      </c>
      <c r="E182" s="21">
        <f>SUBTOTAL(109,E20:E180)</f>
        <v>1556199.7700000003</v>
      </c>
      <c r="F182" s="21">
        <f t="shared" ref="F182:N182" si="22">SUBTOTAL(109,F20:F180)</f>
        <v>58389.18</v>
      </c>
      <c r="G182" s="21">
        <f t="shared" si="22"/>
        <v>0</v>
      </c>
      <c r="H182" s="21">
        <f t="shared" si="22"/>
        <v>0</v>
      </c>
      <c r="I182" s="21">
        <f t="shared" si="22"/>
        <v>0</v>
      </c>
      <c r="J182" s="21">
        <f t="shared" si="22"/>
        <v>0</v>
      </c>
      <c r="K182" s="21">
        <f t="shared" si="22"/>
        <v>0</v>
      </c>
      <c r="L182" s="21">
        <f t="shared" si="22"/>
        <v>0</v>
      </c>
      <c r="M182" s="21">
        <f t="shared" si="22"/>
        <v>0</v>
      </c>
      <c r="N182" s="21">
        <f t="shared" si="22"/>
        <v>0</v>
      </c>
      <c r="O182" s="21">
        <f>SUBTOTAL(109,O20:O181)</f>
        <v>7122448.8000000035</v>
      </c>
      <c r="P182" s="194">
        <f>IF($O$182=0,0,O182/$O$182)</f>
        <v>1</v>
      </c>
    </row>
  </sheetData>
  <sheetProtection algorithmName="SHA-512" hashValue="JGO0ftNGlNaxrzJ/cn4U7ugCHUb/LKm8+MGyRyXVkJsJbg6N1ze+PSluixZmC0ZlVlu9vMxXGxXMFgjvYOrQVA==" saltValue="cBd6I5hOoMBg4+yv6ef85w==" spinCount="100000" sheet="1" formatColumns="0"/>
  <dataConsolidate link="1"/>
  <mergeCells count="5">
    <mergeCell ref="O5:O8"/>
    <mergeCell ref="P5:P8"/>
    <mergeCell ref="A2:P2"/>
    <mergeCell ref="A3:P3"/>
    <mergeCell ref="A4:P4"/>
  </mergeCells>
  <phoneticPr fontId="37" type="noConversion"/>
  <pageMargins left="0.19685039370078741" right="0.19685039370078741" top="0.59055118110236227" bottom="0.59055118110236227" header="0" footer="0"/>
  <pageSetup paperSize="9" scale="71" fitToHeight="0" pageOrder="overThenDown" orientation="landscape" r:id="rId1"/>
  <headerFooter>
    <oddFooter>Página &amp;P de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pageSetUpPr fitToPage="1"/>
  </sheetPr>
  <dimension ref="A1:J504"/>
  <sheetViews>
    <sheetView view="pageBreakPreview" zoomScaleNormal="100" zoomScaleSheetLayoutView="100" workbookViewId="0">
      <pane ySplit="4" topLeftCell="A5" activePane="bottomLeft" state="frozen"/>
      <selection activeCell="F22" sqref="F22"/>
      <selection pane="bottomLeft" activeCell="A7" sqref="A7:XFD54"/>
    </sheetView>
  </sheetViews>
  <sheetFormatPr defaultColWidth="9.109375" defaultRowHeight="13.2" x14ac:dyDescent="0.25"/>
  <cols>
    <col min="1" max="1" width="3.5546875" style="276" bestFit="1" customWidth="1"/>
    <col min="2" max="2" width="42.5546875" style="276" customWidth="1"/>
    <col min="3" max="3" width="14.5546875" style="276" customWidth="1"/>
    <col min="4" max="4" width="14.5546875" style="277" customWidth="1"/>
    <col min="5" max="5" width="13" style="276" customWidth="1"/>
    <col min="6" max="6" width="10" style="387" customWidth="1"/>
    <col min="7" max="7" width="10" style="276" customWidth="1"/>
    <col min="8" max="8" width="9.109375" style="258"/>
    <col min="9" max="10" width="9.109375" style="258" hidden="1" customWidth="1"/>
    <col min="11" max="16384" width="9.109375" style="258"/>
  </cols>
  <sheetData>
    <row r="1" spans="1:10" s="269" customFormat="1" ht="32.25" customHeight="1" x14ac:dyDescent="0.25">
      <c r="A1" s="605" t="s">
        <v>264</v>
      </c>
      <c r="B1" s="605"/>
      <c r="C1" s="605"/>
      <c r="D1" s="605"/>
      <c r="E1" s="605"/>
      <c r="F1" s="605"/>
      <c r="G1" s="605"/>
      <c r="I1" s="384" t="s">
        <v>326</v>
      </c>
      <c r="J1" s="384" t="s">
        <v>165</v>
      </c>
    </row>
    <row r="2" spans="1:10" s="269" customFormat="1" ht="20.25" customHeight="1" x14ac:dyDescent="0.25">
      <c r="A2" s="605" t="str">
        <f>Capa!A3</f>
        <v>2º Relatório Gerencial Financeiro</v>
      </c>
      <c r="B2" s="605"/>
      <c r="C2" s="605"/>
      <c r="D2" s="605"/>
      <c r="E2" s="605"/>
      <c r="F2" s="605"/>
      <c r="G2" s="605"/>
      <c r="I2" s="384" t="s">
        <v>327</v>
      </c>
      <c r="J2" s="384" t="s">
        <v>166</v>
      </c>
    </row>
    <row r="3" spans="1:10" s="269" customFormat="1" ht="20.25" customHeight="1" thickBot="1" x14ac:dyDescent="0.3">
      <c r="A3" s="648" t="s">
        <v>354</v>
      </c>
      <c r="B3" s="648"/>
      <c r="C3" s="648"/>
      <c r="D3" s="648"/>
      <c r="E3" s="648"/>
      <c r="F3" s="648"/>
      <c r="G3" s="648"/>
    </row>
    <row r="4" spans="1:10" s="269" customFormat="1" ht="62.25" customHeight="1" thickBot="1" x14ac:dyDescent="0.3">
      <c r="A4" s="270" t="s">
        <v>304</v>
      </c>
      <c r="B4" s="270" t="s">
        <v>2</v>
      </c>
      <c r="C4" s="270" t="s">
        <v>37</v>
      </c>
      <c r="D4" s="270" t="s">
        <v>34</v>
      </c>
      <c r="E4" s="271" t="s">
        <v>262</v>
      </c>
      <c r="F4" s="385" t="s">
        <v>328</v>
      </c>
      <c r="G4" s="270" t="s">
        <v>329</v>
      </c>
    </row>
    <row r="5" spans="1:10" x14ac:dyDescent="0.25">
      <c r="A5" s="234">
        <v>1</v>
      </c>
      <c r="B5" s="272" t="s">
        <v>815</v>
      </c>
      <c r="C5" s="272" t="s">
        <v>165</v>
      </c>
      <c r="D5" s="273">
        <v>40</v>
      </c>
      <c r="E5" s="180">
        <v>8011.7570369687501</v>
      </c>
      <c r="F5" s="386" t="s">
        <v>327</v>
      </c>
      <c r="G5" s="274">
        <v>44174</v>
      </c>
    </row>
    <row r="6" spans="1:10" x14ac:dyDescent="0.25">
      <c r="A6" s="234">
        <v>2</v>
      </c>
      <c r="B6" s="589" t="s">
        <v>1961</v>
      </c>
      <c r="C6" s="272" t="s">
        <v>165</v>
      </c>
      <c r="D6" s="273">
        <v>30</v>
      </c>
      <c r="E6" s="180">
        <v>19718.169999999998</v>
      </c>
      <c r="F6" s="386" t="s">
        <v>327</v>
      </c>
      <c r="G6" s="274">
        <v>44179</v>
      </c>
    </row>
    <row r="7" spans="1:10" hidden="1" x14ac:dyDescent="0.25">
      <c r="A7" s="234">
        <v>3</v>
      </c>
      <c r="B7" s="272"/>
      <c r="C7" s="272"/>
      <c r="D7" s="273"/>
      <c r="E7" s="180"/>
      <c r="F7" s="386"/>
      <c r="G7" s="274"/>
    </row>
    <row r="8" spans="1:10" hidden="1" x14ac:dyDescent="0.25">
      <c r="A8" s="234">
        <v>4</v>
      </c>
      <c r="B8" s="272"/>
      <c r="C8" s="272"/>
      <c r="D8" s="273"/>
      <c r="E8" s="180"/>
      <c r="F8" s="386"/>
      <c r="G8" s="274"/>
    </row>
    <row r="9" spans="1:10" hidden="1" x14ac:dyDescent="0.25">
      <c r="A9" s="234">
        <v>5</v>
      </c>
      <c r="B9" s="272"/>
      <c r="C9" s="272"/>
      <c r="D9" s="273"/>
      <c r="E9" s="180"/>
      <c r="F9" s="386"/>
      <c r="G9" s="274"/>
    </row>
    <row r="10" spans="1:10" hidden="1" x14ac:dyDescent="0.25">
      <c r="A10" s="234">
        <v>6</v>
      </c>
      <c r="B10" s="272"/>
      <c r="C10" s="272"/>
      <c r="D10" s="273"/>
      <c r="E10" s="180"/>
      <c r="F10" s="386"/>
      <c r="G10" s="274"/>
    </row>
    <row r="11" spans="1:10" hidden="1" x14ac:dyDescent="0.25">
      <c r="A11" s="234">
        <v>7</v>
      </c>
      <c r="B11" s="272"/>
      <c r="C11" s="272"/>
      <c r="D11" s="273"/>
      <c r="E11" s="180"/>
      <c r="F11" s="386"/>
      <c r="G11" s="274"/>
    </row>
    <row r="12" spans="1:10" hidden="1" x14ac:dyDescent="0.25">
      <c r="A12" s="234">
        <v>8</v>
      </c>
      <c r="B12" s="272"/>
      <c r="C12" s="272"/>
      <c r="D12" s="273"/>
      <c r="E12" s="180"/>
      <c r="F12" s="386"/>
      <c r="G12" s="274"/>
    </row>
    <row r="13" spans="1:10" hidden="1" x14ac:dyDescent="0.25">
      <c r="A13" s="234">
        <v>9</v>
      </c>
      <c r="B13" s="272"/>
      <c r="C13" s="272"/>
      <c r="D13" s="273"/>
      <c r="E13" s="180"/>
      <c r="F13" s="386"/>
      <c r="G13" s="274"/>
    </row>
    <row r="14" spans="1:10" hidden="1" x14ac:dyDescent="0.25">
      <c r="A14" s="234">
        <v>10</v>
      </c>
      <c r="B14" s="272"/>
      <c r="C14" s="272"/>
      <c r="D14" s="273"/>
      <c r="E14" s="180"/>
      <c r="F14" s="386"/>
      <c r="G14" s="274"/>
    </row>
    <row r="15" spans="1:10" hidden="1" x14ac:dyDescent="0.25">
      <c r="A15" s="234">
        <v>11</v>
      </c>
      <c r="B15" s="272"/>
      <c r="C15" s="272"/>
      <c r="D15" s="273"/>
      <c r="E15" s="180"/>
      <c r="F15" s="386"/>
      <c r="G15" s="274"/>
    </row>
    <row r="16" spans="1:10" hidden="1" x14ac:dyDescent="0.25">
      <c r="A16" s="234">
        <v>12</v>
      </c>
      <c r="B16" s="272"/>
      <c r="C16" s="272"/>
      <c r="D16" s="273"/>
      <c r="E16" s="180"/>
      <c r="F16" s="386"/>
      <c r="G16" s="274"/>
    </row>
    <row r="17" spans="1:7" hidden="1" x14ac:dyDescent="0.25">
      <c r="A17" s="234">
        <v>13</v>
      </c>
      <c r="B17" s="272"/>
      <c r="C17" s="272"/>
      <c r="D17" s="273"/>
      <c r="E17" s="180"/>
      <c r="F17" s="386"/>
      <c r="G17" s="274"/>
    </row>
    <row r="18" spans="1:7" hidden="1" x14ac:dyDescent="0.25">
      <c r="A18" s="234">
        <v>14</v>
      </c>
      <c r="B18" s="272"/>
      <c r="C18" s="272"/>
      <c r="D18" s="273"/>
      <c r="E18" s="180"/>
      <c r="F18" s="386"/>
      <c r="G18" s="274"/>
    </row>
    <row r="19" spans="1:7" hidden="1" x14ac:dyDescent="0.25">
      <c r="A19" s="234">
        <v>15</v>
      </c>
      <c r="B19" s="272"/>
      <c r="C19" s="272"/>
      <c r="D19" s="273"/>
      <c r="E19" s="180"/>
      <c r="F19" s="386"/>
      <c r="G19" s="274"/>
    </row>
    <row r="20" spans="1:7" hidden="1" x14ac:dyDescent="0.25">
      <c r="A20" s="234">
        <v>16</v>
      </c>
      <c r="B20" s="272"/>
      <c r="C20" s="272"/>
      <c r="D20" s="273"/>
      <c r="E20" s="180"/>
      <c r="F20" s="386"/>
      <c r="G20" s="274"/>
    </row>
    <row r="21" spans="1:7" hidden="1" x14ac:dyDescent="0.25">
      <c r="A21" s="234">
        <v>17</v>
      </c>
      <c r="B21" s="272"/>
      <c r="C21" s="272"/>
      <c r="D21" s="273"/>
      <c r="E21" s="180"/>
      <c r="F21" s="386"/>
      <c r="G21" s="274"/>
    </row>
    <row r="22" spans="1:7" hidden="1" x14ac:dyDescent="0.25">
      <c r="A22" s="234">
        <v>18</v>
      </c>
      <c r="B22" s="272"/>
      <c r="C22" s="272"/>
      <c r="D22" s="273"/>
      <c r="E22" s="180"/>
      <c r="F22" s="386"/>
      <c r="G22" s="274"/>
    </row>
    <row r="23" spans="1:7" hidden="1" x14ac:dyDescent="0.25">
      <c r="A23" s="234">
        <v>19</v>
      </c>
      <c r="B23" s="272"/>
      <c r="C23" s="272"/>
      <c r="D23" s="273"/>
      <c r="E23" s="180"/>
      <c r="F23" s="386"/>
      <c r="G23" s="274"/>
    </row>
    <row r="24" spans="1:7" hidden="1" x14ac:dyDescent="0.25">
      <c r="A24" s="234">
        <v>20</v>
      </c>
      <c r="B24" s="272"/>
      <c r="C24" s="272"/>
      <c r="D24" s="273"/>
      <c r="E24" s="180"/>
      <c r="F24" s="386"/>
      <c r="G24" s="274"/>
    </row>
    <row r="25" spans="1:7" hidden="1" x14ac:dyDescent="0.25">
      <c r="A25" s="234">
        <v>21</v>
      </c>
      <c r="B25" s="272"/>
      <c r="C25" s="272"/>
      <c r="D25" s="273"/>
      <c r="E25" s="180"/>
      <c r="F25" s="386"/>
      <c r="G25" s="274"/>
    </row>
    <row r="26" spans="1:7" hidden="1" x14ac:dyDescent="0.25">
      <c r="A26" s="234">
        <v>22</v>
      </c>
      <c r="B26" s="272"/>
      <c r="C26" s="272"/>
      <c r="D26" s="273"/>
      <c r="E26" s="180"/>
      <c r="F26" s="386"/>
      <c r="G26" s="274"/>
    </row>
    <row r="27" spans="1:7" hidden="1" x14ac:dyDescent="0.25">
      <c r="A27" s="234">
        <v>23</v>
      </c>
      <c r="B27" s="272"/>
      <c r="C27" s="272"/>
      <c r="D27" s="273"/>
      <c r="E27" s="180"/>
      <c r="F27" s="386"/>
      <c r="G27" s="274"/>
    </row>
    <row r="28" spans="1:7" hidden="1" x14ac:dyDescent="0.25">
      <c r="A28" s="234">
        <v>24</v>
      </c>
      <c r="B28" s="272"/>
      <c r="C28" s="272"/>
      <c r="D28" s="273"/>
      <c r="E28" s="180"/>
      <c r="F28" s="386"/>
      <c r="G28" s="274"/>
    </row>
    <row r="29" spans="1:7" hidden="1" x14ac:dyDescent="0.25">
      <c r="A29" s="234">
        <v>25</v>
      </c>
      <c r="B29" s="272"/>
      <c r="C29" s="272"/>
      <c r="D29" s="273"/>
      <c r="E29" s="180"/>
      <c r="F29" s="386"/>
      <c r="G29" s="274"/>
    </row>
    <row r="30" spans="1:7" hidden="1" x14ac:dyDescent="0.25">
      <c r="A30" s="234">
        <v>26</v>
      </c>
      <c r="B30" s="272"/>
      <c r="C30" s="272"/>
      <c r="D30" s="273"/>
      <c r="E30" s="180"/>
      <c r="F30" s="386"/>
      <c r="G30" s="274"/>
    </row>
    <row r="31" spans="1:7" hidden="1" x14ac:dyDescent="0.25">
      <c r="A31" s="234">
        <v>27</v>
      </c>
      <c r="B31" s="272"/>
      <c r="C31" s="272"/>
      <c r="D31" s="273"/>
      <c r="E31" s="180"/>
      <c r="F31" s="386"/>
      <c r="G31" s="274"/>
    </row>
    <row r="32" spans="1:7" hidden="1" x14ac:dyDescent="0.25">
      <c r="A32" s="234">
        <v>28</v>
      </c>
      <c r="B32" s="272"/>
      <c r="C32" s="272"/>
      <c r="D32" s="273"/>
      <c r="E32" s="180"/>
      <c r="F32" s="386"/>
      <c r="G32" s="274"/>
    </row>
    <row r="33" spans="1:7" hidden="1" x14ac:dyDescent="0.25">
      <c r="A33" s="234">
        <v>29</v>
      </c>
      <c r="B33" s="272"/>
      <c r="C33" s="272"/>
      <c r="D33" s="273"/>
      <c r="E33" s="180"/>
      <c r="F33" s="386"/>
      <c r="G33" s="274"/>
    </row>
    <row r="34" spans="1:7" hidden="1" x14ac:dyDescent="0.25">
      <c r="A34" s="234">
        <v>30</v>
      </c>
      <c r="B34" s="272"/>
      <c r="C34" s="272"/>
      <c r="D34" s="273"/>
      <c r="E34" s="180"/>
      <c r="F34" s="386"/>
      <c r="G34" s="274"/>
    </row>
    <row r="35" spans="1:7" hidden="1" x14ac:dyDescent="0.25">
      <c r="A35" s="234">
        <v>31</v>
      </c>
      <c r="B35" s="272"/>
      <c r="C35" s="272"/>
      <c r="D35" s="273"/>
      <c r="E35" s="180"/>
      <c r="F35" s="386"/>
      <c r="G35" s="274"/>
    </row>
    <row r="36" spans="1:7" hidden="1" x14ac:dyDescent="0.25">
      <c r="A36" s="234">
        <v>32</v>
      </c>
      <c r="B36" s="272"/>
      <c r="C36" s="272"/>
      <c r="D36" s="273"/>
      <c r="E36" s="180"/>
      <c r="F36" s="386"/>
      <c r="G36" s="274"/>
    </row>
    <row r="37" spans="1:7" hidden="1" x14ac:dyDescent="0.25">
      <c r="A37" s="234">
        <v>33</v>
      </c>
      <c r="B37" s="272"/>
      <c r="C37" s="272"/>
      <c r="D37" s="273"/>
      <c r="E37" s="180"/>
      <c r="F37" s="386"/>
      <c r="G37" s="274"/>
    </row>
    <row r="38" spans="1:7" hidden="1" x14ac:dyDescent="0.25">
      <c r="A38" s="234">
        <v>34</v>
      </c>
      <c r="B38" s="272"/>
      <c r="C38" s="272"/>
      <c r="D38" s="273"/>
      <c r="E38" s="180"/>
      <c r="F38" s="386"/>
      <c r="G38" s="274"/>
    </row>
    <row r="39" spans="1:7" hidden="1" x14ac:dyDescent="0.25">
      <c r="A39" s="234">
        <v>35</v>
      </c>
      <c r="B39" s="272"/>
      <c r="C39" s="272"/>
      <c r="D39" s="273"/>
      <c r="E39" s="180"/>
      <c r="F39" s="386"/>
      <c r="G39" s="274"/>
    </row>
    <row r="40" spans="1:7" hidden="1" x14ac:dyDescent="0.25">
      <c r="A40" s="234">
        <v>36</v>
      </c>
      <c r="B40" s="272"/>
      <c r="C40" s="272"/>
      <c r="D40" s="273"/>
      <c r="E40" s="180"/>
      <c r="F40" s="386"/>
      <c r="G40" s="274"/>
    </row>
    <row r="41" spans="1:7" hidden="1" x14ac:dyDescent="0.25">
      <c r="A41" s="234">
        <v>37</v>
      </c>
      <c r="B41" s="272"/>
      <c r="C41" s="272"/>
      <c r="D41" s="273"/>
      <c r="E41" s="180"/>
      <c r="F41" s="386"/>
      <c r="G41" s="274"/>
    </row>
    <row r="42" spans="1:7" hidden="1" x14ac:dyDescent="0.25">
      <c r="A42" s="234">
        <v>38</v>
      </c>
      <c r="B42" s="272"/>
      <c r="C42" s="272"/>
      <c r="D42" s="273"/>
      <c r="E42" s="180"/>
      <c r="F42" s="386"/>
      <c r="G42" s="274"/>
    </row>
    <row r="43" spans="1:7" hidden="1" x14ac:dyDescent="0.25">
      <c r="A43" s="234">
        <v>39</v>
      </c>
      <c r="B43" s="272"/>
      <c r="C43" s="272"/>
      <c r="D43" s="273"/>
      <c r="E43" s="180"/>
      <c r="F43" s="386"/>
      <c r="G43" s="274"/>
    </row>
    <row r="44" spans="1:7" hidden="1" x14ac:dyDescent="0.25">
      <c r="A44" s="234">
        <v>40</v>
      </c>
      <c r="B44" s="272"/>
      <c r="C44" s="272"/>
      <c r="D44" s="273"/>
      <c r="E44" s="180"/>
      <c r="F44" s="386"/>
      <c r="G44" s="274"/>
    </row>
    <row r="45" spans="1:7" hidden="1" x14ac:dyDescent="0.25">
      <c r="A45" s="234">
        <v>41</v>
      </c>
      <c r="B45" s="272"/>
      <c r="C45" s="272"/>
      <c r="D45" s="273"/>
      <c r="E45" s="180"/>
      <c r="F45" s="386"/>
      <c r="G45" s="274"/>
    </row>
    <row r="46" spans="1:7" hidden="1" x14ac:dyDescent="0.25">
      <c r="A46" s="234">
        <v>42</v>
      </c>
      <c r="B46" s="272"/>
      <c r="C46" s="272"/>
      <c r="D46" s="273"/>
      <c r="E46" s="180"/>
      <c r="F46" s="386"/>
      <c r="G46" s="274"/>
    </row>
    <row r="47" spans="1:7" hidden="1" x14ac:dyDescent="0.25">
      <c r="A47" s="234">
        <v>43</v>
      </c>
      <c r="B47" s="272"/>
      <c r="C47" s="272"/>
      <c r="D47" s="273"/>
      <c r="E47" s="180"/>
      <c r="F47" s="386"/>
      <c r="G47" s="274"/>
    </row>
    <row r="48" spans="1:7" hidden="1" x14ac:dyDescent="0.25">
      <c r="A48" s="234">
        <v>44</v>
      </c>
      <c r="B48" s="272"/>
      <c r="C48" s="272"/>
      <c r="D48" s="273"/>
      <c r="F48" s="386"/>
    </row>
    <row r="49" spans="1:6" hidden="1" x14ac:dyDescent="0.25">
      <c r="A49" s="234">
        <v>45</v>
      </c>
      <c r="B49" s="272"/>
      <c r="C49" s="272"/>
      <c r="D49" s="273"/>
      <c r="F49" s="386"/>
    </row>
    <row r="50" spans="1:6" hidden="1" x14ac:dyDescent="0.25">
      <c r="A50" s="234">
        <v>46</v>
      </c>
      <c r="B50" s="272"/>
      <c r="C50" s="272"/>
      <c r="D50" s="273"/>
      <c r="F50" s="386"/>
    </row>
    <row r="51" spans="1:6" hidden="1" x14ac:dyDescent="0.25">
      <c r="A51" s="234">
        <v>47</v>
      </c>
      <c r="B51" s="272"/>
      <c r="C51" s="272"/>
      <c r="D51" s="273"/>
      <c r="F51" s="386"/>
    </row>
    <row r="52" spans="1:6" hidden="1" x14ac:dyDescent="0.25">
      <c r="A52" s="234">
        <v>48</v>
      </c>
      <c r="B52" s="272"/>
      <c r="C52" s="272"/>
      <c r="D52" s="273"/>
      <c r="F52" s="386"/>
    </row>
    <row r="53" spans="1:6" hidden="1" x14ac:dyDescent="0.25">
      <c r="A53" s="234">
        <v>49</v>
      </c>
      <c r="B53" s="272"/>
      <c r="C53" s="272"/>
      <c r="D53" s="273"/>
      <c r="F53" s="386"/>
    </row>
    <row r="54" spans="1:6" hidden="1" x14ac:dyDescent="0.25">
      <c r="A54" s="234">
        <v>50</v>
      </c>
      <c r="B54" s="272"/>
      <c r="C54" s="272"/>
      <c r="D54" s="273"/>
      <c r="F54" s="386"/>
    </row>
    <row r="55" spans="1:6" x14ac:dyDescent="0.25">
      <c r="A55" s="234">
        <v>51</v>
      </c>
      <c r="C55" s="272"/>
      <c r="F55" s="386"/>
    </row>
    <row r="56" spans="1:6" x14ac:dyDescent="0.25">
      <c r="A56" s="234">
        <v>52</v>
      </c>
      <c r="C56" s="272"/>
      <c r="F56" s="386"/>
    </row>
    <row r="57" spans="1:6" x14ac:dyDescent="0.25">
      <c r="A57" s="234">
        <v>53</v>
      </c>
      <c r="C57" s="272"/>
      <c r="F57" s="386"/>
    </row>
    <row r="58" spans="1:6" x14ac:dyDescent="0.25">
      <c r="A58" s="234">
        <v>54</v>
      </c>
      <c r="C58" s="272"/>
      <c r="F58" s="386"/>
    </row>
    <row r="59" spans="1:6" x14ac:dyDescent="0.25">
      <c r="A59" s="234">
        <v>55</v>
      </c>
      <c r="C59" s="272"/>
      <c r="F59" s="386"/>
    </row>
    <row r="60" spans="1:6" x14ac:dyDescent="0.25">
      <c r="A60" s="234">
        <v>56</v>
      </c>
      <c r="C60" s="272"/>
      <c r="F60" s="386"/>
    </row>
    <row r="61" spans="1:6" x14ac:dyDescent="0.25">
      <c r="A61" s="234">
        <v>57</v>
      </c>
      <c r="C61" s="272"/>
      <c r="F61" s="386"/>
    </row>
    <row r="62" spans="1:6" x14ac:dyDescent="0.25">
      <c r="A62" s="234">
        <v>58</v>
      </c>
      <c r="C62" s="272"/>
      <c r="F62" s="386"/>
    </row>
    <row r="63" spans="1:6" x14ac:dyDescent="0.25">
      <c r="A63" s="234">
        <v>59</v>
      </c>
      <c r="C63" s="272"/>
      <c r="F63" s="386"/>
    </row>
    <row r="64" spans="1:6" x14ac:dyDescent="0.25">
      <c r="A64" s="234">
        <v>60</v>
      </c>
      <c r="C64" s="272"/>
      <c r="F64" s="386"/>
    </row>
    <row r="65" spans="1:6" x14ac:dyDescent="0.25">
      <c r="A65" s="234">
        <v>61</v>
      </c>
      <c r="C65" s="272"/>
      <c r="F65" s="386"/>
    </row>
    <row r="66" spans="1:6" x14ac:dyDescent="0.25">
      <c r="A66" s="234">
        <v>62</v>
      </c>
      <c r="C66" s="272"/>
      <c r="F66" s="386"/>
    </row>
    <row r="67" spans="1:6" x14ac:dyDescent="0.25">
      <c r="A67" s="234">
        <v>63</v>
      </c>
      <c r="C67" s="272"/>
      <c r="F67" s="386"/>
    </row>
    <row r="68" spans="1:6" x14ac:dyDescent="0.25">
      <c r="A68" s="234">
        <v>64</v>
      </c>
      <c r="C68" s="272"/>
      <c r="F68" s="386"/>
    </row>
    <row r="69" spans="1:6" x14ac:dyDescent="0.25">
      <c r="A69" s="234">
        <v>65</v>
      </c>
      <c r="C69" s="272"/>
      <c r="F69" s="386"/>
    </row>
    <row r="70" spans="1:6" x14ac:dyDescent="0.25">
      <c r="A70" s="234">
        <v>66</v>
      </c>
      <c r="C70" s="272"/>
      <c r="F70" s="386"/>
    </row>
    <row r="71" spans="1:6" x14ac:dyDescent="0.25">
      <c r="A71" s="234">
        <v>67</v>
      </c>
      <c r="C71" s="272"/>
      <c r="F71" s="386"/>
    </row>
    <row r="72" spans="1:6" x14ac:dyDescent="0.25">
      <c r="A72" s="234">
        <v>68</v>
      </c>
      <c r="C72" s="272"/>
      <c r="F72" s="386"/>
    </row>
    <row r="73" spans="1:6" x14ac:dyDescent="0.25">
      <c r="A73" s="234">
        <v>69</v>
      </c>
      <c r="C73" s="272"/>
      <c r="F73" s="386"/>
    </row>
    <row r="74" spans="1:6" x14ac:dyDescent="0.25">
      <c r="A74" s="234">
        <v>70</v>
      </c>
      <c r="C74" s="272"/>
      <c r="F74" s="386"/>
    </row>
    <row r="75" spans="1:6" x14ac:dyDescent="0.25">
      <c r="A75" s="234">
        <v>71</v>
      </c>
      <c r="C75" s="272"/>
      <c r="F75" s="386"/>
    </row>
    <row r="76" spans="1:6" x14ac:dyDescent="0.25">
      <c r="A76" s="234">
        <v>72</v>
      </c>
      <c r="C76" s="272"/>
      <c r="F76" s="386"/>
    </row>
    <row r="77" spans="1:6" x14ac:dyDescent="0.25">
      <c r="A77" s="234">
        <v>73</v>
      </c>
      <c r="C77" s="272"/>
      <c r="F77" s="386"/>
    </row>
    <row r="78" spans="1:6" x14ac:dyDescent="0.25">
      <c r="A78" s="234">
        <v>74</v>
      </c>
      <c r="C78" s="272"/>
      <c r="F78" s="386"/>
    </row>
    <row r="79" spans="1:6" x14ac:dyDescent="0.25">
      <c r="A79" s="234">
        <v>75</v>
      </c>
      <c r="C79" s="272"/>
      <c r="F79" s="386"/>
    </row>
    <row r="80" spans="1:6" x14ac:dyDescent="0.25">
      <c r="A80" s="234">
        <v>76</v>
      </c>
      <c r="C80" s="272"/>
      <c r="F80" s="386"/>
    </row>
    <row r="81" spans="1:6" x14ac:dyDescent="0.25">
      <c r="A81" s="234">
        <v>77</v>
      </c>
      <c r="C81" s="272"/>
      <c r="F81" s="386"/>
    </row>
    <row r="82" spans="1:6" x14ac:dyDescent="0.25">
      <c r="A82" s="234">
        <v>78</v>
      </c>
      <c r="C82" s="272"/>
      <c r="F82" s="386"/>
    </row>
    <row r="83" spans="1:6" x14ac:dyDescent="0.25">
      <c r="A83" s="234">
        <v>79</v>
      </c>
      <c r="C83" s="272"/>
      <c r="F83" s="386"/>
    </row>
    <row r="84" spans="1:6" x14ac:dyDescent="0.25">
      <c r="A84" s="234">
        <v>80</v>
      </c>
      <c r="C84" s="272"/>
      <c r="F84" s="386"/>
    </row>
    <row r="85" spans="1:6" x14ac:dyDescent="0.25">
      <c r="A85" s="234">
        <v>81</v>
      </c>
      <c r="C85" s="272"/>
      <c r="F85" s="386"/>
    </row>
    <row r="86" spans="1:6" x14ac:dyDescent="0.25">
      <c r="A86" s="234">
        <v>82</v>
      </c>
      <c r="C86" s="272"/>
      <c r="F86" s="386"/>
    </row>
    <row r="87" spans="1:6" x14ac:dyDescent="0.25">
      <c r="A87" s="234">
        <v>83</v>
      </c>
      <c r="C87" s="272"/>
      <c r="F87" s="386"/>
    </row>
    <row r="88" spans="1:6" x14ac:dyDescent="0.25">
      <c r="A88" s="234">
        <v>84</v>
      </c>
      <c r="C88" s="272"/>
      <c r="F88" s="386"/>
    </row>
    <row r="89" spans="1:6" x14ac:dyDescent="0.25">
      <c r="A89" s="234">
        <v>85</v>
      </c>
      <c r="C89" s="272"/>
      <c r="F89" s="386"/>
    </row>
    <row r="90" spans="1:6" x14ac:dyDescent="0.25">
      <c r="A90" s="234">
        <v>86</v>
      </c>
      <c r="C90" s="272"/>
      <c r="F90" s="386"/>
    </row>
    <row r="91" spans="1:6" x14ac:dyDescent="0.25">
      <c r="A91" s="234">
        <v>87</v>
      </c>
      <c r="C91" s="272"/>
      <c r="F91" s="386"/>
    </row>
    <row r="92" spans="1:6" x14ac:dyDescent="0.25">
      <c r="A92" s="234">
        <v>88</v>
      </c>
      <c r="C92" s="272"/>
      <c r="F92" s="386"/>
    </row>
    <row r="93" spans="1:6" x14ac:dyDescent="0.25">
      <c r="A93" s="234">
        <v>89</v>
      </c>
      <c r="C93" s="272"/>
      <c r="F93" s="386"/>
    </row>
    <row r="94" spans="1:6" x14ac:dyDescent="0.25">
      <c r="A94" s="234">
        <v>90</v>
      </c>
      <c r="C94" s="272"/>
      <c r="F94" s="386"/>
    </row>
    <row r="95" spans="1:6" x14ac:dyDescent="0.25">
      <c r="A95" s="234">
        <v>91</v>
      </c>
      <c r="C95" s="272"/>
      <c r="F95" s="386"/>
    </row>
    <row r="96" spans="1:6" x14ac:dyDescent="0.25">
      <c r="A96" s="234">
        <v>92</v>
      </c>
      <c r="C96" s="272"/>
      <c r="F96" s="386"/>
    </row>
    <row r="97" spans="1:7" x14ac:dyDescent="0.25">
      <c r="A97" s="234">
        <v>93</v>
      </c>
      <c r="C97" s="272"/>
      <c r="F97" s="386"/>
    </row>
    <row r="98" spans="1:7" x14ac:dyDescent="0.25">
      <c r="A98" s="234">
        <v>94</v>
      </c>
      <c r="C98" s="272"/>
      <c r="F98" s="386"/>
    </row>
    <row r="99" spans="1:7" x14ac:dyDescent="0.25">
      <c r="A99" s="234">
        <v>95</v>
      </c>
      <c r="C99" s="272"/>
      <c r="F99" s="386"/>
    </row>
    <row r="100" spans="1:7" x14ac:dyDescent="0.25">
      <c r="A100" s="234">
        <v>96</v>
      </c>
      <c r="C100" s="272"/>
      <c r="F100" s="386"/>
    </row>
    <row r="101" spans="1:7" x14ac:dyDescent="0.25">
      <c r="A101" s="234">
        <v>97</v>
      </c>
      <c r="C101" s="272"/>
      <c r="F101" s="386"/>
    </row>
    <row r="102" spans="1:7" x14ac:dyDescent="0.25">
      <c r="A102" s="234">
        <v>98</v>
      </c>
      <c r="C102" s="272"/>
      <c r="F102" s="386"/>
    </row>
    <row r="103" spans="1:7" x14ac:dyDescent="0.25">
      <c r="A103" s="234">
        <v>99</v>
      </c>
      <c r="C103" s="272"/>
      <c r="F103" s="386"/>
    </row>
    <row r="104" spans="1:7" x14ac:dyDescent="0.25">
      <c r="A104" s="234">
        <v>100</v>
      </c>
      <c r="C104" s="272"/>
      <c r="F104" s="386"/>
    </row>
    <row r="105" spans="1:7" x14ac:dyDescent="0.25">
      <c r="A105" s="234">
        <v>101</v>
      </c>
      <c r="C105" s="272"/>
      <c r="F105" s="386"/>
    </row>
    <row r="106" spans="1:7" x14ac:dyDescent="0.25">
      <c r="A106" s="234">
        <v>102</v>
      </c>
      <c r="C106" s="272"/>
      <c r="F106" s="386"/>
    </row>
    <row r="107" spans="1:7" x14ac:dyDescent="0.25">
      <c r="A107" s="234">
        <v>103</v>
      </c>
      <c r="C107" s="272"/>
      <c r="F107" s="386"/>
    </row>
    <row r="108" spans="1:7" x14ac:dyDescent="0.25">
      <c r="A108" s="234">
        <v>104</v>
      </c>
      <c r="C108" s="272"/>
      <c r="F108" s="386"/>
    </row>
    <row r="109" spans="1:7" x14ac:dyDescent="0.25">
      <c r="A109" s="234">
        <v>105</v>
      </c>
      <c r="C109" s="272"/>
      <c r="F109" s="386"/>
    </row>
    <row r="110" spans="1:7" s="269" customFormat="1" x14ac:dyDescent="0.25">
      <c r="A110" s="234">
        <v>106</v>
      </c>
      <c r="C110" s="272"/>
      <c r="D110" s="275"/>
      <c r="F110" s="386"/>
    </row>
    <row r="111" spans="1:7" s="269" customFormat="1" x14ac:dyDescent="0.25">
      <c r="A111" s="234">
        <v>107</v>
      </c>
      <c r="C111" s="272"/>
      <c r="D111" s="275"/>
      <c r="F111" s="386"/>
    </row>
    <row r="112" spans="1:7" x14ac:dyDescent="0.25">
      <c r="A112" s="234">
        <v>108</v>
      </c>
      <c r="C112" s="272"/>
      <c r="F112" s="386"/>
      <c r="G112" s="258"/>
    </row>
    <row r="113" spans="1:7" x14ac:dyDescent="0.25">
      <c r="A113" s="234">
        <v>109</v>
      </c>
      <c r="C113" s="272"/>
      <c r="F113" s="386"/>
      <c r="G113" s="258"/>
    </row>
    <row r="114" spans="1:7" x14ac:dyDescent="0.25">
      <c r="A114" s="234">
        <v>110</v>
      </c>
      <c r="C114" s="272"/>
      <c r="F114" s="386"/>
      <c r="G114" s="258"/>
    </row>
    <row r="115" spans="1:7" x14ac:dyDescent="0.25">
      <c r="A115" s="234">
        <v>111</v>
      </c>
      <c r="C115" s="272"/>
      <c r="F115" s="386"/>
      <c r="G115" s="258"/>
    </row>
    <row r="116" spans="1:7" x14ac:dyDescent="0.25">
      <c r="A116" s="234">
        <v>112</v>
      </c>
      <c r="C116" s="272"/>
      <c r="F116" s="386"/>
      <c r="G116" s="258"/>
    </row>
    <row r="117" spans="1:7" x14ac:dyDescent="0.25">
      <c r="A117" s="234">
        <v>113</v>
      </c>
      <c r="C117" s="272"/>
      <c r="F117" s="386"/>
    </row>
    <row r="118" spans="1:7" x14ac:dyDescent="0.25">
      <c r="A118" s="234">
        <v>114</v>
      </c>
      <c r="C118" s="272"/>
      <c r="F118" s="386"/>
    </row>
    <row r="119" spans="1:7" x14ac:dyDescent="0.25">
      <c r="A119" s="234">
        <v>115</v>
      </c>
      <c r="C119" s="272"/>
      <c r="F119" s="386"/>
    </row>
    <row r="120" spans="1:7" x14ac:dyDescent="0.25">
      <c r="A120" s="234">
        <v>116</v>
      </c>
      <c r="C120" s="272"/>
      <c r="F120" s="386"/>
    </row>
    <row r="121" spans="1:7" x14ac:dyDescent="0.25">
      <c r="A121" s="234">
        <v>117</v>
      </c>
      <c r="C121" s="272"/>
      <c r="F121" s="386"/>
    </row>
    <row r="122" spans="1:7" x14ac:dyDescent="0.25">
      <c r="A122" s="234">
        <v>118</v>
      </c>
      <c r="C122" s="272"/>
      <c r="F122" s="386"/>
    </row>
    <row r="123" spans="1:7" x14ac:dyDescent="0.25">
      <c r="A123" s="234">
        <v>119</v>
      </c>
      <c r="C123" s="272"/>
      <c r="F123" s="386"/>
    </row>
    <row r="124" spans="1:7" x14ac:dyDescent="0.25">
      <c r="A124" s="234">
        <v>120</v>
      </c>
      <c r="C124" s="272"/>
      <c r="F124" s="386"/>
    </row>
    <row r="125" spans="1:7" x14ac:dyDescent="0.25">
      <c r="A125" s="234">
        <v>121</v>
      </c>
      <c r="C125" s="272"/>
      <c r="F125" s="386"/>
    </row>
    <row r="126" spans="1:7" x14ac:dyDescent="0.25">
      <c r="A126" s="234">
        <v>122</v>
      </c>
      <c r="C126" s="272"/>
      <c r="F126" s="386"/>
    </row>
    <row r="127" spans="1:7" x14ac:dyDescent="0.25">
      <c r="A127" s="234">
        <v>123</v>
      </c>
      <c r="C127" s="272"/>
      <c r="F127" s="386"/>
    </row>
    <row r="128" spans="1:7" x14ac:dyDescent="0.25">
      <c r="A128" s="234">
        <v>124</v>
      </c>
      <c r="C128" s="272"/>
      <c r="F128" s="386"/>
    </row>
    <row r="129" spans="1:6" x14ac:dyDescent="0.25">
      <c r="A129" s="234">
        <v>125</v>
      </c>
      <c r="C129" s="272"/>
      <c r="F129" s="386"/>
    </row>
    <row r="130" spans="1:6" x14ac:dyDescent="0.25">
      <c r="A130" s="234">
        <v>126</v>
      </c>
      <c r="C130" s="272"/>
      <c r="F130" s="386"/>
    </row>
    <row r="131" spans="1:6" x14ac:dyDescent="0.25">
      <c r="A131" s="234">
        <v>127</v>
      </c>
      <c r="C131" s="272"/>
      <c r="F131" s="386"/>
    </row>
    <row r="132" spans="1:6" x14ac:dyDescent="0.25">
      <c r="A132" s="234">
        <v>128</v>
      </c>
      <c r="C132" s="272"/>
      <c r="F132" s="386"/>
    </row>
    <row r="133" spans="1:6" x14ac:dyDescent="0.25">
      <c r="A133" s="234">
        <v>129</v>
      </c>
      <c r="C133" s="272"/>
      <c r="F133" s="386"/>
    </row>
    <row r="134" spans="1:6" x14ac:dyDescent="0.25">
      <c r="A134" s="234">
        <v>130</v>
      </c>
      <c r="C134" s="272"/>
      <c r="F134" s="386"/>
    </row>
    <row r="135" spans="1:6" x14ac:dyDescent="0.25">
      <c r="A135" s="234">
        <v>131</v>
      </c>
      <c r="C135" s="272"/>
      <c r="F135" s="386"/>
    </row>
    <row r="136" spans="1:6" x14ac:dyDescent="0.25">
      <c r="A136" s="234">
        <v>132</v>
      </c>
      <c r="C136" s="272"/>
      <c r="F136" s="386"/>
    </row>
    <row r="137" spans="1:6" x14ac:dyDescent="0.25">
      <c r="A137" s="234">
        <v>133</v>
      </c>
      <c r="C137" s="272"/>
      <c r="F137" s="386"/>
    </row>
    <row r="138" spans="1:6" x14ac:dyDescent="0.25">
      <c r="A138" s="234">
        <v>134</v>
      </c>
      <c r="C138" s="272"/>
      <c r="F138" s="386"/>
    </row>
    <row r="139" spans="1:6" x14ac:dyDescent="0.25">
      <c r="A139" s="234">
        <v>135</v>
      </c>
      <c r="C139" s="272"/>
      <c r="F139" s="386"/>
    </row>
    <row r="140" spans="1:6" x14ac:dyDescent="0.25">
      <c r="A140" s="234">
        <v>136</v>
      </c>
      <c r="C140" s="272"/>
      <c r="F140" s="386"/>
    </row>
    <row r="141" spans="1:6" x14ac:dyDescent="0.25">
      <c r="A141" s="234">
        <v>137</v>
      </c>
      <c r="C141" s="272"/>
      <c r="F141" s="386"/>
    </row>
    <row r="142" spans="1:6" x14ac:dyDescent="0.25">
      <c r="A142" s="234">
        <v>138</v>
      </c>
      <c r="C142" s="272"/>
      <c r="F142" s="386"/>
    </row>
    <row r="143" spans="1:6" x14ac:dyDescent="0.25">
      <c r="A143" s="234">
        <v>139</v>
      </c>
      <c r="C143" s="272"/>
      <c r="F143" s="386"/>
    </row>
    <row r="144" spans="1:6" x14ac:dyDescent="0.25">
      <c r="A144" s="234">
        <v>140</v>
      </c>
      <c r="C144" s="272"/>
      <c r="F144" s="386"/>
    </row>
    <row r="145" spans="1:6" x14ac:dyDescent="0.25">
      <c r="A145" s="234">
        <v>141</v>
      </c>
      <c r="C145" s="272"/>
      <c r="F145" s="386"/>
    </row>
    <row r="146" spans="1:6" x14ac:dyDescent="0.25">
      <c r="A146" s="234">
        <v>142</v>
      </c>
      <c r="C146" s="272"/>
      <c r="F146" s="386"/>
    </row>
    <row r="147" spans="1:6" x14ac:dyDescent="0.25">
      <c r="A147" s="234">
        <v>143</v>
      </c>
      <c r="C147" s="272"/>
      <c r="F147" s="386"/>
    </row>
    <row r="148" spans="1:6" x14ac:dyDescent="0.25">
      <c r="A148" s="234">
        <v>144</v>
      </c>
      <c r="C148" s="272"/>
      <c r="F148" s="386"/>
    </row>
    <row r="149" spans="1:6" x14ac:dyDescent="0.25">
      <c r="A149" s="234">
        <v>145</v>
      </c>
      <c r="C149" s="272"/>
      <c r="F149" s="386"/>
    </row>
    <row r="150" spans="1:6" x14ac:dyDescent="0.25">
      <c r="A150" s="234">
        <v>146</v>
      </c>
      <c r="C150" s="272"/>
      <c r="F150" s="386"/>
    </row>
    <row r="151" spans="1:6" x14ac:dyDescent="0.25">
      <c r="A151" s="234">
        <v>147</v>
      </c>
      <c r="C151" s="272"/>
      <c r="F151" s="386"/>
    </row>
    <row r="152" spans="1:6" x14ac:dyDescent="0.25">
      <c r="A152" s="234">
        <v>148</v>
      </c>
      <c r="C152" s="272"/>
      <c r="F152" s="386"/>
    </row>
    <row r="153" spans="1:6" x14ac:dyDescent="0.25">
      <c r="A153" s="234">
        <v>149</v>
      </c>
      <c r="C153" s="272"/>
      <c r="F153" s="386"/>
    </row>
    <row r="154" spans="1:6" x14ac:dyDescent="0.25">
      <c r="A154" s="234">
        <v>150</v>
      </c>
      <c r="C154" s="272"/>
      <c r="F154" s="386"/>
    </row>
    <row r="155" spans="1:6" x14ac:dyDescent="0.25">
      <c r="A155" s="234">
        <v>151</v>
      </c>
      <c r="C155" s="272"/>
      <c r="F155" s="386"/>
    </row>
    <row r="156" spans="1:6" x14ac:dyDescent="0.25">
      <c r="A156" s="234">
        <v>152</v>
      </c>
      <c r="C156" s="272"/>
      <c r="F156" s="386"/>
    </row>
    <row r="157" spans="1:6" x14ac:dyDescent="0.25">
      <c r="A157" s="234">
        <v>153</v>
      </c>
      <c r="C157" s="272"/>
      <c r="F157" s="386"/>
    </row>
    <row r="158" spans="1:6" x14ac:dyDescent="0.25">
      <c r="A158" s="234">
        <v>154</v>
      </c>
      <c r="C158" s="272"/>
      <c r="F158" s="386"/>
    </row>
    <row r="159" spans="1:6" x14ac:dyDescent="0.25">
      <c r="A159" s="234">
        <v>155</v>
      </c>
      <c r="C159" s="272"/>
      <c r="F159" s="386"/>
    </row>
    <row r="160" spans="1:6" x14ac:dyDescent="0.25">
      <c r="A160" s="234">
        <v>156</v>
      </c>
      <c r="C160" s="272"/>
      <c r="F160" s="386"/>
    </row>
    <row r="161" spans="1:6" x14ac:dyDescent="0.25">
      <c r="A161" s="234">
        <v>157</v>
      </c>
      <c r="C161" s="272"/>
      <c r="F161" s="386"/>
    </row>
    <row r="162" spans="1:6" x14ac:dyDescent="0.25">
      <c r="A162" s="234">
        <v>158</v>
      </c>
      <c r="C162" s="272"/>
      <c r="F162" s="386"/>
    </row>
    <row r="163" spans="1:6" x14ac:dyDescent="0.25">
      <c r="A163" s="234">
        <v>159</v>
      </c>
      <c r="C163" s="272"/>
      <c r="F163" s="386"/>
    </row>
    <row r="164" spans="1:6" x14ac:dyDescent="0.25">
      <c r="A164" s="234">
        <v>160</v>
      </c>
      <c r="C164" s="272"/>
      <c r="F164" s="386"/>
    </row>
    <row r="165" spans="1:6" x14ac:dyDescent="0.25">
      <c r="A165" s="234">
        <v>161</v>
      </c>
      <c r="C165" s="272"/>
      <c r="F165" s="386"/>
    </row>
    <row r="166" spans="1:6" x14ac:dyDescent="0.25">
      <c r="A166" s="234">
        <v>162</v>
      </c>
      <c r="C166" s="272"/>
      <c r="F166" s="386"/>
    </row>
    <row r="167" spans="1:6" x14ac:dyDescent="0.25">
      <c r="A167" s="234">
        <v>163</v>
      </c>
      <c r="C167" s="272"/>
      <c r="F167" s="386"/>
    </row>
    <row r="168" spans="1:6" x14ac:dyDescent="0.25">
      <c r="A168" s="234">
        <v>164</v>
      </c>
      <c r="C168" s="272"/>
      <c r="F168" s="386"/>
    </row>
    <row r="169" spans="1:6" x14ac:dyDescent="0.25">
      <c r="A169" s="234">
        <v>165</v>
      </c>
      <c r="C169" s="272"/>
      <c r="F169" s="386"/>
    </row>
    <row r="170" spans="1:6" x14ac:dyDescent="0.25">
      <c r="A170" s="234">
        <v>166</v>
      </c>
      <c r="C170" s="272"/>
      <c r="F170" s="386"/>
    </row>
    <row r="171" spans="1:6" x14ac:dyDescent="0.25">
      <c r="A171" s="234">
        <v>167</v>
      </c>
      <c r="C171" s="272"/>
      <c r="F171" s="386"/>
    </row>
    <row r="172" spans="1:6" x14ac:dyDescent="0.25">
      <c r="A172" s="234">
        <v>168</v>
      </c>
      <c r="C172" s="272"/>
      <c r="F172" s="386"/>
    </row>
    <row r="173" spans="1:6" x14ac:dyDescent="0.25">
      <c r="A173" s="234">
        <v>169</v>
      </c>
      <c r="C173" s="272"/>
      <c r="F173" s="386"/>
    </row>
    <row r="174" spans="1:6" x14ac:dyDescent="0.25">
      <c r="A174" s="234">
        <v>170</v>
      </c>
      <c r="C174" s="272"/>
      <c r="F174" s="386"/>
    </row>
    <row r="175" spans="1:6" x14ac:dyDescent="0.25">
      <c r="A175" s="234">
        <v>171</v>
      </c>
      <c r="C175" s="272"/>
      <c r="F175" s="386"/>
    </row>
    <row r="176" spans="1:6" x14ac:dyDescent="0.25">
      <c r="A176" s="234">
        <v>172</v>
      </c>
      <c r="C176" s="272"/>
      <c r="F176" s="386"/>
    </row>
    <row r="177" spans="1:6" x14ac:dyDescent="0.25">
      <c r="A177" s="234">
        <v>173</v>
      </c>
      <c r="C177" s="272"/>
      <c r="F177" s="386"/>
    </row>
    <row r="178" spans="1:6" x14ac:dyDescent="0.25">
      <c r="A178" s="234">
        <v>174</v>
      </c>
      <c r="C178" s="272"/>
      <c r="F178" s="386"/>
    </row>
    <row r="179" spans="1:6" x14ac:dyDescent="0.25">
      <c r="A179" s="234">
        <v>175</v>
      </c>
      <c r="C179" s="272"/>
      <c r="F179" s="386"/>
    </row>
    <row r="180" spans="1:6" x14ac:dyDescent="0.25">
      <c r="A180" s="234">
        <v>176</v>
      </c>
      <c r="C180" s="272"/>
      <c r="F180" s="386"/>
    </row>
    <row r="181" spans="1:6" x14ac:dyDescent="0.25">
      <c r="A181" s="234">
        <v>177</v>
      </c>
      <c r="C181" s="272"/>
      <c r="F181" s="386"/>
    </row>
    <row r="182" spans="1:6" x14ac:dyDescent="0.25">
      <c r="A182" s="234">
        <v>178</v>
      </c>
      <c r="C182" s="272"/>
      <c r="F182" s="386"/>
    </row>
    <row r="183" spans="1:6" x14ac:dyDescent="0.25">
      <c r="A183" s="234">
        <v>179</v>
      </c>
      <c r="C183" s="272"/>
      <c r="F183" s="386"/>
    </row>
    <row r="184" spans="1:6" x14ac:dyDescent="0.25">
      <c r="A184" s="234">
        <v>180</v>
      </c>
      <c r="C184" s="272"/>
      <c r="F184" s="386"/>
    </row>
    <row r="185" spans="1:6" x14ac:dyDescent="0.25">
      <c r="A185" s="234">
        <v>181</v>
      </c>
      <c r="C185" s="272"/>
      <c r="F185" s="386"/>
    </row>
    <row r="186" spans="1:6" x14ac:dyDescent="0.25">
      <c r="A186" s="234">
        <v>182</v>
      </c>
      <c r="C186" s="272"/>
      <c r="F186" s="386"/>
    </row>
    <row r="187" spans="1:6" x14ac:dyDescent="0.25">
      <c r="A187" s="234">
        <v>183</v>
      </c>
      <c r="C187" s="272"/>
      <c r="F187" s="386"/>
    </row>
    <row r="188" spans="1:6" x14ac:dyDescent="0.25">
      <c r="A188" s="234">
        <v>184</v>
      </c>
      <c r="C188" s="272"/>
      <c r="F188" s="386"/>
    </row>
    <row r="189" spans="1:6" x14ac:dyDescent="0.25">
      <c r="A189" s="234">
        <v>185</v>
      </c>
      <c r="C189" s="272"/>
      <c r="F189" s="386"/>
    </row>
    <row r="190" spans="1:6" x14ac:dyDescent="0.25">
      <c r="A190" s="234">
        <v>186</v>
      </c>
      <c r="C190" s="272"/>
      <c r="F190" s="386"/>
    </row>
    <row r="191" spans="1:6" x14ac:dyDescent="0.25">
      <c r="A191" s="234">
        <v>187</v>
      </c>
      <c r="C191" s="272"/>
      <c r="F191" s="386"/>
    </row>
    <row r="192" spans="1:6" x14ac:dyDescent="0.25">
      <c r="A192" s="234">
        <v>188</v>
      </c>
      <c r="C192" s="272"/>
      <c r="F192" s="386"/>
    </row>
    <row r="193" spans="1:6" x14ac:dyDescent="0.25">
      <c r="A193" s="234">
        <v>189</v>
      </c>
      <c r="C193" s="272"/>
      <c r="F193" s="386"/>
    </row>
    <row r="194" spans="1:6" x14ac:dyDescent="0.25">
      <c r="A194" s="234">
        <v>190</v>
      </c>
      <c r="C194" s="272"/>
      <c r="F194" s="386"/>
    </row>
    <row r="195" spans="1:6" x14ac:dyDescent="0.25">
      <c r="A195" s="234">
        <v>191</v>
      </c>
      <c r="C195" s="272"/>
      <c r="F195" s="386"/>
    </row>
    <row r="196" spans="1:6" x14ac:dyDescent="0.25">
      <c r="A196" s="234">
        <v>192</v>
      </c>
      <c r="C196" s="272"/>
      <c r="F196" s="386"/>
    </row>
    <row r="197" spans="1:6" x14ac:dyDescent="0.25">
      <c r="A197" s="234">
        <v>193</v>
      </c>
      <c r="C197" s="272"/>
      <c r="F197" s="386"/>
    </row>
    <row r="198" spans="1:6" x14ac:dyDescent="0.25">
      <c r="A198" s="234">
        <v>194</v>
      </c>
      <c r="C198" s="272"/>
      <c r="F198" s="386"/>
    </row>
    <row r="199" spans="1:6" x14ac:dyDescent="0.25">
      <c r="A199" s="234">
        <v>195</v>
      </c>
      <c r="C199" s="272"/>
      <c r="F199" s="386"/>
    </row>
    <row r="200" spans="1:6" x14ac:dyDescent="0.25">
      <c r="A200" s="234">
        <v>196</v>
      </c>
      <c r="C200" s="272"/>
      <c r="F200" s="386"/>
    </row>
    <row r="201" spans="1:6" x14ac:dyDescent="0.25">
      <c r="A201" s="234">
        <v>197</v>
      </c>
      <c r="C201" s="272"/>
      <c r="F201" s="386"/>
    </row>
    <row r="202" spans="1:6" x14ac:dyDescent="0.25">
      <c r="A202" s="234">
        <v>198</v>
      </c>
      <c r="C202" s="272"/>
      <c r="F202" s="386"/>
    </row>
    <row r="203" spans="1:6" x14ac:dyDescent="0.25">
      <c r="A203" s="234">
        <v>199</v>
      </c>
      <c r="C203" s="272"/>
      <c r="F203" s="386"/>
    </row>
    <row r="204" spans="1:6" x14ac:dyDescent="0.25">
      <c r="A204" s="234">
        <v>200</v>
      </c>
      <c r="C204" s="272"/>
      <c r="F204" s="386"/>
    </row>
    <row r="205" spans="1:6" x14ac:dyDescent="0.25">
      <c r="A205" s="234">
        <v>201</v>
      </c>
      <c r="C205" s="272"/>
      <c r="F205" s="386"/>
    </row>
    <row r="206" spans="1:6" x14ac:dyDescent="0.25">
      <c r="A206" s="234">
        <v>202</v>
      </c>
      <c r="C206" s="272"/>
      <c r="F206" s="386"/>
    </row>
    <row r="207" spans="1:6" x14ac:dyDescent="0.25">
      <c r="A207" s="234">
        <v>203</v>
      </c>
      <c r="C207" s="272"/>
      <c r="F207" s="386"/>
    </row>
    <row r="208" spans="1:6" x14ac:dyDescent="0.25">
      <c r="A208" s="234">
        <v>204</v>
      </c>
      <c r="C208" s="272"/>
      <c r="F208" s="386"/>
    </row>
    <row r="209" spans="1:6" x14ac:dyDescent="0.25">
      <c r="A209" s="234">
        <v>205</v>
      </c>
      <c r="C209" s="272"/>
      <c r="F209" s="386"/>
    </row>
    <row r="210" spans="1:6" x14ac:dyDescent="0.25">
      <c r="A210" s="234">
        <v>206</v>
      </c>
      <c r="C210" s="272"/>
      <c r="F210" s="386"/>
    </row>
    <row r="211" spans="1:6" x14ac:dyDescent="0.25">
      <c r="A211" s="234">
        <v>207</v>
      </c>
      <c r="C211" s="272"/>
      <c r="F211" s="386"/>
    </row>
    <row r="212" spans="1:6" x14ac:dyDescent="0.25">
      <c r="A212" s="234">
        <v>208</v>
      </c>
      <c r="C212" s="272"/>
      <c r="F212" s="386"/>
    </row>
    <row r="213" spans="1:6" x14ac:dyDescent="0.25">
      <c r="A213" s="234">
        <v>209</v>
      </c>
      <c r="C213" s="272"/>
      <c r="F213" s="386"/>
    </row>
    <row r="214" spans="1:6" x14ac:dyDescent="0.25">
      <c r="A214" s="234">
        <v>210</v>
      </c>
      <c r="C214" s="272"/>
      <c r="F214" s="386"/>
    </row>
    <row r="215" spans="1:6" x14ac:dyDescent="0.25">
      <c r="A215" s="234">
        <v>211</v>
      </c>
      <c r="C215" s="272"/>
      <c r="F215" s="386"/>
    </row>
    <row r="216" spans="1:6" x14ac:dyDescent="0.25">
      <c r="A216" s="234">
        <v>212</v>
      </c>
      <c r="C216" s="272"/>
      <c r="F216" s="386"/>
    </row>
    <row r="217" spans="1:6" x14ac:dyDescent="0.25">
      <c r="A217" s="234">
        <v>213</v>
      </c>
      <c r="C217" s="272"/>
      <c r="F217" s="386"/>
    </row>
    <row r="218" spans="1:6" x14ac:dyDescent="0.25">
      <c r="A218" s="234">
        <v>214</v>
      </c>
      <c r="C218" s="272"/>
      <c r="F218" s="386"/>
    </row>
    <row r="219" spans="1:6" x14ac:dyDescent="0.25">
      <c r="A219" s="234">
        <v>215</v>
      </c>
      <c r="C219" s="272"/>
      <c r="F219" s="386"/>
    </row>
    <row r="220" spans="1:6" x14ac:dyDescent="0.25">
      <c r="A220" s="234">
        <v>216</v>
      </c>
      <c r="C220" s="272"/>
      <c r="F220" s="386"/>
    </row>
    <row r="221" spans="1:6" x14ac:dyDescent="0.25">
      <c r="A221" s="234">
        <v>217</v>
      </c>
      <c r="C221" s="272"/>
      <c r="F221" s="386"/>
    </row>
    <row r="222" spans="1:6" x14ac:dyDescent="0.25">
      <c r="A222" s="234">
        <v>218</v>
      </c>
      <c r="C222" s="272"/>
      <c r="F222" s="386"/>
    </row>
    <row r="223" spans="1:6" x14ac:dyDescent="0.25">
      <c r="A223" s="234">
        <v>219</v>
      </c>
      <c r="C223" s="272"/>
      <c r="F223" s="386"/>
    </row>
    <row r="224" spans="1:6" x14ac:dyDescent="0.25">
      <c r="A224" s="234">
        <v>220</v>
      </c>
      <c r="C224" s="272"/>
      <c r="F224" s="386"/>
    </row>
    <row r="225" spans="1:6" x14ac:dyDescent="0.25">
      <c r="A225" s="234">
        <v>221</v>
      </c>
      <c r="C225" s="272"/>
      <c r="F225" s="386"/>
    </row>
    <row r="226" spans="1:6" x14ac:dyDescent="0.25">
      <c r="A226" s="234">
        <v>222</v>
      </c>
      <c r="C226" s="272"/>
      <c r="F226" s="386"/>
    </row>
    <row r="227" spans="1:6" x14ac:dyDescent="0.25">
      <c r="A227" s="234">
        <v>223</v>
      </c>
      <c r="C227" s="272"/>
      <c r="F227" s="386"/>
    </row>
    <row r="228" spans="1:6" x14ac:dyDescent="0.25">
      <c r="A228" s="234">
        <v>224</v>
      </c>
      <c r="C228" s="272"/>
      <c r="F228" s="386"/>
    </row>
    <row r="229" spans="1:6" x14ac:dyDescent="0.25">
      <c r="A229" s="234">
        <v>225</v>
      </c>
      <c r="C229" s="272"/>
      <c r="F229" s="386"/>
    </row>
    <row r="230" spans="1:6" x14ac:dyDescent="0.25">
      <c r="A230" s="234">
        <v>226</v>
      </c>
      <c r="C230" s="272"/>
      <c r="F230" s="386"/>
    </row>
    <row r="231" spans="1:6" x14ac:dyDescent="0.25">
      <c r="A231" s="234">
        <v>227</v>
      </c>
      <c r="C231" s="272"/>
      <c r="F231" s="386"/>
    </row>
    <row r="232" spans="1:6" x14ac:dyDescent="0.25">
      <c r="A232" s="234">
        <v>228</v>
      </c>
      <c r="C232" s="272"/>
      <c r="F232" s="386"/>
    </row>
    <row r="233" spans="1:6" x14ac:dyDescent="0.25">
      <c r="A233" s="234">
        <v>229</v>
      </c>
      <c r="C233" s="272"/>
      <c r="F233" s="386"/>
    </row>
    <row r="234" spans="1:6" x14ac:dyDescent="0.25">
      <c r="A234" s="234">
        <v>230</v>
      </c>
      <c r="C234" s="272"/>
      <c r="F234" s="386"/>
    </row>
    <row r="235" spans="1:6" x14ac:dyDescent="0.25">
      <c r="A235" s="234">
        <v>231</v>
      </c>
      <c r="C235" s="272"/>
      <c r="F235" s="386"/>
    </row>
    <row r="236" spans="1:6" x14ac:dyDescent="0.25">
      <c r="A236" s="234">
        <v>232</v>
      </c>
      <c r="C236" s="272"/>
      <c r="F236" s="386"/>
    </row>
    <row r="237" spans="1:6" x14ac:dyDescent="0.25">
      <c r="A237" s="234">
        <v>233</v>
      </c>
      <c r="C237" s="272"/>
      <c r="F237" s="386"/>
    </row>
    <row r="238" spans="1:6" x14ac:dyDescent="0.25">
      <c r="A238" s="234">
        <v>234</v>
      </c>
      <c r="C238" s="272"/>
      <c r="F238" s="386"/>
    </row>
    <row r="239" spans="1:6" x14ac:dyDescent="0.25">
      <c r="A239" s="234">
        <v>235</v>
      </c>
      <c r="C239" s="272"/>
      <c r="F239" s="386"/>
    </row>
    <row r="240" spans="1:6" x14ac:dyDescent="0.25">
      <c r="A240" s="234">
        <v>236</v>
      </c>
      <c r="C240" s="272"/>
      <c r="F240" s="386"/>
    </row>
    <row r="241" spans="1:6" x14ac:dyDescent="0.25">
      <c r="A241" s="234">
        <v>237</v>
      </c>
      <c r="C241" s="272"/>
      <c r="F241" s="386"/>
    </row>
    <row r="242" spans="1:6" x14ac:dyDescent="0.25">
      <c r="A242" s="234">
        <v>238</v>
      </c>
      <c r="C242" s="272"/>
      <c r="F242" s="386"/>
    </row>
    <row r="243" spans="1:6" x14ac:dyDescent="0.25">
      <c r="A243" s="234">
        <v>239</v>
      </c>
      <c r="C243" s="272"/>
      <c r="F243" s="386"/>
    </row>
    <row r="244" spans="1:6" x14ac:dyDescent="0.25">
      <c r="A244" s="234">
        <v>240</v>
      </c>
      <c r="C244" s="272"/>
      <c r="F244" s="386"/>
    </row>
    <row r="245" spans="1:6" x14ac:dyDescent="0.25">
      <c r="A245" s="234">
        <v>241</v>
      </c>
      <c r="C245" s="272"/>
      <c r="F245" s="386"/>
    </row>
    <row r="246" spans="1:6" x14ac:dyDescent="0.25">
      <c r="A246" s="234">
        <v>242</v>
      </c>
      <c r="C246" s="272"/>
      <c r="F246" s="386"/>
    </row>
    <row r="247" spans="1:6" x14ac:dyDescent="0.25">
      <c r="A247" s="234">
        <v>243</v>
      </c>
      <c r="C247" s="272"/>
      <c r="F247" s="386"/>
    </row>
    <row r="248" spans="1:6" x14ac:dyDescent="0.25">
      <c r="A248" s="234">
        <v>244</v>
      </c>
      <c r="C248" s="272"/>
      <c r="F248" s="386"/>
    </row>
    <row r="249" spans="1:6" x14ac:dyDescent="0.25">
      <c r="A249" s="234">
        <v>245</v>
      </c>
      <c r="C249" s="272"/>
      <c r="F249" s="386"/>
    </row>
    <row r="250" spans="1:6" x14ac:dyDescent="0.25">
      <c r="A250" s="234">
        <v>246</v>
      </c>
      <c r="C250" s="272"/>
      <c r="F250" s="386"/>
    </row>
    <row r="251" spans="1:6" x14ac:dyDescent="0.25">
      <c r="A251" s="234">
        <v>247</v>
      </c>
      <c r="C251" s="272"/>
      <c r="F251" s="386"/>
    </row>
    <row r="252" spans="1:6" x14ac:dyDescent="0.25">
      <c r="A252" s="234">
        <v>248</v>
      </c>
      <c r="C252" s="272"/>
      <c r="F252" s="386"/>
    </row>
    <row r="253" spans="1:6" x14ac:dyDescent="0.25">
      <c r="A253" s="234">
        <v>249</v>
      </c>
      <c r="C253" s="272"/>
      <c r="F253" s="386"/>
    </row>
    <row r="254" spans="1:6" x14ac:dyDescent="0.25">
      <c r="A254" s="234">
        <v>250</v>
      </c>
      <c r="C254" s="272"/>
      <c r="F254" s="386"/>
    </row>
    <row r="255" spans="1:6" x14ac:dyDescent="0.25">
      <c r="A255" s="234">
        <v>251</v>
      </c>
      <c r="C255" s="272"/>
      <c r="F255" s="386"/>
    </row>
    <row r="256" spans="1:6" x14ac:dyDescent="0.25">
      <c r="A256" s="234">
        <v>252</v>
      </c>
      <c r="C256" s="272"/>
      <c r="F256" s="386"/>
    </row>
    <row r="257" spans="1:6" x14ac:dyDescent="0.25">
      <c r="A257" s="234">
        <v>253</v>
      </c>
      <c r="C257" s="272"/>
      <c r="F257" s="386"/>
    </row>
    <row r="258" spans="1:6" x14ac:dyDescent="0.25">
      <c r="A258" s="234">
        <v>254</v>
      </c>
      <c r="C258" s="272"/>
      <c r="F258" s="386"/>
    </row>
    <row r="259" spans="1:6" x14ac:dyDescent="0.25">
      <c r="A259" s="234">
        <v>255</v>
      </c>
      <c r="C259" s="272"/>
      <c r="F259" s="386"/>
    </row>
    <row r="260" spans="1:6" x14ac:dyDescent="0.25">
      <c r="A260" s="234">
        <v>256</v>
      </c>
      <c r="C260" s="272"/>
      <c r="F260" s="386"/>
    </row>
    <row r="261" spans="1:6" x14ac:dyDescent="0.25">
      <c r="A261" s="234">
        <v>257</v>
      </c>
      <c r="C261" s="272"/>
      <c r="F261" s="386"/>
    </row>
    <row r="262" spans="1:6" x14ac:dyDescent="0.25">
      <c r="A262" s="234">
        <v>258</v>
      </c>
      <c r="C262" s="272"/>
      <c r="F262" s="386"/>
    </row>
    <row r="263" spans="1:6" x14ac:dyDescent="0.25">
      <c r="A263" s="234">
        <v>259</v>
      </c>
      <c r="C263" s="272"/>
      <c r="F263" s="386"/>
    </row>
    <row r="264" spans="1:6" x14ac:dyDescent="0.25">
      <c r="A264" s="234">
        <v>260</v>
      </c>
      <c r="C264" s="272"/>
      <c r="F264" s="386"/>
    </row>
    <row r="265" spans="1:6" x14ac:dyDescent="0.25">
      <c r="A265" s="234">
        <v>261</v>
      </c>
      <c r="C265" s="272"/>
      <c r="F265" s="386"/>
    </row>
    <row r="266" spans="1:6" x14ac:dyDescent="0.25">
      <c r="A266" s="234">
        <v>262</v>
      </c>
      <c r="C266" s="272"/>
      <c r="F266" s="386"/>
    </row>
    <row r="267" spans="1:6" x14ac:dyDescent="0.25">
      <c r="A267" s="234">
        <v>263</v>
      </c>
      <c r="C267" s="272"/>
      <c r="F267" s="386"/>
    </row>
    <row r="268" spans="1:6" x14ac:dyDescent="0.25">
      <c r="A268" s="234">
        <v>264</v>
      </c>
      <c r="C268" s="272"/>
      <c r="F268" s="386"/>
    </row>
    <row r="269" spans="1:6" x14ac:dyDescent="0.25">
      <c r="A269" s="234">
        <v>265</v>
      </c>
      <c r="C269" s="272"/>
      <c r="F269" s="386"/>
    </row>
    <row r="270" spans="1:6" x14ac:dyDescent="0.25">
      <c r="A270" s="234">
        <v>266</v>
      </c>
      <c r="C270" s="272"/>
      <c r="F270" s="386"/>
    </row>
    <row r="271" spans="1:6" x14ac:dyDescent="0.25">
      <c r="A271" s="234">
        <v>267</v>
      </c>
      <c r="C271" s="272"/>
      <c r="F271" s="386"/>
    </row>
    <row r="272" spans="1:6" x14ac:dyDescent="0.25">
      <c r="A272" s="234">
        <v>268</v>
      </c>
      <c r="C272" s="272"/>
      <c r="F272" s="386"/>
    </row>
    <row r="273" spans="1:6" x14ac:dyDescent="0.25">
      <c r="A273" s="234">
        <v>269</v>
      </c>
      <c r="C273" s="272"/>
      <c r="F273" s="386"/>
    </row>
    <row r="274" spans="1:6" x14ac:dyDescent="0.25">
      <c r="A274" s="234">
        <v>270</v>
      </c>
      <c r="C274" s="272"/>
      <c r="F274" s="386"/>
    </row>
    <row r="275" spans="1:6" x14ac:dyDescent="0.25">
      <c r="A275" s="234">
        <v>271</v>
      </c>
      <c r="C275" s="272"/>
      <c r="F275" s="386"/>
    </row>
    <row r="276" spans="1:6" x14ac:dyDescent="0.25">
      <c r="A276" s="234">
        <v>272</v>
      </c>
      <c r="C276" s="272"/>
      <c r="F276" s="386"/>
    </row>
    <row r="277" spans="1:6" x14ac:dyDescent="0.25">
      <c r="A277" s="234">
        <v>273</v>
      </c>
      <c r="C277" s="272"/>
      <c r="F277" s="386"/>
    </row>
    <row r="278" spans="1:6" x14ac:dyDescent="0.25">
      <c r="A278" s="234">
        <v>274</v>
      </c>
      <c r="C278" s="272"/>
      <c r="F278" s="386"/>
    </row>
    <row r="279" spans="1:6" x14ac:dyDescent="0.25">
      <c r="A279" s="234">
        <v>275</v>
      </c>
      <c r="C279" s="272"/>
      <c r="F279" s="386"/>
    </row>
    <row r="280" spans="1:6" x14ac:dyDescent="0.25">
      <c r="A280" s="234">
        <v>276</v>
      </c>
      <c r="C280" s="272"/>
      <c r="F280" s="386"/>
    </row>
    <row r="281" spans="1:6" x14ac:dyDescent="0.25">
      <c r="A281" s="234">
        <v>277</v>
      </c>
      <c r="C281" s="272"/>
      <c r="F281" s="386"/>
    </row>
    <row r="282" spans="1:6" x14ac:dyDescent="0.25">
      <c r="A282" s="234">
        <v>278</v>
      </c>
      <c r="C282" s="272"/>
      <c r="F282" s="386"/>
    </row>
    <row r="283" spans="1:6" x14ac:dyDescent="0.25">
      <c r="A283" s="234">
        <v>279</v>
      </c>
      <c r="C283" s="272"/>
      <c r="F283" s="386"/>
    </row>
    <row r="284" spans="1:6" x14ac:dyDescent="0.25">
      <c r="A284" s="234">
        <v>280</v>
      </c>
      <c r="C284" s="272"/>
      <c r="F284" s="386"/>
    </row>
    <row r="285" spans="1:6" x14ac:dyDescent="0.25">
      <c r="A285" s="234">
        <v>281</v>
      </c>
      <c r="C285" s="272"/>
      <c r="F285" s="386"/>
    </row>
    <row r="286" spans="1:6" x14ac:dyDescent="0.25">
      <c r="A286" s="234">
        <v>282</v>
      </c>
      <c r="C286" s="272"/>
      <c r="F286" s="386"/>
    </row>
    <row r="287" spans="1:6" x14ac:dyDescent="0.25">
      <c r="A287" s="234">
        <v>283</v>
      </c>
      <c r="C287" s="272"/>
      <c r="F287" s="386"/>
    </row>
    <row r="288" spans="1:6" x14ac:dyDescent="0.25">
      <c r="A288" s="234">
        <v>284</v>
      </c>
      <c r="C288" s="272"/>
      <c r="F288" s="386"/>
    </row>
    <row r="289" spans="1:6" x14ac:dyDescent="0.25">
      <c r="A289" s="234">
        <v>285</v>
      </c>
      <c r="C289" s="272"/>
      <c r="F289" s="386"/>
    </row>
    <row r="290" spans="1:6" x14ac:dyDescent="0.25">
      <c r="A290" s="234">
        <v>286</v>
      </c>
      <c r="C290" s="272"/>
      <c r="F290" s="386"/>
    </row>
    <row r="291" spans="1:6" x14ac:dyDescent="0.25">
      <c r="A291" s="234">
        <v>287</v>
      </c>
      <c r="C291" s="272"/>
      <c r="F291" s="386"/>
    </row>
    <row r="292" spans="1:6" x14ac:dyDescent="0.25">
      <c r="A292" s="234">
        <v>288</v>
      </c>
      <c r="C292" s="272"/>
      <c r="F292" s="386"/>
    </row>
    <row r="293" spans="1:6" x14ac:dyDescent="0.25">
      <c r="A293" s="234">
        <v>289</v>
      </c>
      <c r="C293" s="272"/>
      <c r="F293" s="386"/>
    </row>
    <row r="294" spans="1:6" x14ac:dyDescent="0.25">
      <c r="A294" s="234">
        <v>290</v>
      </c>
      <c r="C294" s="272"/>
      <c r="F294" s="386"/>
    </row>
    <row r="295" spans="1:6" x14ac:dyDescent="0.25">
      <c r="A295" s="234">
        <v>291</v>
      </c>
      <c r="C295" s="272"/>
      <c r="F295" s="386"/>
    </row>
    <row r="296" spans="1:6" x14ac:dyDescent="0.25">
      <c r="A296" s="234">
        <v>292</v>
      </c>
      <c r="C296" s="272"/>
      <c r="F296" s="386"/>
    </row>
    <row r="297" spans="1:6" x14ac:dyDescent="0.25">
      <c r="A297" s="234">
        <v>293</v>
      </c>
      <c r="C297" s="272"/>
      <c r="F297" s="386"/>
    </row>
    <row r="298" spans="1:6" x14ac:dyDescent="0.25">
      <c r="A298" s="234">
        <v>294</v>
      </c>
      <c r="C298" s="272"/>
      <c r="F298" s="386"/>
    </row>
    <row r="299" spans="1:6" x14ac:dyDescent="0.25">
      <c r="A299" s="234">
        <v>295</v>
      </c>
      <c r="C299" s="272"/>
      <c r="F299" s="386"/>
    </row>
    <row r="300" spans="1:6" x14ac:dyDescent="0.25">
      <c r="A300" s="234">
        <v>296</v>
      </c>
      <c r="C300" s="272"/>
      <c r="F300" s="386"/>
    </row>
    <row r="301" spans="1:6" x14ac:dyDescent="0.25">
      <c r="A301" s="234">
        <v>297</v>
      </c>
      <c r="C301" s="272"/>
      <c r="F301" s="386"/>
    </row>
    <row r="302" spans="1:6" x14ac:dyDescent="0.25">
      <c r="A302" s="234">
        <v>298</v>
      </c>
      <c r="C302" s="272"/>
      <c r="F302" s="386"/>
    </row>
    <row r="303" spans="1:6" x14ac:dyDescent="0.25">
      <c r="A303" s="234">
        <v>299</v>
      </c>
      <c r="C303" s="272"/>
      <c r="F303" s="386"/>
    </row>
    <row r="304" spans="1:6" x14ac:dyDescent="0.25">
      <c r="A304" s="234">
        <v>300</v>
      </c>
      <c r="C304" s="272"/>
      <c r="F304" s="386"/>
    </row>
    <row r="305" spans="1:6" x14ac:dyDescent="0.25">
      <c r="A305" s="234">
        <v>301</v>
      </c>
      <c r="C305" s="272"/>
      <c r="F305" s="386"/>
    </row>
    <row r="306" spans="1:6" x14ac:dyDescent="0.25">
      <c r="A306" s="234">
        <v>302</v>
      </c>
      <c r="C306" s="272"/>
      <c r="F306" s="386"/>
    </row>
    <row r="307" spans="1:6" x14ac:dyDescent="0.25">
      <c r="A307" s="234">
        <v>303</v>
      </c>
      <c r="C307" s="272"/>
      <c r="F307" s="386"/>
    </row>
    <row r="308" spans="1:6" x14ac:dyDescent="0.25">
      <c r="A308" s="234">
        <v>304</v>
      </c>
      <c r="C308" s="272"/>
      <c r="F308" s="386"/>
    </row>
    <row r="309" spans="1:6" x14ac:dyDescent="0.25">
      <c r="A309" s="234">
        <v>305</v>
      </c>
      <c r="C309" s="272"/>
      <c r="F309" s="386"/>
    </row>
    <row r="310" spans="1:6" x14ac:dyDescent="0.25">
      <c r="A310" s="234">
        <v>306</v>
      </c>
      <c r="C310" s="272"/>
      <c r="F310" s="386"/>
    </row>
    <row r="311" spans="1:6" x14ac:dyDescent="0.25">
      <c r="A311" s="234">
        <v>307</v>
      </c>
      <c r="C311" s="272"/>
      <c r="F311" s="386"/>
    </row>
    <row r="312" spans="1:6" x14ac:dyDescent="0.25">
      <c r="A312" s="234">
        <v>308</v>
      </c>
      <c r="C312" s="272"/>
      <c r="F312" s="386"/>
    </row>
    <row r="313" spans="1:6" x14ac:dyDescent="0.25">
      <c r="A313" s="234">
        <v>309</v>
      </c>
      <c r="C313" s="272"/>
      <c r="F313" s="386"/>
    </row>
    <row r="314" spans="1:6" x14ac:dyDescent="0.25">
      <c r="A314" s="234">
        <v>310</v>
      </c>
      <c r="C314" s="272"/>
      <c r="F314" s="386"/>
    </row>
    <row r="315" spans="1:6" x14ac:dyDescent="0.25">
      <c r="A315" s="234">
        <v>311</v>
      </c>
      <c r="C315" s="272"/>
      <c r="F315" s="386"/>
    </row>
    <row r="316" spans="1:6" x14ac:dyDescent="0.25">
      <c r="A316" s="234">
        <v>312</v>
      </c>
      <c r="C316" s="272"/>
      <c r="F316" s="386"/>
    </row>
    <row r="317" spans="1:6" x14ac:dyDescent="0.25">
      <c r="A317" s="234">
        <v>313</v>
      </c>
      <c r="C317" s="272"/>
      <c r="F317" s="386"/>
    </row>
    <row r="318" spans="1:6" x14ac:dyDescent="0.25">
      <c r="A318" s="234">
        <v>314</v>
      </c>
      <c r="C318" s="272"/>
      <c r="F318" s="386"/>
    </row>
    <row r="319" spans="1:6" x14ac:dyDescent="0.25">
      <c r="A319" s="234">
        <v>315</v>
      </c>
      <c r="C319" s="272"/>
      <c r="F319" s="386"/>
    </row>
    <row r="320" spans="1:6" x14ac:dyDescent="0.25">
      <c r="A320" s="234">
        <v>316</v>
      </c>
      <c r="C320" s="272"/>
      <c r="F320" s="386"/>
    </row>
    <row r="321" spans="1:6" x14ac:dyDescent="0.25">
      <c r="A321" s="234">
        <v>317</v>
      </c>
      <c r="C321" s="272"/>
      <c r="F321" s="386"/>
    </row>
    <row r="322" spans="1:6" x14ac:dyDescent="0.25">
      <c r="A322" s="234">
        <v>318</v>
      </c>
      <c r="C322" s="272"/>
      <c r="F322" s="386"/>
    </row>
    <row r="323" spans="1:6" x14ac:dyDescent="0.25">
      <c r="A323" s="234">
        <v>319</v>
      </c>
      <c r="C323" s="272"/>
      <c r="F323" s="386"/>
    </row>
    <row r="324" spans="1:6" x14ac:dyDescent="0.25">
      <c r="A324" s="234">
        <v>320</v>
      </c>
      <c r="C324" s="272"/>
      <c r="F324" s="386"/>
    </row>
    <row r="325" spans="1:6" x14ac:dyDescent="0.25">
      <c r="A325" s="234">
        <v>321</v>
      </c>
      <c r="C325" s="272"/>
      <c r="F325" s="386"/>
    </row>
    <row r="326" spans="1:6" x14ac:dyDescent="0.25">
      <c r="A326" s="234">
        <v>322</v>
      </c>
      <c r="C326" s="272"/>
      <c r="F326" s="386"/>
    </row>
    <row r="327" spans="1:6" x14ac:dyDescent="0.25">
      <c r="A327" s="234">
        <v>323</v>
      </c>
      <c r="C327" s="272"/>
      <c r="F327" s="386"/>
    </row>
    <row r="328" spans="1:6" x14ac:dyDescent="0.25">
      <c r="A328" s="234">
        <v>324</v>
      </c>
      <c r="C328" s="272"/>
      <c r="F328" s="386"/>
    </row>
    <row r="329" spans="1:6" x14ac:dyDescent="0.25">
      <c r="A329" s="234">
        <v>325</v>
      </c>
      <c r="C329" s="272"/>
      <c r="F329" s="386"/>
    </row>
    <row r="330" spans="1:6" x14ac:dyDescent="0.25">
      <c r="A330" s="234">
        <v>326</v>
      </c>
      <c r="C330" s="272"/>
      <c r="F330" s="386"/>
    </row>
    <row r="331" spans="1:6" x14ac:dyDescent="0.25">
      <c r="A331" s="234">
        <v>327</v>
      </c>
      <c r="C331" s="272"/>
      <c r="F331" s="386"/>
    </row>
    <row r="332" spans="1:6" x14ac:dyDescent="0.25">
      <c r="A332" s="234">
        <v>328</v>
      </c>
      <c r="C332" s="272"/>
      <c r="F332" s="386"/>
    </row>
    <row r="333" spans="1:6" x14ac:dyDescent="0.25">
      <c r="A333" s="234">
        <v>329</v>
      </c>
      <c r="C333" s="272"/>
      <c r="F333" s="386"/>
    </row>
    <row r="334" spans="1:6" x14ac:dyDescent="0.25">
      <c r="A334" s="234">
        <v>330</v>
      </c>
      <c r="C334" s="272"/>
      <c r="F334" s="386"/>
    </row>
    <row r="335" spans="1:6" x14ac:dyDescent="0.25">
      <c r="A335" s="234">
        <v>331</v>
      </c>
      <c r="C335" s="272"/>
      <c r="F335" s="386"/>
    </row>
    <row r="336" spans="1:6" x14ac:dyDescent="0.25">
      <c r="A336" s="234">
        <v>332</v>
      </c>
      <c r="C336" s="272"/>
      <c r="F336" s="386"/>
    </row>
    <row r="337" spans="1:6" x14ac:dyDescent="0.25">
      <c r="A337" s="234">
        <v>333</v>
      </c>
      <c r="C337" s="272"/>
      <c r="F337" s="386"/>
    </row>
    <row r="338" spans="1:6" x14ac:dyDescent="0.25">
      <c r="A338" s="234">
        <v>334</v>
      </c>
      <c r="C338" s="272"/>
      <c r="F338" s="386"/>
    </row>
    <row r="339" spans="1:6" x14ac:dyDescent="0.25">
      <c r="A339" s="234">
        <v>335</v>
      </c>
      <c r="C339" s="272"/>
      <c r="F339" s="386"/>
    </row>
    <row r="340" spans="1:6" x14ac:dyDescent="0.25">
      <c r="A340" s="234">
        <v>336</v>
      </c>
      <c r="C340" s="272"/>
      <c r="F340" s="386"/>
    </row>
    <row r="341" spans="1:6" x14ac:dyDescent="0.25">
      <c r="A341" s="234">
        <v>337</v>
      </c>
      <c r="C341" s="272"/>
      <c r="F341" s="386"/>
    </row>
    <row r="342" spans="1:6" x14ac:dyDescent="0.25">
      <c r="A342" s="234">
        <v>338</v>
      </c>
      <c r="C342" s="272"/>
      <c r="F342" s="386"/>
    </row>
    <row r="343" spans="1:6" x14ac:dyDescent="0.25">
      <c r="A343" s="234">
        <v>339</v>
      </c>
      <c r="C343" s="272"/>
      <c r="F343" s="386"/>
    </row>
    <row r="344" spans="1:6" x14ac:dyDescent="0.25">
      <c r="A344" s="234">
        <v>340</v>
      </c>
      <c r="C344" s="272"/>
      <c r="F344" s="386"/>
    </row>
    <row r="345" spans="1:6" x14ac:dyDescent="0.25">
      <c r="A345" s="234">
        <v>341</v>
      </c>
      <c r="C345" s="272"/>
      <c r="F345" s="386"/>
    </row>
    <row r="346" spans="1:6" x14ac:dyDescent="0.25">
      <c r="A346" s="234">
        <v>342</v>
      </c>
      <c r="C346" s="272"/>
      <c r="F346" s="386"/>
    </row>
    <row r="347" spans="1:6" x14ac:dyDescent="0.25">
      <c r="A347" s="234">
        <v>343</v>
      </c>
      <c r="C347" s="272"/>
      <c r="F347" s="386"/>
    </row>
    <row r="348" spans="1:6" x14ac:dyDescent="0.25">
      <c r="A348" s="234">
        <v>344</v>
      </c>
      <c r="C348" s="272"/>
      <c r="F348" s="386"/>
    </row>
    <row r="349" spans="1:6" x14ac:dyDescent="0.25">
      <c r="A349" s="234">
        <v>345</v>
      </c>
      <c r="C349" s="272"/>
      <c r="F349" s="386"/>
    </row>
    <row r="350" spans="1:6" x14ac:dyDescent="0.25">
      <c r="A350" s="234">
        <v>346</v>
      </c>
      <c r="C350" s="272"/>
      <c r="F350" s="386"/>
    </row>
    <row r="351" spans="1:6" x14ac:dyDescent="0.25">
      <c r="A351" s="234">
        <v>347</v>
      </c>
      <c r="C351" s="272"/>
      <c r="F351" s="386"/>
    </row>
    <row r="352" spans="1:6" x14ac:dyDescent="0.25">
      <c r="A352" s="234">
        <v>348</v>
      </c>
      <c r="C352" s="272"/>
      <c r="F352" s="386"/>
    </row>
    <row r="353" spans="1:6" x14ac:dyDescent="0.25">
      <c r="A353" s="234">
        <v>349</v>
      </c>
      <c r="C353" s="272"/>
      <c r="F353" s="386"/>
    </row>
    <row r="354" spans="1:6" x14ac:dyDescent="0.25">
      <c r="A354" s="234">
        <v>350</v>
      </c>
      <c r="C354" s="272"/>
      <c r="F354" s="386"/>
    </row>
    <row r="355" spans="1:6" x14ac:dyDescent="0.25">
      <c r="A355" s="234">
        <v>351</v>
      </c>
      <c r="C355" s="272"/>
      <c r="F355" s="386"/>
    </row>
    <row r="356" spans="1:6" x14ac:dyDescent="0.25">
      <c r="A356" s="234">
        <v>352</v>
      </c>
      <c r="C356" s="272"/>
      <c r="F356" s="386"/>
    </row>
    <row r="357" spans="1:6" x14ac:dyDescent="0.25">
      <c r="A357" s="234">
        <v>353</v>
      </c>
      <c r="C357" s="272"/>
      <c r="F357" s="386"/>
    </row>
    <row r="358" spans="1:6" x14ac:dyDescent="0.25">
      <c r="A358" s="234">
        <v>354</v>
      </c>
      <c r="C358" s="272"/>
      <c r="F358" s="386"/>
    </row>
    <row r="359" spans="1:6" x14ac:dyDescent="0.25">
      <c r="A359" s="234">
        <v>355</v>
      </c>
      <c r="C359" s="272"/>
      <c r="F359" s="386"/>
    </row>
    <row r="360" spans="1:6" x14ac:dyDescent="0.25">
      <c r="A360" s="234">
        <v>356</v>
      </c>
      <c r="C360" s="272"/>
      <c r="F360" s="386"/>
    </row>
    <row r="361" spans="1:6" x14ac:dyDescent="0.25">
      <c r="A361" s="234">
        <v>357</v>
      </c>
      <c r="C361" s="272"/>
      <c r="F361" s="386"/>
    </row>
    <row r="362" spans="1:6" x14ac:dyDescent="0.25">
      <c r="A362" s="234">
        <v>358</v>
      </c>
      <c r="C362" s="272"/>
      <c r="F362" s="386"/>
    </row>
    <row r="363" spans="1:6" x14ac:dyDescent="0.25">
      <c r="A363" s="234">
        <v>359</v>
      </c>
      <c r="C363" s="272"/>
      <c r="F363" s="386"/>
    </row>
    <row r="364" spans="1:6" x14ac:dyDescent="0.25">
      <c r="A364" s="234">
        <v>360</v>
      </c>
      <c r="C364" s="272"/>
      <c r="F364" s="386"/>
    </row>
    <row r="365" spans="1:6" x14ac:dyDescent="0.25">
      <c r="A365" s="234">
        <v>361</v>
      </c>
      <c r="C365" s="272"/>
      <c r="F365" s="386"/>
    </row>
    <row r="366" spans="1:6" x14ac:dyDescent="0.25">
      <c r="A366" s="234">
        <v>362</v>
      </c>
      <c r="C366" s="272"/>
      <c r="F366" s="386"/>
    </row>
    <row r="367" spans="1:6" x14ac:dyDescent="0.25">
      <c r="A367" s="234">
        <v>363</v>
      </c>
      <c r="C367" s="272"/>
      <c r="F367" s="386"/>
    </row>
    <row r="368" spans="1:6" x14ac:dyDescent="0.25">
      <c r="A368" s="234">
        <v>364</v>
      </c>
      <c r="C368" s="272"/>
      <c r="F368" s="386"/>
    </row>
    <row r="369" spans="1:6" x14ac:dyDescent="0.25">
      <c r="A369" s="234">
        <v>365</v>
      </c>
      <c r="C369" s="272"/>
      <c r="F369" s="386"/>
    </row>
    <row r="370" spans="1:6" x14ac:dyDescent="0.25">
      <c r="A370" s="234">
        <v>366</v>
      </c>
      <c r="C370" s="272"/>
      <c r="F370" s="386"/>
    </row>
    <row r="371" spans="1:6" x14ac:dyDescent="0.25">
      <c r="A371" s="234">
        <v>367</v>
      </c>
      <c r="C371" s="272"/>
      <c r="F371" s="386"/>
    </row>
    <row r="372" spans="1:6" x14ac:dyDescent="0.25">
      <c r="A372" s="234">
        <v>368</v>
      </c>
      <c r="C372" s="272"/>
      <c r="F372" s="386"/>
    </row>
    <row r="373" spans="1:6" x14ac:dyDescent="0.25">
      <c r="A373" s="234">
        <v>369</v>
      </c>
      <c r="C373" s="272"/>
      <c r="F373" s="386"/>
    </row>
    <row r="374" spans="1:6" x14ac:dyDescent="0.25">
      <c r="A374" s="234">
        <v>370</v>
      </c>
      <c r="C374" s="272"/>
      <c r="F374" s="386"/>
    </row>
    <row r="375" spans="1:6" x14ac:dyDescent="0.25">
      <c r="A375" s="234">
        <v>371</v>
      </c>
      <c r="C375" s="272"/>
      <c r="F375" s="386"/>
    </row>
    <row r="376" spans="1:6" x14ac:dyDescent="0.25">
      <c r="A376" s="234">
        <v>372</v>
      </c>
      <c r="C376" s="272"/>
      <c r="F376" s="386"/>
    </row>
    <row r="377" spans="1:6" x14ac:dyDescent="0.25">
      <c r="A377" s="234">
        <v>373</v>
      </c>
      <c r="C377" s="272"/>
      <c r="F377" s="386"/>
    </row>
    <row r="378" spans="1:6" x14ac:dyDescent="0.25">
      <c r="A378" s="234">
        <v>374</v>
      </c>
      <c r="C378" s="272"/>
      <c r="F378" s="386"/>
    </row>
    <row r="379" spans="1:6" x14ac:dyDescent="0.25">
      <c r="A379" s="234">
        <v>375</v>
      </c>
      <c r="C379" s="272"/>
      <c r="F379" s="386"/>
    </row>
    <row r="380" spans="1:6" x14ac:dyDescent="0.25">
      <c r="A380" s="234">
        <v>376</v>
      </c>
      <c r="C380" s="272"/>
      <c r="F380" s="386"/>
    </row>
    <row r="381" spans="1:6" x14ac:dyDescent="0.25">
      <c r="A381" s="234">
        <v>377</v>
      </c>
      <c r="C381" s="272"/>
      <c r="F381" s="386"/>
    </row>
    <row r="382" spans="1:6" x14ac:dyDescent="0.25">
      <c r="A382" s="234">
        <v>378</v>
      </c>
      <c r="C382" s="272"/>
      <c r="F382" s="386"/>
    </row>
    <row r="383" spans="1:6" x14ac:dyDescent="0.25">
      <c r="A383" s="234">
        <v>379</v>
      </c>
      <c r="C383" s="272"/>
      <c r="F383" s="386"/>
    </row>
    <row r="384" spans="1:6" x14ac:dyDescent="0.25">
      <c r="A384" s="234">
        <v>380</v>
      </c>
      <c r="C384" s="272"/>
      <c r="F384" s="386"/>
    </row>
    <row r="385" spans="1:6" x14ac:dyDescent="0.25">
      <c r="A385" s="234">
        <v>381</v>
      </c>
      <c r="C385" s="272"/>
      <c r="F385" s="386"/>
    </row>
    <row r="386" spans="1:6" x14ac:dyDescent="0.25">
      <c r="A386" s="234">
        <v>382</v>
      </c>
      <c r="C386" s="272"/>
      <c r="F386" s="386"/>
    </row>
    <row r="387" spans="1:6" x14ac:dyDescent="0.25">
      <c r="A387" s="234">
        <v>383</v>
      </c>
      <c r="C387" s="272"/>
      <c r="F387" s="386"/>
    </row>
    <row r="388" spans="1:6" x14ac:dyDescent="0.25">
      <c r="A388" s="234">
        <v>384</v>
      </c>
      <c r="C388" s="272"/>
      <c r="F388" s="386"/>
    </row>
    <row r="389" spans="1:6" x14ac:dyDescent="0.25">
      <c r="A389" s="234">
        <v>385</v>
      </c>
      <c r="C389" s="272"/>
      <c r="F389" s="386"/>
    </row>
    <row r="390" spans="1:6" x14ac:dyDescent="0.25">
      <c r="A390" s="234">
        <v>386</v>
      </c>
      <c r="C390" s="272"/>
      <c r="F390" s="386"/>
    </row>
    <row r="391" spans="1:6" x14ac:dyDescent="0.25">
      <c r="A391" s="234">
        <v>387</v>
      </c>
      <c r="C391" s="272"/>
      <c r="F391" s="386"/>
    </row>
    <row r="392" spans="1:6" x14ac:dyDescent="0.25">
      <c r="A392" s="234">
        <v>388</v>
      </c>
      <c r="C392" s="272"/>
      <c r="F392" s="386"/>
    </row>
    <row r="393" spans="1:6" x14ac:dyDescent="0.25">
      <c r="A393" s="234">
        <v>389</v>
      </c>
      <c r="C393" s="272"/>
      <c r="F393" s="386"/>
    </row>
    <row r="394" spans="1:6" x14ac:dyDescent="0.25">
      <c r="A394" s="234">
        <v>390</v>
      </c>
      <c r="C394" s="272"/>
      <c r="F394" s="386"/>
    </row>
    <row r="395" spans="1:6" x14ac:dyDescent="0.25">
      <c r="A395" s="234">
        <v>391</v>
      </c>
      <c r="C395" s="272"/>
      <c r="F395" s="386"/>
    </row>
    <row r="396" spans="1:6" x14ac:dyDescent="0.25">
      <c r="A396" s="234">
        <v>392</v>
      </c>
      <c r="C396" s="272"/>
      <c r="F396" s="386"/>
    </row>
    <row r="397" spans="1:6" x14ac:dyDescent="0.25">
      <c r="A397" s="234">
        <v>393</v>
      </c>
      <c r="C397" s="272"/>
      <c r="F397" s="386"/>
    </row>
    <row r="398" spans="1:6" x14ac:dyDescent="0.25">
      <c r="A398" s="234">
        <v>394</v>
      </c>
      <c r="C398" s="272"/>
      <c r="F398" s="386"/>
    </row>
    <row r="399" spans="1:6" x14ac:dyDescent="0.25">
      <c r="A399" s="234">
        <v>395</v>
      </c>
      <c r="C399" s="272"/>
      <c r="F399" s="386"/>
    </row>
    <row r="400" spans="1:6" x14ac:dyDescent="0.25">
      <c r="A400" s="234">
        <v>396</v>
      </c>
      <c r="C400" s="272"/>
      <c r="F400" s="386"/>
    </row>
    <row r="401" spans="1:6" x14ac:dyDescent="0.25">
      <c r="A401" s="234">
        <v>397</v>
      </c>
      <c r="C401" s="272"/>
      <c r="F401" s="386"/>
    </row>
    <row r="402" spans="1:6" x14ac:dyDescent="0.25">
      <c r="A402" s="234">
        <v>398</v>
      </c>
      <c r="C402" s="272"/>
      <c r="F402" s="386"/>
    </row>
    <row r="403" spans="1:6" x14ac:dyDescent="0.25">
      <c r="A403" s="234">
        <v>399</v>
      </c>
      <c r="C403" s="272"/>
      <c r="F403" s="386"/>
    </row>
    <row r="404" spans="1:6" x14ac:dyDescent="0.25">
      <c r="A404" s="234">
        <v>400</v>
      </c>
      <c r="C404" s="272"/>
      <c r="F404" s="386"/>
    </row>
    <row r="405" spans="1:6" x14ac:dyDescent="0.25">
      <c r="A405" s="234">
        <v>401</v>
      </c>
      <c r="C405" s="272"/>
      <c r="F405" s="386"/>
    </row>
    <row r="406" spans="1:6" x14ac:dyDescent="0.25">
      <c r="A406" s="234">
        <v>402</v>
      </c>
      <c r="C406" s="272"/>
      <c r="F406" s="386"/>
    </row>
    <row r="407" spans="1:6" x14ac:dyDescent="0.25">
      <c r="A407" s="234">
        <v>403</v>
      </c>
      <c r="C407" s="272"/>
      <c r="F407" s="386"/>
    </row>
    <row r="408" spans="1:6" x14ac:dyDescent="0.25">
      <c r="A408" s="234">
        <v>404</v>
      </c>
      <c r="C408" s="272"/>
      <c r="F408" s="386"/>
    </row>
    <row r="409" spans="1:6" x14ac:dyDescent="0.25">
      <c r="A409" s="234">
        <v>405</v>
      </c>
      <c r="C409" s="272"/>
      <c r="F409" s="386"/>
    </row>
    <row r="410" spans="1:6" x14ac:dyDescent="0.25">
      <c r="A410" s="234">
        <v>406</v>
      </c>
      <c r="C410" s="272"/>
      <c r="F410" s="386"/>
    </row>
    <row r="411" spans="1:6" x14ac:dyDescent="0.25">
      <c r="A411" s="234">
        <v>407</v>
      </c>
      <c r="C411" s="272"/>
      <c r="F411" s="386"/>
    </row>
    <row r="412" spans="1:6" x14ac:dyDescent="0.25">
      <c r="A412" s="234">
        <v>408</v>
      </c>
      <c r="C412" s="272"/>
      <c r="F412" s="386"/>
    </row>
    <row r="413" spans="1:6" x14ac:dyDescent="0.25">
      <c r="A413" s="234">
        <v>409</v>
      </c>
      <c r="C413" s="272"/>
      <c r="F413" s="386"/>
    </row>
    <row r="414" spans="1:6" x14ac:dyDescent="0.25">
      <c r="A414" s="234">
        <v>410</v>
      </c>
      <c r="C414" s="272"/>
      <c r="F414" s="386"/>
    </row>
    <row r="415" spans="1:6" x14ac:dyDescent="0.25">
      <c r="A415" s="234">
        <v>411</v>
      </c>
      <c r="C415" s="272"/>
      <c r="F415" s="386"/>
    </row>
    <row r="416" spans="1:6" x14ac:dyDescent="0.25">
      <c r="A416" s="234">
        <v>412</v>
      </c>
      <c r="C416" s="272"/>
      <c r="F416" s="386"/>
    </row>
    <row r="417" spans="1:6" x14ac:dyDescent="0.25">
      <c r="A417" s="234">
        <v>413</v>
      </c>
      <c r="C417" s="272"/>
      <c r="F417" s="386"/>
    </row>
    <row r="418" spans="1:6" x14ac:dyDescent="0.25">
      <c r="A418" s="234">
        <v>414</v>
      </c>
      <c r="C418" s="272"/>
      <c r="F418" s="386"/>
    </row>
    <row r="419" spans="1:6" x14ac:dyDescent="0.25">
      <c r="A419" s="234">
        <v>415</v>
      </c>
      <c r="C419" s="272"/>
      <c r="F419" s="386"/>
    </row>
    <row r="420" spans="1:6" x14ac:dyDescent="0.25">
      <c r="A420" s="234">
        <v>416</v>
      </c>
      <c r="C420" s="272"/>
      <c r="F420" s="386"/>
    </row>
    <row r="421" spans="1:6" x14ac:dyDescent="0.25">
      <c r="A421" s="234">
        <v>417</v>
      </c>
      <c r="C421" s="272"/>
      <c r="F421" s="386"/>
    </row>
    <row r="422" spans="1:6" x14ac:dyDescent="0.25">
      <c r="A422" s="234">
        <v>418</v>
      </c>
      <c r="C422" s="272"/>
      <c r="F422" s="386"/>
    </row>
    <row r="423" spans="1:6" x14ac:dyDescent="0.25">
      <c r="A423" s="234">
        <v>419</v>
      </c>
      <c r="C423" s="272"/>
      <c r="F423" s="386"/>
    </row>
    <row r="424" spans="1:6" x14ac:dyDescent="0.25">
      <c r="A424" s="234">
        <v>420</v>
      </c>
      <c r="C424" s="272"/>
      <c r="F424" s="386"/>
    </row>
    <row r="425" spans="1:6" x14ac:dyDescent="0.25">
      <c r="A425" s="234">
        <v>421</v>
      </c>
      <c r="C425" s="272"/>
      <c r="F425" s="386"/>
    </row>
    <row r="426" spans="1:6" x14ac:dyDescent="0.25">
      <c r="A426" s="234">
        <v>422</v>
      </c>
      <c r="C426" s="272"/>
      <c r="F426" s="386"/>
    </row>
    <row r="427" spans="1:6" x14ac:dyDescent="0.25">
      <c r="A427" s="234">
        <v>423</v>
      </c>
      <c r="C427" s="272"/>
      <c r="F427" s="386"/>
    </row>
    <row r="428" spans="1:6" x14ac:dyDescent="0.25">
      <c r="A428" s="234">
        <v>424</v>
      </c>
      <c r="C428" s="272"/>
      <c r="F428" s="386"/>
    </row>
    <row r="429" spans="1:6" x14ac:dyDescent="0.25">
      <c r="A429" s="234">
        <v>425</v>
      </c>
      <c r="C429" s="272"/>
      <c r="F429" s="386"/>
    </row>
    <row r="430" spans="1:6" x14ac:dyDescent="0.25">
      <c r="A430" s="234">
        <v>426</v>
      </c>
      <c r="C430" s="272"/>
      <c r="F430" s="386"/>
    </row>
    <row r="431" spans="1:6" x14ac:dyDescent="0.25">
      <c r="A431" s="234">
        <v>427</v>
      </c>
      <c r="C431" s="272"/>
      <c r="F431" s="386"/>
    </row>
    <row r="432" spans="1:6" x14ac:dyDescent="0.25">
      <c r="A432" s="234">
        <v>428</v>
      </c>
      <c r="C432" s="272"/>
      <c r="F432" s="386"/>
    </row>
    <row r="433" spans="1:6" x14ac:dyDescent="0.25">
      <c r="A433" s="234">
        <v>429</v>
      </c>
      <c r="C433" s="272"/>
      <c r="F433" s="386"/>
    </row>
    <row r="434" spans="1:6" x14ac:dyDescent="0.25">
      <c r="A434" s="234">
        <v>430</v>
      </c>
      <c r="C434" s="272"/>
      <c r="F434" s="386"/>
    </row>
    <row r="435" spans="1:6" x14ac:dyDescent="0.25">
      <c r="A435" s="234">
        <v>431</v>
      </c>
      <c r="C435" s="272"/>
      <c r="F435" s="386"/>
    </row>
    <row r="436" spans="1:6" x14ac:dyDescent="0.25">
      <c r="A436" s="234">
        <v>432</v>
      </c>
      <c r="C436" s="272"/>
      <c r="F436" s="386"/>
    </row>
    <row r="437" spans="1:6" x14ac:dyDescent="0.25">
      <c r="A437" s="234">
        <v>433</v>
      </c>
      <c r="C437" s="272"/>
      <c r="F437" s="386"/>
    </row>
    <row r="438" spans="1:6" x14ac:dyDescent="0.25">
      <c r="A438" s="234">
        <v>434</v>
      </c>
      <c r="C438" s="272"/>
      <c r="F438" s="386"/>
    </row>
    <row r="439" spans="1:6" x14ac:dyDescent="0.25">
      <c r="A439" s="234">
        <v>435</v>
      </c>
      <c r="C439" s="272"/>
      <c r="F439" s="386"/>
    </row>
    <row r="440" spans="1:6" x14ac:dyDescent="0.25">
      <c r="A440" s="234">
        <v>436</v>
      </c>
      <c r="C440" s="272"/>
      <c r="F440" s="386"/>
    </row>
    <row r="441" spans="1:6" x14ac:dyDescent="0.25">
      <c r="A441" s="234">
        <v>437</v>
      </c>
      <c r="C441" s="272"/>
      <c r="F441" s="386"/>
    </row>
    <row r="442" spans="1:6" x14ac:dyDescent="0.25">
      <c r="A442" s="234">
        <v>438</v>
      </c>
      <c r="C442" s="272"/>
      <c r="F442" s="386"/>
    </row>
    <row r="443" spans="1:6" x14ac:dyDescent="0.25">
      <c r="A443" s="234">
        <v>439</v>
      </c>
      <c r="C443" s="272"/>
      <c r="F443" s="386"/>
    </row>
    <row r="444" spans="1:6" x14ac:dyDescent="0.25">
      <c r="A444" s="234">
        <v>440</v>
      </c>
      <c r="C444" s="272"/>
      <c r="F444" s="386"/>
    </row>
    <row r="445" spans="1:6" x14ac:dyDescent="0.25">
      <c r="A445" s="234">
        <v>441</v>
      </c>
      <c r="C445" s="272"/>
      <c r="F445" s="386"/>
    </row>
    <row r="446" spans="1:6" x14ac:dyDescent="0.25">
      <c r="A446" s="234">
        <v>442</v>
      </c>
      <c r="C446" s="272"/>
      <c r="F446" s="386"/>
    </row>
    <row r="447" spans="1:6" x14ac:dyDescent="0.25">
      <c r="A447" s="234">
        <v>443</v>
      </c>
      <c r="C447" s="272"/>
      <c r="F447" s="386"/>
    </row>
    <row r="448" spans="1:6" x14ac:dyDescent="0.25">
      <c r="A448" s="234">
        <v>444</v>
      </c>
      <c r="C448" s="272"/>
      <c r="F448" s="386"/>
    </row>
    <row r="449" spans="1:6" x14ac:dyDescent="0.25">
      <c r="A449" s="234">
        <v>445</v>
      </c>
      <c r="C449" s="272"/>
      <c r="F449" s="386"/>
    </row>
    <row r="450" spans="1:6" x14ac:dyDescent="0.25">
      <c r="A450" s="234">
        <v>446</v>
      </c>
      <c r="C450" s="272"/>
      <c r="F450" s="386"/>
    </row>
    <row r="451" spans="1:6" x14ac:dyDescent="0.25">
      <c r="A451" s="234">
        <v>447</v>
      </c>
      <c r="C451" s="272"/>
      <c r="F451" s="386"/>
    </row>
    <row r="452" spans="1:6" x14ac:dyDescent="0.25">
      <c r="A452" s="234">
        <v>448</v>
      </c>
      <c r="C452" s="272"/>
      <c r="F452" s="386"/>
    </row>
    <row r="453" spans="1:6" x14ac:dyDescent="0.25">
      <c r="A453" s="234">
        <v>449</v>
      </c>
      <c r="C453" s="272"/>
      <c r="F453" s="386"/>
    </row>
    <row r="454" spans="1:6" x14ac:dyDescent="0.25">
      <c r="A454" s="234">
        <v>450</v>
      </c>
      <c r="C454" s="272"/>
      <c r="F454" s="386"/>
    </row>
    <row r="455" spans="1:6" x14ac:dyDescent="0.25">
      <c r="A455" s="234">
        <v>451</v>
      </c>
      <c r="C455" s="272"/>
      <c r="F455" s="386"/>
    </row>
    <row r="456" spans="1:6" x14ac:dyDescent="0.25">
      <c r="A456" s="234">
        <v>452</v>
      </c>
      <c r="C456" s="272"/>
      <c r="F456" s="386"/>
    </row>
    <row r="457" spans="1:6" x14ac:dyDescent="0.25">
      <c r="A457" s="234">
        <v>453</v>
      </c>
      <c r="C457" s="272"/>
      <c r="F457" s="386"/>
    </row>
    <row r="458" spans="1:6" x14ac:dyDescent="0.25">
      <c r="A458" s="234">
        <v>454</v>
      </c>
      <c r="C458" s="272"/>
      <c r="F458" s="386"/>
    </row>
    <row r="459" spans="1:6" x14ac:dyDescent="0.25">
      <c r="A459" s="234">
        <v>455</v>
      </c>
      <c r="C459" s="272"/>
      <c r="F459" s="386"/>
    </row>
    <row r="460" spans="1:6" x14ac:dyDescent="0.25">
      <c r="A460" s="234">
        <v>456</v>
      </c>
      <c r="C460" s="272"/>
      <c r="F460" s="386"/>
    </row>
    <row r="461" spans="1:6" x14ac:dyDescent="0.25">
      <c r="A461" s="234">
        <v>457</v>
      </c>
      <c r="C461" s="272"/>
      <c r="F461" s="386"/>
    </row>
    <row r="462" spans="1:6" x14ac:dyDescent="0.25">
      <c r="A462" s="234">
        <v>458</v>
      </c>
      <c r="C462" s="272"/>
      <c r="F462" s="386"/>
    </row>
    <row r="463" spans="1:6" x14ac:dyDescent="0.25">
      <c r="A463" s="234">
        <v>459</v>
      </c>
      <c r="C463" s="272"/>
      <c r="F463" s="386"/>
    </row>
    <row r="464" spans="1:6" x14ac:dyDescent="0.25">
      <c r="A464" s="234">
        <v>460</v>
      </c>
      <c r="C464" s="272"/>
      <c r="F464" s="386"/>
    </row>
    <row r="465" spans="1:6" x14ac:dyDescent="0.25">
      <c r="A465" s="234">
        <v>461</v>
      </c>
      <c r="C465" s="272"/>
      <c r="F465" s="386"/>
    </row>
    <row r="466" spans="1:6" x14ac:dyDescent="0.25">
      <c r="A466" s="234">
        <v>462</v>
      </c>
      <c r="C466" s="272"/>
      <c r="F466" s="386"/>
    </row>
    <row r="467" spans="1:6" x14ac:dyDescent="0.25">
      <c r="A467" s="234">
        <v>463</v>
      </c>
      <c r="C467" s="272"/>
      <c r="F467" s="386"/>
    </row>
    <row r="468" spans="1:6" x14ac:dyDescent="0.25">
      <c r="A468" s="234">
        <v>464</v>
      </c>
      <c r="C468" s="272"/>
      <c r="F468" s="386"/>
    </row>
    <row r="469" spans="1:6" x14ac:dyDescent="0.25">
      <c r="A469" s="234">
        <v>465</v>
      </c>
      <c r="C469" s="272"/>
      <c r="F469" s="386"/>
    </row>
    <row r="470" spans="1:6" x14ac:dyDescent="0.25">
      <c r="A470" s="234">
        <v>466</v>
      </c>
      <c r="C470" s="272"/>
      <c r="F470" s="386"/>
    </row>
    <row r="471" spans="1:6" x14ac:dyDescent="0.25">
      <c r="A471" s="234">
        <v>467</v>
      </c>
      <c r="C471" s="272"/>
      <c r="F471" s="386"/>
    </row>
    <row r="472" spans="1:6" x14ac:dyDescent="0.25">
      <c r="A472" s="234">
        <v>468</v>
      </c>
      <c r="C472" s="272"/>
      <c r="F472" s="386"/>
    </row>
    <row r="473" spans="1:6" x14ac:dyDescent="0.25">
      <c r="A473" s="234">
        <v>469</v>
      </c>
      <c r="C473" s="272"/>
      <c r="F473" s="386"/>
    </row>
    <row r="474" spans="1:6" x14ac:dyDescent="0.25">
      <c r="A474" s="234">
        <v>470</v>
      </c>
      <c r="C474" s="272"/>
      <c r="F474" s="386"/>
    </row>
    <row r="475" spans="1:6" x14ac:dyDescent="0.25">
      <c r="A475" s="234">
        <v>471</v>
      </c>
      <c r="C475" s="272"/>
      <c r="F475" s="386"/>
    </row>
    <row r="476" spans="1:6" x14ac:dyDescent="0.25">
      <c r="A476" s="234">
        <v>472</v>
      </c>
      <c r="C476" s="272"/>
      <c r="F476" s="386"/>
    </row>
    <row r="477" spans="1:6" x14ac:dyDescent="0.25">
      <c r="A477" s="234">
        <v>473</v>
      </c>
      <c r="C477" s="272"/>
      <c r="F477" s="386"/>
    </row>
    <row r="478" spans="1:6" x14ac:dyDescent="0.25">
      <c r="A478" s="234">
        <v>474</v>
      </c>
      <c r="C478" s="272"/>
      <c r="F478" s="386"/>
    </row>
    <row r="479" spans="1:6" x14ac:dyDescent="0.25">
      <c r="A479" s="234">
        <v>475</v>
      </c>
      <c r="C479" s="272"/>
      <c r="F479" s="386"/>
    </row>
    <row r="480" spans="1:6" x14ac:dyDescent="0.25">
      <c r="A480" s="234">
        <v>476</v>
      </c>
      <c r="C480" s="272"/>
      <c r="F480" s="386"/>
    </row>
    <row r="481" spans="1:6" x14ac:dyDescent="0.25">
      <c r="A481" s="234">
        <v>477</v>
      </c>
      <c r="C481" s="272"/>
      <c r="F481" s="386"/>
    </row>
    <row r="482" spans="1:6" x14ac:dyDescent="0.25">
      <c r="A482" s="234">
        <v>478</v>
      </c>
      <c r="C482" s="272"/>
      <c r="F482" s="386"/>
    </row>
    <row r="483" spans="1:6" x14ac:dyDescent="0.25">
      <c r="A483" s="234">
        <v>479</v>
      </c>
      <c r="C483" s="272"/>
      <c r="F483" s="386"/>
    </row>
    <row r="484" spans="1:6" x14ac:dyDescent="0.25">
      <c r="A484" s="234">
        <v>480</v>
      </c>
      <c r="C484" s="272"/>
      <c r="F484" s="386"/>
    </row>
    <row r="485" spans="1:6" x14ac:dyDescent="0.25">
      <c r="A485" s="234">
        <v>481</v>
      </c>
      <c r="C485" s="272"/>
      <c r="F485" s="386"/>
    </row>
    <row r="486" spans="1:6" x14ac:dyDescent="0.25">
      <c r="A486" s="234">
        <v>482</v>
      </c>
      <c r="C486" s="272"/>
      <c r="F486" s="386"/>
    </row>
    <row r="487" spans="1:6" x14ac:dyDescent="0.25">
      <c r="A487" s="234">
        <v>483</v>
      </c>
      <c r="C487" s="272"/>
      <c r="F487" s="386"/>
    </row>
    <row r="488" spans="1:6" x14ac:dyDescent="0.25">
      <c r="A488" s="234">
        <v>484</v>
      </c>
      <c r="C488" s="272"/>
      <c r="F488" s="386"/>
    </row>
    <row r="489" spans="1:6" x14ac:dyDescent="0.25">
      <c r="A489" s="234">
        <v>485</v>
      </c>
      <c r="C489" s="272"/>
      <c r="F489" s="386"/>
    </row>
    <row r="490" spans="1:6" x14ac:dyDescent="0.25">
      <c r="A490" s="234">
        <v>486</v>
      </c>
      <c r="C490" s="272"/>
      <c r="F490" s="386"/>
    </row>
    <row r="491" spans="1:6" x14ac:dyDescent="0.25">
      <c r="A491" s="234">
        <v>487</v>
      </c>
      <c r="C491" s="272"/>
      <c r="F491" s="386"/>
    </row>
    <row r="492" spans="1:6" x14ac:dyDescent="0.25">
      <c r="A492" s="234">
        <v>488</v>
      </c>
      <c r="C492" s="272"/>
      <c r="F492" s="386"/>
    </row>
    <row r="493" spans="1:6" x14ac:dyDescent="0.25">
      <c r="A493" s="234">
        <v>489</v>
      </c>
      <c r="C493" s="272"/>
      <c r="F493" s="386"/>
    </row>
    <row r="494" spans="1:6" x14ac:dyDescent="0.25">
      <c r="A494" s="234">
        <v>490</v>
      </c>
      <c r="C494" s="272"/>
      <c r="F494" s="386"/>
    </row>
    <row r="495" spans="1:6" x14ac:dyDescent="0.25">
      <c r="A495" s="234">
        <v>491</v>
      </c>
      <c r="C495" s="272"/>
      <c r="F495" s="386"/>
    </row>
    <row r="496" spans="1:6" x14ac:dyDescent="0.25">
      <c r="A496" s="234">
        <v>492</v>
      </c>
      <c r="C496" s="272"/>
      <c r="F496" s="386"/>
    </row>
    <row r="497" spans="1:6" x14ac:dyDescent="0.25">
      <c r="A497" s="234">
        <v>493</v>
      </c>
      <c r="C497" s="272"/>
      <c r="F497" s="386"/>
    </row>
    <row r="498" spans="1:6" x14ac:dyDescent="0.25">
      <c r="A498" s="234">
        <v>494</v>
      </c>
      <c r="C498" s="272"/>
      <c r="F498" s="386"/>
    </row>
    <row r="499" spans="1:6" x14ac:dyDescent="0.25">
      <c r="A499" s="234">
        <v>495</v>
      </c>
      <c r="C499" s="272"/>
      <c r="F499" s="386"/>
    </row>
    <row r="500" spans="1:6" x14ac:dyDescent="0.25">
      <c r="A500" s="234">
        <v>496</v>
      </c>
      <c r="C500" s="272"/>
      <c r="F500" s="386"/>
    </row>
    <row r="501" spans="1:6" x14ac:dyDescent="0.25">
      <c r="A501" s="234">
        <v>497</v>
      </c>
      <c r="C501" s="272"/>
    </row>
    <row r="502" spans="1:6" x14ac:dyDescent="0.25">
      <c r="A502" s="234">
        <v>498</v>
      </c>
      <c r="C502" s="272"/>
    </row>
    <row r="503" spans="1:6" x14ac:dyDescent="0.25">
      <c r="A503" s="234">
        <v>499</v>
      </c>
      <c r="C503" s="272"/>
    </row>
    <row r="504" spans="1:6" x14ac:dyDescent="0.25">
      <c r="A504" s="234">
        <v>500</v>
      </c>
      <c r="C504" s="272"/>
    </row>
  </sheetData>
  <sheetProtection algorithmName="SHA-512" hashValue="W7qYntP9oDMbT1jdGucAQE8qyEFcbViNODHnnPcji1WASqvbHR64wcKGiVvBNOAdwv9CGPWp+VN+CRLAihbiYw==" saltValue="YI+M1225WZjIp31hPkXD1g==" spinCount="100000" sheet="1" formatRows="0" insertRows="0"/>
  <mergeCells count="3">
    <mergeCell ref="A1:G1"/>
    <mergeCell ref="A2:G2"/>
    <mergeCell ref="A3:G3"/>
  </mergeCells>
  <dataValidations count="2">
    <dataValidation type="list" allowBlank="1" showInputMessage="1" showErrorMessage="1" sqref="F5:F504" xr:uid="{00000000-0002-0000-0700-000000000000}">
      <formula1>$I$1:$I$2</formula1>
    </dataValidation>
    <dataValidation type="list" allowBlank="1" showInputMessage="1" showErrorMessage="1" sqref="C5:C504" xr:uid="{00000000-0002-0000-0700-000001000000}">
      <formula1>$J$1:$J$2</formula1>
    </dataValidation>
  </dataValidations>
  <pageMargins left="0.19685039370078741" right="0.19685039370078741" top="0.59055118110236227" bottom="0.59055118110236227" header="0" footer="0"/>
  <pageSetup paperSize="9" scale="94" fitToHeight="0" pageOrder="overThenDown" orientation="portrait" r:id="rId1"/>
  <headerFooter>
    <oddFooter>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36</vt:i4>
      </vt:variant>
    </vt:vector>
  </HeadingPairs>
  <TitlesOfParts>
    <vt:vector size="56" baseType="lpstr">
      <vt:lpstr>Capa</vt:lpstr>
      <vt:lpstr>Análise</vt:lpstr>
      <vt:lpstr>Resumo</vt:lpstr>
      <vt:lpstr>Depósitos Jud.</vt:lpstr>
      <vt:lpstr>Comparativo</vt:lpstr>
      <vt:lpstr>Gasto das Atividades</vt:lpstr>
      <vt:lpstr>Analítico Cx.</vt:lpstr>
      <vt:lpstr>Analítico Cp.</vt:lpstr>
      <vt:lpstr>Pessoal</vt:lpstr>
      <vt:lpstr>Prov. Pessoal</vt:lpstr>
      <vt:lpstr>Bens</vt:lpstr>
      <vt:lpstr>Comp.</vt:lpstr>
      <vt:lpstr>Diário 2o PA</vt:lpstr>
      <vt:lpstr>Diário 3o PA</vt:lpstr>
      <vt:lpstr>Diário 4º PA</vt:lpstr>
      <vt:lpstr>Diário 5º PA</vt:lpstr>
      <vt:lpstr>Reserva</vt:lpstr>
      <vt:lpstr>Saldo Contas</vt:lpstr>
      <vt:lpstr>Dec Dir.</vt:lpstr>
      <vt:lpstr>Plano</vt:lpstr>
      <vt:lpstr>Aquisição_de_Bens_Permanentes</vt:lpstr>
      <vt:lpstr>'Analítico Cp.'!Area_de_impressao</vt:lpstr>
      <vt:lpstr>'Analítico Cx.'!Area_de_impressao</vt:lpstr>
      <vt:lpstr>Capa!Area_de_impressao</vt:lpstr>
      <vt:lpstr>Comp.!Area_de_impressao</vt:lpstr>
      <vt:lpstr>Comparativo!Area_de_impressao</vt:lpstr>
      <vt:lpstr>'Diário 3o PA'!Area_de_impressao</vt:lpstr>
      <vt:lpstr>'Diário 4º PA'!Area_de_impressao</vt:lpstr>
      <vt:lpstr>'Diário 5º PA'!Area_de_impressao</vt:lpstr>
      <vt:lpstr>'Gasto das Atividades'!Area_de_impressao</vt:lpstr>
      <vt:lpstr>Pessoal!Area_de_impressao</vt:lpstr>
      <vt:lpstr>'Prov. Pessoal'!Area_de_impressao</vt:lpstr>
      <vt:lpstr>Reserva!Area_de_impressao</vt:lpstr>
      <vt:lpstr>Resumo!Area_de_impressao</vt:lpstr>
      <vt:lpstr>área_destinada</vt:lpstr>
      <vt:lpstr>Categorias</vt:lpstr>
      <vt:lpstr>Contas</vt:lpstr>
      <vt:lpstr>Entradas</vt:lpstr>
      <vt:lpstr>Gastos_com_Pessoal</vt:lpstr>
      <vt:lpstr>Gastos_Gerais</vt:lpstr>
      <vt:lpstr>Ocorrência</vt:lpstr>
      <vt:lpstr>Receitas</vt:lpstr>
      <vt:lpstr>Rendimentos_de_Aplicações_Fin.</vt:lpstr>
      <vt:lpstr>Reserva</vt:lpstr>
      <vt:lpstr>'Analítico Cp.'!Titulos_de_impressao</vt:lpstr>
      <vt:lpstr>'Analítico Cx.'!Titulos_de_impressao</vt:lpstr>
      <vt:lpstr>Bens!Titulos_de_impressao</vt:lpstr>
      <vt:lpstr>Comp.!Titulos_de_impressao</vt:lpstr>
      <vt:lpstr>'Diário 2o PA'!Titulos_de_impressao</vt:lpstr>
      <vt:lpstr>'Diário 3o PA'!Titulos_de_impressao</vt:lpstr>
      <vt:lpstr>'Diário 4º PA'!Titulos_de_impressao</vt:lpstr>
      <vt:lpstr>'Diário 5º PA'!Titulos_de_impressao</vt:lpstr>
      <vt:lpstr>Pessoal!Titulos_de_impressao</vt:lpstr>
      <vt:lpstr>Reserva!Titulos_de_impressao</vt:lpstr>
      <vt:lpstr>Resumo!Titulos_de_impressao</vt:lpstr>
      <vt:lpstr>Transferência_para_Reserva_de_Recursos</vt:lpstr>
    </vt:vector>
  </TitlesOfParts>
  <Company>Particular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Henrique Ribeiro Santos</dc:creator>
  <cp:lastModifiedBy>Clarissa Gonzaga</cp:lastModifiedBy>
  <cp:lastPrinted>2021-01-11T13:02:32Z</cp:lastPrinted>
  <dcterms:created xsi:type="dcterms:W3CDTF">2007-03-19T18:09:20Z</dcterms:created>
  <dcterms:modified xsi:type="dcterms:W3CDTF">2021-01-13T14:01:49Z</dcterms:modified>
</cp:coreProperties>
</file>